
<file path=[Content_Types].xml><?xml version="1.0" encoding="utf-8"?>
<Types xmlns="http://schemas.openxmlformats.org/package/2006/content-types">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490" windowHeight="7500"/>
  </bookViews>
  <sheets>
    <sheet name="PLANILHA ORCAMENTARIA" sheetId="1" r:id="rId1"/>
    <sheet name="CUSTO DIRETO" sheetId="2" r:id="rId2"/>
    <sheet name="RESUMO" sheetId="3" r:id="rId3"/>
    <sheet name="COMPOSICOES" sheetId="4" r:id="rId4"/>
    <sheet name="COMPOSICOES AUXILIARES" sheetId="5" r:id="rId5"/>
    <sheet name="CURVA ABC SERVICOS" sheetId="6" r:id="rId6"/>
    <sheet name="CURVA ABC INSUMOS" sheetId="7" r:id="rId7"/>
    <sheet name="CRONOGRAMA" sheetId="8" r:id="rId8"/>
    <sheet name="BDI" sheetId="9" r:id="rId9"/>
    <sheet name="ENCARGOS SOCIAIS" sheetId="10" r:id="rId10"/>
  </sheets>
  <definedNames>
    <definedName name="_xlnm.Print_Area" localSheetId="8">BDI!$A$1:$C$50</definedName>
    <definedName name="_xlnm.Print_Area" localSheetId="3">COMPOSICOES!$A$1:$L$7476</definedName>
    <definedName name="_xlnm.Print_Area" localSheetId="9">'ENCARGOS SOCIAIS'!$A$1:$F$43</definedName>
    <definedName name="JR_PAGE_ANCHOR_0_1">'PLANILHA ORCAMENTARIA'!$A$1</definedName>
    <definedName name="JR_PAGE_ANCHOR_1_1">'CUSTO DIRETO'!$A$1</definedName>
    <definedName name="JR_PAGE_ANCHOR_2_1">RESUMO!$A$1</definedName>
    <definedName name="JR_PAGE_ANCHOR_3_1">COMPOSICOES!$A$1</definedName>
    <definedName name="JR_PAGE_ANCHOR_4_1">'COMPOSICOES AUXILIARES'!$A$1</definedName>
    <definedName name="JR_PAGE_ANCHOR_5_1">'CURVA ABC SERVICOS'!$A$1</definedName>
    <definedName name="JR_PAGE_ANCHOR_6_1">'CURVA ABC INSUMOS'!$A$1</definedName>
    <definedName name="JR_PAGE_ANCHOR_7_1">CRONOGRAMA!$A$1</definedName>
    <definedName name="JR_PAGE_ANCHOR_8_1">BDI!$A$1</definedName>
    <definedName name="JR_PAGE_ANCHOR_9_1">'ENCARGOS SOCIAIS'!$A$1</definedName>
    <definedName name="_xlnm.Print_Titles" localSheetId="3">COMPOSICOES!$1:$2</definedName>
    <definedName name="_xlnm.Print_Titles" localSheetId="4">'COMPOSICOES AUXILIARES'!$1:$2</definedName>
    <definedName name="_xlnm.Print_Titles" localSheetId="7">CRONOGRAMA!$1:$2</definedName>
    <definedName name="_xlnm.Print_Titles" localSheetId="6">'CURVA ABC INSUMOS'!$1:$3</definedName>
    <definedName name="_xlnm.Print_Titles" localSheetId="5">'CURVA ABC SERVICOS'!$1:$3</definedName>
    <definedName name="_xlnm.Print_Titles" localSheetId="1">'CUSTO DIRETO'!$1:$3</definedName>
    <definedName name="_xlnm.Print_Titles" localSheetId="0">'PLANILHA ORCAMENTARIA'!$1:$3</definedName>
    <definedName name="_xlnm.Print_Titles" localSheetId="2">RESUMO!$1:$3</definedName>
    <definedName name="VALOR_TOTAL">'PLANILHA ORCAMENTARIA'!$H$941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<sst xmlns="http://schemas.openxmlformats.org/spreadsheetml/2006/main" count="52029" uniqueCount="6043">
  <si>
    <t xml:space="preserve">
</t>
  </si>
  <si>
    <t>ITEM</t>
  </si>
  <si>
    <t>CÓDIGO</t>
  </si>
  <si>
    <t>DESCRIÇÃO</t>
  </si>
  <si>
    <t>FONTE</t>
  </si>
  <si>
    <t>UND</t>
  </si>
  <si>
    <t>QUANTIDADE</t>
  </si>
  <si>
    <t>PREÇO
UNITÁRIO R$</t>
  </si>
  <si>
    <t>PREÇO
TOTAL R$</t>
  </si>
  <si>
    <t>1</t>
  </si>
  <si>
    <t>ADMINISTRAÇÃO LOCAL</t>
  </si>
  <si>
    <t>1.1</t>
  </si>
  <si>
    <t>93567</t>
  </si>
  <si>
    <t>ENGENHEIRO CIVIL DE OBRA PLENO COM ENCARGOS COMPLEMENTARES</t>
  </si>
  <si>
    <t>SINAPI</t>
  </si>
  <si>
    <t>MES</t>
  </si>
  <si>
    <t>1.2</t>
  </si>
  <si>
    <t>ENGENHEIRO ELETRICISTA DE OBRA PLENO COM ENCARGOS COMPLEMENTARES</t>
  </si>
  <si>
    <t>1.3</t>
  </si>
  <si>
    <t>93572</t>
  </si>
  <si>
    <t>ENCARREGADO GERAL DE OBRAS COM ENCARGOS COMPLEMENTARES (02 ENCARREGADOS 12 MESES CADA)</t>
  </si>
  <si>
    <t>1.4</t>
  </si>
  <si>
    <t>93563</t>
  </si>
  <si>
    <t>ALMOXARIFE COM ENCARGOS COMPLEMENTARES</t>
  </si>
  <si>
    <t>1.5</t>
  </si>
  <si>
    <t>JCA-65621362</t>
  </si>
  <si>
    <t>VIGIA NOTURNO COM ENCARGOS COMPLEMENTARES</t>
  </si>
  <si>
    <t>Composições Próprias</t>
  </si>
  <si>
    <t>2</t>
  </si>
  <si>
    <t>SERVIÇOS PRELIMINARES/TÉCNICOS</t>
  </si>
  <si>
    <t>2.1</t>
  </si>
  <si>
    <t>MOBILIZAÇÃO DE OBRA</t>
  </si>
  <si>
    <t>2.1.1</t>
  </si>
  <si>
    <t>UFSB-67407856</t>
  </si>
  <si>
    <t>MOBILIZAÇÃO E DESMOBILIZAÇÃO DE OBRAS - EQUIPAMENTOS E PESSOAL - CONFORME MANUAL DE CUSTOS DE INFRAESTRUTURA DE TRANSPORTES - DNIT - EXCLUSIVO PARA OBRA DO LABORATÓRIO DE ENGENHARIA - TEIXEIRA DE FREITAS/BA</t>
  </si>
  <si>
    <t>UN</t>
  </si>
  <si>
    <t>2.2</t>
  </si>
  <si>
    <t>LIMPEZA DO TERRENO</t>
  </si>
  <si>
    <t>2.2.1</t>
  </si>
  <si>
    <t>98525</t>
  </si>
  <si>
    <t>LIMPEZA MECANIZADA DE CAMADA VEGETAL, VEGETAÇÃO E PEQUENAS ÁRVORES (DIÂMETRO DE TRONCO MENOR QUE 0,20 M), COM TRATOR DE ESTEIRAS. AF_03/2024</t>
  </si>
  <si>
    <t>M2</t>
  </si>
  <si>
    <t>2.2.2</t>
  </si>
  <si>
    <t>98529</t>
  </si>
  <si>
    <t>CORTE RASO E RECORTE DE ÁRVORE COM DIÂMETRO DE TRONCO MAIOR OU IGUAL A 0,20 M E MENOR QUE 0,40 M. AF_03/2024</t>
  </si>
  <si>
    <t>2.2.3</t>
  </si>
  <si>
    <t>98526</t>
  </si>
  <si>
    <t>REMOÇÃO DE RAÍZES REMANESCENTES DE TRONCO DE ÁRVORE COM DIÂMETRO MAIOR OU IGUAL A 0,20 M E MENOR QUE 0,40 M. AF_03/2024</t>
  </si>
  <si>
    <t>2.2.4</t>
  </si>
  <si>
    <t>100978</t>
  </si>
  <si>
    <t>CARGA, MANOBRA E DESCARGA DE SOLOS E MATERIAIS GRANULARES EM CAMINHÃO BASCULANTE 10 M³ - CARGA COM ESCAVADEIRA HIDRÁULICA (CAÇAMBA DE 1,20 M³ / 155 HP) E DESCARGA LIVRE (UNIDADE: M3). AF_07/2020</t>
  </si>
  <si>
    <t>M3</t>
  </si>
  <si>
    <t>2.2.5</t>
  </si>
  <si>
    <t>95875</t>
  </si>
  <si>
    <t>TRANSPORTE COM CAMINHÃO BASCULANTE DE 10 M³, EM VIA URBANA PAVIMENTADA, DMT ATÉ 30 KM (UNIDADE: M3XKM). AF_07/2020</t>
  </si>
  <si>
    <t>M3XKM</t>
  </si>
  <si>
    <t>2.3</t>
  </si>
  <si>
    <t>INSTALAÇÃO DO CANTEIRO DE OBRA</t>
  </si>
  <si>
    <t>2.3.1</t>
  </si>
  <si>
    <t>JCA-01854936</t>
  </si>
  <si>
    <t>EXECUÇÃO DE ESCRITÓRIO EM CANTEIRO DE OBRA EM CHAPA DE MADEIRA COMPENSADA, NÃO INCLUSO MOBILIÁRIO E EQUIPAMENTOS.</t>
  </si>
  <si>
    <t>2.3.2</t>
  </si>
  <si>
    <t>JCA-44195268</t>
  </si>
  <si>
    <t>EXECUÇÃO DE ALMOXARIFADO EM CANTEIRO DE OBRA EM CHAPA DE MADEIRA COMPENSADA, INCLUSO PRATELEIRAS.</t>
  </si>
  <si>
    <t>2.3.3</t>
  </si>
  <si>
    <t>JCA-76631831</t>
  </si>
  <si>
    <t>EXECUÇÃO DE REFEITÓRIO EM CANTEIRO DE OBRA EM CHAPA DE MADEIRA COMPENSADA, NÃO INCLUSO MOBILIÁRIO E EQUIPAMENTOS.</t>
  </si>
  <si>
    <t>2.3.4</t>
  </si>
  <si>
    <t>UFSB-83384959</t>
  </si>
  <si>
    <t>EXECUÇÃO DE CENTRAL DE ARMADURA EM CANTEIRO DE OBRA, NÃO INCLUSO MOBILIÁRIO E EQUIPAMENTOS. AF_04/2016</t>
  </si>
  <si>
    <t>2.3.5</t>
  </si>
  <si>
    <t>JCA-48737109</t>
  </si>
  <si>
    <t>EXECUÇÃO DE SANITÁRIO E VESTIÁRIO EM CANTEIRO DE OBRA EM CHAPA DE MADEIRA COMPENSADA, NÃO INCLUSO MOBILIÁRIO.</t>
  </si>
  <si>
    <t>2.3.6</t>
  </si>
  <si>
    <t>UFSB-13473464</t>
  </si>
  <si>
    <t>EXECUÇÃO DE CENTRAL DE FÔRMAS, PRODUÇÃO DE ARGAMASSA OU CONCRETO EM CANTEIRO DE OBRA, NÃO INCLUSO MOBILIÁRIO E EQUIPAMENTOS.</t>
  </si>
  <si>
    <t>2.3.7</t>
  </si>
  <si>
    <t>JCA-15799018</t>
  </si>
  <si>
    <t>CONJUNTO DE BAIAS DE RESÍDUOS DE CONSTRUÇÃO COM PAREDES EM MADEIRA COMPENSADA, PISO CIMENTADO - INCLUSIVE ACABAMENTOS - SENDO 5 BAIAS DE 2,00M X 2,00M CADA UMA TOTALIZANDO 10,00M X 2,00M.</t>
  </si>
  <si>
    <t>2.3.8</t>
  </si>
  <si>
    <t>JCA-89852022</t>
  </si>
  <si>
    <t>CONJUNTO DE BAIAS DE MATERIAIS DE CONSTRUÇÃO COM PAREDES EM MADEIRA COMPENSADA, PISO CIMENTADO - INCLUSIVE ACABAMENTOS - SENDO 4 BAIAS DE 2,00M X 2,00M CADA UMA TOTALIZANDO 8,00M X 2,00M.</t>
  </si>
  <si>
    <t>2.3.9</t>
  </si>
  <si>
    <t>103077</t>
  </si>
  <si>
    <t>EXECUÇÃO DE LAJE SOBRE SOLO, ESPESSURA DE 15 CM, FCK = 30 MPA, COM USO DE FORMAS EM MADEIRA SERRADA. AF_09/2021 (ÁREA DE BETONEIRAS)</t>
  </si>
  <si>
    <t>2.3.10</t>
  </si>
  <si>
    <t>98459</t>
  </si>
  <si>
    <t>TAPUME COM TELHA METÁLICA. AF_03/2024</t>
  </si>
  <si>
    <t>2.3.11</t>
  </si>
  <si>
    <t>103689</t>
  </si>
  <si>
    <t>FORNECIMENTO E INSTALAÇÃO DE PLACA DE OBRA COM CHAPA GALVANIZADA E ESTRUTURA DE MADEIRA. AF_03/2022_PS</t>
  </si>
  <si>
    <t>2.3.12</t>
  </si>
  <si>
    <t>98053</t>
  </si>
  <si>
    <t>TANQUE SÉPTICO CIRCULAR, EM CONCRETO PRÉ-MOLDADO, DIÂMETRO INTERNO = 1,40 M, ALTURA INTERNA = 2,50 M, VOLUME ÚTIL: 3463,6 L (PARA 13 CONTRIBUINTES). AF_12/2020_PA</t>
  </si>
  <si>
    <t>2.3.13</t>
  </si>
  <si>
    <t>98099</t>
  </si>
  <si>
    <t>SUMIDOURO RETANGULAR, EM ALVENARIA COM BLOCOS DE CONCRETO, DIMENSÕES INTERNAS: 1,0 X 3,0 X H=3,0 M, ÁREA DE INFILTRAÇÃO: 25 M² (PARA 10 CONTRIBUINTES). AF_12/2020</t>
  </si>
  <si>
    <t>2.3.14</t>
  </si>
  <si>
    <t>98461</t>
  </si>
  <si>
    <t>ESTRUTURA DE MADEIRA PROVISÓRIA PARA SUPORTE DE CAIXA DÁGUA ELEVADA DE 1000 LITROS. AF_03/2024</t>
  </si>
  <si>
    <t>2.3.15</t>
  </si>
  <si>
    <t>102607</t>
  </si>
  <si>
    <t>CAIXA D´ÁGUA EM POLIETILENO, 1000 LITROS - FORNECIMENTO E INSTALAÇÃO. AF_06/2021</t>
  </si>
  <si>
    <t>2.4</t>
  </si>
  <si>
    <t>DEMOLIÇÕES E RETIRADAS</t>
  </si>
  <si>
    <t>2.4.1</t>
  </si>
  <si>
    <t>DEMOLIÇÕES</t>
  </si>
  <si>
    <t>2.4.1.1</t>
  </si>
  <si>
    <t>97625</t>
  </si>
  <si>
    <t>DEMOLIÇÃO DE ALVENARIA PARA QUALQUER TIPO DE BLOCO, DE FORMA MECANIZADA, SEM REAPROVEITAMENTO. AF_09/2023</t>
  </si>
  <si>
    <t>2.4.1.2</t>
  </si>
  <si>
    <t>97629</t>
  </si>
  <si>
    <t>DEMOLIÇÃO DE LAJES, EM CONCRETO ARMADO, DE FORMA MECANIZADA COM MARTELETE, SEM REAPROVEITAMENTO. AF_09/2023</t>
  </si>
  <si>
    <t>2.4.1.3</t>
  </si>
  <si>
    <t>97627</t>
  </si>
  <si>
    <t>DEMOLIÇÃO DE PILARES E VIGAS EM CONCRETO ARMADO, DE FORMA MECANIZADA COM MARTELETE, SEM REAPROVEITAMENTO. AF_09/2023</t>
  </si>
  <si>
    <t>2.4.1.4</t>
  </si>
  <si>
    <t>97638</t>
  </si>
  <si>
    <t>REMOÇÃO DE CHAPAS E PERFIS DE DRYWALL, DE FORMA MANUAL, SEM REAPROVEITAMENTO. AF_09/2023</t>
  </si>
  <si>
    <t>2.4.1.5</t>
  </si>
  <si>
    <t>97640</t>
  </si>
  <si>
    <t>REMOÇÃO DE FORROS DE DRYWALL, PVC E FIBROMINERAL, DE FORMA MANUAL, SEM REAPROVEITAMENTO. AF_09/2023</t>
  </si>
  <si>
    <t>2.4.1.6</t>
  </si>
  <si>
    <t>97642</t>
  </si>
  <si>
    <t>REMOÇÃO DE TRAMA METÁLICA OU DE MADEIRA PARA FORRO, DE FORMA MANUAL, SEM REAPROVEITAMENTO. AF_09/2023</t>
  </si>
  <si>
    <t>2.4.1.7</t>
  </si>
  <si>
    <t>97644</t>
  </si>
  <si>
    <t>REMOÇÃO DE PORTAS, DE FORMA MANUAL, SEM REAPROVEITAMENTO. AF_09/2023</t>
  </si>
  <si>
    <t>2.4.1.8</t>
  </si>
  <si>
    <t>97645</t>
  </si>
  <si>
    <t>REMOÇÃO DE JANELAS, DE FORMA MANUAL, SEM REAPROVEITAMENTO. AF_09/2023</t>
  </si>
  <si>
    <t>2.4.1.9</t>
  </si>
  <si>
    <t>97647</t>
  </si>
  <si>
    <t>REMOÇÃO DE TELHAS DE FIBROCIMENTO METÁLICA E CERÂMICA, DE FORMA MANUAL, SEM REAPROVEITAMENTO. AF_09/2023</t>
  </si>
  <si>
    <t>2.4.1.10</t>
  </si>
  <si>
    <t>97650</t>
  </si>
  <si>
    <t>REMOÇÃO DE TRAMA DE MADEIRA PARA COBERTURA, DE FORMA MANUAL, SEM REAPROVEITAMENTO. AF_09/2023</t>
  </si>
  <si>
    <t>2.4.1.11</t>
  </si>
  <si>
    <t>97663</t>
  </si>
  <si>
    <t>REMOÇÃO DE LOUÇAS, DE FORMA MANUAL, SEM REAPROVEITAMENTO. AF_09/2023</t>
  </si>
  <si>
    <t>2.4.1.12</t>
  </si>
  <si>
    <t>104790</t>
  </si>
  <si>
    <t>DEMOLIÇÃO DE PISO DE CONCRETO SIMPLES, DE FORMA MECANIZADA COM MARTELETE, SEM REAPROVEITAMENTO. AF_09/2023</t>
  </si>
  <si>
    <t>2.4.1.13</t>
  </si>
  <si>
    <t>104792</t>
  </si>
  <si>
    <t>REMOÇÃO DE CABOS ELÉTRICOS, COM SEÇÃO DE ATÉ 2,5 MM², DE FORMA MANUAL, SEM REAPROVEITAMENTO. AF_09/2023</t>
  </si>
  <si>
    <t>M</t>
  </si>
  <si>
    <t>2.4.1.14</t>
  </si>
  <si>
    <t>104793</t>
  </si>
  <si>
    <t>REMOÇÃO DE CABOS ELÉTRICOS, COM SEÇÃO MAIOR QUE 2,5 MM² E MENOR QUE 10 MM², DE FORMA MANUAL, SEM REAPROVEITAMENTO. AF_09/2023</t>
  </si>
  <si>
    <t>2.4.1.15</t>
  </si>
  <si>
    <t>104801</t>
  </si>
  <si>
    <t>REMOÇÃO DE ALAMBRADOS PARA QUADRAS POLIESPORTIVAS, ESTRUTURADO POR TUBOS DE AÇO GALVANIZADO, COM TELA DE ARAME GALVANIZADO, DE FORMA MANUAL, SEM REAPROVEITAMENTO. AF_09/2023</t>
  </si>
  <si>
    <t>2.4.2</t>
  </si>
  <si>
    <t>RETIRADAS</t>
  </si>
  <si>
    <t>2.4.2.1</t>
  </si>
  <si>
    <t>100982</t>
  </si>
  <si>
    <t>CARGA, MANOBRA E DESCARGA DE ENTULHO EM CAMINHÃO BASCULANTE 10 M³ - CARGA COM ESCAVADEIRA HIDRÁULICA (CAÇAMBA DE 0,80 M³ / 111 HP) E DESCARGA LIVRE (UNIDADE: M3). AF_07/2020</t>
  </si>
  <si>
    <t>2.4.2.2</t>
  </si>
  <si>
    <t>2.5</t>
  </si>
  <si>
    <t>LOCAÇÃO DA OBRA</t>
  </si>
  <si>
    <t>2.5.1</t>
  </si>
  <si>
    <t>99059</t>
  </si>
  <si>
    <t>LOCAÇÃO CONVENCIONAL DE OBRA, UTILIZANDO GABARITO DE TÁBUAS CORRIDAS PONTALETADAS A CADA 2,00M - 2 UTILIZAÇÕES. AF_03/2024</t>
  </si>
  <si>
    <t>3</t>
  </si>
  <si>
    <t>INFRAESTRUTURA / FUNDAÇÕES SIMPLES</t>
  </si>
  <si>
    <t>3.1</t>
  </si>
  <si>
    <t>ESCAVAÇÃO, CARGA E TRANSPORTE</t>
  </si>
  <si>
    <t>3.1.1</t>
  </si>
  <si>
    <t>96523</t>
  </si>
  <si>
    <t>ESCAVAÇÃO MANUAL PARA BLOCO DE COROAMENTO OU SAPATA (INCLUINDO ESCAVAÇÃO PARA COLOCAÇÃO DE FÔRMAS). AF_01/2024</t>
  </si>
  <si>
    <t>3.1.2</t>
  </si>
  <si>
    <t>96527</t>
  </si>
  <si>
    <t>ESCAVAÇÃO MANUAL PARA VIGA BALDRAME OU SAPATA CORRIDA (INCLUINDO ESCAVAÇÃO PARA COLOCAÇÃO DE FÔRMAS). AF_01/2024</t>
  </si>
  <si>
    <t>3.1.3</t>
  </si>
  <si>
    <t>93382</t>
  </si>
  <si>
    <t>REATERRO MANUAL DE VALAS, COM COMPACTADOR DE SOLOS DE PERCUSSÃO. AF_08/2023</t>
  </si>
  <si>
    <t>3.1.4</t>
  </si>
  <si>
    <t>3.1.5</t>
  </si>
  <si>
    <t>3.2</t>
  </si>
  <si>
    <t>FUNDAÇÕES RASAS</t>
  </si>
  <si>
    <t>3.2.1</t>
  </si>
  <si>
    <t>96532</t>
  </si>
  <si>
    <t>FABRICAÇÃO, MONTAGEM E DESMONTAGEM DE FÔRMA PARA SAPATA, EM MADEIRA SERRADA, E=25 MM, 2 UTILIZAÇÕES. AF_01/2024</t>
  </si>
  <si>
    <t>3.2.2</t>
  </si>
  <si>
    <t>96619</t>
  </si>
  <si>
    <t>LASTRO DE CONCRETO MAGRO, APLICADO EM BLOCOS DE COROAMENTO OU SAPATAS, ESPESSURA DE 5 CM. AF_01/2024</t>
  </si>
  <si>
    <t>3.2.3</t>
  </si>
  <si>
    <t>96558</t>
  </si>
  <si>
    <t>CONCRETAGEM DE SAPATA, FCK 30 MPA, COM USO DE BOMBA - LANÇAMENTO, ADENSAMENTO E ACABAMENTO. AF_01/2024</t>
  </si>
  <si>
    <t>3.2.4</t>
  </si>
  <si>
    <t>104918</t>
  </si>
  <si>
    <t>ARMAÇÃO DE SAPATA ISOLADA, VIGA BALDRAME E SAPATA CORRIDA UTILIZANDO AÇO CA-50 DE 8 MM - MONTAGEM. AF_01/2024</t>
  </si>
  <si>
    <t>KG</t>
  </si>
  <si>
    <t>3.3</t>
  </si>
  <si>
    <t>FUNDAÇÕES PROFUNDAS</t>
  </si>
  <si>
    <t>3.3.1</t>
  </si>
  <si>
    <t>96534</t>
  </si>
  <si>
    <t>FABRICAÇÃO, MONTAGEM E DESMONTAGEM DE FÔRMA PARA BLOCO DE COROAMENTO, EM MADEIRA SERRADA, E=25 MM, 4 UTILIZAÇÕES. AF_01/2024</t>
  </si>
  <si>
    <t>3.3.2</t>
  </si>
  <si>
    <t>96557</t>
  </si>
  <si>
    <t>CONCRETAGEM DE BLOCO DE COROAMENTO OU VIGA BALDRAME, FCK 30 MPA, COM USO DE BOMBA - LANÇAMENTO, ADENSAMENTO E ACABAMENTO. AF_01/2024</t>
  </si>
  <si>
    <t>3.3.3</t>
  </si>
  <si>
    <t>96543</t>
  </si>
  <si>
    <t>ARMAÇÃO DE BLOCO UTILIZANDO AÇO CA-60 DE 5 MM - MONTAGEM. AF_01/2024</t>
  </si>
  <si>
    <t>3.3.4</t>
  </si>
  <si>
    <t>96544</t>
  </si>
  <si>
    <t>ARMAÇÃO DE BLOCO UTILIZANDO AÇO CA-50 DE 6,3 MM - MONTAGEM. AF_01/2024</t>
  </si>
  <si>
    <t>3.3.5</t>
  </si>
  <si>
    <t>96545</t>
  </si>
  <si>
    <t>ARMAÇÃO DE BLOCO UTILIZANDO AÇO CA-50 DE 8 MM - MONTAGEM. AF_01/2024</t>
  </si>
  <si>
    <t>3.3.6</t>
  </si>
  <si>
    <t>96546</t>
  </si>
  <si>
    <t>ARMAÇÃO DE BLOCO UTILIZANDO AÇO CA-50 DE 10 MM - MONTAGEM. AF_01/2024</t>
  </si>
  <si>
    <t>3.3.7</t>
  </si>
  <si>
    <t>104920</t>
  </si>
  <si>
    <t>ARMAÇÃO DE BLOCO, SAPATA ISOLADA, VIGA BALDRAME E SAPATA CORRIDA UTILIZANDO AÇO CA-50 DE 12,5 MM - MONTAGEM. AF_01/2024</t>
  </si>
  <si>
    <t>3.3.8</t>
  </si>
  <si>
    <t>JCA-02452001</t>
  </si>
  <si>
    <t>MOBILIZAÇÃO OU DESMOBILIZAÇÃO INDIVIDUAL DE PERFURATRIZ PARA ESTACA HÉLICE CONTÍNUA OU BATE-ESTACA POR GRAVIDADE</t>
  </si>
  <si>
    <t>3.3.9</t>
  </si>
  <si>
    <t>JCA-76548631</t>
  </si>
  <si>
    <t>ESTACA HÉLICE CONTÍNUA , DIÂMETRO DE 40 CM, INCLUSO CONCRETO FCK=30MPA E ARMADURA MÍNIMA (EXCLUSIVE MOBILIZAÇÃO E DESMOBILIZAÇÃO).</t>
  </si>
  <si>
    <t>3.3.10</t>
  </si>
  <si>
    <t>95601</t>
  </si>
  <si>
    <t>ARRASAMENTO MECANICO DE ESTACA DE CONCRETO ARMADO, DIAMETROS DE ATÉ 40 CM. AF_05/2021</t>
  </si>
  <si>
    <t>3.3.11</t>
  </si>
  <si>
    <t>95584</t>
  </si>
  <si>
    <t>MONTAGEM DE ARMADURA TRANSVERSAL DE ESTACAS DE SEÇÃO CIRCULAR, DIÂMETRO = 6,30 MM. AF_09/2021_PS</t>
  </si>
  <si>
    <t>3.3.12</t>
  </si>
  <si>
    <t>95578</t>
  </si>
  <si>
    <t>MONTAGEM DE ARMADURA DE ESTACAS, DIÂMETRO = 12,5 MM. AF_09/2021_PS</t>
  </si>
  <si>
    <t>3.4</t>
  </si>
  <si>
    <t>VIGAS BALDRAME</t>
  </si>
  <si>
    <t>3.4.1</t>
  </si>
  <si>
    <t>96536</t>
  </si>
  <si>
    <t>FABRICAÇÃO, MONTAGEM E DESMONTAGEM DE FÔRMA PARA VIGA BALDRAME, EM MADEIRA SERRADA, E=25 MM, 4 UTILIZAÇÕES. AF_01/2024</t>
  </si>
  <si>
    <t>3.4.2</t>
  </si>
  <si>
    <t>3.4.3</t>
  </si>
  <si>
    <t>104916</t>
  </si>
  <si>
    <t>ARMAÇÃO DE SAPATA ISOLADA, VIGA BALDRAME E SAPATA CORRIDA UTILIZANDO AÇO CA-60 DE 5 MM - MONTAGEM. AF_01/2024</t>
  </si>
  <si>
    <t>3.4.4</t>
  </si>
  <si>
    <t>104917</t>
  </si>
  <si>
    <t>ARMAÇÃO DE SAPATA ISOLADA, VIGA BALDRAME E SAPATA CORRIDA UTILIZANDO AÇO CA-50 DE 6,3 MM - MONTAGEM. AF_01/2024</t>
  </si>
  <si>
    <t>3.4.5</t>
  </si>
  <si>
    <t>3.4.6</t>
  </si>
  <si>
    <t>104919</t>
  </si>
  <si>
    <t>ARMAÇÃO DE SAPATA ISOLADA, VIGA BALDRAME E SAPATA CORRIDA UTILIZANDO AÇO CA-50 DE 10 MM - MONTAGEM. AF_01/2024</t>
  </si>
  <si>
    <t>3.4.7</t>
  </si>
  <si>
    <t>3.4.8</t>
  </si>
  <si>
    <t>104921</t>
  </si>
  <si>
    <t>ARMAÇÃO DE BLOCO, SAPATA ISOLADA, VIGA BALDRAME E SAPATA CORRIDA UTILIZANDO AÇO CA-50 DE 16 MM - MONTAGEM. AF_01/2024</t>
  </si>
  <si>
    <t>3.5</t>
  </si>
  <si>
    <t>RADIER, PISO DE CONCRETO OU LAJE SOBRE SOLO</t>
  </si>
  <si>
    <t>3.5.1</t>
  </si>
  <si>
    <t>97084</t>
  </si>
  <si>
    <t>COMPACTAÇÃO MECÂNICA DE SOLO PARA EXECUÇÃO DE RADIER, PISO DE CONCRETO OU LAJE SOBRE SOLO, COM COMPACTADOR DE SOLOS TIPO PLACA VIBRATÓRIA. AF_09/2021</t>
  </si>
  <si>
    <t>3.5.2</t>
  </si>
  <si>
    <t>97087</t>
  </si>
  <si>
    <t>CAMADA SEPARADORA PARA EXECUÇÃO DE RADIER, PISO DE CONCRETO OU LAJE SOBRE SOLO, EM LONA PLÁSTICA. AF_09/2021</t>
  </si>
  <si>
    <t>3.5.3</t>
  </si>
  <si>
    <t>97086</t>
  </si>
  <si>
    <t>FABRICAÇÃO, MONTAGEM E DESMONTAGEM DE FORMA PARA RADIER, PISO DE CONCRETO OU LAJE SOBRE SOLO, EM MADEIRA SERRADA, 4 UTILIZAÇÕES. AF_09/2021</t>
  </si>
  <si>
    <t>3.5.4</t>
  </si>
  <si>
    <t>97096</t>
  </si>
  <si>
    <t>CONCRETAGEM DE RADIER, PISO DE CONCRETO OU LAJE SOBRE SOLO, FCK 30 MPA - LANÇAMENTO, ADENSAMENTO E ACABAMENTO. AF_09/2021</t>
  </si>
  <si>
    <t>3.5.5</t>
  </si>
  <si>
    <t>92772</t>
  </si>
  <si>
    <t>ARMAÇÃO DE LAJE DE ESTRUTURA CONVENCIONAL DE CONCRETO ARMADO UTILIZANDO AÇO CA-50 DE 12,5 MM - MONTAGEM. AF_06/2022</t>
  </si>
  <si>
    <t>3.5.6</t>
  </si>
  <si>
    <t>97093</t>
  </si>
  <si>
    <t>ARMAÇÃO PARA EXECUÇÃO DE RADIER, PISO DE CONCRETO OU LAJE SOBRE SOLO, COM USO DE TELA Q-283. AF_09/2021</t>
  </si>
  <si>
    <t>4</t>
  </si>
  <si>
    <t>SUPERESTRUTURA</t>
  </si>
  <si>
    <t>4.1</t>
  </si>
  <si>
    <t>PILARES</t>
  </si>
  <si>
    <t>4.1.1</t>
  </si>
  <si>
    <t>92421</t>
  </si>
  <si>
    <t>MONTAGEM E DESMONTAGEM DE FÔRMA DE PILARES RETANGULARES E ESTRUTURAS SIMILARES, PÉ-DIREITO DUPLO, EM CHAPA DE MADEIRA COMPENSADA RESINADA, 4 UTILIZAÇÕES. AF_09/2020</t>
  </si>
  <si>
    <t>4.1.2</t>
  </si>
  <si>
    <t>JCA-21371415</t>
  </si>
  <si>
    <t>CONCRETAGEM DE PILARES, FCK = 30 MPA, COM USO DE BOMBA - LANÇAMENTO, ADENSAMENTO E ACABAMENTO.</t>
  </si>
  <si>
    <t>4.1.3</t>
  </si>
  <si>
    <t>92759</t>
  </si>
  <si>
    <t>ARMAÇÃO DE PILAR OU VIGA DE ESTRUTURA CONVENCIONAL DE CONCRETO ARMADO UTILIZANDO AÇO CA-60 DE 5,0 MM - MONTAGEM. AF_06/2022</t>
  </si>
  <si>
    <t>4.1.4</t>
  </si>
  <si>
    <t>92762</t>
  </si>
  <si>
    <t>ARMAÇÃO DE PILAR OU VIGA DE ESTRUTURA CONVENCIONAL DE CONCRETO ARMADO UTILIZANDO AÇO CA-50 DE 10,0 MM - MONTAGEM. AF_06/2022</t>
  </si>
  <si>
    <t>4.1.5</t>
  </si>
  <si>
    <t>92763</t>
  </si>
  <si>
    <t>ARMAÇÃO DE PILAR OU VIGA DE ESTRUTURA CONVENCIONAL DE CONCRETO ARMADO UTILIZANDO AÇO CA-50 DE 12,5 MM - MONTAGEM. AF_06/2022</t>
  </si>
  <si>
    <t>4.1.6</t>
  </si>
  <si>
    <t>92764</t>
  </si>
  <si>
    <t>ARMAÇÃO DE PILAR OU VIGA DE ESTRUTURA CONVENCIONAL DE CONCRETO ARMADO UTILIZANDO AÇO CA-50 DE 16,0 MM - MONTAGEM. AF_06/2022</t>
  </si>
  <si>
    <t>4.1.7</t>
  </si>
  <si>
    <t>92765</t>
  </si>
  <si>
    <t>ARMAÇÃO DE PILAR OU VIGA DE ESTRUTURA CONVENCIONAL DE CONCRETO ARMADO UTILIZANDO AÇO CA-50 DE 20,0 MM - MONTAGEM. AF_06/2022</t>
  </si>
  <si>
    <t>4.2</t>
  </si>
  <si>
    <t>VIGAS</t>
  </si>
  <si>
    <t>4.2.1</t>
  </si>
  <si>
    <t>92456</t>
  </si>
  <si>
    <t>MONTAGEM E DESMONTAGEM DE FÔRMA DE VIGA, ESCORAMENTO METÁLICO, PÉ-DIREITO SIMPLES, EM CHAPA DE MADEIRA RESINADA, 4 UTILIZAÇÕES. AF_09/2020</t>
  </si>
  <si>
    <t>4.2.2</t>
  </si>
  <si>
    <t>92454</t>
  </si>
  <si>
    <t>MONTAGEM E DESMONTAGEM DE FÔRMA DE VIGA, ESCORAMENTO METÁLICO, PÉ-DIREITO DUPLO, EM CHAPA DE MADEIRA RESINADA, 4 UTILIZAÇÕES. AF_09/2020</t>
  </si>
  <si>
    <t>4.2.3</t>
  </si>
  <si>
    <t>JCA-47925473</t>
  </si>
  <si>
    <t>CONCRETAGEM DE VIGAS E LAJES, FCK=30 MPA, PARA LAJES MACIÇAS OU NERVURADAS COM USO DE BOMBA - LANÇAMENTO, ADENSAMENTO E ACABAMENTO. AF_02/2022_PS (REF. SINAPI 103675)</t>
  </si>
  <si>
    <t>4.2.4</t>
  </si>
  <si>
    <t>4.2.5</t>
  </si>
  <si>
    <t>92760</t>
  </si>
  <si>
    <t>ARMAÇÃO DE PILAR OU VIGA DE ESTRUTURA CONVENCIONAL DE CONCRETO ARMADO UTILIZANDO AÇO CA-50 DE 6,3 MM - MONTAGEM. AF_06/2022</t>
  </si>
  <si>
    <t>4.2.6</t>
  </si>
  <si>
    <t>92761</t>
  </si>
  <si>
    <t>ARMAÇÃO DE PILAR OU VIGA DE ESTRUTURA CONVENCIONAL DE CONCRETO ARMADO UTILIZANDO AÇO CA-50 DE 8,0 MM - MONTAGEM. AF_06/2022</t>
  </si>
  <si>
    <t>4.2.7</t>
  </si>
  <si>
    <t>4.2.8</t>
  </si>
  <si>
    <t>4.2.9</t>
  </si>
  <si>
    <t>4.2.10</t>
  </si>
  <si>
    <t>4.3</t>
  </si>
  <si>
    <t>LAJES COMUNS OU NERVURADAS</t>
  </si>
  <si>
    <t>4.3.1</t>
  </si>
  <si>
    <t>103761</t>
  </si>
  <si>
    <t>MONTAGEM E DESMONTAGEM DE FÔRMA DE LAJE MACIÇA, PÉ-DIREITO SIMPLES, EM CHAPA DE MADEIRA COMPENSADA RESINADA E CIMBRAMENTO DE MADEIRA, 4 UTILIZAÇÕES. AF_03/2022</t>
  </si>
  <si>
    <t>4.3.2</t>
  </si>
  <si>
    <t>92512</t>
  </si>
  <si>
    <t>MONTAGEM E DESMONTAGEM DE FÔRMA DE LAJE MACIÇA, PÉ-DIREITO DUPLO, EM CHAPA DE MADEIRA COMPENSADA RESINADA, 4 UTILIZAÇÕES. AF_09/2020</t>
  </si>
  <si>
    <t>4.3.3</t>
  </si>
  <si>
    <t>92494</t>
  </si>
  <si>
    <t>MONTAGEM E DESMONTAGEM DE FÔRMA DE LAJE NERVURADA COM CUBETA E ASSOALHO, PÉ-DIREITO SIMPLES, EM CHAPA DE MADEIRA COMPENSADA RESINADA, 10 UTILIZAÇÕES. AF_09/2020</t>
  </si>
  <si>
    <t>4.3.4</t>
  </si>
  <si>
    <t>92492</t>
  </si>
  <si>
    <t>MONTAGEM E DESMONTAGEM DE FÔRMA DE LAJE NERVURADA COM CUBETA E ASSOALHO, PÉ-DIREITO DUPLO, EM CHAPA DE MADEIRA COMPENSADA RESINADA, 10 UTILIZAÇÕES. AF_09/2020</t>
  </si>
  <si>
    <t>4.3.5</t>
  </si>
  <si>
    <t>JCA-43549679</t>
  </si>
  <si>
    <t>CONCRETAGEM DE VIGAS E LAJES, FCK=30 MPA, PARA LAJES MACIÇAS OU NERVURADAS COM USO DE BOMBA - LANÇAMENTO, ADENSAMENTO E ACABAMENTO.</t>
  </si>
  <si>
    <t>4.3.6</t>
  </si>
  <si>
    <t>JCA-16027811</t>
  </si>
  <si>
    <t>LAJE PRÉ-MOLDADA UNIDIRECIONAL, BIAPOIADA, ENCHIMENTO EM EPS, VIGOTA TRELIÇADA, ALTURA TOTAL DA LAJE (ENCHIMENTO+CAPA) = (9+5).</t>
  </si>
  <si>
    <t>4.3.7</t>
  </si>
  <si>
    <t>JCA-22882654</t>
  </si>
  <si>
    <t>LAJE PRÉ-MOLDADA UNIDIRECIONAL, BIAPOIADA, ENCHIMENTO EM EPS, VIGOTA TRELIÇADA, ALTURA TOTAL DA LAJE (ENCHIMENTO+CAPA) = (8+4).</t>
  </si>
  <si>
    <t>4.3.8</t>
  </si>
  <si>
    <t>92768</t>
  </si>
  <si>
    <t>ARMAÇÃO DE LAJE DE ESTRUTURA CONVENCIONAL DE CONCRETO ARMADO UTILIZANDO AÇO CA-60 DE 5,0 MM - MONTAGEM. AF_06/2022</t>
  </si>
  <si>
    <t>4.3.9</t>
  </si>
  <si>
    <t>92769</t>
  </si>
  <si>
    <t>ARMAÇÃO DE LAJE DE ESTRUTURA CONVENCIONAL DE CONCRETO ARMADO UTILIZANDO AÇO CA-50 DE 6,3 MM - MONTAGEM. AF_06/2022</t>
  </si>
  <si>
    <t>4.3.10</t>
  </si>
  <si>
    <t>92770</t>
  </si>
  <si>
    <t>ARMAÇÃO DE LAJE DE ESTRUTURA CONVENCIONAL DE CONCRETO ARMADO UTILIZANDO AÇO CA-50 DE 8,0 MM - MONTAGEM. AF_06/2022</t>
  </si>
  <si>
    <t>4.3.11</t>
  </si>
  <si>
    <t>92771</t>
  </si>
  <si>
    <t>ARMAÇÃO DE LAJE DE ESTRUTURA CONVENCIONAL DE CONCRETO ARMADO UTILIZANDO AÇO CA-50 DE 10,0 MM - MONTAGEM. AF_06/2022</t>
  </si>
  <si>
    <t>4.3.12</t>
  </si>
  <si>
    <t>4.3.13</t>
  </si>
  <si>
    <t>98575</t>
  </si>
  <si>
    <t>TRATAMENTO DE JUNTA DE DILATAÇÃO, COM TARUGO DE POLIETILENO E SELANTE PU, INCLUSO PREENCHIMENTO COM ESPUMA EXPANSIVA PU. AF_09/2023</t>
  </si>
  <si>
    <t>4.4</t>
  </si>
  <si>
    <t>VIGAS PROTENDIDAS</t>
  </si>
  <si>
    <t>4.4.1</t>
  </si>
  <si>
    <t>4.4.2</t>
  </si>
  <si>
    <t>JCA-27512689</t>
  </si>
  <si>
    <t>CONCRETAGEM DE VIGAS E LAJES, FCK=40 MPA, PARA LAJES MACIÇAS OU NERVURADAS COM USO DE BOMBA - LANÇAMENTO, ADENSAMENTO E ACABAMENTO.</t>
  </si>
  <si>
    <t>4.4.3</t>
  </si>
  <si>
    <t>4.4.4</t>
  </si>
  <si>
    <t>4.4.5</t>
  </si>
  <si>
    <t>4.4.6</t>
  </si>
  <si>
    <t>4.4.7</t>
  </si>
  <si>
    <t>4507958</t>
  </si>
  <si>
    <t>Cordoalha engraxada CP 190 RB D = 12,7 mm - fornecimento e instalação</t>
  </si>
  <si>
    <t>SICRO NOVO</t>
  </si>
  <si>
    <t>kg</t>
  </si>
  <si>
    <t>4.4.8</t>
  </si>
  <si>
    <t>4507770</t>
  </si>
  <si>
    <t>Ancoragem ativa com 7 cordoalhas aderentes D = 12,7 mm - fornecimento e instalação</t>
  </si>
  <si>
    <t>un</t>
  </si>
  <si>
    <t>4.4.9</t>
  </si>
  <si>
    <t>4507802</t>
  </si>
  <si>
    <t>Ancoragem passiva com 7 cordoalhas aderentes D = 15,2 mm - fornecimento e instalação</t>
  </si>
  <si>
    <t>4.4.10</t>
  </si>
  <si>
    <t>4508183</t>
  </si>
  <si>
    <t>Bainha metálica redonda D = 55 mm para 7 cordoalhas D = 12,7 mm - fornecimento, instalação e injeção de nata de cimento</t>
  </si>
  <si>
    <t>m</t>
  </si>
  <si>
    <t>4.5</t>
  </si>
  <si>
    <t>ESCADA</t>
  </si>
  <si>
    <t>4.5.1</t>
  </si>
  <si>
    <t>102074</t>
  </si>
  <si>
    <t>ESCADA EM CONCRETO ARMADO MOLDADO IN LOCO, FCK 25 MPA, COM 2 LANCES EM U E LAJE PLANA, FÔRMA EM CHAPA DE MADEIRA COMPENSADA RESINADA. AF_11/2020_PA</t>
  </si>
  <si>
    <t>4.6</t>
  </si>
  <si>
    <t>RESERVATÓRIO</t>
  </si>
  <si>
    <t>4.6.1</t>
  </si>
  <si>
    <t>UFSB-39809496</t>
  </si>
  <si>
    <t>MONTAGEM E DESMONTAGEM DE FÔRMA PARA PAREDES DE CONCRETO, EM CHAPA DE MADEIRA COMPENSADA RESINADA, 2 UTILIZAÇÕES.</t>
  </si>
  <si>
    <t>4.6.2</t>
  </si>
  <si>
    <t>JCA-59185264</t>
  </si>
  <si>
    <t>CONCRETAGEM DE RESERVATÓRIOS, FCK=30 MPA, COM USO DE BOMBA - LANÇAMENTO, ADENSAMENTO E ACABAMENTO.</t>
  </si>
  <si>
    <t>4.6.3</t>
  </si>
  <si>
    <t>91601</t>
  </si>
  <si>
    <t>ARMAÇÃO DO SISTEMA DE PAREDES DE CONCRETO, EXECUTADA COMO REFORÇO, VERGALHÃO DE 6,3 MM DE DIÂMETRO. AF_06/2019</t>
  </si>
  <si>
    <t>4.6.4</t>
  </si>
  <si>
    <t>91602</t>
  </si>
  <si>
    <t>ARMAÇÃO DO SISTEMA DE PAREDES DE CONCRETO, EXECUTADA COMO REFORÇO, VERGALHÃO DE 8,0 MM DE DIÂMETRO. AF_06/2019</t>
  </si>
  <si>
    <t>4.6.5</t>
  </si>
  <si>
    <t>91603</t>
  </si>
  <si>
    <t>ARMAÇÃO DO SISTEMA DE PAREDES DE CONCRETO, EXECUTADA COMO REFORÇO, VERGALHÃO DE 10,0 MM DE DIÂMETRO. AF_06/2019</t>
  </si>
  <si>
    <t>4.6.6</t>
  </si>
  <si>
    <t>100068</t>
  </si>
  <si>
    <t>ARMAÇÃO DO SISTEMA DE PAREDES DE CONCRETO, EXECUTADA COMO REFORÇO, VERGALHÃO DE 12,5 MM DE DIÂMETRO. AF_06/2019</t>
  </si>
  <si>
    <t>4.6.7</t>
  </si>
  <si>
    <t>4.6.8</t>
  </si>
  <si>
    <t>4.6.9</t>
  </si>
  <si>
    <t>4.6.10</t>
  </si>
  <si>
    <t>4.6.11</t>
  </si>
  <si>
    <t>4.6.12</t>
  </si>
  <si>
    <t>4.6.13</t>
  </si>
  <si>
    <t>92773</t>
  </si>
  <si>
    <t>ARMAÇÃO DE LAJE DE ESTRUTURA CONVENCIONAL DE CONCRETO ARMADO UTILIZANDO AÇO CA-50 DE 16,0 MM - MONTAGEM. AF_06/2022</t>
  </si>
  <si>
    <t>4.7</t>
  </si>
  <si>
    <t>PISO ARMADO</t>
  </si>
  <si>
    <t>4.7.1</t>
  </si>
  <si>
    <t>4.7.2</t>
  </si>
  <si>
    <t>4.7.3</t>
  </si>
  <si>
    <t>4.7.4</t>
  </si>
  <si>
    <t>UFSB-91176018</t>
  </si>
  <si>
    <t>TELA DE ACO SOLDADA NERVURADA, CA-60, Q-283 (4,48 KG/M2), DIAMETRO DO FIO = 6,0 MM, LARGURA = 2,45 X 6,00 M DE COMPRIMENTO, ESPACAMENTO DA MALHA = 10 X 10 CM - FORNECIMENTO E INSTALAÇÃO</t>
  </si>
  <si>
    <t>4.7.5</t>
  </si>
  <si>
    <t>98577</t>
  </si>
  <si>
    <t>TRATAMENTO DE JUNTA SERRADA, COM TARUGO DE POLIETILENO E SELANTE À BASE DE SILICONE. AF_09/2023</t>
  </si>
  <si>
    <t>5</t>
  </si>
  <si>
    <t>ALVENARIA/VEDAÇÃO/DIVISÓRIA</t>
  </si>
  <si>
    <t>5.1</t>
  </si>
  <si>
    <t>103356</t>
  </si>
  <si>
    <t>ALVENARIA DE VEDAÇÃO DE BLOCOS CERÂMICOS FURADOS NA HORIZONTAL DE 9X19X29 CM (ESPESSURA 9 CM) E ARGAMASSA DE ASSENTAMENTO COM PREPARO EM BETONEIRA. AF_12/2021</t>
  </si>
  <si>
    <t>5.2</t>
  </si>
  <si>
    <t>96358</t>
  </si>
  <si>
    <t>PAREDE COM SISTEMA EM CHAPAS DE GESSO PARA DRYWALL, USO INTERNO, COM DUAS FACES SIMPLES E ESTRUTURA METÁLICA COM GUIAS SIMPLES, SEM VÃOS. AF_07/2023_PS</t>
  </si>
  <si>
    <t>5.3</t>
  </si>
  <si>
    <t>104718</t>
  </si>
  <si>
    <t>PAREDE COM SISTEMA EM CHAPAS DE GESSO PARA DRYWALL, USO INTERNO, COM DUAS FACES SIMPLES E ESTRUTURA METÁLICA COM GUIAS SIMPLES PARA PAREDES COM ÁREA LÍQUIDA MENOR QUE 6 M2, COM VÃOS. AF_07/2023_PS</t>
  </si>
  <si>
    <t>5.4</t>
  </si>
  <si>
    <t>96359</t>
  </si>
  <si>
    <t>PAREDE COM SISTEMA EM CHAPAS DE GESSO PARA DRYWALL, USO INTERNO, COM DUAS FACES SIMPLES E ESTRUTURA METÁLICA COM GUIAS SIMPLES PARA PAREDES COM ÁREA LÍQUIDA MAIOR OU IGUAL A 6 M2, COM VÃOS. AF_07/2023_PS</t>
  </si>
  <si>
    <t>5.5</t>
  </si>
  <si>
    <t>96370</t>
  </si>
  <si>
    <t>PAREDE COM SISTEMA EM CHAPAS DE GESSO PARA DRYWALL, USO INTERNO, COM UMA FACE SIMPLES E ESTRUTURA METÁLICA COM GUIAS SIMPLES, SEM VÃOS. AF_07/2023_PS</t>
  </si>
  <si>
    <t>5.6</t>
  </si>
  <si>
    <t>101162</t>
  </si>
  <si>
    <t>ALVENARIA DE VEDAÇÃO COM ELEMENTO VAZADO DE CERÂMICA (COBOGÓ) DE 7X20X20CM E ARGAMASSA DE ASSENTAMENTO COM PREPARO EM BETONEIRA. AF_05/2020</t>
  </si>
  <si>
    <t>5.7</t>
  </si>
  <si>
    <t>102253</t>
  </si>
  <si>
    <t>DIVISORIA SANITÁRIA, TIPO CABINE, EM GRANITO CINZA POLIDO, ESP = 3CM, ASSENTADO COM ARGAMASSA COLANTE AC III-E, EXCLUSIVE FERRAGENS. AF_01/2021</t>
  </si>
  <si>
    <t>6</t>
  </si>
  <si>
    <t>ESQUADRIAS</t>
  </si>
  <si>
    <t>6.1</t>
  </si>
  <si>
    <t>PORTAS</t>
  </si>
  <si>
    <t>6.1.1</t>
  </si>
  <si>
    <t>UFSB-72614914</t>
  </si>
  <si>
    <t>PA1 - PORTA EM ALUMÍNIO DE ABRIR TIPO VENEZIANA COM GUARNIÇÃO COR BRONZE - 80X160 - FORNECIMENTO E INSTALAÇÃO.</t>
  </si>
  <si>
    <t>6.1.2</t>
  </si>
  <si>
    <t>UFSB-27012580</t>
  </si>
  <si>
    <t>PA2 - PORTA EM ALUMÍNIO DE ABRIR TIPO VENEZIANA COM GUARNIÇÃO COR BRONZE - 90X210 - FORNECIMENTO E INSTALAÇÃO.</t>
  </si>
  <si>
    <t>6.1.3</t>
  </si>
  <si>
    <t>UFSB-13645393</t>
  </si>
  <si>
    <t>PA3 - PORTA EM ALUMÍNIO DE ABRIR TIPO VENEZIANA COM GUARNIÇÃO COR BRONZE - 160X210 - FORNECIMENTO E INSTALAÇÃO.</t>
  </si>
  <si>
    <t>6.1.4</t>
  </si>
  <si>
    <t>UFSB-19797359</t>
  </si>
  <si>
    <t>PCF-PORTA CORTA-FOGO P90 - 100X210X4CM - FORNECIMENTO E INSTALAÇÃO.</t>
  </si>
  <si>
    <t>6.1.5</t>
  </si>
  <si>
    <t>UFSB-25264690</t>
  </si>
  <si>
    <t>PE1-PORTA DE ENROLAR MANUAL COMPLETA, PERFIL MEIA CANA CEGA, EM ACO GALVANIZADO COM PINTURA ELETROSTATICA, CHAPA NUMERO 24" - FORNECIMENTO E INSTALAÇÃO</t>
  </si>
  <si>
    <t>6.1.6</t>
  </si>
  <si>
    <t>100701</t>
  </si>
  <si>
    <t>PG1-PORTA DE FERRO, DE ABRIR, TIPO GRADE COM CHAPA, COM GUARNIÇÕES. AF_12/2019</t>
  </si>
  <si>
    <t>6.1.7</t>
  </si>
  <si>
    <t>UFSB-56607158</t>
  </si>
  <si>
    <t>PI1-ALÇAPÃO OU TAMPA DE INSPEÇÃO EM CHAPA METÁLICA - INCLUSIVE PINTURA - FORNECIMENTO E INSTALAÇÃO</t>
  </si>
  <si>
    <t>m2</t>
  </si>
  <si>
    <t>6.1.8</t>
  </si>
  <si>
    <t>UFSB-40713367</t>
  </si>
  <si>
    <t>PM1-PORTA DE MADEIRA PARA PINTURA, SEMI-OCA MÉDIA, 90X210CM, ESPESSURA DE 3,5CM, INCLUSO DOBRADIÇAS, FECHADURAS E ACABAMENTO - FORNECIMENTO E INSTALAÇÃO</t>
  </si>
  <si>
    <t>6.1.9</t>
  </si>
  <si>
    <t>UFSB-87035080</t>
  </si>
  <si>
    <t>PM2-PORTA DE MADEIRA PARA PINTURA, SEMI-OCA MÉDIA, 90X210CM, ESPESSURA DE 3,5CM, INCLUSO BARRAS DE ABERTURA, CHAPA DE PROTEÇÃO, DOBRADIÇAS, FECHADURAS E ACABAMENTO - FORNECIMENTO E INSTALAÇÃO</t>
  </si>
  <si>
    <t>6.1.10</t>
  </si>
  <si>
    <t>UFSB-59668507</t>
  </si>
  <si>
    <t>PM3-PORTA DE MADEIRA PARA PINTURA, SEMI-OCA MÉDIA, DUPLA, 140X210CM, ESPESSURA DE 3,5CM, INCLUSO VISOR (20X115), DOBRADIÇAS, FECHADURAS E ACABAMENTO - FORNECIMENTO E INSTALAÇÃO</t>
  </si>
  <si>
    <t>6.2</t>
  </si>
  <si>
    <t>JANELAS</t>
  </si>
  <si>
    <t>6.2.1</t>
  </si>
  <si>
    <t>94569</t>
  </si>
  <si>
    <t>J01-JANELA DE ALUMÍNIO TIPO MAXIM-AR, COM VIDROS, BATENTE E FERRAGENS. EXCLUSIVE ALIZAR, ACABAMENTO E CONTRAMARCO. FORNECIMENTO E INSTALAÇÃO. AF_12/2019</t>
  </si>
  <si>
    <t>6.2.2</t>
  </si>
  <si>
    <t>J02-JANELA DE ALUMÍNIO TIPO MAXIM-AR, COM VIDROS, BATENTE E FERRAGENS. EXCLUSIVE ALIZAR, ACABAMENTO E CONTRAMARCO. FORNECIMENTO E INSTALAÇÃO. AF_12/2019</t>
  </si>
  <si>
    <t>6.2.3</t>
  </si>
  <si>
    <t>94570</t>
  </si>
  <si>
    <t>J03-JANELA DE ALUMÍNIO DE CORRER COM 2 FOLHAS PARA VIDROS, COM VIDROS, BATENTE, ACABAMENTO COM ACETATO OU BRILHANTE E FERRAGENS. EXCLUSIVE ALIZAR E CONTRAMARCO. FORNECIMENTO E INSTALAÇÃO. AF_12/2019</t>
  </si>
  <si>
    <t>6.2.4</t>
  </si>
  <si>
    <t>J04-JANELA DE ALUMÍNIO DE CORRER COM 2 FOLHAS PARA VIDROS, COM VIDROS, BATENTE, ACABAMENTO COM ACETATO OU BRILHANTE E FERRAGENS. EXCLUSIVE ALIZAR E CONTRAMARCO. FORNECIMENTO E INSTALAÇÃO. AF_12/2019</t>
  </si>
  <si>
    <t>6.2.5</t>
  </si>
  <si>
    <t>UFSB-10400875</t>
  </si>
  <si>
    <t>J05 - JANELA GUILHOTINA DE ALUMÍNIO COM VIDRO COR BRONZE - 70x100 - FORNECIMENTO E INSTALAÇÃO</t>
  </si>
  <si>
    <t>6.3</t>
  </si>
  <si>
    <t>BRISES</t>
  </si>
  <si>
    <t>6.3.1</t>
  </si>
  <si>
    <t>UFSB-66171275</t>
  </si>
  <si>
    <t>SERVIÇO DE INSTALAÇÃO DE BRISE DE ALUMÍNIO B30, COM PINTURA ELETROSTÁTICA (COR INDICADA EM PROJETO), ACABAMENTO LISO, FIXADO EM PORTA-PAINEL RANHURADO. REF. SULMETAIS SM B30 AL OU EQUIVALENTE</t>
  </si>
  <si>
    <t>6.3.2</t>
  </si>
  <si>
    <t>UFSB-35998122</t>
  </si>
  <si>
    <t>SISTEMA DE ANCORAGEM CONSTITUÍDO DE CANTONEIRAS PARA ANCORAGEM EM BARRA DE AÇO 1 X 1/4" CHUMBADAS NA ESTRUTURA DA EDIFICAÇÃO, FORNECIMENTO E INSTALAÇÃO</t>
  </si>
  <si>
    <t>6.3.3</t>
  </si>
  <si>
    <t>UFSB-57851007</t>
  </si>
  <si>
    <t>SISTEMA DE PERFIS DE PAGINAÇÃO PARA FIXAÇÃO DOS BRISES EM PERFIL "U" SIMPLES, EM CHAPA DOBRADA DE ACO LAMINADO, E = 4,75 MM, H = 100 MM, L = 75 MM, FORNECIMENTO E INSTALAÇÃO</t>
  </si>
  <si>
    <t>6.3.4</t>
  </si>
  <si>
    <t>UFSB-28016600</t>
  </si>
  <si>
    <t>TRANSPORTE DE BRISE DE ALUMÍNIO B30, COM PINTURA ELETROSTÁTICA - PESO ATÉ 1,50T - REF. BRAGANÇA PAULISTA-SP / TEIXEIRA DE FREITAS-BA</t>
  </si>
  <si>
    <t>6.4</t>
  </si>
  <si>
    <t>OUTROS</t>
  </si>
  <si>
    <t>6.4.1</t>
  </si>
  <si>
    <t>105023</t>
  </si>
  <si>
    <t>VERGA MOLDADA IN LOCO EM CONCRETO, ESPESSURA DE *15* CM. AF_03/2024 (PORTAS)</t>
  </si>
  <si>
    <t>6.4.2</t>
  </si>
  <si>
    <t>VERGA MOLDADA IN LOCO EM CONCRETO, ESPESSURA DE *15* CM. AF_03/2024 (JANELAS)</t>
  </si>
  <si>
    <t>6.4.3</t>
  </si>
  <si>
    <t>105029</t>
  </si>
  <si>
    <t>CONTRAVERGA MOLDADA IN LOCO EM CONCRETO, ESPESSURA DE *15* CM. AF_03/2024</t>
  </si>
  <si>
    <t>6.4.4</t>
  </si>
  <si>
    <t>101965</t>
  </si>
  <si>
    <t>PEITORIL LINEAR EM GRANITO OU MÁRMORE, L = 15CM, COMPRIMENTO DE ATÉ 2M, ASSENTADO COM ARGAMASSA 1:6 COM ADITIVO. AF_11/2020</t>
  </si>
  <si>
    <t>6.4.5</t>
  </si>
  <si>
    <t>98689</t>
  </si>
  <si>
    <t>SOLEIRA EM GRANITO, LARGURA 15 CM, ESPESSURA 2,0 CM. AF_09/2020</t>
  </si>
  <si>
    <t>7</t>
  </si>
  <si>
    <t>COBERTURA</t>
  </si>
  <si>
    <t>7.1</t>
  </si>
  <si>
    <t>94216</t>
  </si>
  <si>
    <t>TELHAMENTO COM TELHA METÁLICA TERMOACÚSTICA E = 30 MM, COM ATÉ 2 ÁGUAS, INCLUSO IÇAMENTO. AF_07/2019</t>
  </si>
  <si>
    <t>7.2</t>
  </si>
  <si>
    <t>92543</t>
  </si>
  <si>
    <t>TRAMA DE MADEIRA COMPOSTA POR TERÇAS PARA TELHADOS DE ATÉ 2 ÁGUAS PARA TELHA ONDULADA DE FIBROCIMENTO, METÁLICA, PLÁSTICA OU TERMOACÚSTICA, INCLUSO TRANSPORTE VERTICAL. AF_07/2019</t>
  </si>
  <si>
    <t>7.3</t>
  </si>
  <si>
    <t>101966</t>
  </si>
  <si>
    <t>CHAPIM SOBRE MUROS LINEARES, EM GRANITO OU MÁRMORE, L = 25 CM, ASSENTADO COM ARGAMASSA 1:6 COM ADITIVO. AF_11/2020</t>
  </si>
  <si>
    <t>7.4</t>
  </si>
  <si>
    <t>94231</t>
  </si>
  <si>
    <t>RUFO EM CHAPA DE AÇO GALVANIZADO NÚMERO 24, CORTE DE 25 CM, INCLUSO TRANSPORTE VERTICAL. AF_07/2019</t>
  </si>
  <si>
    <t>7.5</t>
  </si>
  <si>
    <t>94210</t>
  </si>
  <si>
    <t>TELHAMENTO COM TELHA ONDULADA DE FIBROCIMENTO E = 6 MM, COM RECOBRIMENTO LATERAL DE 1 1/4 DE ONDA PARA TELHADO COM INCLINAÇÃO MÁXIMA DE 10°, COM ATÉ 2 ÁGUAS, INCLUSO IÇAMENTO. AF_07/2019</t>
  </si>
  <si>
    <t>8</t>
  </si>
  <si>
    <t>INSTALAÇÕES ELÉTRICAS</t>
  </si>
  <si>
    <t>8.1</t>
  </si>
  <si>
    <t>ELETRODUTOS E CONEXÕES</t>
  </si>
  <si>
    <t>8.1.1</t>
  </si>
  <si>
    <t>91869</t>
  </si>
  <si>
    <t>ELETRODUTO RÍGIDO ROSCÁVEL, PVC, DN 40 MM (1 1/4"), PARA CIRCUITOS TERMINAIS, INSTALADO EM LAJE - FORNECIMENTO E INSTALAÇÃO. AF_03/2023</t>
  </si>
  <si>
    <t>8.1.2</t>
  </si>
  <si>
    <t>91873</t>
  </si>
  <si>
    <t>ELETRODUTO RÍGIDO ROSCÁVEL, PVC, DN 40 MM (1 1/4"), PARA CIRCUITOS TERMINAIS, INSTALADO EM PAREDE - FORNECIMENTO E INSTALAÇÃO. AF_03/2023</t>
  </si>
  <si>
    <t>8.1.3</t>
  </si>
  <si>
    <t>93008</t>
  </si>
  <si>
    <t>ELETRODUTO RÍGIDO ROSCÁVEL, PVC, DN 50 MM (1 1/2"), PARA REDE ENTERRADA DE DISTRIBUIÇÃO DE ENERGIA ELÉTRICA - FORNECIMENTO E INSTALAÇÃO. AF_12/2021</t>
  </si>
  <si>
    <t>8.1.4</t>
  </si>
  <si>
    <t>93009</t>
  </si>
  <si>
    <t>ELETRODUTO RÍGIDO ROSCÁVEL, PVC, DN 60 MM (2"), PARA REDE ENTERRADA DE DISTRIBUIÇÃO DE ENERGIA ELÉTRICA - FORNECIMENTO E INSTALAÇÃO. AF_12/2021</t>
  </si>
  <si>
    <t>8.1.5</t>
  </si>
  <si>
    <t>91914</t>
  </si>
  <si>
    <t>CURVA 90 GRAUS PARA ELETRODUTO, PVC, ROSCÁVEL, DN 25 MM (3/4"), PARA CIRCUITOS TERMINAIS, INSTALADA EM PAREDE - FORNECIMENTO E INSTALAÇÃO. AF_03/2023</t>
  </si>
  <si>
    <t>8.1.6</t>
  </si>
  <si>
    <t>91920</t>
  </si>
  <si>
    <t>CURVA 90 GRAUS PARA ELETRODUTO, PVC, ROSCÁVEL, DN 40 MM (1 1/4"), PARA CIRCUITOS TERMINAIS, INSTALADA EM PAREDE - FORNECIMENTO E INSTALAÇÃO. AF_03/2023</t>
  </si>
  <si>
    <t>8.1.7</t>
  </si>
  <si>
    <t>91917</t>
  </si>
  <si>
    <t>CURVA 90 GRAUS PARA ELETRODUTO, PVC, ROSCÁVEL, DN 32 MM (1"), PARA CIRCUITOS TERMINAIS, INSTALADA EM PAREDE - FORNECIMENTO E INSTALAÇÃO. AF_03/2023</t>
  </si>
  <si>
    <t>8.1.8</t>
  </si>
  <si>
    <t>93020</t>
  </si>
  <si>
    <t>CURVA 90 GRAUS PARA ELETRODUTO, PVC, ROSCÁVEL, DN 60 MM (2"), PARA REDE ENTERRADA DE DISTRIBUIÇÃO DE ENERGIA ELÉTRICA - FORNECIMENTO E INSTALAÇÃO. AF_12/2021</t>
  </si>
  <si>
    <t>8.1.9</t>
  </si>
  <si>
    <t>91884</t>
  </si>
  <si>
    <t>LUVA PARA ELETRODUTO, PVC, ROSCÁVEL, DN 25 MM (3/4"), PARA CIRCUITOS TERMINAIS, INSTALADA EM PAREDE - FORNECIMENTO E INSTALAÇÃO. AF_03/2023</t>
  </si>
  <si>
    <t>8.1.10</t>
  </si>
  <si>
    <t>91879</t>
  </si>
  <si>
    <t>LUVA PARA ELETRODUTO, PVC, ROSCÁVEL, DN 25 MM (3/4"), PARA CIRCUITOS TERMINAIS, INSTALADA EM LAJE - FORNECIMENTO E INSTALAÇÃO. AF_03/2023</t>
  </si>
  <si>
    <t>8.1.11</t>
  </si>
  <si>
    <t>91885</t>
  </si>
  <si>
    <t>LUVA PARA ELETRODUTO, PVC, ROSCÁVEL, DN 32 MM (1"), PARA CIRCUITOS TERMINAIS, INSTALADA EM PAREDE - FORNECIMENTO E INSTALAÇÃO. AF_03/2023</t>
  </si>
  <si>
    <t>8.1.12</t>
  </si>
  <si>
    <t>91880</t>
  </si>
  <si>
    <t>LUVA PARA ELETRODUTO, PVC, ROSCÁVEL, DN 32 MM (1"), PARA CIRCUITOS TERMINAIS, INSTALADA EM LAJE - FORNECIMENTO E INSTALAÇÃO. AF_03/2023</t>
  </si>
  <si>
    <t>8.1.13</t>
  </si>
  <si>
    <t>93013</t>
  </si>
  <si>
    <t>LUVA PARA ELETRODUTO, PVC, ROSCÁVEL, DN 50 MM (1 1/2"), PARA REDE ENTERRADA DE DISTRIBUIÇÃO DE ENERGIA ELÉTRICA - FORNECIMENTO E INSTALAÇÃO. AF_12/2021</t>
  </si>
  <si>
    <t>8.1.14</t>
  </si>
  <si>
    <t>104785</t>
  </si>
  <si>
    <t>FIXAÇÃO DE ELETRODUTOS, DIÂMETROS MENORES OU IGUAIS A 40 MM, COM ABRAÇADEIRA METÁLICA RÍGIDA TIPO D COM PARAFUSO DE FIXAÇÃO 1 1/4", FIXADA DIRETAMENTE NA LAJE OU PAREDE. AF_09/2023</t>
  </si>
  <si>
    <t>8.1.15</t>
  </si>
  <si>
    <t>95782</t>
  </si>
  <si>
    <t>CONDULETE DE ALUMÍNIO, TIPO E, ELETRODUTO DE AÇO GALVANIZADO DN 25 MM (1''), APARENTE - FORNECIMENTO E INSTALAÇÃO. AF_10/2022</t>
  </si>
  <si>
    <t>8.1.16</t>
  </si>
  <si>
    <t>95785</t>
  </si>
  <si>
    <t>CONDULETE DE ALUMÍNIO, TIPO E, PARA ELETRODUTO DE AÇO GALVANIZADO DN 32 MM (1 1/4''), APARENTE - FORNECIMENTO E INSTALAÇÃO. AF_10/2022</t>
  </si>
  <si>
    <t>8.1.17</t>
  </si>
  <si>
    <t>95789</t>
  </si>
  <si>
    <t>CONDULETE DE ALUMÍNIO, TIPO LR, PARA ELETRODUTO DE AÇO GALVANIZADO DN 25 MM (1''), APARENTE - FORNECIMENTO E INSTALAÇÃO. AF_10/2022</t>
  </si>
  <si>
    <t>8.1.18</t>
  </si>
  <si>
    <t>95791</t>
  </si>
  <si>
    <t>CONDULETE DE ALUMÍNIO, TIPO LR, PARA ELETRODUTO DE AÇO GALVANIZADO DN 32 MM (1 1/4''), APARENTE - FORNECIMENTO E INSTALAÇÃO. AF_10/2022</t>
  </si>
  <si>
    <t>8.1.19</t>
  </si>
  <si>
    <t>95796</t>
  </si>
  <si>
    <t>CONDULETE DE ALUMÍNIO, TIPO T, PARA ELETRODUTO DE AÇO GALVANIZADO DN 25 MM (1''), APARENTE - FORNECIMENTO E INSTALAÇÃO. AF_10/2022</t>
  </si>
  <si>
    <t>8.1.20</t>
  </si>
  <si>
    <t>95797</t>
  </si>
  <si>
    <t>CONDULETE DE ALUMÍNIO, TIPO T, PARA ELETRODUTO DE AÇO GALVANIZADO DN 32 MM (1 1/4''), APARENTE - FORNECIMENTO E INSTALAÇÃO. AF_10/2022</t>
  </si>
  <si>
    <t>8.1.21</t>
  </si>
  <si>
    <t>104402</t>
  </si>
  <si>
    <t>CONDULETE DE PVC, TIPO C, PARA ELETRODUTO DE PVC SOLDÁVEL DN 25 MM (3/4''), APARENTE - FORNECIMENTO E INSTALAÇÃO. AF_10/2022</t>
  </si>
  <si>
    <t>8.1.22</t>
  </si>
  <si>
    <t>104396</t>
  </si>
  <si>
    <t>CONDULETE DE PVC, TIPO E, PARA ELETRODUTO DE PVC SOLDÁVEL DN 25 MM (3/4''), APARENTE - FORNECIMENTO E INSTALAÇÃO. AF_10/2022</t>
  </si>
  <si>
    <t>8.1.23</t>
  </si>
  <si>
    <t>104399</t>
  </si>
  <si>
    <t>CONDULETE DE PVC, TIPO LR, PARA ELETRODUTO DE PVC SOLDÁVEL DN 25 MM (3/4''), APARENTE - FORNECIMENTO E INSTALAÇÃO. AF_10/2022</t>
  </si>
  <si>
    <t>8.1.24</t>
  </si>
  <si>
    <t>104400</t>
  </si>
  <si>
    <t>CONDULETE DE PVC, TIPO LR, PARA ELETRODUTO DE PVC SOLDÁVEL DN 32 MM (1''), APARENTE - FORNECIMENTO E INSTALAÇÃO. AF_10/2022</t>
  </si>
  <si>
    <t>8.1.25</t>
  </si>
  <si>
    <t>104404</t>
  </si>
  <si>
    <t>CONDULETE DE PVC, TIPO T, PARA ELETRODUTO DE PVC SOLDÁVEL DN 25 MM (3/4''), APARENTE - FORNECIMENTO E INSTALAÇÃO. AF_10/2022</t>
  </si>
  <si>
    <t>8.1.26</t>
  </si>
  <si>
    <t>95817</t>
  </si>
  <si>
    <t>CONDULETE DE PVC, TIPO X, PARA ELETRODUTO DE PVC SOLDÁVEL DN 25 MM (3/4"), APARENTE - FORNECIMENTO E INSTALAÇÃO. AF_10/2022</t>
  </si>
  <si>
    <t>8.1.27</t>
  </si>
  <si>
    <t>91881</t>
  </si>
  <si>
    <t>LUVA PARA ELETRODUTO, PVC, ROSCÁVEL, DN 40 MM (1 1/4"), PARA CIRCUITOS TERMINAIS, INSTALADA EM LAJE - FORNECIMENTO E INSTALAÇÃO. AF_03/2023</t>
  </si>
  <si>
    <t>8.1.28</t>
  </si>
  <si>
    <t>91886</t>
  </si>
  <si>
    <t>LUVA PARA ELETRODUTO, PVC, ROSCÁVEL, DN 40 MM (1 1/4"), PARA CIRCUITOS TERMINAIS, INSTALADA EM PAREDE - FORNECIMENTO E INSTALAÇÃO. AF_03/2023</t>
  </si>
  <si>
    <t>8.1.29</t>
  </si>
  <si>
    <t>93014</t>
  </si>
  <si>
    <t>LUVA PARA ELETRODUTO, PVC, ROSCÁVEL, DN 60 MM (2"), PARA REDE ENTERRADA DE DISTRIBUIÇÃO DE ENERGIA ELÉTRICA - FORNECIMENTO E INSTALAÇÃO. AF_12/2021</t>
  </si>
  <si>
    <t>8.1.30</t>
  </si>
  <si>
    <t>S09973</t>
  </si>
  <si>
    <t>Eletroduto em ferro galvanizado pesado sem costura 3/4" x 3m</t>
  </si>
  <si>
    <t>ORSE</t>
  </si>
  <si>
    <t>8.1.31</t>
  </si>
  <si>
    <t>S11773</t>
  </si>
  <si>
    <t>Eletroduto em ferro galvanizado pesado sem costura 1" x 3m</t>
  </si>
  <si>
    <t>8.1.32</t>
  </si>
  <si>
    <t>S07891</t>
  </si>
  <si>
    <t>Eletroduto em ferro galvanizado pesado sem costura 1 1/4" x 3m</t>
  </si>
  <si>
    <t>8.1.33</t>
  </si>
  <si>
    <t>S13363</t>
  </si>
  <si>
    <t>Luva de emenda para eletroduto, aço galvanizado, dn 20 mm (3/4"), aparente, instalada em teto - fornecimento e instalaçâo</t>
  </si>
  <si>
    <t>8.1.34</t>
  </si>
  <si>
    <t>S13364</t>
  </si>
  <si>
    <t>Luva de emenda para eletroduto, aço galvanizado, dn 25 mm (1"), aparente, instalada em teto - fornecimento e instalaçâo</t>
  </si>
  <si>
    <t>8.1.35</t>
  </si>
  <si>
    <t>UFSB-50306222</t>
  </si>
  <si>
    <t>LUVA DE EMENDA PARA ELETRODUTO, AÇO GALVANIZADO, DN 32 MM (1 1/4''), APARENTE - FORNECIMENTO E INSTALAÇÃO.</t>
  </si>
  <si>
    <t>8.1.36</t>
  </si>
  <si>
    <t>JCA-21218222</t>
  </si>
  <si>
    <t>ELETRODUTO/CONDULETE DE PVC RIGIDO, LISO, COR CINZA, DE 3/4", PARA INSTALACOES APARENTES (NBR 5410) - FORNECIMENTO E INSTALAÇÃO.</t>
  </si>
  <si>
    <t>8.1.37</t>
  </si>
  <si>
    <t>JCA-08614994</t>
  </si>
  <si>
    <t>ELETRODUTO/CONDULETE DE PVC RIGIDO, LISO, COR CINZA, DE 1", PARA INSTALACOES APARENTES (NBR 5410) - FORNECIMENTO E INSTALAÇÃO.</t>
  </si>
  <si>
    <t>8.2</t>
  </si>
  <si>
    <t>ELETROCALHAS E CONEXÕES</t>
  </si>
  <si>
    <t>8.2.1</t>
  </si>
  <si>
    <t>S13606</t>
  </si>
  <si>
    <t>Perfilado, pré-zincado a fogo, perfurado 38 x 38mm</t>
  </si>
  <si>
    <t>8.2.2</t>
  </si>
  <si>
    <t>S07384</t>
  </si>
  <si>
    <t>Fixação de eletrocalhas com vergalhão (Tirante) com rosca total ø 1/4"x1000mm (marvitec ref. 1431 ou similar)</t>
  </si>
  <si>
    <t>8.2.3</t>
  </si>
  <si>
    <t>UFSB-16163263</t>
  </si>
  <si>
    <t>ELETROCALHA LISA OU PERFURADA EM AÇO GALVANIZADO, LARGURA 50MM E ALTURA 50MM, 3 METROS, INCLUSIVE EMENDA E FIXAÇÃO - FORNECIMENTO E INSTALAÇÃO.</t>
  </si>
  <si>
    <t>8.2.4</t>
  </si>
  <si>
    <t>UFSB-99446260</t>
  </si>
  <si>
    <t>ELETROCALHA LISA OU PERFURADA EM AÇO GALVANIZADO, LARGURA 100MM E ALTURA 50MM, INCLUSIVE EMENDA E FIXAÇÃO - FORNECIMENTO E INSTALAÇÃO.</t>
  </si>
  <si>
    <t>8.2.5</t>
  </si>
  <si>
    <t>UFSB-34842283</t>
  </si>
  <si>
    <t>ELETROCALHA LISA OU PERFURADA EM AÇO GALVANIZADO, LARGURA 100MM E ALTURA 100MM, INCLUSIVE EMENDA E FIXAÇÃO - FORNECIMENTO E INSTALAÇÃO.</t>
  </si>
  <si>
    <t>8.2.6</t>
  </si>
  <si>
    <t>S08783</t>
  </si>
  <si>
    <t>Redução concêntrica 300 x 100 x 100mm para eletrocalha metálica (ref. mopa ou similar)</t>
  </si>
  <si>
    <t>8.2.7</t>
  </si>
  <si>
    <t>S08686</t>
  </si>
  <si>
    <t>Tê horizontal 50 x 50 mm para eletrocalha metálica (ref. Mopa ou similar)</t>
  </si>
  <si>
    <t>8.2.8</t>
  </si>
  <si>
    <t>S07880</t>
  </si>
  <si>
    <t>Curva de inversão 50 x 50 mm para eletrocalha metálica (ref.: mopa ou similar)</t>
  </si>
  <si>
    <t>8.2.9</t>
  </si>
  <si>
    <t>S08701</t>
  </si>
  <si>
    <t>Curva de inversão 100x100 mm para eletrocalha metálica - Rev 01</t>
  </si>
  <si>
    <t>8.2.10</t>
  </si>
  <si>
    <t>S08688</t>
  </si>
  <si>
    <t>Curva horizontal 100 x 100 mm para eletrocalha metálica, com ângulo 90° (ref.: mopa ou similar)</t>
  </si>
  <si>
    <t>8.2.11</t>
  </si>
  <si>
    <t>S08689</t>
  </si>
  <si>
    <t>Curva horizontal 50 x 50 mm para eletrocalha metálica, com ângulo 90° (ref.: mopa ou similar)</t>
  </si>
  <si>
    <t>8.2.12</t>
  </si>
  <si>
    <t>S11443</t>
  </si>
  <si>
    <t>Gancho curto 38x38mm para luminária</t>
  </si>
  <si>
    <t>8.2.13</t>
  </si>
  <si>
    <t>8.2.14</t>
  </si>
  <si>
    <t>UFSB-24540158</t>
  </si>
  <si>
    <t>CRUZETA HORIZONTAL PARA ELETROCALHA DE 50 x 50mm</t>
  </si>
  <si>
    <t>8.2.15</t>
  </si>
  <si>
    <t>S08443</t>
  </si>
  <si>
    <t>Curva vertical 100 x 50 mm para eletrocalha metálica, com ângulo 90° (ref.: mopa ou similar)</t>
  </si>
  <si>
    <t>8.3</t>
  </si>
  <si>
    <t>TOMADAS E INTERRUPTORES</t>
  </si>
  <si>
    <t>8.3.1</t>
  </si>
  <si>
    <t>UFSB-81578249</t>
  </si>
  <si>
    <t>TOMADA ALTA DE SOBREPOR (1 MÓDULO), TIPO 2P+T, 10A/250V, INCLUINDO SUPORTE E PLACA, INSTALADA EM CONDULETE DE ALUMÍNIO.</t>
  </si>
  <si>
    <t>8.3.2</t>
  </si>
  <si>
    <t>UFSB-20407917</t>
  </si>
  <si>
    <t>TOMADA BAIXA DE SOBREPOR (1 MÓDULO), TIPO 2P+T, 10A/250V, INCLUINDO SUPORTE E PLACA, INSTALADA EM CONDULETE DE ALUMÍNIO.</t>
  </si>
  <si>
    <t>8.3.3</t>
  </si>
  <si>
    <t>UFSB-86651222</t>
  </si>
  <si>
    <t>TOMADA BAIXA DE SOBREPOR (2 MÓDULO), TIPO 2P+T, 10A/250V, INCLUINDO SUPORTE E PLACA, INSTALADA EM CONDULETE DE ALUMÍNIO.</t>
  </si>
  <si>
    <t>8.3.4</t>
  </si>
  <si>
    <t>UFSB-09284691</t>
  </si>
  <si>
    <t>TOMADA MÉDIA DE SOBREPOR, TIPO 3P+T 32A, INCLUINDO SUPORTE E PLACA, INSTALADA EM CONDULETE DE ALUMÍNIO.</t>
  </si>
  <si>
    <t>8.3.5</t>
  </si>
  <si>
    <t>UFSB-00886077</t>
  </si>
  <si>
    <t>TOMADA DE SOBREPOR (1 MÓDULO) TIPO 2P+T 10A COM CAIXA METÁLICA, INSTALADA EM PERFILADO - FORNECIMENTO E INSTALAÇÃO.</t>
  </si>
  <si>
    <t>8.3.6</t>
  </si>
  <si>
    <t>UFSB-45586283</t>
  </si>
  <si>
    <t>TOMADA MÉDIA DE SOBREPOR (1 MÓDULO), TIPO 2P+T, 10A/250V, INCLUINDO SUPORTE E PLACA, INSTALADA EM CONDULETE DE ALUMÍNIO.</t>
  </si>
  <si>
    <t>8.3.7</t>
  </si>
  <si>
    <t>UFSB-60772918</t>
  </si>
  <si>
    <t>TOMADA MÉDIA DE SOBREPOR (2 MÓDULO), TIPO 2P+T, 10A/250V, INCLUINDO SUPORTE E PLACA, INSTALADA EM CONDULETE DE ALUMÍNIO.</t>
  </si>
  <si>
    <t>8.3.8</t>
  </si>
  <si>
    <t>UFSB-95879454</t>
  </si>
  <si>
    <t>INTERRUPTOR SIMPLES (1 MÓDULO), 10A/250V, INCLUINDO SUPORTE E PLACA, INSTALADO EM CONDULETE</t>
  </si>
  <si>
    <t>8.3.9</t>
  </si>
  <si>
    <t>UFSB-48576747</t>
  </si>
  <si>
    <t>INTERRUPTOR SIMPLES (2 MÓDULO), 10A/250V, INCLUINDO SUPORTE E PLACA, INSTALADO EM CONDULETE.</t>
  </si>
  <si>
    <t>8.3.10</t>
  </si>
  <si>
    <t>97595</t>
  </si>
  <si>
    <t>SENSOR DE PRESENÇA COM FOTOCÉLULA, FIXAÇÃO EM PAREDE - FORNECIMENTO E INSTALAÇÃO. AF_09/2024</t>
  </si>
  <si>
    <t>8.4</t>
  </si>
  <si>
    <t>CABOS</t>
  </si>
  <si>
    <t>8.4.1</t>
  </si>
  <si>
    <t>91926</t>
  </si>
  <si>
    <t>CABO DE COBRE FLEXÍVEL ISOLADO, 2,5 MM², ANTI-CHAMA 450/750 V, PARA CIRCUITOS TERMINAIS - FORNECIMENTO E INSTALAÇÃO. AF_03/2023</t>
  </si>
  <si>
    <t>8.4.2</t>
  </si>
  <si>
    <t>91928</t>
  </si>
  <si>
    <t>CABO DE COBRE FLEXÍVEL ISOLADO, 4 MM², ANTI-CHAMA 450/750 V, PARA CIRCUITOS TERMINAIS - FORNECIMENTO E INSTALAÇÃO. AF_03/2023</t>
  </si>
  <si>
    <t>8.4.3</t>
  </si>
  <si>
    <t>91930</t>
  </si>
  <si>
    <t>CABO DE COBRE FLEXÍVEL ISOLADO, 6 MM², ANTI-CHAMA 450/750 V, PARA CIRCUITOS TERMINAIS - FORNECIMENTO E INSTALAÇÃO. AF_03/2023</t>
  </si>
  <si>
    <t>8.4.4</t>
  </si>
  <si>
    <t>91933</t>
  </si>
  <si>
    <t>CABO DE COBRE FLEXÍVEL ISOLADO, 10 MM², ANTI-CHAMA 0,6/1,0 KV, PARA CIRCUITOS TERMINAIS - FORNECIMENTO E INSTALAÇÃO. AF_03/2023</t>
  </si>
  <si>
    <t>8.4.5</t>
  </si>
  <si>
    <t>101563</t>
  </si>
  <si>
    <t>CABO DE COBRE FLEXÍVEL ISOLADO, 35 MM², 0,6/1,0 KV, PARA REDE AÉREA DE DISTRIBUIÇÃO DE ENERGIA ELÉTRICA DE BAIXA TENSÃO - FORNECIMENTO E INSTALAÇÃO. AF_07/2020</t>
  </si>
  <si>
    <t>8.4.6</t>
  </si>
  <si>
    <t>92988</t>
  </si>
  <si>
    <t>CABO DE COBRE FLEXÍVEL ISOLADO, 50 MM², ANTI-CHAMA 0,6/1,0 KV, PARA REDE ENTERRADA DE DISTRIBUIÇÃO DE ENERGIA ELÉTRICA - FORNECIMENTO E INSTALAÇÃO. AF_12/2021</t>
  </si>
  <si>
    <t>8.4.7</t>
  </si>
  <si>
    <t>92990</t>
  </si>
  <si>
    <t>CABO DE COBRE FLEXÍVEL ISOLADO, 70 MM², ANTI-CHAMA 0,6/1,0 KV, PARA REDE ENTERRADA DE DISTRIBUIÇÃO DE ENERGIA ELÉTRICA - FORNECIMENTO E INSTALAÇÃO. AF_12/2021</t>
  </si>
  <si>
    <t>8.4.8</t>
  </si>
  <si>
    <t>92996</t>
  </si>
  <si>
    <t>CABO DE COBRE FLEXÍVEL ISOLADO, 150 MM², ANTI-CHAMA 0,6/1,0 KV, PARA REDE ENTERRADA DE DISTRIBUIÇÃO DE ENERGIA ELÉTRICA - FORNECIMENTO E INSTALAÇÃO. AF_12/2021</t>
  </si>
  <si>
    <t>8.4.9</t>
  </si>
  <si>
    <t>101887</t>
  </si>
  <si>
    <t>CABO DE COBRE ISOLADO, 16 MM², ANTI-CHAMA 0,6/1 KV, INSTALADO EM ELETROCALHA OU PERFILADO - FORNECIMENTO E INSTALAÇÃO. AF_10/2020</t>
  </si>
  <si>
    <t>8.4.10</t>
  </si>
  <si>
    <t>101889</t>
  </si>
  <si>
    <t>CABO DE COBRE ISOLADO, 25 MM², ANTI-CHAMA 0,6/1 KV, INSTALADO EM ELETROCALHA OU PERFILADO - FORNECIMENTO E INSTALAÇÃO. AF_10/2020</t>
  </si>
  <si>
    <t>8.4.11</t>
  </si>
  <si>
    <t>91929</t>
  </si>
  <si>
    <t>CABO DE COBRE FLEXÍVEL ISOLADO, 4 MM², ANTI-CHAMA 0,6/1,0 KV, PARA CIRCUITOS TERMINAIS - FORNECIMENTO E INSTALAÇÃO. AF_03/2023</t>
  </si>
  <si>
    <t>8.4.12</t>
  </si>
  <si>
    <t>92992</t>
  </si>
  <si>
    <t>CABO DE COBRE FLEXÍVEL ISOLADO, 95 MM², ANTI-CHAMA 0,6/1,0 KV, PARA REDE ENTERRADA DE DISTRIBUIÇÃO DE ENERGIA ELÉTRICA - FORNECIMENTO E INSTALAÇÃO. AF_12/2021</t>
  </si>
  <si>
    <t>8.5</t>
  </si>
  <si>
    <t>CAIXAS</t>
  </si>
  <si>
    <t>8.5.1</t>
  </si>
  <si>
    <t>91941</t>
  </si>
  <si>
    <t>CAIXA RETANGULAR 4" X 2" BAIXA (0,30 M DO PISO), PVC, INSTALADA EM PAREDE - FORNECIMENTO E INSTALAÇÃO. AF_03/2023</t>
  </si>
  <si>
    <t>8.5.2</t>
  </si>
  <si>
    <t>JCA.EL-040/PRÓPRIA</t>
  </si>
  <si>
    <t>CAIXA DE PASSAGEM METÁLICA, DE SOBREPOR, COM MEDIDAS 15x15x10cm, INSTALADA NA LAJE</t>
  </si>
  <si>
    <t>8.6</t>
  </si>
  <si>
    <t>LUMINÁRIAS</t>
  </si>
  <si>
    <t>8.6.1</t>
  </si>
  <si>
    <t>UFSB-14784560</t>
  </si>
  <si>
    <t>PROJETOR DE LED FLUXO LUMINOSO 7430Im, DE SOBREPOR, IP 65, POTÊNCIA DE 100w</t>
  </si>
  <si>
    <t>8.6.2</t>
  </si>
  <si>
    <t>UFSB-37453774</t>
  </si>
  <si>
    <t>LUMINÁRIA DE SOBREPOR, EM CHAPA DE ACO PINTADA COR BRANCA, PARA 2 LÂMPADAS T8 LED DE 20W, BIVOLT, ALETADA, 120 CM</t>
  </si>
  <si>
    <t>8.6.3</t>
  </si>
  <si>
    <t>97607</t>
  </si>
  <si>
    <t>LUMINÁRIA ARANDELA TIPO TARTARUGA, DE SOBREPOR, COM 1 LÂMPADA LED DE 6 W, SEM REATOR - FORNECIMENTO E INSTALAÇÃO. AF_09/2024</t>
  </si>
  <si>
    <t>8.6.4</t>
  </si>
  <si>
    <t>103782</t>
  </si>
  <si>
    <t>LUMINÁRIA TIPO PLAFON CIRCULAR, DE SOBREPOR, COM LED DE 12/13 W - FORNECIMENTO E INSTALAÇÃO. AF_09/2024</t>
  </si>
  <si>
    <t>8.7</t>
  </si>
  <si>
    <t>QUADROS</t>
  </si>
  <si>
    <t>8.7.1</t>
  </si>
  <si>
    <t>Q-ELEV</t>
  </si>
  <si>
    <t>8.7.1.1</t>
  </si>
  <si>
    <t>93668</t>
  </si>
  <si>
    <t>DISJUNTOR TRIPOLAR TIPO DIN, CORRENTE NOMINAL DE 16A - FORNECIMENTO E INSTALAÇÃO. AF_10/2020</t>
  </si>
  <si>
    <t>8.7.1.2</t>
  </si>
  <si>
    <t>UFSB-85154872</t>
  </si>
  <si>
    <t>DISPOSITIVO DE PROTEÇÃO CONTRA SURTO DE TENSÃO DPS 45KA - 275V</t>
  </si>
  <si>
    <t>8.7.1.3</t>
  </si>
  <si>
    <t>101878</t>
  </si>
  <si>
    <t>QUADRO DE DISTRIBUIÇÃO DE ENERGIA EM CHAPA DE AÇO GALVANIZADO, DE SOBREPOR, COM BARRAMENTO TRIFÁSICO, PARA 18 DISJUNTORES DIN 100A - FORNECIMENTO E INSTALAÇÃO. AF_10/2020</t>
  </si>
  <si>
    <t>8.7.2</t>
  </si>
  <si>
    <t>QDA-1P</t>
  </si>
  <si>
    <t>8.7.2.1</t>
  </si>
  <si>
    <t>UFSB-14041446</t>
  </si>
  <si>
    <t>DISJUNTOR TERMOMAGNÉTICO TRIPOLAR 80 A, PADRÃO DIN.</t>
  </si>
  <si>
    <t>8.7.2.2</t>
  </si>
  <si>
    <t>93657</t>
  </si>
  <si>
    <t>DISJUNTOR MONOPOLAR TIPO DIN, CORRENTE NOMINAL DE 32A - FORNECIMENTO E INSTALAÇÃO. AF_10/2020</t>
  </si>
  <si>
    <t>8.7.2.3</t>
  </si>
  <si>
    <t>8.7.2.4</t>
  </si>
  <si>
    <t>UFSB-40561574</t>
  </si>
  <si>
    <t>QUADRO DE DISTRIBUIÇÃO DE ENERGIA EM CHAPA DE AÇO GALVANIZADO, DE SOBREPOR, COM BARRAMENTO TRIFÁSICO, PARA 36 DISJUNTORES DIN 100A - FORNECIMENTO E INSTALAÇÃO. AF_10/2020</t>
  </si>
  <si>
    <t>8.7.2.5</t>
  </si>
  <si>
    <t>93656</t>
  </si>
  <si>
    <t>DISJUNTOR MONOPOLAR TIPO DIN, CORRENTE NOMINAL DE 25A - FORNECIMENTO E INSTALAÇÃO. AF_10/2020</t>
  </si>
  <si>
    <t>8.7.3</t>
  </si>
  <si>
    <t>QDA-TE</t>
  </si>
  <si>
    <t>8.7.3.1</t>
  </si>
  <si>
    <t>8.7.3.2</t>
  </si>
  <si>
    <t>8.7.3.3</t>
  </si>
  <si>
    <t>8.7.3.4</t>
  </si>
  <si>
    <t>8.7.3.5</t>
  </si>
  <si>
    <t>8.7.4</t>
  </si>
  <si>
    <t>QDE-1P</t>
  </si>
  <si>
    <t>8.7.4.1</t>
  </si>
  <si>
    <t>93671</t>
  </si>
  <si>
    <t>DISJUNTOR TRIPOLAR TIPO DIN, CORRENTE NOMINAL DE 32A - FORNECIMENTO E INSTALAÇÃO. AF_10/2020</t>
  </si>
  <si>
    <t>8.7.4.2</t>
  </si>
  <si>
    <t>8.7.4.3</t>
  </si>
  <si>
    <t>8.7.4.4</t>
  </si>
  <si>
    <t>93654</t>
  </si>
  <si>
    <t>DISJUNTOR MONOPOLAR TIPO DIN, CORRENTE NOMINAL DE 16A - FORNECIMENTO E INSTALAÇÃO. AF_10/2020</t>
  </si>
  <si>
    <t>8.7.4.5</t>
  </si>
  <si>
    <t>UFSB-69748819</t>
  </si>
  <si>
    <t>QUADRO DE DISTRIBUICAO COM BARRAMENTO TRIFASICO, DE SOBREPOR, EM CHAPA DE ACO GALVANIZADO, PARA 42 DISJUNTORES DIN, 100A</t>
  </si>
  <si>
    <t>8.7.4.6</t>
  </si>
  <si>
    <t>93673</t>
  </si>
  <si>
    <t>DISJUNTOR TRIPOLAR TIPO DIN, CORRENTE NOMINAL DE 50A - FORNECIMENTO E INSTALAÇÃO. AF_10/2020</t>
  </si>
  <si>
    <t>8.7.5</t>
  </si>
  <si>
    <t>QDE-TE</t>
  </si>
  <si>
    <t>8.7.5.1</t>
  </si>
  <si>
    <t>8.7.5.2</t>
  </si>
  <si>
    <t>8.7.5.3</t>
  </si>
  <si>
    <t>8.7.5.4</t>
  </si>
  <si>
    <t>8.7.5.5</t>
  </si>
  <si>
    <t>UFSB-45364526</t>
  </si>
  <si>
    <t>QUADRO DE DISTRIBUICAO COM BARRAMENTO TRIFASICO, DE SOBREPOR, EM CHAPA DE ACO GALVANIZADO, PARA 48 DISJUNTORES DIN, 100A</t>
  </si>
  <si>
    <t>8.7.5.6</t>
  </si>
  <si>
    <t>UFSB-09029803</t>
  </si>
  <si>
    <t>DISJUNTOR BIPOLAR DR 25 A, DISPOSITIVO RESIDUAL DIFERENCIAL, TIPO AC, 30MA</t>
  </si>
  <si>
    <t>8.7.5.7</t>
  </si>
  <si>
    <t>101895</t>
  </si>
  <si>
    <t>DISJUNTOR TERMOMAGNÉTICO TRIPOLAR , CORRENTE NOMINAL DE 125A - FORNECIMENTO E INSTALAÇÃO. AF_10/2020</t>
  </si>
  <si>
    <t>8.7.5.8</t>
  </si>
  <si>
    <t>8.7.6</t>
  </si>
  <si>
    <t>QDF-TE</t>
  </si>
  <si>
    <t>8.7.6.1</t>
  </si>
  <si>
    <t>S13457</t>
  </si>
  <si>
    <t>Disjuntor tripolar 80 A, padrão DIN ( linha branca ), curva de disparo C, corrente de interrupção 10KA, ref.: Siemens 5SX1 ou similar.</t>
  </si>
  <si>
    <t>8.7.6.2</t>
  </si>
  <si>
    <t>8.7.6.3</t>
  </si>
  <si>
    <t>8.7.6.4</t>
  </si>
  <si>
    <t>8.7.6.5</t>
  </si>
  <si>
    <t>8.7.6.6</t>
  </si>
  <si>
    <t>8.7.6.7</t>
  </si>
  <si>
    <t>UFSB-60262662</t>
  </si>
  <si>
    <t>QUADRO DE DISTRIBUIÇÃO DE SOBREPOR, EM CHAPA DE AÇO, 600X600X250 MM, COM BARRAMENTO, PADRÃO DIN E DISJUNTOR COM CAIXA MOLDADA, EXCLUSIVE DISJUNTORES</t>
  </si>
  <si>
    <t>8.7.6.8</t>
  </si>
  <si>
    <t>8.7.6.9</t>
  </si>
  <si>
    <t>UFSB-50557005</t>
  </si>
  <si>
    <t>DISJUNTOR TRIPOLAR TIPO DIN, CORRENTE NOMINAL DE 150A.</t>
  </si>
  <si>
    <t>8.7.6.10</t>
  </si>
  <si>
    <t>UFSB-58889163</t>
  </si>
  <si>
    <t>DISJUNTOR TERMOMAGNÉTICO TRIPOLAR 500 A, PADRÃO DIN</t>
  </si>
  <si>
    <t>8.7.7</t>
  </si>
  <si>
    <t>QDF-TE1</t>
  </si>
  <si>
    <t>8.7.7.1</t>
  </si>
  <si>
    <t>8.7.7.2</t>
  </si>
  <si>
    <t>8.7.7.3</t>
  </si>
  <si>
    <t>8.7.7.4</t>
  </si>
  <si>
    <t>8.7.7.5</t>
  </si>
  <si>
    <t>8.7.7.6</t>
  </si>
  <si>
    <t>UFSB-27021013</t>
  </si>
  <si>
    <t>QUADRO DE DISTRIBUICAO COM BARRAMENTO TRIFASICO, DE SOBREPOR, EM CHAPA DE ACO GALVANIZADO, PARA 28 DISJUNTORES DIN, 100A</t>
  </si>
  <si>
    <t>8.7.8</t>
  </si>
  <si>
    <t>QDF-TE2</t>
  </si>
  <si>
    <t>8.7.8.1</t>
  </si>
  <si>
    <t>8.7.8.2</t>
  </si>
  <si>
    <t>8.7.8.3</t>
  </si>
  <si>
    <t>8.7.8.4</t>
  </si>
  <si>
    <t>8.7.8.5</t>
  </si>
  <si>
    <t>8.7.9</t>
  </si>
  <si>
    <t>QDF-TE3</t>
  </si>
  <si>
    <t>8.7.9.1</t>
  </si>
  <si>
    <t>8.7.9.2</t>
  </si>
  <si>
    <t>8.7.9.3</t>
  </si>
  <si>
    <t>8.7.9.4</t>
  </si>
  <si>
    <t>8.7.9.5</t>
  </si>
  <si>
    <t>8.7.9.6</t>
  </si>
  <si>
    <t>8.7.10</t>
  </si>
  <si>
    <t>QDF-TE4</t>
  </si>
  <si>
    <t>8.7.10.1</t>
  </si>
  <si>
    <t>8.7.10.2</t>
  </si>
  <si>
    <t>8.7.10.3</t>
  </si>
  <si>
    <t>8.7.10.4</t>
  </si>
  <si>
    <t>8.7.10.5</t>
  </si>
  <si>
    <t>8.7.11</t>
  </si>
  <si>
    <t>QDF-TE5</t>
  </si>
  <si>
    <t>8.7.11.1</t>
  </si>
  <si>
    <t>8.7.11.2</t>
  </si>
  <si>
    <t>8.7.11.3</t>
  </si>
  <si>
    <t>8.7.11.4</t>
  </si>
  <si>
    <t>8.7.11.5</t>
  </si>
  <si>
    <t>8.7.11.6</t>
  </si>
  <si>
    <t>8.7.12</t>
  </si>
  <si>
    <t>QDF-TE6</t>
  </si>
  <si>
    <t>8.7.12.1</t>
  </si>
  <si>
    <t>8.7.12.2</t>
  </si>
  <si>
    <t>8.7.12.3</t>
  </si>
  <si>
    <t>8.7.12.4</t>
  </si>
  <si>
    <t>8.7.12.5</t>
  </si>
  <si>
    <t>8.7.12.6</t>
  </si>
  <si>
    <t>8.7.12.7</t>
  </si>
  <si>
    <t>8.7.13</t>
  </si>
  <si>
    <t>QDF-1P</t>
  </si>
  <si>
    <t>8.7.13.1</t>
  </si>
  <si>
    <t>8.7.13.2</t>
  </si>
  <si>
    <t>8.7.13.3</t>
  </si>
  <si>
    <t>8.7.13.4</t>
  </si>
  <si>
    <t>8.7.13.5</t>
  </si>
  <si>
    <t>8.7.13.6</t>
  </si>
  <si>
    <t>8.7.13.7</t>
  </si>
  <si>
    <t>8.7.13.8</t>
  </si>
  <si>
    <t>8.7.13.9</t>
  </si>
  <si>
    <t>8.7.13.10</t>
  </si>
  <si>
    <t>101894</t>
  </si>
  <si>
    <t>DISJUNTOR TRIPOLAR TIPO NEMA, CORRENTE NOMINAL DE 60 ATÉ 100A - FORNECIMENTO E INSTALAÇÃO. AF_10/2020</t>
  </si>
  <si>
    <t>8.7.14</t>
  </si>
  <si>
    <t>QDF-1P1</t>
  </si>
  <si>
    <t>8.7.14.1</t>
  </si>
  <si>
    <t>8.7.14.2</t>
  </si>
  <si>
    <t>8.7.14.3</t>
  </si>
  <si>
    <t>8.7.14.4</t>
  </si>
  <si>
    <t>8.7.14.5</t>
  </si>
  <si>
    <t>8.7.15</t>
  </si>
  <si>
    <t>QDF-1P2</t>
  </si>
  <si>
    <t>8.7.15.1</t>
  </si>
  <si>
    <t>8.7.15.2</t>
  </si>
  <si>
    <t>8.7.15.3</t>
  </si>
  <si>
    <t>8.7.15.4</t>
  </si>
  <si>
    <t>8.7.15.5</t>
  </si>
  <si>
    <t>8.7.16</t>
  </si>
  <si>
    <t>QDH-TE</t>
  </si>
  <si>
    <t>8.7.16.1</t>
  </si>
  <si>
    <t>8.7.16.2</t>
  </si>
  <si>
    <t>8.7.16.3</t>
  </si>
  <si>
    <t>8.7.16.4</t>
  </si>
  <si>
    <t>8.7.16.5</t>
  </si>
  <si>
    <t>8.7.17</t>
  </si>
  <si>
    <t>QDI-TE</t>
  </si>
  <si>
    <t>8.7.17.1</t>
  </si>
  <si>
    <t>8.7.17.2</t>
  </si>
  <si>
    <t>8.7.17.3</t>
  </si>
  <si>
    <t>8.7.17.4</t>
  </si>
  <si>
    <t>8.7.17.5</t>
  </si>
  <si>
    <t>8.7.17.6</t>
  </si>
  <si>
    <t>8.7.18</t>
  </si>
  <si>
    <t>QGBT</t>
  </si>
  <si>
    <t>8.7.18.1</t>
  </si>
  <si>
    <t>8.7.18.2</t>
  </si>
  <si>
    <t>101897</t>
  </si>
  <si>
    <t>DISJUNTOR TERMOMAGNÉTICO TRIPOLAR , CORRENTE NOMINAL DE 250A - FORNECIMENTO E INSTALAÇÃO. AF_10/2020</t>
  </si>
  <si>
    <t>8.7.18.3</t>
  </si>
  <si>
    <t>UFSB-19866314</t>
  </si>
  <si>
    <t>DISJUNTOR TRIPOLAR TIPO CAIXA MOLDADA, CORRENTE NOMINAL DE 160A, 25 kA, 380/220 V</t>
  </si>
  <si>
    <t>8.7.18.4</t>
  </si>
  <si>
    <t>93672</t>
  </si>
  <si>
    <t>DISJUNTOR TRIPOLAR TIPO DIN, CORRENTE NOMINAL DE 40A - FORNECIMENTO E INSTALAÇÃO. AF_10/2020</t>
  </si>
  <si>
    <t>8.7.18.5</t>
  </si>
  <si>
    <t>93670</t>
  </si>
  <si>
    <t>DISJUNTOR TRIPOLAR TIPO DIN, CORRENTE NOMINAL DE 25A - FORNECIMENTO E INSTALAÇÃO. AF_10/2020</t>
  </si>
  <si>
    <t>8.7.18.6</t>
  </si>
  <si>
    <t>S09041</t>
  </si>
  <si>
    <t>Dispositivo de proteção contra surto de tensão DPS 60kA - 275v</t>
  </si>
  <si>
    <t>8.7.18.7</t>
  </si>
  <si>
    <t>UFSB-54525715</t>
  </si>
  <si>
    <t>MEDIDOR DE GRANDEZAS ELÉTRICAS PM5650</t>
  </si>
  <si>
    <t>8.7.18.8</t>
  </si>
  <si>
    <t>UFSB-75305765</t>
  </si>
  <si>
    <t>FUSÍVEL 1A</t>
  </si>
  <si>
    <t>8.7.18.9</t>
  </si>
  <si>
    <t>UFSB-27764239</t>
  </si>
  <si>
    <t>TRANSFORMADOR DE CORRENTE 600/5, Y-Y</t>
  </si>
  <si>
    <t>8.7.18.10</t>
  </si>
  <si>
    <t>8.7.19</t>
  </si>
  <si>
    <t>QGBT-E</t>
  </si>
  <si>
    <t>8.7.19.1</t>
  </si>
  <si>
    <t>8.7.19.2</t>
  </si>
  <si>
    <t>8.7.19.3</t>
  </si>
  <si>
    <t>8.7.19.4</t>
  </si>
  <si>
    <t>8.7.19.5</t>
  </si>
  <si>
    <t>8.7.19.6</t>
  </si>
  <si>
    <t>8.7.19.7</t>
  </si>
  <si>
    <t>8.7.19.8</t>
  </si>
  <si>
    <t>UFSB-94110004</t>
  </si>
  <si>
    <t>TRANSFORMADOR DE CORRENTE 200/5, Y-Y</t>
  </si>
  <si>
    <t>8.7.19.9</t>
  </si>
  <si>
    <t>8.8</t>
  </si>
  <si>
    <t>USINA SOLAR</t>
  </si>
  <si>
    <t>8.8.1</t>
  </si>
  <si>
    <t>JCA.EL-062/PRÓPRIA</t>
  </si>
  <si>
    <t>CAIXA DE PASSAGEM EM PVC, DE EMBUTIR, COM MEDIDAS 20x20x9cm FORNECIMENTO E INSTALAÇÃO</t>
  </si>
  <si>
    <t>8.8.2</t>
  </si>
  <si>
    <t>JCA.EL-034/PRÓPRIA</t>
  </si>
  <si>
    <t>CAIXA DE PASSAGEM METALICA, DE SOBREPOR, COM TAMPA APARAFUSADA, DIMENSOES 20 X 20 X *10* CM</t>
  </si>
  <si>
    <t>8.8.3</t>
  </si>
  <si>
    <t>8.8.4</t>
  </si>
  <si>
    <t>8.8.5</t>
  </si>
  <si>
    <t>8.8.6</t>
  </si>
  <si>
    <t>JCA.EL-002/PRÓPRIA</t>
  </si>
  <si>
    <t>ELETRODUTO EM ACO GALVANIZADO ELETROLÍTICO, LEVE, DIÂMETRO Ø1", INSTALAÇÃO APARENTE</t>
  </si>
  <si>
    <t>8.8.7</t>
  </si>
  <si>
    <t>UFSB-40103110</t>
  </si>
  <si>
    <t>LUVA DE EMENDA PARA ELETRODUTO, AÇO GALVANIZADO, DN 32 MM (1 1/4") - FORNECIMENTO E INSTALAÇÃO.</t>
  </si>
  <si>
    <t>8.8.8</t>
  </si>
  <si>
    <t>8.8.9</t>
  </si>
  <si>
    <t>8.8.10</t>
  </si>
  <si>
    <t>8.8.11</t>
  </si>
  <si>
    <t>UFSB-41987906</t>
  </si>
  <si>
    <t>CABO FOTOVOLTAICO 6 MM² INSTALADO EM ELETRODUTO - FORNECIMENTO E INSTALAÇÃO. AF_12/2021</t>
  </si>
  <si>
    <t>8.8.12</t>
  </si>
  <si>
    <t>UFSB-80465865</t>
  </si>
  <si>
    <t>BARRA DE PERFIL EM ALUMÍNIO: 3,4CMX2,4CM</t>
  </si>
  <si>
    <t>8.8.13</t>
  </si>
  <si>
    <t>UFSB-05329988</t>
  </si>
  <si>
    <t>SUPORTE Z PARA PAINEL SOLAR</t>
  </si>
  <si>
    <t>8.8.14</t>
  </si>
  <si>
    <t>UFSB-20676390</t>
  </si>
  <si>
    <t>INSTALAÇÃO DE KIT FOTOVOLTAICO 45,05 KWP INCLUINDO PLACAS, INVERSOR E SISTEMA DE INSTALAÇÃO E FIXAÇÃO - (EXCLUSIVO PARA LABORATÓRIO DE ENGENHARIA EM TEIXEIRA DE FREITAS)</t>
  </si>
  <si>
    <t>8.9</t>
  </si>
  <si>
    <t>SUBESTAÇÃO</t>
  </si>
  <si>
    <t>8.9.1</t>
  </si>
  <si>
    <t>8.9.1.1</t>
  </si>
  <si>
    <t>92986</t>
  </si>
  <si>
    <t>CABO DE COBRE FLEXÍVEL ISOLADO, 35 MM², ANTI-CHAMA 0,6/1,0 KV, PARA REDE ENTERRADA DE DISTRIBUIÇÃO DE ENERGIA ELÉTRICA - FORNECIMENTO E INSTALAÇÃO. AF_12/2021</t>
  </si>
  <si>
    <t>8.9.1.2</t>
  </si>
  <si>
    <t>8.9.1.3</t>
  </si>
  <si>
    <t>UFSB-35929800</t>
  </si>
  <si>
    <t>CABO DE COBRE PARA MÉDIA TENSÃO 35MM² - 12/20KV.</t>
  </si>
  <si>
    <t>8.9.2</t>
  </si>
  <si>
    <t>8.9.2.1</t>
  </si>
  <si>
    <t>97888</t>
  </si>
  <si>
    <t>CAIXA ENTERRADA ELÉTRICA RETANGULAR, EM ALVENARIA COM TIJOLOS CERÂMICOS MACIÇOS, FUNDO COM BRITA, DIMENSÕES INTERNAS: 0,6X0,6X0,6 M. AF_12/2020</t>
  </si>
  <si>
    <t>8.9.2.2</t>
  </si>
  <si>
    <t>97889</t>
  </si>
  <si>
    <t>CAIXA ENTERRADA ELÉTRICA RETANGULAR, EM ALVENARIA COM TIJOLOS CERÂMICOS MACIÇOS, FUNDO COM BRITA, DIMENSÕES INTERNAS: 0,8X0,8X0,6 M. AF_12/2020</t>
  </si>
  <si>
    <t>8.9.2.3</t>
  </si>
  <si>
    <t>97890</t>
  </si>
  <si>
    <t>CAIXA ENTERRADA ELÉTRICA RETANGULAR, EM ALVENARIA COM TIJOLOS CERÂMICOS MACIÇOS, FUNDO COM BRITA, DIMENSÕES INTERNAS: 1X1X0,6 M. AF_12/2020</t>
  </si>
  <si>
    <t>8.9.3</t>
  </si>
  <si>
    <t>COMPONENTES</t>
  </si>
  <si>
    <t>8.9.3.1</t>
  </si>
  <si>
    <t>UFSB-75633300</t>
  </si>
  <si>
    <t>COBRE NÚ VERGALHÃO 3/8" - FORNECIMENTO E INSTALAÇÃO.</t>
  </si>
  <si>
    <t>8.9.3.2</t>
  </si>
  <si>
    <t>UFSB-20934652</t>
  </si>
  <si>
    <t>CHAVE SECCIONADORA TRIPOLAR ABERTURA COM CARGA - IN=400A CLASSE DE ISOLAÇÃO 15KV - FORNECIMENTO E INSTALAÇÃO</t>
  </si>
  <si>
    <t>8.9.3.3</t>
  </si>
  <si>
    <t>UFSB-71729485</t>
  </si>
  <si>
    <t>ISOLADOR PEDASTAL 15KV</t>
  </si>
  <si>
    <t>8.9.3.4</t>
  </si>
  <si>
    <t>100613</t>
  </si>
  <si>
    <t>ASSENTAMENTO DE POSTE DE CONCRETO COM COMPRIMENTO NOMINAL DE 11 M, CARGA NOMINAL DE 1000 DAN, ENGASTAMENTO BASE CONCRETADA COM 1 M DE CONCRETO E 0,7 M DE SOLO (NÃO INCLUI FORNECIMENTO). AF_11/2019</t>
  </si>
  <si>
    <t>8.9.3.5</t>
  </si>
  <si>
    <t>00041205</t>
  </si>
  <si>
    <t>POSTE DE CONCRETO ARMADO DE SECAO DUPLO T, EXTENSAO DE 11,00 M, RESISTENCIA DE 1000 DAN, TIPO B-1,5</t>
  </si>
  <si>
    <t>8.9.3.6</t>
  </si>
  <si>
    <t>00034519</t>
  </si>
  <si>
    <t>CRUZETA DE CONCRETO LEVE, COMP. 2000 MM SECAO, 90 X 90 MM</t>
  </si>
  <si>
    <t>8.9.3.7</t>
  </si>
  <si>
    <t>UFSB-48508695</t>
  </si>
  <si>
    <t>PUNHO DE ACIONAMENTO/ MANIPULADOR DE CHAVE SECCIONADORA - INSTALAR A UMA ALTURA DE 1,20M</t>
  </si>
  <si>
    <t>8.9.3.8</t>
  </si>
  <si>
    <t>UFSB-31001696</t>
  </si>
  <si>
    <t>SUPORTE U PARA FIXAÇÃO DE ISOLADORES GALVANIZADO A FOGO - FORNECIMENTO E INSTALAÇÃO.</t>
  </si>
  <si>
    <t>8.9.3.9</t>
  </si>
  <si>
    <t>UFSB-67117653</t>
  </si>
  <si>
    <t>TAPETE DE BORRACHA 100X50CM - HOMOLOGADO E COM CERTIFICADO PARA NR-10 NA ISOLAÇÃO DA SUBESTAÇÃO</t>
  </si>
  <si>
    <t>pç</t>
  </si>
  <si>
    <t>8.9.3.10</t>
  </si>
  <si>
    <t>S12845</t>
  </si>
  <si>
    <t>Placa de advertência 470 x 340 mm ,metálica (perigo de morte)</t>
  </si>
  <si>
    <t>8.9.4</t>
  </si>
  <si>
    <t>ELETROCALHA</t>
  </si>
  <si>
    <t>8.9.4.1</t>
  </si>
  <si>
    <t>S00764</t>
  </si>
  <si>
    <t>Fornecimento e instalação de eletrocalha perfurada 300 x 100 x 3000 mm (ref. mopa ou similar)</t>
  </si>
  <si>
    <t>8.9.4.2</t>
  </si>
  <si>
    <t>UFSB-86368757</t>
  </si>
  <si>
    <t>CANALETA DE PISO 0,08x0,30m.</t>
  </si>
  <si>
    <t>8.9.4.3</t>
  </si>
  <si>
    <t>UFSB-42265606</t>
  </si>
  <si>
    <t>CANALETA DE PISO 0,10x0,50m</t>
  </si>
  <si>
    <t>8.9.5</t>
  </si>
  <si>
    <t>ELETRODUTO</t>
  </si>
  <si>
    <t>8.9.5.1</t>
  </si>
  <si>
    <t>91908</t>
  </si>
  <si>
    <t>CURVA 90 GRAUS PARA ELETRODUTO, PVC, ROSCÁVEL, DN 40 MM (1 1/4"), PARA CIRCUITOS TERMINAIS, INSTALADA EM LAJE - FORNECIMENTO E INSTALAÇÃO. AF_03/2023</t>
  </si>
  <si>
    <t>8.9.5.2</t>
  </si>
  <si>
    <t>93018</t>
  </si>
  <si>
    <t>CURVA 90 GRAUS PARA ELETRODUTO, PVC, ROSCÁVEL, DN 50 MM (1 1/2"), PARA REDE ENTERRADA DE DISTRIBUIÇÃO DE ENERGIA ELÉTRICA - FORNECIMENTO E INSTALAÇÃO. AF_12/2021</t>
  </si>
  <si>
    <t>8.9.5.3</t>
  </si>
  <si>
    <t>8.9.5.4</t>
  </si>
  <si>
    <t>93026</t>
  </si>
  <si>
    <t>CURVA 90 GRAUS PARA ELETRODUTO, PVC, ROSCÁVEL, DN 110 MM (4"), PARA REDE ENTERRADA DE DISTRIBUIÇÃO DE ENERGIA ELÉTRICA - FORNECIMENTO E INSTALAÇÃO. AF_12/2021</t>
  </si>
  <si>
    <t>8.9.5.5</t>
  </si>
  <si>
    <t>8.9.5.6</t>
  </si>
  <si>
    <t>8.9.5.7</t>
  </si>
  <si>
    <t>8.9.5.8</t>
  </si>
  <si>
    <t>93012</t>
  </si>
  <si>
    <t>ELETRODUTO RÍGIDO ROSCÁVEL, PVC, DN 110 MM (4"), PARA REDE ENTERRADA DE DISTRIBUIÇÃO DE ENERGIA ELÉTRICA - FORNECIMENTO E INSTALAÇÃO. AF_12/2021</t>
  </si>
  <si>
    <t>8.9.5.9</t>
  </si>
  <si>
    <t>93010</t>
  </si>
  <si>
    <t>ELETRODUTO RÍGIDO ROSCÁVEL, PVC, DN 75 MM (2 1/2"), PARA REDE ENTERRADA DE DISTRIBUIÇÃO DE ENERGIA ELÉTRICA - FORNECIMENTO E INSTALAÇÃO. AF_12/2021</t>
  </si>
  <si>
    <t>8.9.5.10</t>
  </si>
  <si>
    <t>8.9.5.11</t>
  </si>
  <si>
    <t>8.9.5.12</t>
  </si>
  <si>
    <t>8.9.5.13</t>
  </si>
  <si>
    <t>93015</t>
  </si>
  <si>
    <t>LUVA PARA ELETRODUTO, PVC, ROSCÁVEL, DN 75 MM (2 1/2"), PARA REDE ENTERRADA DE DISTRIBUIÇÃO DE ENERGIA ELÉTRICA - FORNECIMENTO E INSTALAÇÃO. AF_12/2021</t>
  </si>
  <si>
    <t>8.9.5.14</t>
  </si>
  <si>
    <t>93017</t>
  </si>
  <si>
    <t>LUVA PARA ELETRODUTO, PVC, ROSCÁVEL, DN 110 MM (4"), PARA REDE ENTERRADA DE DISTRIBUIÇÃO DE ENERGIA ELÉTRICA - FORNECIMENTO E INSTALAÇÃO. AF_12/2021</t>
  </si>
  <si>
    <t>8.9.5.15</t>
  </si>
  <si>
    <t>93022</t>
  </si>
  <si>
    <t>CURVA 90 GRAUS PARA ELETRODUTO, PVC, ROSCÁVEL, DN 75 MM (2 1/2"), PARA REDE ENTERRADA DE DISTRIBUIÇÃO DE ENERGIA ELÉTRICA - FORNECIMENTO E INSTALAÇÃO. AF_12/2021</t>
  </si>
  <si>
    <t>8.9.5.16</t>
  </si>
  <si>
    <t>8.9.6</t>
  </si>
  <si>
    <t>QUADRO</t>
  </si>
  <si>
    <t>8.9.6.1</t>
  </si>
  <si>
    <t>UFSB-64760085</t>
  </si>
  <si>
    <t>QUADRO DE MEDIÇÃO GERAL DE ENERGIA PARA 1 MEDIDOR TRIFASICO DE SOBREPOR - FORNECIMENTO E INSTALAÇÃO.</t>
  </si>
  <si>
    <t>8.9.7</t>
  </si>
  <si>
    <t>INSTALAÇÕES</t>
  </si>
  <si>
    <t>8.9.7.1</t>
  </si>
  <si>
    <t>JCA-94298651</t>
  </si>
  <si>
    <t>SERVIÇOS DE INSTALAÇÃO DE GRUPO GERADOR DIESEL, COM CARENAGEM, POTENCIA STANDART ATÉ 300 KVA</t>
  </si>
  <si>
    <t>8.9.7.2</t>
  </si>
  <si>
    <t>JCA-89075846</t>
  </si>
  <si>
    <t>SERVIÇOS DE INSTALAÇÃO DE CONJUNTO DE PAINEIS BLINDADOS DE MÉDIA TENSÃO 13,8 KV CONTENDO 1 MÓDULO DE MEDIÇÃO; 1 MÓDULO DE PROTEÇÃO INCLUINDO RELÉ E DISJUNTOR DE MÉDIA TENSÃO; 1 MÓDULO DE TRANSPOSIÇÃO DE CABOS E 3 MÓDULOS DE SECCIONAMENTO</t>
  </si>
  <si>
    <t>CJ</t>
  </si>
  <si>
    <t>8.9.7.3</t>
  </si>
  <si>
    <t>JCA-87892325</t>
  </si>
  <si>
    <t>SERVIÇOS DE INSTALAÇÃO DE TRANSFORMADOR DE DISTRIBUIÇÃO, 300 KVA, TRIFÁSICO, 60 HZ, CLASSE 15 KV, A SECO - INCLUSIVE ACESSÓRIOS</t>
  </si>
  <si>
    <t>8.9.7.4</t>
  </si>
  <si>
    <t>UFSB-32939629</t>
  </si>
  <si>
    <t>TRANSPORTE DE TRANSFORMADOR DE DISTRIBUIÇÃO, 300 KVA, TRIFÁSICO, 60 HZ, CLASSE 15 KV, A SECO - PESO ATÉ 1,5T - REF. CAJAMAR-SP / TEIXEIRA DE FREITAS-BA</t>
  </si>
  <si>
    <t>9</t>
  </si>
  <si>
    <t>INSTALAÇÕES LÓGICA / TELEFÔNICA</t>
  </si>
  <si>
    <t>9.1</t>
  </si>
  <si>
    <t>9.1.1</t>
  </si>
  <si>
    <t>9.1.2</t>
  </si>
  <si>
    <t>91902</t>
  </si>
  <si>
    <t>CURVA 90 GRAUS PARA ELETRODUTO, PVC, ROSCÁVEL, DN 25 MM (3/4"), PARA CIRCUITOS TERMINAIS, INSTALADA EM LAJE - FORNECIMENTO E INSTALAÇÃO. AF_03/2023</t>
  </si>
  <si>
    <t>9.1.3</t>
  </si>
  <si>
    <t>9.1.4</t>
  </si>
  <si>
    <t>9.1.5</t>
  </si>
  <si>
    <t>9.1.6</t>
  </si>
  <si>
    <t>91875</t>
  </si>
  <si>
    <t>LUVA PARA ELETRODUTO, PVC, ROSCÁVEL, DN 25 MM (3/4"), PARA CIRCUITOS TERMINAIS, INSTALADA EM FORRO - FORNECIMENTO E INSTALAÇÃO. AF_03/2023</t>
  </si>
  <si>
    <t>9.1.7</t>
  </si>
  <si>
    <t>9.1.8</t>
  </si>
  <si>
    <t>9.1.9</t>
  </si>
  <si>
    <t>91876</t>
  </si>
  <si>
    <t>LUVA PARA ELETRODUTO, PVC, ROSCÁVEL, DN 32 MM (1"), PARA CIRCUITOS TERMINAIS, INSTALADA EM FORRO - FORNECIMENTO E INSTALAÇÃO. AF_03/2023</t>
  </si>
  <si>
    <t>9.1.10</t>
  </si>
  <si>
    <t>9.1.11</t>
  </si>
  <si>
    <t>9.1.12</t>
  </si>
  <si>
    <t>9.1.13</t>
  </si>
  <si>
    <t>9.1.14</t>
  </si>
  <si>
    <t>104403</t>
  </si>
  <si>
    <t>CONDULETE DE PVC, TIPO C, PARA ELETRODUTO DE PVC SOLDÁVEL DN 32 MM (1''), APARENTE - FORNECIMENTO E INSTALAÇÃO. AF_10/2022</t>
  </si>
  <si>
    <t>9.1.15</t>
  </si>
  <si>
    <t>9.1.16</t>
  </si>
  <si>
    <t>104397</t>
  </si>
  <si>
    <t>CONDULETE DE PVC, TIPO E, PARA ELETRODUTO DE PVC SOLDÁVEL DN 32 MM (1''), APARENTE - FORNECIMENTO E INSTALAÇÃO. AF_10/2022</t>
  </si>
  <si>
    <t>9.1.17</t>
  </si>
  <si>
    <t>9.1.18</t>
  </si>
  <si>
    <t>9.1.19</t>
  </si>
  <si>
    <t>9.1.20</t>
  </si>
  <si>
    <t>104405</t>
  </si>
  <si>
    <t>CONDULETE DE PVC, TIPO T, PARA ELETRODUTO DE PVC SOLDÁVEL DN 32 MM (1''), APARENTE - FORNECIMENTO E INSTALAÇÃO. AF_10/2022</t>
  </si>
  <si>
    <t>9.1.21</t>
  </si>
  <si>
    <t>9.1.22</t>
  </si>
  <si>
    <t>9.1.23</t>
  </si>
  <si>
    <t>9.2</t>
  </si>
  <si>
    <t>9.2.1</t>
  </si>
  <si>
    <t>UFSB-71700918</t>
  </si>
  <si>
    <t>CURVA HORIZONTAL 100 X 50 MM PARA ELETROCALHA METÁLICA, COM ÂNGULO 90° (REF.: MOPA OU SIMILAR) - FORNECIMENTO E INSTALAÇÃO</t>
  </si>
  <si>
    <t>9.2.2</t>
  </si>
  <si>
    <t>S11289</t>
  </si>
  <si>
    <t>Curva vertical 200 x 100 mm para eletrocalha metálica, com ângulo 90° (ref.: mopa ou similar)</t>
  </si>
  <si>
    <t>9.2.3</t>
  </si>
  <si>
    <t>S11292</t>
  </si>
  <si>
    <t>Tê horizontal 200 x 100 mm para eletrocalha metálica (ref.: mopa ou similar)</t>
  </si>
  <si>
    <t>9.2.4</t>
  </si>
  <si>
    <t>S11293</t>
  </si>
  <si>
    <t>Tê vertical 200 x 100 mm para eletrocalha metálica (ref.: mopa ou similar)</t>
  </si>
  <si>
    <t>9.2.5</t>
  </si>
  <si>
    <t>9.3</t>
  </si>
  <si>
    <t>TOMADAS</t>
  </si>
  <si>
    <t>9.3.1</t>
  </si>
  <si>
    <t>UFSB-10662782</t>
  </si>
  <si>
    <t>TOMADA DUPLA, DE SOBREPOR, TIPO RJ-45, CATEGORIA 6, INSTALADA EM CONDULETE A 0,30m DO PISO.</t>
  </si>
  <si>
    <t>9.3.2</t>
  </si>
  <si>
    <t>UFSB-58267822</t>
  </si>
  <si>
    <t>TOMADA TRIPLA, DE SOBREPOR, TIPO RJ-45, CATEGORIA 6, INSTALADA EM CONDULETE A 0,30m DO PISO.</t>
  </si>
  <si>
    <t>9.4</t>
  </si>
  <si>
    <t>9.4.1</t>
  </si>
  <si>
    <t>98297</t>
  </si>
  <si>
    <t>CABO ELETRÔNICO CATEGORIA 6, INSTALADO EM EDIFICAÇÃO INSTITUCIONAL - FORNECIMENTO E INSTALAÇÃO. AF_11/2019</t>
  </si>
  <si>
    <t>9.4.2</t>
  </si>
  <si>
    <t>UFSB-81395436</t>
  </si>
  <si>
    <t>CABO HDMI - FORNECIMENTO E INSTALAÇÃO.</t>
  </si>
  <si>
    <t>9.4.3</t>
  </si>
  <si>
    <t>UFSB-85150195</t>
  </si>
  <si>
    <t>CABO DE FIBRA ÓTICA DE 4 VIAS</t>
  </si>
  <si>
    <t>9.5</t>
  </si>
  <si>
    <t>9.5.1</t>
  </si>
  <si>
    <t>JCA.EL-035/PRÓPRIA</t>
  </si>
  <si>
    <t>CAIXA DE PASSAGEM METALICA, DE SOBREPOR, COM TAMPA APARAFUSADA, DIMENSOES 30 X 30 X *10* CM</t>
  </si>
  <si>
    <t>9.6</t>
  </si>
  <si>
    <t>EQUIPAMENTOS E ACESSÓRIOS</t>
  </si>
  <si>
    <t>9.6.1</t>
  </si>
  <si>
    <t>98305</t>
  </si>
  <si>
    <t>RACK FECHADO PARA SERVIDOR - FORNECIMENTO E INSTALAÇÃO. AF_11/2019</t>
  </si>
  <si>
    <t>9.6.2</t>
  </si>
  <si>
    <t>UFSB-60981391</t>
  </si>
  <si>
    <t>RÉGUA (FILTRO DE LINHA) COM 8 TOMADAS</t>
  </si>
  <si>
    <t>9.6.3</t>
  </si>
  <si>
    <t>UFSB-23502935</t>
  </si>
  <si>
    <t>DISTRIBUIDOR INTERNO ÓPTICO 12 FIBRAS - D.I.O</t>
  </si>
  <si>
    <t>9.6.4</t>
  </si>
  <si>
    <t>98302</t>
  </si>
  <si>
    <t>PATCH PANEL 24 PORTAS, CATEGORIA 6 - FORNECIMENTO E INSTALAÇÃO. AF_11/2019</t>
  </si>
  <si>
    <t>9.6.5</t>
  </si>
  <si>
    <t>UFSB-91076503</t>
  </si>
  <si>
    <t>ORGANIZADOR DE CABOS PARA RACK</t>
  </si>
  <si>
    <t>9.6.6</t>
  </si>
  <si>
    <t>JCA-95374027</t>
  </si>
  <si>
    <t>KIT VENTILAÇÃO PARA RACK 19".</t>
  </si>
  <si>
    <t>9.6.7</t>
  </si>
  <si>
    <t>UFSB-44305022</t>
  </si>
  <si>
    <t>PATCH CORD (CABO DE REDE), CATEGORIA 6 (CAT 6) UTP, 4 PARES, EXTENSAO DE 1,50 M.</t>
  </si>
  <si>
    <t>9.6.8</t>
  </si>
  <si>
    <t>UFSB-31419976</t>
  </si>
  <si>
    <t>PATCH CORD (CABO DE REDE), CATEGORIA 6 (CAT 6) UTP, 4 PARES, EXTENSAO DE 2,50 M.</t>
  </si>
  <si>
    <t>9.6.9</t>
  </si>
  <si>
    <t>UFSB-42190952</t>
  </si>
  <si>
    <t>CERTIFICAÇÃO DE REDE CABEAMENTO ESTRUTURADO</t>
  </si>
  <si>
    <t>9.6.10</t>
  </si>
  <si>
    <t>UFSB-59251326</t>
  </si>
  <si>
    <t>SWITCH 24 PORTAS</t>
  </si>
  <si>
    <t>10</t>
  </si>
  <si>
    <t>INSTALAÇÕES HIDRÁULICAS E SANITÁRIAS</t>
  </si>
  <si>
    <t>10.1</t>
  </si>
  <si>
    <t>INSTALAÇÕES HIDRAULICAS</t>
  </si>
  <si>
    <t>10.1.1</t>
  </si>
  <si>
    <t>TUBULAÇÕES</t>
  </si>
  <si>
    <t>10.1.1.1</t>
  </si>
  <si>
    <t>89356</t>
  </si>
  <si>
    <t>TUBO, PVC, SOLDÁVEL, DE 25MM, INSTALADO EM RAMAL OU SUB-RAMAL DE ÁGUA - FORNECIMENTO E INSTALAÇÃO. AF_06/2022</t>
  </si>
  <si>
    <t>10.1.1.2</t>
  </si>
  <si>
    <t>89403</t>
  </si>
  <si>
    <t>TUBO, PVC, SOLDÁVEL, DE 32MM, INSTALADO EM RAMAL DE DISTRIBUIÇÃO DE ÁGUA - FORNECIMENTO E INSTALAÇÃO. AF_06/2022</t>
  </si>
  <si>
    <t>10.1.1.3</t>
  </si>
  <si>
    <t>89448</t>
  </si>
  <si>
    <t>TUBO, PVC, SOLDÁVEL, DE 40MM, INSTALADO EM PRUMADA DE ÁGUA - FORNECIMENTO E INSTALAÇÃO. AF_06/2022</t>
  </si>
  <si>
    <t>10.1.1.4</t>
  </si>
  <si>
    <t>89449</t>
  </si>
  <si>
    <t>TUBO, PVC, SOLDÁVEL, DE 50MM, INSTALADO EM PRUMADA DE ÁGUA - FORNECIMENTO E INSTALAÇÃO. AF_06/2022</t>
  </si>
  <si>
    <t>10.1.1.5</t>
  </si>
  <si>
    <t>89450</t>
  </si>
  <si>
    <t>TUBO, PVC, SOLDÁVEL, DE 60MM, INSTALADO EM PRUMADA DE ÁGUA - FORNECIMENTO E INSTALAÇÃO. AF_06/2022</t>
  </si>
  <si>
    <t>10.1.2</t>
  </si>
  <si>
    <t>CONEXÕES</t>
  </si>
  <si>
    <t>10.1.2.1</t>
  </si>
  <si>
    <t>UFSB-27919823</t>
  </si>
  <si>
    <t>ADAPTADOR COM FLANGES LIVRES, PVC, SOLDÁVEL LONGO, DN 50 MM X 1.1/2 , INSTALADO EM RESERVAÇÃO DE ÁGUA DE EDIFICAÇÃO QUE POSSUA RESERVATÓRIO DE FIBRA/FIBROCIMENTO FORNECIMENTO E INSTALAÇÃO. AF_06/2016</t>
  </si>
  <si>
    <t>10.1.2.2</t>
  </si>
  <si>
    <t>UFSB-65249339</t>
  </si>
  <si>
    <t>ADAPTADOR COM FLANGES LIVRES, PVC, SOLDÁVEL LONGO, DN 60 MM X 2 , INSTALADO EM RESERVAÇÃO DE ÁGUA DE EDIFICAÇÃO QUE POSSUA RESERVATÓRIO DE FIBRA/FIBROCIMENTO FORNECIMENTO E INSTALAÇÃO. AF_06/2016</t>
  </si>
  <si>
    <t>10.1.2.3</t>
  </si>
  <si>
    <t>89383</t>
  </si>
  <si>
    <t>ADAPTADOR CURTO COM BOLSA E ROSCA PARA REGISTRO, PVC, SOLDÁVEL, DN 25MM X 3/4 , INSTALADO EM RAMAL OU SUB-RAMAL DE ÁGUA - FORNECIMENTO E INSTALAÇÃO. AF_06/2022</t>
  </si>
  <si>
    <t>10.1.2.4</t>
  </si>
  <si>
    <t>89596</t>
  </si>
  <si>
    <t>ADAPTADOR CURTO COM BOLSA E ROSCA PARA REGISTRO, PVC, SOLDÁVEL, DN 50MM X 1.1/2 , INSTALADO EM PRUMADA DE ÁGUA - FORNECIMENTO E INSTALAÇÃO. AF_06/2022</t>
  </si>
  <si>
    <t>10.1.2.5</t>
  </si>
  <si>
    <t>89610</t>
  </si>
  <si>
    <t>ADAPTADOR CURTO COM BOLSA E ROSCA PARA REGISTRO, PVC, SOLDÁVEL, DN 60MM X 2 , INSTALADO EM PRUMADA DE ÁGUA - FORNECIMENTO E INSTALAÇÃO. AF_06/2022</t>
  </si>
  <si>
    <t>10.1.2.6</t>
  </si>
  <si>
    <t>103953</t>
  </si>
  <si>
    <t>BUCHA DE REDUÇÃO, CURTA, PVC, SOLDÁVEL, DN 32 X 25 MM, INSTALADO EM RAMAL DE DISTRIBUIÇÃO DE ÁGUA - FORNECIMENTO E INSTALAÇÃO. AF_06/2022</t>
  </si>
  <si>
    <t>10.1.2.7</t>
  </si>
  <si>
    <t>103958</t>
  </si>
  <si>
    <t>BUCHA DE REDUÇÃO, CURTA, PVC, SOLDÁVEL, DN 50 X 40 MM, INSTALADO EM PRUMADA DE ÁGUA - FORNECIMENTO E INSTALAÇÃO. AF_06/2022</t>
  </si>
  <si>
    <t>10.1.2.8</t>
  </si>
  <si>
    <t>103971</t>
  </si>
  <si>
    <t>BUCHA DE REDUÇÃO, LONGA, PVC, SOLDÁVEL, DN 60 X 50 MM, INSTALADO EM PRUMADA DE ÁGUA - FORNECIMENTO E INSTALAÇÃO. AF_06/2022</t>
  </si>
  <si>
    <t>10.1.2.9</t>
  </si>
  <si>
    <t>103964</t>
  </si>
  <si>
    <t>BUCHA DE REDUÇÃO, LONGA, PVC, SOLDÁVEL, DN 40 X 25 MM, INSTALADO EM PRUMADA DE ÁGUA - FORNECIMENTO E INSTALAÇÃO. AF_06/2022</t>
  </si>
  <si>
    <t>10.1.2.10</t>
  </si>
  <si>
    <t>103966</t>
  </si>
  <si>
    <t>BUCHA DE REDUÇÃO, LONGA, PVC, SOLDÁVEL, DN 50 X 25 MM, INSTALADO EM PRUMADA DE ÁGUA - FORNECIMENTO E INSTALAÇÃO. AF_06/2022</t>
  </si>
  <si>
    <t>10.1.2.11</t>
  </si>
  <si>
    <t>103968</t>
  </si>
  <si>
    <t>BUCHA DE REDUÇÃO, LONGA, PVC, SOLDÁVEL, DN 60 X 25 MM, INSTALADO EM PRUMADA DE ÁGUA - FORNECIMENTO E INSTALAÇÃO. AF_06/2022</t>
  </si>
  <si>
    <t>10.1.2.12</t>
  </si>
  <si>
    <t>10.1.2.13</t>
  </si>
  <si>
    <t>103969</t>
  </si>
  <si>
    <t>BUCHA DE REDUÇÃO, LONGA, PVC, SOLDÁVEL, DN 60 X 32 MM, INSTALADO EM PRUMADA DE ÁGUA - FORNECIMENTO E INSTALAÇÃO. AF_06/2022</t>
  </si>
  <si>
    <t>10.1.2.14</t>
  </si>
  <si>
    <t>89363</t>
  </si>
  <si>
    <t>JOELHO 45 GRAUS, PVC, SOLDÁVEL, DN 25MM, INSTALADO EM RAMAL OU SUB-RAMAL DE ÁGUA - FORNECIMENTO E INSTALAÇÃO. AF_06/2022</t>
  </si>
  <si>
    <t>10.1.2.15</t>
  </si>
  <si>
    <t>89502</t>
  </si>
  <si>
    <t>JOELHO 45 GRAUS, PVC, SOLDÁVEL, DN 50MM, INSTALADO EM PRUMADA DE ÁGUA - FORNECIMENTO E INSTALAÇÃO. AF_06/2022</t>
  </si>
  <si>
    <t>10.1.2.16</t>
  </si>
  <si>
    <t>90373</t>
  </si>
  <si>
    <t>JOELHO 90 GRAUS COM BUCHA DE LATÃO, PVC, SOLDÁVEL, DN 25MM, X 1/2 INSTALADO EM RAMAL OU SUB-RAMAL DE ÁGUA - FORNECIMENTO E INSTALAÇÃO. AF_06/2022</t>
  </si>
  <si>
    <t>10.1.2.17</t>
  </si>
  <si>
    <t>89412</t>
  </si>
  <si>
    <t>JOELHO 90 GRAUS, PVC, SOLDÁVEL, DN 25MM, X 3/4 INSTALADO EM RAMAL DE DISTRIBUIÇÃO DE ÁGUA - FORNECIMENTO E INSTALAÇÃO. AF_06/2022</t>
  </si>
  <si>
    <t>10.1.2.18</t>
  </si>
  <si>
    <t>89362</t>
  </si>
  <si>
    <t>JOELHO 90 GRAUS, PVC, SOLDÁVEL, DN 25MM, INSTALADO EM RAMAL OU SUB-RAMAL DE ÁGUA - FORNECIMENTO E INSTALAÇÃO. AF_06/2022</t>
  </si>
  <si>
    <t>10.1.2.19</t>
  </si>
  <si>
    <t>89413</t>
  </si>
  <si>
    <t>JOELHO 90 GRAUS, PVC, SOLDÁVEL, DN 32MM, INSTALADO EM RAMAL DE DISTRIBUIÇÃO DE ÁGUA - FORNECIMENTO E INSTALAÇÃO. AF_06/2022</t>
  </si>
  <si>
    <t>10.1.2.20</t>
  </si>
  <si>
    <t>89501</t>
  </si>
  <si>
    <t>JOELHO 90 GRAUS, PVC, SOLDÁVEL, DN 50MM, INSTALADO EM PRUMADA DE ÁGUA - FORNECIMENTO E INSTALAÇÃO. AF_06/2022</t>
  </si>
  <si>
    <t>10.1.2.21</t>
  </si>
  <si>
    <t>89505</t>
  </si>
  <si>
    <t>JOELHO 90 GRAUS, PVC, SOLDÁVEL, DN 60MM, INSTALADO EM PRUMADA DE ÁGUA - FORNECIMENTO E INSTALAÇÃO. AF_06/2022</t>
  </si>
  <si>
    <t>10.1.2.22</t>
  </si>
  <si>
    <t>89385</t>
  </si>
  <si>
    <t>LUVA SOLDÁVEL E COM ROSCA, PVC, SOLDÁVEL, DN 25MM X 3/4 , INSTALADO EM RAMAL OU SUB-RAMAL DE ÁGUA - FORNECIMENTO E INSTALAÇÃO. AF_06/2022</t>
  </si>
  <si>
    <t>10.1.2.23</t>
  </si>
  <si>
    <t>89396</t>
  </si>
  <si>
    <t>TÊ COM BUCHA DE LATÃO NA BOLSA CENTRAL, PVC, SOLDÁVEL, DN 25MM X 1/2 , INSTALADO EM RAMAL OU SUB-RAMAL DE ÁGUA - FORNECIMENTO E INSTALAÇÃO. AF_06/2022</t>
  </si>
  <si>
    <t>10.1.2.24</t>
  </si>
  <si>
    <t>104006</t>
  </si>
  <si>
    <t>TÊ DE REDUÇÃO, PVC, SOLDÁVEL, DN 50MM X 25MM, INSTALADO EM RAMAL DE DISTRIBUIÇÃO DE ÁGUA - FORNECIMENTO E INSTALAÇÃO. AF_06/2022</t>
  </si>
  <si>
    <t>10.1.2.25</t>
  </si>
  <si>
    <t>94688</t>
  </si>
  <si>
    <t>TÊ, PVC, SOLDÁVEL, DN 25 MM INSTALADO EM RESERVAÇÃO PREDIAL DE ÁGUA - FORNECIMENTO E INSTALAÇÃO. AF_04/2024</t>
  </si>
  <si>
    <t>10.1.2.26</t>
  </si>
  <si>
    <t>89440</t>
  </si>
  <si>
    <t>TE, PVC, SOLDÁVEL, DN 25MM, INSTALADO EM RAMAL DE DISTRIBUIÇÃO DE ÁGUA - FORNECIMENTO E INSTALAÇÃO. AF_06/2022</t>
  </si>
  <si>
    <t>10.1.2.27</t>
  </si>
  <si>
    <t>94690</t>
  </si>
  <si>
    <t>TÊ, PVC, SOLDÁVEL, DN 32 MM INSTALADO EM RESERVAÇÃO PREDIAL DE ÁGUA - FORNECIMENTO E INSTALAÇÃO. AF_04/2024</t>
  </si>
  <si>
    <t>10.1.2.28</t>
  </si>
  <si>
    <t>94692</t>
  </si>
  <si>
    <t>TÊ, PVC, SOLDÁVEL, DN 40 MM INSTALADO EM RESERVAÇÃO PREDIAL DE ÁGUA - FORNECIMENTO E INSTALAÇÃO. AF_04/2024</t>
  </si>
  <si>
    <t>10.1.2.29</t>
  </si>
  <si>
    <t>94694</t>
  </si>
  <si>
    <t>TÊ, PVC, SOLDÁVEL, DN 50 MM INSTALADO EM RESERVAÇÃO PREDIAL DE ÁGUA - FORNECIMENTO E INSTALAÇÃO. AF_04/2024</t>
  </si>
  <si>
    <t>10.1.2.30</t>
  </si>
  <si>
    <t>94696</t>
  </si>
  <si>
    <t>TÊ, PVC, SOLDÁVEL, DN 60 MM INSTALADO EM RESERVAÇÃO PREDIAL DE ÁGUA - FORNECIMENTO E INSTALAÇÃO. AF_04/2024</t>
  </si>
  <si>
    <t>10.1.2.31</t>
  </si>
  <si>
    <t>104348</t>
  </si>
  <si>
    <t>TERMINAL DE VENTILAÇÃO, PVC, SÉRIE NORMAL, ESGOTO PREDIAL, DN 50 MM, JUNTA SOLDÁVEL, FORNECIDO E INSTALADO EM PRUMADA DE ESGOTO SANITÁRIO OU VENTILAÇÃO. AF_08/2022</t>
  </si>
  <si>
    <t>10.1.2.32</t>
  </si>
  <si>
    <t>89594</t>
  </si>
  <si>
    <t>UNIÃO, PVC, SOLDÁVEL, DN 50MM, INSTALADO EM PRUMADA DE ÁGUA - FORNECIMENTO E INSTALAÇÃO. AF_06/2022</t>
  </si>
  <si>
    <t>10.1.2.33</t>
  </si>
  <si>
    <t>89609</t>
  </si>
  <si>
    <t>UNIÃO, PVC, SOLDÁVEL, DN 60MM, INSTALADO EM PRUMADA DE ÁGUA - FORNECIMENTO E INSTALAÇÃO. AF_06/2022</t>
  </si>
  <si>
    <t>10.1.3</t>
  </si>
  <si>
    <t>CAIXAS E ACESSÓRIOS</t>
  </si>
  <si>
    <t>10.1.3.1</t>
  </si>
  <si>
    <t>UFSB-63670214</t>
  </si>
  <si>
    <t>BOMBA CENTRÍFUGA, TRIFÁSICA, 2cv / 28mca / 9,90m3/h REF. DANCOR CAM-W10 OU EQUIVALENTE - FORNECIMENTO E INSTALAÇÃO.</t>
  </si>
  <si>
    <t>10.1.3.2</t>
  </si>
  <si>
    <t>97947</t>
  </si>
  <si>
    <t>CAIXA COM GRELHA SIMPLES RETANGULAR, EM ALVENARIA COM TIJOLOS CERÂMICOS MACIÇOS, DIMENSÕES INTERNAS: 0,5X1X1 M. AF_12/2020</t>
  </si>
  <si>
    <t>10.1.3.3</t>
  </si>
  <si>
    <t>97902</t>
  </si>
  <si>
    <t>CAIXA ENTERRADA HIDRÁULICA RETANGULAR EM ALVENARIA COM TIJOLOS CERÂMICOS MACIÇOS, DIMENSÕES INTERNAS: 0,6X0,6X0,6 M PARA REDE DE ESGOTO. AF_12/2020</t>
  </si>
  <si>
    <t>10.1.3.4</t>
  </si>
  <si>
    <t>102137</t>
  </si>
  <si>
    <t>CHAVE DE BOIA AUTOMÁTICA SUPERIOR/INFERIOR 15A/250V - FORNECIMENTO E INSTALAÇÃO. AF_12/2020</t>
  </si>
  <si>
    <t>10.1.3.5</t>
  </si>
  <si>
    <t>UFSB-95976733</t>
  </si>
  <si>
    <t>FILTRO FLUTUANTE DE SUCÇÃO GROSSO (SAGF), COM VÁLVULA DE RETENÇÃO, COM MANGUEIRA DE 3 M , COM BICO PARA MANGUEIRA DE 2"</t>
  </si>
  <si>
    <t>10.1.3.6</t>
  </si>
  <si>
    <t>94796</t>
  </si>
  <si>
    <t>TORNEIRA DE BOIA PARA CAIXA D'ÁGUA, ROSCÁVEL, 3/4" - FORNECIMENTO E INSTALAÇÃO. AF_08/2021</t>
  </si>
  <si>
    <t>10.1.4</t>
  </si>
  <si>
    <t>REGISTROS E VÁLVULAS</t>
  </si>
  <si>
    <t>10.1.4.1</t>
  </si>
  <si>
    <t>94497</t>
  </si>
  <si>
    <t>REGISTRO DE GAVETA BRUTO, LATÃO, ROSCÁVEL, 1 1/2" - FORNECIMENTO E INSTALAÇÃO. AF_08/2021</t>
  </si>
  <si>
    <t>10.1.4.2</t>
  </si>
  <si>
    <t>94498</t>
  </si>
  <si>
    <t>REGISTRO DE GAVETA BRUTO, LATÃO, ROSCÁVEL, 2" - FORNECIMENTO E INSTALAÇÃO. AF_08/2021</t>
  </si>
  <si>
    <t>10.1.4.3</t>
  </si>
  <si>
    <t>89353</t>
  </si>
  <si>
    <t>REGISTRO DE GAVETA BRUTO, LATÃO, ROSCÁVEL, 3/4" - FORNECIMENTO E INSTALAÇÃO. AF_08/2021</t>
  </si>
  <si>
    <t>10.1.4.4</t>
  </si>
  <si>
    <t>89351</t>
  </si>
  <si>
    <t>REGISTRO DE PRESSÃO BRUTO, LATÃO, ROSCÁVEL, 3/4'' - FORNECIMENTO E INSTALAÇÃO. AF_08/2021</t>
  </si>
  <si>
    <t>10.1.4.5</t>
  </si>
  <si>
    <t>95250</t>
  </si>
  <si>
    <t>VÁLVULA DE ESFERA BRUTA, BRONZE, ROSCÁVEL, 1'' - FORNECIMENTO E INSTALAÇÃO. AF_08/2021</t>
  </si>
  <si>
    <t>10.1.4.6</t>
  </si>
  <si>
    <t>95252</t>
  </si>
  <si>
    <t>VÁLVULA DE ESFERA BRUTA, BRONZE, ROSCÁVEL, 1 1/2'' - FORNECIMENTO E INSTALAÇÃO. AF_08/2021</t>
  </si>
  <si>
    <t>10.1.4.7</t>
  </si>
  <si>
    <t>95253</t>
  </si>
  <si>
    <t>VÁLVULA DE ESFERA BRUTA, BRONZE, ROSCÁVEL, 2'' - FORNECIMENTO E INSTALAÇÃO. AF_08/2021</t>
  </si>
  <si>
    <t>10.1.4.8</t>
  </si>
  <si>
    <t>99631</t>
  </si>
  <si>
    <t>VÁLVULA DE RETENÇÃO VERTICAL, DE BRONZE, ROSCÁVEL, 1 1/2" - FORNECIMENTO E INSTALAÇÃO. AF_08/2021</t>
  </si>
  <si>
    <t>10.1.4.9</t>
  </si>
  <si>
    <t>103014</t>
  </si>
  <si>
    <t>VÁLVULA DE RETENÇÃO, DE BRONZE, PÉ COM CRIVOS, ROSCÁVEL, 2" - FORNECIMENTO E INSTALAÇÃO. AF_08/2021</t>
  </si>
  <si>
    <t>10.1.4.10</t>
  </si>
  <si>
    <t>UFSB-14627323</t>
  </si>
  <si>
    <t>VÁLVULA SOLENOIDE DN25 - FORNECIMENTO E INSTALAÇÃO</t>
  </si>
  <si>
    <t>10.1.4.11</t>
  </si>
  <si>
    <t>95249</t>
  </si>
  <si>
    <t>VÁLVULA DE ESFERA BRUTA, BRONZE, ROSCÁVEL, 3/4'' - FORNECIMENTO E INSTALAÇÃO. AF_08/2021</t>
  </si>
  <si>
    <t>10.1.4.12</t>
  </si>
  <si>
    <t>UFSB-86975071</t>
  </si>
  <si>
    <t>MEDIDOR DE ÁGUA WI-FI SM-WA - FORNECIMENTO E INSTALAÇÃO</t>
  </si>
  <si>
    <t>10.1.4.13</t>
  </si>
  <si>
    <t>UFSB-57111911</t>
  </si>
  <si>
    <t>HIDRÔMETRO MULTIJATO DN50 - FORNECIMENTO E INSTALAÇÃO</t>
  </si>
  <si>
    <t>10.2</t>
  </si>
  <si>
    <t>INSTALAÇÕES SANITÁRIAS</t>
  </si>
  <si>
    <t>10.2.1</t>
  </si>
  <si>
    <t>10.2.1.1</t>
  </si>
  <si>
    <t>89711</t>
  </si>
  <si>
    <t>TUBO PVC, SERIE NORMAL, ESGOTO PREDIAL, DN 40 MM, FORNECIDO E INSTALADO EM RAMAL DE DESCARGA OU RAMAL DE ESGOTO SANITÁRIO. AF_08/2022</t>
  </si>
  <si>
    <t>10.2.1.2</t>
  </si>
  <si>
    <t>89712</t>
  </si>
  <si>
    <t>TUBO PVC, SERIE NORMAL, ESGOTO PREDIAL, DN 50 MM, FORNECIDO E INSTALADO EM RAMAL DE DESCARGA OU RAMAL DE ESGOTO SANITÁRIO. AF_08/2022</t>
  </si>
  <si>
    <t>10.2.1.3</t>
  </si>
  <si>
    <t>89798</t>
  </si>
  <si>
    <t>TUBO PVC, SERIE NORMAL, ESGOTO PREDIAL, DN 50 MM, FORNECIDO E INSTALADO EM PRUMADA DE ESGOTO SANITÁRIO OU VENTILAÇÃO. AF_08/2022</t>
  </si>
  <si>
    <t>10.2.1.4</t>
  </si>
  <si>
    <t>89713</t>
  </si>
  <si>
    <t>TUBO PVC, SERIE NORMAL, ESGOTO PREDIAL, DN 75 MM, FORNECIDO E INSTALADO EM RAMAL DE DESCARGA OU RAMAL DE ESGOTO SANITÁRIO. AF_08/2022</t>
  </si>
  <si>
    <t>10.2.1.5</t>
  </si>
  <si>
    <t>89799</t>
  </si>
  <si>
    <t>TUBO PVC, SERIE NORMAL, ESGOTO PREDIAL, DN 75 MM, FORNECIDO E INSTALADO EM PRUMADA DE ESGOTO SANITÁRIO OU VENTILAÇÃO. AF_08/2022</t>
  </si>
  <si>
    <t>10.2.1.6</t>
  </si>
  <si>
    <t>89714</t>
  </si>
  <si>
    <t>TUBO PVC, SERIE NORMAL, ESGOTO PREDIAL, DN 100 MM, FORNECIDO E INSTALADO EM RAMAL DE DESCARGA OU RAMAL DE ESGOTO SANITÁRIO. AF_08/2022</t>
  </si>
  <si>
    <t>10.2.1.7</t>
  </si>
  <si>
    <t>89800</t>
  </si>
  <si>
    <t>TUBO PVC, SERIE NORMAL, ESGOTO PREDIAL, DN 100 MM, FORNECIDO E INSTALADO EM PRUMADA DE ESGOTO SANITÁRIO OU VENTILAÇÃO. AF_08/2022</t>
  </si>
  <si>
    <t>10.2.1.8</t>
  </si>
  <si>
    <t>90695</t>
  </si>
  <si>
    <t>TUBO DE PVC PARA REDE COLETORA DE ESGOTO DE PAREDE MACIÇA, DN 150 MM, JUNTA ELÁSTICA - FORNECIMENTO E ASSENTAMENTO. AF_01/2021</t>
  </si>
  <si>
    <t>10.2.2</t>
  </si>
  <si>
    <t>10.2.2.1</t>
  </si>
  <si>
    <t>104357</t>
  </si>
  <si>
    <t>CAP, PVC, SÉRIE NORMAL, ESGOTO PREDIAL, DN 100 MM, JUNTA ELÁSTICA, FORNECIDO E INSTALADO EM SUBCOLETOR AÉREO DE ESGOTO SANITÁRIO. AF_08/2022</t>
  </si>
  <si>
    <t>10.2.2.2</t>
  </si>
  <si>
    <t>UFSB-12494688</t>
  </si>
  <si>
    <t>CAP, PVC, SÉRIE NORMAL, ESGOTO PREDIAL, DN 75 MM, JUNTA ELÁSTICA, FORNECIDO E INSTALADO EM SUBCOLETOR AÉREO DE ESGOTO SANITÁRIO.</t>
  </si>
  <si>
    <t>10.2.2.3</t>
  </si>
  <si>
    <t>89748</t>
  </si>
  <si>
    <t>CURVA CURTA 90 GRAUS, PVC, SERIE NORMAL, ESGOTO PREDIAL, DN 100 MM, JUNTA ELÁSTICA, FORNECIDO E INSTALADO EM RAMAL DE DESCARGA OU RAMAL DE ESGOTO SANITÁRIO. AF_08/2022</t>
  </si>
  <si>
    <t>10.2.2.4</t>
  </si>
  <si>
    <t>89726</t>
  </si>
  <si>
    <t>JOELHO 45 GRAUS, PVC, SERIE NORMAL, ESGOTO PREDIAL, DN 40 MM, JUNTA SOLDÁVEL, FORNECIDO E INSTALADO EM RAMAL DE DESCARGA OU RAMAL DE ESGOTO SANITÁRIO. AF_08/2022</t>
  </si>
  <si>
    <t>10.2.2.5</t>
  </si>
  <si>
    <t>89802</t>
  </si>
  <si>
    <t>JOELHO 45 GRAUS, PVC, SERIE NORMAL, ESGOTO PREDIAL, DN 50 MM, JUNTA ELÁSTICA, FORNECIDO E INSTALADO EM PRUMADA DE ESGOTO SANITÁRIO OU VENTILAÇÃO. AF_08/2022</t>
  </si>
  <si>
    <t>10.2.2.6</t>
  </si>
  <si>
    <t>89732</t>
  </si>
  <si>
    <t>JOELHO 45 GRAUS, PVC, SERIE NORMAL, ESGOTO PREDIAL, DN 50 MM, JUNTA ELÁSTICA, FORNECIDO E INSTALADO EM RAMAL DE DESCARGA OU RAMAL DE ESGOTO SANITÁRIO. AF_08/2022</t>
  </si>
  <si>
    <t>10.2.2.7</t>
  </si>
  <si>
    <t>89739</t>
  </si>
  <si>
    <t>JOELHO 45 GRAUS, PVC, SERIE NORMAL, ESGOTO PREDIAL, DN 75 MM, JUNTA ELÁSTICA, FORNECIDO E INSTALADO EM RAMAL DE DESCARGA OU RAMAL DE ESGOTO SANITÁRIO. AF_08/2022</t>
  </si>
  <si>
    <t>10.2.2.8</t>
  </si>
  <si>
    <t>89810</t>
  </si>
  <si>
    <t>JOELHO 45 GRAUS, PVC, SERIE NORMAL, ESGOTO PREDIAL, DN 100 MM, JUNTA ELÁSTICA, FORNECIDO E INSTALADO EM PRUMADA DE ESGOTO SANITÁRIO OU VENTILAÇÃO. AF_08/2022</t>
  </si>
  <si>
    <t>10.2.2.9</t>
  </si>
  <si>
    <t>89746</t>
  </si>
  <si>
    <t>JOELHO 45 GRAUS, PVC, SERIE NORMAL, ESGOTO PREDIAL, DN 100 MM, JUNTA ELÁSTICA, FORNECIDO E INSTALADO EM RAMAL DE DESCARGA OU RAMAL DE ESGOTO SANITÁRIO. AF_08/2022</t>
  </si>
  <si>
    <t>10.2.2.10</t>
  </si>
  <si>
    <t>89724</t>
  </si>
  <si>
    <t>JOELHO 90 GRAUS, PVC, SERIE NORMAL, ESGOTO PREDIAL, DN 40 MM, JUNTA SOLDÁVEL, FORNECIDO E INSTALADO EM RAMAL DE DESCARGA OU RAMAL DE ESGOTO SANITÁRIO. AF_08/2022</t>
  </si>
  <si>
    <t>10.2.2.11</t>
  </si>
  <si>
    <t>89801</t>
  </si>
  <si>
    <t>JOELHO 90 GRAUS, PVC, SERIE NORMAL, ESGOTO PREDIAL, DN 50 MM, JUNTA ELÁSTICA, FORNECIDO E INSTALADO EM PRUMADA DE ESGOTO SANITÁRIO OU VENTILAÇÃO. AF_08/2022</t>
  </si>
  <si>
    <t>10.2.2.12</t>
  </si>
  <si>
    <t>89731</t>
  </si>
  <si>
    <t>JOELHO 90 GRAUS, PVC, SERIE NORMAL, ESGOTO PREDIAL, DN 50 MM, JUNTA ELÁSTICA, FORNECIDO E INSTALADO EM RAMAL DE DESCARGA OU RAMAL DE ESGOTO SANITÁRIO. AF_08/2022</t>
  </si>
  <si>
    <t>10.2.2.13</t>
  </si>
  <si>
    <t>89805</t>
  </si>
  <si>
    <t>JOELHO 90 GRAUS, PVC, SERIE NORMAL, ESGOTO PREDIAL, DN 75 MM, JUNTA ELÁSTICA, FORNECIDO E INSTALADO EM PRUMADA DE ESGOTO SANITÁRIO OU VENTILAÇÃO. AF_08/2022</t>
  </si>
  <si>
    <t>10.2.2.14</t>
  </si>
  <si>
    <t>89737</t>
  </si>
  <si>
    <t>JOELHO 90 GRAUS, PVC, SERIE NORMAL, ESGOTO PREDIAL, DN 75 MM, JUNTA ELÁSTICA, FORNECIDO E INSTALADO EM RAMAL DE DESCARGA OU RAMAL DE ESGOTO SANITÁRIO. AF_08/2022</t>
  </si>
  <si>
    <t>10.2.2.15</t>
  </si>
  <si>
    <t>89809</t>
  </si>
  <si>
    <t>JOELHO 90 GRAUS, PVC, SERIE NORMAL, ESGOTO PREDIAL, DN 100 MM, JUNTA ELÁSTICA, FORNECIDO E INSTALADO EM PRUMADA DE ESGOTO SANITÁRIO OU VENTILAÇÃO. AF_08/2022</t>
  </si>
  <si>
    <t>10.2.2.16</t>
  </si>
  <si>
    <t>89744</t>
  </si>
  <si>
    <t>JOELHO 90 GRAUS, PVC, SERIE NORMAL, ESGOTO PREDIAL, DN 100 MM, JUNTA ELÁSTICA, FORNECIDO E INSTALADO EM RAMAL DE DESCARGA OU RAMAL DE ESGOTO SANITÁRIO. AF_08/2022</t>
  </si>
  <si>
    <t>10.2.2.17</t>
  </si>
  <si>
    <t>104343</t>
  </si>
  <si>
    <t>JUNÇÃO DE REDUÇÃO INVERTIDA, PVC, SÉRIE NORMAL, ESGOTO PREDIAL, DN 75 X 50 MM, JUNTA ELÁSTICA, FORNECIDO E INSTALADO EM RAMAL DE DESCARGA OU RAMAL DE ESGOTO SANITÁRIO. AF_08/2022</t>
  </si>
  <si>
    <t>10.2.2.18</t>
  </si>
  <si>
    <t>89827</t>
  </si>
  <si>
    <t>JUNÇÃO SIMPLES, PVC, SERIE NORMAL, ESGOTO PREDIAL, DN 50 X 50 MM, JUNTA ELÁSTICA, FORNECIDO E INSTALADO EM PRUMADA DE ESGOTO SANITÁRIO OU VENTILAÇÃO. AF_08/2022</t>
  </si>
  <si>
    <t>10.2.2.19</t>
  </si>
  <si>
    <t>89785</t>
  </si>
  <si>
    <t>JUNÇÃO SIMPLES, PVC, SERIE NORMAL, ESGOTO PREDIAL, DN 50 X 50 MM, JUNTA ELÁSTICA, FORNECIDO E INSTALADO EM RAMAL DE DESCARGA OU RAMAL DE ESGOTO SANITÁRIO. AF_08/2022</t>
  </si>
  <si>
    <t>10.2.2.20</t>
  </si>
  <si>
    <t>89834</t>
  </si>
  <si>
    <t>JUNÇÃO SIMPLES, PVC, SERIE NORMAL, ESGOTO PREDIAL, DN 100 X 100 MM, JUNTA ELÁSTICA, FORNECIDO E INSTALADO EM PRUMADA DE ESGOTO SANITÁRIO OU VENTILAÇÃO. AF_08/2022</t>
  </si>
  <si>
    <t>10.2.2.21</t>
  </si>
  <si>
    <t>89567</t>
  </si>
  <si>
    <t>JUNÇÃO SIMPLES, PVC, SERIE R, ÁGUA PLUVIAL, DN 100 X 100 MM, JUNTA ELÁSTICA, FORNECIDO E INSTALADO EM RAMAL DE ENCAMINHAMENTO. AF_06/2022</t>
  </si>
  <si>
    <t>10.2.2.22</t>
  </si>
  <si>
    <t>89797</t>
  </si>
  <si>
    <t>JUNÇÃO SIMPLES, PVC, SERIE NORMAL, ESGOTO PREDIAL, DN 100 X 100 MM, JUNTA ELÁSTICA, FORNECIDO E INSTALADO EM RAMAL DE DESCARGA OU RAMAL DE ESGOTO SANITÁRIO. AF_08/2022</t>
  </si>
  <si>
    <t>10.2.2.23</t>
  </si>
  <si>
    <t>89813</t>
  </si>
  <si>
    <t>LUVA SIMPLES, PVC, SERIE NORMAL, ESGOTO PREDIAL, DN 50 MM, JUNTA ELÁSTICA, FORNECIDO E INSTALADO EM PRUMADA DE ESGOTO SANITÁRIO OU VENTILAÇÃO. AF_08/2022</t>
  </si>
  <si>
    <t>10.2.2.24</t>
  </si>
  <si>
    <t>89753</t>
  </si>
  <si>
    <t>LUVA SIMPLES, PVC, SERIE NORMAL, ESGOTO PREDIAL, DN 50 MM, JUNTA ELÁSTICA, FORNECIDO E INSTALADO EM RAMAL DE DESCARGA OU RAMAL DE ESGOTO SANITÁRIO. AF_08/2022</t>
  </si>
  <si>
    <t>10.2.2.25</t>
  </si>
  <si>
    <t>89817</t>
  </si>
  <si>
    <t>LUVA SIMPLES, PVC, SERIE NORMAL, ESGOTO PREDIAL, DN 75 MM, JUNTA ELÁSTICA, FORNECIDO E INSTALADO EM PRUMADA DE ESGOTO SANITÁRIO OU VENTILAÇÃO. AF_08/2022</t>
  </si>
  <si>
    <t>10.2.2.26</t>
  </si>
  <si>
    <t>89774</t>
  </si>
  <si>
    <t>LUVA SIMPLES, PVC, SERIE NORMAL, ESGOTO PREDIAL, DN 75 MM, JUNTA ELÁSTICA, FORNECIDO E INSTALADO EM RAMAL DE DESCARGA OU RAMAL DE ESGOTO SANITÁRIO. AF_08/2022</t>
  </si>
  <si>
    <t>10.2.2.27</t>
  </si>
  <si>
    <t>89821</t>
  </si>
  <si>
    <t>LUVA SIMPLES, PVC, SERIE NORMAL, ESGOTO PREDIAL, DN 100 MM, JUNTA ELÁSTICA, FORNECIDO E INSTALADO EM PRUMADA DE ESGOTO SANITÁRIO OU VENTILAÇÃO. AF_08/2022</t>
  </si>
  <si>
    <t>10.2.2.28</t>
  </si>
  <si>
    <t>89778</t>
  </si>
  <si>
    <t>LUVA SIMPLES, PVC, SERIE NORMAL, ESGOTO PREDIAL, DN 100 MM, JUNTA ELÁSTICA, FORNECIDO E INSTALADO EM RAMAL DE DESCARGA OU RAMAL DE ESGOTO SANITÁRIO. AF_08/2022</t>
  </si>
  <si>
    <t>10.2.2.29</t>
  </si>
  <si>
    <t>10.2.2.30</t>
  </si>
  <si>
    <t>89784</t>
  </si>
  <si>
    <t>TE, PVC, SERIE NORMAL, ESGOTO PREDIAL, DN 50 X 50 MM, JUNTA ELÁSTICA, FORNECIDO E INSTALADO EM RAMAL DE DESCARGA OU RAMAL DE ESGOTO SANITÁRIO. AF_08/2022</t>
  </si>
  <si>
    <t>10.2.2.31</t>
  </si>
  <si>
    <t>10.2.2.32</t>
  </si>
  <si>
    <t>89786</t>
  </si>
  <si>
    <t>TE, PVC, SERIE NORMAL, ESGOTO PREDIAL, DN 75 X 75 MM, JUNTA ELÁSTICA, FORNECIDO E INSTALADO EM RAMAL DE DESCARGA OU RAMAL DE ESGOTO SANITÁRIO. AF_08/2022</t>
  </si>
  <si>
    <t>10.2.2.33</t>
  </si>
  <si>
    <t>89829</t>
  </si>
  <si>
    <t>TE, PVC, SERIE NORMAL, ESGOTO PREDIAL, DN 75 X 75 MM, JUNTA ELÁSTICA, FORNECIDO E INSTALADO EM PRUMADA DE ESGOTO SANITÁRIO OU VENTILAÇÃO. AF_08/2022</t>
  </si>
  <si>
    <t>10.2.2.34</t>
  </si>
  <si>
    <t>10.2.2.35</t>
  </si>
  <si>
    <t>10.2.2.36</t>
  </si>
  <si>
    <t>104351</t>
  </si>
  <si>
    <t>TERMINAL DE VENTILAÇÃO, PVC, SÉRIE NORMAL, ESGOTO PREDIAL, DN 75 MM, JUNTA SOLDÁVEL, FORNECIDO E INSTALADO EM PRUMADA DE ESGOTO SANITÁRIO OU VENTILAÇÃO. AF_08/2022</t>
  </si>
  <si>
    <t>10.2.2.37</t>
  </si>
  <si>
    <t>104344</t>
  </si>
  <si>
    <t>TE, PVC, SÉRIE NORMAL, ESGOTO PREDIAL, DN 100 X 50 MM, JUNTA ELÁSTICA, FORNECIDO E INSTALADO EM RAMAL DE DESCARGA OU RAMAL DE ESGOTO SANITÁRIO. AF_08/2022</t>
  </si>
  <si>
    <t>10.2.3</t>
  </si>
  <si>
    <t>10.2.3.1</t>
  </si>
  <si>
    <t>98107</t>
  </si>
  <si>
    <t>CAIXA DE GORDURA SIMPLES (CAPACIDADE: 36 L), RETANGULAR, EM ALVENARIA COM BLOCOS DE CONCRETO, DIMENSÕES INTERNAS = 0,2X0,4 M, ALTURA INTERNA = 0,8 M. AF_12/2020</t>
  </si>
  <si>
    <t>10.2.3.2</t>
  </si>
  <si>
    <t>10.2.3.3</t>
  </si>
  <si>
    <t>104329</t>
  </si>
  <si>
    <t>CAIXA SIFONADA, COM GRELHA REDONDA, PVC, DN 150 X 150 X 50 MM, JUNTA SOLDÁVEL, FORNECIDA E INSTALADA EM RAMAL DE DESCARGA OU EM RAMAL DE ESGOTO SANITÁRIO. AF_08/2022</t>
  </si>
  <si>
    <t>10.3</t>
  </si>
  <si>
    <t>ÁGUAS PLUVIAIS</t>
  </si>
  <si>
    <t>10.3.1</t>
  </si>
  <si>
    <t>TUBULAÇÃO</t>
  </si>
  <si>
    <t>10.3.1.1</t>
  </si>
  <si>
    <t>89512</t>
  </si>
  <si>
    <t>TUBO PVC, SÉRIE R, ÁGUA PLUVIAL, DN 100 MM, FORNECIDO E INSTALADO EM RAMAL DE ENCAMINHAMENTO. AF_06/2022</t>
  </si>
  <si>
    <t>10.3.1.2</t>
  </si>
  <si>
    <t>89578</t>
  </si>
  <si>
    <t>TUBO PVC, SÉRIE R, ÁGUA PLUVIAL, DN 100 MM, FORNECIDO E INSTALADO EM CONDUTORES VERTICAIS DE ÁGUAS PLUVIAIS. AF_06/2022</t>
  </si>
  <si>
    <t>10.3.1.3</t>
  </si>
  <si>
    <t>89580</t>
  </si>
  <si>
    <t>TUBO PVC, SÉRIE R, ÁGUA PLUVIAL, DN 150 MM, FORNECIDO E INSTALADO EM CONDUTORES VERTICAIS DE ÁGUAS PLUVIAIS. AF_06/2022</t>
  </si>
  <si>
    <t>10.3.1.4</t>
  </si>
  <si>
    <t>104316</t>
  </si>
  <si>
    <t>TUBO, PVC, SOLDÁVEL, DE 32MM, INSTALADO EM DRENO DE AR CONDICIONADO - FORNECIMENTO E INSTALAÇÃO. AF_08/2022</t>
  </si>
  <si>
    <t>10.3.2</t>
  </si>
  <si>
    <t>CONEXÕES E ACESSÓRIOS</t>
  </si>
  <si>
    <t>10.3.2.1</t>
  </si>
  <si>
    <t>99253</t>
  </si>
  <si>
    <t>CAIXA ENTERRADA HIDRÁULICA RETANGULAR EM ALVENARIA COM TIJOLOS CERÂMICOS MACIÇOS, DIMENSÕES INTERNAS: 0,6X0,6X0,6 M PARA REDE DE DRENAGEM. AF_12/2020</t>
  </si>
  <si>
    <t>10.3.2.2</t>
  </si>
  <si>
    <t>UFSB-53194523</t>
  </si>
  <si>
    <t>DISPOSITIVO DE CLORAÇÃO AUTOMÁTICA PARA REDE PLUVIAL - DIAM. 200mm - FORNECIMENTO E INSTALAÇÃO</t>
  </si>
  <si>
    <t>10.3.2.3</t>
  </si>
  <si>
    <t>89585</t>
  </si>
  <si>
    <t>JOELHO 45 GRAUS, PVC, SERIE R, ÁGUA PLUVIAL, DN 100 MM, JUNTA ELÁSTICA, FORNECIDO E INSTALADO EM CONDUTORES VERTICAIS DE ÁGUAS PLUVIAIS. AF_06/2022</t>
  </si>
  <si>
    <t>10.3.2.4</t>
  </si>
  <si>
    <t>89531</t>
  </si>
  <si>
    <t>JOELHO 45 GRAUS, PVC, SERIE R, ÁGUA PLUVIAL, DN 100 MM, JUNTA ELÁSTICA, FORNECIDO E INSTALADO EM RAMAL DE ENCAMINHAMENTO. AF_06/2022</t>
  </si>
  <si>
    <t>10.3.2.5</t>
  </si>
  <si>
    <t>104320</t>
  </si>
  <si>
    <t>JOELHO 45 GRAUS, PVC, SOLDÁVEL, DN 32 MM, INSTALADO EM DRENO DE AR CONDICIONADO - FORNECIMENTO E INSTALAÇÃO. AF_08/2022</t>
  </si>
  <si>
    <t>10.3.2.6</t>
  </si>
  <si>
    <t>89584</t>
  </si>
  <si>
    <t>JOELHO 90 GRAUS, PVC, SERIE R, ÁGUA PLUVIAL, DN 100 MM, JUNTA ELÁSTICA, FORNECIDO E INSTALADO EM CONDUTORES VERTICAIS DE ÁGUAS PLUVIAIS. AF_06/2022</t>
  </si>
  <si>
    <t>10.3.2.7</t>
  </si>
  <si>
    <t>89529</t>
  </si>
  <si>
    <t>JOELHO 90 GRAUS, PVC, SERIE R, ÁGUA PLUVIAL, DN 100 MM, JUNTA ELÁSTICA, FORNECIDO E INSTALADO EM RAMAL DE ENCAMINHAMENTO. AF_06/2022</t>
  </si>
  <si>
    <t>10.3.2.8</t>
  </si>
  <si>
    <t>89590</t>
  </si>
  <si>
    <t>JOELHO 90 GRAUS, PVC, SERIE R, ÁGUA PLUVIAL, DN 150 MM, JUNTA ELÁSTICA, FORNECIDO E INSTALADO EM CONDUTORES VERTICAIS DE ÁGUAS PLUVIAIS. AF_06/2022</t>
  </si>
  <si>
    <t>10.3.2.9</t>
  </si>
  <si>
    <t>104319</t>
  </si>
  <si>
    <t>JOELHO 90 GRAUS, PVC, SOLDÁVEL, DN 32 MM, INSTALADO EM DRENO DE AR CONDICIONADO - FORNECIMENTO E INSTALAÇÃO. AF_08/2022</t>
  </si>
  <si>
    <t>10.3.2.10</t>
  </si>
  <si>
    <t>89690</t>
  </si>
  <si>
    <t>JUNÇÃO SIMPLES, PVC, SERIE R, ÁGUA PLUVIAL, DN 100 X 100 MM, JUNTA ELÁSTICA, FORNECIDO E INSTALADO EM CONDUTORES VERTICAIS DE ÁGUAS PLUVIAIS. AF_06/2022</t>
  </si>
  <si>
    <t>10.3.2.11</t>
  </si>
  <si>
    <t>10.3.2.12</t>
  </si>
  <si>
    <t>89669</t>
  </si>
  <si>
    <t>LUVA SIMPLES, PVC, SERIE R, ÁGUA PLUVIAL, DN 100 MM, JUNTA ELÁSTICA, FORNECIDO E INSTALADO EM CONDUTORES VERTICAIS DE ÁGUAS PLUVIAIS. AF_06/2022</t>
  </si>
  <si>
    <t>10.3.2.13</t>
  </si>
  <si>
    <t>89554</t>
  </si>
  <si>
    <t>LUVA SIMPLES, PVC, SERIE R, ÁGUA PLUVIAL, DN 100 MM, JUNTA ELÁSTICA, FORNECIDO E INSTALADO EM RAMAL DE ENCAMINHAMENTO. AF_06/2022</t>
  </si>
  <si>
    <t>10.3.2.14</t>
  </si>
  <si>
    <t>89677</t>
  </si>
  <si>
    <t>LUVA SIMPLES, PVC, SERIE R, ÁGUA PLUVIAL, DN 150 MM, JUNTA ELÁSTICA, FORNECIDO E INSTALADO EM CONDUTORES VERTICAIS DE ÁGUAS PLUVIAIS. AF_06/2022</t>
  </si>
  <si>
    <t>10.3.2.15</t>
  </si>
  <si>
    <t>104170</t>
  </si>
  <si>
    <t>LUVA SIMPLES, PVC, SERIE R, ÁGUA PLUVIAL, DN 150 MM, JUNTA ELÁSTICA, FORNECIDO E INSTALADO EM RAMAL DE ENCAMINHAMENTO. AF_06/2022</t>
  </si>
  <si>
    <t>10.3.2.16</t>
  </si>
  <si>
    <t>JCA-95296519</t>
  </si>
  <si>
    <t>RALO FOFO SEMIESFERICO, 100 MM, PARA LAJES/ CALHAS - FORNECIMENTO E INSTALAÇÃO</t>
  </si>
  <si>
    <t>10.3.2.17</t>
  </si>
  <si>
    <t>104173</t>
  </si>
  <si>
    <t>REDUÇÃO EXCÊNTRICA, PVC, SERIE R, ÁGUA PLUVIAL, DN 150 X 100 MM, JUNTA ELÁSTICA, FORNECIDO E INSTALADO EM RAMAL DE ENCAMINHAMENTO. AF_06/2022</t>
  </si>
  <si>
    <t>10.3.2.18</t>
  </si>
  <si>
    <t>104177</t>
  </si>
  <si>
    <t>TÊ, PVC, SERIE R, ÁGUA PLUVIAL, DN 150 X 150 MM, JUNTA ELÁSTICA, FORNECIDO E INSTALADO EM RAMAL DE ENCAMINHAMENTO. AF_06/2022</t>
  </si>
  <si>
    <t>10.3.2.19</t>
  </si>
  <si>
    <t>104324</t>
  </si>
  <si>
    <t>TE, PVC, SOLDÁVEL, DN 32 MM, INSTALADO EM DRENO DE AR CONDICIONADO - FORNECIMENTO E INSTALAÇÃO. AF_08/2022</t>
  </si>
  <si>
    <t>10.3.2.20</t>
  </si>
  <si>
    <t>99248</t>
  </si>
  <si>
    <t>BASE PARA POÇO DE VISITA CIRCULAR PARA DRENAGEM, EM ALVENARIA COM TIJOLOS CERÂMICOS MACIÇOS, DIÂMETRO INTERNO = 1,50 M, PROFUNDIDADE = 1,40 M, EXCLUINDO TAMPÃO. AF_12/2020_PA</t>
  </si>
  <si>
    <t>10.3.2.21</t>
  </si>
  <si>
    <t>97991</t>
  </si>
  <si>
    <t>ACRÉSCIMO PARA POÇO DE VISITA CIRCULAR PARA ESGOTO, EM CONCRETO PRÉ-MOLDADO, DIÂMETRO INTERNO = 1,5 M. AF_12/2020</t>
  </si>
  <si>
    <t>10.3.2.22</t>
  </si>
  <si>
    <t>00011315</t>
  </si>
  <si>
    <t>TAMPAO FOFO SIMPLES COM BASE / REQUADRO, CLASSE A15 CARGA MAX. 1,5 T, 300 X 300 MM (COM INSCRICAO EM RELEVO DO TIPO DE REDE)</t>
  </si>
  <si>
    <t>10.3.2.23</t>
  </si>
  <si>
    <t>UFSB-75283058</t>
  </si>
  <si>
    <t>FILTRO SEPARADOR DE SÓLIDOS DE ÁGUA DE CHUVA - MODELO FILTRO VORTEX WFF150 AQUASTOCK OU EQUIVALENTE - INCLUSIVE CONJUNTO FLUTUANTE DE SUCÇÃO E CONTROLADOR AUTOMÁTICO - FORNECIMENTO E INSTALAÇÃO</t>
  </si>
  <si>
    <t>11</t>
  </si>
  <si>
    <t>IMPERMEABILIZAÇÃO, ISOLAÇÃO TÉRMICA E ACÚSTICA</t>
  </si>
  <si>
    <t>11.1</t>
  </si>
  <si>
    <t>98554</t>
  </si>
  <si>
    <t>IMPERMEABILIZAÇÃO DE SUPERFÍCIE COM MEMBRANA À BASE DE RESINA ACRÍLICA, 3 DEMÃOS. AF_09/2023</t>
  </si>
  <si>
    <t>11.2</t>
  </si>
  <si>
    <t>98555</t>
  </si>
  <si>
    <t>IMPERMEABILIZAÇÃO DE SUPERFÍCIE COM ARGAMASSA POLIMÉRICA / MEMBRANA ACRÍLICA, 3 DEMÃOS. AF_09/2023</t>
  </si>
  <si>
    <t>11.3</t>
  </si>
  <si>
    <t>98563</t>
  </si>
  <si>
    <t>PROTEÇÃO MECÂNICA DE SUPERFÍCIE HORIZONTAL COM ARGAMASSA DE CIMENTO E AREIA, TRAÇO 1:3, E=2CM. AF_09/2023</t>
  </si>
  <si>
    <t>12</t>
  </si>
  <si>
    <t>INSTALAÇÕES DE COMBATE A INCÊNDIO</t>
  </si>
  <si>
    <t>12.1</t>
  </si>
  <si>
    <t>EXTINTORES</t>
  </si>
  <si>
    <t>12.1.1</t>
  </si>
  <si>
    <t>101907</t>
  </si>
  <si>
    <t>EXTINTOR DE INCÊNDIO PORTÁTIL COM CARGA DE CO2 DE 6 KG, CLASSE BC - FORNECIMENTO E INSTALAÇÃO. AF_10/2020_PE</t>
  </si>
  <si>
    <t>12.1.2</t>
  </si>
  <si>
    <t>JCA-77340311</t>
  </si>
  <si>
    <t>EXTINTOR DE PÓ QUIMICO (BICABORNATO DE SÓDIO) SOBRE RODAS, CAPACIDADE 50Kg, FABRICADO EM CHAPA DE AÇO CARBONO DE ALTA RESISTÊNCIA, DECAPADAS E FOSFATIZADAS, MONTADOS EM TAMPA DE ALUMÍNIO E VÁLVULA DE LATÃO FORJADO E MANGOTE PINTADOS COM FUNDO PRIMER ESMALTE SINTÉTICO VERMELHO. CAPACIDADE EXTINTORA: 80 B:C - FORNECIMENTO E INSTALAÇÃO.</t>
  </si>
  <si>
    <t>12.1.3</t>
  </si>
  <si>
    <t>101909</t>
  </si>
  <si>
    <t>EXTINTOR DE INCÊNDIO PORTÁTIL COM CARGA DE PQS DE 6 KG, CLASSE BC - FORNECIMENTO E INSTALAÇÃO. AF_10/2020_PE</t>
  </si>
  <si>
    <t>12.1.4</t>
  </si>
  <si>
    <t>101905</t>
  </si>
  <si>
    <t>EXTINTOR DE INCÊNDIO PORTÁTIL COM CARGA DE ÁGUA PRESSURIZADA DE 10 L, CLASSE A - FORNECIMENTO E INSTALAÇÃO. AF_10/2020_PE</t>
  </si>
  <si>
    <t>12.2</t>
  </si>
  <si>
    <t>ALARME DE INCENDIO</t>
  </si>
  <si>
    <t>12.2.1</t>
  </si>
  <si>
    <t>12.2.2</t>
  </si>
  <si>
    <t>12.2.3</t>
  </si>
  <si>
    <t>12.2.4</t>
  </si>
  <si>
    <t>12.2.5</t>
  </si>
  <si>
    <t>12.2.6</t>
  </si>
  <si>
    <t>JCA-45527952</t>
  </si>
  <si>
    <t>ISOLADOR DE LAÇO, PROTEGE O SISTEMA CONTRA CURTOS-CIRCUITOS NO LAÇO, REF.: IDL 521. FAB.: INTELBRAS OU EQUIVALENTE TÉCNICO - FORNECIMENTO E INSTALAÇÃO</t>
  </si>
  <si>
    <t>12.2.7</t>
  </si>
  <si>
    <t>JCA-68353220</t>
  </si>
  <si>
    <t>ACIONADOR MANUAL REARMÁVEL ENDEREÇAVEL, REF.: AME 521. FAB.: INTELBRAS OU EQUIVALENTE TÉCNICO - FORNECIMENTO E INSTALAÇÃO</t>
  </si>
  <si>
    <t>12.2.8</t>
  </si>
  <si>
    <t>JCA-58717762</t>
  </si>
  <si>
    <t>CENTRAL DE ALARME DE INCÊNDIO ENDEREÇÁVEL DE 1 LAÇO COM ATÉ 60 ENDEREÇOS, ACOMPANHA BATERIAS, REF.: CIE 1060. FAB.: INTELBRAS OU EQUIVALENTE TÉCNICO - FORNECIMENTO E INSTALAÇÃO</t>
  </si>
  <si>
    <t>12.2.9</t>
  </si>
  <si>
    <t>JCA-93359535</t>
  </si>
  <si>
    <t>SINALIZADOR AUDIOVISUAL ENDEREÇÁVEL, REF.: SAV 521E. FAB.: INTELBRAS OU EQUIVALENTE TÉCNICO - FORNECIMENTO E INSTALAÇÃO</t>
  </si>
  <si>
    <t>12.2.10</t>
  </si>
  <si>
    <t>UFSB-75919995</t>
  </si>
  <si>
    <t>CONDUTOR DE 2x0,75mm² COM FIO DE COBRE ELETROLÍTICO, CLASSE 2, ISOLAÇÃO DAS VIAS EM PVC 105°C ANTICHAMA, BLINDAGEM EM FITA ALUMíNIO + FIO DRENO.</t>
  </si>
  <si>
    <t>12.2.11</t>
  </si>
  <si>
    <t>12.2.12</t>
  </si>
  <si>
    <t>12.2.13</t>
  </si>
  <si>
    <t>12.2.14</t>
  </si>
  <si>
    <t>12.2.15</t>
  </si>
  <si>
    <t>12.2.16</t>
  </si>
  <si>
    <t>12.2.17</t>
  </si>
  <si>
    <t>12.3</t>
  </si>
  <si>
    <t>SINALIZAÇÃO DE EMERGÊNCIA</t>
  </si>
  <si>
    <t>12.3.1</t>
  </si>
  <si>
    <t>JCA-02549368</t>
  </si>
  <si>
    <t>PLACA DE SINALIZAÇÃO DE SEGURANÇA CONTRA INCÊNDIO, FOTOLUMINESCENTE, TRIANGULAR, BASE 30 CM, EM PVC 2 MM ANTI-CHAMAS (SIMBOLOS, CORES E PICTOGRAMAS CONFORME NBR 16820) - RISCO DE CHOQUE ELETRICO</t>
  </si>
  <si>
    <t>12.3.2</t>
  </si>
  <si>
    <t>JCA-16617444</t>
  </si>
  <si>
    <t>PLACA DE SINALIZAÇÃO DE SEGURANÇA CONTRA INCÊNDIO, FOTOLUMINESCENTE, RETANGULAR, 20 X 25 CM, EM PVC 2 MM ANTI-CHAMAS (SIMBOLOS, CORES E PICTOGRAMAS CONFORME NBR 16820) - ALARME DE INCÊNDIO</t>
  </si>
  <si>
    <t>12.3.3</t>
  </si>
  <si>
    <t>JCA-90210395</t>
  </si>
  <si>
    <t>PLACA DE SINALIZAÇÃO DE SEGURANÇA CONTRA INCÊNDIO, FOTOLUMINESCENTE, RETANGULAR, 26 X 13 CM, EM PVC 2 MM ANTI-CHAMAS (SIMBOLOS, CORES E PICTOGRAMAS CONFORME NBR 16820) - SENTIDO DE ROTA DE FUGA (SAÍDA)</t>
  </si>
  <si>
    <t>12.3.4</t>
  </si>
  <si>
    <t>JCA-87899058</t>
  </si>
  <si>
    <t>PLACA DE SINALIZAÇÃO DE SEGURANÇA CONTRA INCÊNDIO, FOTOLUMINESCENTE, RETANGULAR, 26 X 13 CM, EM PVC 2 MM ANTI-CHAMAS (SIMBOLOS, CORES E PICTOGRAMAS CONFORME NBR 16820) - SENTIDO DE ROTA DE FUGA (LATERAL)</t>
  </si>
  <si>
    <t>12.3.5</t>
  </si>
  <si>
    <t>JCA-30984289</t>
  </si>
  <si>
    <t>PLACA DE SINALIZAÇÃO DE SEGURANÇA CONTRA INCÊNDIO, FOTOLUMINESCENTE, RETANGULAR, 26 X 13 CM, EM PVC 2 MM ANTI-CHAMAS (SIMBOLOS, CORES E PICTOGRAMAS CONFORME NBR 16820) - SENTIDO DE ROTA DE FUGA (EM FRENTE)</t>
  </si>
  <si>
    <t>12.3.6</t>
  </si>
  <si>
    <t>JCA-55551132</t>
  </si>
  <si>
    <t>PLACA DE SINALIZAÇÃO DE SEGURANÇA CONTRA INCÊNDIO, FOTOLUMINESCENTE, RETANGULAR, 26 X 13 CM, EM PVC 2 MM ANTI-CHAMAS (SIMBOLOS, CORES E PICTOGRAMAS CONFORME NBR 16820) - SENTIDO INDICATIVO DE SENTIDO EM ESCADA DE EMERGÊNCIA (INFERIOR DIREITA)</t>
  </si>
  <si>
    <t>12.3.7</t>
  </si>
  <si>
    <t>JCA-95510090</t>
  </si>
  <si>
    <t>PLACA DE SINALIZAÇÃO DE SEGURANÇA CONTRA INCÊNDIO, FOTOLUMINESCENTE, RETANGULAR, 14 X 14 CM, EM PVC 2 MM ANTI-CHAMAS (SIMBOLOS, CORES E PICTOGRAMAS CONFORME NBR 16820) - PLACA INDICATIVA DE NUMERO DE PAVIMENTO</t>
  </si>
  <si>
    <t>12.3.8</t>
  </si>
  <si>
    <t>JCA-72769892</t>
  </si>
  <si>
    <t>PLACA DE SINALIZAÇÃO DE SEGURANÇA CONTRA INCÊNDIO, FOTOLUMINESCENTE, RETANGULAR, 40 X 12 CM, EM PVC 2 MM ANTI-CHAMAS (SIMBOLOS, CORES E PICTOGRAMAS CONFORME NBR 16820) - PLACA INDICATIVA DEABERTURA DA PORTA CORTA-FOGO POR BARRA ANTIPÂNICO</t>
  </si>
  <si>
    <t>12.3.9</t>
  </si>
  <si>
    <t>JCA-17495860</t>
  </si>
  <si>
    <t>PLACA DE SINALIZAÇÃO DE SEGURANÇA CONTRA INCÊNDIO, FOTOLUMINESCENTE, QUADRADA, 20 X 20 CM, EM PVC 2 MM ANTI-CHAMAS (SIMBOLOS, CORES E PICTOGRAMAS CONFORME NBR 16820) - PROIBIDO FUMAR</t>
  </si>
  <si>
    <t>12.3.10</t>
  </si>
  <si>
    <t>JCA-59166229</t>
  </si>
  <si>
    <t>PLACA DE SINALIZAÇÃO DE SEGURANÇA CONTRA INCÊNDIO, FOTOLUMINESCENTE, QUADRADA, 20 X 20 CM, EM PVC 2 MM ANTI-CHAMAS (SIMBOLOS, CORES E PICTOGRAMAS CONFORME NBR 16820) - PROIBIDO USAR O ELEVADOR EM CASO DE INCÊNDIO</t>
  </si>
  <si>
    <t>12.4</t>
  </si>
  <si>
    <t>REDE DE HIDRANTES</t>
  </si>
  <si>
    <t>12.4.1</t>
  </si>
  <si>
    <t>97498</t>
  </si>
  <si>
    <t>TUBO DE AÇO GALVANIZADO COM COSTURA, CLASSE MÉDIA, DN 25 (1"), CONEXÃO ROSQUEADA, INSTALADO EM REDE DE ALIMENTAÇÃO PARA HIDRANTE - FORNECIMENTO E INSTALAÇÃO. AF_10/2020</t>
  </si>
  <si>
    <t>12.4.2</t>
  </si>
  <si>
    <t>92367</t>
  </si>
  <si>
    <t>TUBO DE AÇO GALVANIZADO COM COSTURA, CLASSE MÉDIA, DN 65 (2 1/2"), CONEXÃO ROSQUEADA, INSTALADO EM REDE DE ALIMENTAÇÃO PARA HIDRANTE - FORNECIMENTO E INSTALAÇÃO. AF_10/2020</t>
  </si>
  <si>
    <t>12.4.3</t>
  </si>
  <si>
    <t>92368</t>
  </si>
  <si>
    <t>TUBO DE AÇO GALVANIZADO COM COSTURA, CLASSE MÉDIA, DN 80 (3"), CONEXÃO ROSQUEADA, INSTALADO EM REDE DE ALIMENTAÇÃO PARA HIDRANTE - FORNECIMENTO E INSTALAÇÃO. AF_10/2020</t>
  </si>
  <si>
    <t>12.4.4</t>
  </si>
  <si>
    <t>92382</t>
  </si>
  <si>
    <t>JOELHO 90 GRAUS, EM FERRO GALVANIZADO, DN 25 (1"), CONEXÃO ROSQUEADA, INSTALADO EM REDE DE ALIMENTAÇÃO PARA HIDRANTE - FORNECIMENTO E INSTALAÇÃO. AF_10/2020</t>
  </si>
  <si>
    <t>12.4.5</t>
  </si>
  <si>
    <t>92390</t>
  </si>
  <si>
    <t>JOELHO 90 GRAUS, EM FERRO GALVANIZADO, DN 65 (2 1/2"), CONEXÃO ROSQUEADA, INSTALADO EM REDE DE ALIMENTAÇÃO PARA HIDRANTE - FORNECIMENTO E INSTALAÇÃO. AF_10/2020</t>
  </si>
  <si>
    <t>12.4.6</t>
  </si>
  <si>
    <t>92636</t>
  </si>
  <si>
    <t>JOELHO 90 GRAUS, EM FERRO GALVANIZADO, CONEXÃO ROSQUEADA, DN 80 (3"), INSTALADO EM REDE DE ALIMENTAÇÃO PARA HIDRANTE - FORNECIMENTO E INSTALAÇÃO. AF_10/2020</t>
  </si>
  <si>
    <t>12.4.7</t>
  </si>
  <si>
    <t>92933</t>
  </si>
  <si>
    <t>LUVA DE REDUÇÃO, EM FERRO GALVANIZADO, 2" X 1", CONEXÃO ROSQUEADA, INSTALADO EM REDE DE ALIMENTAÇÃO PARA HIDRANTE - FORNECIMENTO E INSTALAÇÃO. AF_10/2020</t>
  </si>
  <si>
    <t>12.4.8</t>
  </si>
  <si>
    <t>92936</t>
  </si>
  <si>
    <t>LUVA DE REDUÇÃO, EM FERRO GALVANIZADO, 3" X 2 1/2", CONEXÃO ROSQUEADA, INSTALADO EM REDE DE ALIMENTAÇÃO PARA HIDRANTE - FORNECIMENTO E INSTALAÇÃO. AF_10/2020</t>
  </si>
  <si>
    <t>12.4.9</t>
  </si>
  <si>
    <t>92637</t>
  </si>
  <si>
    <t>TÊ, EM FERRO GALVANIZADO, CONEXÃO ROSQUEADA, DN 25 (1"), INSTALADO EM REDE DE ALIMENTAÇÃO PARA HIDRANTE - FORNECIMENTO E INSTALAÇÃO. AF_10/2020</t>
  </si>
  <si>
    <t>12.4.10</t>
  </si>
  <si>
    <t>92642</t>
  </si>
  <si>
    <t>TÊ, EM FERRO GALVANIZADO, CONEXÃO ROSQUEADA, DN 65 (2 1/2"), INSTALADO EM REDE DE ALIMENTAÇÃO PARA HIDRANTE - FORNECIMENTO E INSTALAÇÃO. AF_10/2020</t>
  </si>
  <si>
    <t>12.4.11</t>
  </si>
  <si>
    <t>92644</t>
  </si>
  <si>
    <t>TÊ, EM FERRO GALVANIZADO, CONEXÃO ROSQUEADA, DN 80 (3"), INSTALADO EM REDE DE ALIMENTAÇÃO PARA HIDRANTE - FORNECIMENTO E INSTALAÇÃO. AF_10/2020</t>
  </si>
  <si>
    <t>12.4.12</t>
  </si>
  <si>
    <t>92892</t>
  </si>
  <si>
    <t>UNIÃO, EM FERRO GALVANIZADO, DN 25 (1"), CONEXÃO ROSQUEADA, INSTALADO EM REDE DE ALIMENTAÇÃO PARA HIDRANTE - FORNECIMENTO E INSTALAÇÃO. AF_10/2020</t>
  </si>
  <si>
    <t>12.4.13</t>
  </si>
  <si>
    <t>92890</t>
  </si>
  <si>
    <t>UNIÃO, EM FERRO GALVANIZADO, DN 65 (2 1/2"), CONEXÃO ROSQUEADA, INSTALADO EM PRUMADAS - FORNECIMENTO E INSTALAÇÃO. AF_10/2020</t>
  </si>
  <si>
    <t>12.4.14</t>
  </si>
  <si>
    <t>92891</t>
  </si>
  <si>
    <t>UNIÃO, EM FERRO GALVANIZADO, DN 80 (3"), CONEXÃO ROSQUEADA, INSTALADO EM PRUMADAS - FORNECIMENTO E INSTALAÇÃO. AF_10/2020</t>
  </si>
  <si>
    <t>12.4.15</t>
  </si>
  <si>
    <t>101916</t>
  </si>
  <si>
    <t>HIDRANTE SUBTERRÂNEO PREDIAL (COM CURVA LONGA E CAIXA), DN 75 MM - FORNECIMENTO E INSTALAÇÃO. AF_10/2020</t>
  </si>
  <si>
    <t>12.4.16</t>
  </si>
  <si>
    <t>96765</t>
  </si>
  <si>
    <t>ABRIGO PARA HIDRANTE, 90X60X17CM, COM REGISTRO GLOBO ANGULAR 45 GRAUS 2 1/2", ADAPTADOR STORZ 2 1/2", MANGUEIRA DE INCÊNDIO 20M, REDUÇÃO 2 1/2" X 1 1/2" E ESGUICHO EM LATÃO 1 1/2" - FORNECIMENTO E INSTALAÇÃO. AF_10/2020</t>
  </si>
  <si>
    <t>12.4.17</t>
  </si>
  <si>
    <t>00037527</t>
  </si>
  <si>
    <t>MANGUEIRA DE INCENDIO, TIPO 2, DE 1 1/2", COMPRIMENTO = 15 M, TECIDO EM FIO DE POLIESTER E TUBO INTERNO EM BORRACHA SINTETICA, COM UNIOES ENGATE RAPIDO</t>
  </si>
  <si>
    <t>12.5</t>
  </si>
  <si>
    <t>CASA DE BOMBAS</t>
  </si>
  <si>
    <t>12.5.1</t>
  </si>
  <si>
    <t>JCA-55673449</t>
  </si>
  <si>
    <t>BOMBA CENTRÍFUGA DO SISTEMA DE HIDRANTES - VAZÃO 36,3M3/H - PRESSÃO 36MCA - POTÊNCIA 7,5CV - FORNECIMENTO E INSTALAÇÃO.</t>
  </si>
  <si>
    <t>12.5.2</t>
  </si>
  <si>
    <t>JCA-36013403</t>
  </si>
  <si>
    <t>BOMBA CENTRÍFUGA MULTESTÁGIO DE PRESSURIZAÇÃO DO SISTEMA DE HIDRANTES - VAZÃO 1,5M3/H - PRESSÃO 60MCA - POTÊNCIA 3/4CV - FORNECIMENTO E INSTALAÇÃO.</t>
  </si>
  <si>
    <t>12.5.3</t>
  </si>
  <si>
    <t>101917</t>
  </si>
  <si>
    <t>MANÔMETRO 0 A 200 PSI (0 A 14 KGF/CM2), D = 50MM - FORNECIMENTO E INSTALAÇÃO. AF_10/2020</t>
  </si>
  <si>
    <t>12.5.4</t>
  </si>
  <si>
    <t>JCA-23678945</t>
  </si>
  <si>
    <t>PRESSOSTATO AJUSTÁVEL, PRESSÃO MAXIMA 33BAR - FORNECIMENTO E INSTALAÇÃO.</t>
  </si>
  <si>
    <t>12.5.5</t>
  </si>
  <si>
    <t>94500</t>
  </si>
  <si>
    <t>REGISTRO DE GAVETA BRUTO, LATÃO, ROSCÁVEL, 3" - FORNECIMENTO E INSTALAÇÃO. AF_08/2021</t>
  </si>
  <si>
    <t>12.5.6</t>
  </si>
  <si>
    <t>94499</t>
  </si>
  <si>
    <t>REGISTRO DE GAVETA BRUTO, LATÃO, ROSCÁVEL, 2 1/2" - FORNECIMENTO E INSTALAÇÃO. AF_08/2021</t>
  </si>
  <si>
    <t>12.5.7</t>
  </si>
  <si>
    <t>12.5.8</t>
  </si>
  <si>
    <t>JCA-13571824</t>
  </si>
  <si>
    <t>VASO DE EXPANSÃO VERTICAL 24L, PRESSÃO MÁXIMA 10 BAR, PRÉ CARGA DO RESERVATÓRIO 1,9 BAR / 15 PSI - FORNECIMENTO E INSTALAÇÃO.</t>
  </si>
  <si>
    <t>12.5.9</t>
  </si>
  <si>
    <t>99620</t>
  </si>
  <si>
    <t>VÁLVULA DE RETENÇÃO HORIZONTAL, DE BRONZE, ROSCÁVEL, 1" - FORNECIMENTO E INSTALAÇÃO. AF_08/2021</t>
  </si>
  <si>
    <t>12.5.10</t>
  </si>
  <si>
    <t>99629</t>
  </si>
  <si>
    <t>VÁLVULA DE RETENÇÃO VERTICAL, DE BRONZE, ROSCÁVEL, 1" - FORNECIMENTO E INSTALAÇÃO. AF_08/2021</t>
  </si>
  <si>
    <t>12.5.11</t>
  </si>
  <si>
    <t>103009</t>
  </si>
  <si>
    <t>VÁLVULA DE RETENÇÃO VERTICAL, DE BRONZE, ROSCÁVEL, 2 1/2" - FORNECIMENTO E INSTALAÇÃO. AF_08/2021</t>
  </si>
  <si>
    <t>13</t>
  </si>
  <si>
    <t>REVESTIMENTOS</t>
  </si>
  <si>
    <t>13.1</t>
  </si>
  <si>
    <t>REVESTIMENTO PRIMARIO</t>
  </si>
  <si>
    <t>13.1.1</t>
  </si>
  <si>
    <t>87905</t>
  </si>
  <si>
    <t>CHAPISCO APLICADO EM ALVENARIA (COM PRESENÇA DE VÃOS) E ESTRUTURAS DE CONCRETO DE FACHADA, COM COLHER DE PEDREIRO. ARGAMASSA TRAÇO 1:3 COM PREPARO EM BETONEIRA 400L. AF_10/2022</t>
  </si>
  <si>
    <t>13.1.2</t>
  </si>
  <si>
    <t>87879</t>
  </si>
  <si>
    <t>CHAPISCO APLICADO EM ALVENARIAS E ESTRUTURAS DE CONCRETO INTERNAS, COM COLHER DE PEDREIRO. ARGAMASSA TRAÇO 1:3 COM PREPARO EM BETONEIRA 400L. AF_10/2022</t>
  </si>
  <si>
    <t>13.1.3</t>
  </si>
  <si>
    <t>87553</t>
  </si>
  <si>
    <t>EMBOÇO, EM ARGAMASSA TRAÇO 1:2:8, PREPARO MECÂNICO, APLICADO MANUALMENTE EM PAREDES INTERNAS DE AMBIENTES COM ÁREA MAIOR QUE 10M², E = 10MM, COM TALISCAS. AF_03/2024</t>
  </si>
  <si>
    <t>13.1.4</t>
  </si>
  <si>
    <t>87777</t>
  </si>
  <si>
    <t>EMBOÇO OU MASSA ÚNICA EM ARGAMASSA TRAÇO 1:2:8, PREPARO MANUAL, APLICADA MANUALMENTE EM PANOS DE FACHADA COM PRESENÇA DE VÃOS, ESPESSURA DE 25 MM. AF_08/2022</t>
  </si>
  <si>
    <t>13.1.5</t>
  </si>
  <si>
    <t>87794</t>
  </si>
  <si>
    <t>EMBOÇO OU MASSA ÚNICA EM ARGAMASSA TRAÇO 1:2:8, PREPARO MANUAL, APLICADA MANUALMENTE EM PANOS CEGOS DE FACHADA (SEM PRESENÇA DE VÃOS), ESPESSURA DE 25 MM. AF_09/2022</t>
  </si>
  <si>
    <t>13.1.6</t>
  </si>
  <si>
    <t>104955</t>
  </si>
  <si>
    <t>MASSA ÚNICA, EM ARGAMASSA TRAÇO 1:2:8, PREPARO MECÂNICO, APLICADA MANUALMENTE EM PAREDES INTERNAS DE AMBIENTES COM PÉ-DIREITO DUPLO E ÁREA MAIOR QUE 10M², E = 17,5MM, COM TALISCAS. AF_03/2024</t>
  </si>
  <si>
    <t>13.2</t>
  </si>
  <si>
    <t>REVESTIMENTOS DE ACABAMENTOS</t>
  </si>
  <si>
    <t>13.2.1</t>
  </si>
  <si>
    <t>104612</t>
  </si>
  <si>
    <t>REVESTIMENTO CERÂMICO PARA PAREDES INTERNAS COM PLACAS TIPO ESMALTADA DE DIMENSÕES 60X60 CM APLICADAS A MEIA ALTURA DAS PAREDES. AF_02/2023_PE</t>
  </si>
  <si>
    <t>14</t>
  </si>
  <si>
    <t>LOUÇAS METAIS E ACESSÓRIOS</t>
  </si>
  <si>
    <t>14.1</t>
  </si>
  <si>
    <t>LOUÇAS</t>
  </si>
  <si>
    <t>14.1.1</t>
  </si>
  <si>
    <t>86904</t>
  </si>
  <si>
    <t>LAVATÓRIO LOUÇA BRANCA SUSPENSO, 29,5 X 39CM OU EQUIVALENTE, PADRÃO POPULAR - FORNECIMENTO E INSTALAÇÃO. AF_01/2020</t>
  </si>
  <si>
    <t>14.1.2</t>
  </si>
  <si>
    <t>86932</t>
  </si>
  <si>
    <t>VASO SANITÁRIO SIFONADO COM CAIXA ACOPLADA LOUÇA BRANCA - PADRÃO MÉDIO, INCLUSO ENGATE FLEXÍVEL EM METAL CROMADO, 1/2 X 40CM - FORNECIMENTO E INSTALAÇÃO. AF_01/2020</t>
  </si>
  <si>
    <t>14.1.3</t>
  </si>
  <si>
    <t>95472</t>
  </si>
  <si>
    <t>VASO SANITARIO SIFONADO CONVENCIONAL PARA PCD SEM FURO FRONTAL COM LOUÇA BRANCA SEM ASSENTO, INCLUSO CONJUNTO DE LIGAÇÃO PARA BACIA SANITÁRIA AJUSTÁVEL - FORNECIMENTO E INSTALAÇÃO. AF_01/2020</t>
  </si>
  <si>
    <t>14.1.4</t>
  </si>
  <si>
    <t>100858</t>
  </si>
  <si>
    <t>MICTÓRIO SIFONADO LOUÇA BRANCA - PADRÃO MÉDIO - FORNECIMENTO E INSTALAÇÃO. AF_01/2020</t>
  </si>
  <si>
    <t>14.1.5</t>
  </si>
  <si>
    <t>86919</t>
  </si>
  <si>
    <t>TANQUE DE LOUÇA BRANCA COM COLUNA, 30L OU EQUIVALENTE, INCLUSO SIFÃO FLEXÍVEL EM PVC, VÁLVULA METÁLICA E TORNEIRA DE METAL CROMADO PADRÃO MÉDIO - FORNECIMENTO E INSTALAÇÃO. AF_01/2020</t>
  </si>
  <si>
    <t>14.2</t>
  </si>
  <si>
    <t>METAIS</t>
  </si>
  <si>
    <t>14.2.1</t>
  </si>
  <si>
    <t>100866</t>
  </si>
  <si>
    <t>BARRA DE APOIO RETA, EM ACO INOX POLIDO, COMPRIMENTO 60CM, FIXADA NA PAREDE - FORNECIMENTO E INSTALAÇÃO. AF_01/2020</t>
  </si>
  <si>
    <t>14.2.2</t>
  </si>
  <si>
    <t>100867</t>
  </si>
  <si>
    <t>BARRA DE APOIO RETA, EM ACO INOX POLIDO, COMPRIMENTO 70 CM, FIXADA NA PAREDE - FORNECIMENTO E INSTALAÇÃO. AF_01/2020</t>
  </si>
  <si>
    <t>14.2.3</t>
  </si>
  <si>
    <t>100868</t>
  </si>
  <si>
    <t>BARRA DE APOIO RETA, EM ACO INOX POLIDO, COMPRIMENTO 80 CM, FIXADA NA PAREDE - FORNECIMENTO E INSTALAÇÃO. AF_01/2020</t>
  </si>
  <si>
    <t>14.2.4</t>
  </si>
  <si>
    <t>86915</t>
  </si>
  <si>
    <t>TORNEIRA CROMADA DE MESA, 1/2" OU 3/4", PARA LAVATÓRIO, PADRÃO MÉDIO - FORNECIMENTO E INSTALAÇÃO. AF_01/2020</t>
  </si>
  <si>
    <t>14.2.5</t>
  </si>
  <si>
    <t>UFSB-83630263</t>
  </si>
  <si>
    <t>TORNEIRA METALICA CROMADA DE MESA, PARA LAVATORIO, TEMPORIZADA PRESSAO FECHAMENTO AUTOMATICO, BICA BAIXA</t>
  </si>
  <si>
    <t>14.2.6</t>
  </si>
  <si>
    <t>UFSB-60907844</t>
  </si>
  <si>
    <t>TORNEIRA METALICA CROMADA DE MESA COM ALAVANCA PARA PCD, PARA LAVATORIO, TEMPORIZADA PRESSAO FECHAMENTO AUTOMATICO, BICA BAIXA</t>
  </si>
  <si>
    <t>14.2.7</t>
  </si>
  <si>
    <t>UFSB-72739551</t>
  </si>
  <si>
    <t>DUCHA / CHUVEIRO METALICO, DE PAREDE, ARTICULAVEL, COM BRACO/CANO, SEM DESVIADOR - FORNECIMENTO E INSTALAÇÃO. A</t>
  </si>
  <si>
    <t>14.3</t>
  </si>
  <si>
    <t>ACESSÓRIOS</t>
  </si>
  <si>
    <t>14.3.1</t>
  </si>
  <si>
    <t>100849</t>
  </si>
  <si>
    <t>ASSENTO SANITÁRIO CONVENCIONAL - FORNECIMENTO E INSTALACAO. AF_01/2020</t>
  </si>
  <si>
    <t>14.3.2</t>
  </si>
  <si>
    <t>UFSB-81513569</t>
  </si>
  <si>
    <t>ESPELHO CRISTAL, ESPESSURA 4 MM, SEM MOLDURA, 60x100cm, FORNECIMENTO E INSTALAÇÃO</t>
  </si>
  <si>
    <t>14.3.3</t>
  </si>
  <si>
    <t>UFSB-28969522</t>
  </si>
  <si>
    <t>ESPELHO CRISTAL, ESPESSURA 4 MM, SEM MOLDURA, 60x80cm, FORNECIMENTO E INSTALAÇÃO</t>
  </si>
  <si>
    <t>14.3.4</t>
  </si>
  <si>
    <t>UFSB-80687123</t>
  </si>
  <si>
    <t>TOALHEIRO PLASTICO TIPO DISPENSER PARA PAPEL TOALHA INTERFOLHADO, INCLUSO FIXAÇÃO.</t>
  </si>
  <si>
    <t>14.3.5</t>
  </si>
  <si>
    <t>95547</t>
  </si>
  <si>
    <t>SABONETEIRA PLASTICA TIPO DISPENSER PARA SABONETE LIQUIDO COM RESERVATORIO 800 A 1500 ML, INCLUSO FIXAÇÃO. AF_01/2020</t>
  </si>
  <si>
    <t>14.3.6</t>
  </si>
  <si>
    <t>UFSB-48044101</t>
  </si>
  <si>
    <t>ALARME BANHEIRO PCD DEFICIENTE FÍSICO CONFORME NBR 9050 COM ACIONADOR, INCLUSO FIXAÇÃO.</t>
  </si>
  <si>
    <t>14.3.7</t>
  </si>
  <si>
    <t>UFSB-57005190</t>
  </si>
  <si>
    <t>TROCADOR DE FRALDAS FIXADO NA PAREDE - FORNECIMENTO E INSTALAÇÃO</t>
  </si>
  <si>
    <t>14.3.8</t>
  </si>
  <si>
    <t>UFSB-49665253</t>
  </si>
  <si>
    <t>PAPELEIRA PLASTICA TIPO DISPENSER PARA PAPEL HIGIENICO ROLAO, INCLUSO FIXAÇÃO.</t>
  </si>
  <si>
    <t>14.4</t>
  </si>
  <si>
    <t>BANCADAS</t>
  </si>
  <si>
    <t>14.4.1</t>
  </si>
  <si>
    <t>LENG-00000001</t>
  </si>
  <si>
    <t>BANCADA DE GRANITO BRANCO FORTALEZA (50x70cm) - BAN 14</t>
  </si>
  <si>
    <t>14.4.2</t>
  </si>
  <si>
    <t>LENG-00000002</t>
  </si>
  <si>
    <t>BANCADA DE GRANITO BRANCO FORTALEZA, ACABAMENTO POLIDO COM UMA CUBA DE LOUÇA (60x80cm) - BAN 08 / 10 / 11 / 12 (A)</t>
  </si>
  <si>
    <t>14.4.3</t>
  </si>
  <si>
    <t>LENG-00000003</t>
  </si>
  <si>
    <t>BANCADA DE GRANITO BRANCO FORTALEZA, ACABAMENTO POLIDO COM DUAS CUBAS DE LOUÇA (60x120cm) - BAN 08 / 10 / 11 / 12 (B)</t>
  </si>
  <si>
    <t>14.4.4</t>
  </si>
  <si>
    <t>LENG-00000004</t>
  </si>
  <si>
    <t>BANCADA EM GRANITO CINZA ANDORINHA (560x120cm) - BAN 13</t>
  </si>
  <si>
    <t>14.4.5</t>
  </si>
  <si>
    <t>LENG-00000005</t>
  </si>
  <si>
    <t>BANCADA DE GRANITO BRANCO FORTALEZA, ACABAMENTO POLIDO COM UMA CUBA INOX (60x140cm) - BAN 09</t>
  </si>
  <si>
    <t>14.4.6</t>
  </si>
  <si>
    <t>LENG-00000006</t>
  </si>
  <si>
    <t>BANCADA DE GRANITO BRANCO FORTALEZA (460x120cm) - INCLUSIVE BASE DE APOIO EM ALVENARIA E ACABAMENTOS - BAN 03</t>
  </si>
  <si>
    <t>14.4.7</t>
  </si>
  <si>
    <t>LENG-00000007</t>
  </si>
  <si>
    <t>BANCADA DE GRANITO BRANCO FORTALEZA, ACABAMENTO POLIDO COM DUAS CUBAS INOX (70x600cm) - BAN 01 / 02 / 04 / 05 / 06 / 07</t>
  </si>
  <si>
    <t>15</t>
  </si>
  <si>
    <t>PINTURA</t>
  </si>
  <si>
    <t>15.1</t>
  </si>
  <si>
    <t>ALVENARIAS</t>
  </si>
  <si>
    <t>15.1.1</t>
  </si>
  <si>
    <t>88497</t>
  </si>
  <si>
    <t>EMASSAMENTO COM MASSA LÁTEX, APLICAÇÃO EM PAREDE, DUAS DEMÃOS, LIXAMENTO MANUAL. AF_04/2023</t>
  </si>
  <si>
    <t>15.1.2</t>
  </si>
  <si>
    <t>88485</t>
  </si>
  <si>
    <t>FUNDO SELADOR ACRÍLICO, APLICAÇÃO MANUAL EM PAREDE, UMA DEMÃO. AF_04/2023</t>
  </si>
  <si>
    <t>15.1.3</t>
  </si>
  <si>
    <t>88489</t>
  </si>
  <si>
    <t>PINTURA LÁTEX ACRÍLICA PREMIUM, APLICAÇÃO MANUAL EM PAREDES, DUAS DEMÃOS. AF_04/2023</t>
  </si>
  <si>
    <t>15.2</t>
  </si>
  <si>
    <t>MEIO FIO</t>
  </si>
  <si>
    <t>15.2.1</t>
  </si>
  <si>
    <t>102498</t>
  </si>
  <si>
    <t>PINTURA DE MEIO-FIO COM TINTA BRANCA A BASE DE CAL (CAIAÇÃO). AF_05/2021</t>
  </si>
  <si>
    <t>15.3</t>
  </si>
  <si>
    <t>ESQUADRIA METALICA</t>
  </si>
  <si>
    <t>15.3.1</t>
  </si>
  <si>
    <t>100734</t>
  </si>
  <si>
    <t>PINTURA COM TINTA ACRÍLICA DE FUNDO APLICADA A ROLO OU PINCEL SOBRE SUPERFÍCIES METÁLICAS (EXCETO PERFIL) EXECUTADO EM OBRA (POR DEMÃO). AF_01/2020</t>
  </si>
  <si>
    <t>15.3.2</t>
  </si>
  <si>
    <t>100736</t>
  </si>
  <si>
    <t>PINTURA COM TINTA ACRÍLICA DE ACABAMENTO APLICADA A ROLO OU PINCEL SOBRE SUPERFÍCIES METÁLICAS (EXCETO PERFIL) EXECUTADO EM OBRA (POR DEMÃO). AF_01/2020</t>
  </si>
  <si>
    <t>16</t>
  </si>
  <si>
    <t>SERVIÇOS COMPLEMENTARES</t>
  </si>
  <si>
    <t>16.1</t>
  </si>
  <si>
    <t>CORRIMÕES E GUARDA CORPO</t>
  </si>
  <si>
    <t>16.1.1</t>
  </si>
  <si>
    <t>UFSB-32659728</t>
  </si>
  <si>
    <t>CORRIMÃO DUPLO, DIÂMETRO EXTERNO = 1 1/2", EM AÇO GALVANIZADO.</t>
  </si>
  <si>
    <t>16.1.2</t>
  </si>
  <si>
    <t>99839</t>
  </si>
  <si>
    <t>GUARDA-CORPO DE AÇO GALVANIZADO DE 1,10M DE ALTURA, MONTANTES TUBULARES DE 1.1/2 ESPAÇADOS DE 1,20M, TRAVESSA SUPERIOR DE 2 , GRADIL FORMADO POR BARRAS CHATAS EM FERRO DE 32X4,8MM, FIXADO COM CHUMBADOR MECÂNICO. AF_04/2019_PS</t>
  </si>
  <si>
    <t>16.2</t>
  </si>
  <si>
    <t>LINHA DE VIDA</t>
  </si>
  <si>
    <t>16.2.1</t>
  </si>
  <si>
    <t>LINHA DE VIDA 01</t>
  </si>
  <si>
    <t>16.2.1.1</t>
  </si>
  <si>
    <t>UFSB-64179203</t>
  </si>
  <si>
    <t>FORNECIMENTO E INSTALAÇÃO DE LINHA DE VIDA COM CABO DE ACO GALVANIZADO, DIAMETRO 12,7 MM (1/2"), COM ALMA DE FIBRA 6 X 25 F</t>
  </si>
  <si>
    <t>16.2.1.2</t>
  </si>
  <si>
    <t>UFSB-95391328</t>
  </si>
  <si>
    <t>FORNECIMENTO E INSTALAÇÃO DE CONJUNTO DE DUAS SAPATAS/PILARETES PARA LINHA DE VIDA HORIZONTAL, INCLUSIVE ABSORVEDOR DE ENERGIA, MOSQUETÕES, GRAMPOS E SAPATILHAS.</t>
  </si>
  <si>
    <t>16.2.2</t>
  </si>
  <si>
    <t>LINHA DE VIDA 02</t>
  </si>
  <si>
    <t>16.2.2.1</t>
  </si>
  <si>
    <t>16.2.2.2</t>
  </si>
  <si>
    <t>16.2.3</t>
  </si>
  <si>
    <t>LINHA DE VIDA 03</t>
  </si>
  <si>
    <t>16.2.3.1</t>
  </si>
  <si>
    <t>16.2.3.2</t>
  </si>
  <si>
    <t>16.2.4</t>
  </si>
  <si>
    <t>LINHA DE VIDA 04</t>
  </si>
  <si>
    <t>16.2.4.1</t>
  </si>
  <si>
    <t>16.2.4.2</t>
  </si>
  <si>
    <t>16.2.5</t>
  </si>
  <si>
    <t>LINHA DE VIDA 05</t>
  </si>
  <si>
    <t>16.2.5.1</t>
  </si>
  <si>
    <t>16.2.5.2</t>
  </si>
  <si>
    <t>16.2.6</t>
  </si>
  <si>
    <t>LINHA DE VIDA 06</t>
  </si>
  <si>
    <t>16.2.6.1</t>
  </si>
  <si>
    <t>16.2.6.2</t>
  </si>
  <si>
    <t>16.2.7</t>
  </si>
  <si>
    <t>LINHA DE VIDA 07</t>
  </si>
  <si>
    <t>16.2.7.1</t>
  </si>
  <si>
    <t>16.2.7.2</t>
  </si>
  <si>
    <t>16.2.8</t>
  </si>
  <si>
    <t>LINHA DE VIDA 08</t>
  </si>
  <si>
    <t>16.2.8.1</t>
  </si>
  <si>
    <t>16.2.8.2</t>
  </si>
  <si>
    <t>16.2.9</t>
  </si>
  <si>
    <t>LINHA DE VIDA 09</t>
  </si>
  <si>
    <t>16.2.9.1</t>
  </si>
  <si>
    <t>16.2.9.2</t>
  </si>
  <si>
    <t>17</t>
  </si>
  <si>
    <t>AR CONDICIONADO</t>
  </si>
  <si>
    <t>17.1</t>
  </si>
  <si>
    <t>REDE DE DUTOS</t>
  </si>
  <si>
    <t>17.1.1</t>
  </si>
  <si>
    <t>UFSB-44606329</t>
  </si>
  <si>
    <t>FABRICAÇÃO DE DUTO RETANGULAR PARA AR CONDICIONADO (TRECHO RETO) EM CHAPA GALVANIZADA BITOLA 24. AF_03/2024</t>
  </si>
  <si>
    <t>17.1.2</t>
  </si>
  <si>
    <t>UFSB-52909382</t>
  </si>
  <si>
    <t>INSTALAÇÃO DE DUTO RETANGULAR PARA AR CONDICIONADO (TRECHO RETO) EM CHAPA GALVANIZADA BITOLA 24 - SEM ISOLAMENTO.</t>
  </si>
  <si>
    <t>17.1.3</t>
  </si>
  <si>
    <t>UFSB-22058840</t>
  </si>
  <si>
    <t>FABRICAÇÃO DE DUTO CIRCULAR PARA AR CONDICIONADO (TRECHO RETO) EM CHAPA GALVANIZADA BITOLA 24. AF_03/2024</t>
  </si>
  <si>
    <t>17.1.4</t>
  </si>
  <si>
    <t>UFSB-37778802</t>
  </si>
  <si>
    <t>INSTALAÇÃO DE DUTO CIRCULAR PARA AR CONDICIONADO (TRECHO RETO) EM CHAPA GALVANIZADA BITOLA 24 - SEM ISOLAMENTO.</t>
  </si>
  <si>
    <t>17.1.5</t>
  </si>
  <si>
    <t>JCA-39305597</t>
  </si>
  <si>
    <t>DUTO ALUMINIZADO FLEXIVEL 125mm - FORNECIMENTO E INSTALAÇÃO</t>
  </si>
  <si>
    <t>17.2</t>
  </si>
  <si>
    <t>GRELHAS E DIFUSORES</t>
  </si>
  <si>
    <t>17.2.1</t>
  </si>
  <si>
    <t>JCA-19707240</t>
  </si>
  <si>
    <t>GRELHA DE INSUFLAMENTO, EM ALUMÍNIO, 325X125 mm (LxH) - REF. TROX AT-AG/325x125</t>
  </si>
  <si>
    <t>17.2.2</t>
  </si>
  <si>
    <t>JCA-03569057</t>
  </si>
  <si>
    <t>AR-AG-225x125/0/0/FAN0M0 - GRELHA DE ALETAS FIXAS, COM REGISTRO AG, COM FUROS NAS ABAS, ANODIZADO, REGISTRO EM ACO , NCM: 76169900</t>
  </si>
  <si>
    <t>17.3</t>
  </si>
  <si>
    <t>17.3.1</t>
  </si>
  <si>
    <t>97328</t>
  </si>
  <si>
    <t>TUBO EM COBRE FLEXÍVEL, DN 3/8", COM ISOLAMENTO, INSTALADO EM RAMAL DE ALIMENTAÇÃO DE AR CONDICIONADO COM CONDENSADORA INDIVIDUAL - FORNECIMENTO E INSTALAÇÃO. AF_12/2015</t>
  </si>
  <si>
    <t>17.3.2</t>
  </si>
  <si>
    <t>97329</t>
  </si>
  <si>
    <t>TUBO EM COBRE FLEXÍVEL, DN 1/2", COM ISOLAMENTO, INSTALADO EM RAMAL DE ALIMENTAÇÃO DE AR CONDICIONADO COM CONDENSADORA INDIVIDUAL - FORNECIMENTO E INSTALAÇÃO. AF_12/2015</t>
  </si>
  <si>
    <t>17.3.3</t>
  </si>
  <si>
    <t>97330</t>
  </si>
  <si>
    <t>TUBO EM COBRE FLEXÍVEL, DN 5/8", COM ISOLAMENTO, INSTALADO EM RAMAL DE ALIMENTAÇÃO DE AR CONDICIONADO COM CONDENSADORA INDIVIDUAL - FORNECIMENTO E INSTALAÇÃO. AF_12/2015</t>
  </si>
  <si>
    <t>17.3.4</t>
  </si>
  <si>
    <t>UFSB-71664041</t>
  </si>
  <si>
    <t>TUBO EM COBRE FLEXÍVEL, DN 1", COM ISOLAMENTO, INSTALADO EM RAMAL DE ALIMENTAÇÃO DE AR CONDICIONADO COM CONDENSADORA INDIVIDUAL - FORNECIMENTO E INSTALAÇÃO.</t>
  </si>
  <si>
    <t>17.3.5</t>
  </si>
  <si>
    <t>91171</t>
  </si>
  <si>
    <t>FIXAÇÃO DE TUBOS HORIZONTAIS DE PVC ÁGUA, PVC ESGOTO, PVC ÁGUA PLUVIAL, CPVC, PPR, COBRE OU AÇO, DIÂMETROS MAIORES QUE 40 MM E MENORES OU IGUAIS A 75 MM, COM ABRAÇADEIRA METÁLICA RÍGIDA TIPO U PERFIL 2 1/2", FIXADA EM PERFILADO EM LAJE. AF_09/2023_PS</t>
  </si>
  <si>
    <t>17.4</t>
  </si>
  <si>
    <t>EQUIPAMENTOS</t>
  </si>
  <si>
    <t>17.4.1</t>
  </si>
  <si>
    <t>103247</t>
  </si>
  <si>
    <t>AR CONDICIONADO SPLIT INVERTER, HI-WALL (PAREDE), 12000 BTU/H, CICLO FRIO - FORNECIMENTO E INSTALAÇÃO. AF_11/2021_PE</t>
  </si>
  <si>
    <t>17.4.2</t>
  </si>
  <si>
    <t>103272</t>
  </si>
  <si>
    <t>AR CONDICIONADO SPLIT ON/OFF, CASSETE (TETO), 36000 BTU/H, CICLO QUENTE/FRIO - FORNECIMENTO E INSTALAÇÃO. AF_11/2021_PE</t>
  </si>
  <si>
    <t>17.4.3</t>
  </si>
  <si>
    <t>JCA-87097223</t>
  </si>
  <si>
    <t>SERVIÇOS DE INSTALAÇÃO DE CAIXA DE FILTRAGEM PARA SISTEMAS DE VENTILAÇÃO Ø125mm</t>
  </si>
  <si>
    <t>17.4.4</t>
  </si>
  <si>
    <t>JCA-83977514</t>
  </si>
  <si>
    <t>SERVIÇOS DE INSTALAÇÃO DE EXAUSTOR TIPO CENTRIFUGO INLINE MOD: AXC125B - 220V</t>
  </si>
  <si>
    <t>18</t>
  </si>
  <si>
    <t>PISO</t>
  </si>
  <si>
    <t>18.1</t>
  </si>
  <si>
    <t>INTERNOS</t>
  </si>
  <si>
    <t>18.1.1</t>
  </si>
  <si>
    <t>98679</t>
  </si>
  <si>
    <t>PISO CIMENTADO, TRAÇO 1:3 (CIMENTO E AREIA), ACABAMENTO LISO, ESPESSURA 2,0 CM, PREPARO MECÂNICO DA ARGAMASSA. AF_09/2020</t>
  </si>
  <si>
    <t>18.1.2</t>
  </si>
  <si>
    <t>104162</t>
  </si>
  <si>
    <t>PISO EM GRANILITE, MARMORITE OU GRANITINA EM AMBIENTES INTERNOS, COM ESPESSURA DE 8 MM, INCLUSO MISTURA EM BETONEIRA, COLOCAÇÃO DAS JUNTAS, APLICAÇÃO DO PISO, 4 POLIMENTOS COM POLITRIZ, ESTUCAMENTO, SELADOR E CERA. AF_06/2022</t>
  </si>
  <si>
    <t>18.1.3</t>
  </si>
  <si>
    <t>87261</t>
  </si>
  <si>
    <t>REVESTIMENTO CERÂMICO PARA PISO COM PLACAS TIPO PORCELANATO DE DIMENSÕES 60X60 CM APLICADA EM AMBIENTES DE ÁREA MENOR QUE 5 M². AF_02/2023_PE</t>
  </si>
  <si>
    <t>18.1.4</t>
  </si>
  <si>
    <t>87262</t>
  </si>
  <si>
    <t>REVESTIMENTO CERÂMICO PARA PISO COM PLACAS TIPO PORCELANATO DE DIMENSÕES 60X60 CM APLICADA EM AMBIENTES DE ÁREA ENTRE 5 M² E 10 M². AF_02/2023_PE</t>
  </si>
  <si>
    <t>18.1.5</t>
  </si>
  <si>
    <t>87263</t>
  </si>
  <si>
    <t>REVESTIMENTO CERÂMICO PARA PISO COM PLACAS TIPO PORCELANATO DE DIMENSÕES 60X60 CM APLICADA EM AMBIENTES DE ÁREA MAIOR QUE 10 M². AF_02/2023_PE</t>
  </si>
  <si>
    <t>18.1.6</t>
  </si>
  <si>
    <t>98685</t>
  </si>
  <si>
    <t>RODAPÉ EM GRANITO, ALTURA 10 CM. AF_09/2020</t>
  </si>
  <si>
    <t>18.2</t>
  </si>
  <si>
    <t>EXTERNOS</t>
  </si>
  <si>
    <t>18.2.1</t>
  </si>
  <si>
    <t>97113</t>
  </si>
  <si>
    <t>APLICAÇÃO DE LONA PLÁSTICA PARA EXECUÇÃO DE PAVIMENTOS DE CONCRETO. AF_04/2022</t>
  </si>
  <si>
    <t>18.2.2</t>
  </si>
  <si>
    <t>94994</t>
  </si>
  <si>
    <t>EXECUÇÃO DE PASSEIO (CALÇADA) OU PISO DE CONCRETO COM CONCRETO MOLDADO IN LOCO, FEITO EM OBRA, ACABAMENTO CONVENCIONAL, ESPESSURA 8 CM, ARMADO. AF_08/2022</t>
  </si>
  <si>
    <t>18.3</t>
  </si>
  <si>
    <t>18.3.1</t>
  </si>
  <si>
    <t>104658</t>
  </si>
  <si>
    <t>PISO PODOTÁTIL DE ALERTA OU DIRECIONAL, DE CONCRETO, ASSENTADO SOBRE ARGAMASSA. AF_03/2024</t>
  </si>
  <si>
    <t>18.3.2</t>
  </si>
  <si>
    <t>94275</t>
  </si>
  <si>
    <t>ASSENTAMENTO DE GUIA (MEIO-FIO) EM TRECHO RETO, CONFECCIONADA EM CONCRETO PRÉ-FABRICADO, DIMENSÕES 100X15X13X20 CM (COMPRIMENTO X BASE INFERIOR X BASE SUPERIOR X ALTURA). AF_01/2024</t>
  </si>
  <si>
    <t>18.3.3</t>
  </si>
  <si>
    <t>98671</t>
  </si>
  <si>
    <t>PISO EM GRANITO APLICADO EM AMBIENTES INTERNOS. AF_09/2020 (INTERIOR ELEVADORES)</t>
  </si>
  <si>
    <t>19</t>
  </si>
  <si>
    <t>INSTALAÇÕES ESPECIAIS: (SOM, ALARME, CFTV, DETECÇÃO DE FUMAÇA, DENTRE OUTROS)</t>
  </si>
  <si>
    <t>19.1</t>
  </si>
  <si>
    <t>CFTV</t>
  </si>
  <si>
    <t>19.1.1</t>
  </si>
  <si>
    <t>19.1.2</t>
  </si>
  <si>
    <t>19.1.3</t>
  </si>
  <si>
    <t>19.1.4</t>
  </si>
  <si>
    <t>19.1.5</t>
  </si>
  <si>
    <t>19.1.6</t>
  </si>
  <si>
    <t>19.1.7</t>
  </si>
  <si>
    <t>19.1.8</t>
  </si>
  <si>
    <t>19.1.9</t>
  </si>
  <si>
    <t>19.1.10</t>
  </si>
  <si>
    <t>20</t>
  </si>
  <si>
    <t>ELEVADORES</t>
  </si>
  <si>
    <t>20.1</t>
  </si>
  <si>
    <t>UFSB-09713570</t>
  </si>
  <si>
    <t>SERVIÇOS DE INSTALAÇÃO DE ELEVADOR PARA 11/12 PASSAGEIROS, SEM CASA DE MÁQUINAS, VELOCIDADE 1,00M/S, 3 PARADAS</t>
  </si>
  <si>
    <t>21</t>
  </si>
  <si>
    <t>COMUNICAÇÃO VISUAL</t>
  </si>
  <si>
    <t>21.1</t>
  </si>
  <si>
    <t>JCA-80883333</t>
  </si>
  <si>
    <t>PLACA DESLIZANTE EM PVC 2 mm COM ADESIVO IMPRESSO E LAMINADO + BASE EM ALUMINIO VIRADO 30 X 15 cm</t>
  </si>
  <si>
    <t>21.2</t>
  </si>
  <si>
    <t>JCA-53238907</t>
  </si>
  <si>
    <t>MAPA TÁTIL EM ACRILICO CRISTAL COM ADESIVO TRANSPARENTE ESPELHADO CALÇADO DE BRANCO E SUPORTE EM ACM.</t>
  </si>
  <si>
    <t>21.3</t>
  </si>
  <si>
    <t>JCA-47616389</t>
  </si>
  <si>
    <t>PLACA EM AÇO INOX COM IMPRESSÃO UV PARA BRAILLE 15 x 6 cm</t>
  </si>
  <si>
    <t>22</t>
  </si>
  <si>
    <t>PROTEÇÃO CONTRA DESCARGAS ATMOSFÉRICAS</t>
  </si>
  <si>
    <t>22.1</t>
  </si>
  <si>
    <t>S12740</t>
  </si>
  <si>
    <t>Fornecimento e assentamento de barra chata de alumínio de 7/8" x 1/8"</t>
  </si>
  <si>
    <t>22.2</t>
  </si>
  <si>
    <t>96978</t>
  </si>
  <si>
    <t>CORDOALHA DE COBRE NU 70 MM², ENTERRADA - FORNECIMENTO E INSTALAÇÃO. AF_08/2023</t>
  </si>
  <si>
    <t>22.3</t>
  </si>
  <si>
    <t>98111</t>
  </si>
  <si>
    <t>CAIXA DE INSPEÇÃO PARA ATERRAMENTO, CIRCULAR, EM POLIETILENO, DIÂMETRO INTERNO = 0,3 M. AF_12/2020</t>
  </si>
  <si>
    <t>22.4</t>
  </si>
  <si>
    <t>96985</t>
  </si>
  <si>
    <t>HASTE DE ATERRAMENTO, DIÂMETRO 5/8", COM 3 METROS - FORNECIMENTO E INSTALAÇÃO. AF_08/2023</t>
  </si>
  <si>
    <t>22.5</t>
  </si>
  <si>
    <t>S11273</t>
  </si>
  <si>
    <t>Caixa de equipotencialização em aço 200x200x90mm, para embutir com tampa, com 9 terminais, ref:TEL-901 ou similar (SPDA)</t>
  </si>
  <si>
    <t>22.6</t>
  </si>
  <si>
    <t>S07904</t>
  </si>
  <si>
    <t>Clips 3/8" para haste de aterramento galvanizada ref:TEL-5238 - Rev - 02</t>
  </si>
  <si>
    <t>22.7</t>
  </si>
  <si>
    <t>S08389</t>
  </si>
  <si>
    <t>Clips 5/8" para haste de aterramento galvanizada ref:TEL-5238</t>
  </si>
  <si>
    <t>22.8</t>
  </si>
  <si>
    <t>104754</t>
  </si>
  <si>
    <t>CONECTOR SPLIT-BOLT, PARA SPDA, PARA CABOS ATÉ 70 MM2 - FORNECIMENTO E INSTALAÇÃO. AF_08/2023</t>
  </si>
  <si>
    <t>22.9</t>
  </si>
  <si>
    <t>S10729</t>
  </si>
  <si>
    <t>Fixador universal estanhado para cabos 16 a 70mm2 - fornecimento</t>
  </si>
  <si>
    <t>22.10</t>
  </si>
  <si>
    <t>S11133</t>
  </si>
  <si>
    <t>Grampo estampado tipo "x", em cobre, com 04 parafusos, para cabos de cobre nu 35mm² - tel- 853 (SPDA)</t>
  </si>
  <si>
    <t>22.11</t>
  </si>
  <si>
    <t>S11039</t>
  </si>
  <si>
    <t>Parafuso auto-atarraxante em aço inox - 4,2 x 32mm - fornecimento e colocação</t>
  </si>
  <si>
    <t>22.12</t>
  </si>
  <si>
    <t>S11036</t>
  </si>
  <si>
    <t>Parafuso cabeça chata em alumínio 1/4" x 7/8" - fornecimento e colocação</t>
  </si>
  <si>
    <t>22.13</t>
  </si>
  <si>
    <t>S11730</t>
  </si>
  <si>
    <t>Fornecimento de cartucho para solda exotérmica para cabo 70 mm²</t>
  </si>
  <si>
    <t>22.14</t>
  </si>
  <si>
    <t>00001579</t>
  </si>
  <si>
    <t>TERMINAL A COMPRESSAO EM COBRE ESTANHADO PARA CABO 70 MM2, 1 FURO E 1 COMPRESSAO, PARA PARAFUSO DE FIXACAO M10</t>
  </si>
  <si>
    <t>22.15</t>
  </si>
  <si>
    <t>JCA-79832815</t>
  </si>
  <si>
    <t>BARRA REDONDA DE AÇO, Ø8MM (50MM²), RE-BAR - FORNECIMENTO E INSTALAÇÃO</t>
  </si>
  <si>
    <t>22.16</t>
  </si>
  <si>
    <t>UFSB-78110300</t>
  </si>
  <si>
    <t>BARRA CHATA CURVA 90° HORIZONTAL EM ALUMÍNIO 7/8X1/8X300MM (70MM²) COM FUROS TEL-781 SPDA</t>
  </si>
  <si>
    <t>22.17</t>
  </si>
  <si>
    <t>UFSB-48769803</t>
  </si>
  <si>
    <t>BARRA CHATA CURVA 90° VERTICAL EM ALUMÍNIO 7/8X1/8X300MM (70MM²) COM FUROS TEL-778 SPDABARRA CHATA CURVA 90° VERTICAL EM ALUMÍNIO 7/8X1/8X300MM (70MM²) COM FUROS TEL-778 SPDA</t>
  </si>
  <si>
    <t>23</t>
  </si>
  <si>
    <t>23.1</t>
  </si>
  <si>
    <t>ELEVADOR</t>
  </si>
  <si>
    <t>23.1.1</t>
  </si>
  <si>
    <t>UFSB-09770968</t>
  </si>
  <si>
    <t>FORNECIMENTO DE ELEVADOR PARA 11/12 PASSAGEIROS, SEM CASA DE MÁQUINAS, VELOCIDADE 1,00M/S, 3 PARADAS - BDI = 15,58</t>
  </si>
  <si>
    <t>23.2</t>
  </si>
  <si>
    <t>ELETRICA</t>
  </si>
  <si>
    <t>23.2.1</t>
  </si>
  <si>
    <t>00039585</t>
  </si>
  <si>
    <t>GRUPO GERADOR DIESEL, COM CARENAGEM, POTENCIA STANDART ENTRE 100 E 110 KVA, VELOCIDADE DE 1800 RPM, FREQUENCIA DE 60 HZ - BDI = 15,58</t>
  </si>
  <si>
    <t>23.2.2</t>
  </si>
  <si>
    <t>UFSB-22386565</t>
  </si>
  <si>
    <t>CONJUNTO DE PAINEIS BLINDADOS DE MÉDIA TENSÃO 13,8 KV CONTENDO 1 MÓDULO DE MEDIÇÃO; 1 MÓDULO DE PROTEÇÃO INCLUINDO RELÉ E DISJUNTOR DE MÉDIA TENSÃO; 1 MÓDULO DE TRANSPOSIÇÃO DE CABOS E 3 MÓDULOS DE SECCIONAMENTO - FORNECIMENTO - BDI = 15,58</t>
  </si>
  <si>
    <t>23.2.3</t>
  </si>
  <si>
    <t>UFSB-34456121</t>
  </si>
  <si>
    <t>FORNECIMENTO DE TRANSFORMADOR DE DISTRIBUIÇÃO, 300 KVA, TRIFÁSICO, 60 HZ, CLASSE 15 KV, A SECO - BDI = 15,58</t>
  </si>
  <si>
    <t>23.2.4</t>
  </si>
  <si>
    <t>UFSB-30248378</t>
  </si>
  <si>
    <t>FORNECIMENTO DE KIT FOTOVOLTAICO 45,05 KWP INCLUINDO PLACAS, INVERSOR E SISTEMA DE INSTALAÇÃO E FIXAÇÃO - BDI = 15,58</t>
  </si>
  <si>
    <t>23.3</t>
  </si>
  <si>
    <t>CLIMATIZAÇÃO</t>
  </si>
  <si>
    <t>23.3.1</t>
  </si>
  <si>
    <t>UFSB-87958089</t>
  </si>
  <si>
    <t>CAIXA DE VENTILAÇÃO COM FILTRO G4+M5, 125MM - FORNECIMENTO - BDI = 15,58</t>
  </si>
  <si>
    <t>23.3.2</t>
  </si>
  <si>
    <t>UFSB-30221652</t>
  </si>
  <si>
    <t>EXAUSTOR CENTRIFUGO INLINE AXC 125B 220V - FORNECIMENTO - BDI = 15,58</t>
  </si>
  <si>
    <t>23.4</t>
  </si>
  <si>
    <t>CIVIL</t>
  </si>
  <si>
    <t>23.4.1</t>
  </si>
  <si>
    <t>UFSB-10170465</t>
  </si>
  <si>
    <t>FORNECIMENTO DE BRISE DE ALUMÍNIO B30, COM PINTURA ELETROSTÁTICA (COR INDICADA EM PROJETO), ACABAMENTO LISO, FIXADO EM PORTA-PAINEL RANHURADO. REF. SULMETAIS SM B30 AL OU EQUIVALENTE - BDI = 15,58</t>
  </si>
  <si>
    <t>24</t>
  </si>
  <si>
    <t>SERVIÇOS FINAIS</t>
  </si>
  <si>
    <t>24.1</t>
  </si>
  <si>
    <t>105004</t>
  </si>
  <si>
    <t>RAMPA DE ACESSIBILIDADE EM CONCRETO MOLDADO IN LOCO, EM CALÇADA NOVA COM LARGURA MENOR À 3,00 M, FCK 25MPA, COM PISO PODOTÁTIL. AF_03/2024</t>
  </si>
  <si>
    <t>24.2</t>
  </si>
  <si>
    <t>105002</t>
  </si>
  <si>
    <t>RAMPA DE ACESSIBILIDADE EM CONCRETO MOLDADO IN LOCO, EM CALÇADA NOVA COM LARGURA MAIOR OU IGUAL À 3,00 M, FCK 25MPA, COM PISO PODOTÁTIL. AF_03/2024</t>
  </si>
  <si>
    <t>24.3</t>
  </si>
  <si>
    <t>JCA-71268861</t>
  </si>
  <si>
    <t>LIMPEZA GERAL DE OBRAS</t>
  </si>
  <si>
    <t>VALOR BDI TOTAL:</t>
  </si>
  <si>
    <t>VALOR BDI:</t>
  </si>
  <si>
    <t>VALOR BDI DIFERENCIADO:</t>
  </si>
  <si>
    <t>VALOR ORÇAMENTO:</t>
  </si>
  <si>
    <t>VALOR TOTAL:</t>
  </si>
  <si>
    <t>Nove Milhões Seiscentos e Cinquenta e Um Mil Oitocentos e Setenta e Nove reais e Dezoito centavos</t>
  </si>
  <si>
    <t>UNIDADE</t>
  </si>
  <si>
    <t>QTD</t>
  </si>
  <si>
    <t>CUSTO DIRETO (R$)</t>
  </si>
  <si>
    <t>PREÇO
UNITÁRIO (R$)</t>
  </si>
  <si>
    <t>PREÇO
TOTAL (R$)</t>
  </si>
  <si>
    <t>MÃO DE OBRA</t>
  </si>
  <si>
    <t>MATERIAL</t>
  </si>
  <si>
    <t>%</t>
  </si>
  <si>
    <t>EQUIPAMENTO</t>
  </si>
  <si>
    <t>25</t>
  </si>
  <si>
    <t>Benefícios e Despesas Indiretas (BDI)</t>
  </si>
  <si>
    <t>TOTAL:</t>
  </si>
  <si>
    <t>93567 ENGENHEIRO CIVIL DE OBRA PLENO COM ENCARGOS COMPLEMENTARES (MES)</t>
  </si>
  <si>
    <t>Encargos Complementares</t>
  </si>
  <si>
    <t>UNID</t>
  </si>
  <si>
    <t>COEFICIENTE</t>
  </si>
  <si>
    <t>PREÇO UNITÁRIO</t>
  </si>
  <si>
    <t>TOTAL</t>
  </si>
  <si>
    <t>00043498</t>
  </si>
  <si>
    <t>EPI - FAMILIA ENGENHEIRO CIVIL - MENSALISTA (ENCARGOS COMPLEMENTARES - COLETADO CAIXA)</t>
  </si>
  <si>
    <t>00040863</t>
  </si>
  <si>
    <t>EXAMES - MENSALISTA (COLETADO CAIXA - ENCARGOS COMPLEMENTARES)</t>
  </si>
  <si>
    <t>00043474</t>
  </si>
  <si>
    <t>FERRAMENTAS - FAMILIA ENGENHEIRO CIVIL - MENSALISTA (ENCARGOS COMPLEMENTARES - COLETADO CAIXA)</t>
  </si>
  <si>
    <t>00040864</t>
  </si>
  <si>
    <t>SEGURO - MENSALISTA (COLETADO CAIXA - ENCARGOS COMPLEMENTARES)</t>
  </si>
  <si>
    <t>TOTAL Encargos Complementares:</t>
  </si>
  <si>
    <t>Mão de Obra</t>
  </si>
  <si>
    <t>00040813</t>
  </si>
  <si>
    <t>ENGENHEIRO CIVIL DE OBRA PLENO (MENSALISTA)</t>
  </si>
  <si>
    <t>TOTAL Mão de Obra:</t>
  </si>
  <si>
    <t>Serviço</t>
  </si>
  <si>
    <t>95417</t>
  </si>
  <si>
    <t>CURSO DE CAPACITAÇÃO PARA ENGENHEIRO CIVIL DE OBRA PLENO (ENCARGOS COMPLEMENTARES) - MENSALISTA</t>
  </si>
  <si>
    <t>TOTAL Serviço:</t>
  </si>
  <si>
    <t>VALOR:</t>
  </si>
  <si>
    <t>93572 ENCARREGADO GERAL DE OBRAS COM ENCARGOS COMPLEMENTARES (02 ENCARREGADOS 12 MESES CADA) (MES)</t>
  </si>
  <si>
    <t>00043499</t>
  </si>
  <si>
    <t>EPI - FAMILIA ENCARREGADO GERAL - MENSALISTA (ENCARGOS COMPLEMENTARES - COLETADO CAIXA)</t>
  </si>
  <si>
    <t>00043475</t>
  </si>
  <si>
    <t>FERRAMENTAS - FAMILIA ENCARREGADO GERAL - MENSALISTA (ENCARGOS COMPLEMENTARES - COLETADO CAIXA)</t>
  </si>
  <si>
    <t>00040818</t>
  </si>
  <si>
    <t>ENCARREGADO GERAL DE OBRAS (MENSALISTA)</t>
  </si>
  <si>
    <t>95422</t>
  </si>
  <si>
    <t>CURSO DE CAPACITAÇÃO PARA ENCARREGADO GERAL DE OBRAS (ENCARGOS COMPLEMENTARES) - MENSALISTA</t>
  </si>
  <si>
    <t>93563 ALMOXARIFE COM ENCARGOS COMPLEMENTARES (MES)</t>
  </si>
  <si>
    <t>00043494</t>
  </si>
  <si>
    <t>EPI - FAMILIA ALMOXARIFE - MENSALISTA (ENCARGOS COMPLEMENTARES - COLETADO CAIXA)</t>
  </si>
  <si>
    <t>00043470</t>
  </si>
  <si>
    <t>FERRAMENTAS - FAMILIA ALMOXARIFE - MENSALISTA (ENCARGOS COMPLEMENTARES - COLETADO CAIXA)</t>
  </si>
  <si>
    <t>00040809</t>
  </si>
  <si>
    <t>ALMOXARIFE (MENSALISTA)</t>
  </si>
  <si>
    <t>95413</t>
  </si>
  <si>
    <t>CURSO DE CAPACITAÇÃO PARA ALMOXARIFE (ENCARGOS COMPLEMENTARES) - MENSALISTA</t>
  </si>
  <si>
    <t>JCA-65621362 VIGIA NOTURNO COM ENCARGOS COMPLEMENTARES (MES)</t>
  </si>
  <si>
    <t>00040862</t>
  </si>
  <si>
    <t>ALIMENTACAO - MENSALISTA (COLETADO CAIXA - ENCARGOS COMPLEMENTARES)</t>
  </si>
  <si>
    <t>00043503</t>
  </si>
  <si>
    <t>EPI - FAMILIA SERVENTE - MENSALISTA (ENCARGOS COMPLEMENTARES - COLETADO CAIXA)</t>
  </si>
  <si>
    <t>00043479</t>
  </si>
  <si>
    <t>FERRAMENTAS - FAMILIA SERVENTE - MENSALISTA (ENCARGOS COMPLEMENTARES - COLETADO CAIXA)</t>
  </si>
  <si>
    <t>00040861</t>
  </si>
  <si>
    <t>TRANSPORTE - MENSALISTA (COLETADO CAIXA - ENCARGOS COMPLEMENTARES)</t>
  </si>
  <si>
    <t>00041096</t>
  </si>
  <si>
    <t>VIGIA DIURNO (MENSALISTA)</t>
  </si>
  <si>
    <t>101372</t>
  </si>
  <si>
    <t>CURSO DE CAPACITAÇÃO PARA VIGIA DIURNO (ENCARGOS COMPLEMENTARES) - MENSALISTA</t>
  </si>
  <si>
    <t>Observações: Composição criada com base no SINAPI 101460 - vigia diurno. 
Para determinação do COEFICIENTE de horas a sera empregado consideramos:
Hn = (Hd x 1,1428) x 1,20 onde:
Hn = Valor da hora noturna
Hd = Valor da hora diurna
1,1428 = Fator de redução da hora noturna (para 52min30s)
1,20 = Adicional noturno
Calculando os  valores acima considerando Hd=1 obtemos o valor de 1,371429 para fator de conversão de Hd para Hn.</t>
  </si>
  <si>
    <t>UFSB-67407856 MOBILIZAÇÃO E DESMOBILIZAÇÃO DE OBRAS - EQUIPAMENTOS E PESSOAL - CONFORME MANUAL DE CUSTOS DE INFRAESTRUTURA DE TRANSPORTES - DNIT - EXCLUSIVO PARA OBRA DO LABORATÓRIO DE ENGENHARIA - TEIXEIRA DE FREITAS/BA (UN)</t>
  </si>
  <si>
    <t>QUANT</t>
  </si>
  <si>
    <t>UTILIZAÇÃO</t>
  </si>
  <si>
    <t>CUSTO OPERACIONAL</t>
  </si>
  <si>
    <t>CUSTO HORÁRIO</t>
  </si>
  <si>
    <t>PROD</t>
  </si>
  <si>
    <t>IMPR</t>
  </si>
  <si>
    <t>E9579</t>
  </si>
  <si>
    <t>Caminhão basculante com capacidade de 10 m³ - 210 kW</t>
  </si>
  <si>
    <t>E9792</t>
  </si>
  <si>
    <t>Caminhão para hidrossemeadura com capacidade de 7.500 l - 136 kW</t>
  </si>
  <si>
    <t>E9571</t>
  </si>
  <si>
    <t>Caminhão tanque com capacidade de 10.000 l - 188 kW</t>
  </si>
  <si>
    <t>E9665</t>
  </si>
  <si>
    <t>Cavalo mecânico com semirreboque com capacidade de 22 t - 240 kW</t>
  </si>
  <si>
    <t>E9666</t>
  </si>
  <si>
    <t>Cavalo mecânico com semirreboque com capacidade de 30 t - 265 kW</t>
  </si>
  <si>
    <t>E9093</t>
  </si>
  <si>
    <t>Veículo leve - 53 kW (sem motorista)</t>
  </si>
  <si>
    <t>E9684</t>
  </si>
  <si>
    <t>Veículo leve picape 4 x 4 com capacidade de 1,10 t - 147 kW</t>
  </si>
  <si>
    <t>E9125</t>
  </si>
  <si>
    <t>Veículo tipo van furgão com capacidade de 1,54 t - 93 kW</t>
  </si>
  <si>
    <t>TOTAL EQUIPAMENTOS:</t>
  </si>
  <si>
    <t>Custo Horário da Execução:</t>
  </si>
  <si>
    <t>Produção da Equipe:</t>
  </si>
  <si>
    <t>Custo Unitário da Execução:</t>
  </si>
  <si>
    <t>Custo Direto Total:</t>
  </si>
  <si>
    <t>Observações: Composição criada com base nas determinações do SICRO para obra do Laboratório de Engenharia do Campus Teixeira de Freitas / Ba</t>
  </si>
  <si>
    <t>98525 LIMPEZA MECANIZADA DE CAMADA VEGETAL, VEGETAÇÃO E PEQUENAS ÁRVORES (DIÂMETRO DE TRONCO MENOR QUE 0,20 M), COM TRATOR DE ESTEIRAS. AF_03/2024 (M2)</t>
  </si>
  <si>
    <t>Equipamento Custo Horário</t>
  </si>
  <si>
    <t>89031</t>
  </si>
  <si>
    <t>TRATOR DE ESTEIRAS, POTÊNCIA 100 HP, PESO OPERACIONAL 9,4 T, COM LÂMINA 2,19 M3 - CHI DIURNO. AF_06/2014</t>
  </si>
  <si>
    <t>CHI</t>
  </si>
  <si>
    <t>89032</t>
  </si>
  <si>
    <t>TRATOR DE ESTEIRAS, POTÊNCIA 100 HP, PESO OPERACIONAL 9,4 T, COM LÂMINA 2,19 M3 - CHP DIURNO. AF_06/2014</t>
  </si>
  <si>
    <t>CHP</t>
  </si>
  <si>
    <t>TOTAL Equipamento Custo Horário:</t>
  </si>
  <si>
    <t>Mão de Obra com Encargos Complementares</t>
  </si>
  <si>
    <t>88441</t>
  </si>
  <si>
    <t>JARDINEIRO COM ENCARGOS COMPLEMENTARES</t>
  </si>
  <si>
    <t>H</t>
  </si>
  <si>
    <t>TOTAL Mão de Obra com Encargos Complementares:</t>
  </si>
  <si>
    <t>98529 CORTE RASO E RECORTE DE ÁRVORE COM DIÂMETRO DE TRONCO MAIOR OU IGUAL A 0,20 M E MENOR QUE 0,40 M. AF_03/2024 (UN)</t>
  </si>
  <si>
    <t>88316</t>
  </si>
  <si>
    <t>SERVENTE COM ENCARGOS COMPLEMENTARES</t>
  </si>
  <si>
    <t>98526 REMOÇÃO DE RAÍZES REMANESCENTES DE TRONCO DE ÁRVORE COM DIÂMETRO MAIOR OU IGUAL A 0,20 M E MENOR QUE 0,40 M. AF_03/2024 (UN)</t>
  </si>
  <si>
    <t>5679</t>
  </si>
  <si>
    <t>RETROESCAVADEIRA SOBRE RODAS COM CARREGADEIRA, TRAÇÃO 4X4, POTÊNCIA LÍQ. 88 HP, CAÇAMBA CARREG. CAP. MÍN. 1 M3, CAÇAMBA RETRO CAP. 0,26 M3, PESO OPERACIONAL MÍN. 6.674 KG, PROFUNDIDADE ESCAVAÇÃO MÁX. 4,37 M - CHI DIURNO. AF_06/2014</t>
  </si>
  <si>
    <t>5678</t>
  </si>
  <si>
    <t>RETROESCAVADEIRA SOBRE RODAS COM CARREGADEIRA, TRAÇÃO 4X4, POTÊNCIA LÍQ. 88 HP, CAÇAMBA CARREG. CAP. MÍN. 1 M3, CAÇAMBA RETRO CAP. 0,26 M3, PESO OPERACIONAL MÍN. 6.674 KG, PROFUNDIDADE ESCAVAÇÃO MÁX. 4,37 M - CHP DIURNO. AF_06/2014</t>
  </si>
  <si>
    <t>100978 CARGA, MANOBRA E DESCARGA DE SOLOS E MATERIAIS GRANULARES EM CAMINHÃO BASCULANTE 10 M³ - CARGA COM ESCAVADEIRA HIDRÁULICA (CAÇAMBA DE 1,20 M³ / 155 HP) E DESCARGA LIVRE (UNIDADE: M3). AF_07/2020 (M3)</t>
  </si>
  <si>
    <t>91387</t>
  </si>
  <si>
    <t>CAMINHÃO BASCULANTE 10 M3, TRUCADO CABINE SIMPLES, PESO BRUTO TOTAL 23.000 KG, CARGA ÚTIL MÁXIMA 15.935 KG, DISTÂNCIA ENTRE EIXOS 4,80 M, POTÊNCIA 230 CV INCLUSIVE CAÇAMBA METÁLICA - CHI DIURNO. AF_06/2014</t>
  </si>
  <si>
    <t>91386</t>
  </si>
  <si>
    <t>CAMINHÃO BASCULANTE 10 M3, TRUCADO CABINE SIMPLES, PESO BRUTO TOTAL 23.000 KG, CARGA ÚTIL MÁXIMA 15.935 KG, DISTÂNCIA ENTRE EIXOS 4,80 M, POTÊNCIA 230 CV INCLUSIVE CAÇAMBA METÁLICA - CHP DIURNO. AF_06/2014</t>
  </si>
  <si>
    <t>88908</t>
  </si>
  <si>
    <t>ESCAVADEIRA HIDRÁULICA SOBRE ESTEIRAS, CAÇAMBA 1,20 M3, PESO OPERACIONAL 21 T, POTÊNCIA BRUTA 155 HP - CHI DIURNO. AF_06/2014</t>
  </si>
  <si>
    <t>88907</t>
  </si>
  <si>
    <t>ESCAVADEIRA HIDRÁULICA SOBRE ESTEIRAS, CAÇAMBA 1,20 M3, PESO OPERACIONAL 21 T, POTÊNCIA BRUTA 155 HP - CHP DIURNO. AF_06/2014</t>
  </si>
  <si>
    <t>95875 TRANSPORTE COM CAMINHÃO BASCULANTE DE 10 M³, EM VIA URBANA PAVIMENTADA, DMT ATÉ 30 KM (UNIDADE: M3XKM). AF_07/2020 (M3XKM)</t>
  </si>
  <si>
    <t>JCA-01854936 EXECUÇÃO DE ESCRITÓRIO EM CANTEIRO DE OBRA EM CHAPA DE MADEIRA COMPENSADA, NÃO INCLUSO MOBILIÁRIO E EQUIPAMENTOS. (M2)</t>
  </si>
  <si>
    <t>Material</t>
  </si>
  <si>
    <t>00010886</t>
  </si>
  <si>
    <t>EXTINTOR DE INCENDIO PORTATIL COM CARGA DE AGUA PRESSURIZADA DE 10 L, CLASSE A</t>
  </si>
  <si>
    <t>00010891</t>
  </si>
  <si>
    <t>EXTINTOR DE INCENDIO PORTATIL COM CARGA DE PO QUIMICO SECO (PQS) DE 4 KG, CLASSE BC</t>
  </si>
  <si>
    <t>00003080</t>
  </si>
  <si>
    <t>FECHADURA ESPELHO PARA PORTA EXTERNA, EM ACO INOX (MAQUINA, TESTA E CONTRA-TESTA) E EM ZAMAC (MACANETA, LINGUETA E TRINCOS) COM ACABAMENTO CROMADO, MAQUINA DE 40 MM, INCLUINDO CHAVE TIPO CILINDRO</t>
  </si>
  <si>
    <t>00003097</t>
  </si>
  <si>
    <t>FECHADURA ROSETA REDONDA PARA PORTA DE BANHEIRO, EM ACO INOX (MAQUINA, TESTA E CONTRA-TESTA) E EM ZAMAC (MACANETA, LINGUETA E TRINCOS) COM ACABAMENTO CROMADO, MAQUINA DE 40 MM, INCLUINDO CHAVE TIPO TRANQUETA</t>
  </si>
  <si>
    <t>00011587</t>
  </si>
  <si>
    <t>FORRO DE PVC LISO, BRANCO, REGUA DE 10 CM, ESPESSURA APROXIMADA DE 8 MM (COM COLOCACAO / SEM ESTRUTURA METALICA)</t>
  </si>
  <si>
    <t>TOTAL Material:</t>
  </si>
  <si>
    <t>101165</t>
  </si>
  <si>
    <t>ALVENARIA DE EMBASAMENTO COM BLOCO ESTRUTURAL DE CONCRETO, DE 14X19X29CM E ARGAMASSA DE ASSENTAMENTO COM PREPARO EM BETONEIRA. AF_05/2020</t>
  </si>
  <si>
    <t>103328</t>
  </si>
  <si>
    <t>ALVENARIA DE VEDAÇÃO DE BLOCOS CERÂMICOS FURADOS NA HORIZONTAL DE 9X19X19 CM (ESPESSURA 9 CM) E ARGAMASSA DE ASSENTAMENTO COM PREPARO EM BETONEIRA. AF_12/2021</t>
  </si>
  <si>
    <t>86934</t>
  </si>
  <si>
    <t>BANCADA DE MÁRMORE SINTÉTICO 120 X 60CM, COM CUBA INTEGRADA, INCLUSO SIFÃO TIPO FLEXÍVEL EM PVC, VÁLVULA EM PLÁSTICO CROMADO TIPO AMERICANA E TORNEIRA CROMADA LONGA, DE PAREDE, PADRÃO POPULAR - FORNECIMENTO E INSTALAÇÃO. AF_01/2020</t>
  </si>
  <si>
    <t>91924</t>
  </si>
  <si>
    <t>CABO DE COBRE FLEXÍVEL ISOLADO, 1,5 MM², ANTI-CHAMA 450/750 V, PARA CIRCUITOS TERMINAIS - FORNECIMENTO E INSTALAÇÃO. AF_03/2023</t>
  </si>
  <si>
    <t>92981</t>
  </si>
  <si>
    <t>CABO DE COBRE FLEXÍVEL ISOLADO, 16 MM², ANTI-CHAMA 450/750 V, PARA DISTRIBUIÇÃO - FORNECIMENTO E INSTALAÇÃO. AF_10/2020</t>
  </si>
  <si>
    <t>98283</t>
  </si>
  <si>
    <t>CABO TELEFÔNICO CCI-50 4 PARES, SEM BLINDAGEM, INSTALADO EM DISTRIBUIÇÃO DE EDIFICAÇÃO RESIDENCIAL - FORNECIMENTO E INSTALAÇÃO. AF_11/2019</t>
  </si>
  <si>
    <t>100556</t>
  </si>
  <si>
    <t>CAIXA DE PASSAGEM PARA TELEFONE 15X15X10CM (SOBREPOR), FORNECIMENTO E INSTALACAO. AF_11/2019</t>
  </si>
  <si>
    <t>97886</t>
  </si>
  <si>
    <t>CAIXA ENTERRADA ELÉTRICA RETANGULAR, EM ALVENARIA COM TIJOLOS CERÂMICOS MACIÇOS, FUNDO COM BRITA, DIMENSÕES INTERNAS: 0,3X0,3X0,3 M. AF_12/2020</t>
  </si>
  <si>
    <t>97906</t>
  </si>
  <si>
    <t>CAIXA ENTERRADA HIDRÁULICA RETANGULAR, EM ALVENARIA COM BLOCOS DE CONCRETO, DIMENSÕES INTERNAS: 0,6X0,6X0,6 M PARA REDE DE ESGOTO. AF_12/2020</t>
  </si>
  <si>
    <t>91937</t>
  </si>
  <si>
    <t>CAIXA OCTOGONAL 3" X 3", PVC, INSTALADA EM LAJE - FORNECIMENTO E INSTALAÇÃO. AF_03/2023</t>
  </si>
  <si>
    <t>89482</t>
  </si>
  <si>
    <t>CAIXA SIFONADA, PVC, DN 100 X 100 X 50 MM, FORNECIDA E INSTALADA EM RAMAIS DE ENCAMINHAMENTO DE ÁGUA PLUVIAL. AF_06/2022</t>
  </si>
  <si>
    <t>87885</t>
  </si>
  <si>
    <t>CHAPISCO APLICADO NO TETO OU EM ALVENARIA E ESTRUTURA, COM ROLO PARA TEXTURA ACRÍLICA. ARGAMASSA INDUSTRIALIZADA COM PREPARO EM MISTURADOR 300 KG. AF_10/2022</t>
  </si>
  <si>
    <t>90466</t>
  </si>
  <si>
    <t>CHUMBAMENTO LINEAR EM ALVENARIA PARA RAMAIS/DISTRIBUIÇÃO DE INSTALAÇÕES HIDRÁULICAS COM DIÂMETROS MENORES OU IGUAIS A 40 MM. AF_09/2023</t>
  </si>
  <si>
    <t>95805</t>
  </si>
  <si>
    <t>CONDULETE DE PVC, TIPO B, PARA ELETRODUTO DE PVC SOLDÁVEL DN 25 MM (3/4''), APARENTE - FORNECIMENTO E INSTALAÇÃO. AF_10/2022</t>
  </si>
  <si>
    <t>95811</t>
  </si>
  <si>
    <t>CONDULETE DE PVC, TIPO LB, PARA ELETRODUTO DE PVC SOLDÁVEL DN 25 MM (3/4''), APARENTE - FORNECIMENTO E INSTALAÇÃO. AF_10/2022</t>
  </si>
  <si>
    <t>91911</t>
  </si>
  <si>
    <t>CURVA 90 GRAUS PARA ELETRODUTO, PVC, ROSCÁVEL, DN 20 MM (1/2"), PARA CIRCUITOS TERMINAIS, INSTALADA EM PAREDE - FORNECIMENTO E INSTALAÇÃO. AF_03/2023</t>
  </si>
  <si>
    <t>101891</t>
  </si>
  <si>
    <t>DISJUNTOR MONOPOLAR TIPO NEMA, CORRENTE NOMINAL DE 35 ATÉ 50A - FORNECIMENTO E INSTALAÇÃO. AF_10/2020</t>
  </si>
  <si>
    <t>91862</t>
  </si>
  <si>
    <t>ELETRODUTO RÍGIDO ROSCÁVEL, PVC, DN 20 MM (1/2"), PARA CIRCUITOS TERMINAIS, INSTALADO EM FORRO - FORNECIMENTO E INSTALAÇÃO. AF_03/2023</t>
  </si>
  <si>
    <t>91870</t>
  </si>
  <si>
    <t>ELETRODUTO RÍGIDO ROSCÁVEL, PVC, DN 20 MM (1/2"), PARA CIRCUITOS TERMINAIS, INSTALADO EM PAREDE - FORNECIMENTO E INSTALAÇÃO. AF_03/2023</t>
  </si>
  <si>
    <t>93358</t>
  </si>
  <si>
    <t>ESCAVAÇÃO MANUAL DE VALA. AF_09/2024</t>
  </si>
  <si>
    <t>91170</t>
  </si>
  <si>
    <t>FIXAÇÃO DE TUBOS HORIZONTAIS DE PVC ÁGUA, PVC ESGOTO, PVC ÁGUA PLUVIAL, CPVC, PPR, COBRE OU AÇO, DIÂMETROS MENORES OU IGUAIS A 40 MM, COM ABRAÇADEIRA METÁLICA RÍGIDA TIPO U PERFIL 1 1/4", FIXADA EM PERFILADO EM LAJE. AF_09/2023_PS</t>
  </si>
  <si>
    <t>91173</t>
  </si>
  <si>
    <t>FIXAÇÃO DE TUBOS VERTICAIS DE PVC ÁGUA, PVC ESGOTO, PVC ÁGUA PLUVIAL, CPVC, PPR, COBRE OU AÇO, DIÂMETROS MENORES OU IGUAIS A 40 MM, COM ABRAÇADEIRA METÁLICA RÍGIDA TIPO U PERFIL 1 1/4", FIXADA EM PERFILADO EM PAREDE. AF_09/2023_PS</t>
  </si>
  <si>
    <t>92023</t>
  </si>
  <si>
    <t>INTERRUPTOR SIMPLES (1 MÓDULO) COM 1 TOMADA DE EMBUTIR 2P+T 10 A, INCLUINDO SUPORTE E PLACA - FORNECIMENTO E INSTALAÇÃO. AF_03/2023</t>
  </si>
  <si>
    <t>94559</t>
  </si>
  <si>
    <t>JANELA DE AÇO TIPO BASCULANTE PARA VIDROS, COM BATENTE, FERRAGENS E PINTURA ANTICORROSIVA. EXCLUSIVE VIDROS, ACABAMENTO, ALIZAR E CONTRAMARCO. FORNECIMENTO E INSTALAÇÃO. AF_12/2019</t>
  </si>
  <si>
    <t>100665</t>
  </si>
  <si>
    <t>JANELA DE MADEIRA - CEDRINHO/ANGELIM OU EQUIVALENTE DA REGIÃO - DE ABRIR COM 4 FOLHAS (2 VENEZIANAS E 2 GUILHOTINAS PARA VIDRO), COM BATENTE, ALIZAR E FERRAGENS. EXCLUSIVE VIDROS, ACABAMENTO E CONTRAMARCO. FORNECIMENTO E INSTALAÇÃO. AF_12/2019</t>
  </si>
  <si>
    <t>95240</t>
  </si>
  <si>
    <t>LASTRO DE CONCRETO MAGRO, APLICADO EM PISOS, LAJES SOBRE SOLO OU RADIERS, ESPESSURA DE 3 CM. AF_01/2024</t>
  </si>
  <si>
    <t>95241</t>
  </si>
  <si>
    <t>LASTRO DE CONCRETO MAGRO, APLICADO EM PISOS, LAJES SOBRE SOLO OU RADIERS, ESPESSURA DE 5 CM. AF_01/2024</t>
  </si>
  <si>
    <t>86943</t>
  </si>
  <si>
    <t>LAVATÓRIO LOUÇA BRANCA SUSPENSO, 29,5 X 39CM OU EQUIVALENTE, PADRÃO POPULAR, INCLUSO SIFÃO FLEXÍVEL EM PVC, VÁLVULA E ENGATE FLEXÍVEL 30CM EM PLÁSTICO E TORNEIRA CROMADA DE MESA, PADRÃO POPULAR - FORNECIMENTO E INSTALAÇÃO. AF_01/2020</t>
  </si>
  <si>
    <t>87548</t>
  </si>
  <si>
    <t>MASSA ÚNICA, EM ARGAMASSA TRAÇO 1:2:8, PREPARO MANUAL, APLICADA MANUALMENTE EM PAREDES INTERNAS DE AMBIENTES COM ÁREA ENTRE 5M² E 10M², E = 10MM, COM TALISCAS. AF_03/2024</t>
  </si>
  <si>
    <t>98445</t>
  </si>
  <si>
    <t>PAREDE DE MADEIRA COMPENSADA PARA CONSTRUÇÃO TEMPORÁRIA EM CHAPA SIMPLES, EXTERNA, COM ÁREA LÍQUIDA MAIOR OU IGUAL A 6 M², COM VÃO. AF_03/2024</t>
  </si>
  <si>
    <t>98446</t>
  </si>
  <si>
    <t>PAREDE DE MADEIRA COMPENSADA PARA CONSTRUÇÃO TEMPORÁRIA EM CHAPA SIMPLES, EXTERNA, COM ÁREA LÍQUIDA MENOR QUE 6 M², COM VÃO. AF_03/2024</t>
  </si>
  <si>
    <t>98441</t>
  </si>
  <si>
    <t>PAREDE DE MADEIRA COMPENSADA PARA CONSTRUÇÃO TEMPORÁRIA EM CHAPA SIMPLES, EXTERNA, SEM VÃO. AF_03/2024</t>
  </si>
  <si>
    <t>98447</t>
  </si>
  <si>
    <t>PAREDE DE MADEIRA COMPENSADA PARA CONSTRUÇÃO TEMPORÁRIA EM CHAPA SIMPLES, INTERNA, COM ÁREA LÍQUIDA MAIOR OU IGUAL A 6 M², COM VÃO. AF_03/2024</t>
  </si>
  <si>
    <t>98448</t>
  </si>
  <si>
    <t>PAREDE DE MADEIRA COMPENSADA PARA CONSTRUÇÃO TEMPORÁRIA EM CHAPA SIMPLES, INTERNA, COM ÁREA LÍQUIDA MENOR QUE 6 M², COM VÃO. AF_03/2024</t>
  </si>
  <si>
    <t>98443</t>
  </si>
  <si>
    <t>PAREDE DE MADEIRA COMPENSADA PARA CONSTRUÇÃO TEMPORÁRIA EM CHAPA SIMPLES, INTERNA, SEM VÃO. AF_03/2024</t>
  </si>
  <si>
    <t>90820</t>
  </si>
  <si>
    <t>PORTA DE MADEIRA PARA PINTURA, SEMI-OCA (LEVE OU MÉDIA), 60X210CM, ESPESSURA DE 3,5CM, INCLUSO DOBRADIÇAS - FORNECIMENTO E INSTALAÇÃO. AF_12/2019</t>
  </si>
  <si>
    <t>90822</t>
  </si>
  <si>
    <t>PORTA DE MADEIRA PARA PINTURA, SEMI-OCA (LEVE OU MÉDIA), 80X210CM, ESPESSURA DE 3,5CM, INCLUSO DOBRADIÇAS - FORNECIMENTO E INSTALAÇÃO. AF_12/2019</t>
  </si>
  <si>
    <t>91341</t>
  </si>
  <si>
    <t>PORTA EM ALUMÍNIO DE ABRIR TIPO VENEZIANA COM GUARNIÇÃO, FIXAÇÃO COM PARAFUSOS - FORNECIMENTO E INSTALAÇÃO. AF_12/2019</t>
  </si>
  <si>
    <t>101875</t>
  </si>
  <si>
    <t>QUADRO DE DISTRIBUIÇÃO DE ENERGIA EM CHAPA DE AÇO GALVANIZADO, DE EMBUTIR, COM BARRAMENTO TRIFÁSICO, PARA 12 DISJUNTORES DIN 100A - FORNECIMENTO E INSTALAÇÃO. AF_10/2020</t>
  </si>
  <si>
    <t>90443</t>
  </si>
  <si>
    <t>RASGO LINEAR MANUAL EM ALVENARIA, PARA RAMAIS/ DISTRIBUIÇÃO DE INSTALAÇÕES HIDRÁULICAS, DIÂMETROS MENORES OU IGUAIS A 40 MM. AF_09/2023</t>
  </si>
  <si>
    <t>91945</t>
  </si>
  <si>
    <t>SUPORTE PARAFUSADO COM PLACA DE ENCAIXE 4" X 2" ALTO (2,00 M DO PISO) PARA PONTO ELÉTRICO - FORNECIMENTO E INSTALAÇÃO. AF_03/2023</t>
  </si>
  <si>
    <t>89796</t>
  </si>
  <si>
    <t>TE, PVC, SERIE NORMAL, ESGOTO PREDIAL, DN 100 X 100 MM, JUNTA ELÁSTICA, FORNECIDO E INSTALADO EM RAMAL DE DESCARGA OU RAMAL DE ESGOTO SANITÁRIO. AF_08/2022</t>
  </si>
  <si>
    <t>92000</t>
  </si>
  <si>
    <t>TOMADA BAIXA DE EMBUTIR (1 MÓDULO), 2P+T 10 A, INCLUINDO SUPORTE E PLACA - FORNECIMENTO E INSTALAÇÃO. AF_03/2023</t>
  </si>
  <si>
    <t>92008</t>
  </si>
  <si>
    <t>TOMADA BAIXA DE EMBUTIR (2 MÓDULOS), 2P+T 10 A, INCLUINDO SUPORTE E PLACA - FORNECIMENTO E INSTALAÇÃO. AF_03/2023</t>
  </si>
  <si>
    <t>86888</t>
  </si>
  <si>
    <t>VASO SANITÁRIO SIFONADO COM CAIXA ACOPLADA LOUÇA BRANCA - FORNECIMENTO E INSTALAÇÃO. AF_01/2020</t>
  </si>
  <si>
    <t>Observações: Composição criada com base no SINAPI 93207</t>
  </si>
  <si>
    <t>JCA-44195268 EXECUÇÃO DE ALMOXARIFADO EM CANTEIRO DE OBRA EM CHAPA DE MADEIRA COMPENSADA, INCLUSO PRATELEIRAS. (M2)</t>
  </si>
  <si>
    <t>00004513</t>
  </si>
  <si>
    <t>CAIBRO 5 X 5 CM EM PINUS, MISTA OU EQUIVALENTE DA REGIAO - BRUTA</t>
  </si>
  <si>
    <t>00011455</t>
  </si>
  <si>
    <t>FERROLHO COM FECHO / TRINCO REDONDO, EM ACO GALVANIZADO / ZINCADO, DE SOBREPOR, COM COMPRIMENTO DE 8" E ESPESSURA MINIMA DA CHAPA DE 1,50 MM</t>
  </si>
  <si>
    <t>00006193</t>
  </si>
  <si>
    <t>TABUA NAO APARELHADA *2,5 X 20* CM, EM MACARANDUBA/MASSARANDUBA, ANGELIM OU EQUIVALENTE DA REGIAO - BRUTA</t>
  </si>
  <si>
    <t>88262</t>
  </si>
  <si>
    <t>CARPINTEIRO DE FORMAS COM ENCARGOS COMPLEMENTARES</t>
  </si>
  <si>
    <t>92025</t>
  </si>
  <si>
    <t>INTERRUPTOR SIMPLES (1 MÓDULO) COM 2 TOMADAS DE EMBUTIR 2P+T 10 A, INCLUINDO SUPORTE E PLACA - FORNECIMENTO E INSTALAÇÃO. AF_03/2023</t>
  </si>
  <si>
    <t>101876</t>
  </si>
  <si>
    <t>QUADRO DE DISTRIBUIÇÃO DE ENERGIA EM PVC, DE EMBUTIR, SEM BARRAMENTO, PARA 6 DISJUNTORES - FORNECIMENTO E INSTALAÇÃO. AF_10/2020</t>
  </si>
  <si>
    <t>Observações: Composição criada com base no SINAPI 93208</t>
  </si>
  <si>
    <t>JCA-76631831 EXECUÇÃO DE REFEITÓRIO EM CANTEIRO DE OBRA EM CHAPA DE MADEIRA COMPENSADA, NÃO INCLUSO MOBILIÁRIO E EQUIPAMENTOS. (M2)</t>
  </si>
  <si>
    <t>00037525</t>
  </si>
  <si>
    <t>TELA PLASTICA TECIDA LISTRADA BRANCA E LARANJA, TIPO GUARDA CORPO, EM POLIETILENO MONOFILADO, ROLO 1,20 X 50 M (L X C)</t>
  </si>
  <si>
    <t>98102</t>
  </si>
  <si>
    <t>CAIXA DE GORDURA SIMPLES, CIRCULAR, EM CONCRETO PRÉ-MOLDADO, DIÂMETRO INTERNO = 0,4 M, ALTURA INTERNA = 0,4 M. AF_12/2020</t>
  </si>
  <si>
    <t>Observações: Composição criada com base no SINAPI 93210</t>
  </si>
  <si>
    <t>UFSB-83384959 EXECUÇÃO DE CENTRAL DE ARMADURA EM CANTEIRO DE OBRA, NÃO INCLUSO MOBILIÁRIO E EQUIPAMENTOS. AF_04/2016 (M2)</t>
  </si>
  <si>
    <t>91959</t>
  </si>
  <si>
    <t>INTERRUPTOR SIMPLES (2 MÓDULOS), 10A/250V, INCLUINDO SUPORTE E PLACA - FORNECIMENTO E INSTALAÇÃO. AF_03/2023</t>
  </si>
  <si>
    <t>92001</t>
  </si>
  <si>
    <t>TOMADA BAIXA DE EMBUTIR (1 MÓDULO), 2P+T 20 A, INCLUINDO SUPORTE E PLACA - FORNECIMENTO E INSTALAÇÃO. AF_03/2023</t>
  </si>
  <si>
    <t>Observações: Composição criada com base no SINAPI 93582. Foi necessária a criação da composição própria tendo em vista a suspensão, pelo SINAPI nesse período, da composição em questão de seu banco de dados nessa data.
A criação seguiu os parâmetros do SINAPI, mantendo todos os insumos atualizados.</t>
  </si>
  <si>
    <t>JCA-48737109 EXECUÇÃO DE SANITÁRIO E VESTIÁRIO EM CANTEIRO DE OBRA EM CHAPA DE MADEIRA COMPENSADA, NÃO INCLUSO MOBILIÁRIO. (M2)</t>
  </si>
  <si>
    <t>00011712</t>
  </si>
  <si>
    <t>CAIXA SIFONADA, PVC, 150 X 150 X 50 MM, COM GRELHA QUADRADA, BRANCA (NBR 5688)</t>
  </si>
  <si>
    <t>00003659</t>
  </si>
  <si>
    <t>JUNCAO SIMPLES DE REDUCAO, PVC, DN 100 X 50 MM, SERIE NORMAL PARA ESGOTO PREDIAL</t>
  </si>
  <si>
    <t>00003670</t>
  </si>
  <si>
    <t>JUNCAO SIMPLES, PVC, 45 GRAUS, DN 100 X 100 MM, SERIE NORMAL PARA ESGOTO PREDIAL</t>
  </si>
  <si>
    <t>00011697</t>
  </si>
  <si>
    <t>MICTORIO COLETIVO ACO INOX (AISI 304), E = 0,8 MM, DE *100 X 40 X 30* CM (C X A X P)</t>
  </si>
  <si>
    <t>00043777</t>
  </si>
  <si>
    <t>PORTA DE MADEIRA, FOLHA LEVE (NBR 15930), DE 600 X 2100 MM, E = 35 MM, NUCLEO COLMEIA, CAPA LISA EM HDF, ACABAMENTO MELAMINICO EM PADRAO MADEIRA</t>
  </si>
  <si>
    <t>00021112</t>
  </si>
  <si>
    <t>VALVULA DE DESCARGA EM METAL CROMADO PARA MICTORIO COM ACIONAMENTO POR PRESSAO E FECHAMENTO AUTOMATICO</t>
  </si>
  <si>
    <t>87903</t>
  </si>
  <si>
    <t>CHAPISCO APLICADO EM ALVENARIA (COM PRESENÇA DE VÃOS) E ESTRUTURAS DE CONCRETO DE FACHADA, COM ROLO PARA TEXTURA ACRÍLICA. ARGAMASSA INDUSTRIALIZADA COM PREPARO EM MISTURADOR 300 KG. AF_10/2022</t>
  </si>
  <si>
    <t>100860</t>
  </si>
  <si>
    <t>CHUVEIRO ELÉTRICO COMUM CORPO PLÁSTICO, TIPO DUCHA - FORNECIMENTO E INSTALAÇÃO. AF_01/2020</t>
  </si>
  <si>
    <t>91890</t>
  </si>
  <si>
    <t>CURVA 90 GRAUS PARA ELETRODUTO, PVC, ROSCÁVEL, DN 25 MM (3/4"), PARA CIRCUITOS TERMINAIS, INSTALADA EM FORRO - FORNECIMENTO E INSTALAÇÃO. AF_03/2023</t>
  </si>
  <si>
    <t>91863</t>
  </si>
  <si>
    <t>ELETRODUTO RÍGIDO ROSCÁVEL, PVC, DN 25 MM (3/4"), PARA CIRCUITOS TERMINAIS, INSTALADO EM FORRO - FORNECIMENTO E INSTALAÇÃO. AF_03/2023</t>
  </si>
  <si>
    <t>91871</t>
  </si>
  <si>
    <t>ELETRODUTO RÍGIDO ROSCÁVEL, PVC, DN 25 MM (3/4"), PARA CIRCUITOS TERMINAIS, INSTALADO EM PAREDE - FORNECIMENTO E INSTALAÇÃO. AF_03/2023</t>
  </si>
  <si>
    <t>87546</t>
  </si>
  <si>
    <t>EMBOÇO, EM ARGAMASSA TRAÇO 1:2:8, PREPARO MANUAL, APLICADO MANUALMENTE EM PAREDES INTERNAS, PARA AMBIENTES COM ÁREA MENOR QUE 5M², E = 10MM, COM TALISCAS. AF_03/2024</t>
  </si>
  <si>
    <t>91305</t>
  </si>
  <si>
    <t>FECHADURA DE EMBUTIR PARA PORTA DE BANHEIRO, COMPLETA, ACABAMENTO PADRÃO POPULAR, INCLUSO EXECUÇÃO DE FURO - FORNECIMENTO E INSTALAÇÃO. AF_12/2019</t>
  </si>
  <si>
    <t>91967</t>
  </si>
  <si>
    <t>INTERRUPTOR SIMPLES (3 MÓDULOS), 10A/250V, INCLUINDO SUPORTE E PLACA - FORNECIMENTO E INSTALAÇÃO. AF_03/2023</t>
  </si>
  <si>
    <t>91882</t>
  </si>
  <si>
    <t>LUVA PARA ELETRODUTO, PVC, ROSCÁVEL, DN 20 MM (1/2"), PARA CIRCUITOS TERMINAIS, INSTALADA EM PAREDE - FORNECIMENTO E INSTALAÇÃO. AF_03/2023</t>
  </si>
  <si>
    <t>98449</t>
  </si>
  <si>
    <t>PAREDE DE MADEIRA COMPENSADA PARA CONSTRUÇÃO TEMPORÁRIA EM CHAPA DUPLA, EXTERNA, SEM VÃO. AF_03/2024</t>
  </si>
  <si>
    <t>89709</t>
  </si>
  <si>
    <t>RALO SIFONADO, PVC, DN 100 X 40 MM, JUNTA SOLDÁVEL, FORNECIDO E INSTALADO EM RAMAL DE DESCARGA OU EM RAMAL DE ESGOTO SANITÁRIO. AF_08/2022</t>
  </si>
  <si>
    <t>89985</t>
  </si>
  <si>
    <t>REGISTRO DE PRESSÃO BRUTO, LATÃO, ROSCÁVEL, 3/4", COM ACABAMENTO E CANOPLA CROMADOS - FORNECIMENTO E INSTALAÇÃO. AF_08/2021</t>
  </si>
  <si>
    <t>87247</t>
  </si>
  <si>
    <t>REVESTIMENTO CERÂMICO PARA PISO COM PLACAS TIPO ESMALTADA DE DIMENSÕES 35X35 CM APLICADA EM AMBIENTES DE ÁREA ENTRE 5 M2 E 10 M2. AF_02/2023_PE</t>
  </si>
  <si>
    <t>Observações: Composição criada com base no SINAPI 93212</t>
  </si>
  <si>
    <t>UFSB-13473464 EXECUÇÃO DE CENTRAL DE FÔRMAS, PRODUÇÃO DE ARGAMASSA OU CONCRETO EM CANTEIRO DE OBRA, NÃO INCLUSO MOBILIÁRIO E EQUIPAMENTOS. (M2)</t>
  </si>
  <si>
    <t>Observações: Composição criada com base no SINAPI 93583. Foi necessária a criação da composição própria tendo em vista a suspensão, pelo SINAPI nesse período, da composição em questão de seu banco de dados nessa data.
A criação seguiu os parâmetros do SINAPI, mantendo todos os insumos atualizados.</t>
  </si>
  <si>
    <t>JCA-15799018 CONJUNTO DE BAIAS DE RESÍDUOS DE CONSTRUÇÃO COM PAREDES EM MADEIRA COMPENSADA, PISO CIMENTADO - INCLUSIVE ACABAMENTOS - SENDO 5 BAIAS DE 2,00M X 2,00M CADA UMA TOTALIZANDO 10,00M X 2,00M. (UN)</t>
  </si>
  <si>
    <t>97101</t>
  </si>
  <si>
    <t>EXECUÇÃO DE RADIER, ESPESSURA DE 10 CM, FCK = 30 MPA, COM USO DE FORMAS EM MADEIRA SERRADA. AF_09/2021</t>
  </si>
  <si>
    <t>102209</t>
  </si>
  <si>
    <t>PINTURA TINTA DE ACABAMENTO (PIGMENTADA) ESMALTE SINTÉTICO ACETINADO EM MADEIRA, 1 DEMÃO. AF_01/2021</t>
  </si>
  <si>
    <t xml:space="preserve">Observações: Composição criada com base em projeto próprio para conjunto de baias. Para a presente composição foram utilizadas composições auxiliares SINAPI.
</t>
  </si>
  <si>
    <t>JCA-89852022 CONJUNTO DE BAIAS DE MATERIAIS DE CONSTRUÇÃO COM PAREDES EM MADEIRA COMPENSADA, PISO CIMENTADO - INCLUSIVE ACABAMENTOS - SENDO 4 BAIAS DE 2,00M X 2,00M CADA UMA TOTALIZANDO 8,00M X 2,00M. (UN)</t>
  </si>
  <si>
    <t>Observações: Composição criada com base em projeto próprio para conjunto de baias. Para a presente composição foram utilizadas composições auxiliares SINAPI.</t>
  </si>
  <si>
    <t>103077 EXECUÇÃO DE LAJE SOBRE SOLO, ESPESSURA DE 15 CM, FCK = 30 MPA, COM USO DE FORMAS EM MADEIRA SERRADA. AF_09/2021 (ÁREA DE BETONEIRAS) (M2)</t>
  </si>
  <si>
    <t>97090</t>
  </si>
  <si>
    <t>ARMAÇÃO PARA EXECUÇÃO DE RADIER, PISO DE CONCRETO OU LAJE SOBRE SOLO, COM USO DE TELA Q-138. AF_09/2021</t>
  </si>
  <si>
    <t>97083</t>
  </si>
  <si>
    <t>COMPACTAÇÃO MECÂNICA DE SOLO PARA EXECUÇÃO DE RADIER, PISO DE CONCRETO OU LAJE SOBRE SOLO, COM COMPACTADOR DE SOLOS A PERCUSSÃO. AF_09/2021</t>
  </si>
  <si>
    <t>96624</t>
  </si>
  <si>
    <t>LASTRO COM MATERIAL GRANULAR (PEDRA BRITADA N.2), APLICADO EM PISOS OU LAJES SOBRE SOLO, ESPESSURA DE *10 CM*. AF_01/2024</t>
  </si>
  <si>
    <t>98459 TAPUME COM TELHA METÁLICA. AF_03/2024 (M2)</t>
  </si>
  <si>
    <t>91693</t>
  </si>
  <si>
    <t>SERRA CIRCULAR DE BANCADA COM MOTOR ELÉTRICO POTÊNCIA DE 5HP, COM COIFA PARA DISCO 10" - CHI DIURNO. AF_08/2015</t>
  </si>
  <si>
    <t>91692</t>
  </si>
  <si>
    <t>SERRA CIRCULAR DE BANCADA COM MOTOR ELÉTRICO POTÊNCIA DE 5HP, COM COIFA PARA DISCO 10" - CHP DIURNO. AF_08/2015</t>
  </si>
  <si>
    <t>00004491</t>
  </si>
  <si>
    <t>PONTALETE *7,5 X 7,5* CM EM PINUS, MISTA OU EQUIVALENTE DA REGIAO - BRUTA</t>
  </si>
  <si>
    <t>00005061</t>
  </si>
  <si>
    <t>PREGO DE ACO POLIDO COM CABECA 18 X 27 (2 1/2 X 10)</t>
  </si>
  <si>
    <t>00006194</t>
  </si>
  <si>
    <t>TABUA *2,5 X 15 CM EM PINUS, MISTA OU EQUIVALENTE DA REGIAO - BRUTA</t>
  </si>
  <si>
    <t>00007243</t>
  </si>
  <si>
    <t>TELHA TRAPEZOIDAL EM ACO ZINCADO, SEM PINTURA, ALTURA DE APROXIMADAMENTE 40 MM, ESPESSURA DE 0,50 MM E LARGURA UTIL DE 980 MM</t>
  </si>
  <si>
    <t>88239</t>
  </si>
  <si>
    <t>AJUDANTE DE CARPINTEIRO COM ENCARGOS COMPLEMENTARES</t>
  </si>
  <si>
    <t>94974</t>
  </si>
  <si>
    <t>CONCRETO MAGRO PARA LASTRO, TRAÇO 1:4,5:4,5 (EM MASSA SECA DE CIMENTO/ AREIA MÉDIA/ BRITA 1) - PREPARO MANUAL. AF_05/2021</t>
  </si>
  <si>
    <t>103689 FORNECIMENTO E INSTALAÇÃO DE PLACA DE OBRA COM CHAPA GALVANIZADA E ESTRUTURA DE MADEIRA. AF_03/2022_PS (M2)</t>
  </si>
  <si>
    <t>00004813</t>
  </si>
  <si>
    <t>PLACA DE OBRA (PARA CONSTRUCAO CIVIL) EM CHAPA GALVANIZADA *N. 22*, ADESIVADA, DE *2,4 X 1,2* M (SEM POSTES PARA FIXACAO)</t>
  </si>
  <si>
    <t>00005065</t>
  </si>
  <si>
    <t>PREGO DE ACO POLIDO COM CABECA 10 X 10 (7/8 X 17)</t>
  </si>
  <si>
    <t>00005069</t>
  </si>
  <si>
    <t>PREGO DE ACO POLIDO COM CABECA 17 X 27 (2 1/2 X 11)</t>
  </si>
  <si>
    <t>00004509</t>
  </si>
  <si>
    <t>SARRAFO *2,5 X 10* CM EM PINUS, MISTA OU EQUIVALENTE DA REGIAO - BRUTA</t>
  </si>
  <si>
    <t>102234</t>
  </si>
  <si>
    <t>PINTURA IMUNIZANTE PARA MADEIRA, 2 DEMÃOS. AF_01/2021</t>
  </si>
  <si>
    <t>98053 TANQUE SÉPTICO CIRCULAR, EM CONCRETO PRÉ-MOLDADO, DIÂMETRO INTERNO = 1,40 M, ALTURA INTERNA = 2,50 M, VOLUME ÚTIL: 3463,6 L (PARA 13 CONTRIBUINTES). AF_12/2020_PA (UN)</t>
  </si>
  <si>
    <t>00012563</t>
  </si>
  <si>
    <t>ANEL EM CONCRETO ARMADO, LISO, PARA, POCOS DE VISITA, POCOS DE INSPECAO, FOSSAS SEPTICAS E SUMIDOUROS, SEM FUNDO, DIAMETRO INTERNO DE 1,50 M E ALTURA DE 0,50 M</t>
  </si>
  <si>
    <t>88309</t>
  </si>
  <si>
    <t>PEDREIRO COM ENCARGOS COMPLEMENTARES</t>
  </si>
  <si>
    <t>88628</t>
  </si>
  <si>
    <t>ARGAMASSA TRAÇO 1:3 (EM VOLUME DE CIMENTO E AREIA MÉDIA ÚMIDA), PREPARO MECÂNICO COM BETONEIRA 400 L. AF_08/2019</t>
  </si>
  <si>
    <t>97738</t>
  </si>
  <si>
    <t>PEÇA CIRCULAR PRÉ-MOLDADA, VOLUME DE CONCRETO DE 10 A 30 LITROS, TAXA DE FIBRA DE POLIPROPILENO APROXIMADA DE 6 KG/M³. AF_03/2024_PS</t>
  </si>
  <si>
    <t>97739</t>
  </si>
  <si>
    <t>PEÇA CIRCULAR PRÉ-MOLDADA, VOLUME DE CONCRETO DE 30 A 100 LITROS, TAXA DE AÇO APROXIMADA DE 30KG/M³. AF_03/2024</t>
  </si>
  <si>
    <t>101624</t>
  </si>
  <si>
    <t>PREPARO DE FUNDO DE VALA COM LARGURA MAIOR OU IGUAL A 1,5 M E MENOR QUE 2,5 M, COM CAMADA DE BRITA, LANÇAMENTO MECANIZADO. AF_08/2020</t>
  </si>
  <si>
    <t>98099 SUMIDOURO RETANGULAR, EM ALVENARIA COM BLOCOS DE CONCRETO, DIMENSÕES INTERNAS: 1,0 X 3,0 X H=3,0 M, ÁREA DE INFILTRAÇÃO: 25 M² (PARA 10 CONTRIBUINTES). AF_12/2020 (UN)</t>
  </si>
  <si>
    <t>00025067</t>
  </si>
  <si>
    <t>BLOCO DE CONCRETO ESTRUTURAL 19 X 19 X 39 CM, FBK 4,5 MPA (NBR 6136)</t>
  </si>
  <si>
    <t>00000660</t>
  </si>
  <si>
    <t>CANALETA DE CONCRETO 19 X 19 X 19 CM (CLASSE C - NBR 6136)</t>
  </si>
  <si>
    <t>00004720</t>
  </si>
  <si>
    <t>PEDRA BRITADA N. 0, OU PEDRISCO (4,8 A 9,5 MM) POSTO PEDREIRA/FORNECEDOR, SEM FRETE</t>
  </si>
  <si>
    <t>100475</t>
  </si>
  <si>
    <t>ARGAMASSA TRAÇO 1:3 (EM VOLUME DE CIMENTO E AREIA MÉDIA ÚMIDA) COM ADIÇÃO DE IMPERMEABILIZANTE, PREPARO MECÂNICO COM BETONEIRA 400 L. AF_08/2019</t>
  </si>
  <si>
    <t>89998</t>
  </si>
  <si>
    <t>ARMAÇÃO DE CINTA DE ALVENARIA ESTRUTURAL; DIÂMETRO DE 10,0 MM. AF_09/2021</t>
  </si>
  <si>
    <t>89996</t>
  </si>
  <si>
    <t>ARMAÇÃO VERTICAL DE ALVENARIA ESTRUTURAL; DIÂMETRO DE 10,0 MM. AF_09/2021</t>
  </si>
  <si>
    <t>89995</t>
  </si>
  <si>
    <t>GRAUTEAMENTO DE CINTA SUPERIOR OU DE VERGA EM ALVENARIA ESTRUTURAL. AF_09/2021</t>
  </si>
  <si>
    <t>89993</t>
  </si>
  <si>
    <t>GRAUTEAMENTO VERTICAL EM ALVENARIA ESTRUTURAL. AF_09/2021</t>
  </si>
  <si>
    <t>97735</t>
  </si>
  <si>
    <t>PEÇA RETANGULAR PRÉ-MOLDADA, VOLUME DE CONCRETO DE 30 A 100 LITROS, TAXA DE AÇO APROXIMADA DE 30KG/M³. AF_03/2024</t>
  </si>
  <si>
    <t>101625</t>
  </si>
  <si>
    <t>PREPARO DE FUNDO DE VALA COM LARGURA MAIOR OU IGUAL A 1,5 M E MENOR QUE 2,5 M, COM CAMADA DE AREIA, LANÇAMENTO MECANIZADO. AF_08/2020</t>
  </si>
  <si>
    <t>98461 ESTRUTURA DE MADEIRA PROVISÓRIA PARA SUPORTE DE CAIXA DÁGUA ELEVADA DE 1000 LITROS. AF_03/2024 (UN)</t>
  </si>
  <si>
    <t>00001347</t>
  </si>
  <si>
    <t>CHAPA/PAINEL DE MADEIRA COMPENSADA PLASTIFICADA (MADEIRITE PLASTIFICADO) PARA FORMA DE CONCRETO, DE 2200 X 1100 MM, E = 12 MM</t>
  </si>
  <si>
    <t>00034492</t>
  </si>
  <si>
    <t>CONCRETO USINADO BOMBEAVEL, CLASSE DE RESISTENCIA C20, COM BRITA 0 E 1, SLUMP = 100 +/- 20 MM, EXCLUI SERVICO DE BOMBEAMENTO (NBR 8953)</t>
  </si>
  <si>
    <t>00002747</t>
  </si>
  <si>
    <t>MOURAO ROLICO DE MADEIRA TRATADA, D = 16 A 20 CM, H = 2,20 M, EM EUCALIPTO OU EQUIVALENTE DA REGIAO (PARA CERCA)</t>
  </si>
  <si>
    <t>00006212</t>
  </si>
  <si>
    <t>TABUA *2,5 X 30 CM EM PINUS, MISTA OU EQUIVALENTE DA REGIAO - BRUTA</t>
  </si>
  <si>
    <t>102607 CAIXA D´ÁGUA EM POLIETILENO, 1000 LITROS - FORNECIMENTO E INSTALAÇÃO. AF_06/2021 (UN)</t>
  </si>
  <si>
    <t>00034636</t>
  </si>
  <si>
    <t>CAIXA D'AGUA / RESERVATORIO EM POLIETILENO, 1000 LITROS, COM TAMPA</t>
  </si>
  <si>
    <t>88248</t>
  </si>
  <si>
    <t>AUXILIAR DE ENCANADOR OU BOMBEIRO HIDRÁULICO COM ENCARGOS COMPLEMENTARES</t>
  </si>
  <si>
    <t>88267</t>
  </si>
  <si>
    <t>ENCANADOR OU BOMBEIRO HIDRÁULICO COM ENCARGOS COMPLEMENTARES</t>
  </si>
  <si>
    <t>97625 DEMOLIÇÃO DE ALVENARIA PARA QUALQUER TIPO DE BLOCO, DE FORMA MECANIZADA, SEM REAPROVEITAMENTO. AF_09/2023 (M3)</t>
  </si>
  <si>
    <t>5942</t>
  </si>
  <si>
    <t>PÁ CARREGADEIRA SOBRE RODAS, POTÊNCIA LÍQUIDA 128 HP, CAPACIDADE DA CAÇAMBA 1,7 A 2,8 M3, PESO OPERACIONAL 11632 KG - CHI DIURNO. AF_06/2014</t>
  </si>
  <si>
    <t>5940</t>
  </si>
  <si>
    <t>PÁ CARREGADEIRA SOBRE RODAS, POTÊNCIA LÍQUIDA 128 HP, CAPACIDADE DA CAÇAMBA 1,7 A 2,8 M3, PESO OPERACIONAL 11632 KG - CHP DIURNO. AF_06/2014</t>
  </si>
  <si>
    <t>97629 DEMOLIÇÃO DE LAJES, EM CONCRETO ARMADO, DE FORMA MECANIZADA COM MARTELETE, SEM REAPROVEITAMENTO. AF_09/2023 (M3)</t>
  </si>
  <si>
    <t>102274</t>
  </si>
  <si>
    <t>MARTELO DEMOLIDOR ELÉTRICO, COM POTÊNCIA DE 2.000 W, 1.000 IMPACTOS POR MINUTO, PESO DE 30 KG - CHI DIURNO. AF_01/2021</t>
  </si>
  <si>
    <t>102275</t>
  </si>
  <si>
    <t>MARTELO DEMOLIDOR ELÉTRICO, COM POTÊNCIA DE 2.000 W, 1.000 IMPACTOS POR MINUTO, PESO DE 30 KG - CHP DIURNO. AF_01/2021</t>
  </si>
  <si>
    <t>97627 DEMOLIÇÃO DE PILARES E VIGAS EM CONCRETO ARMADO, DE FORMA MECANIZADA COM MARTELETE, SEM REAPROVEITAMENTO. AF_09/2023 (M3)</t>
  </si>
  <si>
    <t>97638 REMOÇÃO DE CHAPAS E PERFIS DE DRYWALL, DE FORMA MANUAL, SEM REAPROVEITAMENTO. AF_09/2023 (M2)</t>
  </si>
  <si>
    <t>88278</t>
  </si>
  <si>
    <t>MONTADOR DE ESTRUTURA METÁLICA COM ENCARGOS COMPLEMENTARES</t>
  </si>
  <si>
    <t>97640 REMOÇÃO DE FORROS DE DRYWALL, PVC E FIBROMINERAL, DE FORMA MANUAL, SEM REAPROVEITAMENTO. AF_09/2023 (M2)</t>
  </si>
  <si>
    <t>97642 REMOÇÃO DE TRAMA METÁLICA OU DE MADEIRA PARA FORRO, DE FORMA MANUAL, SEM REAPROVEITAMENTO. AF_09/2023 (M2)</t>
  </si>
  <si>
    <t>97644 REMOÇÃO DE PORTAS, DE FORMA MANUAL, SEM REAPROVEITAMENTO. AF_09/2023 (M2)</t>
  </si>
  <si>
    <t>97645 REMOÇÃO DE JANELAS, DE FORMA MANUAL, SEM REAPROVEITAMENTO. AF_09/2023 (M2)</t>
  </si>
  <si>
    <t>97647 REMOÇÃO DE TELHAS DE FIBROCIMENTO METÁLICA E CERÂMICA, DE FORMA MANUAL, SEM REAPROVEITAMENTO. AF_09/2023 (M2)</t>
  </si>
  <si>
    <t>88323</t>
  </si>
  <si>
    <t>TELHADISTA COM ENCARGOS COMPLEMENTARES</t>
  </si>
  <si>
    <t>97650 REMOÇÃO DE TRAMA DE MADEIRA PARA COBERTURA, DE FORMA MANUAL, SEM REAPROVEITAMENTO. AF_09/2023 (M2)</t>
  </si>
  <si>
    <t>97663 REMOÇÃO DE LOUÇAS, DE FORMA MANUAL, SEM REAPROVEITAMENTO. AF_09/2023 (UN)</t>
  </si>
  <si>
    <t>104790 DEMOLIÇÃO DE PISO DE CONCRETO SIMPLES, DE FORMA MECANIZADA COM MARTELETE, SEM REAPROVEITAMENTO. AF_09/2023 (M3)</t>
  </si>
  <si>
    <t>90965</t>
  </si>
  <si>
    <t>COMPRESSOR DE AR REBOCÁVEL, VAZÃO 89 PCM, PRESSÃO EFETIVA DE TRABALHO 102 PSI, MOTOR DIESEL, POTÊNCIA 20 CV - CHI DIURNO. AF_06/2015</t>
  </si>
  <si>
    <t>90964</t>
  </si>
  <si>
    <t>COMPRESSOR DE AR REBOCÁVEL, VAZÃO 89 PCM, PRESSÃO EFETIVA DE TRABALHO 102 PSI, MOTOR DIESEL, POTÊNCIA 20 CV - CHP DIURNO. AF_06/2015</t>
  </si>
  <si>
    <t>5952</t>
  </si>
  <si>
    <t>MARTELETE OU ROMPEDOR PNEUMÁTICO MANUAL, 28 KG, COM SILENCIADOR - CHI DIURNO. AF_07/2016</t>
  </si>
  <si>
    <t>5795</t>
  </si>
  <si>
    <t>MARTELETE OU ROMPEDOR PNEUMÁTICO MANUAL, 28 KG, COM SILENCIADOR - CHP DIURNO. AF_07/2016</t>
  </si>
  <si>
    <t>104792 REMOÇÃO DE CABOS ELÉTRICOS, COM SEÇÃO DE ATÉ 2,5 MM², DE FORMA MANUAL, SEM REAPROVEITAMENTO. AF_09/2023 (M)</t>
  </si>
  <si>
    <t>88264</t>
  </si>
  <si>
    <t>ELETRICISTA COM ENCARGOS COMPLEMENTARES</t>
  </si>
  <si>
    <t>104793 REMOÇÃO DE CABOS ELÉTRICOS, COM SEÇÃO MAIOR QUE 2,5 MM² E MENOR QUE 10 MM², DE FORMA MANUAL, SEM REAPROVEITAMENTO. AF_09/2023 (M)</t>
  </si>
  <si>
    <t>104801 REMOÇÃO DE ALAMBRADOS PARA QUADRAS POLIESPORTIVAS, ESTRUTURADO POR TUBOS DE AÇO GALVANIZADO, COM TELA DE ARAME GALVANIZADO, DE FORMA MANUAL, SEM REAPROVEITAMENTO. AF_09/2023 (M2)</t>
  </si>
  <si>
    <t>88315</t>
  </si>
  <si>
    <t>SERRALHEIRO COM ENCARGOS COMPLEMENTARES</t>
  </si>
  <si>
    <t>100982 CARGA, MANOBRA E DESCARGA DE ENTULHO EM CAMINHÃO BASCULANTE 10 M³ - CARGA COM ESCAVADEIRA HIDRÁULICA (CAÇAMBA DE 0,80 M³ / 111 HP) E DESCARGA LIVRE (UNIDADE: M3). AF_07/2020 (M3)</t>
  </si>
  <si>
    <t>5632</t>
  </si>
  <si>
    <t>ESCAVADEIRA HIDRÁULICA SOBRE ESTEIRAS, CAÇAMBA 0,80 M3, PESO OPERACIONAL 17 T, POTENCIA BRUTA 111 HP - CHI DIURNO. AF_06/2014</t>
  </si>
  <si>
    <t>5631</t>
  </si>
  <si>
    <t>ESCAVADEIRA HIDRÁULICA SOBRE ESTEIRAS, CAÇAMBA 0,80 M3, PESO OPERACIONAL 17 T, POTENCIA BRUTA 111 HP - CHP DIURNO. AF_06/2014</t>
  </si>
  <si>
    <t>99059 LOCAÇÃO CONVENCIONAL DE OBRA, UTILIZANDO GABARITO DE TÁBUAS CORRIDAS PONTALETADAS A CADA 2,00M - 2 UTILIZAÇÕES. AF_03/2024 (M)</t>
  </si>
  <si>
    <t>00004433</t>
  </si>
  <si>
    <t>CAIBRO NAO APARELHADO *6 X 6* CM, EM MACARANDUBA/MASSARANDUBA, ANGELIM OU EQUIVALENTE DA REGIAO - BRUTA</t>
  </si>
  <si>
    <t>00005068</t>
  </si>
  <si>
    <t>PREGO DE ACO POLIDO COM CABECA 17 X 21 (2 X 11)</t>
  </si>
  <si>
    <t>00004417</t>
  </si>
  <si>
    <t>SARRAFO NAO APARELHADO *2,5 X 7* CM, EM MACARANDUBA/MASSARANDUBA, ANGELIM, PEROBA-ROSA OU EQUIVALENTE DA REGIAO - BRUTA</t>
  </si>
  <si>
    <t>00010567</t>
  </si>
  <si>
    <t>TABUA *2,5 X 23* CM EM PINUS, MISTA OU EQUIVALENTE DA REGIAO - BRUTA</t>
  </si>
  <si>
    <t>00007356</t>
  </si>
  <si>
    <t>TINTA LATEX ACRILICA PREMIUM, COR BRANCO FOSCO</t>
  </si>
  <si>
    <t>L</t>
  </si>
  <si>
    <t>96523 ESCAVAÇÃO MANUAL PARA BLOCO DE COROAMENTO OU SAPATA (INCLUINDO ESCAVAÇÃO PARA COLOCAÇÃO DE FÔRMAS). AF_01/2024 (M3)</t>
  </si>
  <si>
    <t>96527 ESCAVAÇÃO MANUAL PARA VIGA BALDRAME OU SAPATA CORRIDA (INCLUINDO ESCAVAÇÃO PARA COLOCAÇÃO DE FÔRMAS). AF_01/2024 (M3)</t>
  </si>
  <si>
    <t>93382 REATERRO MANUAL DE VALAS, COM COMPACTADOR DE SOLOS DE PERCUSSÃO. AF_08/2023 (M3)</t>
  </si>
  <si>
    <t>5903</t>
  </si>
  <si>
    <t>CAMINHÃO PIPA 10.000 L TRUCADO, PESO BRUTO TOTAL 23.000 KG, CARGA ÚTIL MÁXIMA 15.935 KG, DISTÂNCIA ENTRE EIXOS 4,8 M, POTÊNCIA 230 CV, INCLUSIVE TANQUE DE AÇO PARA TRANSPORTE DE ÁGUA - CHI DIURNO. AF_06/2014</t>
  </si>
  <si>
    <t>5901</t>
  </si>
  <si>
    <t>CAMINHÃO PIPA 10.000 L TRUCADO, PESO BRUTO TOTAL 23.000 KG, CARGA ÚTIL MÁXIMA 15.935 KG, DISTÂNCIA ENTRE EIXOS 4,8 M, POTÊNCIA 230 CV, INCLUSIVE TANQUE DE AÇO PARA TRANSPORTE DE ÁGUA - CHP DIURNO. AF_06/2014</t>
  </si>
  <si>
    <t>91533</t>
  </si>
  <si>
    <t>COMPACTADOR DE SOLOS DE PERCUSSÃO (SOQUETE) COM MOTOR A GASOLINA 4 TEMPOS, POTÊNCIA 4 CV - CHP DIURNO. AF_08/2015</t>
  </si>
  <si>
    <t>96532 FABRICAÇÃO, MONTAGEM E DESMONTAGEM DE FÔRMA PARA SAPATA, EM MADEIRA SERRADA, E=25 MM, 2 UTILIZAÇÕES. AF_01/2024 (M2)</t>
  </si>
  <si>
    <t>00002692</t>
  </si>
  <si>
    <t>DESMOLDANTE PROTETOR PARA FORMAS DE MADEIRA, DE BASE OLEOSA EMULSIONADA EM AGUA</t>
  </si>
  <si>
    <t>00005074</t>
  </si>
  <si>
    <t>PREGO DE ACO POLIDO COM CABECA 15 X 18 (1 1/2 X 13)</t>
  </si>
  <si>
    <t>00005073</t>
  </si>
  <si>
    <t>PREGO DE ACO POLIDO COM CABECA 17 X 24 (2 1/4 X 11)</t>
  </si>
  <si>
    <t>00040304</t>
  </si>
  <si>
    <t>PREGO DE ACO POLIDO COM CABECA DUPLA 17 X 27 (2 1/2 X 11)</t>
  </si>
  <si>
    <t>00004517</t>
  </si>
  <si>
    <t>SARRAFO *2,5 X 7,5* CM EM PINUS, MISTA OU EQUIVALENTE DA REGIAO - BRUTA</t>
  </si>
  <si>
    <t>96619 LASTRO DE CONCRETO MAGRO, APLICADO EM BLOCOS DE COROAMENTO OU SAPATAS, ESPESSURA DE 5 CM. AF_01/2024 (M2)</t>
  </si>
  <si>
    <t>94968</t>
  </si>
  <si>
    <t>CONCRETO MAGRO PARA LASTRO, TRAÇO 1:4,5:4,5 (EM MASSA SECA DE CIMENTO/ AREIA MÉDIA/ BRITA 1) - PREPARO MECÂNICO COM BETONEIRA 600 L. AF_05/2021</t>
  </si>
  <si>
    <t>96558 CONCRETAGEM DE SAPATA, FCK 30 MPA, COM USO DE BOMBA - LANÇAMENTO, ADENSAMENTO E ACABAMENTO. AF_01/2024 (M3)</t>
  </si>
  <si>
    <t>90587</t>
  </si>
  <si>
    <t>VIBRADOR DE IMERSÃO, DIÂMETRO DE PONTEIRA 45MM, MOTOR ELÉTRICO TRIFÁSICO POTÊNCIA DE 2 CV - CHI DIURNO. AF_06/2015</t>
  </si>
  <si>
    <t>90586</t>
  </si>
  <si>
    <t>VIBRADOR DE IMERSÃO, DIÂMETRO DE PONTEIRA 45MM, MOTOR ELÉTRICO TRIFÁSICO POTÊNCIA DE 2 CV - CHP DIURNO. AF_06/2015</t>
  </si>
  <si>
    <t>00001525</t>
  </si>
  <si>
    <t>CONCRETO USINADO BOMBEAVEL, CLASSE DE RESISTENCIA C30, BRITA 0 E 1, SLUMP = 100 +/- 20 MM, COM BOMBEAMENTO (DISPONIBILIZACAO DE BOMBA), SEM O LANCAMENTO (NBR 8953)</t>
  </si>
  <si>
    <t>104918 ARMAÇÃO DE SAPATA ISOLADA, VIGA BALDRAME E SAPATA CORRIDA UTILIZANDO AÇO CA-50 DE 8 MM - MONTAGEM. AF_01/2024 (KG)</t>
  </si>
  <si>
    <t>00043132</t>
  </si>
  <si>
    <t>ARAME RECOZIDO 16 BWG, D = 1,65 MM (0,016 KG/M) OU 18 BWG, D = 1,25 MM (0,01 KG/M)</t>
  </si>
  <si>
    <t>00039017</t>
  </si>
  <si>
    <t>ESPACADOR / DISTANCIADOR CIRCULAR COM ENTRADA LATERAL, EM PLASTICO, PARA VERGALHAO *4,2 A 12,5* MM, COBRIMENTO 20 MM</t>
  </si>
  <si>
    <t>88238</t>
  </si>
  <si>
    <t>AJUDANTE DE ARMADOR COM ENCARGOS COMPLEMENTARES</t>
  </si>
  <si>
    <t>88245</t>
  </si>
  <si>
    <t>ARMADOR COM ENCARGOS COMPLEMENTARES</t>
  </si>
  <si>
    <t>92802</t>
  </si>
  <si>
    <t>CORTE E DOBRA DE AÇO CA-50, DIÂMETRO DE 8,0 MM. AF_06/2022</t>
  </si>
  <si>
    <t>96534 FABRICAÇÃO, MONTAGEM E DESMONTAGEM DE FÔRMA PARA BLOCO DE COROAMENTO, EM MADEIRA SERRADA, E=25 MM, 4 UTILIZAÇÕES. AF_01/2024 (M2)</t>
  </si>
  <si>
    <t>96557 CONCRETAGEM DE BLOCO DE COROAMENTO OU VIGA BALDRAME, FCK 30 MPA, COM USO DE BOMBA - LANÇAMENTO, ADENSAMENTO E ACABAMENTO. AF_01/2024 (M3)</t>
  </si>
  <si>
    <t>96543 ARMAÇÃO DE BLOCO UTILIZANDO AÇO CA-60 DE 5 MM - MONTAGEM. AF_01/2024 (KG)</t>
  </si>
  <si>
    <t>92800</t>
  </si>
  <si>
    <t>CORTE E DOBRA DE AÇO CA-60, DIÂMETRO DE 5,0 MM. AF_06/2022</t>
  </si>
  <si>
    <t>96544 ARMAÇÃO DE BLOCO UTILIZANDO AÇO CA-50 DE 6,3 MM - MONTAGEM. AF_01/2024 (KG)</t>
  </si>
  <si>
    <t>92801</t>
  </si>
  <si>
    <t>CORTE E DOBRA DE AÇO CA-50, DIÂMETRO DE 6,3 MM. AF_06/2022</t>
  </si>
  <si>
    <t>96545 ARMAÇÃO DE BLOCO UTILIZANDO AÇO CA-50 DE 8 MM - MONTAGEM. AF_01/2024 (KG)</t>
  </si>
  <si>
    <t>96546 ARMAÇÃO DE BLOCO UTILIZANDO AÇO CA-50 DE 10 MM - MONTAGEM. AF_01/2024 (KG)</t>
  </si>
  <si>
    <t>92803</t>
  </si>
  <si>
    <t>CORTE E DOBRA DE AÇO CA-50, DIÂMETRO DE 10,0 MM. AF_06/2022</t>
  </si>
  <si>
    <t>104920 ARMAÇÃO DE BLOCO, SAPATA ISOLADA, VIGA BALDRAME E SAPATA CORRIDA UTILIZANDO AÇO CA-50 DE 12,5 MM - MONTAGEM. AF_01/2024 (KG)</t>
  </si>
  <si>
    <t>92804</t>
  </si>
  <si>
    <t>CORTE E DOBRA DE AÇO CA-50, DIÂMETRO DE 12,5 MM. AF_06/2022</t>
  </si>
  <si>
    <t>JCA-02452001 MOBILIZAÇÃO OU DESMOBILIZAÇÃO INDIVIDUAL DE PERFURATRIZ PARA ESTACA HÉLICE CONTÍNUA OU BATE-ESTACA POR GRAVIDADE (UN)</t>
  </si>
  <si>
    <t>Equipamento</t>
  </si>
  <si>
    <t>Cavalo mecânico com semirreboque com capacidade de 30 t - 265 kW (CHP)</t>
  </si>
  <si>
    <t>TOTAL Equipamento:</t>
  </si>
  <si>
    <t>Observações: Composição baseada no SMOP/PR MOB-023 fazendo-se emprego dos insumos SINAPI e SICRO.</t>
  </si>
  <si>
    <t>JCA-76548631 ESTACA HÉLICE CONTÍNUA , DIÂMETRO DE 40 CM, INCLUSO CONCRETO FCK=30MPA E ARMADURA MÍNIMA (EXCLUSIVE MOBILIZAÇÃO E DESMOBILIZAÇÃO). (M)</t>
  </si>
  <si>
    <t>90675</t>
  </si>
  <si>
    <t>PERFURATRIZ COM TORRE METÁLICA PARA EXECUÇÃO DE ESTACA HÉLICE CONTÍNUA, PROFUNDIDADE MÁXIMA DE 30 M, DIÂMETRO MÁXIMO DE 800 MM, POTÊNCIA INSTALADA DE 268 HP, MESA ROTATIVA COM TORQUE MÁXIMO DE 170 KNM - CHI DIURNO. AF_06/2015</t>
  </si>
  <si>
    <t>90674</t>
  </si>
  <si>
    <t>PERFURATRIZ COM TORRE METÁLICA PARA EXECUÇÃO DE ESTACA HÉLICE CONTÍNUA, PROFUNDIDADE MÁXIMA DE 30 M, DIÂMETRO MÁXIMO DE 800 MM, POTÊNCIA INSTALADA DE 268 HP, MESA ROTATIVA COM TORQUE MÁXIMO DE 170 KNM - CHP DIURNO. AF_06/2015</t>
  </si>
  <si>
    <t>00043360</t>
  </si>
  <si>
    <t>CONCRETO USINADO BOMBEAVEL, CLASSE DE RESISTENCIA C30, COM BRITA 0 E 1, SLUMP = 220 +/- 30 MM, EXCLUI SERVICO DE BOMBEAMENTO (NBR 8953)</t>
  </si>
  <si>
    <t>90776</t>
  </si>
  <si>
    <t>ENCARREGADO GERAL COM ENCARGOS COMPLEMENTARES</t>
  </si>
  <si>
    <t>90778</t>
  </si>
  <si>
    <t>100973</t>
  </si>
  <si>
    <t>CARGA, MANOBRA E DESCARGA DE SOLOS E MATERIAIS GRANULARES EM CAMINHÃO BASCULANTE 6 M³ - CARGA COM PÁ CARREGADEIRA (CAÇAMBA DE 1,7 A 2,8 M³ / 128 HP) E DESCARGA LIVRE (UNIDADE: M3). AF_07/2020</t>
  </si>
  <si>
    <t>97913</t>
  </si>
  <si>
    <t>TRANSPORTE COM CAMINHÃO BASCULANTE DE 6 M³, EM VIA URBANA EM REVESTIMENTO PRIMÁRIO (UNIDADE: M3XKM). AF_07/2020</t>
  </si>
  <si>
    <t xml:space="preserve">Observações: Composição criada com base no SINAPI 100652 (estaca diâmetro 50cm) fazendo-se os seguintes ajustes:
Coeficiente de concreto: Reduzido de 0,27760000 para 0,17718624 (para diâmetro 40cm x 1,4 de perda).
Coeficiente de carga adequado ao diâmetro da estaca.
A armadura foi removida pois esta contada a parte no projeto.
Armaduras: Conforme projeto
</t>
  </si>
  <si>
    <t>95601 ARRASAMENTO MECANICO DE ESTACA DE CONCRETO ARMADO, DIAMETROS DE ATÉ 40 CM. AF_05/2021 (UN)</t>
  </si>
  <si>
    <t>95584 MONTAGEM DE ARMADURA TRANSVERSAL DE ESTACAS DE SEÇÃO CIRCULAR, DIÂMETRO = 6,30 MM. AF_09/2021_PS (KG)</t>
  </si>
  <si>
    <t>95578 MONTAGEM DE ARMADURA DE ESTACAS, DIÂMETRO = 12,5 MM. AF_09/2021_PS (KG)</t>
  </si>
  <si>
    <t>96536 FABRICAÇÃO, MONTAGEM E DESMONTAGEM DE FÔRMA PARA VIGA BALDRAME, EM MADEIRA SERRADA, E=25 MM, 4 UTILIZAÇÕES. AF_01/2024 (M2)</t>
  </si>
  <si>
    <t>104916 ARMAÇÃO DE SAPATA ISOLADA, VIGA BALDRAME E SAPATA CORRIDA UTILIZANDO AÇO CA-60 DE 5 MM - MONTAGEM. AF_01/2024 (KG)</t>
  </si>
  <si>
    <t>104917 ARMAÇÃO DE SAPATA ISOLADA, VIGA BALDRAME E SAPATA CORRIDA UTILIZANDO AÇO CA-50 DE 6,3 MM - MONTAGEM. AF_01/2024 (KG)</t>
  </si>
  <si>
    <t>104919 ARMAÇÃO DE SAPATA ISOLADA, VIGA BALDRAME E SAPATA CORRIDA UTILIZANDO AÇO CA-50 DE 10 MM - MONTAGEM. AF_01/2024 (KG)</t>
  </si>
  <si>
    <t>104921 ARMAÇÃO DE BLOCO, SAPATA ISOLADA, VIGA BALDRAME E SAPATA CORRIDA UTILIZANDO AÇO CA-50 DE 16 MM - MONTAGEM. AF_01/2024 (KG)</t>
  </si>
  <si>
    <t>92805</t>
  </si>
  <si>
    <t>CORTE E DOBRA DE AÇO CA-50, DIÂMETRO DE 16,0 MM. AF_06/2022</t>
  </si>
  <si>
    <t>97084 COMPACTAÇÃO MECÂNICA DE SOLO PARA EXECUÇÃO DE RADIER, PISO DE CONCRETO OU LAJE SOBRE SOLO, COM COMPACTADOR DE SOLOS TIPO PLACA VIBRATÓRIA. AF_09/2021 (M2)</t>
  </si>
  <si>
    <t>91277</t>
  </si>
  <si>
    <t>PLACA VIBRATÓRIA REVERSÍVEL COM MOTOR 4 TEMPOS A GASOLINA, FORÇA CENTRÍFUGA DE 25 KN (2500 KGF), POTÊNCIA 5,5 CV - CHP DIURNO. AF_08/2015</t>
  </si>
  <si>
    <t>97087 CAMADA SEPARADORA PARA EXECUÇÃO DE RADIER, PISO DE CONCRETO OU LAJE SOBRE SOLO, EM LONA PLÁSTICA. AF_09/2021 (M2)</t>
  </si>
  <si>
    <t>00042408</t>
  </si>
  <si>
    <t>LONA PLASTICA EXTRA FORTE PRETA, E = 200 MICRA</t>
  </si>
  <si>
    <t>97086 FABRICAÇÃO, MONTAGEM E DESMONTAGEM DE FORMA PARA RADIER, PISO DE CONCRETO OU LAJE SOBRE SOLO, EM MADEIRA SERRADA, 4 UTILIZAÇÕES. AF_09/2021 (M2)</t>
  </si>
  <si>
    <t>97096 CONCRETAGEM DE RADIER, PISO DE CONCRETO OU LAJE SOBRE SOLO, FCK 30 MPA - LANÇAMENTO, ADENSAMENTO E ACABAMENTO. AF_09/2021 (M3)</t>
  </si>
  <si>
    <t>92772 ARMAÇÃO DE LAJE DE ESTRUTURA CONVENCIONAL DE CONCRETO ARMADO UTILIZANDO AÇO CA-50 DE 12,5 MM - MONTAGEM. AF_06/2022 (KG)</t>
  </si>
  <si>
    <t>97093 ARMAÇÃO PARA EXECUÇÃO DE RADIER, PISO DE CONCRETO OU LAJE SOBRE SOLO, COM USO DE TELA Q-283. AF_09/2021 (KG)</t>
  </si>
  <si>
    <t>00043127</t>
  </si>
  <si>
    <t>TELA DE ACO SOLDADA NERVURADA, CA-60, Q-283 (4,48 KG/M2), DIAMETRO DO FIO = 6,0 MM, LARGURA = 2,45 X 6,00 M DE COMPRIMENTO, ESPACAMENTO DA MALHA = 10 X 10 CM</t>
  </si>
  <si>
    <t>00042407</t>
  </si>
  <si>
    <t>TRELICA NERVURADA (ESPACADOR), ALTURA = 120,0 MM, DIAMETRO DOS BANZOS INFERIORES E SUPERIOR = 6,0 MM, DIAMETRO DA DIAGONAL = 4,2 MM</t>
  </si>
  <si>
    <t>92421 MONTAGEM E DESMONTAGEM DE FÔRMA DE PILARES RETANGULARES E ESTRUTURAS SIMILARES, PÉ-DIREITO DUPLO, EM CHAPA DE MADEIRA COMPENSADA RESINADA, 4 UTILIZAÇÕES. AF_09/2020 (M2)</t>
  </si>
  <si>
    <t>00040271</t>
  </si>
  <si>
    <t>LOCACAO DE APRUMADOR METALICO DE PILAR, COM ALTURA E ANGULO REGULAVEIS, EXTENSAO DE *1,50* A *2,80* M</t>
  </si>
  <si>
    <t>UNXME</t>
  </si>
  <si>
    <t>00040287</t>
  </si>
  <si>
    <t>LOCACAO DE BARRA DE ANCORAGEM DE 0,80 A 1,20 M DE EXTENSAO, COM ROSCA DE 5/8", INCLUINDO PORCA E FLANGE</t>
  </si>
  <si>
    <t>00040275</t>
  </si>
  <si>
    <t>LOCACAO DE VIGA SANDUICHE METALICA VAZADA PARA TRAVAMENTO DE PILARES, ALTURA DE *8* CM, LARGURA DE *6* CM E EXTENSAO DE 2 M</t>
  </si>
  <si>
    <t>92263</t>
  </si>
  <si>
    <t>FABRICAÇÃO DE FÔRMA PARA PILARES E ESTRUTURAS SIMILARES, EM CHAPA DE MADEIRA COMPENSADA RESINADA, E = 17 MM. AF_09/2020</t>
  </si>
  <si>
    <t>JCA-21371415 CONCRETAGEM DE PILARES, FCK = 30 MPA, COM USO DE BOMBA - LANÇAMENTO, ADENSAMENTO E ACABAMENTO. (M3)</t>
  </si>
  <si>
    <t>Observações: Composição criada com base no SINAPI 103672 adequando o tipo de concreto</t>
  </si>
  <si>
    <t>92759 ARMAÇÃO DE PILAR OU VIGA DE ESTRUTURA CONVENCIONAL DE CONCRETO ARMADO UTILIZANDO AÇO CA-60 DE 5,0 MM - MONTAGEM. AF_06/2022 (KG)</t>
  </si>
  <si>
    <t>92762 ARMAÇÃO DE PILAR OU VIGA DE ESTRUTURA CONVENCIONAL DE CONCRETO ARMADO UTILIZANDO AÇO CA-50 DE 10,0 MM - MONTAGEM. AF_06/2022 (KG)</t>
  </si>
  <si>
    <t>92763 ARMAÇÃO DE PILAR OU VIGA DE ESTRUTURA CONVENCIONAL DE CONCRETO ARMADO UTILIZANDO AÇO CA-50 DE 12,5 MM - MONTAGEM. AF_06/2022 (KG)</t>
  </si>
  <si>
    <t>92764 ARMAÇÃO DE PILAR OU VIGA DE ESTRUTURA CONVENCIONAL DE CONCRETO ARMADO UTILIZANDO AÇO CA-50 DE 16,0 MM - MONTAGEM. AF_06/2022 (KG)</t>
  </si>
  <si>
    <t>92765 ARMAÇÃO DE PILAR OU VIGA DE ESTRUTURA CONVENCIONAL DE CONCRETO ARMADO UTILIZANDO AÇO CA-50 DE 20,0 MM - MONTAGEM. AF_06/2022 (KG)</t>
  </si>
  <si>
    <t>92806</t>
  </si>
  <si>
    <t>CORTE E DOBRA DE AÇO CA-50, DIÂMETRO DE 20,0 MM. AF_06/2022</t>
  </si>
  <si>
    <t>92456 MONTAGEM E DESMONTAGEM DE FÔRMA DE VIGA, ESCORAMENTO METÁLICO, PÉ-DIREITO SIMPLES, EM CHAPA DE MADEIRA RESINADA, 4 UTILIZAÇÕES. AF_09/2020 (M2)</t>
  </si>
  <si>
    <t>00040339</t>
  </si>
  <si>
    <t>LOCACAO DE CRUZETA, SIMPLES, PARA ESCORA METALICA, COMPRIMENTO ENTRE 50 A 60 CM, PARA ESCORA DE 1,80 A 3,20 METROS E TUBO EXTERNO ATE 48 MM DE DIAMETRO</t>
  </si>
  <si>
    <t>00010749</t>
  </si>
  <si>
    <t>LOCACAO DE ESCORA METALICA TELESCOPICA, COM ALTURA REGULAVEL DE *1,80* A *3,20* M, COM CAPACIDADE DE CARGA DE NO MINIMO 1000 KGF (10 KN), INCLUSO TRIPE E FORCADO</t>
  </si>
  <si>
    <t>92265</t>
  </si>
  <si>
    <t>FABRICAÇÃO DE FÔRMA PARA VIGAS, EM CHAPA DE MADEIRA COMPENSADA RESINADA, E = 17 MM. AF_09/2020</t>
  </si>
  <si>
    <t>92454 MONTAGEM E DESMONTAGEM DE FÔRMA DE VIGA, ESCORAMENTO METÁLICO, PÉ-DIREITO DUPLO, EM CHAPA DE MADEIRA RESINADA, 4 UTILIZAÇÕES. AF_09/2020 (M2)</t>
  </si>
  <si>
    <t>00040291</t>
  </si>
  <si>
    <t>LOCACAO DE TORRE METALICA COMPLETA PARA UMA CARGA DE 8 TF (80 KN) E PE DIREITO DE 6 M, INCLUINDO MODULOS, DIAGONAIS, SAPATAS E FORCADOS</t>
  </si>
  <si>
    <t>JCA-47925473 CONCRETAGEM DE VIGAS E LAJES, FCK=30 MPA, PARA LAJES MACIÇAS OU NERVURADAS COM USO DE BOMBA - LANÇAMENTO, ADENSAMENTO E ACABAMENTO. AF_02/2022_PS (REF. SINAPI 103675) (M3)</t>
  </si>
  <si>
    <t>Observações: Composição criada com base no SINAPI 103675 adequando o tipo de concreto</t>
  </si>
  <si>
    <t>92760 ARMAÇÃO DE PILAR OU VIGA DE ESTRUTURA CONVENCIONAL DE CONCRETO ARMADO UTILIZANDO AÇO CA-50 DE 6,3 MM - MONTAGEM. AF_06/2022 (KG)</t>
  </si>
  <si>
    <t>92761 ARMAÇÃO DE PILAR OU VIGA DE ESTRUTURA CONVENCIONAL DE CONCRETO ARMADO UTILIZANDO AÇO CA-50 DE 8,0 MM - MONTAGEM. AF_06/2022 (KG)</t>
  </si>
  <si>
    <t>103761 MONTAGEM E DESMONTAGEM DE FÔRMA DE LAJE MACIÇA, PÉ-DIREITO SIMPLES, EM CHAPA DE MADEIRA COMPENSADA RESINADA E CIMBRAMENTO DE MADEIRA, 4 UTILIZAÇÕES. AF_03/2022 (M2)</t>
  </si>
  <si>
    <t>92273</t>
  </si>
  <si>
    <t>FABRICAÇÃO DE ESCORAS DO TIPO PONTALETE, EM MADEIRA, PARA PÉ-DIREITO SIMPLES. AF_09/2020</t>
  </si>
  <si>
    <t>92267</t>
  </si>
  <si>
    <t>FABRICAÇÃO DE FÔRMA PARA LAJES, EM CHAPA DE MADEIRA COMPENSADA RESINADA, E = 17 MM. AF_09/2020</t>
  </si>
  <si>
    <t>92512 MONTAGEM E DESMONTAGEM DE FÔRMA DE LAJE MACIÇA, PÉ-DIREITO DUPLO, EM CHAPA DE MADEIRA COMPENSADA RESINADA, 4 UTILIZAÇÕES. AF_09/2020 (M2)</t>
  </si>
  <si>
    <t>00040270</t>
  </si>
  <si>
    <t>VIGA DE ESCORAMENTO H20, DE MADEIRA, PESO DE 5,00 A 5,20 KG/M, COM EXTREMIDADES PLASTICAS</t>
  </si>
  <si>
    <t>92494 MONTAGEM E DESMONTAGEM DE FÔRMA DE LAJE NERVURADA COM CUBETA E ASSOALHO, PÉ-DIREITO SIMPLES, EM CHAPA DE MADEIRA COMPENSADA RESINADA, 10 UTILIZAÇÕES. AF_09/2020 (M2)</t>
  </si>
  <si>
    <t>00040290</t>
  </si>
  <si>
    <t>LOCACAO DE FORMA PLASTICA PARA LAJE NERVURADA, DIMENSOES *60* X *60* X *16* CM</t>
  </si>
  <si>
    <t>92492 MONTAGEM E DESMONTAGEM DE FÔRMA DE LAJE NERVURADA COM CUBETA E ASSOALHO, PÉ-DIREITO DUPLO, EM CHAPA DE MADEIRA COMPENSADA RESINADA, 10 UTILIZAÇÕES. AF_09/2020 (M2)</t>
  </si>
  <si>
    <t>JCA-43549679 CONCRETAGEM DE VIGAS E LAJES, FCK=30 MPA, PARA LAJES MACIÇAS OU NERVURADAS COM USO DE BOMBA - LANÇAMENTO, ADENSAMENTO E ACABAMENTO. (M3)</t>
  </si>
  <si>
    <t>Observações: Composição criada com base no SINAPI 103675 adequando o tipo de concreto.</t>
  </si>
  <si>
    <t>JCA-16027811 LAJE PRÉ-MOLDADA UNIDIRECIONAL, BIAPOIADA, ENCHIMENTO EM EPS, VIGOTA TRELIÇADA, ALTURA TOTAL DA LAJE (ENCHIMENTO+CAPA) = (9+5). (M2)</t>
  </si>
  <si>
    <t>00003746</t>
  </si>
  <si>
    <t>LAJE PRE-MOLDADA TRELICADA (LAJOTAS + VIGOTAS) PARA PISO, UNIDIRECIONAL, SOBRECARGA DE 200 KG/M2, VAO ATE 6,00 M (SEM COLOCACAO)</t>
  </si>
  <si>
    <t>00039995</t>
  </si>
  <si>
    <t>POLIESTIRENO EXPANDIDO/EPS (ISOPOR), TIPO 2F, BLOCO</t>
  </si>
  <si>
    <t>92767</t>
  </si>
  <si>
    <t>ARMAÇÃO DE LAJE DE ESTRUTURA CONVENCIONAL DE CONCRETO ARMADO UTILIZANDO AÇO CA-60 DE 4,2 MM - MONTAGEM. AF_06/2022</t>
  </si>
  <si>
    <t>103674</t>
  </si>
  <si>
    <t>CONCRETAGEM DE VIGAS E LAJES, FCK=25 MPA, PARA LAJES PREMOLDADAS COM USO DE BOMBA - LANÇAMENTO, ADENSAMENTO E ACABAMENTO. AF_02/2022_PS</t>
  </si>
  <si>
    <t>Observações: Composição criada com base no SINAPI 101951 adequando-se o tipo de treliça e acrescentando o EPS</t>
  </si>
  <si>
    <t>JCA-22882654 LAJE PRÉ-MOLDADA UNIDIRECIONAL, BIAPOIADA, ENCHIMENTO EM EPS, VIGOTA TRELIÇADA, ALTURA TOTAL DA LAJE (ENCHIMENTO+CAPA) = (8+4). (M2)</t>
  </si>
  <si>
    <t>92768 ARMAÇÃO DE LAJE DE ESTRUTURA CONVENCIONAL DE CONCRETO ARMADO UTILIZANDO AÇO CA-60 DE 5,0 MM - MONTAGEM. AF_06/2022 (KG)</t>
  </si>
  <si>
    <t>92769 ARMAÇÃO DE LAJE DE ESTRUTURA CONVENCIONAL DE CONCRETO ARMADO UTILIZANDO AÇO CA-50 DE 6,3 MM - MONTAGEM. AF_06/2022 (KG)</t>
  </si>
  <si>
    <t>92770 ARMAÇÃO DE LAJE DE ESTRUTURA CONVENCIONAL DE CONCRETO ARMADO UTILIZANDO AÇO CA-50 DE 8,0 MM - MONTAGEM. AF_06/2022 (KG)</t>
  </si>
  <si>
    <t>92771 ARMAÇÃO DE LAJE DE ESTRUTURA CONVENCIONAL DE CONCRETO ARMADO UTILIZANDO AÇO CA-50 DE 10,0 MM - MONTAGEM. AF_06/2022 (KG)</t>
  </si>
  <si>
    <t>98575 TRATAMENTO DE JUNTA DE DILATAÇÃO, COM TARUGO DE POLIETILENO E SELANTE PU, INCLUSO PREENCHIMENTO COM ESPUMA EXPANSIVA PU. AF_09/2023 (M)</t>
  </si>
  <si>
    <t>00044074</t>
  </si>
  <si>
    <t>PRIMER DE POLIURETANO</t>
  </si>
  <si>
    <t>00000142</t>
  </si>
  <si>
    <t>SELANTE ELASTICO MONOCOMPONENTE A BASE DE POLIURETANO (PU) PARA JUNTAS DIVERSAS</t>
  </si>
  <si>
    <t>310ML</t>
  </si>
  <si>
    <t>00044073</t>
  </si>
  <si>
    <t>TARUGO DELIMITADOR DE PROFUNDIDADE EM ESPUMA DE POLIETILENO DE BAIXA DENSIDADE 10 MM, CINZA</t>
  </si>
  <si>
    <t>JCA-27512689 CONCRETAGEM DE VIGAS E LAJES, FCK=40 MPA, PARA LAJES MACIÇAS OU NERVURADAS COM USO DE BOMBA - LANÇAMENTO, ADENSAMENTO E ACABAMENTO. (M3)</t>
  </si>
  <si>
    <t>00034479</t>
  </si>
  <si>
    <t>CONCRETO USINADO BOMBEAVEL, CLASSE DE RESISTENCIA C40, BRITA 0 E 1, SLUMP = 100 +/- 20 MM, COM BOMBEAMENTO (DISPONIBILIZACAO DE BOMBA), SEM O LANCAMENTO (NBR 8953)</t>
  </si>
  <si>
    <t>Observações: Composição criada com base no SINAPI 103675 fazendo-se a adequação do tipo de concreto.</t>
  </si>
  <si>
    <t>4507958 Cordoalha engraxada CP 190 RB D = 12,7 mm - fornecimento e instalação (kg)</t>
  </si>
  <si>
    <t>E9764</t>
  </si>
  <si>
    <t>Grupo gerador - 7,2 kVA</t>
  </si>
  <si>
    <t>E9717</t>
  </si>
  <si>
    <t>Máquina policorte - 2,20 kW</t>
  </si>
  <si>
    <t>CONSUMO</t>
  </si>
  <si>
    <t>SALÁRIO HORA</t>
  </si>
  <si>
    <t>00000242</t>
  </si>
  <si>
    <t>AJUDANTE ESPECIALIZADO (HORISTA)</t>
  </si>
  <si>
    <t>00000378</t>
  </si>
  <si>
    <t>ARMADOR (HORISTA)</t>
  </si>
  <si>
    <t>TOTAL MÃO DE OBRA:</t>
  </si>
  <si>
    <t>MATERIAIS</t>
  </si>
  <si>
    <t>VALOR UNITÁRIO</t>
  </si>
  <si>
    <t>CUSTO UNITÁRIO</t>
  </si>
  <si>
    <t>M2426</t>
  </si>
  <si>
    <t>Cordoalha engraxada tipo CP 190 RB - D = 12,7 mm</t>
  </si>
  <si>
    <t>M0076</t>
  </si>
  <si>
    <t>Disco de corte abrasivo para policorte - D = 300 mm</t>
  </si>
  <si>
    <t>TOTAL MATERIAIS:</t>
  </si>
  <si>
    <t>SERVIÇOS</t>
  </si>
  <si>
    <t>4516138</t>
  </si>
  <si>
    <t>Gaiola metálica em cantoneira para armazenamento e manipulação de cordoalha - confecção</t>
  </si>
  <si>
    <t>TOTAL SERVIÇOS:</t>
  </si>
  <si>
    <t>TRANSPORTE - TEMPO FIXO</t>
  </si>
  <si>
    <t>CODIGO</t>
  </si>
  <si>
    <t>Cordoalha engraxada tipo CP 190 RB - D = 12,7 mm (Caminhão carroceria com guindauto com capacidade de 45 t.m - 188 kW)</t>
  </si>
  <si>
    <t>t</t>
  </si>
  <si>
    <t>5915015</t>
  </si>
  <si>
    <t>TRANSPORTE - TEMPO FIXO:</t>
  </si>
  <si>
    <t>MOMENTO DE TRANSPORTE</t>
  </si>
  <si>
    <t>LN</t>
  </si>
  <si>
    <t>RP</t>
  </si>
  <si>
    <t>P</t>
  </si>
  <si>
    <t>DMT</t>
  </si>
  <si>
    <t>R$</t>
  </si>
  <si>
    <t>tkm</t>
  </si>
  <si>
    <t>MOMENTO DE TRANSPORTE:</t>
  </si>
  <si>
    <t>4507770 Ancoragem ativa com 7 cordoalhas aderentes D = 12,7 mm - fornecimento e instalação (un)</t>
  </si>
  <si>
    <t>E9721</t>
  </si>
  <si>
    <t>Conjunto bomba e macaco hidráulico para protensão com capacidade de 1.150 kN - 5 kW</t>
  </si>
  <si>
    <t>E9719</t>
  </si>
  <si>
    <t>Talha manual com capacidade de 3 t</t>
  </si>
  <si>
    <t>M0087</t>
  </si>
  <si>
    <t>Ancoragem ativa para 7 cordoalhas - D = 12,7 mm</t>
  </si>
  <si>
    <t>M2462</t>
  </si>
  <si>
    <t>Mangueira cristal trançada de PVC com pressão de trabalho de 1,50 MPa (250 psi) - D = 19,0 mm (3/4”)</t>
  </si>
  <si>
    <t>M2419</t>
  </si>
  <si>
    <t>Parafuso de cabeça abaulada em aço inox com porca e arruela - D = 6 mm (M6) e C = 30 mm</t>
  </si>
  <si>
    <t>4516137</t>
  </si>
  <si>
    <t>Nicho de madeira para dispositivo de ancoragem de protensão - confecção e instalação</t>
  </si>
  <si>
    <t>m²</t>
  </si>
  <si>
    <t>Ancoragem ativa para 7 cordoalhas - D = 12,7 mm (Caminhão carroceria com capacidade de 15 t - 188 kW)</t>
  </si>
  <si>
    <t>5914655</t>
  </si>
  <si>
    <t>Mangueira cristal trançada de PVC com pressão de trabalho de 1,50 MPa (250 psi) - D = 19,0 mm (3/4”) (Caminhão carroceria com capacidade de 15 t - 188 kW)</t>
  </si>
  <si>
    <t>Parafuso de cabeça abaulada em aço inox com porca e arruela - D = 6 mm (M6) e C = 30 mm (Caminhão carroceria com capacidade de 15 t - 188 kW)</t>
  </si>
  <si>
    <t>4507802 Ancoragem passiva com 7 cordoalhas aderentes D = 15,2 mm - fornecimento e instalação (un)</t>
  </si>
  <si>
    <t>M2450</t>
  </si>
  <si>
    <t>Ancoragem passiva aderente para 7 cordoalhas - D = 15,2 mm</t>
  </si>
  <si>
    <t>M0075</t>
  </si>
  <si>
    <t>Arame liso recozido em aço-carbono - D = 1,24 mm (18 BWG)</t>
  </si>
  <si>
    <t>M1022</t>
  </si>
  <si>
    <t>Massa para vidro</t>
  </si>
  <si>
    <t>M3353</t>
  </si>
  <si>
    <t>Purgador plástico</t>
  </si>
  <si>
    <t>Ancoragem passiva aderente para 7 cordoalhas - D = 15,2 mm (Caminhão carroceria com capacidade de 15 t - 188 kW)</t>
  </si>
  <si>
    <t>Arame liso recozido em aço-carbono - D = 1,24 mm (18 BWG) (Caminhão carroceria com capacidade de 15 t - 188 kW)</t>
  </si>
  <si>
    <t>Massa para vidro (Caminhão carroceria com capacidade de 15 t - 188 kW)</t>
  </si>
  <si>
    <t>4508183 Bainha metálica redonda D = 55 mm para 7 cordoalhas D = 12,7 mm - fornecimento, instalação e injeção de nata de cimento (m)</t>
  </si>
  <si>
    <t>E9026</t>
  </si>
  <si>
    <t>Bomba para injeção de nata de cimento com capacidade de 2 MPa - 2,20 kW</t>
  </si>
  <si>
    <t>E9024</t>
  </si>
  <si>
    <t>Misturador de nata cimento - 1,50 kW</t>
  </si>
  <si>
    <t>M0004</t>
  </si>
  <si>
    <t>Aço CA 50</t>
  </si>
  <si>
    <t>M0030</t>
  </si>
  <si>
    <t>Aditivo plastificante e retardador de pega para concreto e argamassa</t>
  </si>
  <si>
    <t>M2469</t>
  </si>
  <si>
    <t>Bainha metálica para protensão - D = 60 mm</t>
  </si>
  <si>
    <t>M0424</t>
  </si>
  <si>
    <t>Cimento Portland CP II - 32 - saco</t>
  </si>
  <si>
    <t>M0052</t>
  </si>
  <si>
    <t>Fita adesiva de PVC - L = 50 mm e C = 50 m</t>
  </si>
  <si>
    <t>M3132</t>
  </si>
  <si>
    <t>Luva para bainha metálica - D = 55 mm</t>
  </si>
  <si>
    <t>Aço CA 50 (Caminhão carroceria com capacidade de 15 t - 188 kW)</t>
  </si>
  <si>
    <t>Aditivo plastificante e retardador de pega para concreto e argamassa (Caminhão carroceria com capacidade de 15 t - 188 kW)</t>
  </si>
  <si>
    <t>Bainha metálica para protensão - D = 60 mm (Caminhão carroceria com capacidade de 15 t - 188 kW)</t>
  </si>
  <si>
    <t>Cimento Portland CP II - 32 - saco (Caminhão carroceria com capacidade de 15 t - 188 kW)</t>
  </si>
  <si>
    <t>Luva para bainha metálica - D = 55 mm (Caminhão carroceria com capacidade de 15 t - 188 kW)</t>
  </si>
  <si>
    <t>102074 ESCADA EM CONCRETO ARMADO MOLDADO IN LOCO, FCK 25 MPA, COM 2 LANCES EM U E LAJE PLANA, FÔRMA EM CHAPA DE MADEIRA COMPENSADA RESINADA. AF_11/2020_PA (M3)</t>
  </si>
  <si>
    <t>95946</t>
  </si>
  <si>
    <t>ARMAÇÃO DE ESCADA, DE UMA ESTRUTURA CONVENCIONAL DE CONCRETO ARMADO UTILIZANDO AÇO CA-50 DE 10,0 MM - MONTAGEM. AF_11/2020</t>
  </si>
  <si>
    <t>95943</t>
  </si>
  <si>
    <t>ARMAÇÃO DE ESCADA, DE UMA ESTRUTURA CONVENCIONAL DE CONCRETO ARMADO UTILIZANDO AÇO CA-60 DE 5,0 MM - MONTAGEM. AF_11/2020</t>
  </si>
  <si>
    <t>103675</t>
  </si>
  <si>
    <t>CONCRETAGEM DE VIGAS E LAJES, FCK=25 MPA, PARA LAJES MACIÇAS OU NERVURADAS COM USO DE BOMBA - LANÇAMENTO, ADENSAMENTO E ACABAMENTO. AF_02/2022_PS</t>
  </si>
  <si>
    <t>101980</t>
  </si>
  <si>
    <t>MONTAGEM E DESMONTAGEM DE FÔRMA PARA ESCADAS, COM 2 LANCES EM "U" E LAJE PLANA, EM CHAPA DE MADEIRA COMPENSADA RESINADA, 4 UTILIZAÇÕES. AF_11/2020</t>
  </si>
  <si>
    <t>UFSB-39809496 MONTAGEM E DESMONTAGEM DE FÔRMA PARA PAREDES DE CONCRETO, EM CHAPA DE MADEIRA COMPENSADA RESINADA, 2 UTILIZAÇÕES. (M2)</t>
  </si>
  <si>
    <t>Observações: Composição criada com base no SINAPI 92415 pela similaridade do elemento.</t>
  </si>
  <si>
    <t>JCA-59185264 CONCRETAGEM DE RESERVATÓRIOS, FCK=30 MPA, COM USO DE BOMBA - LANÇAMENTO, ADENSAMENTO E ACABAMENTO. (M3)</t>
  </si>
  <si>
    <t>Observações: Composição criada com base no SINAPI 103684 fazendo-se o uso do concreto indicado em projeto.</t>
  </si>
  <si>
    <t>91601 ARMAÇÃO DO SISTEMA DE PAREDES DE CONCRETO, EXECUTADA COMO REFORÇO, VERGALHÃO DE 6,3 MM DE DIÂMETRO. AF_06/2019 (KG)</t>
  </si>
  <si>
    <t>00000032</t>
  </si>
  <si>
    <t>ACO CA-50, 6,3 MM, VERGALHAO</t>
  </si>
  <si>
    <t>91602 ARMAÇÃO DO SISTEMA DE PAREDES DE CONCRETO, EXECUTADA COMO REFORÇO, VERGALHÃO DE 8,0 MM DE DIÂMETRO. AF_06/2019 (KG)</t>
  </si>
  <si>
    <t>00000033</t>
  </si>
  <si>
    <t>ACO CA-50, 8,0 MM, VERGALHAO</t>
  </si>
  <si>
    <t>91603 ARMAÇÃO DO SISTEMA DE PAREDES DE CONCRETO, EXECUTADA COMO REFORÇO, VERGALHÃO DE 10,0 MM DE DIÂMETRO. AF_06/2019 (KG)</t>
  </si>
  <si>
    <t>00000034</t>
  </si>
  <si>
    <t>ACO CA-50, 10,0 MM, VERGALHAO</t>
  </si>
  <si>
    <t>100068 ARMAÇÃO DO SISTEMA DE PAREDES DE CONCRETO, EXECUTADA COMO REFORÇO, VERGALHÃO DE 12,5 MM DE DIÂMETRO. AF_06/2019 (KG)</t>
  </si>
  <si>
    <t>00043055</t>
  </si>
  <si>
    <t>ACO CA-50, 12,5 MM OU 16,0 MM, VERGALHAO</t>
  </si>
  <si>
    <t>92773 ARMAÇÃO DE LAJE DE ESTRUTURA CONVENCIONAL DE CONCRETO ARMADO UTILIZANDO AÇO CA-50 DE 16,0 MM - MONTAGEM. AF_06/2022 (KG)</t>
  </si>
  <si>
    <t>UFSB-91176018 TELA DE ACO SOLDADA NERVURADA, CA-60, Q-283 (4,48 KG/M2), DIAMETRO DO FIO = 6,0 MM, LARGURA = 2,45 X 6,00 M DE COMPRIMENTO, ESPACAMENTO DA MALHA = 10 X 10 CM - FORNECIMENTO E INSTALAÇÃO (M2)</t>
  </si>
  <si>
    <t>Observações: Composição criada com base no SCO ET 39.05.0115 (/) de onde foram extraidos os consumos de M.O.
Todos os insumos foram substituídos pelo SINAPI</t>
  </si>
  <si>
    <t>98577 TRATAMENTO DE JUNTA SERRADA, COM TARUGO DE POLIETILENO E SELANTE À BASE DE SILICONE. AF_09/2023 (M)</t>
  </si>
  <si>
    <t>00043142</t>
  </si>
  <si>
    <t>SELANTE MONOCOMPONENTE A BASE DE SILICONE DE BAIXO MODULO, PARA JUNTAS DE PAVIMENTACAO</t>
  </si>
  <si>
    <t>103356 ALVENARIA DE VEDAÇÃO DE BLOCOS CERÂMICOS FURADOS NA HORIZONTAL DE 9X19X29 CM (ESPESSURA 9 CM) E ARGAMASSA DE ASSENTAMENTO COM PREPARO EM BETONEIRA. AF_12/2021 (M2)</t>
  </si>
  <si>
    <t>00007268</t>
  </si>
  <si>
    <t>BLOCO CERAMICO / TIJOLO VAZADO PARA ALVENARIA DE VEDACAO, 8 FUROS NA HORIZONTAL DE 9 X 19 X 29 CM (L X A X C)</t>
  </si>
  <si>
    <t>00037395</t>
  </si>
  <si>
    <t>PINO DE ACO COM FURO, HASTE = 27 MM (ACAO DIRETA)</t>
  </si>
  <si>
    <t>CENTO</t>
  </si>
  <si>
    <t>00034557</t>
  </si>
  <si>
    <t>TELA DE ACO SOLDADA GALVANIZADA/ZINCADA PARA ALVENARIA, FIO D = *1,20 A 1,70* MM, MALHA 15 X 15 MM, (C X L) *50 X 7,5* CM</t>
  </si>
  <si>
    <t>87292</t>
  </si>
  <si>
    <t>ARGAMASSA TRAÇO 1:2:8 (EM VOLUME DE CIMENTO, CAL E AREIA MÉDIA ÚMIDA) PARA EMBOÇO/MASSA ÚNICA/ASSENTAMENTO DE ALVENARIA DE VEDAÇÃO, PREPARO MECÂNICO COM BETONEIRA 400 L. AF_08/2019</t>
  </si>
  <si>
    <t>96358 PAREDE COM SISTEMA EM CHAPAS DE GESSO PARA DRYWALL, USO INTERNO, COM DUAS FACES SIMPLES E ESTRUTURA METÁLICA COM GUIAS SIMPLES, SEM VÃOS. AF_07/2023_PS (M2)</t>
  </si>
  <si>
    <t>00039431</t>
  </si>
  <si>
    <t>FITA DE PAPEL MICROPERFURADO, 50 X 150 MM, PARA TRATAMENTO DE JUNTAS DE CHAPA DE GESSO PARA DRYWALL</t>
  </si>
  <si>
    <t>00039432</t>
  </si>
  <si>
    <t>FITA DE PAPEL REFORCADA COM LAMINA DE METAL PARA REFORCO DE CANTOS DE CHAPA DE GESSO PARA DRYWALL</t>
  </si>
  <si>
    <t>00039434</t>
  </si>
  <si>
    <t>MASSA DE REJUNTE EM PO PARA DRYWALL, A BASE DE GESSO, SECAGEM RAPIDA, PARA TRATAMENTO DE JUNTAS DE CHAPA DE GESSO (NECESSITA ADICAO DE AGUA)</t>
  </si>
  <si>
    <t>00039435</t>
  </si>
  <si>
    <t>PARAFUSO DRY WALL, EM ACO FOSFATIZADO, CABECA TROMBETA E PONTA AGULHA (TA), COMPRIMENTO 25 MM</t>
  </si>
  <si>
    <t>00039443</t>
  </si>
  <si>
    <t>PARAFUSO DRY WALL, EM ACO ZINCADO, CABECA LENTILHA E PONTA BROCA (LB), LARGURA 4,2 MM, COMPRIMENTO 13 MM</t>
  </si>
  <si>
    <t>00039419</t>
  </si>
  <si>
    <t>PERFIL GUIA, FORMATO U, EM ACO ZINCADO, PARA ESTRUTURA PAREDE DRYWALL, E = 0,5 MM, 70 X 3000 MM (L X C)</t>
  </si>
  <si>
    <t>00039422</t>
  </si>
  <si>
    <t>PERFIL MONTANTE, FORMATO C, EM ACO ZINCADO, PARA ESTRUTURA PAREDE DRYWALL, E = 0,5 MM, 70 X 3000 MM (L X C)</t>
  </si>
  <si>
    <t>00037586</t>
  </si>
  <si>
    <t>PINO DE ACO COM ARRUELA CONICA, DIAMETRO ARRUELA = *23* MM E COMP HASTE = *27* MM (ACAO INDIRETA)</t>
  </si>
  <si>
    <t>00039413</t>
  </si>
  <si>
    <t>PLACA / CHAPA DE GESSO ACARTONADO, STANDARD (ST), COR BRANCA, E = 12,5 MM, 1200 X 2400 MM (L X C)</t>
  </si>
  <si>
    <t>104718 PAREDE COM SISTEMA EM CHAPAS DE GESSO PARA DRYWALL, USO INTERNO, COM DUAS FACES SIMPLES E ESTRUTURA METÁLICA COM GUIAS SIMPLES PARA PAREDES COM ÁREA LÍQUIDA MENOR QUE 6 M2, COM VÃOS. AF_07/2023_PS (M2)</t>
  </si>
  <si>
    <t>96359 PAREDE COM SISTEMA EM CHAPAS DE GESSO PARA DRYWALL, USO INTERNO, COM DUAS FACES SIMPLES E ESTRUTURA METÁLICA COM GUIAS SIMPLES PARA PAREDES COM ÁREA LÍQUIDA MAIOR OU IGUAL A 6 M2, COM VÃOS. AF_07/2023_PS (M2)</t>
  </si>
  <si>
    <t>96370 PAREDE COM SISTEMA EM CHAPAS DE GESSO PARA DRYWALL, USO INTERNO, COM UMA FACE SIMPLES E ESTRUTURA METÁLICA COM GUIAS SIMPLES, SEM VÃOS. AF_07/2023_PS (M2)</t>
  </si>
  <si>
    <t>101162 ALVENARIA DE VEDAÇÃO COM ELEMENTO VAZADO DE CERÂMICA (COBOGÓ) DE 7X20X20CM E ARGAMASSA DE ASSENTAMENTO COM PREPARO EM BETONEIRA. AF_05/2020 (M2)</t>
  </si>
  <si>
    <t>00007272</t>
  </si>
  <si>
    <t>ELEMENTO VAZADO CERAMICO QUADRADO (TIPO RETO OU REDONDO) DE *7 A 9 X 20 X 20* CM (L X A X C)</t>
  </si>
  <si>
    <t>100489</t>
  </si>
  <si>
    <t>ARGAMASSA TRAÇO 1:3 (EM VOLUME DE CIMENTO E AREIA MÉDIA ÚMIDA), PREPARO MECÂNICO COM BETONEIRA 600 L. AF_08/2019</t>
  </si>
  <si>
    <t>102253 DIVISORIA SANITÁRIA, TIPO CABINE, EM GRANITO CINZA POLIDO, ESP = 3CM, ASSENTADO COM ARGAMASSA COLANTE AC III-E, EXCLUSIVE FERRAGENS. AF_01/2021 (M2)</t>
  </si>
  <si>
    <t>00000131</t>
  </si>
  <si>
    <t>ADESIVO ESTRUTURAL A BASE DE RESINA EPOXI, BICOMPONENTE, PASTOSO (TIXOTROPICO)</t>
  </si>
  <si>
    <t>00037596</t>
  </si>
  <si>
    <t>ARGAMASSA COLANTE TIPO AC III E</t>
  </si>
  <si>
    <t>00044476</t>
  </si>
  <si>
    <t>DIVISORIA EM GRANITO, COM DUAS FACES POLIDAS, TIPO ANDORINHA/ QUARTZ/ CASTELO/ CORUMBA OU OUTROS EQUIVALENTES DA REGIAO, E= *3,0* CM</t>
  </si>
  <si>
    <t>88274</t>
  </si>
  <si>
    <t>MARMORISTA/GRANITEIRO COM ENCARGOS COMPLEMENTARES</t>
  </si>
  <si>
    <t>UFSB-72614914 PA1 - PORTA EM ALUMÍNIO DE ABRIR TIPO VENEZIANA COM GUARNIÇÃO COR BRONZE - 80X160 - FORNECIMENTO E INSTALAÇÃO. (UN)</t>
  </si>
  <si>
    <t>Observações: Composição criada com base no SINAPI 91341 com a adequação para o tamanho da porta.</t>
  </si>
  <si>
    <t>UFSB-27012580 PA2 - PORTA EM ALUMÍNIO DE ABRIR TIPO VENEZIANA COM GUARNIÇÃO COR BRONZE - 90X210 - FORNECIMENTO E INSTALAÇÃO. (UN)</t>
  </si>
  <si>
    <t>UFSB-13645393 PA3 - PORTA EM ALUMÍNIO DE ABRIR TIPO VENEZIANA COM GUARNIÇÃO COR BRONZE - 160X210 - FORNECIMENTO E INSTALAÇÃO. (UN)</t>
  </si>
  <si>
    <t>UFSB-19797359 PCF-PORTA CORTA-FOGO P90 - 100X210X4CM - FORNECIMENTO E INSTALAÇÃO. (UN)</t>
  </si>
  <si>
    <t>UFSB-I-87259078</t>
  </si>
  <si>
    <t>PORTA CORTA FOGO P90 1,00 X 2,10M (1 FOLHA)</t>
  </si>
  <si>
    <t xml:space="preserve">Composições </t>
  </si>
  <si>
    <t>88629</t>
  </si>
  <si>
    <t>ARGAMASSA TRAÇO 1:3 (EM VOLUME DE CIMENTO E AREIA MÉDIA ÚMIDA), PREPARO MANUAL. AF_08/2019</t>
  </si>
  <si>
    <t>Observações: Composição criada com base no SINAPI 90838 para adequar a largura da porta a exigida em projeto.</t>
  </si>
  <si>
    <t>UFSB-25264690 PE1-PORTA DE ENROLAR MANUAL COMPLETA, PERFIL MEIA CANA CEGA, EM ACO GALVANIZADO COM PINTURA ELETROSTATICA, CHAPA NUMERO 24" - FORNECIMENTO E INSTALAÇÃO (M2)</t>
  </si>
  <si>
    <t>00037518</t>
  </si>
  <si>
    <t>PORTA DE ENROLAR MANUAL COMPLETA, PERFIL MEIA CANA CEGA, EM ACO GALVANIZADO COM PINTURA ELETROSTATICA, CHAPA NUMERO 24" (SEM INSTALACAO)</t>
  </si>
  <si>
    <t>88627</t>
  </si>
  <si>
    <t>ARGAMASSA TRAÇO 1:0,5:4,5 (EM VOLUME DE CIMENTO, CAL E AREIA MÉDIA ÚMIDA) PARA ASSENTAMENTO DE ALVENARIA, PREPARO MANUAL. AF_08/2019</t>
  </si>
  <si>
    <t>Observações: Composição criada com base no SINAPI 100701 adequando-se o insumo para o de porta de enrolar.</t>
  </si>
  <si>
    <t>100701 PG1-PORTA DE FERRO, DE ABRIR, TIPO GRADE COM CHAPA, COM GUARNIÇÕES. AF_12/2019 (M2)</t>
  </si>
  <si>
    <t>00004930</t>
  </si>
  <si>
    <t>PORTA DE ABRIR / GIRO, EM GRADIL FERRO, COM BARRA CHATA 3 CM X 1/4", COM REQUADRO E GUARNICAO - COMPLETO - ACABAMENTO NATURAL</t>
  </si>
  <si>
    <t>UFSB-56607158 PI1-ALÇAPÃO OU TAMPA DE INSPEÇÃO EM CHAPA METÁLICA - INCLUSIVE PINTURA - FORNECIMENTO E INSTALAÇÃO (m2)</t>
  </si>
  <si>
    <t>00000370</t>
  </si>
  <si>
    <t>AREIA MEDIA - POSTO JAZIDA/FORNECEDOR (RETIRADO NA JAZIDA, SEM TRANSPORTE)</t>
  </si>
  <si>
    <t>00001337</t>
  </si>
  <si>
    <t>CHAPA DE ACO XADREZ PARA PISOS, E = 1/4" (6,30 MM) 54,53 KG/M2</t>
  </si>
  <si>
    <t>00001379</t>
  </si>
  <si>
    <t>CIMENTO PORTLAND COMPOSTO CP II-32</t>
  </si>
  <si>
    <t>100758</t>
  </si>
  <si>
    <t>PINTURA COM TINTA ALQUÍDICA DE ACABAMENTO (ESMALTE SINTÉTICO ACETINADO) APLICADA A ROLO OU PINCEL SOBRE SUPERFÍCIES METÁLICAS (EXCETO PERFIL) EXECUTADO EM OBRA (02 DEMÃOS). AF_01/2020</t>
  </si>
  <si>
    <t xml:space="preserve">Observações: Composição criada com base no ORSE 01845 com a substituição pelos insumos do SINAPI </t>
  </si>
  <si>
    <t>UFSB-40713367 PM1-PORTA DE MADEIRA PARA PINTURA, SEMI-OCA MÉDIA, 90X210CM, ESPESSURA DE 3,5CM, INCLUSO DOBRADIÇAS, FECHADURAS E ACABAMENTO - FORNECIMENTO E INSTALAÇÃO (UN)</t>
  </si>
  <si>
    <t>00002432</t>
  </si>
  <si>
    <t>DOBRADICA EM ACO/FERRO, 3 1/2" X 3", E= 1,9 A 2 MM, COM ANEL, CROMADO OU ZINCADO, TAMPA BOLA, COM PARAFUSOS</t>
  </si>
  <si>
    <t>00003081</t>
  </si>
  <si>
    <t>FECHADURA ESPELHO PARA PORTA EXTERNA, EM ACO INOX (MAQUINA, TESTA E CONTRA-TESTA) E EM ZAMAC (MACANETA, LINGUETA E TRINCOS) COM ACABAMENTO CROMADO, MAQUINA DE 55 MM, INCLUINDO CHAVE TIPO CILINDRO</t>
  </si>
  <si>
    <t>00011055</t>
  </si>
  <si>
    <t>PARAFUSO ROSCA SOBERBA ZINCADO CABECA CHATA FENDA SIMPLES 3,5 X 25 MM (1 ")</t>
  </si>
  <si>
    <t>00010556</t>
  </si>
  <si>
    <t>PORTA DE MADEIRA, FOLHA MEDIA (NBR 15930) DE 900 X 2100 MM, DE 35 MM A 40 MM DE ESPESSURA, NUCLEO SEMI-SOLIDO (SARRAFEADO), CAPA LISA EM HDF, ACABAMENTO EM PRIMER PARA PINTURA</t>
  </si>
  <si>
    <t>88261</t>
  </si>
  <si>
    <t>CARPINTEIRO DE ESQUADRIA COM ENCARGOS COMPLEMENTARES</t>
  </si>
  <si>
    <t>102201</t>
  </si>
  <si>
    <t>APLICAÇÃO MASSA ACRÍLICA PARA MADEIRA, PARA PINTURA COM TINTA DE ACABAMENTO (PIGMENTADA). AF_01/2021</t>
  </si>
  <si>
    <t>102219</t>
  </si>
  <si>
    <t>PINTURA TINTA DE ACABAMENTO (PIGMENTADA) ESMALTE SINTÉTICO ACETINADO EM MADEIRA, 2 DEMÃOS. AF_01/2021</t>
  </si>
  <si>
    <t>Observações: Composição criada com base no SINAPI 90823 incluindo fechadura e acabamento.</t>
  </si>
  <si>
    <t>UFSB-87035080 PM2-PORTA DE MADEIRA PARA PINTURA, SEMI-OCA MÉDIA, 90X210CM, ESPESSURA DE 3,5CM, INCLUSO BARRAS DE ABERTURA, CHAPA DE PROTEÇÃO, DOBRADIÇAS, FECHADURAS E ACABAMENTO - FORNECIMENTO E INSTALAÇÃO (UN)</t>
  </si>
  <si>
    <t>00036204</t>
  </si>
  <si>
    <t>BARRA DE APOIO RETA, EM ACO INOX POLIDO, COMPRIMENTO 60CM, DIAMETRO MINIMO 3 CM</t>
  </si>
  <si>
    <t>00012759</t>
  </si>
  <si>
    <t>CHAPA ACO INOX AISI 304 NUMERO 9 (E = 4 MM), ACABAMENTO NUMERO 1 (LAMINADO A QUENTE, FOSCO)</t>
  </si>
  <si>
    <t>Observações: Composição criada com base no SINAPI 90823 incluindo fechadura, acabamento, chapa de proteção e barra</t>
  </si>
  <si>
    <t>UFSB-59668507 PM3-PORTA DE MADEIRA PARA PINTURA, SEMI-OCA MÉDIA, DUPLA, 140X210CM, ESPESSURA DE 3,5CM, INCLUSO VISOR (20X115), DOBRADIÇAS, FECHADURAS E ACABAMENTO - FORNECIMENTO E INSTALAÇÃO (UN)</t>
  </si>
  <si>
    <t>00010553</t>
  </si>
  <si>
    <t>PORTA DE MADEIRA, FOLHA MEDIA (NBR 15930) DE 600 X 2100 MM, DE 35 MM A 40 MM DE ESPESSURA, NUCLEO SEMI-SOLIDO (SARRAFEADO), CAPA LISA EM HDF, ACABAMENTO EM PRIMER PARA PINTURA</t>
  </si>
  <si>
    <t>100674</t>
  </si>
  <si>
    <t>JANELA FIXA DE ALUMÍNIO PARA VIDRO, COM VIDRO, BATENTE E FERRAGENS. EXCLUSIVE ACABAMENTO, ALIZAR E CONTRAMARCO. FORNECIMENTO E INSTALAÇÃO. AF_12/2019</t>
  </si>
  <si>
    <t>94569 J01-JANELA DE ALUMÍNIO TIPO MAXIM-AR, COM VIDROS, BATENTE E FERRAGENS. EXCLUSIVE ALIZAR, ACABAMENTO E CONTRAMARCO. FORNECIMENTO E INSTALAÇÃO. AF_12/2019 (M2)</t>
  </si>
  <si>
    <t>00034381</t>
  </si>
  <si>
    <t>JANELA MAXIM-AR, EM ALUMINIO PERFIL 25, 60 X 80 CM (A X L), ACABAMENTO BRANCO OU BRILHANTE, BATENTE DE 4 A 5 CM, COM VIDRO 4 MM, SEM GUARNICAO/ALIZAR</t>
  </si>
  <si>
    <t>00004377</t>
  </si>
  <si>
    <t>PARAFUSO DE ACO ZINCADO COM ROSCA SOBERBA, CABECA CHATA E FENDA SIMPLES, DIAMETRO 4,2 MM, COMPRIMENTO * 32 * MM</t>
  </si>
  <si>
    <t>00039961</t>
  </si>
  <si>
    <t>SILICONE ACETICO USO GERAL INCOLOR 280 G</t>
  </si>
  <si>
    <t>94570 J03-JANELA DE ALUMÍNIO DE CORRER COM 2 FOLHAS PARA VIDROS, COM VIDROS, BATENTE, ACABAMENTO COM ACETATO OU BRILHANTE E FERRAGENS. EXCLUSIVE ALIZAR E CONTRAMARCO. FORNECIMENTO E INSTALAÇÃO. AF_12/2019 (M2)</t>
  </si>
  <si>
    <t>00036896</t>
  </si>
  <si>
    <t>JANELA DE CORRER, EM ALUMINIO PERFIL 25, 100 X 120 CM (A X L), 2 FLS MOVEIS, SEM BANDEIRA, ACABAMENTO BRANCO OU BRILHANTE, BATENTE DE 6 A 7 CM, COM VIDRO 4 MM, SEM GUARNICAO</t>
  </si>
  <si>
    <t>UFSB-10400875 J05 - JANELA GUILHOTINA DE ALUMÍNIO COM VIDRO COR BRONZE - 70x100 - FORNECIMENTO E INSTALAÇÃO (UN)</t>
  </si>
  <si>
    <t>JANELA DE ALUMÍNIO DE CORRER COM 2 FOLHAS PARA VIDROS, COM VIDROS, BATENTE, ACABAMENTO COM ACETATO OU BRILHANTE E FERRAGENS. EXCLUSIVE ALIZAR E CONTRAMARCO. FORNECIMENTO E INSTALAÇÃO. AF_12/2019</t>
  </si>
  <si>
    <t>Observações: Composição criada com base no SINAPI 94570 para adequar a dimensão da esquadria.</t>
  </si>
  <si>
    <t>UFSB-66171275 SERVIÇO DE INSTALAÇÃO DE BRISE DE ALUMÍNIO B30, COM PINTURA ELETROSTÁTICA (COR INDICADA EM PROJETO), ACABAMENTO LISO, FIXADO EM PORTA-PAINEL RANHURADO. REF. SULMETAIS SM B30 AL OU EQUIVALENTE (M2)</t>
  </si>
  <si>
    <t>88251</t>
  </si>
  <si>
    <t>AUXILIAR DE SERRALHEIRO COM ENCARGOS COMPLEMENTARES</t>
  </si>
  <si>
    <t>Observações: Composição criada com base no SINAPI 104941 aproveitando-se os coeficientes de M.O. Composição equivale ao serviços de instalação dos materiais postos em obra.</t>
  </si>
  <si>
    <t>UFSB-35998122 SISTEMA DE ANCORAGEM CONSTITUÍDO DE CANTONEIRAS PARA ANCORAGEM EM BARRA DE AÇO 1 X 1/4" CHUMBADAS NA ESTRUTURA DA EDIFICAÇÃO, FORNECIMENTO E INSTALAÇÃO (UN)</t>
  </si>
  <si>
    <t>00000546</t>
  </si>
  <si>
    <t>BARRA DE ACO CHATA, RETANGULAR (QUALQUER BITOLA)</t>
  </si>
  <si>
    <t>00011977</t>
  </si>
  <si>
    <t>CHUMBADOR DE ACO ZINCADO, DIAMETRO 1/2", COMPRIMENTO 75 MM</t>
  </si>
  <si>
    <t>00000430</t>
  </si>
  <si>
    <t>PARAFUSO M16 EM ACO GALVANIZADO, COMPRIMENTO = 125 MM, DIAMETRO = 16 MM, ROSCA MAQUINA, CABECA QUADRADA</t>
  </si>
  <si>
    <t>Observações: Composição referente as cantoneiras de estrutura auxiliar para fixação de brises do tipo B30 ou equivalente com comprimento de até 30cm em relação a parede</t>
  </si>
  <si>
    <t>UFSB-57851007 SISTEMA DE PERFIS DE PAGINAÇÃO PARA FIXAÇÃO DOS BRISES EM PERFIL "U" SIMPLES, EM CHAPA DOBRADA DE ACO LAMINADO, E = 4,75 MM, H = 100 MM, L = 75 MM, FORNECIMENTO E INSTALAÇÃO (M)</t>
  </si>
  <si>
    <t>00040535</t>
  </si>
  <si>
    <t>PERFIL "U" SIMPLES, EM CHAPA DOBRADA DE ACO LAMINADO, E = 2,65 MM, H = 75 MM, L = 40 MM (3,04 KG/M)</t>
  </si>
  <si>
    <t>100719</t>
  </si>
  <si>
    <t>PINTURA COM TINTA ALQUÍDICA DE FUNDO (TIPO ZARCÃO) PULVERIZADA SOBRE PERFIL METÁLICO EXECUTADO EM FÁBRICA (POR DEMÃO). AF_01/2020_PE</t>
  </si>
  <si>
    <t>Observações: Composição referente aos perfis de paginação de estrutura auxiliar para fixação de brises do tipo B30 ou equivalente com comprimento de até 30cm em relação a parede</t>
  </si>
  <si>
    <t>UFSB-28016600 TRANSPORTE DE BRISE DE ALUMÍNIO B30, COM PINTURA ELETROSTÁTICA - PESO ATÉ 1,50T - REF. BRAGANÇA PAULISTA-SP / TEIXEIRA DE FREITAS-BA (UN)</t>
  </si>
  <si>
    <t>100948</t>
  </si>
  <si>
    <t>TRANSPORTE COM CAMINHÃO CARROCERIA 9T, EM VIA URBANA PAVIMENTADA, ADICIONAL PARA DMT EXCEDENTE A 30 KM (UNIDADE: TXKM). AF_07/2020</t>
  </si>
  <si>
    <t>TXKM</t>
  </si>
  <si>
    <t>100947</t>
  </si>
  <si>
    <t>TRANSPORTE COM CAMINHÃO CARROCERIA 9T, EM VIA URBANA PAVIMENTADA, DMT ATÉ 30KM (UNIDADE: TXKM). AF_07/2020</t>
  </si>
  <si>
    <t>Observações: Para calculo do peso considerou-se:
Brise de alumínio com porta brise: 3,16 kg/m²
Bragança Paulista - Teixeira de Freitas = 1.226Km</t>
  </si>
  <si>
    <t>105023 VERGA MOLDADA IN LOCO EM CONCRETO, ESPESSURA DE *15* CM. AF_03/2024 (PORTAS) (M)</t>
  </si>
  <si>
    <t>94964</t>
  </si>
  <si>
    <t>CONCRETO FCK = 20MPA, TRAÇO 1:2,7:3 (EM MASSA SECA DE CIMENTO/ AREIA MÉDIA/ BRITA 1) - PREPARO MECÂNICO COM BETONEIRA 400 L. AF_05/2021</t>
  </si>
  <si>
    <t>92270</t>
  </si>
  <si>
    <t>FABRICAÇÃO DE FÔRMA PARA VIGAS, COM MADEIRA SERRADA, E = 25 MM. AF_09/2020</t>
  </si>
  <si>
    <t>105029 CONTRAVERGA MOLDADA IN LOCO EM CONCRETO, ESPESSURA DE *15* CM. AF_03/2024 (M)</t>
  </si>
  <si>
    <t>101965 PEITORIL LINEAR EM GRANITO OU MÁRMORE, L = 15CM, COMPRIMENTO DE ATÉ 2M, ASSENTADO COM ARGAMASSA 1:6 COM ADITIVO. AF_11/2020 (M)</t>
  </si>
  <si>
    <t>00034747</t>
  </si>
  <si>
    <t>PEITORIL EM MARMORE, POLIDO, BRANCO COMUM, L= *15* CM, E= *2,0* CM, COM PINGADEIRA</t>
  </si>
  <si>
    <t>87283</t>
  </si>
  <si>
    <t>ARGAMASSA TRAÇO 1:6 (EM VOLUME DE CIMENTO E AREIA MÉDIA ÚMIDA) COM ADIÇÃO DE PLASTIFICANTE PARA EMBOÇO/MASSA ÚNICA/ASSENTAMENTO DE ALVENARIA DE VEDAÇÃO, PREPARO MECÂNICO COM BETONEIRA 400 L. AF_08/2019</t>
  </si>
  <si>
    <t>98689 SOLEIRA EM GRANITO, LARGURA 15 CM, ESPESSURA 2,0 CM. AF_09/2020 (M)</t>
  </si>
  <si>
    <t>00037595</t>
  </si>
  <si>
    <t>ARGAMASSA COLANTE TIPO AC III</t>
  </si>
  <si>
    <t>00020232</t>
  </si>
  <si>
    <t>SOLEIRA EM GRANITO, POLIDO, TIPO ANDORINHA/ QUARTZ/ CASTELO/ CORUMBA OU OUTROS EQUIVALENTES DA REGIAO, L= *15* CM, E= *2,0* CM</t>
  </si>
  <si>
    <t>94216 TELHAMENTO COM TELHA METÁLICA TERMOACÚSTICA E = 30 MM, COM ATÉ 2 ÁGUAS, INCLUSO IÇAMENTO. AF_07/2019 (M2)</t>
  </si>
  <si>
    <t>93282</t>
  </si>
  <si>
    <t>GUINCHO ELÉTRICO DE COLUNA, CAPACIDADE 400 KG, COM MOTO FREIO, MOTOR TRIFÁSICO DE 1,25 CV - CHI DIURNO. AF_03/2016</t>
  </si>
  <si>
    <t>93281</t>
  </si>
  <si>
    <t>GUINCHO ELÉTRICO DE COLUNA, CAPACIDADE 400 KG, COM MOTO FREIO, MOTOR TRIFÁSICO DE 1,25 CV - CHP DIURNO. AF_03/2016</t>
  </si>
  <si>
    <t>00011029</t>
  </si>
  <si>
    <t>HASTE RETA PARA GANCHO DE FERRO GALVANIZADO, COM ROSCA 1/4" X 30 CM PARA FIXACAO DE TELHA METALICA, INCLUI PORCA E ARRUELAS DE VEDACAO</t>
  </si>
  <si>
    <t>00040740</t>
  </si>
  <si>
    <t>TELHA GALVALUME COM ISOLAMENTO TERMOACUSTICO EM ESPUMA RIGIDA DE POLIURETANO (PU) INJETADO, ESPESSURA DE 30 MM, DENSIDADE DE 35 KG/M3, REVESTIMENTO EM TELHA TRAPEZOIDAL NAS DUAS FACES COM ESPESSURA DE 0,50 MM CADA, ACABAMENTO NATURAL (NAO INCLUI ACESSORIOS DE FIXACAO)</t>
  </si>
  <si>
    <t>92543 TRAMA DE MADEIRA COMPOSTA POR TERÇAS PARA TELHADOS DE ATÉ 2 ÁGUAS PARA TELHA ONDULADA DE FIBROCIMENTO, METÁLICA, PLÁSTICA OU TERMOACÚSTICA, INCLUSO TRANSPORTE VERTICAL. AF_07/2019 (M2)</t>
  </si>
  <si>
    <t>00040568</t>
  </si>
  <si>
    <t>PREGO DE ACO POLIDO COM CABECA 22 X 48 (4 1/4 X 5)</t>
  </si>
  <si>
    <t>00004425</t>
  </si>
  <si>
    <t>VIGA NAO APARELHADA *6 X 12* CM, EM MACARANDUBA/MASSARANDUBA, ANGELIM OU EQUIVALENTE DA REGIAO - BRUTA</t>
  </si>
  <si>
    <t>101966 CHAPIM SOBRE MUROS LINEARES, EM GRANITO OU MÁRMORE, L = 25 CM, ASSENTADO COM ARGAMASSA 1:6 COM ADITIVO. AF_11/2020 (M)</t>
  </si>
  <si>
    <t>00004825</t>
  </si>
  <si>
    <t>PEITORIL/ SOLEIRA EM MARMORE, POLIDO, BRANCO COMUM, L= *25* CM, E= *3* CM, CORTE RETO</t>
  </si>
  <si>
    <t>94231 RUFO EM CHAPA DE AÇO GALVANIZADO NÚMERO 24, CORTE DE 25 CM, INCLUSO TRANSPORTE VERTICAL. AF_07/2019 (M)</t>
  </si>
  <si>
    <t>00005104</t>
  </si>
  <si>
    <t>REBITE DE REPUXO EM ALUMINIO VAZADO, DIAMETRO 3,2 X 8 MM DE COMPRIMENTO (1KG = 1025 UNIDADES)</t>
  </si>
  <si>
    <t>00040873</t>
  </si>
  <si>
    <t>RUFO INTERNO/EXTERNO DE CHAPA DE ACO GALVANIZADA NUM 24, CORTE 25 CM</t>
  </si>
  <si>
    <t>00013388</t>
  </si>
  <si>
    <t>SOLDA EM BARRA DE ESTANHO-CHUMBO 50/50</t>
  </si>
  <si>
    <t>94210 TELHAMENTO COM TELHA ONDULADA DE FIBROCIMENTO E = 6 MM, COM RECOBRIMENTO LATERAL DE 1 1/4 DE ONDA PARA TELHADO COM INCLINAÇÃO MÁXIMA DE 10°, COM ATÉ 2 ÁGUAS, INCLUSO IÇAMENTO. AF_07/2019 (M2)</t>
  </si>
  <si>
    <t>00001607</t>
  </si>
  <si>
    <t>CONJUNTO ARRUELAS DE VEDACAO 5/16" PARA TELHA FIBROCIMENTO (UMA ARRUELA METALICA E UMA ARRUELA PVC - CONICAS)</t>
  </si>
  <si>
    <t>00004302</t>
  </si>
  <si>
    <t>PARAFUSO ZINCADO ROSCA SOBERBA, CABECA SEXTAVADA, 5/16" X 250 MM, PARA FIXACAO DE TELHA EM MADEIRA</t>
  </si>
  <si>
    <t>00007194</t>
  </si>
  <si>
    <t>TELHA DE FIBROCIMENTO ONDULADA E = 6 MM, DE 2,44 X 1,10 M (SEM AMIANTO)</t>
  </si>
  <si>
    <t>91869 ELETRODUTO RÍGIDO ROSCÁVEL, PVC, DN 40 MM (1 1/4"), PARA CIRCUITOS TERMINAIS, INSTALADO EM LAJE - FORNECIMENTO E INSTALAÇÃO. AF_03/2023 (M)</t>
  </si>
  <si>
    <t>00002684</t>
  </si>
  <si>
    <t>ELETRODUTO DE PVC RIGIDO ROSCAVEL DE 1 1/4 ", SEM LUVA</t>
  </si>
  <si>
    <t>88247</t>
  </si>
  <si>
    <t>AUXILIAR DE ELETRICISTA COM ENCARGOS COMPLEMENTARES</t>
  </si>
  <si>
    <t>91873 ELETRODUTO RÍGIDO ROSCÁVEL, PVC, DN 40 MM (1 1/4"), PARA CIRCUITOS TERMINAIS, INSTALADO EM PAREDE - FORNECIMENTO E INSTALAÇÃO. AF_03/2023 (M)</t>
  </si>
  <si>
    <t>93008 ELETRODUTO RÍGIDO ROSCÁVEL, PVC, DN 50 MM (1 1/2"), PARA REDE ENTERRADA DE DISTRIBUIÇÃO DE ENERGIA ELÉTRICA - FORNECIMENTO E INSTALAÇÃO. AF_12/2021 (M)</t>
  </si>
  <si>
    <t>00002680</t>
  </si>
  <si>
    <t>ELETRODUTO DE PVC RIGIDO ROSCAVEL DE 1 1/2 ", SEM LUVA</t>
  </si>
  <si>
    <t>93009 ELETRODUTO RÍGIDO ROSCÁVEL, PVC, DN 60 MM (2"), PARA REDE ENTERRADA DE DISTRIBUIÇÃO DE ENERGIA ELÉTRICA - FORNECIMENTO E INSTALAÇÃO. AF_12/2021 (M)</t>
  </si>
  <si>
    <t>00002681</t>
  </si>
  <si>
    <t>ELETRODUTO DE PVC RIGIDO ROSCAVEL DE 2 ", SEM LUVA</t>
  </si>
  <si>
    <t>91914 CURVA 90 GRAUS PARA ELETRODUTO, PVC, ROSCÁVEL, DN 25 MM (3/4"), PARA CIRCUITOS TERMINAIS, INSTALADA EM PAREDE - FORNECIMENTO E INSTALAÇÃO. AF_03/2023 (UN)</t>
  </si>
  <si>
    <t>00001879</t>
  </si>
  <si>
    <t>CURVA 90 GRAUS, LONGA, DE PVC RIGIDO ROSCAVEL, DE 3/4", PARA ELETRODUTO</t>
  </si>
  <si>
    <t>91920 CURVA 90 GRAUS PARA ELETRODUTO, PVC, ROSCÁVEL, DN 40 MM (1 1/4"), PARA CIRCUITOS TERMINAIS, INSTALADA EM PAREDE - FORNECIMENTO E INSTALAÇÃO. AF_03/2023 (UN)</t>
  </si>
  <si>
    <t>00001874</t>
  </si>
  <si>
    <t>CURVA 90 GRAUS, LONGA, DE PVC RIGIDO ROSCAVEL, DE 1 1/4", PARA ELETRODUTO</t>
  </si>
  <si>
    <t>91917 CURVA 90 GRAUS PARA ELETRODUTO, PVC, ROSCÁVEL, DN 32 MM (1"), PARA CIRCUITOS TERMINAIS, INSTALADA EM PAREDE - FORNECIMENTO E INSTALAÇÃO. AF_03/2023 (UN)</t>
  </si>
  <si>
    <t>00001884</t>
  </si>
  <si>
    <t>CURVA 90 GRAUS, LONGA, DE PVC RIGIDO ROSCAVEL, DE 1", PARA ELETRODUTO</t>
  </si>
  <si>
    <t>93020 CURVA 90 GRAUS PARA ELETRODUTO, PVC, ROSCÁVEL, DN 60 MM (2"), PARA REDE ENTERRADA DE DISTRIBUIÇÃO DE ENERGIA ELÉTRICA - FORNECIMENTO E INSTALAÇÃO. AF_12/2021 (UN)</t>
  </si>
  <si>
    <t>00001876</t>
  </si>
  <si>
    <t>CURVA 90 GRAUS, LONGA, DE PVC RIGIDO ROSCAVEL, DE 2", PARA ELETRODUTO</t>
  </si>
  <si>
    <t>91884 LUVA PARA ELETRODUTO, PVC, ROSCÁVEL, DN 25 MM (3/4"), PARA CIRCUITOS TERMINAIS, INSTALADA EM PAREDE - FORNECIMENTO E INSTALAÇÃO. AF_03/2023 (UN)</t>
  </si>
  <si>
    <t>00001891</t>
  </si>
  <si>
    <t>LUVA EM PVC RIGIDO ROSCAVEL, DE 3/4", PARA ELETRODUTO</t>
  </si>
  <si>
    <t>91879 LUVA PARA ELETRODUTO, PVC, ROSCÁVEL, DN 25 MM (3/4"), PARA CIRCUITOS TERMINAIS, INSTALADA EM LAJE - FORNECIMENTO E INSTALAÇÃO. AF_03/2023 (UN)</t>
  </si>
  <si>
    <t>91885 LUVA PARA ELETRODUTO, PVC, ROSCÁVEL, DN 32 MM (1"), PARA CIRCUITOS TERMINAIS, INSTALADA EM PAREDE - FORNECIMENTO E INSTALAÇÃO. AF_03/2023 (UN)</t>
  </si>
  <si>
    <t>00001892</t>
  </si>
  <si>
    <t>LUVA EM PVC RIGIDO ROSCAVEL, DE 1", PARA ELETRODUTO</t>
  </si>
  <si>
    <t>91880 LUVA PARA ELETRODUTO, PVC, ROSCÁVEL, DN 32 MM (1"), PARA CIRCUITOS TERMINAIS, INSTALADA EM LAJE - FORNECIMENTO E INSTALAÇÃO. AF_03/2023 (UN)</t>
  </si>
  <si>
    <t>93013 LUVA PARA ELETRODUTO, PVC, ROSCÁVEL, DN 50 MM (1 1/2"), PARA REDE ENTERRADA DE DISTRIBUIÇÃO DE ENERGIA ELÉTRICA - FORNECIMENTO E INSTALAÇÃO. AF_12/2021 (UN)</t>
  </si>
  <si>
    <t>00001893</t>
  </si>
  <si>
    <t>LUVA EM PVC RIGIDO ROSCAVEL, DE 1 1/2", PARA ELETRODUTO</t>
  </si>
  <si>
    <t>104785 FIXAÇÃO DE ELETRODUTOS, DIÂMETROS MENORES OU IGUAIS A 40 MM, COM ABRAÇADEIRA METÁLICA RÍGIDA TIPO D COM PARAFUSO DE FIXAÇÃO 1 1/4", FIXADA DIRETAMENTE NA LAJE OU PAREDE. AF_09/2023 (M)</t>
  </si>
  <si>
    <t>00000395</t>
  </si>
  <si>
    <t>ABRACADEIRA EM ACO PARA AMARRACAO DE ELETRODUTOS, TIPO D, COM 1 1/4" E PARAFUSO DE FIXACAO</t>
  </si>
  <si>
    <t>00004350</t>
  </si>
  <si>
    <t>BUCHA DE NYLON, DIAMETRO DO FURO 8 MM, COMPRIMENTO 40 MM, COM PARAFUSO DE ROSCA SOBERBA, CABECA CHATA, FENDA SIMPLES, 4,8 X 50 MM</t>
  </si>
  <si>
    <t>95782 CONDULETE DE ALUMÍNIO, TIPO E, ELETRODUTO DE AÇO GALVANIZADO DN 25 MM (1''), APARENTE - FORNECIMENTO E INSTALAÇÃO. AF_10/2022 (UN)</t>
  </si>
  <si>
    <t>00011950</t>
  </si>
  <si>
    <t>BUCHA DE NYLON SEM ABA S6, COM PARAFUSO DE 4,20 X 40 MM EM ACO ZINCADO COM ROSCA SOBERBA, CABECA CHATA E FENDA PHILLIPS</t>
  </si>
  <si>
    <t>00002590</t>
  </si>
  <si>
    <t>CONDULETE DE ALUMINIO TIPO E, PARA ELETRODUTO ROSCAVEL DE 1", COM TAMPA CEGA</t>
  </si>
  <si>
    <t>95785 CONDULETE DE ALUMÍNIO, TIPO E, PARA ELETRODUTO DE AÇO GALVANIZADO DN 32 MM (1 1/4''), APARENTE - FORNECIMENTO E INSTALAÇÃO. AF_10/2022 (UN)</t>
  </si>
  <si>
    <t>00002566</t>
  </si>
  <si>
    <t>CONDULETE DE ALUMINIO TIPO E, PARA ELETRODUTO ROSCAVEL DE 1 1/4", COM TAMPA CEGA</t>
  </si>
  <si>
    <t>95789 CONDULETE DE ALUMÍNIO, TIPO LR, PARA ELETRODUTO DE AÇO GALVANIZADO DN 25 MM (1''), APARENTE - FORNECIMENTO E INSTALAÇÃO. AF_10/2022 (UN)</t>
  </si>
  <si>
    <t>00002570</t>
  </si>
  <si>
    <t>CONDULETE DE ALUMINIO TIPO LR, PARA ELETRODUTO ROSCAVEL DE 1", COM TAMPA CEGA</t>
  </si>
  <si>
    <t>95791 CONDULETE DE ALUMÍNIO, TIPO LR, PARA ELETRODUTO DE AÇO GALVANIZADO DN 32 MM (1 1/4''), APARENTE - FORNECIMENTO E INSTALAÇÃO. AF_10/2022 (UN)</t>
  </si>
  <si>
    <t>00002588</t>
  </si>
  <si>
    <t>CONDULETE DE ALUMINIO TIPO LR, PARA ELETRODUTO ROSCAVEL DE 1 1/4", COM TAMPA CEGA</t>
  </si>
  <si>
    <t>95796 CONDULETE DE ALUMÍNIO, TIPO T, PARA ELETRODUTO DE AÇO GALVANIZADO DN 25 MM (1''), APARENTE - FORNECIMENTO E INSTALAÇÃO. AF_10/2022 (UN)</t>
  </si>
  <si>
    <t>00002586</t>
  </si>
  <si>
    <t>CONDULETE DE ALUMINIO TIPO T, PARA ELETRODUTO ROSCAVEL DE 1", COM TAMPA CEGA</t>
  </si>
  <si>
    <t>95797 CONDULETE DE ALUMÍNIO, TIPO T, PARA ELETRODUTO DE AÇO GALVANIZADO DN 32 MM (1 1/4''), APARENTE - FORNECIMENTO E INSTALAÇÃO. AF_10/2022 (UN)</t>
  </si>
  <si>
    <t>00002575</t>
  </si>
  <si>
    <t>CONDULETE DE ALUMINIO TIPO T, PARA ELETRODUTO ROSCAVEL DE 1 1/4", COM TAMPA CEGA</t>
  </si>
  <si>
    <t>104402 CONDULETE DE PVC, TIPO C, PARA ELETRODUTO DE PVC SOLDÁVEL DN 25 MM (3/4''), APARENTE - FORNECIMENTO E INSTALAÇÃO. AF_10/2022 (UN)</t>
  </si>
  <si>
    <t>00039331</t>
  </si>
  <si>
    <t>CONDULETE EM PVC, TIPO "C", SEM TAMPA, DE 3/4"</t>
  </si>
  <si>
    <t>104396 CONDULETE DE PVC, TIPO E, PARA ELETRODUTO DE PVC SOLDÁVEL DN 25 MM (3/4''), APARENTE - FORNECIMENTO E INSTALAÇÃO. AF_10/2022 (UN)</t>
  </si>
  <si>
    <t>00039334</t>
  </si>
  <si>
    <t>CONDULETE EM PVC, TIPO "E", SEM TAMPA, DE 3/4"</t>
  </si>
  <si>
    <t>104399 CONDULETE DE PVC, TIPO LR, PARA ELETRODUTO DE PVC SOLDÁVEL DN 25 MM (3/4''), APARENTE - FORNECIMENTO E INSTALAÇÃO. AF_10/2022 (UN)</t>
  </si>
  <si>
    <t>00039337</t>
  </si>
  <si>
    <t>CONDULETE EM PVC, TIPO "LR", SEM TAMPA, DE 3/4"</t>
  </si>
  <si>
    <t>104400 CONDULETE DE PVC, TIPO LR, PARA ELETRODUTO DE PVC SOLDÁVEL DN 32 MM (1''), APARENTE - FORNECIMENTO E INSTALAÇÃO. AF_10/2022 (UN)</t>
  </si>
  <si>
    <t>00039338</t>
  </si>
  <si>
    <t>CONDULETE EM PVC, TIPO "LR", SEM TAMPA, DE 1"</t>
  </si>
  <si>
    <t>104404 CONDULETE DE PVC, TIPO T, PARA ELETRODUTO DE PVC SOLDÁVEL DN 25 MM (3/4''), APARENTE - FORNECIMENTO E INSTALAÇÃO. AF_10/2022 (UN)</t>
  </si>
  <si>
    <t>00039340</t>
  </si>
  <si>
    <t>CONDULETE EM PVC, TIPO "T", SEM TAMPA, DE 3/4"</t>
  </si>
  <si>
    <t>95817 CONDULETE DE PVC, TIPO X, PARA ELETRODUTO DE PVC SOLDÁVEL DN 25 MM (3/4"), APARENTE - FORNECIMENTO E INSTALAÇÃO. AF_10/2022 (UN)</t>
  </si>
  <si>
    <t>00039344</t>
  </si>
  <si>
    <t>CONDULETE EM PVC, TIPO "X", SEM TAMPA, DE 3/4"</t>
  </si>
  <si>
    <t>91881 LUVA PARA ELETRODUTO, PVC, ROSCÁVEL, DN 40 MM (1 1/4"), PARA CIRCUITOS TERMINAIS, INSTALADA EM LAJE - FORNECIMENTO E INSTALAÇÃO. AF_03/2023 (UN)</t>
  </si>
  <si>
    <t>00001902</t>
  </si>
  <si>
    <t>LUVA EM PVC RIGIDO ROSCAVEL, DE 1 1/4", PARA ELETRODUTO</t>
  </si>
  <si>
    <t>91886 LUVA PARA ELETRODUTO, PVC, ROSCÁVEL, DN 40 MM (1 1/4"), PARA CIRCUITOS TERMINAIS, INSTALADA EM PAREDE - FORNECIMENTO E INSTALAÇÃO. AF_03/2023 (UN)</t>
  </si>
  <si>
    <t>93014 LUVA PARA ELETRODUTO, PVC, ROSCÁVEL, DN 60 MM (2"), PARA REDE ENTERRADA DE DISTRIBUIÇÃO DE ENERGIA ELÉTRICA - FORNECIMENTO E INSTALAÇÃO. AF_12/2021 (UN)</t>
  </si>
  <si>
    <t>00001894</t>
  </si>
  <si>
    <t>LUVA EM PVC RIGIDO ROSCAVEL, DE 2", PARA ELETRODUTO</t>
  </si>
  <si>
    <t>S09973 Eletroduto em ferro galvanizado pesado sem costura 3/4" x 3m (un)</t>
  </si>
  <si>
    <t>I03972</t>
  </si>
  <si>
    <t>S11773 Eletroduto em ferro galvanizado pesado sem costura 1" x 3m (un)</t>
  </si>
  <si>
    <t>I03973</t>
  </si>
  <si>
    <t>S07891 Eletroduto em ferro galvanizado pesado sem costura 1 1/4" x 3m (un)</t>
  </si>
  <si>
    <t>I03974</t>
  </si>
  <si>
    <t>S13363 Luva de emenda para eletroduto, aço galvanizado, dn 20 mm (3/4"), aparente, instalada em teto - fornecimento e instalaçâo (un)</t>
  </si>
  <si>
    <t>I01419</t>
  </si>
  <si>
    <t>Luva ferro galvanizado d= 3/4"</t>
  </si>
  <si>
    <t>S13364 Luva de emenda para eletroduto, aço galvanizado, dn 25 mm (1"), aparente, instalada em teto - fornecimento e instalaçâo (un)</t>
  </si>
  <si>
    <t>I01420</t>
  </si>
  <si>
    <t>Luva ferro galvanizado d=1 "</t>
  </si>
  <si>
    <t>UFSB-50306222 LUVA DE EMENDA PARA ELETRODUTO, AÇO GALVANIZADO, DN 32 MM (1 1/4''), APARENTE - FORNECIMENTO E INSTALAÇÃO. (UN)</t>
  </si>
  <si>
    <t>UFSB-27440928</t>
  </si>
  <si>
    <t>LUVA DE EMENDA PARA ELETRODUTO, AÇO GALVANIZADO, DN 32 MM (1 1/4'')</t>
  </si>
  <si>
    <t>Observações: Composição criada com base no SINAPI 104449 fazendo-se as adequações de insumo necessárias.</t>
  </si>
  <si>
    <t>JCA-21218222 ELETRODUTO/CONDULETE DE PVC RIGIDO, LISO, COR CINZA, DE 3/4", PARA INSTALACOES APARENTES (NBR 5410) - FORNECIMENTO E INSTALAÇÃO. (M)</t>
  </si>
  <si>
    <t>00039253</t>
  </si>
  <si>
    <t>ELETRODUTO/CONDULETE DE PVC RIGIDO, LISO, COR CINZA, DE 3/4", PARA INSTALACOES APARENTES (NBR 5410)</t>
  </si>
  <si>
    <t>Observações: Composição criada com base no SINAPI 91871 substituindo o eletroduto comum pelo cinza.</t>
  </si>
  <si>
    <t>JCA-08614994 ELETRODUTO/CONDULETE DE PVC RIGIDO, LISO, COR CINZA, DE 1", PARA INSTALACOES APARENTES (NBR 5410) - FORNECIMENTO E INSTALAÇÃO. (M)</t>
  </si>
  <si>
    <t>00039255</t>
  </si>
  <si>
    <t>ELETRODUTO/CONDULETE DE PVC RIGIDO, LISO, COR CINZA, DE 1", PARA INSTALACOES APARENTES (NBR 5410)</t>
  </si>
  <si>
    <t>Observações: Composição criada com base no SINAPI 91872 substituindo o eletroduto comum pelo cinza.</t>
  </si>
  <si>
    <t>S13606 Perfilado, pré-zincado a fogo, perfurado 38 x 38mm (m)</t>
  </si>
  <si>
    <t>I14408</t>
  </si>
  <si>
    <t>S07384 Fixação de eletrocalhas com vergalhão (Tirante) com rosca total ø 1/4"x1000mm (marvitec ref. 1431 ou similar) (m)</t>
  </si>
  <si>
    <t>I02234</t>
  </si>
  <si>
    <t>Vergalhão (Tirante) com rosca total ø 1/4"x1000mm (marvitec ref. 1431 ou similar)</t>
  </si>
  <si>
    <t>UFSB-16163263 ELETROCALHA LISA OU PERFURADA EM AÇO GALVANIZADO, LARGURA 50MM E ALTURA 50MM, 3 METROS, INCLUSIVE EMENDA E FIXAÇÃO - FORNECIMENTO E INSTALAÇÃO. (UN)</t>
  </si>
  <si>
    <t>UFSB-78135514</t>
  </si>
  <si>
    <t>ELETROCALHA PERFURADA 50x50x3000</t>
  </si>
  <si>
    <t>3M</t>
  </si>
  <si>
    <t>I00887</t>
  </si>
  <si>
    <t>Emenda interna 50 x 50 mm com base lisa para eletrocalha metálica (ref. vl 3.01-21-50/50 ge valemam ou similar)</t>
  </si>
  <si>
    <t>96562</t>
  </si>
  <si>
    <t>SUPORTE PARA ELETROCALHA LISA OU PERFURADA EM AÇO GALVANIZADO, LARGURA 400 MM, EM PERFILADO COM COMPRIMENTO DE 45 CM FIXADO EM LAJE, POR METRO DE ELETROCALHA FIXADA. AF_09/2023</t>
  </si>
  <si>
    <t>Observações: Composição criada com base no SINAPI 97236 fazendo-se as seguintes adequações:
Como o insumo cotado foi de vara (3m) os insumos tiveram seu coeficiente ajustado da seguinte forma:
ELETROCALHA 50 X 50 MM - 0,99100000 -&gt; 1 (uma vara)
88247	AUXILIAR DE ELETRICISTA - 0,06260000 -&gt; 0,1878
88264	ELETRICISTA - 0,06260000 -&gt; 0,1878
97249	EMENDA PARA ELETROCALHA, LISA - 0,33300000 -&gt; 1,00 (uma emenda por vara)
Obs: para emenda usou-se o insumo ORSE I00887 por já estar precificado.
96562 - SUPORTE PARA ELETROCALHA LISA - 1,00000000 -&gt; 3,00 (um suporte por metro)</t>
  </si>
  <si>
    <t>UFSB-99446260 ELETROCALHA LISA OU PERFURADA EM AÇO GALVANIZADO, LARGURA 100MM E ALTURA 50MM, INCLUSIVE EMENDA E FIXAÇÃO - FORNECIMENTO E INSTALAÇÃO. (M)</t>
  </si>
  <si>
    <t>ufsb-88925887</t>
  </si>
  <si>
    <t>ELETROCALHA PERFURADA 100x50x3000</t>
  </si>
  <si>
    <t>Observações: Composição criada com base no SINAPI 97236 cotando-se os preços onde o SINAPI não estava precificado</t>
  </si>
  <si>
    <t>UFSB-34842283 ELETROCALHA LISA OU PERFURADA EM AÇO GALVANIZADO, LARGURA 100MM E ALTURA 100MM, INCLUSIVE EMENDA E FIXAÇÃO - FORNECIMENTO E INSTALAÇÃO. (M)</t>
  </si>
  <si>
    <t>UFSB-98278309</t>
  </si>
  <si>
    <t>ELETROCALHA PERFURADA 100x100x3000</t>
  </si>
  <si>
    <t>S08783 Redução concêntrica 300 x 100 x 100mm para eletrocalha metálica (ref. mopa ou similar) (un)</t>
  </si>
  <si>
    <t>I09076</t>
  </si>
  <si>
    <t>Redução concêntrica 300 x 100mm x 100mm para eletrocalha metálica (ref. mopa ou similar)</t>
  </si>
  <si>
    <t>S08686 Tê horizontal 50 x 50 mm para eletrocalha metálica (ref. Mopa ou similar) (un)</t>
  </si>
  <si>
    <t>I06611</t>
  </si>
  <si>
    <t>S07880 Curva de inversão 50 x 50 mm para eletrocalha metálica (ref.: mopa ou similar) (un)</t>
  </si>
  <si>
    <t>I04013</t>
  </si>
  <si>
    <t>S08701 Curva de inversão 100x100 mm para eletrocalha metálica - Rev 01 (un)</t>
  </si>
  <si>
    <t>I04015</t>
  </si>
  <si>
    <t>Curva de inversão 100 x 100 mm para eletrocalha metálica (ref.: mopa ou similar)</t>
  </si>
  <si>
    <t>S08688 Curva horizontal 100 x 100 mm para eletrocalha metálica, com ângulo 90° (ref.: mopa ou similar) (un)</t>
  </si>
  <si>
    <t>I08945</t>
  </si>
  <si>
    <t>Curva horizontal 100 x 100 mm para eletrocalha metálica, com ângulo 90°</t>
  </si>
  <si>
    <t>S08689 Curva horizontal 50 x 50 mm para eletrocalha metálica, com ângulo 90° (ref.: mopa ou similar) (un)</t>
  </si>
  <si>
    <t>I08946</t>
  </si>
  <si>
    <t>Curva horizontal 50 x 50 mm para eletrocalha metálica, com ângulo 90°</t>
  </si>
  <si>
    <t>S11443 Gancho curto 38x38mm para luminária (un)</t>
  </si>
  <si>
    <t>I12393</t>
  </si>
  <si>
    <t>UFSB-24540158 CRUZETA HORIZONTAL PARA ELETROCALHA DE 50 x 50mm (UN)</t>
  </si>
  <si>
    <t>00013348</t>
  </si>
  <si>
    <t>ARRUELA EM ACO GALVANIZADO, DIAMETRO EXTERNO = 35MM, ESPESSURA = 3MM, DIAMETRO DO FURO= 18MM</t>
  </si>
  <si>
    <t>I06613</t>
  </si>
  <si>
    <t>Cruzeta 50 x 50 mm para eletrocalha perfurada metálica (ref.: mopa ou similar)</t>
  </si>
  <si>
    <t>00039997</t>
  </si>
  <si>
    <t>PORCA ZINCADA, SEXTAVADA, DIAMETRO 1/4"</t>
  </si>
  <si>
    <t>Observações: Composição criada com base no SINAPI 97279 fazendo-se as adequações de insumo necessárias.</t>
  </si>
  <si>
    <t>S08443 Curva vertical 100 x 50 mm para eletrocalha metálica, com ângulo 90° (ref.: mopa ou similar) (un)</t>
  </si>
  <si>
    <t>I04011</t>
  </si>
  <si>
    <t>UFSB-81578249 TOMADA ALTA DE SOBREPOR (1 MÓDULO), TIPO 2P+T, 10A/250V, INCLUINDO SUPORTE E PLACA, INSTALADA EM CONDULETE DE ALUMÍNIO. (UN)</t>
  </si>
  <si>
    <t>95801</t>
  </si>
  <si>
    <t>CONDULETE DE ALUMÍNIO, TIPO X, PARA ELETRODUTO DE AÇO GALVANIZADO DN 20 MM (3/4''), APARENTE - FORNECIMENTO E INSTALAÇÃO. AF_10/2022</t>
  </si>
  <si>
    <t>91990</t>
  </si>
  <si>
    <t>TOMADA ALTA DE EMBUTIR (1 MÓDULO), 2P+T 10 A, SEM SUPORTE E SEM PLACA - FORNECIMENTO E INSTALAÇÃO. AF_03/2023</t>
  </si>
  <si>
    <t>Observações: Composição criada com base no SINAPI 91992 fazendo-se as adequações de local de instalação.</t>
  </si>
  <si>
    <t>UFSB-20407917 TOMADA BAIXA DE SOBREPOR (1 MÓDULO), TIPO 2P+T, 10A/250V, INCLUINDO SUPORTE E PLACA, INSTALADA EM CONDULETE DE ALUMÍNIO. (UN)</t>
  </si>
  <si>
    <t>91947</t>
  </si>
  <si>
    <t>SUPORTE PARAFUSADO COM PLACA DE ENCAIXE 4" X 2" BAIXO (0,30 M DO PISO) PARA PONTO ELÉTRICO - FORNECIMENTO E INSTALAÇÃO. AF_03/2023</t>
  </si>
  <si>
    <t>91999</t>
  </si>
  <si>
    <t>TOMADA BAIXA DE EMBUTIR (1 MÓDULO), 2P+T 20 A, SEM SUPORTE E SEM PLACA - FORNECIMENTO E INSTALAÇÃO. AF_03/2023</t>
  </si>
  <si>
    <t>Observações: Composição criada com base no SINAPI 92001 fazendo-se as adequações de local de instalação.</t>
  </si>
  <si>
    <t>UFSB-86651222 TOMADA BAIXA DE SOBREPOR (2 MÓDULO), TIPO 2P+T, 10A/250V, INCLUINDO SUPORTE E PLACA, INSTALADA EM CONDULETE DE ALUMÍNIO. (UN)</t>
  </si>
  <si>
    <t>91998</t>
  </si>
  <si>
    <t>TOMADA BAIXA DE EMBUTIR (1 MÓDULO), 2P+T 10 A, SEM SUPORTE E SEM PLACA - FORNECIMENTO E INSTALAÇÃO. AF_03/2023</t>
  </si>
  <si>
    <t>Observações: Composição criada com base no SINAPI 92000 fazendo-se as adequações de local de instalação.</t>
  </si>
  <si>
    <t>UFSB-09284691 TOMADA MÉDIA DE SOBREPOR, TIPO 3P+T 32A, INCLUINDO SUPORTE E PLACA, INSTALADA EM CONDULETE DE ALUMÍNIO. (UN)</t>
  </si>
  <si>
    <t>UFSB-24315136</t>
  </si>
  <si>
    <t>TOMADA DE EMBUTIR, 3P+T 32A, INSTALADA EM CAIXA DE SOBREPOR A 1,00m DO PISO, EXCETO QUANDO INDICADO EM PROJETO.</t>
  </si>
  <si>
    <t>91946</t>
  </si>
  <si>
    <t>SUPORTE PARAFUSADO COM PLACA DE ENCAIXE 4" X 2" MÉDIO (1,30 M DO PISO) PARA PONTO ELÉTRICO - FORNECIMENTO E INSTALAÇÃO. AF_03/2023</t>
  </si>
  <si>
    <t>Observações: Composição criada com base no SINAPI 91953 fazendo-se as adequações de local de instalação.</t>
  </si>
  <si>
    <t>UFSB-00886077 TOMADA DE SOBREPOR (1 MÓDULO) TIPO 2P+T 10A COM CAIXA METÁLICA, INSTALADA EM PERFILADO - FORNECIMENTO E INSTALAÇÃO. (UN)</t>
  </si>
  <si>
    <t>UFSB-45586283 TOMADA MÉDIA DE SOBREPOR (1 MÓDULO), TIPO 2P+T, 10A/250V, INCLUINDO SUPORTE E PLACA, INSTALADA EM CONDULETE DE ALUMÍNIO. (UN)</t>
  </si>
  <si>
    <t>91994</t>
  </si>
  <si>
    <t>TOMADA MÉDIA DE EMBUTIR (1 MÓDULO), 2P+T 10 A, SEM SUPORTE E SEM PLACA - FORNECIMENTO E INSTALAÇÃO. AF_03/2023</t>
  </si>
  <si>
    <t>UFSB-60772918 TOMADA MÉDIA DE SOBREPOR (2 MÓDULO), TIPO 2P+T, 10A/250V, INCLUINDO SUPORTE E PLACA, INSTALADA EM CONDULETE DE ALUMÍNIO. (UN)</t>
  </si>
  <si>
    <t>UFSB-95879454 INTERRUPTOR SIMPLES (1 MÓDULO), 10A/250V, INCLUINDO SUPORTE E PLACA, INSTALADO EM CONDULETE (UN)</t>
  </si>
  <si>
    <t>91953</t>
  </si>
  <si>
    <t>INTERRUPTOR SIMPLES (1 MÓDULO), 10A/250V, INCLUINDO SUPORTE E PLACA - FORNECIMENTO E INSTALAÇÃO. AF_03/2023</t>
  </si>
  <si>
    <t>UFSB-48576747 INTERRUPTOR SIMPLES (2 MÓDULO), 10A/250V, INCLUINDO SUPORTE E PLACA, INSTALADO EM CONDULETE. (UN)</t>
  </si>
  <si>
    <t>97595 SENSOR DE PRESENÇA COM FOTOCÉLULA, FIXAÇÃO EM PAREDE - FORNECIMENTO E INSTALAÇÃO. AF_09/2024 (UN)</t>
  </si>
  <si>
    <t>00039392</t>
  </si>
  <si>
    <t>SENSOR DE PRESENCA BIVOLT DE PAREDE COM FOTOCELULA PARA QUALQUER TIPO DE LAMPADA POTENCIA MAXIMA *1000* W, USO INTERNO</t>
  </si>
  <si>
    <t>91926 CABO DE COBRE FLEXÍVEL ISOLADO, 2,5 MM², ANTI-CHAMA 450/750 V, PARA CIRCUITOS TERMINAIS - FORNECIMENTO E INSTALAÇÃO. AF_03/2023 (M)</t>
  </si>
  <si>
    <t>00001014</t>
  </si>
  <si>
    <t>CABO DE COBRE, FLEXIVEL, CLASSE 4 OU 5, ISOLACAO EM PVC/A, ANTICHAMA BWF-B, 1 CONDUTOR, 450/750 V, SECAO NOMINAL 2,5 MM2</t>
  </si>
  <si>
    <t>00021127</t>
  </si>
  <si>
    <t>FITA ISOLANTE ADESIVA ANTICHAMA, USO ATE 750 V, EM ROLO DE 19 MM X 5 M</t>
  </si>
  <si>
    <t>91928 CABO DE COBRE FLEXÍVEL ISOLADO, 4 MM², ANTI-CHAMA 450/750 V, PARA CIRCUITOS TERMINAIS - FORNECIMENTO E INSTALAÇÃO. AF_03/2023 (M)</t>
  </si>
  <si>
    <t>00000981</t>
  </si>
  <si>
    <t>CABO DE COBRE, FLEXIVEL, CLASSE 4 OU 5, ISOLACAO EM PVC/A, ANTICHAMA BWF-B, 1 CONDUTOR, 450/750 V, SECAO NOMINAL 4 MM2</t>
  </si>
  <si>
    <t>91930 CABO DE COBRE FLEXÍVEL ISOLADO, 6 MM², ANTI-CHAMA 450/750 V, PARA CIRCUITOS TERMINAIS - FORNECIMENTO E INSTALAÇÃO. AF_03/2023 (M)</t>
  </si>
  <si>
    <t>00000982</t>
  </si>
  <si>
    <t>CABO DE COBRE, FLEXIVEL, CLASSE 4 OU 5, ISOLACAO EM PVC/A, ANTICHAMA BWF-B, 1 CONDUTOR, 450/750 V, SECAO NOMINAL 6 MM2</t>
  </si>
  <si>
    <t>91933 CABO DE COBRE FLEXÍVEL ISOLADO, 10 MM², ANTI-CHAMA 0,6/1,0 KV, PARA CIRCUITOS TERMINAIS - FORNECIMENTO E INSTALAÇÃO. AF_03/2023 (M)</t>
  </si>
  <si>
    <t>00001020</t>
  </si>
  <si>
    <t>CABO DE COBRE, FLEXIVEL, CLASSE 4 OU 5, ISOLACAO EM PVC/A, ANTICHAMA BWF-B, COBERTURA PVC-ST1, ANTICHAMA BWF-B, 1 CONDUTOR, 0,6/1 KV, SECAO NOMINAL 10 MM2</t>
  </si>
  <si>
    <t>101563 CABO DE COBRE FLEXÍVEL ISOLADO, 35 MM², 0,6/1,0 KV, PARA REDE AÉREA DE DISTRIBUIÇÃO DE ENERGIA ELÉTRICA DE BAIXA TENSÃO - FORNECIMENTO E INSTALAÇÃO. AF_07/2020 (M)</t>
  </si>
  <si>
    <t>00001019</t>
  </si>
  <si>
    <t>CABO DE COBRE, FLEXIVEL, CLASSE 4 OU 5, ISOLACAO EM PVC/A, ANTICHAMA BWF-B, COBERTURA PVC-ST1, ANTICHAMA BWF-B, 1 CONDUTOR, 0,6/1 KV, SECAO NOMINAL 35 MM2</t>
  </si>
  <si>
    <t>92988 CABO DE COBRE FLEXÍVEL ISOLADO, 50 MM², ANTI-CHAMA 0,6/1,0 KV, PARA REDE ENTERRADA DE DISTRIBUIÇÃO DE ENERGIA ELÉTRICA - FORNECIMENTO E INSTALAÇÃO. AF_12/2021 (M)</t>
  </si>
  <si>
    <t>00001018</t>
  </si>
  <si>
    <t>CABO DE COBRE, FLEXIVEL, CLASSE 4 OU 5, ISOLACAO EM PVC/A, ANTICHAMA BWF-B, COBERTURA PVC-ST1, ANTICHAMA BWF-B, 1 CONDUTOR, 0,6/1 KV, SECAO NOMINAL 50 MM2</t>
  </si>
  <si>
    <t>92990 CABO DE COBRE FLEXÍVEL ISOLADO, 70 MM², ANTI-CHAMA 0,6/1,0 KV, PARA REDE ENTERRADA DE DISTRIBUIÇÃO DE ENERGIA ELÉTRICA - FORNECIMENTO E INSTALAÇÃO. AF_12/2021 (M)</t>
  </si>
  <si>
    <t>00000977</t>
  </si>
  <si>
    <t>CABO DE COBRE, FLEXIVEL, CLASSE 4 OU 5, ISOLACAO EM PVC/A, ANTICHAMA BWF-B, COBERTURA PVC-ST1, ANTICHAMA BWF-B, 1 CONDUTOR, 0,6/1 KV, SECAO NOMINAL 70 MM2</t>
  </si>
  <si>
    <t>92996 CABO DE COBRE FLEXÍVEL ISOLADO, 150 MM², ANTI-CHAMA 0,6/1,0 KV, PARA REDE ENTERRADA DE DISTRIBUIÇÃO DE ENERGIA ELÉTRICA - FORNECIMENTO E INSTALAÇÃO. AF_12/2021 (M)</t>
  </si>
  <si>
    <t>00000999</t>
  </si>
  <si>
    <t>CABO DE COBRE, FLEXIVEL, CLASSE 4 OU 5, ISOLACAO EM PVC/A, ANTICHAMA BWF-B, COBERTURA PVC-ST1, ANTICHAMA BWF-B, 1 CONDUTOR, 0,6/1 KV, SECAO NOMINAL 150 MM2</t>
  </si>
  <si>
    <t>101887 CABO DE COBRE ISOLADO, 16 MM², ANTI-CHAMA 0,6/1 KV, INSTALADO EM ELETROCALHA OU PERFILADO - FORNECIMENTO E INSTALAÇÃO. AF_10/2020 (M)</t>
  </si>
  <si>
    <t>00000995</t>
  </si>
  <si>
    <t>CABO DE COBRE, FLEXIVEL, CLASSE 4 OU 5, ISOLACAO EM PVC/A, ANTICHAMA BWF-B, COBERTURA PVC-ST1, ANTICHAMA BWF-B, 1 CONDUTOR, 0,6/1 KV, SECAO NOMINAL 16 MM2</t>
  </si>
  <si>
    <t>101889 CABO DE COBRE ISOLADO, 25 MM², ANTI-CHAMA 0,6/1 KV, INSTALADO EM ELETROCALHA OU PERFILADO - FORNECIMENTO E INSTALAÇÃO. AF_10/2020 (M)</t>
  </si>
  <si>
    <t>00000996</t>
  </si>
  <si>
    <t>CABO DE COBRE, FLEXIVEL, CLASSE 4 OU 5, ISOLACAO EM PVC/A, ANTICHAMA BWF-B, COBERTURA PVC-ST1, ANTICHAMA BWF-B, 1 CONDUTOR, 0,6/1 KV, SECAO NOMINAL 25 MM2</t>
  </si>
  <si>
    <t>91929 CABO DE COBRE FLEXÍVEL ISOLADO, 4 MM², ANTI-CHAMA 0,6/1,0 KV, PARA CIRCUITOS TERMINAIS - FORNECIMENTO E INSTALAÇÃO. AF_03/2023 (M)</t>
  </si>
  <si>
    <t>00001021</t>
  </si>
  <si>
    <t>CABO DE COBRE, FLEXIVEL, CLASSE 4 OU 5, ISOLACAO EM PVC/A, ANTICHAMA BWF-B, COBERTURA PVC-ST1, ANTICHAMA BWF-B, 1 CONDUTOR, 0,6/1 KV, SECAO NOMINAL 4 MM2</t>
  </si>
  <si>
    <t>92992 CABO DE COBRE FLEXÍVEL ISOLADO, 95 MM², ANTI-CHAMA 0,6/1,0 KV, PARA REDE ENTERRADA DE DISTRIBUIÇÃO DE ENERGIA ELÉTRICA - FORNECIMENTO E INSTALAÇÃO. AF_12/2021 (M)</t>
  </si>
  <si>
    <t>00000998</t>
  </si>
  <si>
    <t>CABO DE COBRE, FLEXIVEL, CLASSE 4 OU 5, ISOLACAO EM PVC/A, ANTICHAMA BWF-B, COBERTURA PVC-ST1, ANTICHAMA BWF-B, 1 CONDUTOR, 0,6/1 KV, SECAO NOMINAL 95 MM2</t>
  </si>
  <si>
    <t>91941 CAIXA RETANGULAR 4" X 2" BAIXA (0,30 M DO PISO), PVC, INSTALADA EM PAREDE - FORNECIMENTO E INSTALAÇÃO. AF_03/2023 (UN)</t>
  </si>
  <si>
    <t>00001872</t>
  </si>
  <si>
    <t>CAIXA DE PASSAGEM, EM PVC, DE 4" X 2", PARA ELETRODUTO FLEXIVEL CORRUGADO</t>
  </si>
  <si>
    <t>JCA.EL-040/PRÓPRIA CAIXA DE PASSAGEM METÁLICA, DE SOBREPOR, COM MEDIDAS 15x15x10cm, INSTALADA NA LAJE (UN)</t>
  </si>
  <si>
    <t>00020254</t>
  </si>
  <si>
    <t>CAIXA DE PASSAGEM METALICA, DE SOBREPOR, COM TAMPA APARAFUSADA, DIMENSOES 15 X 15 X *10* CM</t>
  </si>
  <si>
    <t>Observações: Composição criada com base no ORSE 00393 fazendo-se as substituições de M.O. pelas do SINAPI. Para materiais foram usados insumos SINAPI (quando existentes) ou cotações quando necessário.</t>
  </si>
  <si>
    <t>UFSB-14784560 PROJETOR DE LED FLUXO LUMINOSO 7430Im, DE SOBREPOR, IP 65, POTÊNCIA DE 100w (UN)</t>
  </si>
  <si>
    <t>UFSB-I-04401555</t>
  </si>
  <si>
    <t>Observações: Composição criada com base no SINAPI 100903 adequando-se o tipo de luminária e inserindo-se as lâmpadas.</t>
  </si>
  <si>
    <t>UFSB-37453774 LUMINÁRIA DE SOBREPOR, EM CHAPA DE ACO PINTADA COR BRANCA, PARA 2 LÂMPADAS T8 LED DE 20W, BIVOLT, ALETADA, 120 CM (UN)</t>
  </si>
  <si>
    <t>UFSB-I-59845004</t>
  </si>
  <si>
    <t>100903</t>
  </si>
  <si>
    <t>LÂMPADA TUBULAR LED DE 18/20 W, COM SOQUETE, BASE G13 - FORNECIMENTO E INSTALAÇÃO. AF_09/2024_PS</t>
  </si>
  <si>
    <t>97607 LUMINÁRIA ARANDELA TIPO TARTARUGA, DE SOBREPOR, COM 1 LÂMPADA LED DE 6 W, SEM REATOR - FORNECIMENTO E INSTALAÇÃO. AF_09/2024 (UN)</t>
  </si>
  <si>
    <t>00038193</t>
  </si>
  <si>
    <t>LAMPADA LED 6 W BIVOLT BRANCA, FORMATO TRADICIONAL (BASE E27)</t>
  </si>
  <si>
    <t>00038775</t>
  </si>
  <si>
    <t>LUMINARIA TIPO TARTARUGA PARA AREA EXTERNA EM ALUMINIO, COM GRADE, PARA 1 LAMPADA, BASE E27, POTENCIA MAXIMA 40/60 W (NAO INCLUI LAMPADA)</t>
  </si>
  <si>
    <t>103782 LUMINÁRIA TIPO PLAFON CIRCULAR, DE SOBREPOR, COM LED DE 12/13 W - FORNECIMENTO E INSTALAÇÃO. AF_09/2024 (UN)</t>
  </si>
  <si>
    <t>00039385</t>
  </si>
  <si>
    <t>LUMINARIA LED PLAFON REDONDO DE SOBREPOR BIVOLT 12/13 W, D = *17* CM</t>
  </si>
  <si>
    <t>93668 DISJUNTOR TRIPOLAR TIPO DIN, CORRENTE NOMINAL DE 16A - FORNECIMENTO E INSTALAÇÃO. AF_10/2020 (UN)</t>
  </si>
  <si>
    <t>00034709</t>
  </si>
  <si>
    <t>DISJUNTOR TERMOMAGNETICO PARA TRILHO DIN (IEC), TRIPOLAR, 10 - 50 A</t>
  </si>
  <si>
    <t>00001570</t>
  </si>
  <si>
    <t>TERMINAL A COMPRESSAO EM COBRE ESTANHADO PARA CABO 2,5 MM2, 1 FURO E 1 COMPRESSAO, PARA PARAFUSO DE FIXACAO M5</t>
  </si>
  <si>
    <t>UFSB-85154872 DISPOSITIVO DE PROTEÇÃO CONTRA SURTO DE TENSÃO DPS 45KA - 275V (UN)</t>
  </si>
  <si>
    <t>UFSB-I-53470693</t>
  </si>
  <si>
    <t>Observações: Composição criada com base no SINAPI 93673 adequando-se o tipo de equipamento</t>
  </si>
  <si>
    <t>101878 QUADRO DE DISTRIBUIÇÃO DE ENERGIA EM CHAPA DE AÇO GALVANIZADO, DE SOBREPOR, COM BARRAMENTO TRIFÁSICO, PARA 18 DISJUNTORES DIN 100A - FORNECIMENTO E INSTALAÇÃO. AF_10/2020 (UN)</t>
  </si>
  <si>
    <t>00012038</t>
  </si>
  <si>
    <t>QUADRO DE DISTRIBUICAO COM BARRAMENTO TRIFASICO, DE SOBREPOR, EM CHAPA DE ACO GALVANIZADO, PARA 18 DISJUNTORES DIN, 100 A</t>
  </si>
  <si>
    <t>UFSB-14041446 DISJUNTOR TERMOMAGNÉTICO TRIPOLAR 80 A, PADRÃO DIN. (UN)</t>
  </si>
  <si>
    <t>UFSB-84758688</t>
  </si>
  <si>
    <t>DISJUNTOR TERMOMAGNÉTICO TRIPOLAR 80 A, PADRÃO DIN</t>
  </si>
  <si>
    <t>00001571</t>
  </si>
  <si>
    <t>TERMINAL A COMPRESSAO EM COBRE ESTANHADO PARA CABO 4 MM2, 1 FURO E 1 COMPRESSAO, PARA PARAFUSO DE FIXACAO M5</t>
  </si>
  <si>
    <t>Observações: Composição criada com base no SINAPI 93656 fazendo-se a substituição do insumo</t>
  </si>
  <si>
    <t>93657 DISJUNTOR MONOPOLAR TIPO DIN, CORRENTE NOMINAL DE 32A - FORNECIMENTO E INSTALAÇÃO. AF_10/2020 (UN)</t>
  </si>
  <si>
    <t>00034653</t>
  </si>
  <si>
    <t>DISJUNTOR TERMOMAGNETICO PARA TRILHO DIN (IEC), MONOPOLAR, 6 - 32 A</t>
  </si>
  <si>
    <t>00001573</t>
  </si>
  <si>
    <t>TERMINAL A COMPRESSAO EM COBRE ESTANHADO PARA CABO 6 MM2, 1 FURO E 1 COMPRESSAO, PARA PARAFUSO DE FIXACAO M6</t>
  </si>
  <si>
    <t>UFSB-40561574 QUADRO DE DISTRIBUIÇÃO DE ENERGIA EM CHAPA DE AÇO GALVANIZADO, DE SOBREPOR, COM BARRAMENTO TRIFÁSICO, PARA 36 DISJUNTORES DIN 100A - FORNECIMENTO E INSTALAÇÃO. AF_10/2020 (UN)</t>
  </si>
  <si>
    <t>00039759</t>
  </si>
  <si>
    <t>QUADRO DE DISTRIBUICAO COM BARRAMENTO TRIFASICO, DE SOBREPOR, EM CHAPA DE ACO GALVANIZADO, PARA 36 DISJUNTORES DIN, 100 A</t>
  </si>
  <si>
    <t>Observações: Composição criada com base no SINAPI 101878 adequando-se os insumos necessários</t>
  </si>
  <si>
    <t>93656 DISJUNTOR MONOPOLAR TIPO DIN, CORRENTE NOMINAL DE 25A - FORNECIMENTO E INSTALAÇÃO. AF_10/2020 (UN)</t>
  </si>
  <si>
    <t>93671 DISJUNTOR TRIPOLAR TIPO DIN, CORRENTE NOMINAL DE 32A - FORNECIMENTO E INSTALAÇÃO. AF_10/2020 (UN)</t>
  </si>
  <si>
    <t>93654 DISJUNTOR MONOPOLAR TIPO DIN, CORRENTE NOMINAL DE 16A - FORNECIMENTO E INSTALAÇÃO. AF_10/2020 (UN)</t>
  </si>
  <si>
    <t>UFSB-69748819 QUADRO DE DISTRIBUICAO COM BARRAMENTO TRIFASICO, DE SOBREPOR, EM CHAPA DE ACO GALVANIZADO, PARA 42 DISJUNTORES DIN, 100A (UN)</t>
  </si>
  <si>
    <t>00039760</t>
  </si>
  <si>
    <t>QUADRO DE DISTRIBUICAO COM BARRAMENTO TRIFASICO, DE SOBREPOR, EM CHAPA DE ACO GALVANIZADO, PARA *42* DISJUNTORES DIN, 100 A</t>
  </si>
  <si>
    <t>Observações: Composição criada com base no SINAPI 101878 adequando-se o componente e utilizando a MO do SINAPI</t>
  </si>
  <si>
    <t>93673 DISJUNTOR TRIPOLAR TIPO DIN, CORRENTE NOMINAL DE 50A - FORNECIMENTO E INSTALAÇÃO. AF_10/2020 (UN)</t>
  </si>
  <si>
    <t>00001575</t>
  </si>
  <si>
    <t>TERMINAL A COMPRESSAO EM COBRE ESTANHADO PARA CABO 16 MM2, 1 FURO E 1 COMPRESSAO, PARA PARAFUSO DE FIXACAO M6</t>
  </si>
  <si>
    <t>UFSB-45364526 QUADRO DE DISTRIBUICAO COM BARRAMENTO TRIFASICO, DE SOBREPOR, EM CHAPA DE ACO GALVANIZADO, PARA 48 DISJUNTORES DIN, 100A (UN)</t>
  </si>
  <si>
    <t>00039761</t>
  </si>
  <si>
    <t>QUADRO DE DISTRIBUICAO COM BARRAMENTO TRIFASICO, DE SOBREPOR, EM CHAPA DE ACO GALVANIZADO, PARA 48 DISJUNTORES DIN, 100 A</t>
  </si>
  <si>
    <t>UFSB-09029803 DISJUNTOR BIPOLAR DR 25 A, DISPOSITIVO RESIDUAL DIFERENCIAL, TIPO AC, 30MA (UN)</t>
  </si>
  <si>
    <t>UFSB-I-84520938</t>
  </si>
  <si>
    <t>101895 DISJUNTOR TERMOMAGNÉTICO TRIPOLAR , CORRENTE NOMINAL DE 125A - FORNECIMENTO E INSTALAÇÃO. AF_10/2020 (UN)</t>
  </si>
  <si>
    <t>00002391</t>
  </si>
  <si>
    <t>DISJUNTOR TERMOMAGNETICO TRIPOLAR 125 A / 425 V / ICC - 25 KA</t>
  </si>
  <si>
    <t>00001578</t>
  </si>
  <si>
    <t>TERMINAL A COMPRESSAO EM COBRE ESTANHADO PARA CABO 50 MM2, 1 FURO E 1 COMPRESSAO, PARA PARAFUSO DE FIXACAO M8</t>
  </si>
  <si>
    <t>S13457 Disjuntor tripolar 80 A, padrão DIN ( linha branca ), curva de disparo C, corrente de interrupção 10KA, ref.: Siemens 5SX1 ou similar. (un)</t>
  </si>
  <si>
    <t>I14182</t>
  </si>
  <si>
    <t>UFSB-60262662 QUADRO DE DISTRIBUIÇÃO DE SOBREPOR, EM CHAPA DE AÇO, 600X600X250 MM, COM BARRAMENTO, PADRÃO DIN E DISJUNTOR COM CAIXA MOLDADA, EXCLUSIVE DISJUNTORES (UN)</t>
  </si>
  <si>
    <t>UFSB-13243165</t>
  </si>
  <si>
    <t>UFSB-50557005 DISJUNTOR TRIPOLAR TIPO DIN, CORRENTE NOMINAL DE 150A. (UN)</t>
  </si>
  <si>
    <t>00002374</t>
  </si>
  <si>
    <t>DISJUNTOR TERMOMAGNETICO TRIPOLAR 150 A / 600 V, TIPO FXD / ICC - 35 KA</t>
  </si>
  <si>
    <t>Observações: Composição criada com base no SINAPI 93667 adequando-se os insumos necessários</t>
  </si>
  <si>
    <t>UFSB-58889163 DISJUNTOR TERMOMAGNÉTICO TRIPOLAR 500 A, PADRÃO DIN (UN)</t>
  </si>
  <si>
    <t>UFSB-05269598</t>
  </si>
  <si>
    <t>UFSB-27021013 QUADRO DE DISTRIBUICAO COM BARRAMENTO TRIFASICO, DE SOBREPOR, EM CHAPA DE ACO GALVANIZADO, PARA 28 DISJUNTORES DIN, 100A (UN)</t>
  </si>
  <si>
    <t>00039757</t>
  </si>
  <si>
    <t>QUADRO DE DISTRIBUICAO COM BARRAMENTO TRIFASICO, DE SOBREPOR, EM CHAPA DE ACO GALVANIZADO, PARA 28 DISJUNTORES DIN, 100 A</t>
  </si>
  <si>
    <t>101894 DISJUNTOR TRIPOLAR TIPO NEMA, CORRENTE NOMINAL DE 60 ATÉ 100A - FORNECIMENTO E INSTALAÇÃO. AF_10/2020 (UN)</t>
  </si>
  <si>
    <t>00002373</t>
  </si>
  <si>
    <t>DISJUNTOR TIPO NEMA, TRIPOLAR 60 ATE 100 A, TENSAO MAXIMA DE 415 V</t>
  </si>
  <si>
    <t>00001576</t>
  </si>
  <si>
    <t>TERMINAL A COMPRESSAO EM COBRE ESTANHADO PARA CABO 25 MM2, 1 FURO E 1 COMPRESSAO, PARA PARAFUSO DE FIXACAO M8</t>
  </si>
  <si>
    <t>101897 DISJUNTOR TERMOMAGNÉTICO TRIPOLAR , CORRENTE NOMINAL DE 250A - FORNECIMENTO E INSTALAÇÃO. AF_10/2020 (UN)</t>
  </si>
  <si>
    <t>00002393</t>
  </si>
  <si>
    <t>DISJUNTOR TERMOMAGNETICO TRIPOLAR 250 A / 600 V, TIPO FXD</t>
  </si>
  <si>
    <t>00001581</t>
  </si>
  <si>
    <t>TERMINAL A COMPRESSAO EM COBRE ESTANHADO PARA CABO 120 MM2, 1 FURO E 1 COMPRESSAO, PARA PARAFUSO DE FIXACAO M12</t>
  </si>
  <si>
    <t>UFSB-19866314 DISJUNTOR TRIPOLAR TIPO CAIXA MOLDADA, CORRENTE NOMINAL DE 160A, 25 kA, 380/220 V (UN)</t>
  </si>
  <si>
    <t>UFSB-02849695</t>
  </si>
  <si>
    <t>Observações: Composição criada com base no SINAPI 93667 fazendo-se as adequações de insumo necessárias.</t>
  </si>
  <si>
    <t>93672 DISJUNTOR TRIPOLAR TIPO DIN, CORRENTE NOMINAL DE 40A - FORNECIMENTO E INSTALAÇÃO. AF_10/2020 (UN)</t>
  </si>
  <si>
    <t>00001574</t>
  </si>
  <si>
    <t>TERMINAL A COMPRESSAO EM COBRE ESTANHADO PARA CABO 10 MM2, 1 FURO E 1 COMPRESSAO, PARA PARAFUSO DE FIXACAO M6</t>
  </si>
  <si>
    <t>93670 DISJUNTOR TRIPOLAR TIPO DIN, CORRENTE NOMINAL DE 25A - FORNECIMENTO E INSTALAÇÃO. AF_10/2020 (UN)</t>
  </si>
  <si>
    <t>S09041 Dispositivo de proteção contra surto de tensão DPS 60kA - 275v (un)</t>
  </si>
  <si>
    <t>I09225</t>
  </si>
  <si>
    <t>Dispositivo de proteção contra surto de tensão DPS 60KA - 275v (para-raio)</t>
  </si>
  <si>
    <t>UFSB-54525715 MEDIDOR DE GRANDEZAS ELÉTRICAS PM5650 (UN)</t>
  </si>
  <si>
    <t>UFSB-23418324</t>
  </si>
  <si>
    <t>Observações: Composição criada com base no SINAPI 93667 de onde se extraiu o valor de M.O. (por similaridade no esforço do serviço) e substitui-se o insumo pelo insumo cotado.</t>
  </si>
  <si>
    <t>UFSB-75305765 FUSÍVEL 1A (UN)</t>
  </si>
  <si>
    <t>UFSB-50421173</t>
  </si>
  <si>
    <t>Observações: Composição criada com base no SINAPI 93667 fazendo-se as adequações necessárias nos insumos.</t>
  </si>
  <si>
    <t>UFSB-27764239 TRANSFORMADOR DE CORRENTE 600/5, Y-Y (UN)</t>
  </si>
  <si>
    <t>I04496</t>
  </si>
  <si>
    <t>Transformador de corrente de 600/5</t>
  </si>
  <si>
    <t>Observações: Composição criada com base no SINAPI 93667 utilizando insumos cotados conforme projeto.</t>
  </si>
  <si>
    <t>UFSB-94110004 TRANSFORMADOR DE CORRENTE 200/5, Y-Y (UN)</t>
  </si>
  <si>
    <t>UFSB-24871822</t>
  </si>
  <si>
    <t>Observações: Composição criada com base no SINAPI 93667 fazendo-se as trocas de insumos necessárias.</t>
  </si>
  <si>
    <t>JCA.EL-062/PRÓPRIA CAIXA DE PASSAGEM EM PVC, DE EMBUTIR, COM MEDIDAS 20x20x9cm FORNECIMENTO E INSTALAÇÃO (UN)</t>
  </si>
  <si>
    <t>JCA.EL-034/PRÓPRIA CAIXA DE PASSAGEM METALICA, DE SOBREPOR, COM TAMPA APARAFUSADA, DIMENSOES 20 X 20 X *10* CM (UN)</t>
  </si>
  <si>
    <t>00039771</t>
  </si>
  <si>
    <t>CAIXA DE PASSAGEM METALICA DE SOBREPOR COM TAMPA PARAFUSADA, DIMENSOES 20 X 20 X 10 CM</t>
  </si>
  <si>
    <t>Observações: Composição criada com base no SINAPI 100556 fazendo-se a substituição do insumo de material pelo adequado para o projeto.</t>
  </si>
  <si>
    <t>JCA.EL-002/PRÓPRIA ELETRODUTO EM ACO GALVANIZADO ELETROLÍTICO, LEVE, DIÂMETRO Ø1", INSTALAÇÃO APARENTE (M)</t>
  </si>
  <si>
    <t>I14448</t>
  </si>
  <si>
    <t>Eletroduto de aço galvanizado, classe leve, dn 25 mm (1")</t>
  </si>
  <si>
    <t xml:space="preserve">Observações: Composição criada com base no ORSE 13610 fazendo-se as substituições de M.O. pelas do SINAPI. Para materiais foram usados insumos SINAPI (quando existentes) ou cotações quando necessário.
</t>
  </si>
  <si>
    <t>UFSB-40103110 LUVA DE EMENDA PARA ELETRODUTO, AÇO GALVANIZADO, DN 32 MM (1 1/4") - FORNECIMENTO E INSTALAÇÃO. (UN)</t>
  </si>
  <si>
    <t>UFSB-94127617</t>
  </si>
  <si>
    <t>LUVA DE EMENDA PARA ELETRODUTO, AÇO GALVANIZADO, DN 32 MM (1 1/4")</t>
  </si>
  <si>
    <t>Observações: Composição criada com base no SINAPI 104449 adequando-se os insumos</t>
  </si>
  <si>
    <t>UFSB-41987906 CABO FOTOVOLTAICO 6 MM² INSTALADO EM ELETRODUTO - FORNECIMENTO E INSTALAÇÃO. AF_12/2021 (M)</t>
  </si>
  <si>
    <t>UFSB-00937163</t>
  </si>
  <si>
    <t>CABO DE COBRE ESTANHADO, FOTOVOLTAICO, FLEXIVEL, NAO HALOGENADO, SECAO NOMINAL 6 MM2, TENSOES NOMINAIS DE 0,6/1 KV (CA) OU 1,8 KV (CC), RESISTENTE A RADIACAO UV E ANTICHAMAS</t>
  </si>
  <si>
    <t>Observações: Composição criada com base no SINAPI 103503 fazendo-se a substituição do insumo de material pelo adequado para o projeto.</t>
  </si>
  <si>
    <t>UFSB-80465865 BARRA DE PERFIL EM ALUMÍNIO: 3,4CMX2,4CM (M)</t>
  </si>
  <si>
    <t>UFSB-94720701</t>
  </si>
  <si>
    <t>Observações: Composição criada com base no ORSE S11811 de onde se extraiu os itens e coeficiente de M.O. usando insumos cotados ou SINAPI</t>
  </si>
  <si>
    <t>UFSB-05329988 SUPORTE Z PARA PAINEL SOLAR (UN)</t>
  </si>
  <si>
    <t>UFSB-31055700</t>
  </si>
  <si>
    <t>Observações: Composição criada com base no SINAPI 104785 fazendo-se as adequações de insumos necessários</t>
  </si>
  <si>
    <t>UFSB-20676390 INSTALAÇÃO DE KIT FOTOVOLTAICO 45,05 KWP INCLUINDO PLACAS, INVERSOR E SISTEMA DE INSTALAÇÃO E FIXAÇÃO - (EXCLUSIVO PARA LABORATÓRIO DE ENGENHARIA EM TEIXEIRA DE FREITAS) (UN)</t>
  </si>
  <si>
    <t>Observações: Para instalação das Placas Solares
Fonte: SINAPI 103494
Custo de instalação por placa:
88247	AUXILIAR DE ELETRICISTA - H - 0,36300000
88264	ELETRICISTA - H - 0,36300000
Numero de Placas: 77
Total para placas:
88247	AUXILIAR DE ELETRICISTA - H - 0,363 x 77 = 27,951
88264	ELETRICISTA - H - 0,363 x 77 = 27,951
Para instalação do Inversor
Fonte: SINAPI 103506
Custo de instalação por inversor:
88247	AUXILIAR DE ELETRICISTA - H - 0,98280000
88264	ELETRICISTA - H - 0,98280000
Numero de inversores: 01
Total:
88247	AUXILIAR DE ELETRICISTA - H - 28,9338
88264	ELETRICISTA - H - 28,9338
Custos do SINAPI incluem montagem de acessórios e suportes</t>
  </si>
  <si>
    <t>92986 CABO DE COBRE FLEXÍVEL ISOLADO, 35 MM², ANTI-CHAMA 0,6/1,0 KV, PARA REDE ENTERRADA DE DISTRIBUIÇÃO DE ENERGIA ELÉTRICA - FORNECIMENTO E INSTALAÇÃO. AF_12/2021 (M)</t>
  </si>
  <si>
    <t>UFSB-35929800 CABO DE COBRE PARA MÉDIA TENSÃO 35MM² - 12/20KV. (M)</t>
  </si>
  <si>
    <t>UFSB-46262075</t>
  </si>
  <si>
    <t>Observações: Composição criada com base no SINAPI 92996 fazendo-se a substituição do insumo cotado</t>
  </si>
  <si>
    <t>97888 CAIXA ENTERRADA ELÉTRICA RETANGULAR, EM ALVENARIA COM TIJOLOS CERÂMICOS MACIÇOS, FUNDO COM BRITA, DIMENSÕES INTERNAS: 0,6X0,6X0,6 M. AF_12/2020 (UN)</t>
  </si>
  <si>
    <t>00007258</t>
  </si>
  <si>
    <t>TIJOLO CERAMICO MACICO COMUM DE *5 X 10 X 20* CM (L X A X C)</t>
  </si>
  <si>
    <t>87316</t>
  </si>
  <si>
    <t>ARGAMASSA TRAÇO 1:4 (EM VOLUME DE CIMENTO E AREIA GROSSA ÚMIDA) PARA CHAPISCO CONVENCIONAL, PREPARO MECÂNICO COM BETONEIRA 400 L. AF_08/2019</t>
  </si>
  <si>
    <t>101619</t>
  </si>
  <si>
    <t>PREPARO DE FUNDO DE VALA COM LARGURA MENOR QUE 1,5 M, COM CAMADA DE BRITA, LANÇAMENTO MANUAL. AF_08/2020</t>
  </si>
  <si>
    <t>97889 CAIXA ENTERRADA ELÉTRICA RETANGULAR, EM ALVENARIA COM TIJOLOS CERÂMICOS MACIÇOS, FUNDO COM BRITA, DIMENSÕES INTERNAS: 0,8X0,8X0,6 M. AF_12/2020 (UN)</t>
  </si>
  <si>
    <t>97890 CAIXA ENTERRADA ELÉTRICA RETANGULAR, EM ALVENARIA COM TIJOLOS CERÂMICOS MACIÇOS, FUNDO COM BRITA, DIMENSÕES INTERNAS: 1X1X0,6 M. AF_12/2020 (UN)</t>
  </si>
  <si>
    <t>97736</t>
  </si>
  <si>
    <t>PEÇA RETANGULAR PRÉ-MOLDADA, VOLUME DE CONCRETO ACIMA DE 100 LITROS, TAXA DE AÇO APROXIMADA DE 30KG/M³. AF_03/2024</t>
  </si>
  <si>
    <t>101623</t>
  </si>
  <si>
    <t>PREPARO DE FUNDO DE VALA COM LARGURA MENOR QUE 1,5 M, COM CAMADA DE BRITA, LANÇAMENTO MECANIZADO. AF_08/2020</t>
  </si>
  <si>
    <t>UFSB-75633300 COBRE NÚ VERGALHÃO 3/8" - FORNECIMENTO E INSTALAÇÃO. (M)</t>
  </si>
  <si>
    <t>UFSB-I-38721844</t>
  </si>
  <si>
    <t>COBRE NÚ VERGALHÃO 3/8"</t>
  </si>
  <si>
    <t>Observações: Composição criada com base no SINAPI 97373 adequando-se o insumo ao local de instalação.</t>
  </si>
  <si>
    <t>UFSB-20934652 CHAVE SECCIONADORA TRIPOLAR ABERTURA COM CARGA - IN=400A CLASSE DE ISOLAÇÃO 15KV - FORNECIMENTO E INSTALAÇÃO (un)</t>
  </si>
  <si>
    <t>UFSB-I-96469634</t>
  </si>
  <si>
    <t>CHAVE SECCIONADORA TRIPOLAR ABERTURA COM CARGA - IN=400A CLASSE DE ISOLAÇÃO 15KV</t>
  </si>
  <si>
    <t>Observações: Composição criada com base no ORSE S09913 fazendo-se a substituição dos insumos pelos do SINAPI ou cotação.</t>
  </si>
  <si>
    <t>UFSB-71729485 ISOLADOR PEDASTAL 15KV (un)</t>
  </si>
  <si>
    <t>CFCA-67361591</t>
  </si>
  <si>
    <t>Observações: Composição criada com base no ORSE 07380 fazendo-se as substituições de M.O. pelas do SINAPI. Para materiais foram usados insumos SINAPI (quando existentes) ou cotações quando necessário.</t>
  </si>
  <si>
    <t>100613 ASSENTAMENTO DE POSTE DE CONCRETO COM COMPRIMENTO NOMINAL DE 11 M, CARGA NOMINAL DE 1000 DAN, ENGASTAMENTO BASE CONCRETADA COM 1 M DE CONCRETO E 0,7 M DE SOLO (NÃO INCLUI FORNECIMENTO). AF_11/2019 (UN)</t>
  </si>
  <si>
    <t>5928</t>
  </si>
  <si>
    <t>GUINDAUTO HIDRÁULICO, CAPACIDADE MÁXIMA DE CARGA 6200 KG, MOMENTO MÁXIMO DE CARGA 11,7 TM, ALCANCE MÁXIMO HORIZONTAL 9,70 M, INCLUSIVE CAMINHÃO TOCO PBT 16.000 KG, POTÊNCIA DE 189 CV - CHP DIURNO. AF_06/2014</t>
  </si>
  <si>
    <t>00000863</t>
  </si>
  <si>
    <t>CABO DE COBRE NU 35 MM2 MEIO-DURO</t>
  </si>
  <si>
    <t>94962</t>
  </si>
  <si>
    <t>CONCRETO MAGRO PARA LASTRO, TRAÇO 1:4,5:4,5 (EM MASSA SECA DE CIMENTO/ AREIA MÉDIA/ BRITA 1) - PREPARO MECÂNICO COM BETONEIRA 400 L. AF_05/2021</t>
  </si>
  <si>
    <t>00041205 POSTE DE CONCRETO ARMADO DE SECAO DUPLO T, EXTENSAO DE 11,00 M, RESISTENCIA DE 1000 DAN, TIPO B-1,5 (UN)</t>
  </si>
  <si>
    <t>00034519 CRUZETA DE CONCRETO LEVE, COMP. 2000 MM SECAO, 90 X 90 MM (UN)</t>
  </si>
  <si>
    <t>UFSB-48508695 PUNHO DE ACIONAMENTO/ MANIPULADOR DE CHAVE SECCIONADORA - INSTALAR A UMA ALTURA DE 1,20M (UN)</t>
  </si>
  <si>
    <t>UFSB-I-11658796</t>
  </si>
  <si>
    <t>PUNHO DE ACIONAMENTO/ MANIPULADOR DE CHAVE SECCIONADORA</t>
  </si>
  <si>
    <t>Observações: Composição criada para a obra do Laboratório de Engenharia da UFSB em Teixeira de Freitas / BA</t>
  </si>
  <si>
    <t>UFSB-31001696 SUPORTE U PARA FIXAÇÃO DE ISOLADORES GALVANIZADO A FOGO - FORNECIMENTO E INSTALAÇÃO. (UN)</t>
  </si>
  <si>
    <t>00011267</t>
  </si>
  <si>
    <t>ARRUELA LISA, REDONDA, DE LATAO POLIDO, DIAMETRO NOMINAL 5/8", DIAMETRO EXTERNO = 34 MM, DIAMETRO DO FURO = 17 MM, ESPESSURA = *2,5* MM</t>
  </si>
  <si>
    <t>00007568</t>
  </si>
  <si>
    <t>BUCHA DE NYLON SEM ABA S10, COM PARAFUSO DE 6,10 X 65 MM EM ACO ZINCADO COM ROSCA SOBERBA, CABECA CHATA E FENDA PHILLIPS</t>
  </si>
  <si>
    <t>UFSB-I-14193270</t>
  </si>
  <si>
    <t>SUPORTE U PARA FIXAÇÃO DE ISOLADORES GALVANIZADO A FOGO</t>
  </si>
  <si>
    <t>UFSB-67117653 TAPETE DE BORRACHA 100X50CM - HOMOLOGADO E COM CERTIFICADO PARA NR-10 NA ISOLAÇÃO DA SUBESTAÇÃO (pç)</t>
  </si>
  <si>
    <t>CFCA-18697532</t>
  </si>
  <si>
    <t>TAPETE DE BORRACHA - HOMOLOGADO E COM CERTIFICADO PARA NR-10</t>
  </si>
  <si>
    <t xml:space="preserve">Observações: Composição criada com base no ORSE 12844 fazendo-se as substituições de M.O. pelas do SINAPI. Para materiais foram usados insumos SINAPI (quando existentes) ou cotações quando necessário.
</t>
  </si>
  <si>
    <t>S12845 Placa de advertência 470 x 340 mm ,metálica (perigo de morte) (un)</t>
  </si>
  <si>
    <t>I13570</t>
  </si>
  <si>
    <t>Placa advertência 470 x 340mm, metálica ( perigo de morte )</t>
  </si>
  <si>
    <t>Un</t>
  </si>
  <si>
    <t>S00764 Fornecimento e instalação de eletrocalha perfurada 300 x 100 x 3000 mm (ref. mopa ou similar) (m)</t>
  </si>
  <si>
    <t>I00862</t>
  </si>
  <si>
    <t>Eletrocalha metálica perfurada 300 x 100 x 3000 mm (ref. mopa ou similar)</t>
  </si>
  <si>
    <t>UFSB-86368757 CANALETA DE PISO 0,08x0,30m. (M)</t>
  </si>
  <si>
    <t>Observações: Composição criada com base no SINAPI 102994 fazendo-se a adequação de insumos conforme projeto.</t>
  </si>
  <si>
    <t>UFSB-42265606 CANALETA DE PISO 0,10x0,50m (M)</t>
  </si>
  <si>
    <t>Observações: Composição criada com base no SINAPI 102994 fazendo-se as adequações de insumo necessárias.</t>
  </si>
  <si>
    <t>91908 CURVA 90 GRAUS PARA ELETRODUTO, PVC, ROSCÁVEL, DN 40 MM (1 1/4"), PARA CIRCUITOS TERMINAIS, INSTALADA EM LAJE - FORNECIMENTO E INSTALAÇÃO. AF_03/2023 (UN)</t>
  </si>
  <si>
    <t>93018 CURVA 90 GRAUS PARA ELETRODUTO, PVC, ROSCÁVEL, DN 50 MM (1 1/2"), PARA REDE ENTERRADA DE DISTRIBUIÇÃO DE ENERGIA ELÉTRICA - FORNECIMENTO E INSTALAÇÃO. AF_12/2021 (UN)</t>
  </si>
  <si>
    <t>00001875</t>
  </si>
  <si>
    <t>CURVA 90 GRAUS, LONGA, DE PVC RIGIDO ROSCAVEL, DE 1 1/2", PARA ELETRODUTO</t>
  </si>
  <si>
    <t>93026 CURVA 90 GRAUS PARA ELETRODUTO, PVC, ROSCÁVEL, DN 110 MM (4"), PARA REDE ENTERRADA DE DISTRIBUIÇÃO DE ENERGIA ELÉTRICA - FORNECIMENTO E INSTALAÇÃO. AF_12/2021 (UN)</t>
  </si>
  <si>
    <t>00001878</t>
  </si>
  <si>
    <t>CURVA 90 GRAUS, LONGA, DE PVC RIGIDO ROSCAVEL, DE 4", PARA ELETRODUTO</t>
  </si>
  <si>
    <t>93012 ELETRODUTO RÍGIDO ROSCÁVEL, PVC, DN 110 MM (4"), PARA REDE ENTERRADA DE DISTRIBUIÇÃO DE ENERGIA ELÉTRICA - FORNECIMENTO E INSTALAÇÃO. AF_12/2021 (M)</t>
  </si>
  <si>
    <t>00002683</t>
  </si>
  <si>
    <t>ELETRODUTO DE PVC RIGIDO ROSCAVEL DE 4 ", SEM LUVA</t>
  </si>
  <si>
    <t>93010 ELETRODUTO RÍGIDO ROSCÁVEL, PVC, DN 75 MM (2 1/2"), PARA REDE ENTERRADA DE DISTRIBUIÇÃO DE ENERGIA ELÉTRICA - FORNECIMENTO E INSTALAÇÃO. AF_12/2021 (M)</t>
  </si>
  <si>
    <t>00002682</t>
  </si>
  <si>
    <t>ELETRODUTO DE PVC RIGIDO ROSCAVEL DE 2 1/2 ", SEM LUVA</t>
  </si>
  <si>
    <t>93015 LUVA PARA ELETRODUTO, PVC, ROSCÁVEL, DN 75 MM (2 1/2"), PARA REDE ENTERRADA DE DISTRIBUIÇÃO DE ENERGIA ELÉTRICA - FORNECIMENTO E INSTALAÇÃO. AF_12/2021 (UN)</t>
  </si>
  <si>
    <t>00001907</t>
  </si>
  <si>
    <t>LUVA EM PVC RIGIDO ROSCAVEL, DE 2 1/2", PARA ELETRODUTO</t>
  </si>
  <si>
    <t>93017 LUVA PARA ELETRODUTO, PVC, ROSCÁVEL, DN 110 MM (4"), PARA REDE ENTERRADA DE DISTRIBUIÇÃO DE ENERGIA ELÉTRICA - FORNECIMENTO E INSTALAÇÃO. AF_12/2021 (UN)</t>
  </si>
  <si>
    <t>00001895</t>
  </si>
  <si>
    <t>LUVA EM PVC RIGIDO ROSCAVEL, DE 4", PARA ELETRODUTO</t>
  </si>
  <si>
    <t>93022 CURVA 90 GRAUS PARA ELETRODUTO, PVC, ROSCÁVEL, DN 75 MM (2 1/2"), PARA REDE ENTERRADA DE DISTRIBUIÇÃO DE ENERGIA ELÉTRICA - FORNECIMENTO E INSTALAÇÃO. AF_12/2021 (UN)</t>
  </si>
  <si>
    <t>00001887</t>
  </si>
  <si>
    <t>CURVA 90 GRAUS, LONGA, DE PVC RIGIDO ROSCAVEL, DE 2 1/2", PARA ELETRODUTO</t>
  </si>
  <si>
    <t>UFSB-64760085 QUADRO DE MEDIÇÃO GERAL DE ENERGIA PARA 1 MEDIDOR TRIFASICO DE SOBREPOR - FORNECIMENTO E INSTALAÇÃO. (UN)</t>
  </si>
  <si>
    <t>00001062</t>
  </si>
  <si>
    <t>CAIXA INTERNA/EXTERNA DE MEDICAO PARA 1 MEDIDOR TRIFASICO, COM VISOR, EM CHAPA DE ACO 18 USG (PADRAO DA CONCESSIONARIA LOCAL)</t>
  </si>
  <si>
    <t>Observações: Composição criada com base no SINAPI 101946 fazendo-se as adequações necessárias nos insumos.</t>
  </si>
  <si>
    <t>JCA-94298651 SERVIÇOS DE INSTALAÇÃO DE GRUPO GERADOR DIESEL, COM CARENAGEM, POTENCIA STANDART ATÉ 300 KVA (UN)</t>
  </si>
  <si>
    <t>100307</t>
  </si>
  <si>
    <t>MONTADOR DE ELETROELETRÔNICOS COM ENCARGOS COMPLEMENTARES</t>
  </si>
  <si>
    <t>Observações: Composição de instalação de gerador com base no SEINFRA C3663 com uso dos insumos SINAPI</t>
  </si>
  <si>
    <t>JCA-89075846 SERVIÇOS DE INSTALAÇÃO DE CONJUNTO DE PAINEIS BLINDADOS DE MÉDIA TENSÃO 13,8 KV CONTENDO 1 MÓDULO DE MEDIÇÃO; 1 MÓDULO DE PROTEÇÃO INCLUINDO RELÉ E DISJUNTOR DE MÉDIA TENSÃO; 1 MÓDULO DE TRANSPOSIÇÃO DE CABOS E 3 MÓDULOS DE SECCIONAMENTO (CJ)</t>
  </si>
  <si>
    <t>Observações: Composição criada com base no CPTM 02.03.03.100.03 com uso dos insumos do SINAPI</t>
  </si>
  <si>
    <t>JCA-87892325 SERVIÇOS DE INSTALAÇÃO DE TRANSFORMADOR DE DISTRIBUIÇÃO, 300 KVA, TRIFÁSICO, 60 HZ, CLASSE 15 KV, A SECO - INCLUSIVE ACESSÓRIOS (UN)</t>
  </si>
  <si>
    <t>00000868</t>
  </si>
  <si>
    <t>CABO DE COBRE NU 25 MM2 MEIO-DURO</t>
  </si>
  <si>
    <t>00000402</t>
  </si>
  <si>
    <t>GANCHO OLHAL EM ACO GALVANIZADO, ESPESSURA 16MM, ABERTURA 21MM</t>
  </si>
  <si>
    <t>00004276</t>
  </si>
  <si>
    <t>PARA-RAIOS DE DISTRIBUICAO, TENSAO NOMINAL 15 KV, CORRENTE NOMINAL DE DESCARGA 5 KA</t>
  </si>
  <si>
    <t>00012362</t>
  </si>
  <si>
    <t>PORCA OLHAL EM ACO GALVANIZADO, ESPESSURA 16MM, ABERTURA 21MM</t>
  </si>
  <si>
    <t>101547</t>
  </si>
  <si>
    <t>ISOLADOR, TIPO DISCO, PARA TENSÃO 15 KV - FORNECIMENTO E INSTALAÇÃO. AF_07/2020</t>
  </si>
  <si>
    <t>98463</t>
  </si>
  <si>
    <t>SUPORTE ISOLADOR PARA FIXAÇÃO DA CORDOALHA DE COBRE EM ALVENARIA OU CONCRETO - FORNECIMENTO E INSTALAÇÃO. AF_08/2023</t>
  </si>
  <si>
    <t>Observações: Composição elaborada com base no ORSE 00311 (montagem de acessórios) e 11907 (montagem) com a utilização dos insumos SINAPI</t>
  </si>
  <si>
    <t>UFSB-32939629 TRANSPORTE DE TRANSFORMADOR DE DISTRIBUIÇÃO, 300 KVA, TRIFÁSICO, 60 HZ, CLASSE 15 KV, A SECO - PESO ATÉ 1,5T - REF. CAJAMAR-SP / TEIXEIRA DE FREITAS-BA (UN)</t>
  </si>
  <si>
    <t>Observações: Preço considera o transporte do transformador para o campus da UFSB em Teixeira de Freitas - 1.291Km
Peso estimado do equipamento: 1,2T</t>
  </si>
  <si>
    <t>91902 CURVA 90 GRAUS PARA ELETRODUTO, PVC, ROSCÁVEL, DN 25 MM (3/4"), PARA CIRCUITOS TERMINAIS, INSTALADA EM LAJE - FORNECIMENTO E INSTALAÇÃO. AF_03/2023 (UN)</t>
  </si>
  <si>
    <t>91875 LUVA PARA ELETRODUTO, PVC, ROSCÁVEL, DN 25 MM (3/4"), PARA CIRCUITOS TERMINAIS, INSTALADA EM FORRO - FORNECIMENTO E INSTALAÇÃO. AF_03/2023 (UN)</t>
  </si>
  <si>
    <t>91876 LUVA PARA ELETRODUTO, PVC, ROSCÁVEL, DN 32 MM (1"), PARA CIRCUITOS TERMINAIS, INSTALADA EM FORRO - FORNECIMENTO E INSTALAÇÃO. AF_03/2023 (UN)</t>
  </si>
  <si>
    <t>104403 CONDULETE DE PVC, TIPO C, PARA ELETRODUTO DE PVC SOLDÁVEL DN 32 MM (1''), APARENTE - FORNECIMENTO E INSTALAÇÃO. AF_10/2022 (UN)</t>
  </si>
  <si>
    <t>00039332</t>
  </si>
  <si>
    <t>CONDULETE EM PVC, TIPO "C", SEM TAMPA, DE 1"</t>
  </si>
  <si>
    <t>104397 CONDULETE DE PVC, TIPO E, PARA ELETRODUTO DE PVC SOLDÁVEL DN 32 MM (1''), APARENTE - FORNECIMENTO E INSTALAÇÃO. AF_10/2022 (UN)</t>
  </si>
  <si>
    <t>00039335</t>
  </si>
  <si>
    <t>CONDULETE EM PVC, TIPO "E", SEM TAMPA, DE 1"</t>
  </si>
  <si>
    <t>104405 CONDULETE DE PVC, TIPO T, PARA ELETRODUTO DE PVC SOLDÁVEL DN 32 MM (1''), APARENTE - FORNECIMENTO E INSTALAÇÃO. AF_10/2022 (UN)</t>
  </si>
  <si>
    <t>00039341</t>
  </si>
  <si>
    <t>CONDULETE EM PVC, TIPO "T", SEM TAMPA, DE 1"</t>
  </si>
  <si>
    <t>UFSB-71700918 CURVA HORIZONTAL 100 X 50 MM PARA ELETROCALHA METÁLICA, COM ÂNGULO 90° (REF.: MOPA OU SIMILAR) - FORNECIMENTO E INSTALAÇÃO (un)</t>
  </si>
  <si>
    <t>UFSB-27319291</t>
  </si>
  <si>
    <t>FORNECIMENTO E INSTALAÇÃO DE ELETROCALHA PERFURADA 200x100x3000mm (REF. MOPA OU SIMILAR)</t>
  </si>
  <si>
    <t>Observações: Composição criada com base no ORSE S10849 fazendo-se a substituição dos insumos pelos do SINAPI ou cotação.</t>
  </si>
  <si>
    <t>S11289 Curva vertical 200 x 100 mm para eletrocalha metálica, com ângulo 90° (ref.: mopa ou similar) (un)</t>
  </si>
  <si>
    <t>I12155</t>
  </si>
  <si>
    <t>Curva vertical 200 x 100 mm para eletrocalha metálica (ref.: mopa ou similar)</t>
  </si>
  <si>
    <t>S11292 Tê horizontal 200 x 100 mm para eletrocalha metálica (ref.: mopa ou similar) (un)</t>
  </si>
  <si>
    <t>I12158</t>
  </si>
  <si>
    <t>S11293 Tê vertical 200 x 100 mm para eletrocalha metálica (ref.: mopa ou similar) (un)</t>
  </si>
  <si>
    <t>I12159</t>
  </si>
  <si>
    <t>UFSB-10662782 TOMADA DUPLA, DE SOBREPOR, TIPO RJ-45, CATEGORIA 6, INSTALADA EM CONDULETE A 0,30m DO PISO. (UN)</t>
  </si>
  <si>
    <t>00039601</t>
  </si>
  <si>
    <t>CONECTOR / TOMADA FEMEA RJ 45, CATEGORIA 6 (CAT 6) PARA CABOS</t>
  </si>
  <si>
    <t>00038093</t>
  </si>
  <si>
    <t>ESPELHO / PLACA DE 2 POSTOS 4" X 2", PARA INSTALACAO DE TOMADAS E INTERRUPTORES</t>
  </si>
  <si>
    <t>Observações: Composição criada com base no ORSE S10849 fazendo-se a substituição dos insumos pelos do SINAPI e adequando-se o local de instalação</t>
  </si>
  <si>
    <t>UFSB-58267822 TOMADA TRIPLA, DE SOBREPOR, TIPO RJ-45, CATEGORIA 6, INSTALADA EM CONDULETE A 0,30m DO PISO. (UN)</t>
  </si>
  <si>
    <t>UFSB-37541113</t>
  </si>
  <si>
    <t>MODULO PARA TOMADA DE LOGICA RJ45</t>
  </si>
  <si>
    <t>Observações: Composição criada com base no ORSE 09922 substituindo o miolo e a forma de instalação.</t>
  </si>
  <si>
    <t>98297 CABO ELETRÔNICO CATEGORIA 6, INSTALADO EM EDIFICAÇÃO INSTITUCIONAL - FORNECIMENTO E INSTALAÇÃO. AF_11/2019 (M)</t>
  </si>
  <si>
    <t>00039599</t>
  </si>
  <si>
    <t>CABO DE REDE, PAR TRANCADO UTP, 4 PARES, CATEGORIA 6 (CAT 6), ISOLAMENTO PVC (LSZH)</t>
  </si>
  <si>
    <t>UFSB-81395436 CABO HDMI - FORNECIMENTO E INSTALAÇÃO. (M)</t>
  </si>
  <si>
    <t>UFSB-91382526</t>
  </si>
  <si>
    <t>CABO HDMI</t>
  </si>
  <si>
    <t>Observações: Composição criada com base no SINAPI 98297 adequando-se os insumos aos do projeto.</t>
  </si>
  <si>
    <t>UFSB-85150195 CABO DE FIBRA ÓTICA DE 4 VIAS (M)</t>
  </si>
  <si>
    <t>UFSB-82790453</t>
  </si>
  <si>
    <t>Observações: Composição criada com base no SINAPI 98297 adequando-se os insumos para as cotações efetuadas.</t>
  </si>
  <si>
    <t>JCA.EL-035/PRÓPRIA CAIXA DE PASSAGEM METALICA, DE SOBREPOR, COM TAMPA APARAFUSADA, DIMENSOES 30 X 30 X *10* CM (UN)</t>
  </si>
  <si>
    <t>00039772</t>
  </si>
  <si>
    <t>CAIXA DE PASSAGEM METALICA DE SOBREPOR COM TAMPA PARAFUSADA, DIMENSOES 30 X 30 X 10 CM</t>
  </si>
  <si>
    <t>Observações: Composição criada com base no SINAPI 100556 fazendo-se as adequações de insumos necessárias</t>
  </si>
  <si>
    <t>98305 RACK FECHADO PARA SERVIDOR - FORNECIMENTO E INSTALAÇÃO. AF_11/2019 (UN)</t>
  </si>
  <si>
    <t>00043836</t>
  </si>
  <si>
    <t>RACK DE PISO PARA SERVIDOR, FECHADO, 44U, COM PORTA, 44U X *570* MM</t>
  </si>
  <si>
    <t>UFSB-60981391 RÉGUA (FILTRO DE LINHA) COM 8 TOMADAS (UN)</t>
  </si>
  <si>
    <t>UFSB-74571617</t>
  </si>
  <si>
    <t>Observações: Composição criada com base no SINAPI 91981 fazendo-se as adequações necessárias nos insumos</t>
  </si>
  <si>
    <t>UFSB-23502935 DISTRIBUIDOR INTERNO ÓPTICO 12 FIBRAS - D.I.O (UN)</t>
  </si>
  <si>
    <t>UFSB-23166824</t>
  </si>
  <si>
    <t>Observações: Composição criada com base no SINAPI 98302 adequando-se os insumos aos cotados e mantendo a M.O. do SINAPI.</t>
  </si>
  <si>
    <t>98302 PATCH PANEL 24 PORTAS, CATEGORIA 6 - FORNECIMENTO E INSTALAÇÃO. AF_11/2019 (UN)</t>
  </si>
  <si>
    <t>00039596</t>
  </si>
  <si>
    <t>PATCH PANEL, 24 PORTAS, CATEGORIA 6, COM RACKS DE 19" DE LARGURA E 1 U DE ALTURA</t>
  </si>
  <si>
    <t>UFSB-91076503 ORGANIZADOR DE CABOS PARA RACK (UN)</t>
  </si>
  <si>
    <t>UFSB-90308102</t>
  </si>
  <si>
    <t>Observações: Composição criada com base no ORSE S11417 de onde se extraiu os itens e coeficiente de M.O. usando insumos cotados ou SINAPI</t>
  </si>
  <si>
    <t>JCA-95374027 KIT VENTILAÇÃO PARA RACK 19". (UN)</t>
  </si>
  <si>
    <t>UFSB-51323174</t>
  </si>
  <si>
    <t>KIT DE VENTILAÇÃO PARA RACK</t>
  </si>
  <si>
    <t>Observações: Composição criada com base no ORSE S11417 fazendo-se a substituição dos insumos pelos do SINAPI ou cotação.</t>
  </si>
  <si>
    <t>UFSB-44305022 PATCH CORD (CABO DE REDE), CATEGORIA 6 (CAT 6) UTP, 4 PARES, EXTENSAO DE 1,50 M. (UN)</t>
  </si>
  <si>
    <t>00039606</t>
  </si>
  <si>
    <t>PATCH CORD (CABO DE REDE), CATEGORIA 6 (CAT 6) UTP, 23 AWG, 4 PARES, EXTENSAO DE 1,50 M</t>
  </si>
  <si>
    <t>Observações: Composição criada com base no SINAPI 98297 fazendo-se a substituição dos insumos conforme projeto.</t>
  </si>
  <si>
    <t>UFSB-31419976 PATCH CORD (CABO DE REDE), CATEGORIA 6 (CAT 6) UTP, 4 PARES, EXTENSAO DE 2,50 M. (UN)</t>
  </si>
  <si>
    <t>00039607</t>
  </si>
  <si>
    <t>PATCH CORD (CABO DE REDE), CATEGORIA 6 (CAT 6) UTP, 23 AWG, 4 PARES, EXTENSAO DE 2,50 M</t>
  </si>
  <si>
    <t>Observações: Composição criada com base no SINAPI 98297 adequando-se os insumos</t>
  </si>
  <si>
    <t>UFSB-42190952 CERTIFICAÇÃO DE REDE CABEAMENTO ESTRUTURADO (UN)</t>
  </si>
  <si>
    <t>I10322</t>
  </si>
  <si>
    <t>Certificação de rede cabeamento estruturado (ref: obra Sergipetec)</t>
  </si>
  <si>
    <t>Observações: Composição criada com base no SINAPI 98297 fazendo-se a substituição do insumo de material pelo adequado para o projeto.</t>
  </si>
  <si>
    <t>UFSB-59251326 SWITCH 24 PORTAS (UN)</t>
  </si>
  <si>
    <t>UFSB-29392709</t>
  </si>
  <si>
    <t>Observações: Composição criada com base no SINAPI 98302 de onde se extraiu o valor de M.O. (por similaridade no esforço do serviço) e substitui-se o insumo pelo insumo cotado.</t>
  </si>
  <si>
    <t>89356 TUBO, PVC, SOLDÁVEL, DE 25MM, INSTALADO EM RAMAL OU SUB-RAMAL DE ÁGUA - FORNECIMENTO E INSTALAÇÃO. AF_06/2022 (M)</t>
  </si>
  <si>
    <t>00038383</t>
  </si>
  <si>
    <t>LIXA D'AGUA EM FOLHA, GRAO 100</t>
  </si>
  <si>
    <t>00009868</t>
  </si>
  <si>
    <t>TUBO PVC, SOLDAVEL, DE 25 MM, AGUA FRIA (NBR-5648)</t>
  </si>
  <si>
    <t>89403 TUBO, PVC, SOLDÁVEL, DE 32MM, INSTALADO EM RAMAL DE DISTRIBUIÇÃO DE ÁGUA - FORNECIMENTO E INSTALAÇÃO. AF_06/2022 (M)</t>
  </si>
  <si>
    <t>00009869</t>
  </si>
  <si>
    <t>TUBO PVC, SOLDAVEL, DE 32 MM, AGUA FRIA (NBR-5648)</t>
  </si>
  <si>
    <t>89448 TUBO, PVC, SOLDÁVEL, DE 40MM, INSTALADO EM PRUMADA DE ÁGUA - FORNECIMENTO E INSTALAÇÃO. AF_06/2022 (M)</t>
  </si>
  <si>
    <t>00009874</t>
  </si>
  <si>
    <t>TUBO PVC, SOLDAVEL, DE 40 MM, AGUA FRIA (NBR-5648)</t>
  </si>
  <si>
    <t>89449 TUBO, PVC, SOLDÁVEL, DE 50MM, INSTALADO EM PRUMADA DE ÁGUA - FORNECIMENTO E INSTALAÇÃO. AF_06/2022 (M)</t>
  </si>
  <si>
    <t>00009875</t>
  </si>
  <si>
    <t>TUBO PVC, SOLDAVEL, DE 50 MM, AGUA FRIA (NBR-5648)</t>
  </si>
  <si>
    <t>89450 TUBO, PVC, SOLDÁVEL, DE 60MM, INSTALADO EM PRUMADA DE ÁGUA - FORNECIMENTO E INSTALAÇÃO. AF_06/2022 (M)</t>
  </si>
  <si>
    <t>00009873</t>
  </si>
  <si>
    <t>TUBO PVC, SOLDAVEL, DE 60 MM, AGUA FRIA (NBR-5648)</t>
  </si>
  <si>
    <t>UFSB-27919823 ADAPTADOR COM FLANGES LIVRES, PVC, SOLDÁVEL LONGO, DN 50 MM X 1.1/2 , INSTALADO EM RESERVAÇÃO DE ÁGUA DE EDIFICAÇÃO QUE POSSUA RESERVATÓRIO DE FIBRA/FIBROCIMENTO FORNECIMENTO E INSTALAÇÃO. AF_06/2016 (UN)</t>
  </si>
  <si>
    <t>UFSB-I-03882572</t>
  </si>
  <si>
    <t>ADAPTADOR COM FLANGES LIVRES, PVC, SOLDÁVEL LONGO, DN 50 MM X 1.1/2</t>
  </si>
  <si>
    <t>00000122</t>
  </si>
  <si>
    <t>ADESIVO PLASTICO PARA PVC, FRASCO COM *850* GR</t>
  </si>
  <si>
    <t>00020083</t>
  </si>
  <si>
    <t>SOLUCAO PREPARADORA / LIMPADORA PARA PVC, FRASCO COM 1000 CM3</t>
  </si>
  <si>
    <t>Observações: Composição criada com base no SINAPI 89383 atualizando o insumo pela cotação e adequando a M.O.</t>
  </si>
  <si>
    <t>UFSB-65249339 ADAPTADOR COM FLANGES LIVRES, PVC, SOLDÁVEL LONGO, DN 60 MM X 2 , INSTALADO EM RESERVAÇÃO DE ÁGUA DE EDIFICAÇÃO QUE POSSUA RESERVATÓRIO DE FIBRA/FIBROCIMENTO FORNECIMENTO E INSTALAÇÃO. AF_06/2016 (UN)</t>
  </si>
  <si>
    <t>UFSB-I-52452625</t>
  </si>
  <si>
    <t>ADAPTADOR COM FLANGES LIVRES, PVC, SOLDÁVEL LONGO, DN 60 MM X 2</t>
  </si>
  <si>
    <t>89383 ADAPTADOR CURTO COM BOLSA E ROSCA PARA REGISTRO, PVC, SOLDÁVEL, DN 25MM X 3/4 , INSTALADO EM RAMAL OU SUB-RAMAL DE ÁGUA - FORNECIMENTO E INSTALAÇÃO. AF_06/2022 (UN)</t>
  </si>
  <si>
    <t>00000065</t>
  </si>
  <si>
    <t>ADAPTADOR PVC SOLDAVEL CURTO COM BOLSA E ROSCA, 25 MM X 3/4", PARA AGUA FRIA</t>
  </si>
  <si>
    <t>89596 ADAPTADOR CURTO COM BOLSA E ROSCA PARA REGISTRO, PVC, SOLDÁVEL, DN 50MM X 1.1/2 , INSTALADO EM PRUMADA DE ÁGUA - FORNECIMENTO E INSTALAÇÃO. AF_06/2022 (UN)</t>
  </si>
  <si>
    <t>00000112</t>
  </si>
  <si>
    <t>ADAPTADOR PVC SOLDAVEL CURTO COM BOLSA E ROSCA, 50 MM X1 1/2", PARA AGUA FRIA</t>
  </si>
  <si>
    <t>89610 ADAPTADOR CURTO COM BOLSA E ROSCA PARA REGISTRO, PVC, SOLDÁVEL, DN 60MM X 2 , INSTALADO EM PRUMADA DE ÁGUA - FORNECIMENTO E INSTALAÇÃO. AF_06/2022 (UN)</t>
  </si>
  <si>
    <t>00000113</t>
  </si>
  <si>
    <t>ADAPTADOR PVC SOLDAVEL CURTO COM BOLSA E ROSCA, 60 MM X 2", PARA AGUA FRIA</t>
  </si>
  <si>
    <t>103953 BUCHA DE REDUÇÃO, CURTA, PVC, SOLDÁVEL, DN 32 X 25 MM, INSTALADO EM RAMAL DE DISTRIBUIÇÃO DE ÁGUA - FORNECIMENTO E INSTALAÇÃO. AF_06/2022 (UN)</t>
  </si>
  <si>
    <t>00000829</t>
  </si>
  <si>
    <t>BUCHA DE REDUCAO DE PVC, SOLDAVEL, CURTA, COM 32 X 25 MM, PARA AGUA FRIA PREDIAL</t>
  </si>
  <si>
    <t>103958 BUCHA DE REDUÇÃO, CURTA, PVC, SOLDÁVEL, DN 50 X 40 MM, INSTALADO EM PRUMADA DE ÁGUA - FORNECIMENTO E INSTALAÇÃO. AF_06/2022 (UN)</t>
  </si>
  <si>
    <t>00000819</t>
  </si>
  <si>
    <t>BUCHA DE REDUCAO DE PVC, SOLDAVEL, CURTA, COM 50 X 40 MM, PARA AGUA FRIA PREDIAL</t>
  </si>
  <si>
    <t>103971 BUCHA DE REDUÇÃO, LONGA, PVC, SOLDÁVEL, DN 60 X 50 MM, INSTALADO EM PRUMADA DE ÁGUA - FORNECIMENTO E INSTALAÇÃO. AF_06/2022 (UN)</t>
  </si>
  <si>
    <t>00000822</t>
  </si>
  <si>
    <t>BUCHA DE REDUCAO DE PVC, SOLDAVEL, LONGA, COM 60 X 50 MM, PARA AGUA FRIA PREDIAL</t>
  </si>
  <si>
    <t>103964 BUCHA DE REDUÇÃO, LONGA, PVC, SOLDÁVEL, DN 40 X 25 MM, INSTALADO EM PRUMADA DE ÁGUA - FORNECIMENTO E INSTALAÇÃO. AF_06/2022 (UN)</t>
  </si>
  <si>
    <t>00000834</t>
  </si>
  <si>
    <t>BUCHA DE REDUCAO DE PVC, SOLDAVEL, LONGA, COM 40 X 25 MM, PARA AGUA FRIA PREDIAL</t>
  </si>
  <si>
    <t>103966 BUCHA DE REDUÇÃO, LONGA, PVC, SOLDÁVEL, DN 50 X 25 MM, INSTALADO EM PRUMADA DE ÁGUA - FORNECIMENTO E INSTALAÇÃO. AF_06/2022 (UN)</t>
  </si>
  <si>
    <t>00000813</t>
  </si>
  <si>
    <t>BUCHA DE REDUCAO DE PVC, SOLDAVEL, LONGA, COM 50 X 25 MM, PARA AGUA FRIA PREDIAL</t>
  </si>
  <si>
    <t>103968 BUCHA DE REDUÇÃO, LONGA, PVC, SOLDÁVEL, DN 60 X 25 MM, INSTALADO EM PRUMADA DE ÁGUA - FORNECIMENTO E INSTALAÇÃO. AF_06/2022 (UN)</t>
  </si>
  <si>
    <t>00000816</t>
  </si>
  <si>
    <t>BUCHA DE REDUCAO DE PVC, SOLDAVEL, LONGA, COM 60 X 25 MM, PARA AGUA FRIA PREDIAL</t>
  </si>
  <si>
    <t>103969 BUCHA DE REDUÇÃO, LONGA, PVC, SOLDÁVEL, DN 60 X 32 MM, INSTALADO EM PRUMADA DE ÁGUA - FORNECIMENTO E INSTALAÇÃO. AF_06/2022 (UN)</t>
  </si>
  <si>
    <t>00000814</t>
  </si>
  <si>
    <t>BUCHA DE REDUCAO DE PVC, SOLDAVEL, LONGA, COM 60 X 32 MM, PARA AGUA FRIA PREDIAL</t>
  </si>
  <si>
    <t>89363 JOELHO 45 GRAUS, PVC, SOLDÁVEL, DN 25MM, INSTALADO EM RAMAL OU SUB-RAMAL DE ÁGUA - FORNECIMENTO E INSTALAÇÃO. AF_06/2022 (UN)</t>
  </si>
  <si>
    <t>00003500</t>
  </si>
  <si>
    <t>JOELHO, PVC SOLDAVEL, 45 GRAUS, 25 MM, COR MARROM, PARA AGUA FRIA PREDIAL</t>
  </si>
  <si>
    <t>89502 JOELHO 45 GRAUS, PVC, SOLDÁVEL, DN 50MM, INSTALADO EM PRUMADA DE ÁGUA - FORNECIMENTO E INSTALAÇÃO. AF_06/2022 (UN)</t>
  </si>
  <si>
    <t>00003503</t>
  </si>
  <si>
    <t>JOELHO, PVC SOLDAVEL, 45 GRAUS, 50 MM, COR MARROM, PARA AGUA FRIA PREDIAL</t>
  </si>
  <si>
    <t>90373 JOELHO 90 GRAUS COM BUCHA DE LATÃO, PVC, SOLDÁVEL, DN 25MM, X 1/2 INSTALADO EM RAMAL OU SUB-RAMAL DE ÁGUA - FORNECIMENTO E INSTALAÇÃO. AF_06/2022 (UN)</t>
  </si>
  <si>
    <t>00020147</t>
  </si>
  <si>
    <t>JOELHO PVC, SOLDAVEL, COM BUCHA DE LATAO, 90 GRAUS, 25 MM X 1/2", PARA AGUA FRIA PREDIAL</t>
  </si>
  <si>
    <t>89412 JOELHO 90 GRAUS, PVC, SOLDÁVEL, DN 25MM, X 3/4 INSTALADO EM RAMAL DE DISTRIBUIÇÃO DE ÁGUA - FORNECIMENTO E INSTALAÇÃO. AF_06/2022 (UN)</t>
  </si>
  <si>
    <t>00003522</t>
  </si>
  <si>
    <t>JOELHO PVC, SOLDAVEL COM ROSCA, 90 GRAUS, 25 MM X 3/4", COR MARROM, PARA AGUA FRIA PREDIAL</t>
  </si>
  <si>
    <t>89362 JOELHO 90 GRAUS, PVC, SOLDÁVEL, DN 25MM, INSTALADO EM RAMAL OU SUB-RAMAL DE ÁGUA - FORNECIMENTO E INSTALAÇÃO. AF_06/2022 (UN)</t>
  </si>
  <si>
    <t>00003529</t>
  </si>
  <si>
    <t>JOELHO PVC, SOLDAVEL, 90 GRAUS, 25 MM, COR MARROM, PARA AGUA FRIA PREDIAL</t>
  </si>
  <si>
    <t>89413 JOELHO 90 GRAUS, PVC, SOLDÁVEL, DN 32MM, INSTALADO EM RAMAL DE DISTRIBUIÇÃO DE ÁGUA - FORNECIMENTO E INSTALAÇÃO. AF_06/2022 (UN)</t>
  </si>
  <si>
    <t>00003536</t>
  </si>
  <si>
    <t>JOELHO PVC, SOLDAVEL, 90 GRAUS, 32 MM, COR MARROM, PARA AGUA FRIA PREDIAL</t>
  </si>
  <si>
    <t>89501 JOELHO 90 GRAUS, PVC, SOLDÁVEL, DN 50MM, INSTALADO EM PRUMADA DE ÁGUA - FORNECIMENTO E INSTALAÇÃO. AF_06/2022 (UN)</t>
  </si>
  <si>
    <t>00003540</t>
  </si>
  <si>
    <t>JOELHO PVC, SOLDAVEL, 90 GRAUS, 50 MM, COR MARROM, PARA AGUA FRIA PREDIAL</t>
  </si>
  <si>
    <t>89505 JOELHO 90 GRAUS, PVC, SOLDÁVEL, DN 60MM, INSTALADO EM PRUMADA DE ÁGUA - FORNECIMENTO E INSTALAÇÃO. AF_06/2022 (UN)</t>
  </si>
  <si>
    <t>00003539</t>
  </si>
  <si>
    <t>JOELHO PVC, SOLDAVEL, 90 GRAUS, 60 MM, COR MARROM, PARA AGUA FRIA PREDIAL</t>
  </si>
  <si>
    <t>89385 LUVA SOLDÁVEL E COM ROSCA, PVC, SOLDÁVEL, DN 25MM X 3/4 , INSTALADO EM RAMAL OU SUB-RAMAL DE ÁGUA - FORNECIMENTO E INSTALAÇÃO. AF_06/2022 (UN)</t>
  </si>
  <si>
    <t>00003906</t>
  </si>
  <si>
    <t>LUVA SOLDAVEL COM ROSCA, PVC, 25 MM X 3/4", PARA AGUA FRIA PREDIAL</t>
  </si>
  <si>
    <t>89396 TÊ COM BUCHA DE LATÃO NA BOLSA CENTRAL, PVC, SOLDÁVEL, DN 25MM X 1/2 , INSTALADO EM RAMAL OU SUB-RAMAL DE ÁGUA - FORNECIMENTO E INSTALAÇÃO. AF_06/2022 (UN)</t>
  </si>
  <si>
    <t>00007137</t>
  </si>
  <si>
    <t>TE PVC, SOLDAVEL, COM BUCHA DE LATAO NA BOLSA CENTRAL, 90 GRAUS, 25 MM X 1/2", PARA AGUA FRIA PREDIAL</t>
  </si>
  <si>
    <t>104006 TÊ DE REDUÇÃO, PVC, SOLDÁVEL, DN 50MM X 25MM, INSTALADO EM RAMAL DE DISTRIBUIÇÃO DE ÁGUA - FORNECIMENTO E INSTALAÇÃO. AF_06/2022 (UN)</t>
  </si>
  <si>
    <t>00007129</t>
  </si>
  <si>
    <t>TE DE REDUCAO, PVC, SOLDAVEL, 90 GRAUS, 50 MM X 25 MM, PARA AGUA FRIA PREDIAL</t>
  </si>
  <si>
    <t>94688 TÊ, PVC, SOLDÁVEL, DN 25 MM INSTALADO EM RESERVAÇÃO PREDIAL DE ÁGUA - FORNECIMENTO E INSTALAÇÃO. AF_04/2024 (UN)</t>
  </si>
  <si>
    <t>00007139</t>
  </si>
  <si>
    <t>TE SOLDAVEL, PVC, 90 GRAUS, 25 MM, PARA AGUA FRIA PREDIAL (NBR 5648)</t>
  </si>
  <si>
    <t>89440 TE, PVC, SOLDÁVEL, DN 25MM, INSTALADO EM RAMAL DE DISTRIBUIÇÃO DE ÁGUA - FORNECIMENTO E INSTALAÇÃO. AF_06/2022 (UN)</t>
  </si>
  <si>
    <t>94690 TÊ, PVC, SOLDÁVEL, DN 32 MM INSTALADO EM RESERVAÇÃO PREDIAL DE ÁGUA - FORNECIMENTO E INSTALAÇÃO. AF_04/2024 (UN)</t>
  </si>
  <si>
    <t>00007140</t>
  </si>
  <si>
    <t>TE SOLDAVEL, PVC, 90 GRAUS, 32 MM, PARA AGUA FRIA PREDIAL (NBR 5648)</t>
  </si>
  <si>
    <t>94692 TÊ, PVC, SOLDÁVEL, DN 40 MM INSTALADO EM RESERVAÇÃO PREDIAL DE ÁGUA - FORNECIMENTO E INSTALAÇÃO. AF_04/2024 (UN)</t>
  </si>
  <si>
    <t>00007141</t>
  </si>
  <si>
    <t>TE SOLDAVEL, PVC, 90 GRAUS, 40 MM, PARA AGUA FRIA PREDIAL (NBR 5648)</t>
  </si>
  <si>
    <t>94694 TÊ, PVC, SOLDÁVEL, DN 50 MM INSTALADO EM RESERVAÇÃO PREDIAL DE ÁGUA - FORNECIMENTO E INSTALAÇÃO. AF_04/2024 (UN)</t>
  </si>
  <si>
    <t>00007142</t>
  </si>
  <si>
    <t>TE SOLDAVEL, PVC, 90 GRAUS,50 MM, PARA AGUA FRIA PREDIAL (NBR 5648)</t>
  </si>
  <si>
    <t>94696 TÊ, PVC, SOLDÁVEL, DN 60 MM INSTALADO EM RESERVAÇÃO PREDIAL DE ÁGUA - FORNECIMENTO E INSTALAÇÃO. AF_04/2024 (UN)</t>
  </si>
  <si>
    <t>00007143</t>
  </si>
  <si>
    <t>TE SOLDAVEL, PVC, 90 GRAUS, 60 MM, PARA AGUA FRIA PREDIAL (NBR 5648)</t>
  </si>
  <si>
    <t>104348 TERMINAL DE VENTILAÇÃO, PVC, SÉRIE NORMAL, ESGOTO PREDIAL, DN 50 MM, JUNTA SOLDÁVEL, FORNECIDO E INSTALADO EM PRUMADA DE ESGOTO SANITÁRIO OU VENTILAÇÃO. AF_08/2022 (UN)</t>
  </si>
  <si>
    <t>00039319</t>
  </si>
  <si>
    <t>TERMINAL DE VENTILACAO, 50 MM, SERIE NORMAL, ESGOTO PREDIAL</t>
  </si>
  <si>
    <t>89594 UNIÃO, PVC, SOLDÁVEL, DN 50MM, INSTALADO EM PRUMADA DE ÁGUA - FORNECIMENTO E INSTALAÇÃO. AF_06/2022 (UN)</t>
  </si>
  <si>
    <t>00009897</t>
  </si>
  <si>
    <t>UNIAO PVC, SOLDAVEL, 50 MM, PARA AGUA FRIA PREDIAL</t>
  </si>
  <si>
    <t>89609 UNIÃO, PVC, SOLDÁVEL, DN 60MM, INSTALADO EM PRUMADA DE ÁGUA - FORNECIMENTO E INSTALAÇÃO. AF_06/2022 (UN)</t>
  </si>
  <si>
    <t>00009910</t>
  </si>
  <si>
    <t>UNIAO PVC, SOLDAVEL, 60 MM, PARA AGUA FRIA PREDIAL</t>
  </si>
  <si>
    <t>UFSB-63670214 BOMBA CENTRÍFUGA, TRIFÁSICA, 2cv / 28mca / 9,90m3/h REF. DANCOR CAM-W10 OU EQUIVALENTE - FORNECIMENTO E INSTALAÇÃO. (UN)</t>
  </si>
  <si>
    <t>UFSB-I-53180121</t>
  </si>
  <si>
    <t>BOMBA DE RECALQUE PARA ÁGUA FRIA - 2cv / 28mca / 9,90m3/h</t>
  </si>
  <si>
    <t>00039996</t>
  </si>
  <si>
    <t>VERGALHAO ZINCADO ROSCA TOTAL, 1/4" (6,3 MM)</t>
  </si>
  <si>
    <t>Observações: Composição criada com base no SINAPI 102118 substituindo a bomba original pela especificada em projeto e cotada.</t>
  </si>
  <si>
    <t>97947 CAIXA COM GRELHA SIMPLES RETANGULAR, EM ALVENARIA COM TIJOLOS CERÂMICOS MACIÇOS, DIMENSÕES INTERNAS: 0,5X1X1 M. AF_12/2020 (UN)</t>
  </si>
  <si>
    <t>00043440</t>
  </si>
  <si>
    <t>CONJUNTO PRE-MOLDADO COMPOSTO POR GRELHA (0,99 X 0,45 M), QUADRO (1,10 X 0,52 M) E CANTONEIRA (1,10 X 0,35 M), EM CONCRETO ARMADO, COM FCK DE 21 MPA</t>
  </si>
  <si>
    <t>94970</t>
  </si>
  <si>
    <t>CONCRETO FCK = 20MPA, TRAÇO 1:2,7:3 (EM MASSA SECA DE CIMENTO/ AREIA MÉDIA/ BRITA 1) - PREPARO MECÂNICO COM BETONEIRA 600 L. AF_05/2021</t>
  </si>
  <si>
    <t>101616</t>
  </si>
  <si>
    <t>PREPARO DE FUNDO DE VALA COM LARGURA MENOR QUE 1,5 M (ACERTO DO SOLO NATURAL). AF_08/2020</t>
  </si>
  <si>
    <t>97902 CAIXA ENTERRADA HIDRÁULICA RETANGULAR EM ALVENARIA COM TIJOLOS CERÂMICOS MACIÇOS, DIMENSÕES INTERNAS: 0,6X0,6X0,6 M PARA REDE DE ESGOTO. AF_12/2020 (UN)</t>
  </si>
  <si>
    <t>102137 CHAVE DE BOIA AUTOMÁTICA SUPERIOR/INFERIOR 15A/250V - FORNECIMENTO E INSTALAÇÃO. AF_12/2020 (UN)</t>
  </si>
  <si>
    <t>00007588</t>
  </si>
  <si>
    <t>AUTOMATICO DE BOIA SUPERIOR / INFERIOR, *15* A / 250 V</t>
  </si>
  <si>
    <t>UFSB-95976733 FILTRO FLUTUANTE DE SUCÇÃO GROSSO (SAGF), COM VÁLVULA DE RETENÇÃO, COM MANGUEIRA DE 3 M , COM BICO PARA MANGUEIRA DE 2" (UN)</t>
  </si>
  <si>
    <t>UFSB-I-61428189</t>
  </si>
  <si>
    <t>FILTRO FLUTUANTE DE SUCÇÃO GROSSO (SAGF), COM VÁLVULA DE RETENÇÃO, COM MANGUEIRA DE 3 M , COM BICO PARA MANGUEIRA DE 2“</t>
  </si>
  <si>
    <t>Observações: Composição criada com base no SINAPI 102111 substituindo-se o insumo pelo cotado para o serviço;</t>
  </si>
  <si>
    <t>94796 TORNEIRA DE BOIA PARA CAIXA D'ÁGUA, ROSCÁVEL, 3/4" - FORNECIMENTO E INSTALAÇÃO. AF_08/2021 (UN)</t>
  </si>
  <si>
    <t>00003148</t>
  </si>
  <si>
    <t>FITA VEDA ROSCA EM ROLOS DE 18 MM X 50 M (L X C)</t>
  </si>
  <si>
    <t>00011830</t>
  </si>
  <si>
    <t>TORNEIRA DE BOIA CONVENCIONAL PARA CAIXA D'AGUA, AGUA FRIA, 3/4", COM HASTE E TORNEIRA METALICOS E BALAO PLASTICO</t>
  </si>
  <si>
    <t>94497 REGISTRO DE GAVETA BRUTO, LATÃO, ROSCÁVEL, 1 1/2" - FORNECIMENTO E INSTALAÇÃO. AF_08/2021 (UN)</t>
  </si>
  <si>
    <t>00006010</t>
  </si>
  <si>
    <t>REGISTRO GAVETA BRUTO EM LATAO FORJADO, BITOLA 1 1/2" (REF 1509)</t>
  </si>
  <si>
    <t>94498 REGISTRO DE GAVETA BRUTO, LATÃO, ROSCÁVEL, 2" - FORNECIMENTO E INSTALAÇÃO. AF_08/2021 (UN)</t>
  </si>
  <si>
    <t>00006028</t>
  </si>
  <si>
    <t>REGISTRO GAVETA BRUTO EM LATAO FORJADO, BITOLA 2" (REF 1509)</t>
  </si>
  <si>
    <t>89353 REGISTRO DE GAVETA BRUTO, LATÃO, ROSCÁVEL, 3/4" - FORNECIMENTO E INSTALAÇÃO. AF_08/2021 (UN)</t>
  </si>
  <si>
    <t>00006016</t>
  </si>
  <si>
    <t>REGISTRO GAVETA BRUTO EM LATAO FORJADO, BITOLA 3/4" (REF 1509)</t>
  </si>
  <si>
    <t>89351 REGISTRO DE PRESSÃO BRUTO, LATÃO, ROSCÁVEL, 3/4'' - FORNECIMENTO E INSTALAÇÃO. AF_08/2021 (UN)</t>
  </si>
  <si>
    <t>00011753</t>
  </si>
  <si>
    <t>REGISTRO PRESSAO BRUTO EM LATAO FORJADO, BITOLA 3/4" (REF 1400)</t>
  </si>
  <si>
    <t>95250 VÁLVULA DE ESFERA BRUTA, BRONZE, ROSCÁVEL, 1'' - FORNECIMENTO E INSTALAÇÃO. AF_08/2021 (UN)</t>
  </si>
  <si>
    <t>00011746</t>
  </si>
  <si>
    <t>VALVULA DE ESFERA BRUTA EM BRONZE, BITOLA 1" (REF 1552-B)</t>
  </si>
  <si>
    <t>95252 VÁLVULA DE ESFERA BRUTA, BRONZE, ROSCÁVEL, 1 1/2'' - FORNECIMENTO E INSTALAÇÃO. AF_08/2021 (UN)</t>
  </si>
  <si>
    <t>00011751</t>
  </si>
  <si>
    <t>VALVULA DE ESFERA BRUTA EM BRONZE, BITOLA 1 1/2" (REF 1552-B)</t>
  </si>
  <si>
    <t>95253 VÁLVULA DE ESFERA BRUTA, BRONZE, ROSCÁVEL, 2'' - FORNECIMENTO E INSTALAÇÃO. AF_08/2021 (UN)</t>
  </si>
  <si>
    <t>00011747</t>
  </si>
  <si>
    <t>VALVULA DE ESFERA BRUTA EM BRONZE, BITOLA 2" (REF 1552-B)</t>
  </si>
  <si>
    <t>99631 VÁLVULA DE RETENÇÃO VERTICAL, DE BRONZE, ROSCÁVEL, 1 1/2" - FORNECIMENTO E INSTALAÇÃO. AF_08/2021 (UN)</t>
  </si>
  <si>
    <t>00010416</t>
  </si>
  <si>
    <t>VALVULA DE RETENCAO VERTICAL, DE BRONZE (PN-16), 1 1/2", 200 PSI, EXTREMIDADES COM ROSCA</t>
  </si>
  <si>
    <t>103014 VÁLVULA DE RETENÇÃO, DE BRONZE, PÉ COM CRIVOS, ROSCÁVEL, 2" - FORNECIMENTO E INSTALAÇÃO. AF_08/2021 (UN)</t>
  </si>
  <si>
    <t>00010232</t>
  </si>
  <si>
    <t>VALVULA DE RETENCAO DE BRONZE, PE COM CRIVOS, EXTREMIDADE COM ROSCA, DE 2", PARA FUNDO DE POCO</t>
  </si>
  <si>
    <t>UFSB-14627323 VÁLVULA SOLENOIDE DN25 - FORNECIMENTO E INSTALAÇÃO (UN)</t>
  </si>
  <si>
    <t>UFSB-I-48274589</t>
  </si>
  <si>
    <t>VÁLVULA SOLENOIDE DN25</t>
  </si>
  <si>
    <t>Observações: Composição criada com base no SINAPI 95644 fazendo-se as adequações necessárias nos insumos</t>
  </si>
  <si>
    <t>95249 VÁLVULA DE ESFERA BRUTA, BRONZE, ROSCÁVEL, 3/4'' - FORNECIMENTO E INSTALAÇÃO. AF_08/2021 (UN)</t>
  </si>
  <si>
    <t>00011749</t>
  </si>
  <si>
    <t>VALVULA DE ESFERA BRUTA EM BRONZE, BITOLA 3/4" (REF 1552-B)</t>
  </si>
  <si>
    <t>UFSB-86975071 MEDIDOR DE ÁGUA WI-FI SM-WA - FORNECIMENTO E INSTALAÇÃO (UN)</t>
  </si>
  <si>
    <t>UFSB-I-36878615</t>
  </si>
  <si>
    <t>MEDIDOR DE ÁGUA WI-FI SM-WA</t>
  </si>
  <si>
    <t>Observações: Composição criada com base no SINAPI 95644 adequando-se o insumo ao cotado.</t>
  </si>
  <si>
    <t>UFSB-57111911 HIDRÔMETRO MULTIJATO DN50 - FORNECIMENTO E INSTALAÇÃO (UN)</t>
  </si>
  <si>
    <t>00012772</t>
  </si>
  <si>
    <t>HIDROMETRO MULTIJATO / MEDIDOR DE AGUA, DN 1 1/2", VAZAO MAXIMA DE 20 M3/H, PARA AGUA POTAVEL FRIA, RELOJOARIA PLANA, CLASSE B, HORIZONTAL (SEM CONEXOES)</t>
  </si>
  <si>
    <t>Observações: Composição criada com base no SINAPI 95644 adequando-se os insumos as cotações</t>
  </si>
  <si>
    <t>89711 TUBO PVC, SERIE NORMAL, ESGOTO PREDIAL, DN 40 MM, FORNECIDO E INSTALADO EM RAMAL DE DESCARGA OU RAMAL DE ESGOTO SANITÁRIO. AF_08/2022 (M)</t>
  </si>
  <si>
    <t>00009835</t>
  </si>
  <si>
    <t>TUBO PVC SERIE NORMAL, DN 40 MM, PARA ESGOTO PREDIAL (NBR 5688)</t>
  </si>
  <si>
    <t>89712 TUBO PVC, SERIE NORMAL, ESGOTO PREDIAL, DN 50 MM, FORNECIDO E INSTALADO EM RAMAL DE DESCARGA OU RAMAL DE ESGOTO SANITÁRIO. AF_08/2022 (M)</t>
  </si>
  <si>
    <t>00009838</t>
  </si>
  <si>
    <t>TUBO PVC SERIE NORMAL, DN 50 MM, PARA ESGOTO PREDIAL (NBR 5688)</t>
  </si>
  <si>
    <t>89798 TUBO PVC, SERIE NORMAL, ESGOTO PREDIAL, DN 50 MM, FORNECIDO E INSTALADO EM PRUMADA DE ESGOTO SANITÁRIO OU VENTILAÇÃO. AF_08/2022 (M)</t>
  </si>
  <si>
    <t>89713 TUBO PVC, SERIE NORMAL, ESGOTO PREDIAL, DN 75 MM, FORNECIDO E INSTALADO EM RAMAL DE DESCARGA OU RAMAL DE ESGOTO SANITÁRIO. AF_08/2022 (M)</t>
  </si>
  <si>
    <t>00009837</t>
  </si>
  <si>
    <t>TUBO PVC SERIE NORMAL, DN 75 MM, PARA ESGOTO PREDIAL (NBR 5688)</t>
  </si>
  <si>
    <t>89799 TUBO PVC, SERIE NORMAL, ESGOTO PREDIAL, DN 75 MM, FORNECIDO E INSTALADO EM PRUMADA DE ESGOTO SANITÁRIO OU VENTILAÇÃO. AF_08/2022 (M)</t>
  </si>
  <si>
    <t>89714 TUBO PVC, SERIE NORMAL, ESGOTO PREDIAL, DN 100 MM, FORNECIDO E INSTALADO EM RAMAL DE DESCARGA OU RAMAL DE ESGOTO SANITÁRIO. AF_08/2022 (M)</t>
  </si>
  <si>
    <t>00009836</t>
  </si>
  <si>
    <t>TUBO PVC SERIE NORMAL, DN 100 MM, PARA ESGOTO PREDIAL (NBR 5688)</t>
  </si>
  <si>
    <t>89800 TUBO PVC, SERIE NORMAL, ESGOTO PREDIAL, DN 100 MM, FORNECIDO E INSTALADO EM PRUMADA DE ESGOTO SANITÁRIO OU VENTILAÇÃO. AF_08/2022 (M)</t>
  </si>
  <si>
    <t>90695 TUBO DE PVC PARA REDE COLETORA DE ESGOTO DE PAREDE MACIÇA, DN 150 MM, JUNTA ELÁSTICA - FORNECIMENTO E ASSENTAMENTO. AF_01/2021 (M)</t>
  </si>
  <si>
    <t>00020078</t>
  </si>
  <si>
    <t>PASTA LUBRIFICANTE PARA TUBOS E CONEXOES COM JUNTA ELASTICA, EMBALAGEM DE *400* GR (USO EM PVC, ACO, POLIETILENO E OUTROS)</t>
  </si>
  <si>
    <t>00041936</t>
  </si>
  <si>
    <t>TUBO COLETOR DE ESGOTO, PVC, JEI, DN 150 MM (NBR 7362)</t>
  </si>
  <si>
    <t>88246</t>
  </si>
  <si>
    <t>ASSENTADOR DE TUBOS COM ENCARGOS COMPLEMENTARES</t>
  </si>
  <si>
    <t>104357 CAP, PVC, SÉRIE NORMAL, ESGOTO PREDIAL, DN 100 MM, JUNTA ELÁSTICA, FORNECIDO E INSTALADO EM SUBCOLETOR AÉREO DE ESGOTO SANITÁRIO. AF_08/2022 (UN)</t>
  </si>
  <si>
    <t>00000301</t>
  </si>
  <si>
    <t>ANEL BORRACHA PARA TUBO ESGOTO PREDIAL, DN 100 MM (NBR 5688)</t>
  </si>
  <si>
    <t>00001200</t>
  </si>
  <si>
    <t>CAP PVC, SOLDAVEL, DN 100 MM, SERIE NORMAL, PARA ESGOTO PREDIAL</t>
  </si>
  <si>
    <t>UFSB-12494688 CAP, PVC, SÉRIE NORMAL, ESGOTO PREDIAL, DN 75 MM, JUNTA ELÁSTICA, FORNECIDO E INSTALADO EM SUBCOLETOR AÉREO DE ESGOTO SANITÁRIO. (UN)</t>
  </si>
  <si>
    <t>00000298</t>
  </si>
  <si>
    <t>ANEL BORRACHA, DN 75 MM, PARA TUBO SERIE REFORCADA ESGOTO PREDIAL</t>
  </si>
  <si>
    <t>00020087</t>
  </si>
  <si>
    <t>CAP PVC, SERIE R, DN 75 MM, PARA ESGOTO PREDIAL</t>
  </si>
  <si>
    <t>Observações: Composição criada com base no SINAPI 104357 para utilização do insumo de 75mm</t>
  </si>
  <si>
    <t>89748 CURVA CURTA 90 GRAUS, PVC, SERIE NORMAL, ESGOTO PREDIAL, DN 100 MM, JUNTA ELÁSTICA, FORNECIDO E INSTALADO EM RAMAL DE DESCARGA OU RAMAL DE ESGOTO SANITÁRIO. AF_08/2022 (UN)</t>
  </si>
  <si>
    <t>00001966</t>
  </si>
  <si>
    <t>CURVA PVC CURTA 90 GRAUS, DN 100 MM, PARA ESGOTO PREDIAL</t>
  </si>
  <si>
    <t>89726 JOELHO 45 GRAUS, PVC, SERIE NORMAL, ESGOTO PREDIAL, DN 40 MM, JUNTA SOLDÁVEL, FORNECIDO E INSTALADO EM RAMAL DE DESCARGA OU RAMAL DE ESGOTO SANITÁRIO. AF_08/2022 (UN)</t>
  </si>
  <si>
    <t>00003516</t>
  </si>
  <si>
    <t>JOELHO PVC, SOLDAVEL, BB, 45 GRAUS, DN 40 MM, PARA ESGOTO PREDIAL</t>
  </si>
  <si>
    <t>89802 JOELHO 45 GRAUS, PVC, SERIE NORMAL, ESGOTO PREDIAL, DN 50 MM, JUNTA ELÁSTICA, FORNECIDO E INSTALADO EM PRUMADA DE ESGOTO SANITÁRIO OU VENTILAÇÃO. AF_08/2022 (UN)</t>
  </si>
  <si>
    <t>00000296</t>
  </si>
  <si>
    <t>ANEL BORRACHA PARA TUBO ESGOTO PREDIAL, DN 50 MM (NBR 5688)</t>
  </si>
  <si>
    <t>00003518</t>
  </si>
  <si>
    <t>JOELHO PVC, SOLDAVEL, PB, 45 GRAUS, DN 50 MM, PARA ESGOTO PREDIAL</t>
  </si>
  <si>
    <t>89732 JOELHO 45 GRAUS, PVC, SERIE NORMAL, ESGOTO PREDIAL, DN 50 MM, JUNTA ELÁSTICA, FORNECIDO E INSTALADO EM RAMAL DE DESCARGA OU RAMAL DE ESGOTO SANITÁRIO. AF_08/2022 (UN)</t>
  </si>
  <si>
    <t>89739 JOELHO 45 GRAUS, PVC, SERIE NORMAL, ESGOTO PREDIAL, DN 75 MM, JUNTA ELÁSTICA, FORNECIDO E INSTALADO EM RAMAL DE DESCARGA OU RAMAL DE ESGOTO SANITÁRIO. AF_08/2022 (UN)</t>
  </si>
  <si>
    <t>00000297</t>
  </si>
  <si>
    <t>ANEL BORRACHA PARA TUBO ESGOTO PREDIAL, DN 75 MM (NBR 5688)</t>
  </si>
  <si>
    <t>00003519</t>
  </si>
  <si>
    <t>JOELHO PVC, SOLDAVEL, PB, 45 GRAUS, DN 75 MM, PARA ESGOTO PREDIAL</t>
  </si>
  <si>
    <t>89810 JOELHO 45 GRAUS, PVC, SERIE NORMAL, ESGOTO PREDIAL, DN 100 MM, JUNTA ELÁSTICA, FORNECIDO E INSTALADO EM PRUMADA DE ESGOTO SANITÁRIO OU VENTILAÇÃO. AF_08/2022 (UN)</t>
  </si>
  <si>
    <t>00003528</t>
  </si>
  <si>
    <t>JOELHO PVC, SOLDAVEL, PB, 45 GRAUS, DN 100 MM, PARA ESGOTO PREDIAL</t>
  </si>
  <si>
    <t>89746 JOELHO 45 GRAUS, PVC, SERIE NORMAL, ESGOTO PREDIAL, DN 100 MM, JUNTA ELÁSTICA, FORNECIDO E INSTALADO EM RAMAL DE DESCARGA OU RAMAL DE ESGOTO SANITÁRIO. AF_08/2022 (UN)</t>
  </si>
  <si>
    <t>89724 JOELHO 90 GRAUS, PVC, SERIE NORMAL, ESGOTO PREDIAL, DN 40 MM, JUNTA SOLDÁVEL, FORNECIDO E INSTALADO EM RAMAL DE DESCARGA OU RAMAL DE ESGOTO SANITÁRIO. AF_08/2022 (UN)</t>
  </si>
  <si>
    <t>00003517</t>
  </si>
  <si>
    <t>JOELHO PVC, SOLDAVEL, BB, 90 GRAUS, SEM ANEL, DN 40 MM, PARA ESGOTO PREDIAL SECUNDARIO</t>
  </si>
  <si>
    <t>89801 JOELHO 90 GRAUS, PVC, SERIE NORMAL, ESGOTO PREDIAL, DN 50 MM, JUNTA ELÁSTICA, FORNECIDO E INSTALADO EM PRUMADA DE ESGOTO SANITÁRIO OU VENTILAÇÃO. AF_08/2022 (UN)</t>
  </si>
  <si>
    <t>00003526</t>
  </si>
  <si>
    <t>JOELHO PVC, SOLDAVEL, PB, 90 GRAUS, DN 50 MM, PARA ESGOTO PREDIAL</t>
  </si>
  <si>
    <t>89731 JOELHO 90 GRAUS, PVC, SERIE NORMAL, ESGOTO PREDIAL, DN 50 MM, JUNTA ELÁSTICA, FORNECIDO E INSTALADO EM RAMAL DE DESCARGA OU RAMAL DE ESGOTO SANITÁRIO. AF_08/2022 (UN)</t>
  </si>
  <si>
    <t>89805 JOELHO 90 GRAUS, PVC, SERIE NORMAL, ESGOTO PREDIAL, DN 75 MM, JUNTA ELÁSTICA, FORNECIDO E INSTALADO EM PRUMADA DE ESGOTO SANITÁRIO OU VENTILAÇÃO. AF_08/2022 (UN)</t>
  </si>
  <si>
    <t>00003509</t>
  </si>
  <si>
    <t>JOELHO PVC, SOLDAVEL, PB, 90 GRAUS, DN 75 MM, PARA ESGOTO PREDIAL</t>
  </si>
  <si>
    <t>89737 JOELHO 90 GRAUS, PVC, SERIE NORMAL, ESGOTO PREDIAL, DN 75 MM, JUNTA ELÁSTICA, FORNECIDO E INSTALADO EM RAMAL DE DESCARGA OU RAMAL DE ESGOTO SANITÁRIO. AF_08/2022 (UN)</t>
  </si>
  <si>
    <t>89809 JOELHO 90 GRAUS, PVC, SERIE NORMAL, ESGOTO PREDIAL, DN 100 MM, JUNTA ELÁSTICA, FORNECIDO E INSTALADO EM PRUMADA DE ESGOTO SANITÁRIO OU VENTILAÇÃO. AF_08/2022 (UN)</t>
  </si>
  <si>
    <t>00003520</t>
  </si>
  <si>
    <t>JOELHO PVC, SOLDAVEL, PB, 90 GRAUS, DN 100 MM, PARA ESGOTO PREDIAL</t>
  </si>
  <si>
    <t>89744 JOELHO 90 GRAUS, PVC, SERIE NORMAL, ESGOTO PREDIAL, DN 100 MM, JUNTA ELÁSTICA, FORNECIDO E INSTALADO EM RAMAL DE DESCARGA OU RAMAL DE ESGOTO SANITÁRIO. AF_08/2022 (UN)</t>
  </si>
  <si>
    <t>104343 JUNÇÃO DE REDUÇÃO INVERTIDA, PVC, SÉRIE NORMAL, ESGOTO PREDIAL, DN 75 X 50 MM, JUNTA ELÁSTICA, FORNECIDO E INSTALADO EM RAMAL DE DESCARGA OU RAMAL DE ESGOTO SANITÁRIO. AF_08/2022 (UN)</t>
  </si>
  <si>
    <t>00003669</t>
  </si>
  <si>
    <t>JUNCAO DE REDUCAO INVERTIDA, PVC SOLDAVEL, 75 X 50 MM, SERIE NORMAL PARA ESGOTO PREDIAL</t>
  </si>
  <si>
    <t>89827 JUNÇÃO SIMPLES, PVC, SERIE NORMAL, ESGOTO PREDIAL, DN 50 X 50 MM, JUNTA ELÁSTICA, FORNECIDO E INSTALADO EM PRUMADA DE ESGOTO SANITÁRIO OU VENTILAÇÃO. AF_08/2022 (UN)</t>
  </si>
  <si>
    <t>00003662</t>
  </si>
  <si>
    <t>JUNCAO SIMPLES, PVC, 45 GRAUS, DN 50 X 50 MM, SERIE NORMAL PARA ESGOTO PREDIAL</t>
  </si>
  <si>
    <t>89785 JUNÇÃO SIMPLES, PVC, SERIE NORMAL, ESGOTO PREDIAL, DN 50 X 50 MM, JUNTA ELÁSTICA, FORNECIDO E INSTALADO EM RAMAL DE DESCARGA OU RAMAL DE ESGOTO SANITÁRIO. AF_08/2022 (UN)</t>
  </si>
  <si>
    <t>89834 JUNÇÃO SIMPLES, PVC, SERIE NORMAL, ESGOTO PREDIAL, DN 100 X 100 MM, JUNTA ELÁSTICA, FORNECIDO E INSTALADO EM PRUMADA DE ESGOTO SANITÁRIO OU VENTILAÇÃO. AF_08/2022 (UN)</t>
  </si>
  <si>
    <t>89567 JUNÇÃO SIMPLES, PVC, SERIE R, ÁGUA PLUVIAL, DN 100 X 100 MM, JUNTA ELÁSTICA, FORNECIDO E INSTALADO EM RAMAL DE ENCAMINHAMENTO. AF_06/2022 (UN)</t>
  </si>
  <si>
    <t>00000299</t>
  </si>
  <si>
    <t>ANEL BORRACHA, DN 100 MM, PARA TUBO SERIE REFORCADA ESGOTO PREDIAL</t>
  </si>
  <si>
    <t>00020144</t>
  </si>
  <si>
    <t>JUNCAO SIMPLES, PVC SERIE R, DN 100 X 100 MM, PARA ESGOTO PREDIAL</t>
  </si>
  <si>
    <t>89797 JUNÇÃO SIMPLES, PVC, SERIE NORMAL, ESGOTO PREDIAL, DN 100 X 100 MM, JUNTA ELÁSTICA, FORNECIDO E INSTALADO EM RAMAL DE DESCARGA OU RAMAL DE ESGOTO SANITÁRIO. AF_08/2022 (UN)</t>
  </si>
  <si>
    <t>89813 LUVA SIMPLES, PVC, SERIE NORMAL, ESGOTO PREDIAL, DN 50 MM, JUNTA ELÁSTICA, FORNECIDO E INSTALADO EM PRUMADA DE ESGOTO SANITÁRIO OU VENTILAÇÃO. AF_08/2022 (UN)</t>
  </si>
  <si>
    <t>00003875</t>
  </si>
  <si>
    <t>LUVA SIMPLES, PVC, SOLDAVEL, DN 50 MM, SERIE NORMAL, PARA ESGOTO PREDIAL</t>
  </si>
  <si>
    <t>89753 LUVA SIMPLES, PVC, SERIE NORMAL, ESGOTO PREDIAL, DN 50 MM, JUNTA ELÁSTICA, FORNECIDO E INSTALADO EM RAMAL DE DESCARGA OU RAMAL DE ESGOTO SANITÁRIO. AF_08/2022 (UN)</t>
  </si>
  <si>
    <t>89817 LUVA SIMPLES, PVC, SERIE NORMAL, ESGOTO PREDIAL, DN 75 MM, JUNTA ELÁSTICA, FORNECIDO E INSTALADO EM PRUMADA DE ESGOTO SANITÁRIO OU VENTILAÇÃO. AF_08/2022 (UN)</t>
  </si>
  <si>
    <t>00003898</t>
  </si>
  <si>
    <t>LUVA SIMPLES, PVC, SOLDAVEL, DN 75 MM, SERIE NORMAL, PARA ESGOTO PREDIAL</t>
  </si>
  <si>
    <t>89774 LUVA SIMPLES, PVC, SERIE NORMAL, ESGOTO PREDIAL, DN 75 MM, JUNTA ELÁSTICA, FORNECIDO E INSTALADO EM RAMAL DE DESCARGA OU RAMAL DE ESGOTO SANITÁRIO. AF_08/2022 (UN)</t>
  </si>
  <si>
    <t>89821 LUVA SIMPLES, PVC, SERIE NORMAL, ESGOTO PREDIAL, DN 100 MM, JUNTA ELÁSTICA, FORNECIDO E INSTALADO EM PRUMADA DE ESGOTO SANITÁRIO OU VENTILAÇÃO. AF_08/2022 (UN)</t>
  </si>
  <si>
    <t>00003899</t>
  </si>
  <si>
    <t>LUVA SIMPLES, PVC, SOLDAVEL, DN 100 MM, SERIE NORMAL, PARA ESGOTO PREDIAL</t>
  </si>
  <si>
    <t>89778 LUVA SIMPLES, PVC, SERIE NORMAL, ESGOTO PREDIAL, DN 100 MM, JUNTA ELÁSTICA, FORNECIDO E INSTALADO EM RAMAL DE DESCARGA OU RAMAL DE ESGOTO SANITÁRIO. AF_08/2022 (UN)</t>
  </si>
  <si>
    <t>89784 TE, PVC, SERIE NORMAL, ESGOTO PREDIAL, DN 50 X 50 MM, JUNTA ELÁSTICA, FORNECIDO E INSTALADO EM RAMAL DE DESCARGA OU RAMAL DE ESGOTO SANITÁRIO. AF_08/2022 (UN)</t>
  </si>
  <si>
    <t>00007097</t>
  </si>
  <si>
    <t>TE SANITARIO, PVC, DN 50 X 50 MM, SERIE NORMAL, PARA ESGOTO PREDIAL</t>
  </si>
  <si>
    <t>89786 TE, PVC, SERIE NORMAL, ESGOTO PREDIAL, DN 75 X 75 MM, JUNTA ELÁSTICA, FORNECIDO E INSTALADO EM RAMAL DE DESCARGA OU RAMAL DE ESGOTO SANITÁRIO. AF_08/2022 (UN)</t>
  </si>
  <si>
    <t>00011658</t>
  </si>
  <si>
    <t>TE SANITARIO, PVC, DN 75 X 75 MM, SERIE NORMAL PARA ESGOTO PREDIAL</t>
  </si>
  <si>
    <t>89829 TE, PVC, SERIE NORMAL, ESGOTO PREDIAL, DN 75 X 75 MM, JUNTA ELÁSTICA, FORNECIDO E INSTALADO EM PRUMADA DE ESGOTO SANITÁRIO OU VENTILAÇÃO. AF_08/2022 (UN)</t>
  </si>
  <si>
    <t>104351 TERMINAL DE VENTILAÇÃO, PVC, SÉRIE NORMAL, ESGOTO PREDIAL, DN 75 MM, JUNTA SOLDÁVEL, FORNECIDO E INSTALADO EM PRUMADA DE ESGOTO SANITÁRIO OU VENTILAÇÃO. AF_08/2022 (UN)</t>
  </si>
  <si>
    <t>00039320</t>
  </si>
  <si>
    <t>TERMINAL DE VENTILACAO, 75 MM, SERIE NORMAL, ESGOTO PREDIAL</t>
  </si>
  <si>
    <t>104344 TE, PVC, SÉRIE NORMAL, ESGOTO PREDIAL, DN 100 X 50 MM, JUNTA ELÁSTICA, FORNECIDO E INSTALADO EM RAMAL DE DESCARGA OU RAMAL DE ESGOTO SANITÁRIO. AF_08/2022 (UN)</t>
  </si>
  <si>
    <t>00011655</t>
  </si>
  <si>
    <t>TE SANITARIO DE REDUCAO, PVC, DN 100 X 50 MM, SERIE NORMAL, PARA ESGOTO PREDIAL</t>
  </si>
  <si>
    <t>98107 CAIXA DE GORDURA SIMPLES (CAPACIDADE: 36 L), RETANGULAR, EM ALVENARIA COM BLOCOS DE CONCRETO, DIMENSÕES INTERNAS = 0,2X0,4 M, ALTURA INTERNA = 0,8 M. AF_12/2020 (UN)</t>
  </si>
  <si>
    <t>00000650</t>
  </si>
  <si>
    <t>BLOCO DE VEDACAO DE CONCRETO, 9 X 19 X 39 CM (CLASSE C - NBR 6136)</t>
  </si>
  <si>
    <t>97733</t>
  </si>
  <si>
    <t>PEÇA RETANGULAR PRÉ-MOLDADA, VOLUME DE CONCRETO DE ATÉ 10 LITROS, TAXA DE AÇO APROXIMADA DE 30KG/M³. AF_03/2024</t>
  </si>
  <si>
    <t>104329 CAIXA SIFONADA, COM GRELHA REDONDA, PVC, DN 150 X 150 X 50 MM, JUNTA SOLDÁVEL, FORNECIDA E INSTALADA EM RAMAL DE DESCARGA OU EM RAMAL DE ESGOTO SANITÁRIO. AF_08/2022 (UN)</t>
  </si>
  <si>
    <t>00011717</t>
  </si>
  <si>
    <t>CAIXA SIFONADA, PVC, 150 X 150 X 50 MM, COM GRELHA REDONDA, BRANCA</t>
  </si>
  <si>
    <t>89512 TUBO PVC, SÉRIE R, ÁGUA PLUVIAL, DN 100 MM, FORNECIDO E INSTALADO EM RAMAL DE ENCAMINHAMENTO. AF_06/2022 (M)</t>
  </si>
  <si>
    <t>00009841</t>
  </si>
  <si>
    <t>TUBO PVC, SERIE R, DN 100 MM, PARA ESGOTO OU AGUAS PLUVIAIS PREDIAL (NBR 5688)</t>
  </si>
  <si>
    <t>89578 TUBO PVC, SÉRIE R, ÁGUA PLUVIAL, DN 100 MM, FORNECIDO E INSTALADO EM CONDUTORES VERTICAIS DE ÁGUAS PLUVIAIS. AF_06/2022 (M)</t>
  </si>
  <si>
    <t>89580 TUBO PVC, SÉRIE R, ÁGUA PLUVIAL, DN 150 MM, FORNECIDO E INSTALADO EM CONDUTORES VERTICAIS DE ÁGUAS PLUVIAIS. AF_06/2022 (M)</t>
  </si>
  <si>
    <t>00009840</t>
  </si>
  <si>
    <t>TUBO PVC, SERIE R, DN 150 MM, PARA ESGOTO OU AGUAS PLUVIAIS PREDIAL (NBR 5688)</t>
  </si>
  <si>
    <t>104316 TUBO, PVC, SOLDÁVEL, DE 32MM, INSTALADO EM DRENO DE AR CONDICIONADO - FORNECIMENTO E INSTALAÇÃO. AF_08/2022 (M)</t>
  </si>
  <si>
    <t>99253 CAIXA ENTERRADA HIDRÁULICA RETANGULAR EM ALVENARIA COM TIJOLOS CERÂMICOS MACIÇOS, DIMENSÕES INTERNAS: 0,6X0,6X0,6 M PARA REDE DE DRENAGEM. AF_12/2020 (UN)</t>
  </si>
  <si>
    <t>UFSB-53194523 DISPOSITIVO DE CLORAÇÃO AUTOMÁTICA PARA REDE PLUVIAL - DIAM. 200mm - FORNECIMENTO E INSTALAÇÃO (UN)</t>
  </si>
  <si>
    <t>00042686</t>
  </si>
  <si>
    <t>CAP, PVC, JE, OCRE, DN 200 MM (CONEXAO PARA TUBO COLETOR DE ESGOTO)</t>
  </si>
  <si>
    <t>104072</t>
  </si>
  <si>
    <t>TÊ, PVC OCRE, JUNTA ELÁSTICA, DN 200 MM, PARA COLETOR PREDIAL DE ESGOTO. AF_06/2022</t>
  </si>
  <si>
    <t>90696</t>
  </si>
  <si>
    <t>TUBO DE PVC PARA REDE COLETORA DE ESGOTO DE PAREDE MACIÇA, DN 200 MM, JUNTA ELÁSTICA - FORNECIMENTO E ASSENTAMENTO. AF_01/2021</t>
  </si>
  <si>
    <t>Observações: Composição criada para dispositivo de cloração a ser usado na UFSB. 
Materiais foram aferidos com base no croqui do sistema.</t>
  </si>
  <si>
    <t>89585 JOELHO 45 GRAUS, PVC, SERIE R, ÁGUA PLUVIAL, DN 100 MM, JUNTA ELÁSTICA, FORNECIDO E INSTALADO EM CONDUTORES VERTICAIS DE ÁGUAS PLUVIAIS. AF_06/2022 (UN)</t>
  </si>
  <si>
    <t>00020151</t>
  </si>
  <si>
    <t>JOELHO, PVC SERIE R, 45 GRAUS, DN 100 MM, PARA ESGOTO PREDIAL</t>
  </si>
  <si>
    <t>89531 JOELHO 45 GRAUS, PVC, SERIE R, ÁGUA PLUVIAL, DN 100 MM, JUNTA ELÁSTICA, FORNECIDO E INSTALADO EM RAMAL DE ENCAMINHAMENTO. AF_06/2022 (UN)</t>
  </si>
  <si>
    <t>104320 JOELHO 45 GRAUS, PVC, SOLDÁVEL, DN 32 MM, INSTALADO EM DRENO DE AR CONDICIONADO - FORNECIMENTO E INSTALAÇÃO. AF_08/2022 (UN)</t>
  </si>
  <si>
    <t>00003501</t>
  </si>
  <si>
    <t>JOELHO, PVC SOLDAVEL, 45 GRAUS, 32 MM, COR MARROM, PARA AGUA FRIA PREDIAL</t>
  </si>
  <si>
    <t>89584 JOELHO 90 GRAUS, PVC, SERIE R, ÁGUA PLUVIAL, DN 100 MM, JUNTA ELÁSTICA, FORNECIDO E INSTALADO EM CONDUTORES VERTICAIS DE ÁGUAS PLUVIAIS. AF_06/2022 (UN)</t>
  </si>
  <si>
    <t>00020157</t>
  </si>
  <si>
    <t>JOELHO, PVC SERIE R, 90 GRAUS, DN 100 MM, PARA ESGOTO PREDIAL</t>
  </si>
  <si>
    <t>89529 JOELHO 90 GRAUS, PVC, SERIE R, ÁGUA PLUVIAL, DN 100 MM, JUNTA ELÁSTICA, FORNECIDO E INSTALADO EM RAMAL DE ENCAMINHAMENTO. AF_06/2022 (UN)</t>
  </si>
  <si>
    <t>89590 JOELHO 90 GRAUS, PVC, SERIE R, ÁGUA PLUVIAL, DN 150 MM, JUNTA ELÁSTICA, FORNECIDO E INSTALADO EM CONDUTORES VERTICAIS DE ÁGUAS PLUVIAIS. AF_06/2022 (UN)</t>
  </si>
  <si>
    <t>00000300</t>
  </si>
  <si>
    <t>ANEL BORRACHA, DN 150 MM, PARA TUBO SERIE REFORCADA ESGOTO PREDIAL</t>
  </si>
  <si>
    <t>00020158</t>
  </si>
  <si>
    <t>JOELHO, PVC SERIE R, 90 GRAUS, DN 150 MM, PARA ESGOTO PREDIAL</t>
  </si>
  <si>
    <t>104319 JOELHO 90 GRAUS, PVC, SOLDÁVEL, DN 32 MM, INSTALADO EM DRENO DE AR CONDICIONADO - FORNECIMENTO E INSTALAÇÃO. AF_08/2022 (UN)</t>
  </si>
  <si>
    <t>89690 JUNÇÃO SIMPLES, PVC, SERIE R, ÁGUA PLUVIAL, DN 100 X 100 MM, JUNTA ELÁSTICA, FORNECIDO E INSTALADO EM CONDUTORES VERTICAIS DE ÁGUAS PLUVIAIS. AF_06/2022 (UN)</t>
  </si>
  <si>
    <t>89669 LUVA SIMPLES, PVC, SERIE R, ÁGUA PLUVIAL, DN 100 MM, JUNTA ELÁSTICA, FORNECIDO E INSTALADO EM CONDUTORES VERTICAIS DE ÁGUAS PLUVIAIS. AF_06/2022 (UN)</t>
  </si>
  <si>
    <t>00020170</t>
  </si>
  <si>
    <t>LUVA SIMPLES, PVC SERIE R, 100 MM, PARA ESGOTO PREDIAL</t>
  </si>
  <si>
    <t>89554 LUVA SIMPLES, PVC, SERIE R, ÁGUA PLUVIAL, DN 100 MM, JUNTA ELÁSTICA, FORNECIDO E INSTALADO EM RAMAL DE ENCAMINHAMENTO. AF_06/2022 (UN)</t>
  </si>
  <si>
    <t>89677 LUVA SIMPLES, PVC, SERIE R, ÁGUA PLUVIAL, DN 150 MM, JUNTA ELÁSTICA, FORNECIDO E INSTALADO EM CONDUTORES VERTICAIS DE ÁGUAS PLUVIAIS. AF_06/2022 (UN)</t>
  </si>
  <si>
    <t>00020171</t>
  </si>
  <si>
    <t>LUVA SIMPLES, PVC SERIE R, 150 MM, PARA ESGOTO PREDIAL</t>
  </si>
  <si>
    <t>104170 LUVA SIMPLES, PVC, SERIE R, ÁGUA PLUVIAL, DN 150 MM, JUNTA ELÁSTICA, FORNECIDO E INSTALADO EM RAMAL DE ENCAMINHAMENTO. AF_06/2022 (UN)</t>
  </si>
  <si>
    <t>JCA-95296519 RALO FOFO SEMIESFERICO, 100 MM, PARA LAJES/ CALHAS - FORNECIMENTO E INSTALAÇÃO (UN)</t>
  </si>
  <si>
    <t>00011708</t>
  </si>
  <si>
    <t>RALO FOFO SEMIESFERICO, 100 MM, PARA LAJES/ CALHAS</t>
  </si>
  <si>
    <t>Observações: Composição criada com base no SINAPI 89709 com a troca dos insumos necessários</t>
  </si>
  <si>
    <t>104173 REDUÇÃO EXCÊNTRICA, PVC, SERIE R, ÁGUA PLUVIAL, DN 150 X 100 MM, JUNTA ELÁSTICA, FORNECIDO E INSTALADO EM RAMAL DE ENCAMINHAMENTO. AF_06/2022 (UN)</t>
  </si>
  <si>
    <t>00020047</t>
  </si>
  <si>
    <t>REDUCAO EXCENTRICA PVC, SERIE R, DN 150 X 100 MM, PARA ESGOTO PREDIAL</t>
  </si>
  <si>
    <t>104177 TÊ, PVC, SERIE R, ÁGUA PLUVIAL, DN 150 X 150 MM, JUNTA ELÁSTICA, FORNECIDO E INSTALADO EM RAMAL DE ENCAMINHAMENTO. AF_06/2022 (UN)</t>
  </si>
  <si>
    <t>00020181</t>
  </si>
  <si>
    <t>TE, PVC, SERIE R, 150 X 150 MM, PARA ESGOTO PREDIAL</t>
  </si>
  <si>
    <t>104324 TE, PVC, SOLDÁVEL, DN 32 MM, INSTALADO EM DRENO DE AR CONDICIONADO - FORNECIMENTO E INSTALAÇÃO. AF_08/2022 (UN)</t>
  </si>
  <si>
    <t>99248 BASE PARA POÇO DE VISITA CIRCULAR PARA DRENAGEM, EM ALVENARIA COM TIJOLOS CERÂMICOS MACIÇOS, DIÂMETRO INTERNO = 1,50 M, PROFUNDIDADE = 1,40 M, EXCLUINDO TAMPÃO. AF_12/2020_PA (UN)</t>
  </si>
  <si>
    <t>97740</t>
  </si>
  <si>
    <t>PEÇA CIRCULAR PRÉ-MOLDADA, VOLUME DE CONCRETO ACIMA DE 100 LITROS, TAXA DE AÇO APROXIMADA DE 30KG/M³. AF_03/2024</t>
  </si>
  <si>
    <t>97991 ACRÉSCIMO PARA POÇO DE VISITA CIRCULAR PARA ESGOTO, EM CONCRETO PRÉ-MOLDADO, DIÂMETRO INTERNO = 1,5 M. AF_12/2020 (M)</t>
  </si>
  <si>
    <t>00011315 TAMPAO FOFO SIMPLES COM BASE / REQUADRO, CLASSE A15 CARGA MAX. 1,5 T, 300 X 300 MM (COM INSCRICAO EM RELEVO DO TIPO DE REDE) (UN)</t>
  </si>
  <si>
    <t>UFSB-75283058 FILTRO SEPARADOR DE SÓLIDOS DE ÁGUA DE CHUVA - MODELO FILTRO VORTEX WFF150 AQUASTOCK OU EQUIVALENTE - INCLUSIVE CONJUNTO FLUTUANTE DE SUCÇÃO E CONTROLADOR AUTOMÁTICO - FORNECIMENTO E INSTALAÇÃO (UN)</t>
  </si>
  <si>
    <t>UFSB-I-02358221</t>
  </si>
  <si>
    <t>FILTRO COLETOR DE ÁGUA DE CHUVA WFF 150</t>
  </si>
  <si>
    <t>Observações: Composição criada com base no SINAPI 101803 fazendo-se a substituição do insumo de material pelo adequado para o projeto.</t>
  </si>
  <si>
    <t>98554 IMPERMEABILIZAÇÃO DE SUPERFÍCIE COM MEMBRANA À BASE DE RESINA ACRÍLICA, 3 DEMÃOS. AF_09/2023 (M2)</t>
  </si>
  <si>
    <t>00043147</t>
  </si>
  <si>
    <t>MEMBRANA IMPERMEABILIZANTE ACRILICA MONOCOMPONENTE</t>
  </si>
  <si>
    <t>88243</t>
  </si>
  <si>
    <t>AJUDANTE ESPECIALIZADO COM ENCARGOS COMPLEMENTARES</t>
  </si>
  <si>
    <t>88270</t>
  </si>
  <si>
    <t>IMPERMEABILIZADOR COM ENCARGOS COMPLEMENTARES</t>
  </si>
  <si>
    <t>98555 IMPERMEABILIZAÇÃO DE SUPERFÍCIE COM ARGAMASSA POLIMÉRICA / MEMBRANA ACRÍLICA, 3 DEMÃOS. AF_09/2023 (M2)</t>
  </si>
  <si>
    <t>00000135</t>
  </si>
  <si>
    <t>ARGAMASSA POLIMERICA IMPERMEABILIZANTE SEMIFLEXIVEL, BICOMPONENTE, A BASE DE CIMENTO E ADITIVOS</t>
  </si>
  <si>
    <t>98563 PROTEÇÃO MECÂNICA DE SUPERFÍCIE HORIZONTAL COM ARGAMASSA DE CIMENTO E AREIA, TRAÇO 1:3, E=2CM. AF_09/2023 (M2)</t>
  </si>
  <si>
    <t>00038365</t>
  </si>
  <si>
    <t>CAMADA SEPARADORA DE FILME DE POLIETILENO 20 A 25 MICRA</t>
  </si>
  <si>
    <t>87372</t>
  </si>
  <si>
    <t>ARGAMASSA TRAÇO 1:3 (EM VOLUME DE CIMENTO E AREIA MÉDIA ÚMIDA) PARA CONTRAPISO, PREPARO MANUAL. AF_08/2019</t>
  </si>
  <si>
    <t>101907 EXTINTOR DE INCÊNDIO PORTÁTIL COM CARGA DE CO2 DE 6 KG, CLASSE BC - FORNECIMENTO E INSTALAÇÃO. AF_10/2020_PE (UN)</t>
  </si>
  <si>
    <t>00010889</t>
  </si>
  <si>
    <t>EXTINTOR DE INCENDIO PORTATIL COM CARGA DE GAS CARBONICO CO2 DE 6 KG, CLASSE BC</t>
  </si>
  <si>
    <t>JCA-77340311 EXTINTOR DE PÓ QUIMICO (BICABORNATO DE SÓDIO) SOBRE RODAS, CAPACIDADE 50Kg, FABRICADO EM CHAPA DE AÇO CARBONO DE ALTA RESISTÊNCIA, DECAPADAS E FOSFATIZADAS, MONTADOS EM TAMPA DE ALUMÍNIO E VÁLVULA DE LATÃO FORJADO E MANGOTE PINTADOS COM FUNDO PRIMER ESMALTE SINTÉTICO VERMELHO. CAPACIDADE EXTINTORA: 80 B:C - FORNECIMENTO E INSTALAÇÃO. (UN)</t>
  </si>
  <si>
    <t>UFSB-I-57923309</t>
  </si>
  <si>
    <t>EXTINTOR DE PÓ QUIMICO (BICABORNATO DE SÓDIO) SOBRE RODAS, CAPACIDADE 50Kg, FABRICADO EM  CHAPA DE AÇO CARBONO DE ALTA RESISTÊNCIA, DECAPADAS E  FOSFATIZADAS, MONTADOS EM TAMPA DE ALUMÍNIO E VÁLVULA DE LATÃO FORJADO E MANGOTE PINTADOS COM FUNDO PRIMER ESMALTE SINTÉTICO VERMELHO. CAPACIDADE EXTINTORA: 80 B:C</t>
  </si>
  <si>
    <t>Observações: Composição criada com base no SINAPI 101909 fazendo-se a troca do insumo pelo cotado.</t>
  </si>
  <si>
    <t>101909 EXTINTOR DE INCÊNDIO PORTÁTIL COM CARGA DE PQS DE 6 KG, CLASSE BC - FORNECIMENTO E INSTALAÇÃO. AF_10/2020_PE (UN)</t>
  </si>
  <si>
    <t>00010892</t>
  </si>
  <si>
    <t>EXTINTOR DE INCENDIO PORTATIL COM CARGA DE PO QUIMICO SECO (PQS) DE 6 KG, CLASSE BC</t>
  </si>
  <si>
    <t>101905 EXTINTOR DE INCÊNDIO PORTÁTIL COM CARGA DE ÁGUA PRESSURIZADA DE 10 L, CLASSE A - FORNECIMENTO E INSTALAÇÃO. AF_10/2020_PE (UN)</t>
  </si>
  <si>
    <t>JCA-45527952 ISOLADOR DE LAÇO, PROTEGE O SISTEMA CONTRA CURTOS-CIRCUITOS NO LAÇO, REF.: IDL 521. FAB.: INTELBRAS OU EQUIVALENTE TÉCNICO - FORNECIMENTO E INSTALAÇÃO (UN)</t>
  </si>
  <si>
    <t>UFSB-I-87410713</t>
  </si>
  <si>
    <t>ISOLADOR DE LAÇO, PROTEGE O SISTEMA CONTRA CURTOS-CIRCUITOS NO LAÇO, REF.: IDL 521. FAB.: INTELBRAS OU EQUIVALENTE TÉCNICO</t>
  </si>
  <si>
    <t>Observações: Composição criada com base no ORSE 10761 fazendo-se a substituição dos insumos pelo SINAPI e cotações.</t>
  </si>
  <si>
    <t>JCA-68353220 ACIONADOR MANUAL REARMÁVEL ENDEREÇAVEL, REF.: AME 521. FAB.: INTELBRAS OU EQUIVALENTE TÉCNICO - FORNECIMENTO E INSTALAÇÃO (UN)</t>
  </si>
  <si>
    <t>UFSB-I-03368460</t>
  </si>
  <si>
    <t>ACIONADOR MANUAL REARMÁVEL ENDEREÇAVEL, REF.: AME 521. FAB.: INTELBRAS OU EQUIVALENTE TÉCNICO</t>
  </si>
  <si>
    <t>JCA-58717762 CENTRAL DE ALARME DE INCÊNDIO ENDEREÇÁVEL DE 1 LAÇO COM ATÉ 60 ENDEREÇOS, ACOMPANHA BATERIAS, REF.: CIE 1060. FAB.: INTELBRAS OU EQUIVALENTE TÉCNICO - FORNECIMENTO E INSTALAÇÃO (UN)</t>
  </si>
  <si>
    <t>UFSB-I-82556528</t>
  </si>
  <si>
    <t>CENTRAL DE ALARME DE INCÊNDIO ENDEREÇÁVEL DE 1 LAÇO COM ATÉ 60 ENDEREÇOS, ACOMPANHA BATERIAS, REF.: CIE 1060. FAB.: INTELBRAS OU EQUIVALENTE TÉCNICO</t>
  </si>
  <si>
    <t>Observações: Composição criada com base no ORSE 12136 fazendo-se a substituição dos insumos pelo SINAPI e cotações.</t>
  </si>
  <si>
    <t>JCA-93359535 SINALIZADOR AUDIOVISUAL ENDEREÇÁVEL, REF.: SAV 521E. FAB.: INTELBRAS OU EQUIVALENTE TÉCNICO - FORNECIMENTO E INSTALAÇÃO (UN)</t>
  </si>
  <si>
    <t>UFSB-I-87544988</t>
  </si>
  <si>
    <t>SINALIZADOR AUDIOVISUAL ENDEREÇÁVEL, REF.: SAV 521E. FAB.: INTELBRAS OU EQUIVALENTE TÉCNICO</t>
  </si>
  <si>
    <t>UFSB-75919995 CONDUTOR DE 2x0,75mm² COM FIO DE COBRE ELETROLÍTICO, CLASSE 2, ISOLAÇÃO DAS VIAS EM PVC 105°C ANTICHAMA, BLINDAGEM EM FITA ALUMíNIO + FIO DRENO. (M)</t>
  </si>
  <si>
    <t>UFSB-25608336</t>
  </si>
  <si>
    <t>Observações: Composição elaborada com base no ORSE 08466</t>
  </si>
  <si>
    <t>JCA-02549368 PLACA DE SINALIZAÇÃO DE SEGURANÇA CONTRA INCÊNDIO, FOTOLUMINESCENTE, TRIANGULAR, BASE 30 CM, EM PVC 2 MM ANTI-CHAMAS (SIMBOLOS, CORES E PICTOGRAMAS CONFORME NBR 16820) - RISCO DE CHOQUE ELETRICO (UN)</t>
  </si>
  <si>
    <t>00037560</t>
  </si>
  <si>
    <t>PLACA DE SINALIZACAO DE SEGURANCA CONTRA INCENDIO - ALERTA, TRIANGULAR, BASE DE *30* CM, EM PVC *2* MM ANTI-CHAMAS (SIMBOLOS, CORES E PICTOGRAMAS CONFORME NBR 16820)</t>
  </si>
  <si>
    <t>Observações: Composição criada com base no SINAPI 97049 fazendo-se a substituição do insumo de material pelo adequado para o projeto.</t>
  </si>
  <si>
    <t>JCA-16617444 PLACA DE SINALIZAÇÃO DE SEGURANÇA CONTRA INCÊNDIO, FOTOLUMINESCENTE, RETANGULAR, 20 X 25 CM, EM PVC 2 MM ANTI-CHAMAS (SIMBOLOS, CORES E PICTOGRAMAS CONFORME NBR 16820) - ALARME DE INCÊNDIO (UN)</t>
  </si>
  <si>
    <t>JCA-I-90444509</t>
  </si>
  <si>
    <t>PLACA DE SINALIZACAO DE SEGURANCA CONTRA INCENDIO, FOTOLUMINESCENTE, RETANGULAR, *20 X 25* CM, EM PVC *2* MM ANTI-CHAMAS (SIMBOLOS, CORES E PICTOGRAMAS CONFORME NBR 16820)</t>
  </si>
  <si>
    <t>JCA-90210395 PLACA DE SINALIZAÇÃO DE SEGURANÇA CONTRA INCÊNDIO, FOTOLUMINESCENTE, RETANGULAR, 26 X 13 CM, EM PVC 2 MM ANTI-CHAMAS (SIMBOLOS, CORES E PICTOGRAMAS CONFORME NBR 16820) - SENTIDO DE ROTA DE FUGA (SAÍDA) (UN)</t>
  </si>
  <si>
    <t>00037539</t>
  </si>
  <si>
    <t>PLACA DE SINALIZACAO DE SEGURANCA CONTRA INCENDIO, FOTOLUMINESCENTE, RETANGULAR, *13 X 26* CM, EM PVC *2* MM ANTI-CHAMAS (SIMBOLOS, CORES E PICTOGRAMAS CONFORME NBR 16820)</t>
  </si>
  <si>
    <t>JCA-87899058 PLACA DE SINALIZAÇÃO DE SEGURANÇA CONTRA INCÊNDIO, FOTOLUMINESCENTE, RETANGULAR, 26 X 13 CM, EM PVC 2 MM ANTI-CHAMAS (SIMBOLOS, CORES E PICTOGRAMAS CONFORME NBR 16820) - SENTIDO DE ROTA DE FUGA (LATERAL) (UN)</t>
  </si>
  <si>
    <t>JCA-30984289 PLACA DE SINALIZAÇÃO DE SEGURANÇA CONTRA INCÊNDIO, FOTOLUMINESCENTE, RETANGULAR, 26 X 13 CM, EM PVC 2 MM ANTI-CHAMAS (SIMBOLOS, CORES E PICTOGRAMAS CONFORME NBR 16820) - SENTIDO DE ROTA DE FUGA (EM FRENTE) (UN)</t>
  </si>
  <si>
    <t>JCA-55551132 PLACA DE SINALIZAÇÃO DE SEGURANÇA CONTRA INCÊNDIO, FOTOLUMINESCENTE, RETANGULAR, 26 X 13 CM, EM PVC 2 MM ANTI-CHAMAS (SIMBOLOS, CORES E PICTOGRAMAS CONFORME NBR 16820) - SENTIDO INDICATIVO DE SENTIDO EM ESCADA DE EMERGÊNCIA (INFERIOR DIREITA) (UN)</t>
  </si>
  <si>
    <t>JCA-95510090 PLACA DE SINALIZAÇÃO DE SEGURANÇA CONTRA INCÊNDIO, FOTOLUMINESCENTE, RETANGULAR, 14 X 14 CM, EM PVC 2 MM ANTI-CHAMAS (SIMBOLOS, CORES E PICTOGRAMAS CONFORME NBR 16820) - PLACA INDICATIVA DE NUMERO DE PAVIMENTO (UN)</t>
  </si>
  <si>
    <t>00037557</t>
  </si>
  <si>
    <t>PLACA DE SINALIZACAO DE SEGURANCA CONTRA INCENDIO, FOTOLUMINESCENTE, QUADRADA, *14 X 14* CM, EM PVC *2* MM ANTI-CHAMAS (SIMBOLOS, CORES E PICTOGRAMAS CONFORME NBR 16820)</t>
  </si>
  <si>
    <t>Observações: Composição criada com base no SINAPI 97049 fazendo o uso do insumo conforme projeto</t>
  </si>
  <si>
    <t>JCA-72769892 PLACA DE SINALIZAÇÃO DE SEGURANÇA CONTRA INCÊNDIO, FOTOLUMINESCENTE, RETANGULAR, 40 X 12 CM, EM PVC 2 MM ANTI-CHAMAS (SIMBOLOS, CORES E PICTOGRAMAS CONFORME NBR 16820) - PLACA INDICATIVA DEABERTURA DA PORTA CORTA-FOGO POR BARRA ANTIPÂNICO (UN)</t>
  </si>
  <si>
    <t>00037559</t>
  </si>
  <si>
    <t>PLACA DE SINALIZACAO DE SEGURANCA CONTRA INCENDIO, FOTOLUMINESCENTE, RETANGULAR, *12 X 40* CM, EM PVC *2* MM ANTI-CHAMAS (SIMBOLOS, CORES E PICTOGRAMAS CONFORME NBR 16820)</t>
  </si>
  <si>
    <t>JCA-17495860 PLACA DE SINALIZAÇÃO DE SEGURANÇA CONTRA INCÊNDIO, FOTOLUMINESCENTE, QUADRADA, 20 X 20 CM, EM PVC 2 MM ANTI-CHAMAS (SIMBOLOS, CORES E PICTOGRAMAS CONFORME NBR 16820) - PROIBIDO FUMAR (UN)</t>
  </si>
  <si>
    <t>00037556</t>
  </si>
  <si>
    <t>PLACA DE SINALIZACAO DE SEGURANCA CONTRA INCENDIO, FOTOLUMINESCENTE, QUADRADA, *20 X 20* CM, EM PVC *2* MM ANTI-CHAMAS (SIMBOLOS, CORES E PICTOGRAMAS CONFORME NBR 16820)</t>
  </si>
  <si>
    <t>JCA-59166229 PLACA DE SINALIZAÇÃO DE SEGURANÇA CONTRA INCÊNDIO, FOTOLUMINESCENTE, QUADRADA, 20 X 20 CM, EM PVC 2 MM ANTI-CHAMAS (SIMBOLOS, CORES E PICTOGRAMAS CONFORME NBR 16820) - PROIBIDO USAR O ELEVADOR EM CASO DE INCÊNDIO (UN)</t>
  </si>
  <si>
    <t>97498 TUBO DE AÇO GALVANIZADO COM COSTURA, CLASSE MÉDIA, DN 25 (1"), CONEXÃO ROSQUEADA, INSTALADO EM REDE DE ALIMENTAÇÃO PARA HIDRANTE - FORNECIMENTO E INSTALAÇÃO. AF_10/2020 (M)</t>
  </si>
  <si>
    <t>00040626</t>
  </si>
  <si>
    <t>TUBO ACO GALVANIZADO COM COSTURA, CLASSE MEDIA, DN 1", E = 3,38 MM, PESO 2,50 KG/M (NBR 5580)</t>
  </si>
  <si>
    <t>92367 TUBO DE AÇO GALVANIZADO COM COSTURA, CLASSE MÉDIA, DN 65 (2 1/2"), CONEXÃO ROSQUEADA, INSTALADO EM REDE DE ALIMENTAÇÃO PARA HIDRANTE - FORNECIMENTO E INSTALAÇÃO. AF_10/2020 (M)</t>
  </si>
  <si>
    <t>00007701</t>
  </si>
  <si>
    <t>TUBO ACO GALVANIZADO COM COSTURA, CLASSE MEDIA, DN 2.1/2", E = *3,65* MM, PESO *6,51* KG/M (NBR 5580)</t>
  </si>
  <si>
    <t>92368 TUBO DE AÇO GALVANIZADO COM COSTURA, CLASSE MÉDIA, DN 80 (3"), CONEXÃO ROSQUEADA, INSTALADO EM REDE DE ALIMENTAÇÃO PARA HIDRANTE - FORNECIMENTO E INSTALAÇÃO. AF_10/2020 (M)</t>
  </si>
  <si>
    <t>00007694</t>
  </si>
  <si>
    <t>TUBO ACO GALVANIZADO COM COSTURA, CLASSE MEDIA, DN 3", E = *4,05* MM, PESO *8,47* KG/M (NBR 5580)</t>
  </si>
  <si>
    <t>92382 JOELHO 90 GRAUS, EM FERRO GALVANIZADO, DN 25 (1"), CONEXÃO ROSQUEADA, INSTALADO EM REDE DE ALIMENTAÇÃO PARA HIDRANTE - FORNECIMENTO E INSTALAÇÃO. AF_10/2020 (UN)</t>
  </si>
  <si>
    <t>00003472</t>
  </si>
  <si>
    <t>COTOVELO 90 GRAUS DE FERRO GALVANIZADO, COM ROSCA BSP, DE 1"</t>
  </si>
  <si>
    <t>00007307</t>
  </si>
  <si>
    <t>FUNDO ANTICORROSIVO PARA METAIS FERROSOS (ZARCAO)</t>
  </si>
  <si>
    <t>92390 JOELHO 90 GRAUS, EM FERRO GALVANIZADO, DN 65 (2 1/2"), CONEXÃO ROSQUEADA, INSTALADO EM REDE DE ALIMENTAÇÃO PARA HIDRANTE - FORNECIMENTO E INSTALAÇÃO. AF_10/2020 (UN)</t>
  </si>
  <si>
    <t>00003470</t>
  </si>
  <si>
    <t>COTOVELO 90 GRAUS DE FERRO GALVANIZADO, COM ROSCA BSP, DE 2 1/2"</t>
  </si>
  <si>
    <t>92636 JOELHO 90 GRAUS, EM FERRO GALVANIZADO, CONEXÃO ROSQUEADA, DN 80 (3"), INSTALADO EM REDE DE ALIMENTAÇÃO PARA HIDRANTE - FORNECIMENTO E INSTALAÇÃO. AF_10/2020 (UN)</t>
  </si>
  <si>
    <t>00003459</t>
  </si>
  <si>
    <t>COTOVELO 90 GRAUS DE FERRO GALVANIZADO, COM ROSCA BSP, DE 3"</t>
  </si>
  <si>
    <t>92933 LUVA DE REDUÇÃO, EM FERRO GALVANIZADO, 2" X 1", CONEXÃO ROSQUEADA, INSTALADO EM REDE DE ALIMENTAÇÃO PARA HIDRANTE - FORNECIMENTO E INSTALAÇÃO. AF_10/2020 (UN)</t>
  </si>
  <si>
    <t>00003925</t>
  </si>
  <si>
    <t>LUVA DE REDUCAO DE FERRO GALVANIZADO, COM ROSCA BSP, DE 2" X 1"</t>
  </si>
  <si>
    <t>92936 LUVA DE REDUÇÃO, EM FERRO GALVANIZADO, 3" X 2 1/2", CONEXÃO ROSQUEADA, INSTALADO EM REDE DE ALIMENTAÇÃO PARA HIDRANTE - FORNECIMENTO E INSTALAÇÃO. AF_10/2020 (UN)</t>
  </si>
  <si>
    <t>00003931</t>
  </si>
  <si>
    <t>LUVA DE REDUCAO DE FERRO GALVANIZADO, COM ROSCA BSP, DE 3" X 2 1/2"</t>
  </si>
  <si>
    <t>92637 TÊ, EM FERRO GALVANIZADO, CONEXÃO ROSQUEADA, DN 25 (1"), INSTALADO EM REDE DE ALIMENTAÇÃO PARA HIDRANTE - FORNECIMENTO E INSTALAÇÃO. AF_10/2020 (UN)</t>
  </si>
  <si>
    <t>00006323</t>
  </si>
  <si>
    <t>TE DE FERRO GALVANIZADO, DE 1"</t>
  </si>
  <si>
    <t>92642 TÊ, EM FERRO GALVANIZADO, CONEXÃO ROSQUEADA, DN 65 (2 1/2"), INSTALADO EM REDE DE ALIMENTAÇÃO PARA HIDRANTE - FORNECIMENTO E INSTALAÇÃO. AF_10/2020 (UN)</t>
  </si>
  <si>
    <t>00006299</t>
  </si>
  <si>
    <t>TE DE FERRO GALVANIZADO, DE 2 1/2"</t>
  </si>
  <si>
    <t>92644 TÊ, EM FERRO GALVANIZADO, CONEXÃO ROSQUEADA, DN 80 (3"), INSTALADO EM REDE DE ALIMENTAÇÃO PARA HIDRANTE - FORNECIMENTO E INSTALAÇÃO. AF_10/2020 (UN)</t>
  </si>
  <si>
    <t>00006322</t>
  </si>
  <si>
    <t>TE DE FERRO GALVANIZADO, DE 3"</t>
  </si>
  <si>
    <t>92892 UNIÃO, EM FERRO GALVANIZADO, DN 25 (1"), CONEXÃO ROSQUEADA, INSTALADO EM REDE DE ALIMENTAÇÃO PARA HIDRANTE - FORNECIMENTO E INSTALAÇÃO. AF_10/2020 (UN)</t>
  </si>
  <si>
    <t>00009886</t>
  </si>
  <si>
    <t>UNIAO DE FERRO GALVANIZADO, COM ROSCA BSP, COM ASSENTO PLANO, DE 1"</t>
  </si>
  <si>
    <t>92890 UNIÃO, EM FERRO GALVANIZADO, DN 65 (2 1/2"), CONEXÃO ROSQUEADA, INSTALADO EM PRUMADAS - FORNECIMENTO E INSTALAÇÃO. AF_10/2020 (UN)</t>
  </si>
  <si>
    <t>00009889</t>
  </si>
  <si>
    <t>UNIAO DE FERRO GALVANIZADO, COM ROSCA BSP, COM ASSENTO PLANO, DE 2 1/2"</t>
  </si>
  <si>
    <t>92891 UNIÃO, EM FERRO GALVANIZADO, DN 80 (3"), CONEXÃO ROSQUEADA, INSTALADO EM PRUMADAS - FORNECIMENTO E INSTALAÇÃO. AF_10/2020 (UN)</t>
  </si>
  <si>
    <t>00009890</t>
  </si>
  <si>
    <t>UNIAO DE FERRO GALVANIZADO, COM ROSCA BSP, COM ASSENTO PLANO, DE 3"</t>
  </si>
  <si>
    <t>101916 HIDRANTE SUBTERRÂNEO PREDIAL (COM CURVA LONGA E CAIXA), DN 75 MM - FORNECIMENTO E INSTALAÇÃO. AF_10/2020 (UN)</t>
  </si>
  <si>
    <t>00010924</t>
  </si>
  <si>
    <t>HIDRANTE SUBTERRANEO, EM FERRO FUNDIDO, COM CURVA LONGA E CAIXA, DN 75 MM</t>
  </si>
  <si>
    <t>96765 ABRIGO PARA HIDRANTE, 90X60X17CM, COM REGISTRO GLOBO ANGULAR 45 GRAUS 2 1/2", ADAPTADOR STORZ 2 1/2", MANGUEIRA DE INCÊNDIO 20M, REDUÇÃO 2 1/2" X 1 1/2" E ESGUICHO EM LATÃO 1 1/2" - FORNECIMENTO E INSTALAÇÃO. AF_10/2020 (UN)</t>
  </si>
  <si>
    <t>00010900</t>
  </si>
  <si>
    <t>ADAPTADOR EM LATAO, ENGATE RAPIDO1 1/2" X ROSCA INTERNA 5 FIOS 2 1/2", PARA INSTALACAO PREDIAL DE COMBATE A INCENDIO</t>
  </si>
  <si>
    <t>00020963</t>
  </si>
  <si>
    <t>CAIXA DE INCENDIO/ABRIGO PARA MANGUEIRA, DE SOBREPOR/EXTERNA, COM 90 X 60 X 17 CM, EM CHAPA DE ACO, PORTA COM VENTILACAO, VISOR COM A INSCRICAO "INCENDIO", SUPORTE/CESTA INTERNA PARA A MANGUEIRA, PINTURA ELETROSTATICA VERMELHA</t>
  </si>
  <si>
    <t>00020971</t>
  </si>
  <si>
    <t>CHAVE DUPLA PARA CONEXOES TIPO STORZ, ENGATE RAPIDO 1 1/2" X 2 1/2", EM LATAO, PARA INSTALACAO PREDIAL COMBATE A INCENDIO</t>
  </si>
  <si>
    <t>00037554</t>
  </si>
  <si>
    <t>ESGUICHO JATO REGULAVEL, TIPO ELKHART, ENGATE RAPIDO 1 1/2", PARA COMBATE A INCENDIO</t>
  </si>
  <si>
    <t>00021030</t>
  </si>
  <si>
    <t>MANGUEIRA DE INCENDIO, TIPO 1, DE 1 1/2", COMPRIMENTO = 20 M, TECIDO EM FIO DE POLIESTER E TUBO INTERNO EM BORRACHA SINTETICA, COM UNIOES ENGATE RAPIDO</t>
  </si>
  <si>
    <t>00010904</t>
  </si>
  <si>
    <t>REGISTRO OU VALVULA GLOBO ANGULAR EM LATAO, PARA HIDRANTES EM INSTALACAO PREDIAL DE INCENDIO, 45 GRAUS, DIAMETRO DE 2 1/2", COM VOLANTE, CLASSE DE PRESSAO DE ATE 200 PSI</t>
  </si>
  <si>
    <t>00037527 MANGUEIRA DE INCENDIO, TIPO 2, DE 1 1/2", COMPRIMENTO = 15 M, TECIDO EM FIO DE POLIESTER E TUBO INTERNO EM BORRACHA SINTETICA, COM UNIOES ENGATE RAPIDO (UN)</t>
  </si>
  <si>
    <t>JCA-55673449 BOMBA CENTRÍFUGA DO SISTEMA DE HIDRANTES - VAZÃO 36,3M3/H - PRESSÃO 36MCA - POTÊNCIA 7,5CV - FORNECIMENTO E INSTALAÇÃO. (UN)</t>
  </si>
  <si>
    <t>UFSB-I-61142482</t>
  </si>
  <si>
    <t>BOMBA CENTRÍFUGA DO SISTEMA DE HIDRANTES - VAZÃO 36,3M3/H - PRESSÃO 36MCA - POTÊNCIA 7,5CV</t>
  </si>
  <si>
    <t>Observações: Composição criada com base no SINAPI 102116 utilizando-se as cotações de preço de mercado.</t>
  </si>
  <si>
    <t>JCA-36013403 BOMBA CENTRÍFUGA MULTESTÁGIO DE PRESSURIZAÇÃO DO SISTEMA DE HIDRANTES - VAZÃO 1,5M3/H - PRESSÃO 60MCA - POTÊNCIA 3/4CV - FORNECIMENTO E INSTALAÇÃO. (UN)</t>
  </si>
  <si>
    <t>UFSB-I-57600570</t>
  </si>
  <si>
    <t>BOMBA CENTRÍFUGA MULTESTÁGIO DE PRESSURIZAÇÃO DO SISTEMA DE HIDRANTES - VAZÃO 1,5M3/H - PRESSÃO 60MCA - POTÊNCIA 3/4CV</t>
  </si>
  <si>
    <t>101917 MANÔMETRO 0 A 200 PSI (0 A 14 KGF/CM2), D = 50MM - FORNECIMENTO E INSTALAÇÃO. AF_10/2020 (UN)</t>
  </si>
  <si>
    <t>00003146</t>
  </si>
  <si>
    <t>FITA VEDA ROSCA EM ROLOS DE 18 MM X 10 M (L X C)</t>
  </si>
  <si>
    <t>00012899</t>
  </si>
  <si>
    <t>MANOMETRO COM CAIXA EM ACO PINTADO, ESCALA *10* KGF/CM2 (*10* BAR), DIAMETRO NOMINAL DE *63* MM, CONEXAO DE 1/4"</t>
  </si>
  <si>
    <t>JCA-23678945 PRESSOSTATO AJUSTÁVEL, PRESSÃO MAXIMA 33BAR - FORNECIMENTO E INSTALAÇÃO. (UN)</t>
  </si>
  <si>
    <t>UFSB-I-72023273</t>
  </si>
  <si>
    <t>PRESSOSTATO AJUSTÁVEL, PRESSÃO MAXIMA 33 BAR</t>
  </si>
  <si>
    <t>Observações: Composição criada com base no SINAPI 101917 fazendo-se a substituição do insumo de material pelo adequado para o projeto.</t>
  </si>
  <si>
    <t>94500 REGISTRO DE GAVETA BRUTO, LATÃO, ROSCÁVEL, 3" - FORNECIMENTO E INSTALAÇÃO. AF_08/2021 (UN)</t>
  </si>
  <si>
    <t>00006012</t>
  </si>
  <si>
    <t>REGISTRO GAVETA BRUTO EM LATAO FORJADO, BITOLA 3" (REF 1509)</t>
  </si>
  <si>
    <t>94499 REGISTRO DE GAVETA BRUTO, LATÃO, ROSCÁVEL, 2 1/2" - FORNECIMENTO E INSTALAÇÃO. AF_08/2021 (UN)</t>
  </si>
  <si>
    <t>00006011</t>
  </si>
  <si>
    <t>REGISTRO GAVETA BRUTO EM LATAO FORJADO, BITOLA 2 1/2" (REF 1509)</t>
  </si>
  <si>
    <t>JCA-13571824 VASO DE EXPANSÃO VERTICAL 24L, PRESSÃO MÁXIMA 10 BAR, PRÉ CARGA DO RESERVATÓRIO 1,9 BAR / 15 PSI - FORNECIMENTO E INSTALAÇÃO. (UN)</t>
  </si>
  <si>
    <t>UFSB-I-23463987</t>
  </si>
  <si>
    <t>VASO DE EXPANSÃO VERTICAL 24L, PRESSÃO MÁXIMA 10 BAR, PRÉ CARGA DO RESERVATÓRIO 1,9 BAR / 15 PSI</t>
  </si>
  <si>
    <t>Observações: Composição criada com base no SINAPI 102118 fazendo-se a substituição pelo insumo cotado.</t>
  </si>
  <si>
    <t>99620 VÁLVULA DE RETENÇÃO HORIZONTAL, DE BRONZE, ROSCÁVEL, 1" - FORNECIMENTO E INSTALAÇÃO. AF_08/2021 (UN)</t>
  </si>
  <si>
    <t>00010410</t>
  </si>
  <si>
    <t>VALVULA DE RETENCAO HORIZONTAL, DE BRONZE (PN-25), 1", 400 PSI, TAMPA DE PORCA DE UNIAO, EXTREMIDADES COM ROSCA</t>
  </si>
  <si>
    <t>99629 VÁLVULA DE RETENÇÃO VERTICAL, DE BRONZE, ROSCÁVEL, 1" - FORNECIMENTO E INSTALAÇÃO. AF_08/2021 (UN)</t>
  </si>
  <si>
    <t>00010418</t>
  </si>
  <si>
    <t>VALVULA DE RETENCAO VERTICAL, DE BRONZE (PN-16), 1", 200 PSI, EXTREMIDADES COM ROSCA</t>
  </si>
  <si>
    <t>103009 VÁLVULA DE RETENÇÃO VERTICAL, DE BRONZE, ROSCÁVEL, 2 1/2" - FORNECIMENTO E INSTALAÇÃO. AF_08/2021 (UN)</t>
  </si>
  <si>
    <t>00012657</t>
  </si>
  <si>
    <t>VALVULA DE RETENCAO VERTICAL, DE BRONZE (PN-16), 2 1/2", 200 PSI, EXTREMIDADES COM ROSCA</t>
  </si>
  <si>
    <t>87905 CHAPISCO APLICADO EM ALVENARIA (COM PRESENÇA DE VÃOS) E ESTRUTURAS DE CONCRETO DE FACHADA, COM COLHER DE PEDREIRO. ARGAMASSA TRAÇO 1:3 COM PREPARO EM BETONEIRA 400L. AF_10/2022 (M2)</t>
  </si>
  <si>
    <t>87313</t>
  </si>
  <si>
    <t>ARGAMASSA TRAÇO 1:3 (EM VOLUME DE CIMENTO E AREIA GROSSA ÚMIDA) PARA CHAPISCO CONVENCIONAL, PREPARO MECÂNICO COM BETONEIRA 400 L. AF_08/2019</t>
  </si>
  <si>
    <t>87879 CHAPISCO APLICADO EM ALVENARIAS E ESTRUTURAS DE CONCRETO INTERNAS, COM COLHER DE PEDREIRO. ARGAMASSA TRAÇO 1:3 COM PREPARO EM BETONEIRA 400L. AF_10/2022 (M2)</t>
  </si>
  <si>
    <t>87553 EMBOÇO, EM ARGAMASSA TRAÇO 1:2:8, PREPARO MECÂNICO, APLICADO MANUALMENTE EM PAREDES INTERNAS DE AMBIENTES COM ÁREA MAIOR QUE 10M², E = 10MM, COM TALISCAS. AF_03/2024 (M2)</t>
  </si>
  <si>
    <t>87777 EMBOÇO OU MASSA ÚNICA EM ARGAMASSA TRAÇO 1:2:8, PREPARO MANUAL, APLICADA MANUALMENTE EM PANOS DE FACHADA COM PRESENÇA DE VÃOS, ESPESSURA DE 25 MM. AF_08/2022 (M2)</t>
  </si>
  <si>
    <t>00037411</t>
  </si>
  <si>
    <t>TELA DE ACO SOLDADA GALVANIZADA/ZINCADA PARA ALVENARIA, FIO D = *1,24 MM, MALHA 25 X 25 MM</t>
  </si>
  <si>
    <t>87369</t>
  </si>
  <si>
    <t>ARGAMASSA TRAÇO 1:2:8 (EM VOLUME DE CIMENTO, CAL E AREIA MÉDIA ÚMIDA) PARA EMBOÇO/MASSA ÚNICA/ASSENTAMENTO DE ALVENARIA DE VEDAÇÃO, PREPARO MANUAL. AF_08/2019</t>
  </si>
  <si>
    <t>87794 EMBOÇO OU MASSA ÚNICA EM ARGAMASSA TRAÇO 1:2:8, PREPARO MANUAL, APLICADA MANUALMENTE EM PANOS CEGOS DE FACHADA (SEM PRESENÇA DE VÃOS), ESPESSURA DE 25 MM. AF_09/2022 (M2)</t>
  </si>
  <si>
    <t>104955 MASSA ÚNICA, EM ARGAMASSA TRAÇO 1:2:8, PREPARO MECÂNICO, APLICADA MANUALMENTE EM PAREDES INTERNAS DE AMBIENTES COM PÉ-DIREITO DUPLO E ÁREA MAIOR QUE 10M², E = 17,5MM, COM TALISCAS. AF_03/2024 (M2)</t>
  </si>
  <si>
    <t>104612 REVESTIMENTO CERÂMICO PARA PAREDES INTERNAS COM PLACAS TIPO ESMALTADA DE DIMENSÕES 60X60 CM APLICADAS A MEIA ALTURA DAS PAREDES. AF_02/2023_PE (M2)</t>
  </si>
  <si>
    <t>00001381</t>
  </si>
  <si>
    <t>ARGAMASSA COLANTE AC I PARA CERAMICAS</t>
  </si>
  <si>
    <t>00034357</t>
  </si>
  <si>
    <t>REJUNTE CIMENTICIO, QUALQUER COR</t>
  </si>
  <si>
    <t>00010515</t>
  </si>
  <si>
    <t>REVESTIMENTO EM CERAMICA ESMALTADA, PEI MAIOR OU IGUAL 4, FORMATO MAIOR A 2025 CM2</t>
  </si>
  <si>
    <t>88256</t>
  </si>
  <si>
    <t>AZULEJISTA OU LADRILHISTA COM ENCARGOS COMPLEMENTARES</t>
  </si>
  <si>
    <t>86904 LAVATÓRIO LOUÇA BRANCA SUSPENSO, 29,5 X 39CM OU EQUIVALENTE, PADRÃO POPULAR - FORNECIMENTO E INSTALAÇÃO. AF_01/2020 (UN)</t>
  </si>
  <si>
    <t>00010425</t>
  </si>
  <si>
    <t>LAVATORIO DE LOUCA BRANCA, SUSPENSO (SEM COLUNA), DIMENSOES *40 X 30* CM</t>
  </si>
  <si>
    <t>00004351</t>
  </si>
  <si>
    <t>PARAFUSO NIQUELADO 3 1/2" COM ACABAMENTO CROMADO PARA FIXAR PECA SANITARIA, INCLUI PORCA CEGA, ARRUELA E BUCHA DE NYLON TAMANHO S-8</t>
  </si>
  <si>
    <t>00037329</t>
  </si>
  <si>
    <t>REJUNTE EPOXI, QUALQUER COR</t>
  </si>
  <si>
    <t>86932 VASO SANITÁRIO SIFONADO COM CAIXA ACOPLADA LOUÇA BRANCA - PADRÃO MÉDIO, INCLUSO ENGATE FLEXÍVEL EM METAL CROMADO, 1/2 X 40CM - FORNECIMENTO E INSTALAÇÃO. AF_01/2020 (UN)</t>
  </si>
  <si>
    <t>86887</t>
  </si>
  <si>
    <t>ENGATE FLEXÍVEL EM INOX, 1/2 X 40CM - FORNECIMENTO E INSTALAÇÃO. AF_01/2020</t>
  </si>
  <si>
    <t>95472 VASO SANITARIO SIFONADO CONVENCIONAL PARA PCD SEM FURO FRONTAL COM LOUÇA BRANCA SEM ASSENTO, INCLUSO CONJUNTO DE LIGAÇÃO PARA BACIA SANITÁRIA AJUSTÁVEL - FORNECIMENTO E INSTALAÇÃO. AF_01/2020 (UN)</t>
  </si>
  <si>
    <t>00006142</t>
  </si>
  <si>
    <t>CONJUNTO DE LIGACAO AJUSTAVEL, PARA VASO / BACIA SANITARIA, EM PLASTICO BRANCO, COM TUBO, CANOPLA E ESPUDE</t>
  </si>
  <si>
    <t>95471</t>
  </si>
  <si>
    <t>VASO SANITARIO SIFONADO CONVENCIONAL PARA PCD SEM FURO FRONTAL COM LOUÇA BRANCA SEM ASSENTO - FORNECIMENTO E INSTALAÇÃO. AF_01/2020</t>
  </si>
  <si>
    <t>100858 MICTÓRIO SIFONADO LOUÇA BRANCA - PADRÃO MÉDIO - FORNECIMENTO E INSTALAÇÃO. AF_01/2020 (UN)</t>
  </si>
  <si>
    <t>00010432</t>
  </si>
  <si>
    <t>MICTORIO INDIVIDUAL, SIFONADO, DE LOUCA BRANCA, SEM COMPLEMENTOS</t>
  </si>
  <si>
    <t>86919 TANQUE DE LOUÇA BRANCA COM COLUNA, 30L OU EQUIVALENTE, INCLUSO SIFÃO FLEXÍVEL EM PVC, VÁLVULA METÁLICA E TORNEIRA DE METAL CROMADO PADRÃO MÉDIO - FORNECIMENTO E INSTALAÇÃO. AF_01/2020 (UN)</t>
  </si>
  <si>
    <t>86883</t>
  </si>
  <si>
    <t>SIFÃO DO TIPO FLEXÍVEL EM PVC 1 X 1.1/2 - FORNECIMENTO E INSTALAÇÃO. AF_01/2020</t>
  </si>
  <si>
    <t>86872</t>
  </si>
  <si>
    <t>TANQUE DE LOUÇA BRANCA COM COLUNA, 30L OU EQUIVALENTE - FORNECIMENTO E INSTALAÇÃO. AF_01/2020</t>
  </si>
  <si>
    <t>86914</t>
  </si>
  <si>
    <t>TORNEIRA CROMADA 1/2" OU 3/4" PARA TANQUE, PADRÃO MÉDIO - FORNECIMENTO E INSTALAÇÃO. AF_01/2020</t>
  </si>
  <si>
    <t>86877</t>
  </si>
  <si>
    <t>VÁLVULA EM METAL CROMADO 1.1/2" X 1.1/2" PARA TANQUE OU LAVATÓRIO, COM OU SEM LADRÃO - FORNECIMENTO E INSTALAÇÃO. AF_01/2020</t>
  </si>
  <si>
    <t>100866 BARRA DE APOIO RETA, EM ACO INOX POLIDO, COMPRIMENTO 60CM, FIXADA NA PAREDE - FORNECIMENTO E INSTALAÇÃO. AF_01/2020 (UN)</t>
  </si>
  <si>
    <t>100867 BARRA DE APOIO RETA, EM ACO INOX POLIDO, COMPRIMENTO 70 CM, FIXADA NA PAREDE - FORNECIMENTO E INSTALAÇÃO. AF_01/2020 (UN)</t>
  </si>
  <si>
    <t>00036205</t>
  </si>
  <si>
    <t>BARRA DE APOIO RETA, EM ACO INOX POLIDO, COMPRIMENTO 70CM, DIAMETRO MINIMO 3 CM</t>
  </si>
  <si>
    <t>100868 BARRA DE APOIO RETA, EM ACO INOX POLIDO, COMPRIMENTO 80 CM, FIXADA NA PAREDE - FORNECIMENTO E INSTALAÇÃO. AF_01/2020 (UN)</t>
  </si>
  <si>
    <t>00036081</t>
  </si>
  <si>
    <t>BARRA DE APOIO RETA, EM ACO INOX POLIDO, COMPRIMENTO 80CM, DIAMETRO MINIMO 3 CM</t>
  </si>
  <si>
    <t>86915 TORNEIRA CROMADA DE MESA, 1/2" OU 3/4", PARA LAVATÓRIO, PADRÃO MÉDIO - FORNECIMENTO E INSTALAÇÃO. AF_01/2020 (UN)</t>
  </si>
  <si>
    <t>00036791</t>
  </si>
  <si>
    <t>TORNEIRA METALICA CROMADA DE MESA PARA LAVATORIO, BICA ALTA, COM AREJADOR (REF 1195)</t>
  </si>
  <si>
    <t>UFSB-83630263 TORNEIRA METALICA CROMADA DE MESA, PARA LAVATORIO, TEMPORIZADA PRESSAO FECHAMENTO AUTOMATICO, BICA BAIXA (UN)</t>
  </si>
  <si>
    <t>00044045</t>
  </si>
  <si>
    <t>TORNEIRA DE MESA PARA LAVATORIO, METALICA CROMADA, COM MISTURADOR MONOCOMANDO, BICA BAIXA (REF 2875)</t>
  </si>
  <si>
    <t>Observações: Composição criada com base no SINAPI 100853 - TORNEIRA CROMADA DE MESA PARA LAVATORIO, TIPO MONOCOMANDO. AF_01/2020, com a substituição do insumo de torneira para a de fechamento automático</t>
  </si>
  <si>
    <t>UFSB-60907844 TORNEIRA METALICA CROMADA DE MESA COM ALAVANCA PARA PCD, PARA LAVATORIO, TEMPORIZADA PRESSAO FECHAMENTO AUTOMATICO, BICA BAIXA (UN)</t>
  </si>
  <si>
    <t>UFSB-I-15271011</t>
  </si>
  <si>
    <t>Observações: Composição criada com base no SINAPI 100853 - TORNEIRA CROMADA DE MESA PARA LAVATORIO, TIPO MONOCOMANDO. AF_01/2020, com a substituição do insumo de torneira para a de fechamento automático PCD</t>
  </si>
  <si>
    <t>UFSB-72739551 DUCHA / CHUVEIRO METALICO, DE PAREDE, ARTICULAVEL, COM BRACO/CANO, SEM DESVIADOR - FORNECIMENTO E INSTALAÇÃO. A (UN)</t>
  </si>
  <si>
    <t>00038189</t>
  </si>
  <si>
    <t>DUCHA / CHUVEIRO METALICO, DE PAREDE, ARTICULAVEL, COM BRACO/CANO, SEM DESVIADOR</t>
  </si>
  <si>
    <t>Observações: Composição criada com base no SINAPI 100860 fazendo-se a troca do INSUMO pelo do SINAPI</t>
  </si>
  <si>
    <t>100849 ASSENTO SANITÁRIO CONVENCIONAL - FORNECIMENTO E INSTALACAO. AF_01/2020 (UN)</t>
  </si>
  <si>
    <t>00000377</t>
  </si>
  <si>
    <t>ASSENTO SANITARIO DE PLASTICO, TIPO CONVENCIONAL</t>
  </si>
  <si>
    <t>UFSB-81513569 ESPELHO CRISTAL, ESPESSURA 4 MM, SEM MOLDURA, 60x100cm, FORNECIMENTO E INSTALAÇÃO (UN)</t>
  </si>
  <si>
    <t>00004791</t>
  </si>
  <si>
    <t>ADESIVO ACRILICO DE BASE AQUOSA / COLA DE CONTATO</t>
  </si>
  <si>
    <t>00011186</t>
  </si>
  <si>
    <t>ESPELHO CRISTAL E = 4 MM</t>
  </si>
  <si>
    <t>88325</t>
  </si>
  <si>
    <t>VIDRACEIRO COM ENCARGOS COMPLEMENTARES</t>
  </si>
  <si>
    <t>Observações: Composição criada com base no SINAPI 102147 ajustando-se as composições a dimensão do espelho em projeto</t>
  </si>
  <si>
    <t>UFSB-28969522 ESPELHO CRISTAL, ESPESSURA 4 MM, SEM MOLDURA, 60x80cm, FORNECIMENTO E INSTALAÇÃO (UN)</t>
  </si>
  <si>
    <t>UFSB-80687123 TOALHEIRO PLASTICO TIPO DISPENSER PARA PAPEL TOALHA INTERFOLHADO, INCLUSO FIXAÇÃO. (UN)</t>
  </si>
  <si>
    <t>00037401</t>
  </si>
  <si>
    <t>TOALHEIRO PLASTICO TIPO DISPENSER PARA PAPEL TOALHA INTERFOLHADO</t>
  </si>
  <si>
    <t>Observações: Composição criada com base no SINAPI 95544 com a substituição do insumo pelo de papeleira plástica</t>
  </si>
  <si>
    <t>95547 SABONETEIRA PLASTICA TIPO DISPENSER PARA SABONETE LIQUIDO COM RESERVATORIO 800 A 1500 ML, INCLUSO FIXAÇÃO. AF_01/2020 (UN)</t>
  </si>
  <si>
    <t>00011758</t>
  </si>
  <si>
    <t>SABONETEIRA PLASTICA TIPO DISPENSER PARA SABONETE LIQUIDO COM RESERVATORIO 800 A 1500 ML</t>
  </si>
  <si>
    <t>UFSB-48044101 ALARME BANHEIRO PCD DEFICIENTE FÍSICO CONFORME NBR 9050 COM ACIONADOR, INCLUSO FIXAÇÃO. (UN)</t>
  </si>
  <si>
    <t>UFSB-I-43623116</t>
  </si>
  <si>
    <t>ALARME PNE AUDIOVISUAL COM FIO</t>
  </si>
  <si>
    <t>Observações: Composição criada com base no ORSE S11961 com a substituição do insumo pela cotação de preços.</t>
  </si>
  <si>
    <t>UFSB-57005190 TROCADOR DE FRALDAS FIXADO NA PAREDE - FORNECIMENTO E INSTALAÇÃO (UN)</t>
  </si>
  <si>
    <t>UFSB-I-94902192</t>
  </si>
  <si>
    <t>TROCADOR DE FRALDAS EM  POLIET. CINZA CLARO SMART AIR</t>
  </si>
  <si>
    <t>Observações: Composição criada com base no SINAPI 95544 com a substituição do insumo</t>
  </si>
  <si>
    <t>UFSB-49665253 PAPELEIRA PLASTICA TIPO DISPENSER PARA PAPEL HIGIENICO ROLAO, INCLUSO FIXAÇÃO. (UN)</t>
  </si>
  <si>
    <t>00037400</t>
  </si>
  <si>
    <t>PAPELEIRA PLASTICA TIPO DISPENSER PARA PAPEL HIGIENICO ROLAO</t>
  </si>
  <si>
    <t>LENG-00000001 BANCADA DE GRANITO BRANCO FORTALEZA (50x70cm) - BAN 14 (UN)</t>
  </si>
  <si>
    <t>00004823</t>
  </si>
  <si>
    <t>MASSA PLASTICA PARA MARMORE/GRANITO</t>
  </si>
  <si>
    <t>UFSB-I-38021661</t>
  </si>
  <si>
    <t>TAMPO PARA BANCADA EM GRANITO BRANCO FORTALEZA, E=2CM</t>
  </si>
  <si>
    <t>Observações: Composição criada para o projeto do LABENG da UFSB em Teixeira de Freitas / Ba</t>
  </si>
  <si>
    <t>LENG-00000002 BANCADA DE GRANITO BRANCO FORTALEZA, ACABAMENTO POLIDO COM UMA CUBA DE LOUÇA (60x80cm) - BAN 08 / 10 / 11 / 12 (A) (UN)</t>
  </si>
  <si>
    <t>00037590</t>
  </si>
  <si>
    <t>SUPORTE MAO-FRANCESA EM ACO, ABAS IGUAIS 30 CM, CAPACIDADE MINIMA 60 KG, BRANCO</t>
  </si>
  <si>
    <t>00036796</t>
  </si>
  <si>
    <t>86937</t>
  </si>
  <si>
    <t>CUBA DE EMBUTIR OVAL EM LOUÇA BRANCA, 35 X 50CM OU EQUIVALENTE, INCLUSO VÁLVULA EM METAL CROMADO E SIFÃO FLEXÍVEL EM PVC - FORNECIMENTO E INSTALAÇÃO. AF_01/2020</t>
  </si>
  <si>
    <t>86880</t>
  </si>
  <si>
    <t>VÁLVULA EM PLÁSTICO CROMADO TIPO AMERICANA 3.1/2" X 1.1/2" SEM ADAPTADOR PARA PIA - FORNECIMENTO E INSTALAÇÃO. AF_01/2020</t>
  </si>
  <si>
    <t>LENG-00000003 BANCADA DE GRANITO BRANCO FORTALEZA, ACABAMENTO POLIDO COM DUAS CUBAS DE LOUÇA (60x120cm) - BAN 08 / 10 / 11 / 12 (B) (UN)</t>
  </si>
  <si>
    <t>LENG-00000004 BANCADA EM GRANITO CINZA ANDORINHA (560x120cm) - BAN 13 (UN)</t>
  </si>
  <si>
    <t>00000568</t>
  </si>
  <si>
    <t>CANTONEIRA (ABAS IGUAIS) EM ACO CARBONO, 50,8 MM X 9,53 MM (L X E), 6,99 KG/M</t>
  </si>
  <si>
    <t>103336</t>
  </si>
  <si>
    <t>ALVENARIA DE VEDAÇÃO DE BLOCOS VAZADOS DE CONCRETO APARENTE DE 9X19X39 CM (ESPESSURA 9 CM) E ARGAMASSA DE ASSENTAMENTO COM PREPARO EM BETONEIRA. AF_12/2021</t>
  </si>
  <si>
    <t>LENG-00000005 BANCADA DE GRANITO BRANCO FORTALEZA, ACABAMENTO POLIDO COM UMA CUBA INOX (60x140cm) - BAN 09 (UN)</t>
  </si>
  <si>
    <t>00011772</t>
  </si>
  <si>
    <t>TORNEIRA METALICA CROMADA, DE MESA/BANCADA, PARA COZINHA, BICA MOVEL, COM AREJADOR, 1/2" OU 3/4" (REF 1167 / 1168)</t>
  </si>
  <si>
    <t>100852</t>
  </si>
  <si>
    <t>CUBA DE EMBUTIR RETANGULAR DE AÇO INOXIDÁVEL, 56 X 33 X 12 CM - FORNECIMENTO E INSTALAÇÃO. AF_01/2020</t>
  </si>
  <si>
    <t>LENG-00000006 BANCADA DE GRANITO BRANCO FORTALEZA (460x120cm) - INCLUSIVE BASE DE APOIO EM ALVENARIA E ACABAMENTOS - BAN 03 (UN)</t>
  </si>
  <si>
    <t>LENG-00000007 BANCADA DE GRANITO BRANCO FORTALEZA, ACABAMENTO POLIDO COM DUAS CUBAS INOX (70x600cm) - BAN 01 / 02 / 04 / 05 / 06 / 07 (UN)</t>
  </si>
  <si>
    <t>88497 EMASSAMENTO COM MASSA LÁTEX, APLICAÇÃO EM PAREDE, DUAS DEMÃOS, LIXAMENTO MANUAL. AF_04/2023 (M2)</t>
  </si>
  <si>
    <t>00003767</t>
  </si>
  <si>
    <t>LIXA EM FOLHA PARA PAREDE OU MADEIRA, NUMERO 120, COR VERMELHA</t>
  </si>
  <si>
    <t>00043626</t>
  </si>
  <si>
    <t>MASSA CORRIDA PARA SUPERFICIES DE AMBIENTES INTERNOS</t>
  </si>
  <si>
    <t>88310</t>
  </si>
  <si>
    <t>PINTOR COM ENCARGOS COMPLEMENTARES</t>
  </si>
  <si>
    <t>88485 FUNDO SELADOR ACRÍLICO, APLICAÇÃO MANUAL EM PAREDE, UMA DEMÃO. AF_04/2023 (M2)</t>
  </si>
  <si>
    <t>00006085</t>
  </si>
  <si>
    <t>SELADOR ACRILICO OPACO PREMIUM INTERIOR/EXTERIOR</t>
  </si>
  <si>
    <t>88489 PINTURA LÁTEX ACRÍLICA PREMIUM, APLICAÇÃO MANUAL EM PAREDES, DUAS DEMÃOS. AF_04/2023 (M2)</t>
  </si>
  <si>
    <t>102498 PINTURA DE MEIO-FIO COM TINTA BRANCA A BASE DE CAL (CAIAÇÃO). AF_05/2021 (M)</t>
  </si>
  <si>
    <t>00011161</t>
  </si>
  <si>
    <t>CAL HIDRATADA PARA PINTURA</t>
  </si>
  <si>
    <t>100734 PINTURA COM TINTA ACRÍLICA DE FUNDO APLICADA A ROLO OU PINCEL SOBRE SUPERFÍCIES METÁLICAS (EXCETO PERFIL) EXECUTADO EM OBRA (POR DEMÃO). AF_01/2020 (M2)</t>
  </si>
  <si>
    <t>00038122</t>
  </si>
  <si>
    <t>FUNDO PREPARADOR ACRILICO BASE AGUA</t>
  </si>
  <si>
    <t>100736 PINTURA COM TINTA ACRÍLICA DE ACABAMENTO APLICADA A ROLO OU PINCEL SOBRE SUPERFÍCIES METÁLICAS (EXCETO PERFIL) EXECUTADO EM OBRA (POR DEMÃO). AF_01/2020 (M2)</t>
  </si>
  <si>
    <t>00043649</t>
  </si>
  <si>
    <t>TINTA ESMALTE BASE AGUA PREMIUM ACETINADO</t>
  </si>
  <si>
    <t>UFSB-32659728 CORRIMÃO DUPLO, DIÂMETRO EXTERNO = 1 1/2", EM AÇO GALVANIZADO. (M)</t>
  </si>
  <si>
    <t>00011002</t>
  </si>
  <si>
    <t>ELETRODO REVESTIDO AWS - E6013, DIAMETRO IGUAL A 2,50 MM</t>
  </si>
  <si>
    <t>00021011</t>
  </si>
  <si>
    <t>TUBO ACO GALVANIZADO COM COSTURA, CLASSE LEVE, DN 32 MM (1 1/4"), E = 2,65 MM, *2,71* KG/M (NBR 5580)</t>
  </si>
  <si>
    <t>Observações: Composição criada com base no SINAPI 99858 - CORRIMÃO DUPLO, DIÂMETRO EXTERNO = 1 1/2", EM AÇO GALVANIZADO. AF_04/2019, com a substituição do insumo 00044187 que não estava aferido em Jun/24 pelo 43055 - barra 12.5 que faz a mesma função.
O coeficiente foi calculado considerando o tamanho do suporte (aprox. 10cm) pelo peso da barra (0,963kg/m) totalizando 0,0963Kg de aço a ser usado na composição</t>
  </si>
  <si>
    <t>99839 GUARDA-CORPO DE AÇO GALVANIZADO DE 1,10M DE ALTURA, MONTANTES TUBULARES DE 1.1/2 ESPAÇADOS DE 1,20M, TRAVESSA SUPERIOR DE 2 , GRADIL FORMADO POR BARRAS CHATAS EM FERRO DE 32X4,8MM, FIXADO COM CHUMBADOR MECÂNICO. AF_04/2019_PS (M)</t>
  </si>
  <si>
    <t>00001332</t>
  </si>
  <si>
    <t>CHAPA DE ACO GROSSA, ASTM A36, E = 3/8" (9,53 MM) 74,69 KG/M2</t>
  </si>
  <si>
    <t>00011964</t>
  </si>
  <si>
    <t>PARAFUSO DE ACO ZINCADO, TIPO CHUMBADOR PARABOLT, DIAMETRO 3/8", COMPRIMENTO 75 MM</t>
  </si>
  <si>
    <t>00021012</t>
  </si>
  <si>
    <t>TUBO ACO GALVANIZADO COM COSTURA, CLASSE LEVE, DN 40 MM (1 1/2"), E = 3,00 MM, *3,48* KG/M (NBR 5580)</t>
  </si>
  <si>
    <t>00021013</t>
  </si>
  <si>
    <t>TUBO ACO GALVANIZADO COM COSTURA, CLASSE LEVE, DN 50 MM (2"), E = 3,00 MM, *4,40* KG/M (NBR 5580)</t>
  </si>
  <si>
    <t>UFSB-64179203 FORNECIMENTO E INSTALAÇÃO DE LINHA DE VIDA COM CABO DE ACO GALVANIZADO, DIAMETRO 12,7 MM (1/2"), COM ALMA DE FIBRA 6 X 25 F (M)</t>
  </si>
  <si>
    <t>00041953</t>
  </si>
  <si>
    <t>CABO DE ACO GALVANIZADO, DIAMETRO 12,7 MM (1/2"), COM ALMA DE FIBRA 6 X 25 F</t>
  </si>
  <si>
    <t>Observações: Composição criada a partir de projeto padrão de linha de vida aferindo a M.O com base nas composições EMBASA 03.95.11</t>
  </si>
  <si>
    <t>UFSB-95391328 FORNECIMENTO E INSTALAÇÃO DE CONJUNTO DE DUAS SAPATAS/PILARETES PARA LINHA DE VIDA HORIZONTAL, INCLUSIVE ABSORVEDOR DE ENERGIA, MOSQUETÕES, GRAMPOS E SAPATILHAS. (UN)</t>
  </si>
  <si>
    <t>UFSB-I-58505008</t>
  </si>
  <si>
    <t>ABSORVEDOR DE ENERGIA PARA LINHA DE VIDA 1500 KGF</t>
  </si>
  <si>
    <t>00043054</t>
  </si>
  <si>
    <t>ACO CA-25, 10,0 MM, OU 12,5 MM, OU 16,0 MM, OU 20,0 MM, OU 25,0 MM, VERGALHAO</t>
  </si>
  <si>
    <t>00001327</t>
  </si>
  <si>
    <t>CHAPA DE ACO FINA A FRIO BITOLA MSG 24, E = 0,60 MM (4,80 KG/M2)</t>
  </si>
  <si>
    <t>UFSB-I-07358155</t>
  </si>
  <si>
    <t>GRAMPO EM AÇO INOX PARA CABO DE AÇO 1/2"</t>
  </si>
  <si>
    <t>UFSB-I-06736074</t>
  </si>
  <si>
    <t>MOSQUETÃO EM AÇO - 22KN</t>
  </si>
  <si>
    <t>00007581</t>
  </si>
  <si>
    <t>SAPATILHA EM ACO GALVANIZADO PARA CABOS COM DIAMETRO NOMINAL ATE 5/8"</t>
  </si>
  <si>
    <t>88317</t>
  </si>
  <si>
    <t>SOLDADOR COM ENCARGOS COMPLEMENTARES</t>
  </si>
  <si>
    <t>100723</t>
  </si>
  <si>
    <t>PINTURA COM TINTA ALQUÍDICA DE FUNDO E ACABAMENTO (ESMALTE SINTÉTICO GRAFITE) PULVERIZADA SOBRE PERFIL METÁLICO EXECUTADO EM FÁBRICA (POR DEMÃO). AF_01/2020_PE</t>
  </si>
  <si>
    <t>100725</t>
  </si>
  <si>
    <t>PINTURA COM TINTA ALQUÍDICA DE FUNDO E ACABAMENTO (ESMALTE SINTÉTICO GRAFITE) PULVERIZADA SOBRE SUPERFÍCIES METÁLICAS (EXCETO PERFIL) EXECUTADO EM OBRA (POR DEMÃO). AF_01/2020_PE</t>
  </si>
  <si>
    <t>98750</t>
  </si>
  <si>
    <t>SOLDA DE TOPO EM CHAPA/PERFIL/TUBO DE AÇO CHANFRADO, ESPESSURA=3/8''. AF_06/2018</t>
  </si>
  <si>
    <t>Observações: Composição criada a partir de projeto padrão de linha de vida aferindo a M.O com base nas composições EMBASA 15.08.12 por similaridade com o objeto do projeto.</t>
  </si>
  <si>
    <t>UFSB-44606329 FABRICAÇÃO DE DUTO RETANGULAR PARA AR CONDICIONADO (TRECHO RETO) EM CHAPA GALVANIZADA BITOLA 24. AF_03/2024 (M2)</t>
  </si>
  <si>
    <t>00000586</t>
  </si>
  <si>
    <t>CANTONEIRA EM ALUMINIO, ABAS IGUAIS, LARGURA DE 25,40 MM (1"), ESPESSURA DE 4,76 MM (3/16") E PESO LINEAR DE APROXIMADAMENTE 0,593 KG/M</t>
  </si>
  <si>
    <t>00043106</t>
  </si>
  <si>
    <t>CHAPA DE ACO GALVANIZADA BITOLA GSG 24, E = 0,64 (5,12 KG/M2)</t>
  </si>
  <si>
    <t>88279</t>
  </si>
  <si>
    <t>MONTADOR ELETROMECÃNICO COM ENCARGOS COMPLEMENTARES</t>
  </si>
  <si>
    <t>Observações: Composição criada com base no SINAPI 98326 para rede de dutos do LABENG da UFSB em Teixeira de Freitas</t>
  </si>
  <si>
    <t>UFSB-52909382 INSTALAÇÃO DE DUTO RETANGULAR PARA AR CONDICIONADO (TRECHO RETO) EM CHAPA GALVANIZADA BITOLA 24 - SEM ISOLAMENTO. (M2)</t>
  </si>
  <si>
    <t>96560</t>
  </si>
  <si>
    <t>SUPORTE PARA DUTO EM CHAPA GALVANIZADA BITOLA 24, EM PERFILADO COM COMPRIMENTO DE 55 CM FIXADO EM LAJE, POR METRO DE DUTO FIXADO. AF_09/2023</t>
  </si>
  <si>
    <t>Observações: Composição criada com base no SINAPI 98335 para rede de dutos do LABENG da UFSB em Teixeira de Freitas</t>
  </si>
  <si>
    <t>UFSB-22058840 FABRICAÇÃO DE DUTO CIRCULAR PARA AR CONDICIONADO (TRECHO RETO) EM CHAPA GALVANIZADA BITOLA 24. AF_03/2024 (M2)</t>
  </si>
  <si>
    <t>UFSB-37778802 INSTALAÇÃO DE DUTO CIRCULAR PARA AR CONDICIONADO (TRECHO RETO) EM CHAPA GALVANIZADA BITOLA 24 - SEM ISOLAMENTO. (M2)</t>
  </si>
  <si>
    <t>JCA-39305597 DUTO ALUMINIZADO FLEXIVEL 125mm - FORNECIMENTO E INSTALAÇÃO (M)</t>
  </si>
  <si>
    <t>INS-52529607</t>
  </si>
  <si>
    <t>DUTO FLÉXIVEL EM ALUMINIO DE 125mm</t>
  </si>
  <si>
    <t>88250</t>
  </si>
  <si>
    <t>AUXILIAR DE MECÂNICO COM ENCARGOS COMPLEMENTARES</t>
  </si>
  <si>
    <t>100308</t>
  </si>
  <si>
    <t>MECÂNICO DE REFRIGERAÇÃO COM ENCARGOS COMPLEMENTARES</t>
  </si>
  <si>
    <t xml:space="preserve">Observações: Composição criada com base na SBC 070475 utilizando as MO do SINAPI e cotações de preço.
</t>
  </si>
  <si>
    <t>JCA-19707240 GRELHA DE INSUFLAMENTO, EM ALUMÍNIO, 325X125 mm (LxH) - REF. TROX AT-AG/325x125 (UN)</t>
  </si>
  <si>
    <t>INS-024334</t>
  </si>
  <si>
    <t>GRELHA DE INSUFLAMENTO, EM ALUMÍNIO, 325X125 mm (LxH) - REF. TROX VAT-DG</t>
  </si>
  <si>
    <t>00040547</t>
  </si>
  <si>
    <t>PARAFUSO ZINCADO, AUTOBROCANTE, FLANGEADO, 4,2 MM X 19 MM</t>
  </si>
  <si>
    <t>Observações: Composição criada com base no SINAPI 103287 fazendo-se a substituição pelos insumos cotados.</t>
  </si>
  <si>
    <t>JCA-03569057 AR-AG-225x125/0/0/FAN0M0 - GRELHA DE ALETAS FIXAS, COM REGISTRO AG, COM FUROS NAS ABAS, ANODIZADO, REGISTRO EM ACO , NCM: 76169900 (UN)</t>
  </si>
  <si>
    <t>INS-24663744</t>
  </si>
  <si>
    <t xml:space="preserve">Observações: Composição criada com base na SBC 111131 utilizando as MO do SINAPI e cotações de preço.
</t>
  </si>
  <si>
    <t>97328 TUBO EM COBRE FLEXÍVEL, DN 3/8", COM ISOLAMENTO, INSTALADO EM RAMAL DE ALIMENTAÇÃO DE AR CONDICIONADO COM CONDENSADORA INDIVIDUAL - FORNECIMENTO E INSTALAÇÃO. AF_12/2015 (M)</t>
  </si>
  <si>
    <t>00039741</t>
  </si>
  <si>
    <t>TUBO DE BORRACHA ELASTOMERICA FLEXIVEL, PRETA, PARA ISOLAMENTO TERMICO DE TUBULACAO, DN 3/8" (10 MM), E= 19 MM, COEFICIENTE DE CONDUTIVIDADE TERMICA 0,036W/MK, VAPOR DE AGUA MAIOR OU IGUAL A 10.000</t>
  </si>
  <si>
    <t>00039664</t>
  </si>
  <si>
    <t>TUBO DE COBRE FLEXIVEL, D = 3/8 ", E = 0,79 MM, PARA AR-CONDICIONADO/ INSTALACOES GAS RESIDENCIAIS E COMERCIAIS</t>
  </si>
  <si>
    <t>97329 TUBO EM COBRE FLEXÍVEL, DN 1/2", COM ISOLAMENTO, INSTALADO EM RAMAL DE ALIMENTAÇÃO DE AR CONDICIONADO COM CONDENSADORA INDIVIDUAL - FORNECIMENTO E INSTALAÇÃO. AF_12/2015 (M)</t>
  </si>
  <si>
    <t>00039737</t>
  </si>
  <si>
    <t>TUBO DE BORRACHA ELASTOMERICA FLEXIVEL, PRETA, PARA ISOLAMENTO TERMICO DE TUBULACAO, DN 1/2" (12 MM), E= 19 MM, COEFICIENTE DE CONDUTIVIDADE TERMICA 0,036W/MK, VAPOR DE AGUA MAIOR OU IGUAL A 10.000</t>
  </si>
  <si>
    <t>00039660</t>
  </si>
  <si>
    <t>TUBO DE COBRE FLEXIVEL, D = 1/2 ", E = 0,79 MM, PARA AR-CONDICIONADO/ INSTALACOES GAS RESIDENCIAIS E COMERCIAIS</t>
  </si>
  <si>
    <t>97330 TUBO EM COBRE FLEXÍVEL, DN 5/8", COM ISOLAMENTO, INSTALADO EM RAMAL DE ALIMENTAÇÃO DE AR CONDICIONADO COM CONDENSADORA INDIVIDUAL - FORNECIMENTO E INSTALAÇÃO. AF_12/2015 (M)</t>
  </si>
  <si>
    <t>00039853</t>
  </si>
  <si>
    <t>TUBO DE BORRACHA ELASTOMERICA FLEXIVEL, PRETA, PARA ISOLAMENTO TERMICO DE TUBULACAO, DN 5/8" (15 MM), E= 19 MM, COEFICIENTE DE CONDUTIVIDADE TERMICA 0,036W/MK, VAPOR DE AGUA MAIOR OU IGUAL A 10.000</t>
  </si>
  <si>
    <t>00039665</t>
  </si>
  <si>
    <t>TUBO DE COBRE FLEXIVEL, D = 5/8 ", E = 0,79 MM, PARA AR-CONDICIONADO/ INSTALACOES GAS RESIDENCIAIS E COMERCIAIS</t>
  </si>
  <si>
    <t>UFSB-71664041 TUBO EM COBRE FLEXÍVEL, DN 1", COM ISOLAMENTO, INSTALADO EM RAMAL DE ALIMENTAÇÃO DE AR CONDICIONADO COM CONDENSADORA INDIVIDUAL - FORNECIMENTO E INSTALAÇÃO. (M)</t>
  </si>
  <si>
    <t>00039739</t>
  </si>
  <si>
    <t>TUBO DE BORRACHA ELASTOMERICA FLEXIVEL, PRETA, PARA ISOLAMENTO TERMICO DE TUBULACAO, DN 1" (25 MM), E= 32 MM, COEFICIENTE DE CONDUTIVIDADE TERMICA 0,036W/MK, VAPOR DE AGUA MAIOR OU IGUAL A 10.000</t>
  </si>
  <si>
    <t>00039749</t>
  </si>
  <si>
    <t>TUBO DE COBRE CLASSE "A", DN = 1" (28 MM), PARA INSTALACOES DE MEDIA PRESSAO PARA GASES COMBUSTIVEIS E MEDICINAIS</t>
  </si>
  <si>
    <t>Observações: Composição criada com base no SINAPI 97328 com a troca do insumo pela bitola adequada</t>
  </si>
  <si>
    <t>91171 FIXAÇÃO DE TUBOS HORIZONTAIS DE PVC ÁGUA, PVC ESGOTO, PVC ÁGUA PLUVIAL, CPVC, PPR, COBRE OU AÇO, DIÂMETROS MAIORES QUE 40 MM E MENORES OU IGUAIS A 75 MM, COM ABRAÇADEIRA METÁLICA RÍGIDA TIPO U PERFIL 2 1/2", FIXADA EM PERFILADO EM LAJE. AF_09/2023_PS (M)</t>
  </si>
  <si>
    <t>00000394</t>
  </si>
  <si>
    <t>ABRACADEIRA EM ACO PARA AMARRACAO DE ELETRODUTOS, TIPO D, COM 1 1/2" E PARAFUSO DE FIXACAO</t>
  </si>
  <si>
    <t>103247 AR CONDICIONADO SPLIT INVERTER, HI-WALL (PAREDE), 12000 BTU/H, CICLO FRIO - FORNECIMENTO E INSTALAÇÃO. AF_11/2021_PE (UN)</t>
  </si>
  <si>
    <t>00042425</t>
  </si>
  <si>
    <t>AR CONDICIONADO SPLIT INVERTER, HI-WALL (PAREDE), 12000 BTU/H, CICLO FRIO, 60HZ, CLASSIFICACAO A (SELO PROCEL), GAS HFC, CONTROLE S/FIO</t>
  </si>
  <si>
    <t>00011976</t>
  </si>
  <si>
    <t>CHUMBADOR DE ACO ZINCADO, DIAMETRO 1/4" COM PARAFUSO 1/4" X 40 MM</t>
  </si>
  <si>
    <t>00013246</t>
  </si>
  <si>
    <t>PARAFUSO DE ACO ZINCADO, SEXTAVADO, COM ROSCA INTEIRA, DIAMETRO 5/16", COMPRIMENTO 3/4", COM PORCA E ARRUELA LISA LEVE</t>
  </si>
  <si>
    <t>00037591</t>
  </si>
  <si>
    <t>SUPORTE MAO-FRANCESA EM ACO, ABAS IGUAIS 40 CM, CAPACIDADE MINIMA 70 KG, BRANCO</t>
  </si>
  <si>
    <t>103272 AR CONDICIONADO SPLIT ON/OFF, CASSETE (TETO), 36000 BTU/H, CICLO QUENTE/FRIO - FORNECIMENTO E INSTALAÇÃO. AF_11/2021_PE (UN)</t>
  </si>
  <si>
    <t>00039559</t>
  </si>
  <si>
    <t>AR CONDICIONADO SPLIT ON/OFF, CASSETE (TETO), 36000 BTUS/H, CICLO QUENTE/FRIO, 60 HZ, CLASSIFICACAO ENERGETICA A - SELO PROCEL, GAS HFC, CONTROLE S/ FIO</t>
  </si>
  <si>
    <t>JCA-87097223 SERVIÇOS DE INSTALAÇÃO DE CAIXA DE FILTRAGEM PARA SISTEMAS DE VENTILAÇÃO Ø125mm (UN)</t>
  </si>
  <si>
    <t>Observações: Composição criada com base na SBC 070346 utilizando as MO do SINAPI e cotações de preço.</t>
  </si>
  <si>
    <t>JCA-83977514 SERVIÇOS DE INSTALAÇÃO DE EXAUSTOR TIPO CENTRIFUGO INLINE MOD: AXC125B - 220V (UN)</t>
  </si>
  <si>
    <t>Observações: Composição criada com base na composição ORSE S11890 fazendo-se a substituição de insumos pelos do SINAPI</t>
  </si>
  <si>
    <t>98679 PISO CIMENTADO, TRAÇO 1:3 (CIMENTO E AREIA), ACABAMENTO LISO, ESPESSURA 2,0 CM, PREPARO MECÂNICO DA ARGAMASSA. AF_09/2020 (M2)</t>
  </si>
  <si>
    <t>00003671</t>
  </si>
  <si>
    <t>JUNTA PLASTICA DE DILATACAO PARA PISOS, COR CINZA, 17 X 3 MM (ALTURA X ESPESSURA)</t>
  </si>
  <si>
    <t>87298</t>
  </si>
  <si>
    <t>ARGAMASSA TRAÇO 1:3 (EM VOLUME DE CIMENTO E AREIA MÉDIA ÚMIDA) PARA CONTRAPISO, PREPARO MECÂNICO COM BETONEIRA 400 L. AF_08/2019</t>
  </si>
  <si>
    <t>104162 PISO EM GRANILITE, MARMORITE OU GRANITINA EM AMBIENTES INTERNOS, COM ESPESSURA DE 8 MM, INCLUSO MISTURA EM BETONEIRA, COLOCAÇÃO DAS JUNTAS, APLICAÇÃO DO PISO, 4 POLIMENTOS COM POLITRIZ, ESTUCAMENTO, SELADOR E CERA. AF_06/2022 (M2)</t>
  </si>
  <si>
    <t>89226</t>
  </si>
  <si>
    <t>BETONEIRA CAPACIDADE NOMINAL DE 600 L, CAPACIDADE DE MISTURA 360 L, MOTOR ELÉTRICO TRIFÁSICO POTÊNCIA DE 4 CV, SEM CARREGADOR - CHI DIURNO. AF_05/2023</t>
  </si>
  <si>
    <t>89225</t>
  </si>
  <si>
    <t>BETONEIRA CAPACIDADE NOMINAL DE 600 L, CAPACIDADE DE MISTURA 360 L, MOTOR ELÉTRICO TRIFÁSICO POTÊNCIA DE 4 CV, SEM CARREGADOR - CHP DIURNO. AF_05/2023</t>
  </si>
  <si>
    <t>95277</t>
  </si>
  <si>
    <t>POLIDORA DE PISO (POLITRIZ), PESO DE 100KG, DIÂMETRO 450 MM, MOTOR ELÉTRICO, POTÊNCIA 4 HP - CHI DIURNO. AF_05/2023</t>
  </si>
  <si>
    <t>95276</t>
  </si>
  <si>
    <t>POLIDORA DE PISO (POLITRIZ), PESO DE 100KG, DIÂMETRO 450 MM, MOTOR ELÉTRICO, POTÊNCIA 4 HP - CHP DIURNO. AF_05/2023</t>
  </si>
  <si>
    <t>00041967</t>
  </si>
  <si>
    <t>CERA LIQUIDA INCOLOR MULTIPISO</t>
  </si>
  <si>
    <t>00044528</t>
  </si>
  <si>
    <t>CIMENTO PORTLAND ESTRUTURAL BRANCO CPB - 32 OU CPB - 40</t>
  </si>
  <si>
    <t>00004824</t>
  </si>
  <si>
    <t>GRANILHA/ GRANA/ PEDRISCO OU AGREGADO EM MARMORE/ GRANITO/ QUARTZO E CALCARIO, PRETO, CINZA, PALHA OU BRANCO</t>
  </si>
  <si>
    <t>87261 REVESTIMENTO CERÂMICO PARA PISO COM PLACAS TIPO PORCELANATO DE DIMENSÕES 60X60 CM APLICADA EM AMBIENTES DE ÁREA MENOR QUE 5 M². AF_02/2023_PE (M2)</t>
  </si>
  <si>
    <t>00038195</t>
  </si>
  <si>
    <t>PISO EM PORCELANATO, BORDA RETA, LISO, MONOCOLOR, ACETINADO OU POLIDO, FORMATO MAIOR QUE 2025 CM2</t>
  </si>
  <si>
    <t>87262 REVESTIMENTO CERÂMICO PARA PISO COM PLACAS TIPO PORCELANATO DE DIMENSÕES 60X60 CM APLICADA EM AMBIENTES DE ÁREA ENTRE 5 M² E 10 M². AF_02/2023_PE (M2)</t>
  </si>
  <si>
    <t>87263 REVESTIMENTO CERÂMICO PARA PISO COM PLACAS TIPO PORCELANATO DE DIMENSÕES 60X60 CM APLICADA EM AMBIENTES DE ÁREA MAIOR QUE 10 M². AF_02/2023_PE (M2)</t>
  </si>
  <si>
    <t>98685 RODAPÉ EM GRANITO, ALTURA 10 CM. AF_09/2020 (M)</t>
  </si>
  <si>
    <t>00020231</t>
  </si>
  <si>
    <t>RODAPE OU RODABANCADA EM GRANITO, POLIDO, TIPO ANDORINHA/ QUARTZ/ CASTELO/ CORUMBA OU OUTROS EQUIVALENTES DA REGIAO, H= 10 CM, E= *2,0* CM</t>
  </si>
  <si>
    <t>97113 APLICAÇÃO DE LONA PLÁSTICA PARA EXECUÇÃO DE PAVIMENTOS DE CONCRETO. AF_04/2022 (M2)</t>
  </si>
  <si>
    <t>94994 EXECUÇÃO DE PASSEIO (CALÇADA) OU PISO DE CONCRETO COM CONCRETO MOLDADO IN LOCO, FEITO EM OBRA, ACABAMENTO CONVENCIONAL, ESPESSURA 8 CM, ARMADO. AF_08/2022 (M2)</t>
  </si>
  <si>
    <t>00007156</t>
  </si>
  <si>
    <t>TELA DE ACO SOLDADA NERVURADA, CA-60, Q-196, (3,11 KG/M2), DIAMETRO DO FIO = 5,0 MM, LARGURA = 2,45 M, ESPACAMENTO DA MALHA = 10 X 10 CM</t>
  </si>
  <si>
    <t>104658 PISO PODOTÁTIL DE ALERTA OU DIRECIONAL, DE CONCRETO, ASSENTADO SOBRE ARGAMASSA. AF_03/2024 (M2)</t>
  </si>
  <si>
    <t>00034353</t>
  </si>
  <si>
    <t>ARGAMASSA COLANTE AC II</t>
  </si>
  <si>
    <t>00036178</t>
  </si>
  <si>
    <t>PISO TATIL / PODOTATIL, LADRILHO HIDRAULICO/CONCRETO, *40 X 40* CM, E= 2,5* CM, PADRAO TATIL ALERTA OU DIRECIONAL, COR NATURAL</t>
  </si>
  <si>
    <t>94275 ASSENTAMENTO DE GUIA (MEIO-FIO) EM TRECHO RETO, CONFECCIONADA EM CONCRETO PRÉ-FABRICADO, DIMENSÕES 100X15X13X20 CM (COMPRIMENTO X BASE INFERIOR X BASE SUPERIOR X ALTURA). AF_01/2024 (M)</t>
  </si>
  <si>
    <t>00041679</t>
  </si>
  <si>
    <t>MEIO-FIO OU GUIA DE CONCRETO PRE-MOLDADO, COMP 1 M, *20 X 12/15* CM (H X L1/L2)</t>
  </si>
  <si>
    <t>98671 PISO EM GRANITO APLICADO EM AMBIENTES INTERNOS. AF_09/2020 (INTERIOR ELEVADORES) (M2)</t>
  </si>
  <si>
    <t>00010841</t>
  </si>
  <si>
    <t>PISO EM GRANITO, POLIDO, TIPO ANDORINHA/ QUARTZ/ CASTELO/ CORUMBA OU OUTROS EQUIVALENTES DA REGIAO, FORMATO MENOR OU IGUAL A 3025 CM2, E= *2* CM</t>
  </si>
  <si>
    <t>UFSB-09713570 SERVIÇOS DE INSTALAÇÃO DE ELEVADOR PARA 11/12 PASSAGEIROS, SEM CASA DE MÁQUINAS, VELOCIDADE 1,00M/S, 3 PARADAS (UN)</t>
  </si>
  <si>
    <t>UFSB-I-17494292</t>
  </si>
  <si>
    <t>SERVIÇOS DE INSTALAÇÃO DE ELEVADOR PARA 11/12 PASSAGEIROS, SEM CASA DE MÁQUINAS, VELOCIDADE 1,00M/S, 3 PARADAS - LABORATÓRIO DE ENGENHARIA</t>
  </si>
  <si>
    <t>Observações: Serviço de instalação de elevador aferido por cotação de preços. Preço para obra do Laboratório de Engenharia do Campus de Teixeira de Freitas</t>
  </si>
  <si>
    <t>JCA-80883333 PLACA DESLIZANTE EM PVC 2 mm COM ADESIVO IMPRESSO E LAMINADO + BASE EM ALUMINIO VIRADO 30 X 15 cm (UN)</t>
  </si>
  <si>
    <t>UFSB-I-45842352</t>
  </si>
  <si>
    <t>Observações: Composição criada com base no SINAPI 97049 adequando-se aos insumos cotados.</t>
  </si>
  <si>
    <t>JCA-53238907 MAPA TÁTIL EM ACRILICO CRISTAL COM ADESIVO TRANSPARENTE ESPELHADO CALÇADO DE BRANCO E SUPORTE EM ACM. (UN)</t>
  </si>
  <si>
    <t>UFSB-I-57497801</t>
  </si>
  <si>
    <t>JCA-47616389 PLACA EM AÇO INOX COM IMPRESSÃO UV PARA BRAILLE 15 x 6 cm (UN)</t>
  </si>
  <si>
    <t>UFSB-I-40185023</t>
  </si>
  <si>
    <t>S12740 Fornecimento e assentamento de barra chata de alumínio de 7/8" x 1/8" (m)</t>
  </si>
  <si>
    <t>I11095</t>
  </si>
  <si>
    <t>Barra chata de aluminio 7/8" x 1/8"</t>
  </si>
  <si>
    <t>96978 CORDOALHA DE COBRE NU 70 MM², ENTERRADA - FORNECIMENTO E INSTALAÇÃO. AF_08/2023 (M)</t>
  </si>
  <si>
    <t>00000864</t>
  </si>
  <si>
    <t>CABO DE COBRE NU 70 MM2 MEIO-DURO</t>
  </si>
  <si>
    <t>98111 CAIXA DE INSPEÇÃO PARA ATERRAMENTO, CIRCULAR, EM POLIETILENO, DIÂMETRO INTERNO = 0,3 M. AF_12/2020 (UN)</t>
  </si>
  <si>
    <t>00034643</t>
  </si>
  <si>
    <t>CAIXA DE INSPECAO PARA ATERRAMENTO E PARA RAIOS, EM POLIPROPILENO, DIAMETRO = 300 MM X ALTURA = 400 MM</t>
  </si>
  <si>
    <t>101618</t>
  </si>
  <si>
    <t>PREPARO DE FUNDO DE VALA COM LARGURA MENOR QUE 1,5 M, COM CAMADA DE AREIA, LANÇAMENTO MANUAL. AF_08/2020</t>
  </si>
  <si>
    <t>96985 HASTE DE ATERRAMENTO, DIÂMETRO 5/8", COM 3 METROS - FORNECIMENTO E INSTALAÇÃO. AF_08/2023 (UN)</t>
  </si>
  <si>
    <t>00003379</t>
  </si>
  <si>
    <t>HASTE DE ATERRAMENTO EM ACO COM 3,00 M DE COMPRIMENTO E DN = 5/8", REVESTIDA COM BAIXA CAMADA DE COBRE, SEM CONECTOR</t>
  </si>
  <si>
    <t>S11273 Caixa de equipotencialização em aço 200x200x90mm, para embutir com tampa, com 9 terminais, ref:TEL-901 ou similar (SPDA) (un)</t>
  </si>
  <si>
    <t>I12141</t>
  </si>
  <si>
    <t>S07904 Clips 3/8" para haste de aterramento galvanizada ref:TEL-5238 - Rev - 02 (un)</t>
  </si>
  <si>
    <t>I07864</t>
  </si>
  <si>
    <t>Clips 3/8" , p/haste de aterramento galvanizada, ref:TEL-5238</t>
  </si>
  <si>
    <t>S08389 Clips 5/8" para haste de aterramento galvanizada ref:TEL-5238 (un)</t>
  </si>
  <si>
    <t>I08675</t>
  </si>
  <si>
    <t>Clips 5/8" , p/haste de aterramento galvanizada, ref:TEL-5238</t>
  </si>
  <si>
    <t>104754 CONECTOR SPLIT-BOLT, PARA SPDA, PARA CABOS ATÉ 70 MM2 - FORNECIMENTO E INSTALAÇÃO. AF_08/2023 (UN)</t>
  </si>
  <si>
    <t>00011855</t>
  </si>
  <si>
    <t>CONECTOR METALICO TIPO PARAFUSO FENDIDO (SPLIT BOLT), PARA CABOS ATE 70 MM2</t>
  </si>
  <si>
    <t>S10729 Fixador universal estanhado para cabos 16 a 70mm2 - fornecimento (un)</t>
  </si>
  <si>
    <t>I11514</t>
  </si>
  <si>
    <t>Fixador universal estanhado para cabos 16 a 70mm2</t>
  </si>
  <si>
    <t>S11133 Grampo estampado tipo "x", em cobre, com 04 parafusos, para cabos de cobre nu 35mm² - tel- 853 (SPDA) (un)</t>
  </si>
  <si>
    <t>I11978</t>
  </si>
  <si>
    <t>S11039 Parafuso auto-atarraxante em aço inox - 4,2 x 32mm - fornecimento e colocação (un)</t>
  </si>
  <si>
    <t>I11901</t>
  </si>
  <si>
    <t>Parafuso auto-atarraxante em aço inox - 4,2 x 32mm</t>
  </si>
  <si>
    <t>S11036 Parafuso cabeça chata em alumínio 1/4" x 7/8" - fornecimento e colocação (un)</t>
  </si>
  <si>
    <t>I11898</t>
  </si>
  <si>
    <t>Parafuso cabeça chata em alumínio 1/4" x 7/8"</t>
  </si>
  <si>
    <t>S11730 Fornecimento de cartucho para solda exotérmica para cabo 70 mm² (un)</t>
  </si>
  <si>
    <t>I12350</t>
  </si>
  <si>
    <t>Cartucho p/ solda exotermica nr115</t>
  </si>
  <si>
    <t>00001579 TERMINAL A COMPRESSAO EM COBRE ESTANHADO PARA CABO 70 MM2, 1 FURO E 1 COMPRESSAO, PARA PARAFUSO DE FIXACAO M10 (UN)</t>
  </si>
  <si>
    <t>JCA-79832815 BARRA REDONDA DE AÇO, Ø8MM (50MM²), RE-BAR - FORNECIMENTO E INSTALAÇÃO (M)</t>
  </si>
  <si>
    <t>92876</t>
  </si>
  <si>
    <t>CORTE E DOBRA DE AÇO CA-25, DIÂMETRO DE 8,0 MM. AF_06/2022</t>
  </si>
  <si>
    <t>Observações: Composição criada com base no SINAPI 92883 adequando-se o local de instalação.</t>
  </si>
  <si>
    <t>UFSB-78110300 BARRA CHATA CURVA 90° HORIZONTAL EM ALUMÍNIO 7/8X1/8X300MM (70MM²) COM FUROS TEL-781 SPDA (UN)</t>
  </si>
  <si>
    <t>UFSB-37040657</t>
  </si>
  <si>
    <t>Barra Chata Curva 90° Horizontal em Alumínio 7/8x1/8x300mm (70mm²) Com Furos TEL-781 SPDA</t>
  </si>
  <si>
    <t>Observações: Composição criada com base no SINAPI 92883 adequando-se os insumos aos do SINAPI</t>
  </si>
  <si>
    <t>UFSB-48769803 BARRA CHATA CURVA 90° VERTICAL EM ALUMÍNIO 7/8X1/8X300MM (70MM²) COM FUROS TEL-778 SPDABARRA CHATA CURVA 90° VERTICAL EM ALUMÍNIO 7/8X1/8X300MM (70MM²) COM FUROS TEL-778 SPDA (UN)</t>
  </si>
  <si>
    <t>UFSB-43836979</t>
  </si>
  <si>
    <t>Barra Chata Curva 90° Vertical em Alumínio 7/8x1/8x300mm (70mm²) Com Furos TEL-778 SPDA</t>
  </si>
  <si>
    <t>Observações: Composição criada com base no SINAPI fazendo-se a substituição dos insumos pelos de contalçao</t>
  </si>
  <si>
    <t>UFSB-09770968 FORNECIMENTO DE ELEVADOR PARA 11/12 PASSAGEIROS, SEM CASA DE MÁQUINAS, VELOCIDADE 1,00M/S, 3 PARADAS (UN)</t>
  </si>
  <si>
    <t>UFSB-I-99324527</t>
  </si>
  <si>
    <t>ELEVADOR PARA 11/12 PASSAGEIROS, SEM CASA DE MÁQUINAS, VELOCIDADE 1,00M/S, 3 PARADAS (LABORATÓRIO DE ENGENHARIA)</t>
  </si>
  <si>
    <t>Observações: Composição para fornecimento de equipamento cotado.
Cotação realizada em JUN/JUL/2024 para a obra do Laboratório de Engenharia do Campus de Teixeira de Freitas - Atualizado para Out/2024</t>
  </si>
  <si>
    <t>00039585 GRUPO GERADOR DIESEL, COM CARENAGEM, POTENCIA STANDART ENTRE 100 E 110 KVA, VELOCIDADE DE 1800 RPM, FREQUENCIA DE 60 HZ (UN)</t>
  </si>
  <si>
    <t>GRUPO GERADOR DIESEL, COM CARENAGEM, POTENCIA STANDART ENTRE 100 E 110 KVA, VELOCIDADE DE 1800 RPM, FREQUENCIA DE 60 HZ</t>
  </si>
  <si>
    <t>UFSB-22386565 CONJUNTO DE PAINEIS BLINDADOS DE MÉDIA TENSÃO 13,8 KV CONTENDO 1 MÓDULO DE MEDIÇÃO; 1 MÓDULO DE PROTEÇÃO INCLUINDO RELÉ E DISJUNTOR DE MÉDIA TENSÃO; 1 MÓDULO DE TRANSPOSIÇÃO DE CABOS E 3 MÓDULOS DE SECCIONAMENTO - FORNECIMENTO (UN)</t>
  </si>
  <si>
    <t>UFSB-I-52852375</t>
  </si>
  <si>
    <t>CONJUNTO DE PAINEIS BLINDADOS DE MÉDIA TENSÃO 13,8 KV CONTENDO 1 MÓDULO DE MEDIÇÃO; 1 MÓDULO DE PROTEÇÃO INCLUINDO RELÉ E DISJUNTOR DE MÉDIA TENSÃO; 1 MÓDULO DE TRANSPOSIÇÃO DE CABOS E 3 MÓDULOS DE SECCIONAMENTO</t>
  </si>
  <si>
    <t>Observações: Composição referente ao fornecimento dos painéis de média tensão para a obra do Laboratório de Engenharia da UFSB em Teixeira de Freitas.</t>
  </si>
  <si>
    <t>UFSB-34456121 FORNECIMENTO DE TRANSFORMADOR DE DISTRIBUIÇÃO, 300 KVA, TRIFÁSICO, 60 HZ, CLASSE 15 KV, A SECO (UN)</t>
  </si>
  <si>
    <t>UFSB-I-11968247</t>
  </si>
  <si>
    <t>TRANSFORMADOR A SECO DE 300 kVA, 380/220 V</t>
  </si>
  <si>
    <t>UFSB-30248378 FORNECIMENTO DE KIT FOTOVOLTAICO 45,05 KWP INCLUINDO PLACAS, INVERSOR E SISTEMA DE INSTALAÇÃO E FIXAÇÃO (UN)</t>
  </si>
  <si>
    <t>UFSB-I-94842446</t>
  </si>
  <si>
    <t>KIT FOTOVOLTAICO 45,05 KWP	INCLUINDO PLACAS, INVERSOR, CONECTORES MACHO/FEMEA.</t>
  </si>
  <si>
    <t>KIT</t>
  </si>
  <si>
    <t>Observações: Cotação de preços desenvolvida para o laboratório de engenharia da UFSB em Teixeira de Freitas</t>
  </si>
  <si>
    <t>UFSB-87958089 CAIXA DE VENTILAÇÃO COM FILTRO G4+M5, 125MM - FORNECIMENTO (UN)</t>
  </si>
  <si>
    <t>UFSB-I-28376158</t>
  </si>
  <si>
    <t>CAIXA DE VENTILAÇÃO COM FILTRO G4+M5, 125MM</t>
  </si>
  <si>
    <t>Observações: Composição criada para projeto do Laboratório de Engenharia da UFSB em Teixeira de Freitas</t>
  </si>
  <si>
    <t>UFSB-30221652 EXAUSTOR CENTRIFUGO INLINE AXC 125B 220V - FORNECIMENTO (UN)</t>
  </si>
  <si>
    <t>UFSB-I-72199853</t>
  </si>
  <si>
    <t>EXAUSTOR CENTRIFUGO INLINE AXC 125B 220V</t>
  </si>
  <si>
    <t>UFSB-10170465 FORNECIMENTO DE BRISE DE ALUMÍNIO B30, COM PINTURA ELETROSTÁTICA (COR INDICADA EM PROJETO), ACABAMENTO LISO, FIXADO EM PORTA-PAINEL RANHURADO. REF. SULMETAIS SM B30 AL OU EQUIVALENTE (M2)</t>
  </si>
  <si>
    <t>UFSB-I-70663664</t>
  </si>
  <si>
    <t>BRISE DE ALUMÍNIO B30, COM PINTURA ELETROSTÁTICA (COR INDICADA EM PROJETO), ACABAMENTO LISO, FIXADO EM PORTA-PAINEL RANHURADO.  REF. SULMETAIS  SM B30 AL OU EQUIVALENTE</t>
  </si>
  <si>
    <t>Observações: Cotação de preços elaborada para o Laboratório de Engenharia (Labeng).</t>
  </si>
  <si>
    <t>105004 RAMPA DE ACESSIBILIDADE EM CONCRETO MOLDADO IN LOCO, EM CALÇADA NOVA COM LARGURA MENOR À 3,00 M, FCK 25MPA, COM PISO PODOTÁTIL. AF_03/2024 (M2)</t>
  </si>
  <si>
    <t>00004718</t>
  </si>
  <si>
    <t>PEDRA BRITADA N. 2 (19 A 38 MM) POSTO PEDREIRA/FORNECEDOR, SEM FRETE</t>
  </si>
  <si>
    <t>94965</t>
  </si>
  <si>
    <t>CONCRETO FCK = 25MPA, TRAÇO 1:2,3:2,7 (EM MASSA SECA DE CIMENTO/ AREIA MÉDIA/ BRITA 1) - PREPARO MECÂNICO COM BETONEIRA 400 L. AF_05/2021</t>
  </si>
  <si>
    <t>105002 RAMPA DE ACESSIBILIDADE EM CONCRETO MOLDADO IN LOCO, EM CALÇADA NOVA COM LARGURA MAIOR OU IGUAL À 3,00 M, FCK 25MPA, COM PISO PODOTÁTIL. AF_03/2024 (UN)</t>
  </si>
  <si>
    <t>JCA-71268861 LIMPEZA GERAL DE OBRAS (M2)</t>
  </si>
  <si>
    <t>Observações: Composição criada com base no SEINFRA C1268 com utilização dos insumos do SINAPI</t>
  </si>
  <si>
    <t>88238 AJUDANTE DE ARMADOR COM ENCARGOS COMPLEMENTARES (H)</t>
  </si>
  <si>
    <t>00037370</t>
  </si>
  <si>
    <t>ALIMENTACAO - HORISTA (COLETADO CAIXA - ENCARGOS COMPLEMENTARES)</t>
  </si>
  <si>
    <t>00043489</t>
  </si>
  <si>
    <t>EPI - FAMILIA PEDREIRO - HORISTA (ENCARGOS COMPLEMENTARES - COLETADO CAIXA)</t>
  </si>
  <si>
    <t>00037372</t>
  </si>
  <si>
    <t>EXAMES - HORISTA (COLETADO CAIXA - ENCARGOS COMPLEMENTARES)</t>
  </si>
  <si>
    <t>00043465</t>
  </si>
  <si>
    <t>FERRAMENTAS - FAMILIA PEDREIRO - HORISTA (ENCARGOS COMPLEMENTARES - COLETADO CAIXA)</t>
  </si>
  <si>
    <t>00037373</t>
  </si>
  <si>
    <t>SEGURO - HORISTA (COLETADO CAIXA - ENCARGOS COMPLEMENTARES)</t>
  </si>
  <si>
    <t>00037371</t>
  </si>
  <si>
    <t>TRANSPORTE - HORISTA (COLETADO CAIXA - ENCARGOS COMPLEMENTARES)</t>
  </si>
  <si>
    <t>00006114</t>
  </si>
  <si>
    <t>AJUDANTE DE ARMADOR (HORISTA)</t>
  </si>
  <si>
    <t>95308</t>
  </si>
  <si>
    <t>CURSO DE CAPACITAÇÃO PARA AJUDANTE DE ARMADOR (ENCARGOS COMPLEMENTARES) - HORISTA</t>
  </si>
  <si>
    <t>88239 AJUDANTE DE CARPINTEIRO COM ENCARGOS COMPLEMENTARES (H)</t>
  </si>
  <si>
    <t>00043483</t>
  </si>
  <si>
    <t>EPI - FAMILIA CARPINTEIRO DE FORMAS - HORISTA (ENCARGOS COMPLEMENTARES - COLETADO CAIXA)</t>
  </si>
  <si>
    <t>00043459</t>
  </si>
  <si>
    <t>FERRAMENTAS - FAMILIA CARPINTEIRO DE FORMAS - HORISTA (ENCARGOS COMPLEMENTARES - COLETADO CAIXA)</t>
  </si>
  <si>
    <t>00006117</t>
  </si>
  <si>
    <t>CARPINTEIRO AUXILIAR (HORISTA)</t>
  </si>
  <si>
    <t>95309</t>
  </si>
  <si>
    <t>CURSO DE CAPACITAÇÃO PARA AJUDANTE DE CARPINTEIRO (ENCARGOS COMPLEMENTARES) - HORISTA</t>
  </si>
  <si>
    <t>88243 AJUDANTE ESPECIALIZADO COM ENCARGOS COMPLEMENTARES (H)</t>
  </si>
  <si>
    <t>00043491</t>
  </si>
  <si>
    <t>EPI - FAMILIA SERVENTE - HORISTA (ENCARGOS COMPLEMENTARES - COLETADO CAIXA)</t>
  </si>
  <si>
    <t>00043467</t>
  </si>
  <si>
    <t>FERRAMENTAS - FAMILIA SERVENTE - HORISTA (ENCARGOS COMPLEMENTARES - COLETADO CAIXA)</t>
  </si>
  <si>
    <t>95313</t>
  </si>
  <si>
    <t>CURSO DE CAPACITAÇÃO PARA AJUDANTE ESPECIALIZADO (ENCARGOS COMPLEMENTARES) - HORISTA</t>
  </si>
  <si>
    <t>101165 ALVENARIA DE EMBASAMENTO COM BLOCO ESTRUTURAL DE CONCRETO, DE 14X19X29CM E ARGAMASSA DE ASSENTAMENTO COM PREPARO EM BETONEIRA. AF_05/2020 (M3)</t>
  </si>
  <si>
    <t>00034566</t>
  </si>
  <si>
    <t>BLOCO DE CONCRETO ESTRUTURAL 14 X 19 X 29 CM, FBK 6 MPA (NBR 6136)</t>
  </si>
  <si>
    <t>103328 ALVENARIA DE VEDAÇÃO DE BLOCOS CERÂMICOS FURADOS NA HORIZONTAL DE 9X19X19 CM (ESPESSURA 9 CM) E ARGAMASSA DE ASSENTAMENTO COM PREPARO EM BETONEIRA. AF_12/2021 (M2)</t>
  </si>
  <si>
    <t>00007271</t>
  </si>
  <si>
    <t>BLOCO CERAMICO / TIJOLO VAZADO PARA ALVENARIA DE VEDACAO, 8 FUROS NA HORIZONTAL DE 9 X 19 X 19 CM (L X A X C)</t>
  </si>
  <si>
    <t>103336 ALVENARIA DE VEDAÇÃO DE BLOCOS VAZADOS DE CONCRETO APARENTE DE 9X19X39 CM (ESPESSURA 9 CM) E ARGAMASSA DE ASSENTAMENTO COM PREPARO EM BETONEIRA. AF_12/2021 (M2)</t>
  </si>
  <si>
    <t>00034599</t>
  </si>
  <si>
    <t>BLOCO DE VEDACAO CONCRETO APARENTE 9 X 19 X 39 CM (CLASSE C - NBR 6136)</t>
  </si>
  <si>
    <t>102201 APLICAÇÃO MASSA ACRÍLICA PARA MADEIRA, PARA PINTURA COM TINTA DE ACABAMENTO (PIGMENTADA). AF_01/2021 (M2)</t>
  </si>
  <si>
    <t>00043652</t>
  </si>
  <si>
    <t>MASSA PARA MADEIRA - INTERIOR E EXTERIOR</t>
  </si>
  <si>
    <t>87393 ARGAMASSA INDUSTRIALIZADA PARA CHAPISCO ROLADO, PREPARO COM MISTURADOR DE EIXO HORIZONTAL DE 300 KG. AF_08/2019 (M3)</t>
  </si>
  <si>
    <t>88392</t>
  </si>
  <si>
    <t>MISTURADOR DE ARGAMASSA, EIXO HORIZONTAL, CAPACIDADE DE MISTURA 300 KG, MOTOR ELÉTRICO POTÊNCIA 5 CV - CHI DIURNO. AF_05/2023</t>
  </si>
  <si>
    <t>88386</t>
  </si>
  <si>
    <t>MISTURADOR DE ARGAMASSA, EIXO HORIZONTAL, CAPACIDADE DE MISTURA 300 KG, MOTOR ELÉTRICO POTÊNCIA 5 CV - CHP DIURNO. AF_05/2023</t>
  </si>
  <si>
    <t>00037552</t>
  </si>
  <si>
    <t>ARGAMASSA INDUSTRIALIZADA PARA CHAPISCO ROLADO</t>
  </si>
  <si>
    <t>88377</t>
  </si>
  <si>
    <t>OPERADOR DE BETONEIRA ESTACIONÁRIA/MISTURADOR COM ENCARGOS COMPLEMENTARES</t>
  </si>
  <si>
    <t>88627 ARGAMASSA TRAÇO 1:0,5:4,5 (EM VOLUME DE CIMENTO, CAL E AREIA MÉDIA ÚMIDA) PARA ASSENTAMENTO DE ALVENARIA, PREPARO MANUAL. AF_08/2019 (M3)</t>
  </si>
  <si>
    <t>00001106</t>
  </si>
  <si>
    <t>CAL HIDRATADA CH-I PARA ARGAMASSAS</t>
  </si>
  <si>
    <t>87367 ARGAMASSA TRAÇO 1:1:6 (EM VOLUME DE CIMENTO, CAL E AREIA MÉDIA ÚMIDA) PARA EMBOÇO/MASSA ÚNICA/ASSENTAMENTO DE ALVENARIA DE VEDAÇÃO, PREPARO MANUAL. AF_08/2019 (M3)</t>
  </si>
  <si>
    <t>87369 ARGAMASSA TRAÇO 1:2:8 (EM VOLUME DE CIMENTO, CAL E AREIA MÉDIA ÚMIDA) PARA EMBOÇO/MASSA ÚNICA/ASSENTAMENTO DE ALVENARIA DE VEDAÇÃO, PREPARO MANUAL. AF_08/2019 (M3)</t>
  </si>
  <si>
    <t>87292 ARGAMASSA TRAÇO 1:2:8 (EM VOLUME DE CIMENTO, CAL E AREIA MÉDIA ÚMIDA) PARA EMBOÇO/MASSA ÚNICA/ASSENTAMENTO DE ALVENARIA DE VEDAÇÃO, PREPARO MECÂNICO COM BETONEIRA 400 L. AF_08/2019 (M3)</t>
  </si>
  <si>
    <t>88831</t>
  </si>
  <si>
    <t>BETONEIRA CAPACIDADE NOMINAL DE 400 L, CAPACIDADE DE MISTURA 280 L, MOTOR ELÉTRICO TRIFÁSICO POTÊNCIA DE 2 CV, SEM CARREGADOR - CHI DIURNO. AF_05/2023</t>
  </si>
  <si>
    <t>88830</t>
  </si>
  <si>
    <t>BETONEIRA CAPACIDADE NOMINAL DE 400 L, CAPACIDADE DE MISTURA 280 L, MOTOR ELÉTRICO TRIFÁSICO POTÊNCIA DE 2 CV, SEM CARREGADOR - CHP DIURNO. AF_05/2023</t>
  </si>
  <si>
    <t>87313 ARGAMASSA TRAÇO 1:3 (EM VOLUME DE CIMENTO E AREIA GROSSA ÚMIDA) PARA CHAPISCO CONVENCIONAL, PREPARO MECÂNICO COM BETONEIRA 400 L. AF_08/2019 (M3)</t>
  </si>
  <si>
    <t>00000367</t>
  </si>
  <si>
    <t>AREIA GROSSA - POSTO JAZIDA/FORNECEDOR (RETIRADO NA JAZIDA, SEM TRANSPORTE)</t>
  </si>
  <si>
    <t>100475 ARGAMASSA TRAÇO 1:3 (EM VOLUME DE CIMENTO E AREIA MÉDIA ÚMIDA) COM ADIÇÃO DE IMPERMEABILIZANTE, PREPARO MECÂNICO COM BETONEIRA 400 L. AF_08/2019 (M3)</t>
  </si>
  <si>
    <t>00000123</t>
  </si>
  <si>
    <t>ADITIVO IMPERMEABILIZANTE DE PEGA NORMAL PARA ARGAMASSAS E CONCRETOS SEM ARMACAO, LIQUIDO E ISENTO DE CLORETOS</t>
  </si>
  <si>
    <t>87372 ARGAMASSA TRAÇO 1:3 (EM VOLUME DE CIMENTO E AREIA MÉDIA ÚMIDA) PARA CONTRAPISO, PREPARO MANUAL. AF_08/2019 (M3)</t>
  </si>
  <si>
    <t>87298 ARGAMASSA TRAÇO 1:3 (EM VOLUME DE CIMENTO E AREIA MÉDIA ÚMIDA) PARA CONTRAPISO, PREPARO MECÂNICO COM BETONEIRA 400 L. AF_08/2019 (M3)</t>
  </si>
  <si>
    <t>88629 ARGAMASSA TRAÇO 1:3 (EM VOLUME DE CIMENTO E AREIA MÉDIA ÚMIDA), PREPARO MANUAL. AF_08/2019 (M3)</t>
  </si>
  <si>
    <t>88628 ARGAMASSA TRAÇO 1:3 (EM VOLUME DE CIMENTO E AREIA MÉDIA ÚMIDA), PREPARO MECÂNICO COM BETONEIRA 400 L. AF_08/2019 (M3)</t>
  </si>
  <si>
    <t>100489 ARGAMASSA TRAÇO 1:3 (EM VOLUME DE CIMENTO E AREIA MÉDIA ÚMIDA), PREPARO MECÂNICO COM BETONEIRA 600 L. AF_08/2019 (M3)</t>
  </si>
  <si>
    <t>87316 ARGAMASSA TRAÇO 1:4 (EM VOLUME DE CIMENTO E AREIA GROSSA ÚMIDA) PARA CHAPISCO CONVENCIONAL, PREPARO MECÂNICO COM BETONEIRA 400 L. AF_08/2019 (M3)</t>
  </si>
  <si>
    <t>87283 ARGAMASSA TRAÇO 1:6 (EM VOLUME DE CIMENTO E AREIA MÉDIA ÚMIDA) COM ADIÇÃO DE PLASTIFICANTE PARA EMBOÇO/MASSA ÚNICA/ASSENTAMENTO DE ALVENARIA DE VEDAÇÃO, PREPARO MECÂNICO COM BETONEIRA 400 L. AF_08/2019 (M3)</t>
  </si>
  <si>
    <t>00043617</t>
  </si>
  <si>
    <t>ADITIVO PLASTIFICANTE E ESTABILIZADOR PARA ARGAMASSAS DE ASSENTAMENTO E REBOCO, LIQUIDO E ISENTO DE CLORETOS</t>
  </si>
  <si>
    <t>88245 ARMADOR COM ENCARGOS COMPLEMENTARES (H)</t>
  </si>
  <si>
    <t>95314</t>
  </si>
  <si>
    <t>CURSO DE CAPACITAÇÃO PARA ARMADOR (ENCARGOS COMPLEMENTARES) - HORISTA</t>
  </si>
  <si>
    <t>89998 ARMAÇÃO DE CINTA DE ALVENARIA ESTRUTURAL; DIÂMETRO DE 10,0 MM. AF_09/2021 (KG)</t>
  </si>
  <si>
    <t>95946 ARMAÇÃO DE ESCADA, DE UMA ESTRUTURA CONVENCIONAL DE CONCRETO ARMADO UTILIZANDO AÇO CA-50 DE 10,0 MM - MONTAGEM. AF_11/2020 (KG)</t>
  </si>
  <si>
    <t>95943 ARMAÇÃO DE ESCADA, DE UMA ESTRUTURA CONVENCIONAL DE CONCRETO ARMADO UTILIZANDO AÇO CA-60 DE 5,0 MM - MONTAGEM. AF_11/2020 (KG)</t>
  </si>
  <si>
    <t>92767 ARMAÇÃO DE LAJE DE ESTRUTURA CONVENCIONAL DE CONCRETO ARMADO UTILIZANDO AÇO CA-60 DE 4,2 MM - MONTAGEM. AF_06/2022 (KG)</t>
  </si>
  <si>
    <t>92799</t>
  </si>
  <si>
    <t>CORTE E DOBRA DE AÇO CA-60, DIÂMETRO DE 4,2 MM. AF_06/2022</t>
  </si>
  <si>
    <t>97089 ARMAÇÃO PARA EXECUÇÃO DE RADIER, PISO DE CONCRETO OU LAJE SOBRE SOLO, COM USO DE TELA Q-113. AF_09/2021 (KG)</t>
  </si>
  <si>
    <t>00039507</t>
  </si>
  <si>
    <t>TELA DE ACO SOLDADA NERVURADA, CA-60, Q-113, (1,8 KG/M2), DIAMETRO DO FIO = 3,8 MM, LARGURA = 2,45 M, ESPACAMENTO DA MALHA = 10 X 10 CM</t>
  </si>
  <si>
    <t>97090 ARMAÇÃO PARA EXECUÇÃO DE RADIER, PISO DE CONCRETO OU LAJE SOBRE SOLO, COM USO DE TELA Q-138. AF_09/2021 (KG)</t>
  </si>
  <si>
    <t>00007155</t>
  </si>
  <si>
    <t>TELA DE ACO SOLDADA NERVURADA, CA-60, Q-138, (2,20 KG/M2), DIAMETRO DO FIO = 4,2 MM, LARGURA = 2,45 M, ESPACAMENTO DA MALHA = 10 X 10 CM</t>
  </si>
  <si>
    <t>89996 ARMAÇÃO VERTICAL DE ALVENARIA ESTRUTURAL; DIÂMETRO DE 10,0 MM. AF_09/2021 (KG)</t>
  </si>
  <si>
    <t>88246 ASSENTADOR DE TUBOS COM ENCARGOS COMPLEMENTARES (H)</t>
  </si>
  <si>
    <t>00043488</t>
  </si>
  <si>
    <t>EPI - FAMILIA OPERADOR ESCAVADEIRA - HORISTA (ENCARGOS COMPLEMENTARES - COLETADO CAIXA)</t>
  </si>
  <si>
    <t>00043464</t>
  </si>
  <si>
    <t>FERRAMENTAS - FAMILIA OPERADOR ESCAVADEIRA - HORISTA (ENCARGOS COMPLEMENTARES - COLETADO CAIXA)</t>
  </si>
  <si>
    <t>00040331</t>
  </si>
  <si>
    <t>ASSENTADOR DE MANILHAS (HORISTA)</t>
  </si>
  <si>
    <t>95315</t>
  </si>
  <si>
    <t>CURSO DE CAPACITAÇÃO PARA ASSENTADOR DE TUBOS (ENCARGOS COMPLEMENTARES) - HORISTA</t>
  </si>
  <si>
    <t>88247 AUXILIAR DE ELETRICISTA COM ENCARGOS COMPLEMENTARES (H)</t>
  </si>
  <si>
    <t>00043484</t>
  </si>
  <si>
    <t>EPI - FAMILIA ELETRICISTA - HORISTA (ENCARGOS COMPLEMENTARES - COLETADO CAIXA)</t>
  </si>
  <si>
    <t>00043460</t>
  </si>
  <si>
    <t>FERRAMENTAS - FAMILIA ELETRICISTA - HORISTA (ENCARGOS COMPLEMENTARES - COLETADO CAIXA)</t>
  </si>
  <si>
    <t>00000247</t>
  </si>
  <si>
    <t>AJUDANTE DE ELETRICISTA (HORISTA)</t>
  </si>
  <si>
    <t>95316</t>
  </si>
  <si>
    <t>CURSO DE CAPACITAÇÃO PARA AUXILIAR DE ELETRICISTA (ENCARGOS COMPLEMENTARES) - HORISTA</t>
  </si>
  <si>
    <t>88248 AUXILIAR DE ENCANADOR OU BOMBEIRO HIDRÁULICO COM ENCARGOS COMPLEMENTARES (H)</t>
  </si>
  <si>
    <t>00043485</t>
  </si>
  <si>
    <t>EPI - FAMILIA ENCANADOR - HORISTA (ENCARGOS COMPLEMENTARES - COLETADO CAIXA)</t>
  </si>
  <si>
    <t>00043461</t>
  </si>
  <si>
    <t>FERRAMENTAS - FAMILIA ENCANADOR - HORISTA (ENCARGOS COMPLEMENTARES - COLETADO CAIXA)</t>
  </si>
  <si>
    <t>00000246</t>
  </si>
  <si>
    <t>AUXILIAR DE ENCANADOR OU BOMBEIRO HIDRAULICO (HORISTA)</t>
  </si>
  <si>
    <t>95317</t>
  </si>
  <si>
    <t>CURSO DE CAPACITAÇÃO PARA AUXILIAR DE ENCANADOR OU BOMBEIRO HIDRÁULICO (ENCARGOS COMPLEMENTARES) - HORISTA</t>
  </si>
  <si>
    <t>88250 AUXILIAR DE MECÂNICO COM ENCARGOS COMPLEMENTARES (H)</t>
  </si>
  <si>
    <t>00000251</t>
  </si>
  <si>
    <t>AUXILIAR DE MECANICO (HORISTA)</t>
  </si>
  <si>
    <t>95319</t>
  </si>
  <si>
    <t>CURSO DE CAPACITAÇÃO PARA AUXILIAR DE MECÂNICO (ENCARGOS COMPLEMENTARES) - HORISTA</t>
  </si>
  <si>
    <t>88251 AUXILIAR DE SERRALHEIRO COM ENCARGOS COMPLEMENTARES (H)</t>
  </si>
  <si>
    <t>00000252</t>
  </si>
  <si>
    <t>AJUDANTE DE SERRALHEIRO (HORISTA)</t>
  </si>
  <si>
    <t>95320</t>
  </si>
  <si>
    <t>CURSO DE CAPACITAÇÃO PARA AUXILIAR DE SERRALHEIRO (ENCARGOS COMPLEMENTARES) - HORISTA</t>
  </si>
  <si>
    <t>88256 AZULEJISTA OU LADRILHISTA COM ENCARGOS COMPLEMENTARES (H)</t>
  </si>
  <si>
    <t>00004760</t>
  </si>
  <si>
    <t>AZULEJISTA OU LADRILHEIRO (HORISTA)</t>
  </si>
  <si>
    <t>95324</t>
  </si>
  <si>
    <t>CURSO DE CAPACITAÇÃO PARA AZULEJISTA OU LADRILHISTA (ENCARGOS COMPLEMENTARES) - HORISTA</t>
  </si>
  <si>
    <t>86934 BANCADA DE MÁRMORE SINTÉTICO 120 X 60CM, COM CUBA INTEGRADA, INCLUSO SIFÃO TIPO FLEXÍVEL EM PVC, VÁLVULA EM PLÁSTICO CROMADO TIPO AMERICANA E TORNEIRA CROMADA LONGA, DE PAREDE, PADRÃO POPULAR - FORNECIMENTO E INSTALAÇÃO. AF_01/2020 (UN)</t>
  </si>
  <si>
    <t>86894</t>
  </si>
  <si>
    <t>BANCADA DE MÁRMORE SINTÉTICO, DE 120 X 60CM, COM CUBA INTEGRADA - FORNECIMENTO E INSTALAÇÃO. AF_01/2020</t>
  </si>
  <si>
    <t>86911</t>
  </si>
  <si>
    <t>TORNEIRA CROMADA LONGA, DE PAREDE, 1/2" OU 3/4", PARA PIA DE COZINHA, PADRÃO POPULAR - FORNECIMENTO E INSTALAÇÃO. AF_01/2020</t>
  </si>
  <si>
    <t>86894 BANCADA DE MÁRMORE SINTÉTICO, DE 120 X 60CM, COM CUBA INTEGRADA - FORNECIMENTO E INSTALAÇÃO. AF_01/2020 (UN)</t>
  </si>
  <si>
    <t>00000541</t>
  </si>
  <si>
    <t>BANCADA DE MARMORE SINTETICO COM UMA CUBA, 120 X *60* CM</t>
  </si>
  <si>
    <t>88831 BETONEIRA CAPACIDADE NOMINAL DE 400 L, CAPACIDADE DE MISTURA 280 L, MOTOR ELÉTRICO TRIFÁSICO POTÊNCIA DE 2 CV, SEM CARREGADOR - CHI DIURNO. AF_05/2023 (CHI)</t>
  </si>
  <si>
    <t>88826</t>
  </si>
  <si>
    <t>BETONEIRA CAPACIDADE NOMINAL DE 400 L, CAPACIDADE DE MISTURA 280 L, MOTOR ELÉTRICO TRIFÁSICO POTÊNCIA DE 2 CV, SEM CARREGADOR - DEPRECIAÇÃO. AF_05/2023</t>
  </si>
  <si>
    <t>88827</t>
  </si>
  <si>
    <t>BETONEIRA CAPACIDADE NOMINAL DE 400 L, CAPACIDADE DE MISTURA 280 L, MOTOR ELÉTRICO TRIFÁSICO POTÊNCIA DE 2 CV, SEM CARREGADOR - JUROS. AF_05/2023</t>
  </si>
  <si>
    <t>88830 BETONEIRA CAPACIDADE NOMINAL DE 400 L, CAPACIDADE DE MISTURA 280 L, MOTOR ELÉTRICO TRIFÁSICO POTÊNCIA DE 2 CV, SEM CARREGADOR - CHP DIURNO. AF_05/2023 (CHP)</t>
  </si>
  <si>
    <t>88828</t>
  </si>
  <si>
    <t>BETONEIRA CAPACIDADE NOMINAL DE 400 L, CAPACIDADE DE MISTURA 280 L, MOTOR ELÉTRICO TRIFÁSICO POTÊNCIA DE 2 CV, SEM CARREGADOR - MANUTENÇÃO. AF_05/2023</t>
  </si>
  <si>
    <t>88829</t>
  </si>
  <si>
    <t>BETONEIRA CAPACIDADE NOMINAL DE 400 L, CAPACIDADE DE MISTURA 280 L, MOTOR ELÉTRICO TRIFÁSICO POTÊNCIA DE 2 CV, SEM CARREGADOR - MATERIAIS NA OPERAÇÃO. AF_05/2023</t>
  </si>
  <si>
    <t>88826 BETONEIRA CAPACIDADE NOMINAL DE 400 L, CAPACIDADE DE MISTURA 280 L, MOTOR ELÉTRICO TRIFÁSICO POTÊNCIA DE 2 CV, SEM CARREGADOR - DEPRECIAÇÃO. AF_05/2023 (H)</t>
  </si>
  <si>
    <t>00010535</t>
  </si>
  <si>
    <t>BETONEIRA CAPACIDADE NOMINAL 400 L, CAPACIDADE DE MISTURA 280 L, MOTOR ELETRICO TRIFASICO 220/380 V POTENCIA 2 CV, SEM CARREGADOR</t>
  </si>
  <si>
    <t>88827 BETONEIRA CAPACIDADE NOMINAL DE 400 L, CAPACIDADE DE MISTURA 280 L, MOTOR ELÉTRICO TRIFÁSICO POTÊNCIA DE 2 CV, SEM CARREGADOR - JUROS. AF_05/2023 (H)</t>
  </si>
  <si>
    <t>88828 BETONEIRA CAPACIDADE NOMINAL DE 400 L, CAPACIDADE DE MISTURA 280 L, MOTOR ELÉTRICO TRIFÁSICO POTÊNCIA DE 2 CV, SEM CARREGADOR - MANUTENÇÃO. AF_05/2023 (H)</t>
  </si>
  <si>
    <t>88829 BETONEIRA CAPACIDADE NOMINAL DE 400 L, CAPACIDADE DE MISTURA 280 L, MOTOR ELÉTRICO TRIFÁSICO POTÊNCIA DE 2 CV, SEM CARREGADOR - MATERIAIS NA OPERAÇÃO. AF_05/2023 (H)</t>
  </si>
  <si>
    <t>Especiais</t>
  </si>
  <si>
    <t>00002705</t>
  </si>
  <si>
    <t>ENERGIA ELETRICA ATE 2000 KWH INDUSTRIAL, SEM DEMANDA</t>
  </si>
  <si>
    <t>KWH</t>
  </si>
  <si>
    <t>TOTAL Especiais:</t>
  </si>
  <si>
    <t>89226 BETONEIRA CAPACIDADE NOMINAL DE 600 L, CAPACIDADE DE MISTURA 360 L, MOTOR ELÉTRICO TRIFÁSICO POTÊNCIA DE 4 CV, SEM CARREGADOR - CHI DIURNO. AF_05/2023 (CHI)</t>
  </si>
  <si>
    <t>89221</t>
  </si>
  <si>
    <t>BETONEIRA CAPACIDADE NOMINAL DE 600 L, CAPACIDADE DE MISTURA 360 L, MOTOR ELÉTRICO TRIFÁSICO POTÊNCIA DE 4 CV, SEM CARREGADOR - DEPRECIAÇÃO. AF_05/2023</t>
  </si>
  <si>
    <t>89222</t>
  </si>
  <si>
    <t>BETONEIRA CAPACIDADE NOMINAL DE 600 L, CAPACIDADE DE MISTURA 360 L, MOTOR ELÉTRICO TRIFÁSICO POTÊNCIA DE 4 CV, SEM CARREGADOR - JUROS. AF_05/2023</t>
  </si>
  <si>
    <t>89225 BETONEIRA CAPACIDADE NOMINAL DE 600 L, CAPACIDADE DE MISTURA 360 L, MOTOR ELÉTRICO TRIFÁSICO POTÊNCIA DE 4 CV, SEM CARREGADOR - CHP DIURNO. AF_05/2023 (CHP)</t>
  </si>
  <si>
    <t>89223</t>
  </si>
  <si>
    <t>BETONEIRA CAPACIDADE NOMINAL DE 600 L, CAPACIDADE DE MISTURA 360 L, MOTOR ELÉTRICO TRIFÁSICO POTÊNCIA DE 4 CV, SEM CARREGADOR - MANUTENÇÃO. AF_05/2023</t>
  </si>
  <si>
    <t>89224</t>
  </si>
  <si>
    <t>BETONEIRA CAPACIDADE NOMINAL DE 600 L, CAPACIDADE DE MISTURA 360 L, MOTOR ELÉTRICO TRIFÁSICO POTÊNCIA DE 4 CV, SEM CARREGADOR - MATERIAIS NA OPERAÇÃO. AF_05/2023</t>
  </si>
  <si>
    <t>89221 BETONEIRA CAPACIDADE NOMINAL DE 600 L, CAPACIDADE DE MISTURA 360 L, MOTOR ELÉTRICO TRIFÁSICO POTÊNCIA DE 4 CV, SEM CARREGADOR - DEPRECIAÇÃO. AF_05/2023 (H)</t>
  </si>
  <si>
    <t>00036397</t>
  </si>
  <si>
    <t>BETONEIRA, CAPACIDADE NOMINAL 600 L, CAPACIDADE DE MISTURA 360L, MOTOR ELETRICO TRIFASICO 220/380V, POTENCIA 4CV, EXCLUSO CARREGADOR</t>
  </si>
  <si>
    <t>89222 BETONEIRA CAPACIDADE NOMINAL DE 600 L, CAPACIDADE DE MISTURA 360 L, MOTOR ELÉTRICO TRIFÁSICO POTÊNCIA DE 4 CV, SEM CARREGADOR - JUROS. AF_05/2023 (H)</t>
  </si>
  <si>
    <t>89223 BETONEIRA CAPACIDADE NOMINAL DE 600 L, CAPACIDADE DE MISTURA 360 L, MOTOR ELÉTRICO TRIFÁSICO POTÊNCIA DE 4 CV, SEM CARREGADOR - MANUTENÇÃO. AF_05/2023 (H)</t>
  </si>
  <si>
    <t>89224 BETONEIRA CAPACIDADE NOMINAL DE 600 L, CAPACIDADE DE MISTURA 360 L, MOTOR ELÉTRICO TRIFÁSICO POTÊNCIA DE 4 CV, SEM CARREGADOR - MATERIAIS NA OPERAÇÃO. AF_05/2023 (H)</t>
  </si>
  <si>
    <t>91924 CABO DE COBRE FLEXÍVEL ISOLADO, 1,5 MM², ANTI-CHAMA 450/750 V, PARA CIRCUITOS TERMINAIS - FORNECIMENTO E INSTALAÇÃO. AF_03/2023 (M)</t>
  </si>
  <si>
    <t>00001013</t>
  </si>
  <si>
    <t>CABO DE COBRE, FLEXIVEL, CLASSE 4 OU 5, ISOLACAO EM PVC/A, ANTICHAMA BWF-B, 1 CONDUTOR, 450/750 V, SECAO NOMINAL 1,5 MM2</t>
  </si>
  <si>
    <t>92981 CABO DE COBRE FLEXÍVEL ISOLADO, 16 MM², ANTI-CHAMA 450/750 V, PARA DISTRIBUIÇÃO - FORNECIMENTO E INSTALAÇÃO. AF_10/2020 (M)</t>
  </si>
  <si>
    <t>00000979</t>
  </si>
  <si>
    <t>CABO DE COBRE, FLEXIVEL, CLASSE 4 OU 5, ISOLACAO EM PVC/A, ANTICHAMA BWF-B, 1 CONDUTOR, 450/750 V, SECAO NOMINAL 16 MM2</t>
  </si>
  <si>
    <t>98283 CABO TELEFÔNICO CCI-50 4 PARES, SEM BLINDAGEM, INSTALADO EM DISTRIBUIÇÃO DE EDIFICAÇÃO RESIDENCIAL - FORNECIMENTO E INSTALAÇÃO. AF_11/2019 (M)</t>
  </si>
  <si>
    <t>00011904</t>
  </si>
  <si>
    <t>CABO TELEFONICO CCI 50, 4 PARES, USO INTERNO, SEM BLINDAGEM</t>
  </si>
  <si>
    <t>98102 CAIXA DE GORDURA SIMPLES, CIRCULAR, EM CONCRETO PRÉ-MOLDADO, DIÂMETRO INTERNO = 0,4 M, ALTURA INTERNA = 0,4 M. AF_12/2020 (UN)</t>
  </si>
  <si>
    <t>00011881</t>
  </si>
  <si>
    <t>CAIXA DE GORDURA CILINDRICA EM CONCRETO SIMPLES, PRE-MOLDADA, COM DIAMETRO DE 40 CM E ALTURA DE 45 CM, COM TAMPA</t>
  </si>
  <si>
    <t>100556 CAIXA DE PASSAGEM PARA TELEFONE 15X15X10CM (SOBREPOR), FORNECIMENTO E INSTALACAO. AF_11/2019 (UN)</t>
  </si>
  <si>
    <t>97886 CAIXA ENTERRADA ELÉTRICA RETANGULAR, EM ALVENARIA COM TIJOLOS CERÂMICOS MACIÇOS, FUNDO COM BRITA, DIMENSÕES INTERNAS: 0,3X0,3X0,3 M. AF_12/2020 (UN)</t>
  </si>
  <si>
    <t>97734</t>
  </si>
  <si>
    <t>PEÇA RETANGULAR PRÉ-MOLDADA, VOLUME DE CONCRETO DE 10 A 30 LITROS, TAXA DE AÇO APROXIMADA DE 30KG/M³. AF_03/2024</t>
  </si>
  <si>
    <t>97906 CAIXA ENTERRADA HIDRÁULICA RETANGULAR, EM ALVENARIA COM BLOCOS DE CONCRETO, DIMENSÕES INTERNAS: 0,6X0,6X0,6 M PARA REDE DE ESGOTO. AF_12/2020 (UN)</t>
  </si>
  <si>
    <t>91937 CAIXA OCTOGONAL 3" X 3", PVC, INSTALADA EM LAJE - FORNECIMENTO E INSTALAÇÃO. AF_03/2023 (UN)</t>
  </si>
  <si>
    <t>00001871</t>
  </si>
  <si>
    <t>CAIXA OCTOGONAL DE FUNDO MOVEL, EM PVC, DE 3" X 3", PARA ELETRODUTO FLEXIVEL CORRUGADO</t>
  </si>
  <si>
    <t>89482 CAIXA SIFONADA, PVC, DN 100 X 100 X 50 MM, FORNECIDA E INSTALADA EM RAMAIS DE ENCAMINHAMENTO DE ÁGUA PLUVIAL. AF_06/2022 (UN)</t>
  </si>
  <si>
    <t>00005103</t>
  </si>
  <si>
    <t>CAIXA SIFONADA PVC, 100 X 100 X 50 MM, COM GRELHA REDONDA, BRANCA</t>
  </si>
  <si>
    <t>91387 CAMINHÃO BASCULANTE 10 M3, TRUCADO CABINE SIMPLES, PESO BRUTO TOTAL 23.000 KG, CARGA ÚTIL MÁXIMA 15.935 KG, DISTÂNCIA ENTRE EIXOS 4,80 M, POTÊNCIA 230 CV INCLUSIVE CAÇAMBA METÁLICA - CHI DIURNO. AF_06/2014 (CHI)</t>
  </si>
  <si>
    <t>88281</t>
  </si>
  <si>
    <t>MOTORISTA DE BASCULANTE COM ENCARGOS COMPLEMENTARES</t>
  </si>
  <si>
    <t>91380</t>
  </si>
  <si>
    <t>CAMINHÃO BASCULANTE 10 M3, TRUCADO CABINE SIMPLES, PESO BRUTO TOTAL 23.000 KG, CARGA ÚTIL MÁXIMA 15.935 KG, DISTÂNCIA ENTRE EIXOS 4,80 M, POTÊNCIA 230 CV INCLUSIVE CAÇAMBA METÁLICA - DEPRECIAÇÃO. AF_06/2014</t>
  </si>
  <si>
    <t>91382</t>
  </si>
  <si>
    <t>CAMINHÃO BASCULANTE 10 M3, TRUCADO CABINE SIMPLES, PESO BRUTO TOTAL 23.000 KG, CARGA ÚTIL MÁXIMA 15.935 KG, DISTÂNCIA ENTRE EIXOS 4,80 M, POTÊNCIA 230 CV INCLUSIVE CAÇAMBA METÁLICA - IMPOSTOS E SEGUROS. AF_06/2014</t>
  </si>
  <si>
    <t>91381</t>
  </si>
  <si>
    <t>CAMINHÃO BASCULANTE 10 M3, TRUCADO CABINE SIMPLES, PESO BRUTO TOTAL 23.000 KG, CARGA ÚTIL MÁXIMA 15.935 KG, DISTÂNCIA ENTRE EIXOS 4,80 M, POTÊNCIA 230 CV INCLUSIVE CAÇAMBA METÁLICA - JUROS. AF_06/2014</t>
  </si>
  <si>
    <t>91386 CAMINHÃO BASCULANTE 10 M3, TRUCADO CABINE SIMPLES, PESO BRUTO TOTAL 23.000 KG, CARGA ÚTIL MÁXIMA 15.935 KG, DISTÂNCIA ENTRE EIXOS 4,80 M, POTÊNCIA 230 CV INCLUSIVE CAÇAMBA METÁLICA - CHP DIURNO. AF_06/2014 (CHP)</t>
  </si>
  <si>
    <t>91383</t>
  </si>
  <si>
    <t>CAMINHÃO BASCULANTE 10 M3, TRUCADO CABINE SIMPLES, PESO BRUTO TOTAL 23.000 KG, CARGA ÚTIL MÁXIMA 15.935 KG, DISTÂNCIA ENTRE EIXOS 4,80 M, POTÊNCIA 230 CV INCLUSIVE CAÇAMBA METÁLICA - MANUTENÇÃO. AF_06/2014</t>
  </si>
  <si>
    <t>91384</t>
  </si>
  <si>
    <t>CAMINHÃO BASCULANTE 10 M3, TRUCADO CABINE SIMPLES, PESO BRUTO TOTAL 23.000 KG, CARGA ÚTIL MÁXIMA 15.935 KG, DISTÂNCIA ENTRE EIXOS 4,80 M, POTÊNCIA 230 CV INCLUSIVE CAÇAMBA METÁLICA - MATERIAIS NA OPERAÇÃO. AF_06/2014</t>
  </si>
  <si>
    <t>91380 CAMINHÃO BASCULANTE 10 M3, TRUCADO CABINE SIMPLES, PESO BRUTO TOTAL 23.000 KG, CARGA ÚTIL MÁXIMA 15.935 KG, DISTÂNCIA ENTRE EIXOS 4,80 M, POTÊNCIA 230 CV INCLUSIVE CAÇAMBA METÁLICA - DEPRECIAÇÃO. AF_06/2014 (H)</t>
  </si>
  <si>
    <t>00037734</t>
  </si>
  <si>
    <t>CACAMBA METALICA BASCULANTE COM CAPACIDADE DE 10 M3 (INCLUI MONTAGEM, NAO INCLUI CAMINHAO)</t>
  </si>
  <si>
    <t>00037758</t>
  </si>
  <si>
    <t>CAMINHAO TRUCADO, PESO BRUTO TOTAL 23000 KG, CARGA UTIL MAXIMA 15285 KG, DISTANCIA ENTRE EIXOS 4,80 M, POTENCIA 326 CV (INCLUI CABINE E CHASSI, NAO INCLUI CARROCERIA)</t>
  </si>
  <si>
    <t>91382 CAMINHÃO BASCULANTE 10 M3, TRUCADO CABINE SIMPLES, PESO BRUTO TOTAL 23.000 KG, CARGA ÚTIL MÁXIMA 15.935 KG, DISTÂNCIA ENTRE EIXOS 4,80 M, POTÊNCIA 230 CV INCLUSIVE CAÇAMBA METÁLICA - IMPOSTOS E SEGUROS. AF_06/2014 (H)</t>
  </si>
  <si>
    <t>91381 CAMINHÃO BASCULANTE 10 M3, TRUCADO CABINE SIMPLES, PESO BRUTO TOTAL 23.000 KG, CARGA ÚTIL MÁXIMA 15.935 KG, DISTÂNCIA ENTRE EIXOS 4,80 M, POTÊNCIA 230 CV INCLUSIVE CAÇAMBA METÁLICA - JUROS. AF_06/2014 (H)</t>
  </si>
  <si>
    <t>91383 CAMINHÃO BASCULANTE 10 M3, TRUCADO CABINE SIMPLES, PESO BRUTO TOTAL 23.000 KG, CARGA ÚTIL MÁXIMA 15.935 KG, DISTÂNCIA ENTRE EIXOS 4,80 M, POTÊNCIA 230 CV INCLUSIVE CAÇAMBA METÁLICA - MANUTENÇÃO. AF_06/2014 (H)</t>
  </si>
  <si>
    <t>91384 CAMINHÃO BASCULANTE 10 M3, TRUCADO CABINE SIMPLES, PESO BRUTO TOTAL 23.000 KG, CARGA ÚTIL MÁXIMA 15.935 KG, DISTÂNCIA ENTRE EIXOS 4,80 M, POTÊNCIA 230 CV INCLUSIVE CAÇAMBA METÁLICA - MATERIAIS NA OPERAÇÃO. AF_06/2014 (H)</t>
  </si>
  <si>
    <t>00004221</t>
  </si>
  <si>
    <t>OLEO DIESEL COMBUSTIVEL COMUM METROPOLITANO S-10 OU S-500</t>
  </si>
  <si>
    <t>67827 CAMINHÃO BASCULANTE 6 M3 TOCO, PESO BRUTO TOTAL 16.000 KG, CARGA ÚTIL MÁXIMA 11.130 KG, DISTÂNCIA ENTRE EIXOS 5,36 M, POTÊNCIA 185 CV, INCLUSIVE CAÇAMBA METÁLICA - CHI DIURNO. AF_06/2014 (CHI)</t>
  </si>
  <si>
    <t>7058</t>
  </si>
  <si>
    <t>CAMINHÃO BASCULANTE 6 M3 TOCO, PESO BRUTO TOTAL 16.000 KG, CARGA ÚTIL MÁXIMA 11.130 KG, DISTÂNCIA ENTRE EIXOS 5,36 M, POTÊNCIA 185 CV, INCLUSIVE CAÇAMBA METÁLICA - DEPRECIAÇÃO. AF_06/2014</t>
  </si>
  <si>
    <t>91402</t>
  </si>
  <si>
    <t>CAMINHÃO BASCULANTE 6 M3 TOCO, PESO BRUTO TOTAL 16.000 KG, CARGA ÚTIL MÁXIMA 11.130 KG, DISTÂNCIA ENTRE EIXOS 5,36 M, POTÊNCIA 185 CV, INCLUSIVE CAÇAMBA METÁLICA - IMPOSTOS E SEGUROS. AF_06/2014</t>
  </si>
  <si>
    <t>7059</t>
  </si>
  <si>
    <t>CAMINHÃO BASCULANTE 6 M3 TOCO, PESO BRUTO TOTAL 16.000 KG, CARGA ÚTIL MÁXIMA 11.130 KG, DISTÂNCIA ENTRE EIXOS 5,36 M, POTÊNCIA 185 CV, INCLUSIVE CAÇAMBA METÁLICA - JUROS. AF_06/2014</t>
  </si>
  <si>
    <t>67826 CAMINHÃO BASCULANTE 6 M3 TOCO, PESO BRUTO TOTAL 16.000 KG, CARGA ÚTIL MÁXIMA 11.130 KG, DISTÂNCIA ENTRE EIXOS 5,36 M, POTÊNCIA 185 CV, INCLUSIVE CAÇAMBA METÁLICA - CHP DIURNO. AF_06/2014 (CHP)</t>
  </si>
  <si>
    <t>7060</t>
  </si>
  <si>
    <t>CAMINHÃO BASCULANTE 6 M3 TOCO, PESO BRUTO TOTAL 16.000 KG, CARGA ÚTIL MÁXIMA 11.130 KG, DISTÂNCIA ENTRE EIXOS 5,36 M, POTÊNCIA 185 CV, INCLUSIVE CAÇAMBA METÁLICA - MANUTENÇÃO. AF_06/2014</t>
  </si>
  <si>
    <t>7061</t>
  </si>
  <si>
    <t>CAMINHÃO BASCULANTE 6 M3 TOCO, PESO BRUTO TOTAL 16.000 KG, CARGA ÚTIL MÁXIMA 11.130 KG, DISTÂNCIA ENTRE EIXOS 5,36 M, POTÊNCIA 185 CV, INCLUSIVE CAÇAMBA METÁLICA - MATERIAIS NA OPERAÇÃO. AF_06/2014</t>
  </si>
  <si>
    <t>7058 CAMINHÃO BASCULANTE 6 M3 TOCO, PESO BRUTO TOTAL 16.000 KG, CARGA ÚTIL MÁXIMA 11.130 KG, DISTÂNCIA ENTRE EIXOS 5,36 M, POTÊNCIA 185 CV, INCLUSIVE CAÇAMBA METÁLICA - DEPRECIAÇÃO. AF_06/2014 (H)</t>
  </si>
  <si>
    <t>00037733</t>
  </si>
  <si>
    <t>CACAMBA METALICA BASCULANTE COM CAPACIDADE DE 6 M3 (INCLUI MONTAGEM, NAO INCLUI CAMINHAO)</t>
  </si>
  <si>
    <t>00037752</t>
  </si>
  <si>
    <t>CAMINHAO TOCO, PESO BRUTO TOTAL 16000 KG, CARGA UTIL MAXIMA 11030 KG, DISTANCIA ENTRE EIXOS 5,41 M, POTENCIA 185 CV (INCLUI CABINE E CHASSI, NAO INCLUI CARROCERIA)</t>
  </si>
  <si>
    <t>91402 CAMINHÃO BASCULANTE 6 M3 TOCO, PESO BRUTO TOTAL 16.000 KG, CARGA ÚTIL MÁXIMA 11.130 KG, DISTÂNCIA ENTRE EIXOS 5,36 M, POTÊNCIA 185 CV, INCLUSIVE CAÇAMBA METÁLICA - IMPOSTOS E SEGUROS. AF_06/2014 (H)</t>
  </si>
  <si>
    <t>7059 CAMINHÃO BASCULANTE 6 M3 TOCO, PESO BRUTO TOTAL 16.000 KG, CARGA ÚTIL MÁXIMA 11.130 KG, DISTÂNCIA ENTRE EIXOS 5,36 M, POTÊNCIA 185 CV, INCLUSIVE CAÇAMBA METÁLICA - JUROS. AF_06/2014 (H)</t>
  </si>
  <si>
    <t>7060 CAMINHÃO BASCULANTE 6 M3 TOCO, PESO BRUTO TOTAL 16.000 KG, CARGA ÚTIL MÁXIMA 11.130 KG, DISTÂNCIA ENTRE EIXOS 5,36 M, POTÊNCIA 185 CV, INCLUSIVE CAÇAMBA METÁLICA - MANUTENÇÃO. AF_06/2014 (H)</t>
  </si>
  <si>
    <t>7061 CAMINHÃO BASCULANTE 6 M3 TOCO, PESO BRUTO TOTAL 16.000 KG, CARGA ÚTIL MÁXIMA 11.130 KG, DISTÂNCIA ENTRE EIXOS 5,36 M, POTÊNCIA 185 CV, INCLUSIVE CAÇAMBA METÁLICA - MATERIAIS NA OPERAÇÃO. AF_06/2014 (H)</t>
  </si>
  <si>
    <t>5903 CAMINHÃO PIPA 10.000 L TRUCADO, PESO BRUTO TOTAL 23.000 KG, CARGA ÚTIL MÁXIMA 15.935 KG, DISTÂNCIA ENTRE EIXOS 4,8 M, POTÊNCIA 230 CV, INCLUSIVE TANQUE DE AÇO PARA TRANSPORTE DE ÁGUA - CHI DIURNO. AF_06/2014 (CHI)</t>
  </si>
  <si>
    <t>88282</t>
  </si>
  <si>
    <t>MOTORISTA DE CAMINHÃO COM ENCARGOS COMPLEMENTARES</t>
  </si>
  <si>
    <t>91396</t>
  </si>
  <si>
    <t>CAMINHÃO PIPA 10.000 L TRUCADO, PESO BRUTO TOTAL 23.000 KG, CARGA ÚTIL MÁXIMA 15.935 KG, DISTÂNCIA ENTRE EIXOS 4,8 M, POTÊNCIA 230 CV, INCLUSIVE TANQUE DE AÇO PARA TRANSPORTE DE ÁGUA - DEPRECIAÇÃO. AF_06/2014</t>
  </si>
  <si>
    <t>91398</t>
  </si>
  <si>
    <t>CAMINHÃO PIPA 10.000 L TRUCADO, PESO BRUTO TOTAL 23.000 KG, CARGA ÚTIL MÁXIMA 15.935 KG, DISTÂNCIA ENTRE EIXOS 4,8 M, POTÊNCIA 230 CV, INCLUSIVE TANQUE DE AÇO PARA TRANSPORTE DE ÁGUA - IMPOSTOS E SEGUROS. AF_06/2014</t>
  </si>
  <si>
    <t>91397</t>
  </si>
  <si>
    <t>CAMINHÃO PIPA 10.000 L TRUCADO, PESO BRUTO TOTAL 23.000 KG, CARGA ÚTIL MÁXIMA 15.935 KG, DISTÂNCIA ENTRE EIXOS 4,8 M, POTÊNCIA 230 CV, INCLUSIVE TANQUE DE AÇO PARA TRANSPORTE DE ÁGUA - JUROS. AF_06/2014</t>
  </si>
  <si>
    <t>5901 CAMINHÃO PIPA 10.000 L TRUCADO, PESO BRUTO TOTAL 23.000 KG, CARGA ÚTIL MÁXIMA 15.935 KG, DISTÂNCIA ENTRE EIXOS 4,8 M, POTÊNCIA 230 CV, INCLUSIVE TANQUE DE AÇO PARA TRANSPORTE DE ÁGUA - CHP DIURNO. AF_06/2014 (CHP)</t>
  </si>
  <si>
    <t>5763</t>
  </si>
  <si>
    <t>CAMINHÃO PIPA 10.000 L TRUCADO, PESO BRUTO TOTAL 23.000 KG, CARGA ÚTIL MÁXIMA 15.935 KG, DISTÂNCIA ENTRE EIXOS 4,8 M, POTÊNCIA 230 CV, INCLUSIVE TANQUE DE AÇO PARA TRANSPORTE DE ÁGUA - MANUTENÇÃO. AF_06/2014</t>
  </si>
  <si>
    <t>53831</t>
  </si>
  <si>
    <t>CAMINHÃO PIPA 10.000 L TRUCADO, PESO BRUTO TOTAL 23.000 KG, CARGA ÚTIL MÁXIMA 15.935 KG, DISTÂNCIA ENTRE EIXOS 4,8 M, POTÊNCIA 230 CV, INCLUSIVE TANQUE DE AÇO PARA TRANSPORTE DE ÁGUA - MATERIAIS NA OPERAÇÃO. AF_06/2014</t>
  </si>
  <si>
    <t>91396 CAMINHÃO PIPA 10.000 L TRUCADO, PESO BRUTO TOTAL 23.000 KG, CARGA ÚTIL MÁXIMA 15.935 KG, DISTÂNCIA ENTRE EIXOS 4,8 M, POTÊNCIA 230 CV, INCLUSIVE TANQUE DE AÇO PARA TRANSPORTE DE ÁGUA - DEPRECIAÇÃO. AF_06/2014 (H)</t>
  </si>
  <si>
    <t>00037736</t>
  </si>
  <si>
    <t>TANQUE DE ACO CARBONO NAO REVESTIDO, PARA TRANSPORTE DE AGUA COM CAPACIDADE DE 10 M3, COM BOMBA CENTRIFUGA POR TOMADA DE FORCA, VAZAO MAXIMA *75* M3/H (INCLUI MONTAGEM, NAO INCLUI CAMINHAO)</t>
  </si>
  <si>
    <t>91398 CAMINHÃO PIPA 10.000 L TRUCADO, PESO BRUTO TOTAL 23.000 KG, CARGA ÚTIL MÁXIMA 15.935 KG, DISTÂNCIA ENTRE EIXOS 4,8 M, POTÊNCIA 230 CV, INCLUSIVE TANQUE DE AÇO PARA TRANSPORTE DE ÁGUA - IMPOSTOS E SEGUROS. AF_06/2014 (H)</t>
  </si>
  <si>
    <t>91397 CAMINHÃO PIPA 10.000 L TRUCADO, PESO BRUTO TOTAL 23.000 KG, CARGA ÚTIL MÁXIMA 15.935 KG, DISTÂNCIA ENTRE EIXOS 4,8 M, POTÊNCIA 230 CV, INCLUSIVE TANQUE DE AÇO PARA TRANSPORTE DE ÁGUA - JUROS. AF_06/2014 (H)</t>
  </si>
  <si>
    <t>5763 CAMINHÃO PIPA 10.000 L TRUCADO, PESO BRUTO TOTAL 23.000 KG, CARGA ÚTIL MÁXIMA 15.935 KG, DISTÂNCIA ENTRE EIXOS 4,8 M, POTÊNCIA 230 CV, INCLUSIVE TANQUE DE AÇO PARA TRANSPORTE DE ÁGUA - MANUTENÇÃO. AF_06/2014 (H)</t>
  </si>
  <si>
    <t>53831 CAMINHÃO PIPA 10.000 L TRUCADO, PESO BRUTO TOTAL 23.000 KG, CARGA ÚTIL MÁXIMA 15.935 KG, DISTÂNCIA ENTRE EIXOS 4,8 M, POTÊNCIA 230 CV, INCLUSIVE TANQUE DE AÇO PARA TRANSPORTE DE ÁGUA - MATERIAIS NA OPERAÇÃO. AF_06/2014 (H)</t>
  </si>
  <si>
    <t>5826 CAMINHÃO TOCO, PBT 16.000 KG, CARGA ÚTIL MÁX. 10.685 KG, DIST. ENTRE EIXOS 4,8 M, POTÊNCIA 189 CV, INCLUSIVE CARROCERIA FIXA ABERTA DE MADEIRA P/ TRANSPORTE GERAL DE CARGA SECA, DIMEN. APROX. 2,5 X 7,00 X 0,50 M - CHI DIURNO. AF_06/2014 (CHI)</t>
  </si>
  <si>
    <t>89264</t>
  </si>
  <si>
    <t>CAMINHÃO TOCO, PBT 16.000 KG, CARGA ÚTIL MÁX. 10.685 KG, DIST. ENTRE EIXOS 4,8 M, POTÊNCIA 189 CV, INCLUSIVE CARROCERIA FIXA ABERTA DE MADEIRA P/ TRANSPORTE GERAL DE CARGA SECA, DIMEN. APROX. 2,5 X 7,00 X 0,50 M - DEPRECIAÇÃO. AF_06/2014</t>
  </si>
  <si>
    <t>89266</t>
  </si>
  <si>
    <t>CAMINHÃO TOCO, PBT 16.000 KG, CARGA ÚTIL MÁX. 10.685 KG, DIST. ENTRE EIXOS 4,8 M, POTÊNCIA 189 CV, INCLUSIVE CARROCERIA FIXA ABERTA DE MADEIRA P/ TRANSPORTE GERAL DE CARGA SECA, DIMEN. APROX. 2,5 X 7,00 X 0,50 M - IMPOSTOS E SEGUROS. AF_06/2014</t>
  </si>
  <si>
    <t>89265</t>
  </si>
  <si>
    <t>CAMINHÃO TOCO, PBT 16.000 KG, CARGA ÚTIL MÁX. 10.685 KG, DIST. ENTRE EIXOS 4,8 M, POTÊNCIA 189 CV, INCLUSIVE CARROCERIA FIXA ABERTA DE MADEIRA P/ TRANSPORTE GERAL DE CARGA SECA, DIMEN. APROX. 2,5 X 7,00 X 0,50 M - JUROS. AF_06/2014</t>
  </si>
  <si>
    <t>5824 CAMINHÃO TOCO, PBT 16.000 KG, CARGA ÚTIL MÁX. 10.685 KG, DIST. ENTRE EIXOS 4,8 M, POTÊNCIA 189 CV, INCLUSIVE CARROCERIA FIXA ABERTA DE MADEIRA P/ TRANSPORTE GERAL DE CARGA SECA, DIMEN. APROX. 2,5 X 7,00 X 0,50 M - CHP DIURNO. AF_06/2014 (CHP)</t>
  </si>
  <si>
    <t>5705</t>
  </si>
  <si>
    <t>CAMINHÃO TOCO, PBT 16.000 KG, CARGA ÚTIL MÁX. 10.685 KG, DIST. ENTRE EIXOS 4,8 M, POTÊNCIA 189 CV, INCLUSIVE CARROCERIA FIXA ABERTA DE MADEIRA P/ TRANSPORTE GERAL DE CARGA SECA, DIMEN. APROX. 2,5 X 7,00 X 0,50 M - MANUTENÇÃO. AF_06/2014</t>
  </si>
  <si>
    <t>53797</t>
  </si>
  <si>
    <t>CAMINHÃO TOCO, PBT 16.000 KG, CARGA ÚTIL MÁX. 10.685 KG, DIST. ENTRE EIXOS 4,8 M, POTÊNCIA 189 CV, INCLUSIVE CARROCERIA FIXA ABERTA DE MADEIRA P/ TRANSPORTE GERAL DE CARGA SECA, DIMEN. APROX. 2,5 X 7,00 X 0,50 M - MATERIAIS NA OPERAÇÃO. AF_06/2014</t>
  </si>
  <si>
    <t>89264 CAMINHÃO TOCO, PBT 16.000 KG, CARGA ÚTIL MÁX. 10.685 KG, DIST. ENTRE EIXOS 4,8 M, POTÊNCIA 189 CV, INCLUSIVE CARROCERIA FIXA ABERTA DE MADEIRA P/ TRANSPORTE GERAL DE CARGA SECA, DIMEN. APROX. 2,5 X 7,00 X 0,50 M - DEPRECIAÇÃO. AF_06/2014 (H)</t>
  </si>
  <si>
    <t>00037731</t>
  </si>
  <si>
    <t>CARROCERIA FIXA ABERTA DE MADEIRA PARA TRANSPORTE GERAL DE CARGA SECA DIMENSOES APROXIMADAS 2,5 X 7,00 X 0,50 M (INCLUI MONTAGEM, NAO INCLUI CAMINHAO)</t>
  </si>
  <si>
    <t>89266 CAMINHÃO TOCO, PBT 16.000 KG, CARGA ÚTIL MÁX. 10.685 KG, DIST. ENTRE EIXOS 4,8 M, POTÊNCIA 189 CV, INCLUSIVE CARROCERIA FIXA ABERTA DE MADEIRA P/ TRANSPORTE GERAL DE CARGA SECA, DIMEN. APROX. 2,5 X 7,00 X 0,50 M - IMPOSTOS E SEGUROS. AF_06/2014 (H)</t>
  </si>
  <si>
    <t>89265 CAMINHÃO TOCO, PBT 16.000 KG, CARGA ÚTIL MÁX. 10.685 KG, DIST. ENTRE EIXOS 4,8 M, POTÊNCIA 189 CV, INCLUSIVE CARROCERIA FIXA ABERTA DE MADEIRA P/ TRANSPORTE GERAL DE CARGA SECA, DIMEN. APROX. 2,5 X 7,00 X 0,50 M - JUROS. AF_06/2014 (H)</t>
  </si>
  <si>
    <t>5705 CAMINHÃO TOCO, PBT 16.000 KG, CARGA ÚTIL MÁX. 10.685 KG, DIST. ENTRE EIXOS 4,8 M, POTÊNCIA 189 CV, INCLUSIVE CARROCERIA FIXA ABERTA DE MADEIRA P/ TRANSPORTE GERAL DE CARGA SECA, DIMEN. APROX. 2,5 X 7,00 X 0,50 M - MANUTENÇÃO. AF_06/2014 (H)</t>
  </si>
  <si>
    <t>53797 CAMINHÃO TOCO, PBT 16.000 KG, CARGA ÚTIL MÁX. 10.685 KG, DIST. ENTRE EIXOS 4,8 M, POTÊNCIA 189 CV, INCLUSIVE CARROCERIA FIXA ABERTA DE MADEIRA P/ TRANSPORTE GERAL DE CARGA SECA, DIMEN. APROX. 2,5 X 7,00 X 0,50 M - MATERIAIS NA OPERAÇÃO. AF_06/2014 (H)</t>
  </si>
  <si>
    <t>100973 CARGA, MANOBRA E DESCARGA DE SOLOS E MATERIAIS GRANULARES EM CAMINHÃO BASCULANTE 6 M³ - CARGA COM PÁ CARREGADEIRA (CAÇAMBA DE 1,7 A 2,8 M³ / 128 HP) E DESCARGA LIVRE (UNIDADE: M3). AF_07/2020 (M3)</t>
  </si>
  <si>
    <t>67827</t>
  </si>
  <si>
    <t>CAMINHÃO BASCULANTE 6 M3 TOCO, PESO BRUTO TOTAL 16.000 KG, CARGA ÚTIL MÁXIMA 11.130 KG, DISTÂNCIA ENTRE EIXOS 5,36 M, POTÊNCIA 185 CV, INCLUSIVE CAÇAMBA METÁLICA - CHI DIURNO. AF_06/2014</t>
  </si>
  <si>
    <t>67826</t>
  </si>
  <si>
    <t>CAMINHÃO BASCULANTE 6 M3 TOCO, PESO BRUTO TOTAL 16.000 KG, CARGA ÚTIL MÁXIMA 11.130 KG, DISTÂNCIA ENTRE EIXOS 5,36 M, POTÊNCIA 185 CV, INCLUSIVE CAÇAMBA METÁLICA - CHP DIURNO. AF_06/2014</t>
  </si>
  <si>
    <t>88261 CARPINTEIRO DE ESQUADRIA COM ENCARGOS COMPLEMENTARES (H)</t>
  </si>
  <si>
    <t>00001214</t>
  </si>
  <si>
    <t>CARPINTEIRO DE ESQUADRIAS (HORISTA)</t>
  </si>
  <si>
    <t>95329</t>
  </si>
  <si>
    <t>CURSO DE CAPACITAÇÃO PARA CARPINTEIRO DE ESQUADRIA (ENCARGOS COMPLEMENTARES) - HORISTA</t>
  </si>
  <si>
    <t>88262 CARPINTEIRO DE FORMAS COM ENCARGOS COMPLEMENTARES (H)</t>
  </si>
  <si>
    <t>00001213</t>
  </si>
  <si>
    <t>CARPINTEIRO DE FORMAS PARA CONCRETO (HORISTA)</t>
  </si>
  <si>
    <t>95330</t>
  </si>
  <si>
    <t>CURSO DE CAPACITAÇÃO PARA CARPINTEIRO DE FÔRMAS (ENCARGOS COMPLEMENTARES) - HORISTA</t>
  </si>
  <si>
    <t>87903 CHAPISCO APLICADO EM ALVENARIA (COM PRESENÇA DE VÃOS) E ESTRUTURAS DE CONCRETO DE FACHADA, COM ROLO PARA TEXTURA ACRÍLICA. ARGAMASSA INDUSTRIALIZADA COM PREPARO EM MISTURADOR 300 KG. AF_10/2022 (M2)</t>
  </si>
  <si>
    <t>87393</t>
  </si>
  <si>
    <t>ARGAMASSA INDUSTRIALIZADA PARA CHAPISCO ROLADO, PREPARO COM MISTURADOR DE EIXO HORIZONTAL DE 300 KG. AF_08/2019</t>
  </si>
  <si>
    <t>87885 CHAPISCO APLICADO NO TETO OU EM ALVENARIA E ESTRUTURA, COM ROLO PARA TEXTURA ACRÍLICA. ARGAMASSA INDUSTRIALIZADA COM PREPARO EM MISTURADOR 300 KG. AF_10/2022 (M2)</t>
  </si>
  <si>
    <t>90466 CHUMBAMENTO LINEAR EM ALVENARIA PARA RAMAIS/DISTRIBUIÇÃO DE INSTALAÇÕES HIDRÁULICAS COM DIÂMETROS MENORES OU IGUAIS A 40 MM. AF_09/2023 (M)</t>
  </si>
  <si>
    <t>100860 CHUVEIRO ELÉTRICO COMUM CORPO PLÁSTICO, TIPO DUCHA - FORNECIMENTO E INSTALAÇÃO. AF_01/2020 (UN)</t>
  </si>
  <si>
    <t>00001368</t>
  </si>
  <si>
    <t>CHUVEIRO COMUM EM PLASTICO BRANCO, COM CANO, 3 TEMPERATURAS, 5500 W (110/220 V)</t>
  </si>
  <si>
    <t>91534 COMPACTADOR DE SOLOS DE PERCUSSÃO (SOQUETE) COM MOTOR A GASOLINA 4 TEMPOS, POTÊNCIA 4 CV - CHI DIURNO. AF_08/2015 (CHI)</t>
  </si>
  <si>
    <t>88297</t>
  </si>
  <si>
    <t>OPERADOR DE MÁQUINAS E EQUIPAMENTOS COM ENCARGOS COMPLEMENTARES</t>
  </si>
  <si>
    <t>91529</t>
  </si>
  <si>
    <t>COMPACTADOR DE SOLOS DE PERCUSSÃO (SOQUETE) COM MOTOR A GASOLINA 4 TEMPOS, POTÊNCIA 4 CV - DEPRECIAÇÃO. AF_08/2015</t>
  </si>
  <si>
    <t>91530</t>
  </si>
  <si>
    <t>COMPACTADOR DE SOLOS DE PERCUSSÃO (SOQUETE) COM MOTOR A GASOLINA 4 TEMPOS, POTÊNCIA 4 CV - JUROS. AF_08/2015</t>
  </si>
  <si>
    <t>91533 COMPACTADOR DE SOLOS DE PERCUSSÃO (SOQUETE) COM MOTOR A GASOLINA 4 TEMPOS, POTÊNCIA 4 CV - CHP DIURNO. AF_08/2015 (CHP)</t>
  </si>
  <si>
    <t>91531</t>
  </si>
  <si>
    <t>COMPACTADOR DE SOLOS DE PERCUSSÃO (SOQUETE) COM MOTOR A GASOLINA 4 TEMPOS, POTÊNCIA 4 CV - MANUTENÇÃO. AF_08/2015</t>
  </si>
  <si>
    <t>91532</t>
  </si>
  <si>
    <t>COMPACTADOR DE SOLOS DE PERCUSSÃO (SOQUETE) COM MOTOR A GASOLINA 4 TEMPOS, POTÊNCIA 4 CV - MATERIAIS NA OPERAÇÃO. AF_08/2015</t>
  </si>
  <si>
    <t>91529 COMPACTADOR DE SOLOS DE PERCUSSÃO (SOQUETE) COM MOTOR A GASOLINA 4 TEMPOS, POTÊNCIA 4 CV - DEPRECIAÇÃO. AF_08/2015 (H)</t>
  </si>
  <si>
    <t>00013458</t>
  </si>
  <si>
    <t>COMPACTADOR DE SOLOS DE PERCURSAO (SOQUETE) COM MOTOR A GASOLINA 4 TEMPOS DE 4 HP (4 CV)</t>
  </si>
  <si>
    <t>91530 COMPACTADOR DE SOLOS DE PERCUSSÃO (SOQUETE) COM MOTOR A GASOLINA 4 TEMPOS, POTÊNCIA 4 CV - JUROS. AF_08/2015 (H)</t>
  </si>
  <si>
    <t>91531 COMPACTADOR DE SOLOS DE PERCUSSÃO (SOQUETE) COM MOTOR A GASOLINA 4 TEMPOS, POTÊNCIA 4 CV - MANUTENÇÃO. AF_08/2015 (H)</t>
  </si>
  <si>
    <t>91532 COMPACTADOR DE SOLOS DE PERCUSSÃO (SOQUETE) COM MOTOR A GASOLINA 4 TEMPOS, POTÊNCIA 4 CV - MATERIAIS NA OPERAÇÃO. AF_08/2015 (H)</t>
  </si>
  <si>
    <t>00004222</t>
  </si>
  <si>
    <t>GASOLINA COMUM</t>
  </si>
  <si>
    <t>95265 COMPACTADOR DE SOLOS DE PERCUSÃO (SOQUETE) COM MOTOR A GASOLINA, POTÊNCIA 3 CV - CHI DIURNO. AF_09/2016 (CHI)</t>
  </si>
  <si>
    <t>95260</t>
  </si>
  <si>
    <t>COMPACTADOR DE SOLOS DE PERCUSÃO (SOQUETE) COM MOTOR A GASOLINA, POTÊNCIA 3 CV - DEPRECIAÇÃO. AF_09/2016</t>
  </si>
  <si>
    <t>95261</t>
  </si>
  <si>
    <t>COMPACTADOR DE SOLOS DE PERCUSÃO (SOQUETE) COM MOTOR A GASOLINA, POTÊNCIA 3 CV - JUROS. AF_09/2016</t>
  </si>
  <si>
    <t>95264 COMPACTADOR DE SOLOS DE PERCUSÃO (SOQUETE) COM MOTOR A GASOLINA, POTÊNCIA 3 CV - CHP DIURNO. AF_09/2016 (CHP)</t>
  </si>
  <si>
    <t>95262</t>
  </si>
  <si>
    <t>COMPACTADOR DE SOLOS DE PERCUSÃO (SOQUETE) COM MOTOR A GASOLINA, POTÊNCIA 3 CV - MANUTENÇÃO. AF_09/2016</t>
  </si>
  <si>
    <t>95263</t>
  </si>
  <si>
    <t>COMPACTADOR DE SOLOS DE PERCUSÃO (SOQUETE) COM MOTOR A GASOLINA, POTÊNCIA 3 CV - MATERIAIS NA OPERAÇÃO. AF_09/2016</t>
  </si>
  <si>
    <t>95260 COMPACTADOR DE SOLOS DE PERCUSÃO (SOQUETE) COM MOTOR A GASOLINA, POTÊNCIA 3 CV - DEPRECIAÇÃO. AF_09/2016 (H)</t>
  </si>
  <si>
    <t>00011281</t>
  </si>
  <si>
    <t>COMPACTADOR DE SOLO A PERCUSSAO (SOQUETE), A GASOLINA 4 TEMPOS, PESO 55 A 65 KG, FORCA DE IMPACTO 1.000 A 1.500 KGF, FREQ. 600 A 700 GOLPES P/ MINUTO, VELOCIDADE TRABALHO DE 10 A 15 M/MIN, POT. DE 2,00 A 3,00 HP</t>
  </si>
  <si>
    <t>95261 COMPACTADOR DE SOLOS DE PERCUSÃO (SOQUETE) COM MOTOR A GASOLINA, POTÊNCIA 3 CV - JUROS. AF_09/2016 (H)</t>
  </si>
  <si>
    <t>95262 COMPACTADOR DE SOLOS DE PERCUSÃO (SOQUETE) COM MOTOR A GASOLINA, POTÊNCIA 3 CV - MANUTENÇÃO. AF_09/2016 (H)</t>
  </si>
  <si>
    <t>95263 COMPACTADOR DE SOLOS DE PERCUSÃO (SOQUETE) COM MOTOR A GASOLINA, POTÊNCIA 3 CV - MATERIAIS NA OPERAÇÃO. AF_09/2016 (H)</t>
  </si>
  <si>
    <t>97083 COMPACTAÇÃO MECÂNICA DE SOLO PARA EXECUÇÃO DE RADIER, PISO DE CONCRETO OU LAJE SOBRE SOLO, COM COMPACTADOR DE SOLOS A PERCUSSÃO. AF_09/2021 (M2)</t>
  </si>
  <si>
    <t>95265</t>
  </si>
  <si>
    <t>COMPACTADOR DE SOLOS DE PERCUSÃO (SOQUETE) COM MOTOR A GASOLINA, POTÊNCIA 3 CV - CHI DIURNO. AF_09/2016</t>
  </si>
  <si>
    <t>95264</t>
  </si>
  <si>
    <t>COMPACTADOR DE SOLOS DE PERCUSÃO (SOQUETE) COM MOTOR A GASOLINA, POTÊNCIA 3 CV - CHP DIURNO. AF_09/2016</t>
  </si>
  <si>
    <t>90965 COMPRESSOR DE AR REBOCÁVEL, VAZÃO 89 PCM, PRESSÃO EFETIVA DE TRABALHO 102 PSI, MOTOR DIESEL, POTÊNCIA 20 CV - CHI DIURNO. AF_06/2015 (CHI)</t>
  </si>
  <si>
    <t>90960</t>
  </si>
  <si>
    <t>COMPRESSOR DE AR REBOCÁVEL, VAZÃO 89 PCM, PRESSÃO EFETIVA DE TRABALHO 102 PSI, MOTOR DIESEL, POTÊNCIA 20 CV - DEPRECIAÇÃO. AF_06/2015</t>
  </si>
  <si>
    <t>90961</t>
  </si>
  <si>
    <t>COMPRESSOR DE AR REBOCÁVEL, VAZÃO 89 PCM, PRESSÃO EFETIVA DE TRABALHO 102 PSI, MOTOR DIESEL, POTÊNCIA 20 CV - JUROS. AF_06/2015</t>
  </si>
  <si>
    <t>90964 COMPRESSOR DE AR REBOCÁVEL, VAZÃO 89 PCM, PRESSÃO EFETIVA DE TRABALHO 102 PSI, MOTOR DIESEL, POTÊNCIA 20 CV - CHP DIURNO. AF_06/2015 (CHP)</t>
  </si>
  <si>
    <t>90962</t>
  </si>
  <si>
    <t>COMPRESSOR DE AR REBOCÁVEL, VAZÃO 89 PCM, PRESSÃO EFETIVA DE TRABALHO 102 PSI, MOTOR DIESEL, POTÊNCIA 20 CV - MANUTENÇÃO. AF_06/2015</t>
  </si>
  <si>
    <t>90963</t>
  </si>
  <si>
    <t>COMPRESSOR DE AR REBOCÁVEL, VAZÃO 89 PCM, PRESSÃO EFETIVA DE TRABALHO 102 PSI, MOTOR DIESEL, POTÊNCIA 20 CV - MATERIAIS NA OPERAÇÃO. AF_06/2015</t>
  </si>
  <si>
    <t>90960 COMPRESSOR DE AR REBOCÁVEL, VAZÃO 89 PCM, PRESSÃO EFETIVA DE TRABALHO 102 PSI, MOTOR DIESEL, POTÊNCIA 20 CV - DEPRECIAÇÃO. AF_06/2015 (H)</t>
  </si>
  <si>
    <t>00013803</t>
  </si>
  <si>
    <t>COMPRESSOR DE AR REBOCAVEL, VAZAO 89 PCM, PRESSAO EFETIVA DE TRABALHO *102* PSI, MOTOR DIESEL, POTENCIA *20* CV</t>
  </si>
  <si>
    <t>90961 COMPRESSOR DE AR REBOCÁVEL, VAZÃO 89 PCM, PRESSÃO EFETIVA DE TRABALHO 102 PSI, MOTOR DIESEL, POTÊNCIA 20 CV - JUROS. AF_06/2015 (H)</t>
  </si>
  <si>
    <t>90962 COMPRESSOR DE AR REBOCÁVEL, VAZÃO 89 PCM, PRESSÃO EFETIVA DE TRABALHO 102 PSI, MOTOR DIESEL, POTÊNCIA 20 CV - MANUTENÇÃO. AF_06/2015 (H)</t>
  </si>
  <si>
    <t>90963 COMPRESSOR DE AR REBOCÁVEL, VAZÃO 89 PCM, PRESSÃO EFETIVA DE TRABALHO 102 PSI, MOTOR DIESEL, POTÊNCIA 20 CV - MATERIAIS NA OPERAÇÃO. AF_06/2015 (H)</t>
  </si>
  <si>
    <t>103675 CONCRETAGEM DE VIGAS E LAJES, FCK=25 MPA, PARA LAJES MACIÇAS OU NERVURADAS COM USO DE BOMBA - LANÇAMENTO, ADENSAMENTO E ACABAMENTO. AF_02/2022_PS (M3)</t>
  </si>
  <si>
    <t>00001527</t>
  </si>
  <si>
    <t>CONCRETO USINADO BOMBEAVEL, CLASSE DE RESISTENCIA C25, BRITA 0 E 1, SLUMP = 100 +/- 20 MM, COM BOMBEAMENTO (DISPONIBILIZACAO DE BOMBA), SEM O LANCAMENTO (NBR 8953)</t>
  </si>
  <si>
    <t>103674 CONCRETAGEM DE VIGAS E LAJES, FCK=25 MPA, PARA LAJES PREMOLDADAS COM USO DE BOMBA - LANÇAMENTO, ADENSAMENTO E ACABAMENTO. AF_02/2022_PS (M3)</t>
  </si>
  <si>
    <t>94964 CONCRETO FCK = 20MPA, TRAÇO 1:2,7:3 (EM MASSA SECA DE CIMENTO/ AREIA MÉDIA/ BRITA 1) - PREPARO MECÂNICO COM BETONEIRA 400 L. AF_05/2021 (M3)</t>
  </si>
  <si>
    <t>00004721</t>
  </si>
  <si>
    <t>PEDRA BRITADA N. 1 (9,5 A 19 MM) POSTO PEDREIRA/FORNECEDOR, SEM FRETE</t>
  </si>
  <si>
    <t>94970 CONCRETO FCK = 20MPA, TRAÇO 1:2,7:3 (EM MASSA SECA DE CIMENTO/ AREIA MÉDIA/ BRITA 1) - PREPARO MECÂNICO COM BETONEIRA 600 L. AF_05/2021 (M3)</t>
  </si>
  <si>
    <t>94965 CONCRETO FCK = 25MPA, TRAÇO 1:2,3:2,7 (EM MASSA SECA DE CIMENTO/ AREIA MÉDIA/ BRITA 1) - PREPARO MECÂNICO COM BETONEIRA 400 L. AF_05/2021 (M3)</t>
  </si>
  <si>
    <t>94971 CONCRETO FCK = 25MPA, TRAÇO 1:2,3:2,7 (EM MASSA SECA DE CIMENTO/ AREIA MÉDIA/ BRITA 1) - PREPARO MECÂNICO COM BETONEIRA 600 L. AF_05/2021 (M3)</t>
  </si>
  <si>
    <t>94972 CONCRETO FCK = 30MPA, TRAÇO 1:2,1:2,5 (EM MASSA SECA DE CIMENTO/ AREIA MÉDIA/ BRITA 1) - PREPARO MECÂNICO COM BETONEIRA 600 L. AF_05/2021 (M3)</t>
  </si>
  <si>
    <t>94974 CONCRETO MAGRO PARA LASTRO, TRAÇO 1:4,5:4,5 (EM MASSA SECA DE CIMENTO/ AREIA MÉDIA/ BRITA 1) - PREPARO MANUAL. AF_05/2021 (M3)</t>
  </si>
  <si>
    <t>94962 CONCRETO MAGRO PARA LASTRO, TRAÇO 1:4,5:4,5 (EM MASSA SECA DE CIMENTO/ AREIA MÉDIA/ BRITA 1) - PREPARO MECÂNICO COM BETONEIRA 400 L. AF_05/2021 (M3)</t>
  </si>
  <si>
    <t>94968 CONCRETO MAGRO PARA LASTRO, TRAÇO 1:4,5:4,5 (EM MASSA SECA DE CIMENTO/ AREIA MÉDIA/ BRITA 1) - PREPARO MECÂNICO COM BETONEIRA 600 L. AF_05/2021 (M3)</t>
  </si>
  <si>
    <t>95801 CONDULETE DE ALUMÍNIO, TIPO X, PARA ELETRODUTO DE AÇO GALVANIZADO DN 20 MM (3/4''), APARENTE - FORNECIMENTO E INSTALAÇÃO. AF_10/2022 (UN)</t>
  </si>
  <si>
    <t>00002580</t>
  </si>
  <si>
    <t>CONDULETE DE ALUMINIO TIPO X, PARA ELETRODUTO ROSCAVEL DE 3/4", COM TAMPA CEGA</t>
  </si>
  <si>
    <t>95805 CONDULETE DE PVC, TIPO B, PARA ELETRODUTO DE PVC SOLDÁVEL DN 25 MM (3/4''), APARENTE - FORNECIMENTO E INSTALAÇÃO. AF_10/2022 (UN)</t>
  </si>
  <si>
    <t>00012010</t>
  </si>
  <si>
    <t>CONDULETE EM PVC, TIPO "B", SEM TAMPA, DE 1/2" OU 3/4"</t>
  </si>
  <si>
    <t>95811 CONDULETE DE PVC, TIPO LB, PARA ELETRODUTO DE PVC SOLDÁVEL DN 25 MM (3/4''), APARENTE - FORNECIMENTO E INSTALAÇÃO. AF_10/2022 (UN)</t>
  </si>
  <si>
    <t>00012016</t>
  </si>
  <si>
    <t>CONDULETE EM PVC, TIPO "LB", SEM TAMPA, DE 1/2" OU 3/4"</t>
  </si>
  <si>
    <t>92876 CORTE E DOBRA DE AÇO CA-25, DIÂMETRO DE 8,0 MM. AF_06/2022 (KG)</t>
  </si>
  <si>
    <t>00043053</t>
  </si>
  <si>
    <t>ACO CA-25, 6,3 MM OU 8,0 MM, VERGALHAO</t>
  </si>
  <si>
    <t>92803 CORTE E DOBRA DE AÇO CA-50, DIÂMETRO DE 10,0 MM. AF_06/2022 (KG)</t>
  </si>
  <si>
    <t>92804 CORTE E DOBRA DE AÇO CA-50, DIÂMETRO DE 12,5 MM. AF_06/2022 (KG)</t>
  </si>
  <si>
    <t>92805 CORTE E DOBRA DE AÇO CA-50, DIÂMETRO DE 16,0 MM. AF_06/2022 (KG)</t>
  </si>
  <si>
    <t>92806 CORTE E DOBRA DE AÇO CA-50, DIÂMETRO DE 20,0 MM. AF_06/2022 (KG)</t>
  </si>
  <si>
    <t>00043056</t>
  </si>
  <si>
    <t>ACO CA-50, 20,0 MM OU 25,0 MM, VERGALHAO</t>
  </si>
  <si>
    <t>92801 CORTE E DOBRA DE AÇO CA-50, DIÂMETRO DE 6,3 MM. AF_06/2022 (KG)</t>
  </si>
  <si>
    <t>92802 CORTE E DOBRA DE AÇO CA-50, DIÂMETRO DE 8,0 MM. AF_06/2022 (KG)</t>
  </si>
  <si>
    <t>92799 CORTE E DOBRA DE AÇO CA-60, DIÂMETRO DE 4,2 MM. AF_06/2022 (KG)</t>
  </si>
  <si>
    <t>00043059</t>
  </si>
  <si>
    <t>ACO CA-60, 4,2 MM, OU 5,0 MM, OU 6,0 MM, OU 7,0 MM, VERGALHAO</t>
  </si>
  <si>
    <t>92800 CORTE E DOBRA DE AÇO CA-60, DIÂMETRO DE 5,0 MM. AF_06/2022 (KG)</t>
  </si>
  <si>
    <t>86901 CUBA DE EMBUTIR OVAL EM LOUÇA BRANCA, 35 X 50CM OU EQUIVALENTE - FORNECIMENTO E INSTALAÇÃO. AF_01/2020 (UN)</t>
  </si>
  <si>
    <t>00020269</t>
  </si>
  <si>
    <t>LAVATORIO / CUBA DE EMBUTIR, OVAL, DE LOUCA BRANCA, SEM LADRAO, DIMENSOES *50 X 35* CM (L X C)</t>
  </si>
  <si>
    <t>86937 CUBA DE EMBUTIR OVAL EM LOUÇA BRANCA, 35 X 50CM OU EQUIVALENTE, INCLUSO VÁLVULA EM METAL CROMADO E SIFÃO FLEXÍVEL EM PVC - FORNECIMENTO E INSTALAÇÃO. AF_01/2020 (UN)</t>
  </si>
  <si>
    <t>86901</t>
  </si>
  <si>
    <t>CUBA DE EMBUTIR OVAL EM LOUÇA BRANCA, 35 X 50CM OU EQUIVALENTE - FORNECIMENTO E INSTALAÇÃO. AF_01/2020</t>
  </si>
  <si>
    <t>100852 CUBA DE EMBUTIR RETANGULAR DE AÇO INOXIDÁVEL, 56 X 33 X 12 CM - FORNECIMENTO E INSTALAÇÃO. AF_01/2020 (UN)</t>
  </si>
  <si>
    <t>00001747</t>
  </si>
  <si>
    <t>CUBA ACO INOX (AISI 304) DE EMBUTIR COM VALVULA DE 3 1/2 ", DE *56 X 33 X 12* CM</t>
  </si>
  <si>
    <t>95308 CURSO DE CAPACITAÇÃO PARA AJUDANTE DE ARMADOR (ENCARGOS COMPLEMENTARES) - HORISTA (H)</t>
  </si>
  <si>
    <t>95309 CURSO DE CAPACITAÇÃO PARA AJUDANTE DE CARPINTEIRO (ENCARGOS COMPLEMENTARES) - HORISTA (H)</t>
  </si>
  <si>
    <t>95313 CURSO DE CAPACITAÇÃO PARA AJUDANTE ESPECIALIZADO (ENCARGOS COMPLEMENTARES) - HORISTA (H)</t>
  </si>
  <si>
    <t>95413 CURSO DE CAPACITAÇÃO PARA ALMOXARIFE (ENCARGOS COMPLEMENTARES) - MENSALISTA (MES)</t>
  </si>
  <si>
    <t>95314 CURSO DE CAPACITAÇÃO PARA ARMADOR (ENCARGOS COMPLEMENTARES) - HORISTA (H)</t>
  </si>
  <si>
    <t>95315 CURSO DE CAPACITAÇÃO PARA ASSENTADOR DE TUBOS (ENCARGOS COMPLEMENTARES) - HORISTA (H)</t>
  </si>
  <si>
    <t>95316 CURSO DE CAPACITAÇÃO PARA AUXILIAR DE ELETRICISTA (ENCARGOS COMPLEMENTARES) - HORISTA (H)</t>
  </si>
  <si>
    <t>95317 CURSO DE CAPACITAÇÃO PARA AUXILIAR DE ENCANADOR OU BOMBEIRO HIDRÁULICO (ENCARGOS COMPLEMENTARES) - HORISTA (H)</t>
  </si>
  <si>
    <t>95319 CURSO DE CAPACITAÇÃO PARA AUXILIAR DE MECÂNICO (ENCARGOS COMPLEMENTARES) - HORISTA (H)</t>
  </si>
  <si>
    <t>95320 CURSO DE CAPACITAÇÃO PARA AUXILIAR DE SERRALHEIRO (ENCARGOS COMPLEMENTARES) - HORISTA (H)</t>
  </si>
  <si>
    <t>95324 CURSO DE CAPACITAÇÃO PARA AZULEJISTA OU LADRILHISTA (ENCARGOS COMPLEMENTARES) - HORISTA (H)</t>
  </si>
  <si>
    <t>95329 CURSO DE CAPACITAÇÃO PARA CARPINTEIRO DE ESQUADRIA (ENCARGOS COMPLEMENTARES) - HORISTA (H)</t>
  </si>
  <si>
    <t>95330 CURSO DE CAPACITAÇÃO PARA CARPINTEIRO DE FÔRMAS (ENCARGOS COMPLEMENTARES) - HORISTA (H)</t>
  </si>
  <si>
    <t>95332 CURSO DE CAPACITAÇÃO PARA ELETRICISTA (ENCARGOS COMPLEMENTARES) - HORISTA (H)</t>
  </si>
  <si>
    <t>00002436</t>
  </si>
  <si>
    <t>ELETRICISTA (HORISTA)</t>
  </si>
  <si>
    <t>95335 CURSO DE CAPACITAÇÃO PARA ENCANADOR OU BOMBEIRO HIDRÁULICO (ENCARGOS COMPLEMENTARES) - HORISTA (H)</t>
  </si>
  <si>
    <t>00002696</t>
  </si>
  <si>
    <t>ENCANADOR OU BOMBEIRO HIDRAULICO (HORISTA)</t>
  </si>
  <si>
    <t>95401 CURSO DE CAPACITAÇÃO PARA ENCARREGADO GERAL (ENCARGOS COMPLEMENTARES) - HORISTA (H)</t>
  </si>
  <si>
    <t>00004083</t>
  </si>
  <si>
    <t>ENCARREGADO GERAL DE OBRAS (HORISTA)</t>
  </si>
  <si>
    <t>95422 CURSO DE CAPACITAÇÃO PARA ENCARREGADO GERAL DE OBRAS (ENCARGOS COMPLEMENTARES) - MENSALISTA (MES)</t>
  </si>
  <si>
    <t>95403 CURSO DE CAPACITAÇÃO PARA ENGENHEIRO CIVIL DE OBRA PLENO (ENCARGOS COMPLEMENTARES) - HORISTA (H)</t>
  </si>
  <si>
    <t>00002707</t>
  </si>
  <si>
    <t>ENGENHEIRO CIVIL DE OBRA PLENO (HORISTA)</t>
  </si>
  <si>
    <t>95417 CURSO DE CAPACITAÇÃO PARA ENGENHEIRO CIVIL DE OBRA PLENO (ENCARGOS COMPLEMENTARES) - MENSALISTA (MES)</t>
  </si>
  <si>
    <t>95338 CURSO DE CAPACITAÇÃO PARA IMPERMEABILIZADOR (ENCARGOS COMPLEMENTARES) - HORISTA (H)</t>
  </si>
  <si>
    <t>00012873</t>
  </si>
  <si>
    <t>IMPERMEABILIZADOR (HORISTA)</t>
  </si>
  <si>
    <t>95390 CURSO DE CAPACITAÇÃO PARA JARDINEIRO (ENCARGOS COMPLEMENTARES) - HORISTA (H)</t>
  </si>
  <si>
    <t>00044503</t>
  </si>
  <si>
    <t>JARDINEIRO (HORISTA)</t>
  </si>
  <si>
    <t>95341 CURSO DE CAPACITAÇÃO PARA MARMORISTA/GRANITEIRO (ENCARGOS COMPLEMENTARES) - HORISTA (H)</t>
  </si>
  <si>
    <t>00004755</t>
  </si>
  <si>
    <t>MARMORISTA / GRANITEIRO (HORISTA)</t>
  </si>
  <si>
    <t>100298 CURSO DE CAPACITAÇÃO PARA MECÂNICO DE REFRIGERAÇÃO (ENCARGOS COMPLEMENTARES) - HORISTA (H)</t>
  </si>
  <si>
    <t>00034794</t>
  </si>
  <si>
    <t>MECANICO DE REFRIGERACAO (HORISTA)</t>
  </si>
  <si>
    <t>100295 CURSO DE CAPACITAÇÃO PARA MONTADOR DE ELETROELETRONICOS (ENCARGOS COMPLEMENTARES) - HORISTA (H)</t>
  </si>
  <si>
    <t>00034761</t>
  </si>
  <si>
    <t>MONTADOR DE ELETROELETRONICOS (HORISTA)</t>
  </si>
  <si>
    <t>95344 CURSO DE CAPACITAÇÃO PARA MONTADOR DE ESTRUTURA METÁLICA (ENCARGOS COMPLEMENTARES) - HORISTA (H)</t>
  </si>
  <si>
    <t>00044497</t>
  </si>
  <si>
    <t>MONTADOR DE ESTRUTURAS METALICAS HORISTA</t>
  </si>
  <si>
    <t>95345 CURSO DE CAPACITAÇÃO PARA MONTADOR ELETROMECÂNICO (ENCARGOS COMPLEMENTARES) - HORISTA (H)</t>
  </si>
  <si>
    <t>00002437</t>
  </si>
  <si>
    <t>MONTADOR DE MAQUINAS (HORISTA)</t>
  </si>
  <si>
    <t>95346 CURSO DE CAPACITAÇÃO PARA MOTORISTA DE BASCULANTE (ENCARGOS COMPLEMENTARES) - HORISTA (H)</t>
  </si>
  <si>
    <t>00020020</t>
  </si>
  <si>
    <t>MOTORISTA DE CAMINHAO-BASCULANTE (HORISTA)</t>
  </si>
  <si>
    <t>95347 CURSO DE CAPACITAÇÃO PARA MOTORISTA DE CAMINHÃO (ENCARGOS COMPLEMENTARES) - HORISTA (H)</t>
  </si>
  <si>
    <t>00004093</t>
  </si>
  <si>
    <t>MOTORISTA DE CAMINHAO (HORISTA)</t>
  </si>
  <si>
    <t>95351 CURSO DE CAPACITAÇÃO PARA MOTORISTA OPERADOR DE MUNCK (ENCARGOS COMPLEMENTARES) - HORISTA (H)</t>
  </si>
  <si>
    <t>00004096</t>
  </si>
  <si>
    <t>MOTORISTA OPERADOR DE CAMINHAO COM MUNCK (HORISTA)</t>
  </si>
  <si>
    <t>95389 CURSO DE CAPACITAÇÃO PARA OPERADOR DE BETONEIRA ESTACIONÁRIA/MISTURADOR (ENCARGOS COMPLEMENTARES) - HORISTA (H)</t>
  </si>
  <si>
    <t>00037666</t>
  </si>
  <si>
    <t>OPERADOR DE BETONEIRA ESTACIONARIA / MISTURADOR (HORISTA)</t>
  </si>
  <si>
    <t>95357 CURSO DE CAPACITAÇÃO PARA OPERADOR DE ESCAVADEIRA (ENCARGOS COMPLEMENTARES) - HORISTA (H)</t>
  </si>
  <si>
    <t>00004234</t>
  </si>
  <si>
    <t>OPERADOR DE ESCAVADEIRA (HORISTA)</t>
  </si>
  <si>
    <t>95358 CURSO DE CAPACITAÇÃO PARA OPERADOR DE GUINCHO (ENCARGOS COMPLEMENTARES) - HORISTA (H)</t>
  </si>
  <si>
    <t>00004253</t>
  </si>
  <si>
    <t>OPERADOR DE GUINCHO OU GUINCHEIRO (HORISTA)</t>
  </si>
  <si>
    <t>95361 CURSO DE CAPACITAÇÃO PARA OPERADOR DE MARTELETE OU MARTELETEIRO (ENCARGOS COMPLEMENTARES) - HORISTA (H)</t>
  </si>
  <si>
    <t>00004257</t>
  </si>
  <si>
    <t>OPERADOR DE MARTELETE OU MARTELETEIRO (HORISTA)</t>
  </si>
  <si>
    <t>95360 CURSO DE CAPACITAÇÃO PARA OPERADOR DE MÁQUINAS E EQUIPAMENTOS (ENCARGOS COMPLEMENTARES) - HORISTA (H)</t>
  </si>
  <si>
    <t>00004230</t>
  </si>
  <si>
    <t>OPERADOR DE MAQUINAS E TRATORES DIVERSOS - TERRAPLANAGEM (HORISTA)</t>
  </si>
  <si>
    <t>95364 CURSO DE CAPACITAÇÃO PARA OPERADOR DE PÁ CARREGADEIRA (ENCARGOS COMPLEMENTARES) - HORISTA (H)</t>
  </si>
  <si>
    <t>00004248</t>
  </si>
  <si>
    <t>OPERADOR DE PA CARREGADEIRA (HORISTA)</t>
  </si>
  <si>
    <t>95371 CURSO DE CAPACITAÇÃO PARA PEDREIRO (ENCARGOS COMPLEMENTARES) - HORISTA (H)</t>
  </si>
  <si>
    <t>00004750</t>
  </si>
  <si>
    <t>PEDREIRO (HORISTA)</t>
  </si>
  <si>
    <t>95372 CURSO DE CAPACITAÇÃO PARA PINTOR (ENCARGOS COMPLEMENTARES) - HORISTA (H)</t>
  </si>
  <si>
    <t>00004783</t>
  </si>
  <si>
    <t>PINTOR (HORISTA)</t>
  </si>
  <si>
    <t>95377 CURSO DE CAPACITAÇÃO PARA SERRALHEIRO (ENCARGOS COMPLEMENTARES) - HORISTA (H)</t>
  </si>
  <si>
    <t>00006110</t>
  </si>
  <si>
    <t>SERRALHEIRO (HORISTA)</t>
  </si>
  <si>
    <t>95378 CURSO DE CAPACITAÇÃO PARA SERVENTE (ENCARGOS COMPLEMENTARES) - HORISTA (H)</t>
  </si>
  <si>
    <t>00006111</t>
  </si>
  <si>
    <t>SERVENTE DE OBRAS (HORISTA)</t>
  </si>
  <si>
    <t>95379 CURSO DE CAPACITAÇÃO PARA SOLDADOR (ENCARGOS COMPLEMENTARES) - HORISTA (H)</t>
  </si>
  <si>
    <t>00006160</t>
  </si>
  <si>
    <t>SOLDADOR (HORISTA)</t>
  </si>
  <si>
    <t>95385 CURSO DE CAPACITAÇÃO PARA TELHADISTA (ENCARGOS COMPLEMENTARES) - HORISTA (H)</t>
  </si>
  <si>
    <t>00012869</t>
  </si>
  <si>
    <t>TELHADOR / TELHADISTA (HORISTA)</t>
  </si>
  <si>
    <t>95386 CURSO DE CAPACITAÇÃO PARA TRATORISTA (ENCARGOS COMPLEMENTARES) - HORISTA (H)</t>
  </si>
  <si>
    <t>95387 CURSO DE CAPACITAÇÃO PARA VIDRACEIRO (ENCARGOS COMPLEMENTARES) - HORISTA (H)</t>
  </si>
  <si>
    <t>00010489</t>
  </si>
  <si>
    <t>VIDRACEIRO (HORISTA)</t>
  </si>
  <si>
    <t>101372 CURSO DE CAPACITAÇÃO PARA VIGIA DIURNO (ENCARGOS COMPLEMENTARES) - MENSALISTA (MES)</t>
  </si>
  <si>
    <t>91911 CURVA 90 GRAUS PARA ELETRODUTO, PVC, ROSCÁVEL, DN 20 MM (1/2"), PARA CIRCUITOS TERMINAIS, INSTALADA EM PAREDE - FORNECIMENTO E INSTALAÇÃO. AF_03/2023 (UN)</t>
  </si>
  <si>
    <t>00001870</t>
  </si>
  <si>
    <t>CURVA 90 GRAUS, LONGA, DE PVC RIGIDO ROSCAVEL, DE 1/2", PARA ELETRODUTO</t>
  </si>
  <si>
    <t>91890 CURVA 90 GRAUS PARA ELETRODUTO, PVC, ROSCÁVEL, DN 25 MM (3/4"), PARA CIRCUITOS TERMINAIS, INSTALADA EM FORRO - FORNECIMENTO E INSTALAÇÃO. AF_03/2023 (UN)</t>
  </si>
  <si>
    <t>5915015 Carga, manobra e descarga de materiais diversos em caminhão carroceria com capacidade de 11 t e com guindauto de 45 t.m (t)</t>
  </si>
  <si>
    <t>E9041</t>
  </si>
  <si>
    <t>Caminhão carroceria com guindauto com capacidade de 45 t.m - 188 kW</t>
  </si>
  <si>
    <t>5914655 Carga, manobra e descarga de materiais diversos em caminhão carroceria de 15 t - carga e descarga manuais (t)</t>
  </si>
  <si>
    <t>E9592</t>
  </si>
  <si>
    <t>Caminhão carroceria com capacidade de 15 t - 188 kW</t>
  </si>
  <si>
    <t>1408173 Corte de perfis metálicos com maçarico oxiacetileno (cm²)</t>
  </si>
  <si>
    <t>E9662</t>
  </si>
  <si>
    <t>Equipamento para solda e corte com oxiacetileno</t>
  </si>
  <si>
    <t>M1796</t>
  </si>
  <si>
    <t>Gás acetileno</t>
  </si>
  <si>
    <t>M1795</t>
  </si>
  <si>
    <t>Gás oxigênio</t>
  </si>
  <si>
    <t>m³</t>
  </si>
  <si>
    <t>101891 DISJUNTOR MONOPOLAR TIPO NEMA, CORRENTE NOMINAL DE 35 ATÉ 50A - FORNECIMENTO E INSTALAÇÃO. AF_10/2020 (UN)</t>
  </si>
  <si>
    <t>00002386</t>
  </si>
  <si>
    <t>DISJUNTOR TIPO NEMA, MONOPOLAR 35 ATE 50 A, TENSAO MAXIMA DE 240 V</t>
  </si>
  <si>
    <t>88264 ELETRICISTA COM ENCARGOS COMPLEMENTARES (H)</t>
  </si>
  <si>
    <t>95332</t>
  </si>
  <si>
    <t>CURSO DE CAPACITAÇÃO PARA ELETRICISTA (ENCARGOS COMPLEMENTARES) - HORISTA</t>
  </si>
  <si>
    <t>91862 ELETRODUTO RÍGIDO ROSCÁVEL, PVC, DN 20 MM (1/2"), PARA CIRCUITOS TERMINAIS, INSTALADO EM FORRO - FORNECIMENTO E INSTALAÇÃO. AF_03/2023 (M)</t>
  </si>
  <si>
    <t>00002673</t>
  </si>
  <si>
    <t>ELETRODUTO DE PVC RIGIDO ROSCAVEL DE 1/2 ", SEM LUVA</t>
  </si>
  <si>
    <t>91870 ELETRODUTO RÍGIDO ROSCÁVEL, PVC, DN 20 MM (1/2"), PARA CIRCUITOS TERMINAIS, INSTALADO EM PAREDE - FORNECIMENTO E INSTALAÇÃO. AF_03/2023 (M)</t>
  </si>
  <si>
    <t>91863 ELETRODUTO RÍGIDO ROSCÁVEL, PVC, DN 25 MM (3/4"), PARA CIRCUITOS TERMINAIS, INSTALADO EM FORRO - FORNECIMENTO E INSTALAÇÃO. AF_03/2023 (M)</t>
  </si>
  <si>
    <t>00002674</t>
  </si>
  <si>
    <t>ELETRODUTO DE PVC RIGIDO ROSCAVEL DE 3/4 ", SEM LUVA</t>
  </si>
  <si>
    <t>91871 ELETRODUTO RÍGIDO ROSCÁVEL, PVC, DN 25 MM (3/4"), PARA CIRCUITOS TERMINAIS, INSTALADO EM PAREDE - FORNECIMENTO E INSTALAÇÃO. AF_03/2023 (M)</t>
  </si>
  <si>
    <t>87546 EMBOÇO, EM ARGAMASSA TRAÇO 1:2:8, PREPARO MANUAL, APLICADO MANUALMENTE EM PAREDES INTERNAS, PARA AMBIENTES COM ÁREA MENOR QUE 5M², E = 10MM, COM TALISCAS. AF_03/2024 (M2)</t>
  </si>
  <si>
    <t>88267 ENCANADOR OU BOMBEIRO HIDRÁULICO COM ENCARGOS COMPLEMENTARES (H)</t>
  </si>
  <si>
    <t>95335</t>
  </si>
  <si>
    <t>CURSO DE CAPACITAÇÃO PARA ENCANADOR OU BOMBEIRO HIDRÁULICO (ENCARGOS COMPLEMENTARES) - HORISTA</t>
  </si>
  <si>
    <t>90776 ENCARREGADO GERAL COM ENCARGOS COMPLEMENTARES (H)</t>
  </si>
  <si>
    <t>00043487</t>
  </si>
  <si>
    <t>EPI - FAMILIA ENCARREGADO GERAL - HORISTA (ENCARGOS COMPLEMENTARES - COLETADO CAIXA)</t>
  </si>
  <si>
    <t>00043463</t>
  </si>
  <si>
    <t>FERRAMENTAS - FAMILIA ENCARREGADO GERAL - HORISTA (ENCARGOS COMPLEMENTARES - COLETADO CAIXA)</t>
  </si>
  <si>
    <t>95401</t>
  </si>
  <si>
    <t>CURSO DE CAPACITAÇÃO PARA ENCARREGADO GERAL (ENCARGOS COMPLEMENTARES) - HORISTA</t>
  </si>
  <si>
    <t>86887 ENGATE FLEXÍVEL EM INOX, 1/2 X 40CM - FORNECIMENTO E INSTALAÇÃO. AF_01/2020 (UN)</t>
  </si>
  <si>
    <t>00011684</t>
  </si>
  <si>
    <t>ENGATE / RABICHO FLEXIVEL INOX 1/2" X 40 CM</t>
  </si>
  <si>
    <t>86884 ENGATE FLEXÍVEL EM PLÁSTICO BRANCO, 1/2" X 30CM - FORNECIMENTO E INSTALAÇÃO. AF_01/2020 (UN)</t>
  </si>
  <si>
    <t>00006141</t>
  </si>
  <si>
    <t>ENGATE/RABICHO FLEXIVEL PLASTICO (PVC OU ABS) BRANCO 1/2" X 30 CM</t>
  </si>
  <si>
    <t>90778 ENGENHEIRO CIVIL DE OBRA PLENO COM ENCARGOS COMPLEMENTARES (H)</t>
  </si>
  <si>
    <t>00043486</t>
  </si>
  <si>
    <t>EPI - FAMILIA ENGENHEIRO CIVIL - HORISTA (ENCARGOS COMPLEMENTARES - COLETADO CAIXA)</t>
  </si>
  <si>
    <t>00043462</t>
  </si>
  <si>
    <t>FERRAMENTAS - FAMILIA ENGENHEIRO CIVIL - HORISTA (ENCARGOS COMPLEMENTARES - COLETADO CAIXA)</t>
  </si>
  <si>
    <t>95403</t>
  </si>
  <si>
    <t>CURSO DE CAPACITAÇÃO PARA ENGENHEIRO CIVIL DE OBRA PLENO (ENCARGOS COMPLEMENTARES) - HORISTA</t>
  </si>
  <si>
    <t>5632 ESCAVADEIRA HIDRÁULICA SOBRE ESTEIRAS, CAÇAMBA 0,80 M3, PESO OPERACIONAL 17 T, POTENCIA BRUTA 111 HP - CHI DIURNO. AF_06/2014 (CHI)</t>
  </si>
  <si>
    <t>88294</t>
  </si>
  <si>
    <t>OPERADOR DE ESCAVADEIRA COM ENCARGOS COMPLEMENTARES</t>
  </si>
  <si>
    <t>5627</t>
  </si>
  <si>
    <t>ESCAVADEIRA HIDRÁULICA SOBRE ESTEIRAS, CAÇAMBA 0,80 M3, PESO OPERACIONAL 17 T, POTENCIA BRUTA 111 HP - DEPRECIAÇÃO. AF_06/2014</t>
  </si>
  <si>
    <t>5628</t>
  </si>
  <si>
    <t>ESCAVADEIRA HIDRÁULICA SOBRE ESTEIRAS, CAÇAMBA 0,80 M3, PESO OPERACIONAL 17 T, POTENCIA BRUTA 111 HP - JUROS. AF_06/2014</t>
  </si>
  <si>
    <t>5631 ESCAVADEIRA HIDRÁULICA SOBRE ESTEIRAS, CAÇAMBA 0,80 M3, PESO OPERACIONAL 17 T, POTENCIA BRUTA 111 HP - CHP DIURNO. AF_06/2014 (CHP)</t>
  </si>
  <si>
    <t>5629</t>
  </si>
  <si>
    <t>ESCAVADEIRA HIDRÁULICA SOBRE ESTEIRAS, CAÇAMBA 0,80 M3, PESO OPERACIONAL 17 T, POTENCIA BRUTA 111 HP - MANUTENÇÃO. AF_06/2014</t>
  </si>
  <si>
    <t>5630</t>
  </si>
  <si>
    <t>ESCAVADEIRA HIDRÁULICA SOBRE ESTEIRAS, CAÇAMBA 0,80 M3, PESO OPERACIONAL 17 T, POTENCIA BRUTA 111 HP - MATERIAIS NA OPERAÇÃO. AF_06/2014</t>
  </si>
  <si>
    <t>5627 ESCAVADEIRA HIDRÁULICA SOBRE ESTEIRAS, CAÇAMBA 0,80 M3, PESO OPERACIONAL 17 T, POTENCIA BRUTA 111 HP - DEPRECIAÇÃO. AF_06/2014 (H)</t>
  </si>
  <si>
    <t>00010685</t>
  </si>
  <si>
    <t>ESCAVADEIRA HIDRAULICA SOBRE ESTEIRAS, CACAMBA 0,80M3, PESO OPERACIONAL 17T, POTENCIA BRUTA 111HP</t>
  </si>
  <si>
    <t>5628 ESCAVADEIRA HIDRÁULICA SOBRE ESTEIRAS, CAÇAMBA 0,80 M3, PESO OPERACIONAL 17 T, POTENCIA BRUTA 111 HP - JUROS. AF_06/2014 (H)</t>
  </si>
  <si>
    <t>5629 ESCAVADEIRA HIDRÁULICA SOBRE ESTEIRAS, CAÇAMBA 0,80 M3, PESO OPERACIONAL 17 T, POTENCIA BRUTA 111 HP - MANUTENÇÃO. AF_06/2014 (H)</t>
  </si>
  <si>
    <t>5630 ESCAVADEIRA HIDRÁULICA SOBRE ESTEIRAS, CAÇAMBA 0,80 M3, PESO OPERACIONAL 17 T, POTENCIA BRUTA 111 HP - MATERIAIS NA OPERAÇÃO. AF_06/2014 (H)</t>
  </si>
  <si>
    <t>88908 ESCAVADEIRA HIDRÁULICA SOBRE ESTEIRAS, CAÇAMBA 1,20 M3, PESO OPERACIONAL 21 T, POTÊNCIA BRUTA 155 HP - CHI DIURNO. AF_06/2014 (CHI)</t>
  </si>
  <si>
    <t>88900</t>
  </si>
  <si>
    <t>ESCAVADEIRA HIDRÁULICA SOBRE ESTEIRAS, CAÇAMBA 1,20 M3, PESO OPERACIONAL 21 T, POTÊNCIA BRUTA 155 HP - DEPRECIAÇÃO. AF_06/2014</t>
  </si>
  <si>
    <t>88902</t>
  </si>
  <si>
    <t>ESCAVADEIRA HIDRÁULICA SOBRE ESTEIRAS, CAÇAMBA 1,20 M3, PESO OPERACIONAL 21 T, POTÊNCIA BRUTA 155 HP - JUROS. AF_06/2014</t>
  </si>
  <si>
    <t>88907 ESCAVADEIRA HIDRÁULICA SOBRE ESTEIRAS, CAÇAMBA 1,20 M3, PESO OPERACIONAL 21 T, POTÊNCIA BRUTA 155 HP - CHP DIURNO. AF_06/2014 (CHP)</t>
  </si>
  <si>
    <t>88903</t>
  </si>
  <si>
    <t>ESCAVADEIRA HIDRÁULICA SOBRE ESTEIRAS, CAÇAMBA 1,20 M3, PESO OPERACIONAL 21 T, POTÊNCIA BRUTA 155 HP - MANUTENÇÃO. AF_06/2014</t>
  </si>
  <si>
    <t>88904</t>
  </si>
  <si>
    <t>ESCAVADEIRA HIDRÁULICA SOBRE ESTEIRAS, CAÇAMBA 1,20 M3, PESO OPERACIONAL 21 T, POTÊNCIA BRUTA 155 HP - MATERIAIS NA OPERAÇÃO. AF_06/2014</t>
  </si>
  <si>
    <t>88900 ESCAVADEIRA HIDRÁULICA SOBRE ESTEIRAS, CAÇAMBA 1,20 M3, PESO OPERACIONAL 21 T, POTÊNCIA BRUTA 155 HP - DEPRECIAÇÃO. AF_06/2014 (H)</t>
  </si>
  <si>
    <t>00014525</t>
  </si>
  <si>
    <t>ESCAVADEIRA HIDRAULICA SOBRE ESTEIRAS COM CACAMBA DE 1,20 M3, PESO OPERACIONAL 21 T, POTENCIA BRUTA 155 HP</t>
  </si>
  <si>
    <t>88902 ESCAVADEIRA HIDRÁULICA SOBRE ESTEIRAS, CAÇAMBA 1,20 M3, PESO OPERACIONAL 21 T, POTÊNCIA BRUTA 155 HP - JUROS. AF_06/2014 (H)</t>
  </si>
  <si>
    <t>88903 ESCAVADEIRA HIDRÁULICA SOBRE ESTEIRAS, CAÇAMBA 1,20 M3, PESO OPERACIONAL 21 T, POTÊNCIA BRUTA 155 HP - MANUTENÇÃO. AF_06/2014 (H)</t>
  </si>
  <si>
    <t>88904 ESCAVADEIRA HIDRÁULICA SOBRE ESTEIRAS, CAÇAMBA 1,20 M3, PESO OPERACIONAL 21 T, POTÊNCIA BRUTA 155 HP - MATERIAIS NA OPERAÇÃO. AF_06/2014 (H)</t>
  </si>
  <si>
    <t>93358 ESCAVAÇÃO MANUAL DE VALA. AF_09/2024 (M3)</t>
  </si>
  <si>
    <t>97082 ESCAVAÇÃO MANUAL DE VIGA DE BORDA PARA RADIER. AF_09/2021 (M3)</t>
  </si>
  <si>
    <t>97101 EXECUÇÃO DE RADIER, ESPESSURA DE 10 CM, FCK = 30 MPA, COM USO DE FORMAS EM MADEIRA SERRADA. AF_09/2021 (M2)</t>
  </si>
  <si>
    <t>97089</t>
  </si>
  <si>
    <t>ARMAÇÃO PARA EXECUÇÃO DE RADIER, PISO DE CONCRETO OU LAJE SOBRE SOLO, COM USO DE TELA Q-113. AF_09/2021</t>
  </si>
  <si>
    <t>97082</t>
  </si>
  <si>
    <t>ESCAVAÇÃO MANUAL DE VIGA DE BORDA PARA RADIER. AF_09/2021</t>
  </si>
  <si>
    <t>92273 FABRICAÇÃO DE ESCORAS DO TIPO PONTALETE, EM MADEIRA, PARA PÉ-DIREITO SIMPLES. AF_09/2020 (M)</t>
  </si>
  <si>
    <t>101971 FABRICAÇÃO DE FÔRMA PARA ESCADAS, COM 2 LANCES EM "U" E LAJE PLANA, EM CHAPA DE MADEIRA COMPENSADA RESINADA, E= 17 MM. AF_11/2020 (M2)</t>
  </si>
  <si>
    <t>00001358</t>
  </si>
  <si>
    <t>CHAPA/PAINEL DE MADEIRA COMPENSADA RESINADA (MADEIRITE RESINADO ROSA) PARA FORMA DE CONCRETO, DE 2200 X 1100 MM, E = 17 MM</t>
  </si>
  <si>
    <t>00020247</t>
  </si>
  <si>
    <t>PREGO DE ACO POLIDO COM CABECA 15 X 15 (1 1/4 X 13)</t>
  </si>
  <si>
    <t>92267 FABRICAÇÃO DE FÔRMA PARA LAJES, EM CHAPA DE MADEIRA COMPENSADA RESINADA, E = 17 MM. AF_09/2020 (M2)</t>
  </si>
  <si>
    <t>92263 FABRICAÇÃO DE FÔRMA PARA PILARES E ESTRUTURAS SIMILARES, EM CHAPA DE MADEIRA COMPENSADA RESINADA, E = 17 MM. AF_09/2020 (M2)</t>
  </si>
  <si>
    <t>92270 FABRICAÇÃO DE FÔRMA PARA VIGAS, COM MADEIRA SERRADA, E = 25 MM. AF_09/2020 (M2)</t>
  </si>
  <si>
    <t>00006189</t>
  </si>
  <si>
    <t>TABUA NAO APARELHADA *2,5 X 30* CM, EM MACARANDUBA/MASSARANDUBA, ANGELIM OU EQUIVALENTE DA REGIAO - BRUTA</t>
  </si>
  <si>
    <t>92265 FABRICAÇÃO DE FÔRMA PARA VIGAS, EM CHAPA DE MADEIRA COMPENSADA RESINADA, E = 17 MM. AF_09/2020 (M2)</t>
  </si>
  <si>
    <t>91305 FECHADURA DE EMBUTIR PARA PORTA DE BANHEIRO, COMPLETA, ACABAMENTO PADRÃO POPULAR, INCLUSO EXECUÇÃO DE FURO - FORNECIMENTO E INSTALAÇÃO. AF_12/2019 (UN)</t>
  </si>
  <si>
    <t>91170 FIXAÇÃO DE TUBOS HORIZONTAIS DE PVC ÁGUA, PVC ESGOTO, PVC ÁGUA PLUVIAL, CPVC, PPR, COBRE OU AÇO, DIÂMETROS MENORES OU IGUAIS A 40 MM, COM ABRAÇADEIRA METÁLICA RÍGIDA TIPO U PERFIL 1 1/4", FIXADA EM PERFILADO EM LAJE. AF_09/2023_PS (M)</t>
  </si>
  <si>
    <t>00000392</t>
  </si>
  <si>
    <t>ABRACADEIRA EM ACO PARA AMARRACAO DE ELETRODUTOS, TIPO D, COM 1/2" E PARAFUSO DE FIXACAO</t>
  </si>
  <si>
    <t>91173 FIXAÇÃO DE TUBOS VERTICAIS DE PVC ÁGUA, PVC ESGOTO, PVC ÁGUA PLUVIAL, CPVC, PPR, COBRE OU AÇO, DIÂMETROS MENORES OU IGUAIS A 40 MM, COM ABRAÇADEIRA METÁLICA RÍGIDA TIPO U PERFIL 1 1/4", FIXADA EM PERFILADO EM PAREDE. AF_09/2023_PS (M)</t>
  </si>
  <si>
    <t>90279 GRAUTE FGK=20 MPA; TRAÇO 1:0,04:1,8:2,1 (EM MASSA SECA DE CIMENTO/ CAL/ AREIA GROSSA/ BRITA 0) - PREPARO MECÂNICO COM BETONEIRA 400 L. AF_09/2021 (M3)</t>
  </si>
  <si>
    <t>89995 GRAUTEAMENTO DE CINTA SUPERIOR OU DE VERGA EM ALVENARIA ESTRUTURAL. AF_09/2021 (M3)</t>
  </si>
  <si>
    <t>90279</t>
  </si>
  <si>
    <t>GRAUTE FGK=20 MPA; TRAÇO 1:0,04:1,8:2,1 (EM MASSA SECA DE CIMENTO/ CAL/ AREIA GROSSA/ BRITA 0) - PREPARO MECÂNICO COM BETONEIRA 400 L. AF_09/2021</t>
  </si>
  <si>
    <t>89993 GRAUTEAMENTO VERTICAL EM ALVENARIA ESTRUTURAL. AF_09/2021 (M3)</t>
  </si>
  <si>
    <t>93282 GUINCHO ELÉTRICO DE COLUNA, CAPACIDADE 400 KG, COM MOTO FREIO, MOTOR TRIFÁSICO DE 1,25 CV - CHI DIURNO. AF_03/2016 (CHI)</t>
  </si>
  <si>
    <t>88295</t>
  </si>
  <si>
    <t>OPERADOR DE GUINCHO COM ENCARGOS COMPLEMENTARES</t>
  </si>
  <si>
    <t>93277</t>
  </si>
  <si>
    <t>GUINCHO ELÉTRICO DE COLUNA, CAPACIDADE 400 KG, COM MOTO FREIO, MOTOR TRIFÁSICO DE 1,25 CV - DEPRECIAÇÃO. AF_03/2016</t>
  </si>
  <si>
    <t>93278</t>
  </si>
  <si>
    <t>GUINCHO ELÉTRICO DE COLUNA, CAPACIDADE 400 KG, COM MOTO FREIO, MOTOR TRIFÁSICO DE 1,25 CV - JUROS. AF_03/2016</t>
  </si>
  <si>
    <t>93281 GUINCHO ELÉTRICO DE COLUNA, CAPACIDADE 400 KG, COM MOTO FREIO, MOTOR TRIFÁSICO DE 1,25 CV - CHP DIURNO. AF_03/2016 (CHP)</t>
  </si>
  <si>
    <t>93279</t>
  </si>
  <si>
    <t>GUINCHO ELÉTRICO DE COLUNA, CAPACIDADE 400 KG, COM MOTO FREIO, MOTOR TRIFÁSICO DE 1,25 CV - MANUTENÇÃO. AF_03/2016</t>
  </si>
  <si>
    <t>93280</t>
  </si>
  <si>
    <t>GUINCHO ELÉTRICO DE COLUNA, CAPACIDADE 400 KG, COM MOTO FREIO, MOTOR TRIFÁSICO DE 1,25 CV - MATERIAIS NA OPERAÇÃO. AF_03/2016</t>
  </si>
  <si>
    <t>93277 GUINCHO ELÉTRICO DE COLUNA, CAPACIDADE 400 KG, COM MOTO FREIO, MOTOR TRIFÁSICO DE 1,25 CV - DEPRECIAÇÃO. AF_03/2016 (H)</t>
  </si>
  <si>
    <t>00036487</t>
  </si>
  <si>
    <t>GUINCHO ELETRICO DE COLUNA, CAPACIDADE 400 KG, COM MOTO FREIO, MOTOR TRIFASICO DE 1,25 CV</t>
  </si>
  <si>
    <t>93278 GUINCHO ELÉTRICO DE COLUNA, CAPACIDADE 400 KG, COM MOTO FREIO, MOTOR TRIFÁSICO DE 1,25 CV - JUROS. AF_03/2016 (H)</t>
  </si>
  <si>
    <t>93279 GUINCHO ELÉTRICO DE COLUNA, CAPACIDADE 400 KG, COM MOTO FREIO, MOTOR TRIFÁSICO DE 1,25 CV - MANUTENÇÃO. AF_03/2016 (H)</t>
  </si>
  <si>
    <t>93280 GUINCHO ELÉTRICO DE COLUNA, CAPACIDADE 400 KG, COM MOTO FREIO, MOTOR TRIFÁSICO DE 1,25 CV - MATERIAIS NA OPERAÇÃO. AF_03/2016 (H)</t>
  </si>
  <si>
    <t>5928 GUINDAUTO HIDRÁULICO, CAPACIDADE MÁXIMA DE CARGA 6200 KG, MOMENTO MÁXIMO DE CARGA 11,7 TM, ALCANCE MÁXIMO HORIZONTAL 9,70 M, INCLUSIVE CAMINHÃO TOCO PBT 16.000 KG, POTÊNCIA DE 189 CV - CHP DIURNO. AF_06/2014 (CHP)</t>
  </si>
  <si>
    <t>88286</t>
  </si>
  <si>
    <t>MOTORISTA OPERADOR DE MUNCK COM ENCARGOS COMPLEMENTARES</t>
  </si>
  <si>
    <t>89259</t>
  </si>
  <si>
    <t>GUINDAUTO HIDRÁULICO, CAPACIDADE MÁXIMA DE CARGA 6200 KG, MOMENTO MÁXIMO DE CARGA 11,7 TM, ALCANCE MÁXIMO HORIZONTAL 9,70 M, INCLUSIVE CAMINHÃO TOCO PBT 16.000 KG, POTÊNCIA DE 189 CV - DEPRECIAÇÃO. AF_06/2014</t>
  </si>
  <si>
    <t>91466</t>
  </si>
  <si>
    <t>GUINDAUTO HIDRÁULICO, CAPACIDADE MÁXIMA DE CARGA 6200 KG, MOMENTO MÁXIMO DE CARGA 11,7 TM, ALCANCE MÁXIMO HORIZONTAL 9,70 M, INCLUSIVE CAMINHÃO TOCO PBT 16.000 KG, POTÊNCIA DE 189 CV - IMPOSTOS E SEGUROS. AF_08/2015</t>
  </si>
  <si>
    <t>89260</t>
  </si>
  <si>
    <t>GUINDAUTO HIDRÁULICO, CAPACIDADE MÁXIMA DE CARGA 6200 KG, MOMENTO MÁXIMO DE CARGA 11,7 TM, ALCANCE MÁXIMO HORIZONTAL 9,70 M, INCLUSIVE CAMINHÃO TOCO PBT 16.000 KG, POTÊNCIA DE 189 CV - JUROS. AF_06/2014</t>
  </si>
  <si>
    <t>89262</t>
  </si>
  <si>
    <t>GUINDAUTO HIDRÁULICO, CAPACIDADE MÁXIMA DE CARGA 6200 KG, MOMENTO MÁXIMO DE CARGA 11,7 TM, ALCANCE MÁXIMO HORIZONTAL 9,70 M, INCLUSIVE CAMINHÃO TOCO PBT 16.000 KG, POTÊNCIA DE 189 CV - MANUTENÇÃO. AF_06/2014</t>
  </si>
  <si>
    <t>91467</t>
  </si>
  <si>
    <t>GUINDAUTO HIDRÁULICO, CAPACIDADE MÁXIMA DE CARGA 6200 KG, MOMENTO MÁXIMO DE CARGA 11,7 TM, ALCANCE MÁXIMO HORIZONTAL 9,70 M, INCLUSIVE CAMINHÃO TOCO PBT 16.000 KG, POTÊNCIA DE 189 CV - MATERIAIS NA OPERAÇÃO. AF_08/2015</t>
  </si>
  <si>
    <t>89259 GUINDAUTO HIDRÁULICO, CAPACIDADE MÁXIMA DE CARGA 6200 KG, MOMENTO MÁXIMO DE CARGA 11,7 TM, ALCANCE MÁXIMO HORIZONTAL 9,70 M, INCLUSIVE CAMINHÃO TOCO PBT 16.000 KG, POTÊNCIA DE 189 CV - DEPRECIAÇÃO. AF_06/2014 (H)</t>
  </si>
  <si>
    <t>00003363</t>
  </si>
  <si>
    <t>GUINDAUTO HIDRAULICO, CAPACIDADE MAXIMA DE CARGA 6200 KG, MOMENTO MAXIMO DE CARGA 11,7 TM, ALCANCE MAXIMO HORIZONTAL 9,70 M, PARA MONTAGEM SOBRE CHASSI DE CAMINHAO PBT MINIMO 13000 KG (INCLUI MONTAGEM, NAO INCLUI CAMINHAO)</t>
  </si>
  <si>
    <t>91466 GUINDAUTO HIDRÁULICO, CAPACIDADE MÁXIMA DE CARGA 6200 KG, MOMENTO MÁXIMO DE CARGA 11,7 TM, ALCANCE MÁXIMO HORIZONTAL 9,70 M, INCLUSIVE CAMINHÃO TOCO PBT 16.000 KG, POTÊNCIA DE 189 CV - IMPOSTOS E SEGUROS. AF_08/2015 (H)</t>
  </si>
  <si>
    <t>89260 GUINDAUTO HIDRÁULICO, CAPACIDADE MÁXIMA DE CARGA 6200 KG, MOMENTO MÁXIMO DE CARGA 11,7 TM, ALCANCE MÁXIMO HORIZONTAL 9,70 M, INCLUSIVE CAMINHÃO TOCO PBT 16.000 KG, POTÊNCIA DE 189 CV - JUROS. AF_06/2014 (H)</t>
  </si>
  <si>
    <t>89262 GUINDAUTO HIDRÁULICO, CAPACIDADE MÁXIMA DE CARGA 6200 KG, MOMENTO MÁXIMO DE CARGA 11,7 TM, ALCANCE MÁXIMO HORIZONTAL 9,70 M, INCLUSIVE CAMINHÃO TOCO PBT 16.000 KG, POTÊNCIA DE 189 CV - MANUTENÇÃO. AF_06/2014 (H)</t>
  </si>
  <si>
    <t>91467 GUINDAUTO HIDRÁULICO, CAPACIDADE MÁXIMA DE CARGA 6200 KG, MOMENTO MÁXIMO DE CARGA 11,7 TM, ALCANCE MÁXIMO HORIZONTAL 9,70 M, INCLUSIVE CAMINHÃO TOCO PBT 16.000 KG, POTÊNCIA DE 189 CV - MATERIAIS NA OPERAÇÃO. AF_08/2015 (H)</t>
  </si>
  <si>
    <t>4516138 Gaiola metálica em cantoneira para armazenamento e manipulação de cordoalha - confecção (kg)</t>
  </si>
  <si>
    <t>M0365</t>
  </si>
  <si>
    <t>Cantoneira em ferro de abas iguais - L = 25,4 mm e E = 4,76 mm</t>
  </si>
  <si>
    <t>1408173</t>
  </si>
  <si>
    <t>Corte de perfis metálicos com maçarico oxiacetileno</t>
  </si>
  <si>
    <t>cm²</t>
  </si>
  <si>
    <t>2408057</t>
  </si>
  <si>
    <t>Solda elétrica de perfis metálicos e chapas de aço com eletrodo E60XX</t>
  </si>
  <si>
    <t>Cantoneira em ferro de abas iguais - L = 25,4 mm e E = 4,76 mm (Caminhão carroceria com capacidade de 15 t - 188 kW)</t>
  </si>
  <si>
    <t>88270 IMPERMEABILIZADOR COM ENCARGOS COMPLEMENTARES (H)</t>
  </si>
  <si>
    <t>95338</t>
  </si>
  <si>
    <t>CURSO DE CAPACITAÇÃO PARA IMPERMEABILIZADOR (ENCARGOS COMPLEMENTARES) - HORISTA</t>
  </si>
  <si>
    <t>92023 INTERRUPTOR SIMPLES (1 MÓDULO) COM 1 TOMADA DE EMBUTIR 2P+T 10 A, INCLUINDO SUPORTE E PLACA - FORNECIMENTO E INSTALAÇÃO. AF_03/2023 (UN)</t>
  </si>
  <si>
    <t>92022</t>
  </si>
  <si>
    <t>INTERRUPTOR SIMPLES (1 MÓDULO) COM 1 TOMADA DE EMBUTIR 2P+T 10 A, SEM SUPORTE E SEM PLACA - FORNECIMENTO E INSTALAÇÃO. AF_03/2023</t>
  </si>
  <si>
    <t>92022 INTERRUPTOR SIMPLES (1 MÓDULO) COM 1 TOMADA DE EMBUTIR 2P+T 10 A, SEM SUPORTE E SEM PLACA - FORNECIMENTO E INSTALAÇÃO. AF_03/2023 (UN)</t>
  </si>
  <si>
    <t>00038112</t>
  </si>
  <si>
    <t>INTERRUPTOR SIMPLES 10A, 250V (APENAS MODULO)</t>
  </si>
  <si>
    <t>00038101</t>
  </si>
  <si>
    <t>TOMADA 2P+T 10A, 250V (APENAS MODULO)</t>
  </si>
  <si>
    <t>92025 INTERRUPTOR SIMPLES (1 MÓDULO) COM 2 TOMADAS DE EMBUTIR 2P+T 10 A, INCLUINDO SUPORTE E PLACA - FORNECIMENTO E INSTALAÇÃO. AF_03/2023 (UN)</t>
  </si>
  <si>
    <t>92024</t>
  </si>
  <si>
    <t>INTERRUPTOR SIMPLES (1 MÓDULO) COM 2 TOMADAS DE EMBUTIR 2P+T 10 A, SEM SUPORTE E SEM PLACA - FORNECIMENTO E INSTALAÇÃO. AF_03/2023</t>
  </si>
  <si>
    <t>92024 INTERRUPTOR SIMPLES (1 MÓDULO) COM 2 TOMADAS DE EMBUTIR 2P+T 10 A, SEM SUPORTE E SEM PLACA - FORNECIMENTO E INSTALAÇÃO. AF_03/2023 (UN)</t>
  </si>
  <si>
    <t>91953 INTERRUPTOR SIMPLES (1 MÓDULO), 10A/250V, INCLUINDO SUPORTE E PLACA - FORNECIMENTO E INSTALAÇÃO. AF_03/2023 (UN)</t>
  </si>
  <si>
    <t>91952</t>
  </si>
  <si>
    <t>INTERRUPTOR SIMPLES (1 MÓDULO), 10A/250V, SEM SUPORTE E SEM PLACA - FORNECIMENTO E INSTALAÇÃO. AF_03/2023</t>
  </si>
  <si>
    <t>91952 INTERRUPTOR SIMPLES (1 MÓDULO), 10A/250V, SEM SUPORTE E SEM PLACA - FORNECIMENTO E INSTALAÇÃO. AF_03/2023 (UN)</t>
  </si>
  <si>
    <t>91959 INTERRUPTOR SIMPLES (2 MÓDULOS), 10A/250V, INCLUINDO SUPORTE E PLACA - FORNECIMENTO E INSTALAÇÃO. AF_03/2023 (UN)</t>
  </si>
  <si>
    <t>91958</t>
  </si>
  <si>
    <t>INTERRUPTOR SIMPLES (2 MÓDULOS), 10A/250V, SEM SUPORTE E SEM PLACA - FORNECIMENTO E INSTALAÇÃO. AF_03/2023</t>
  </si>
  <si>
    <t>91958 INTERRUPTOR SIMPLES (2 MÓDULOS), 10A/250V, SEM SUPORTE E SEM PLACA - FORNECIMENTO E INSTALAÇÃO. AF_03/2023 (UN)</t>
  </si>
  <si>
    <t>91967 INTERRUPTOR SIMPLES (3 MÓDULOS), 10A/250V, INCLUINDO SUPORTE E PLACA - FORNECIMENTO E INSTALAÇÃO. AF_03/2023 (UN)</t>
  </si>
  <si>
    <t>91966</t>
  </si>
  <si>
    <t>INTERRUPTOR SIMPLES (3 MÓDULOS), 10A/250V, SEM SUPORTE E SEM PLACA - FORNECIMENTO E INSTALAÇÃO. AF_03/2023</t>
  </si>
  <si>
    <t>91966 INTERRUPTOR SIMPLES (3 MÓDULOS), 10A/250V, SEM SUPORTE E SEM PLACA - FORNECIMENTO E INSTALAÇÃO. AF_03/2023 (UN)</t>
  </si>
  <si>
    <t>101547 ISOLADOR, TIPO DISCO, PARA TENSÃO 15 KV - FORNECIMENTO E INSTALAÇÃO. AF_07/2020 (UN)</t>
  </si>
  <si>
    <t>00003405</t>
  </si>
  <si>
    <t>ISOLADOR DE PORCELANA SUSPENSO, DISCO TIPO GARFO OLHAL, DIAMETRO DE 152 MM, PARA TENSAO DE *15* KV</t>
  </si>
  <si>
    <t>94570 JANELA DE ALUMÍNIO DE CORRER COM 2 FOLHAS PARA VIDROS, COM VIDROS, BATENTE, ACABAMENTO COM ACETATO OU BRILHANTE E FERRAGENS. EXCLUSIVE ALIZAR E CONTRAMARCO. FORNECIMENTO E INSTALAÇÃO. AF_12/2019 (M2)</t>
  </si>
  <si>
    <t>94559 JANELA DE AÇO TIPO BASCULANTE PARA VIDROS, COM BATENTE, FERRAGENS E PINTURA ANTICORROSIVA. EXCLUSIVE VIDROS, ACABAMENTO, ALIZAR E CONTRAMARCO. FORNECIMENTO E INSTALAÇÃO. AF_12/2019 (M2)</t>
  </si>
  <si>
    <t>00011190</t>
  </si>
  <si>
    <t>JANELA BASCULANTE, ACO, COM BATENTE/REQUADRO, 60 X 60 CM (SEM VIDROS)</t>
  </si>
  <si>
    <t>100665 JANELA DE MADEIRA - CEDRINHO/ANGELIM OU EQUIVALENTE DA REGIÃO - DE ABRIR COM 4 FOLHAS (2 VENEZIANAS E 2 GUILHOTINAS PARA VIDRO), COM BATENTE, ALIZAR E FERRAGENS. EXCLUSIVE VIDROS, ACABAMENTO E CONTRAMARCO. FORNECIMENTO E INSTALAÇÃO. AF_12/2019 (M2)</t>
  </si>
  <si>
    <t>00004430</t>
  </si>
  <si>
    <t>CAIBRO NAO APARELHADO *5 X 6* CM, EM MACARANDUBA/MASSARANDUBA, ANGELIM OU EQUIVALENTE DA REGIAO - BRUTA</t>
  </si>
  <si>
    <t>00003421</t>
  </si>
  <si>
    <t>JANELA EM MADEIRA CEDRINHO/ ANGELIM COMERCIAL/ CURUPIXA/ CUMARU OU EQUIVALENTE DA REGIAO, CAIXA DO BATENTE/MARCO *10* CM, 2 FOLHAS DE ABRIR TIPO VENEZIANA E 2 FOLHAS GUILHOTINA PARA VIDRO, COM GUARNICAO/ALIZAR, COM FERRAGENS (SEM VIDRO E SEM ACABAMENTO)</t>
  </si>
  <si>
    <t>00005067</t>
  </si>
  <si>
    <t>PREGO DE ACO POLIDO COM CABECA 16 X 24 (2 1/4 X 12)</t>
  </si>
  <si>
    <t>100674 JANELA FIXA DE ALUMÍNIO PARA VIDRO, COM VIDRO, BATENTE E FERRAGENS. EXCLUSIVE ACABAMENTO, ALIZAR E CONTRAMARCO. FORNECIMENTO E INSTALAÇÃO. AF_12/2019 (M2)</t>
  </si>
  <si>
    <t>00000599</t>
  </si>
  <si>
    <t>JANELA FIXA, EM ALUMINIO PERFIL 20, 60 X 80 CM (A X L), BATENTE/REQUADRO DE 3 A 14 CM, COM VIDRO 4 MM, SEM GUARNICAO/ALIZAR, ACABAMENTO ALUM BRANCO OU BRILHANTE</t>
  </si>
  <si>
    <t>88441 JARDINEIRO COM ENCARGOS COMPLEMENTARES (H)</t>
  </si>
  <si>
    <t>95390</t>
  </si>
  <si>
    <t>CURSO DE CAPACITAÇÃO PARA JARDINEIRO (ENCARGOS COMPLEMENTARES) - HORISTA</t>
  </si>
  <si>
    <t>96624 LASTRO COM MATERIAL GRANULAR (PEDRA BRITADA N.2), APLICADO EM PISOS OU LAJES SOBRE SOLO, ESPESSURA DE *10 CM*. AF_01/2024 (M3)</t>
  </si>
  <si>
    <t>91278</t>
  </si>
  <si>
    <t>PLACA VIBRATÓRIA REVERSÍVEL COM MOTOR 4 TEMPOS A GASOLINA, FORÇA CENTRÍFUGA DE 25 KN (2500 KGF), POTÊNCIA 5,5 CV - CHI DIURNO. AF_08/2015</t>
  </si>
  <si>
    <t>95240 LASTRO DE CONCRETO MAGRO, APLICADO EM PISOS, LAJES SOBRE SOLO OU RADIERS, ESPESSURA DE 3 CM. AF_01/2024 (M2)</t>
  </si>
  <si>
    <t>95241 LASTRO DE CONCRETO MAGRO, APLICADO EM PISOS, LAJES SOBRE SOLO OU RADIERS, ESPESSURA DE 5 CM. AF_01/2024 (M2)</t>
  </si>
  <si>
    <t>86943 LAVATÓRIO LOUÇA BRANCA SUSPENSO, 29,5 X 39CM OU EQUIVALENTE, PADRÃO POPULAR, INCLUSO SIFÃO FLEXÍVEL EM PVC, VÁLVULA E ENGATE FLEXÍVEL 30CM EM PLÁSTICO E TORNEIRA CROMADA DE MESA, PADRÃO POPULAR - FORNECIMENTO E INSTALAÇÃO. AF_01/2020 (UN)</t>
  </si>
  <si>
    <t>86884</t>
  </si>
  <si>
    <t>ENGATE FLEXÍVEL EM PLÁSTICO BRANCO, 1/2" X 30CM - FORNECIMENTO E INSTALAÇÃO. AF_01/2020</t>
  </si>
  <si>
    <t>86906</t>
  </si>
  <si>
    <t>TORNEIRA CROMADA DE MESA, 1/2" OU 3/4", PARA LAVATÓRIO, PADRÃO POPULAR - FORNECIMENTO E INSTALAÇÃO. AF_01/2020</t>
  </si>
  <si>
    <t>86879</t>
  </si>
  <si>
    <t>VÁLVULA EM PLÁSTICO 1" PARA PIA, TANQUE OU LAVATÓRIO, COM OU SEM LADRÃO - FORNECIMENTO E INSTALAÇÃO. AF_01/2020</t>
  </si>
  <si>
    <t>91882 LUVA PARA ELETRODUTO, PVC, ROSCÁVEL, DN 20 MM (1/2"), PARA CIRCUITOS TERMINAIS, INSTALADA EM PAREDE - FORNECIMENTO E INSTALAÇÃO. AF_03/2023 (UN)</t>
  </si>
  <si>
    <t>00001901</t>
  </si>
  <si>
    <t>LUVA EM PVC RIGIDO ROSCAVEL, DE 1/2", PARA ELETRODUTO</t>
  </si>
  <si>
    <t>100903 LÂMPADA TUBULAR LED DE 18/20 W, COM SOQUETE, BASE G13 - FORNECIMENTO E INSTALAÇÃO. AF_09/2024_PS (UN)</t>
  </si>
  <si>
    <t>00039387</t>
  </si>
  <si>
    <t>LAMPADA LED TUBULAR BIVOLT 18/20 W, BASE G13</t>
  </si>
  <si>
    <t>00012295</t>
  </si>
  <si>
    <t>SOQUETE DE BAQUELITE BASE E27, PARA LAMPADAS</t>
  </si>
  <si>
    <t>88274 MARMORISTA/GRANITEIRO COM ENCARGOS COMPLEMENTARES (H)</t>
  </si>
  <si>
    <t>95341</t>
  </si>
  <si>
    <t>CURSO DE CAPACITAÇÃO PARA MARMORISTA/GRANITEIRO (ENCARGOS COMPLEMENTARES) - HORISTA</t>
  </si>
  <si>
    <t>5952 MARTELETE OU ROMPEDOR PNEUMÁTICO MANUAL, 28 KG, COM SILENCIADOR - CHI DIURNO. AF_07/2016 (CHI)</t>
  </si>
  <si>
    <t>88298</t>
  </si>
  <si>
    <t>OPERADOR DE MARTELETE OU MARTELETEIRO COM ENCARGOS COMPLEMENTARES</t>
  </si>
  <si>
    <t>95114</t>
  </si>
  <si>
    <t>MARTELETE OU ROMPEDOR PNEUMÁTICO MANUAL, 28 KG, COM SILENCIADOR - DEPRECIAÇÃO. AF_07/2016</t>
  </si>
  <si>
    <t>95115</t>
  </si>
  <si>
    <t>MARTELETE OU ROMPEDOR PNEUMÁTICO MANUAL, 28 KG, COM SILENCIADOR - JUROS. AF_07/2016</t>
  </si>
  <si>
    <t>5795 MARTELETE OU ROMPEDOR PNEUMÁTICO MANUAL, 28 KG, COM SILENCIADOR - CHP DIURNO. AF_07/2016 (CHP)</t>
  </si>
  <si>
    <t>53863</t>
  </si>
  <si>
    <t>MARTELETE OU ROMPEDOR PNEUMÁTICO MANUAL, 28 KG, COM SILENCIADOR - MANUTENÇÃO. AF_07/2016</t>
  </si>
  <si>
    <t>95114 MARTELETE OU ROMPEDOR PNEUMÁTICO MANUAL, 28 KG, COM SILENCIADOR - DEPRECIAÇÃO. AF_07/2016 (H)</t>
  </si>
  <si>
    <t>00041898</t>
  </si>
  <si>
    <t>MARTELO DEMOLIDOR PNEUMATICO MANUAL, PESO DE 28 KG, COM SILENCIADOR</t>
  </si>
  <si>
    <t>95115 MARTELETE OU ROMPEDOR PNEUMÁTICO MANUAL, 28 KG, COM SILENCIADOR - JUROS. AF_07/2016 (H)</t>
  </si>
  <si>
    <t>53863 MARTELETE OU ROMPEDOR PNEUMÁTICO MANUAL, 28 KG, COM SILENCIADOR - MANUTENÇÃO. AF_07/2016 (H)</t>
  </si>
  <si>
    <t>102274 MARTELO DEMOLIDOR ELÉTRICO, COM POTÊNCIA DE 2.000 W, 1.000 IMPACTOS POR MINUTO, PESO DE 30 KG - CHI DIURNO. AF_01/2021 (CHI)</t>
  </si>
  <si>
    <t>102270</t>
  </si>
  <si>
    <t>MARTELO DEMOLIDOR ELÉTRICO, COM POTÊNCIA DE 2.000 W, 1.000 IMPACTOS POR MINUTO, PESO DE 30 KG - DEPRECIAÇÃO. AF_01/2021</t>
  </si>
  <si>
    <t>102271</t>
  </si>
  <si>
    <t>MARTELO DEMOLIDOR ELÉTRICO, COM POTÊNCIA DE 2.000 W, 1.000 IMPACTOS POR MINUTO, PESO DE 30 KG - JUROS. AF_01/2021</t>
  </si>
  <si>
    <t>102275 MARTELO DEMOLIDOR ELÉTRICO, COM POTÊNCIA DE 2.000 W, 1.000 IMPACTOS POR MINUTO, PESO DE 30 KG - CHP DIURNO. AF_01/2021 (CHP)</t>
  </si>
  <si>
    <t>102272</t>
  </si>
  <si>
    <t>MARTELO DEMOLIDOR ELÉTRICO, COM POTÊNCIA DE 2.000 W, 1.000 IMPACTOS POR MINUTO, PESO DE 30 KG - MANUTENÇÃO. AF_01/2021</t>
  </si>
  <si>
    <t>102273</t>
  </si>
  <si>
    <t>MARTELO DEMOLIDOR ELÉTRICO, COM POTÊNCIA DE 2.000 W, 1.000 IMPACTOS POR MINUTO, PESO DE 30 KG - MATERIAIS NA OPERAÇÃO. AF_01/2021</t>
  </si>
  <si>
    <t>102270 MARTELO DEMOLIDOR ELÉTRICO, COM POTÊNCIA DE 2.000 W, 1.000 IMPACTOS POR MINUTO, PESO DE 30 KG - DEPRECIAÇÃO. AF_01/2021 (H)</t>
  </si>
  <si>
    <t>00040703</t>
  </si>
  <si>
    <t>MARTELO DEMOLIDOR ELETRICO, COM POTENCIA DE 2.000 W, FREQUENCIA DE 1.000 IMPACTOS POR MINUTO, FORCA DE IMPACTO ENTRE 60 E 65 J, PESO DE 30 KG</t>
  </si>
  <si>
    <t>102271 MARTELO DEMOLIDOR ELÉTRICO, COM POTÊNCIA DE 2.000 W, 1.000 IMPACTOS POR MINUTO, PESO DE 30 KG - JUROS. AF_01/2021 (H)</t>
  </si>
  <si>
    <t>102272 MARTELO DEMOLIDOR ELÉTRICO, COM POTÊNCIA DE 2.000 W, 1.000 IMPACTOS POR MINUTO, PESO DE 30 KG - MANUTENÇÃO. AF_01/2021 (H)</t>
  </si>
  <si>
    <t>102273 MARTELO DEMOLIDOR ELÉTRICO, COM POTÊNCIA DE 2.000 W, 1.000 IMPACTOS POR MINUTO, PESO DE 30 KG - MATERIAIS NA OPERAÇÃO. AF_01/2021 (H)</t>
  </si>
  <si>
    <t>87548 MASSA ÚNICA, EM ARGAMASSA TRAÇO 1:2:8, PREPARO MANUAL, APLICADA MANUALMENTE EM PAREDES INTERNAS DE AMBIENTES COM ÁREA ENTRE 5M² E 10M², E = 10MM, COM TALISCAS. AF_03/2024 (M2)</t>
  </si>
  <si>
    <t>100308 MECÂNICO DE REFRIGERAÇÃO COM ENCARGOS COMPLEMENTARES (H)</t>
  </si>
  <si>
    <t>100298</t>
  </si>
  <si>
    <t>CURSO DE CAPACITAÇÃO PARA MECÂNICO DE REFRIGERAÇÃO (ENCARGOS COMPLEMENTARES) - HORISTA</t>
  </si>
  <si>
    <t>88392 MISTURADOR DE ARGAMASSA, EIXO HORIZONTAL, CAPACIDADE DE MISTURA 300 KG, MOTOR ELÉTRICO POTÊNCIA 5 CV - CHI DIURNO. AF_05/2023 (CHI)</t>
  </si>
  <si>
    <t>88387</t>
  </si>
  <si>
    <t>MISTURADOR DE ARGAMASSA, EIXO HORIZONTAL, CAPACIDADE DE MISTURA 300 KG, MOTOR ELÉTRICO POTÊNCIA 5 CV - DEPRECIAÇÃO. AF_05/2023</t>
  </si>
  <si>
    <t>88389</t>
  </si>
  <si>
    <t>MISTURADOR DE ARGAMASSA, EIXO HORIZONTAL, CAPACIDADE DE MISTURA 300 KG, MOTOR ELÉTRICO POTÊNCIA 5 CV - JUROS. AF_05/2023</t>
  </si>
  <si>
    <t>88386 MISTURADOR DE ARGAMASSA, EIXO HORIZONTAL, CAPACIDADE DE MISTURA 300 KG, MOTOR ELÉTRICO POTÊNCIA 5 CV - CHP DIURNO. AF_05/2023 (CHP)</t>
  </si>
  <si>
    <t>88390</t>
  </si>
  <si>
    <t>MISTURADOR DE ARGAMASSA, EIXO HORIZONTAL, CAPACIDADE DE MISTURA 300 KG, MOTOR ELÉTRICO POTÊNCIA 5 CV - MANUTENÇÃO. AF_05/2023</t>
  </si>
  <si>
    <t>88391</t>
  </si>
  <si>
    <t>MISTURADOR DE ARGAMASSA, EIXO HORIZONTAL, CAPACIDADE DE MISTURA 300 KG, MOTOR ELÉTRICO POTÊNCIA 5 CV - MATERIAIS NA OPERAÇÃO. AF_05/2023</t>
  </si>
  <si>
    <t>88387 MISTURADOR DE ARGAMASSA, EIXO HORIZONTAL, CAPACIDADE DE MISTURA 300 KG, MOTOR ELÉTRICO POTÊNCIA 5 CV - DEPRECIAÇÃO. AF_05/2023 (H)</t>
  </si>
  <si>
    <t>00037544</t>
  </si>
  <si>
    <t>MISTURADOR DE ARGAMASSA, EIXO HORIZONTAL, CAPACIDADE DE MISTURA 300 KG, MOTOR ELETRICO TRIFASICO 220/380 V, POTENCIA 5 CV</t>
  </si>
  <si>
    <t>88389 MISTURADOR DE ARGAMASSA, EIXO HORIZONTAL, CAPACIDADE DE MISTURA 300 KG, MOTOR ELÉTRICO POTÊNCIA 5 CV - JUROS. AF_05/2023 (H)</t>
  </si>
  <si>
    <t>88390 MISTURADOR DE ARGAMASSA, EIXO HORIZONTAL, CAPACIDADE DE MISTURA 300 KG, MOTOR ELÉTRICO POTÊNCIA 5 CV - MANUTENÇÃO. AF_05/2023 (H)</t>
  </si>
  <si>
    <t>88391 MISTURADOR DE ARGAMASSA, EIXO HORIZONTAL, CAPACIDADE DE MISTURA 300 KG, MOTOR ELÉTRICO POTÊNCIA 5 CV - MATERIAIS NA OPERAÇÃO. AF_05/2023 (H)</t>
  </si>
  <si>
    <t>100307 MONTADOR DE ELETROELETRÔNICOS COM ENCARGOS COMPLEMENTARES (H)</t>
  </si>
  <si>
    <t>100295</t>
  </si>
  <si>
    <t>CURSO DE CAPACITAÇÃO PARA MONTADOR DE ELETROELETRONICOS (ENCARGOS COMPLEMENTARES) - HORISTA</t>
  </si>
  <si>
    <t>88278 MONTADOR DE ESTRUTURA METÁLICA COM ENCARGOS COMPLEMENTARES (H)</t>
  </si>
  <si>
    <t>95344</t>
  </si>
  <si>
    <t>CURSO DE CAPACITAÇÃO PARA MONTADOR DE ESTRUTURA METÁLICA (ENCARGOS COMPLEMENTARES) - HORISTA</t>
  </si>
  <si>
    <t>88279 MONTADOR ELETROMECÃNICO COM ENCARGOS COMPLEMENTARES (H)</t>
  </si>
  <si>
    <t>95345</t>
  </si>
  <si>
    <t>CURSO DE CAPACITAÇÃO PARA MONTADOR ELETROMECÂNICO (ENCARGOS COMPLEMENTARES) - HORISTA</t>
  </si>
  <si>
    <t>101980 MONTAGEM E DESMONTAGEM DE FÔRMA PARA ESCADAS, COM 2 LANCES EM "U" E LAJE PLANA, EM CHAPA DE MADEIRA COMPENSADA RESINADA, 4 UTILIZAÇÕES. AF_11/2020 (M2)</t>
  </si>
  <si>
    <t>101971</t>
  </si>
  <si>
    <t>FABRICAÇÃO DE FÔRMA PARA ESCADAS, COM 2 LANCES EM "U" E LAJE PLANA, EM CHAPA DE MADEIRA COMPENSADA RESINADA, E= 17 MM. AF_11/2020</t>
  </si>
  <si>
    <t>88281 MOTORISTA DE BASCULANTE COM ENCARGOS COMPLEMENTARES (H)</t>
  </si>
  <si>
    <t>95346</t>
  </si>
  <si>
    <t>CURSO DE CAPACITAÇÃO PARA MOTORISTA DE BASCULANTE (ENCARGOS COMPLEMENTARES) - HORISTA</t>
  </si>
  <si>
    <t>88282 MOTORISTA DE CAMINHÃO COM ENCARGOS COMPLEMENTARES (H)</t>
  </si>
  <si>
    <t>95347</t>
  </si>
  <si>
    <t>CURSO DE CAPACITAÇÃO PARA MOTORISTA DE CAMINHÃO (ENCARGOS COMPLEMENTARES) - HORISTA</t>
  </si>
  <si>
    <t>88286 MOTORISTA OPERADOR DE MUNCK COM ENCARGOS COMPLEMENTARES (H)</t>
  </si>
  <si>
    <t>95351</t>
  </si>
  <si>
    <t>CURSO DE CAPACITAÇÃO PARA MOTORISTA OPERADOR DE MUNCK (ENCARGOS COMPLEMENTARES) - HORISTA</t>
  </si>
  <si>
    <t>4516137 Nicho de madeira para dispositivo de ancoragem de protensão - confecção e instalação (m²)</t>
  </si>
  <si>
    <t>E9066</t>
  </si>
  <si>
    <t>Grupo gerador - 14 kVA</t>
  </si>
  <si>
    <t>E9535</t>
  </si>
  <si>
    <t>Serra circular com bancada - D = 30 cm - 4 kW</t>
  </si>
  <si>
    <t>M0450</t>
  </si>
  <si>
    <t>Compensado de virola - E = 6 mm</t>
  </si>
  <si>
    <t>M1205</t>
  </si>
  <si>
    <t>Prego de ferro</t>
  </si>
  <si>
    <t>Compensado de virola - E = 6 mm (Caminhão carroceria com capacidade de 15 t - 188 kW)</t>
  </si>
  <si>
    <t>Prego de ferro (Caminhão carroceria com capacidade de 15 t - 188 kW)</t>
  </si>
  <si>
    <t>88377 OPERADOR DE BETONEIRA ESTACIONÁRIA/MISTURADOR COM ENCARGOS COMPLEMENTARES (H)</t>
  </si>
  <si>
    <t>95389</t>
  </si>
  <si>
    <t>CURSO DE CAPACITAÇÃO PARA OPERADOR DE BETONEIRA ESTACIONÁRIA/MISTURADOR (ENCARGOS COMPLEMENTARES) - HORISTA</t>
  </si>
  <si>
    <t>88294 OPERADOR DE ESCAVADEIRA COM ENCARGOS COMPLEMENTARES (H)</t>
  </si>
  <si>
    <t>95357</t>
  </si>
  <si>
    <t>CURSO DE CAPACITAÇÃO PARA OPERADOR DE ESCAVADEIRA (ENCARGOS COMPLEMENTARES) - HORISTA</t>
  </si>
  <si>
    <t>88295 OPERADOR DE GUINCHO COM ENCARGOS COMPLEMENTARES (H)</t>
  </si>
  <si>
    <t>95358</t>
  </si>
  <si>
    <t>CURSO DE CAPACITAÇÃO PARA OPERADOR DE GUINCHO (ENCARGOS COMPLEMENTARES) - HORISTA</t>
  </si>
  <si>
    <t>88298 OPERADOR DE MARTELETE OU MARTELETEIRO COM ENCARGOS COMPLEMENTARES (H)</t>
  </si>
  <si>
    <t>95361</t>
  </si>
  <si>
    <t>CURSO DE CAPACITAÇÃO PARA OPERADOR DE MARTELETE OU MARTELETEIRO (ENCARGOS COMPLEMENTARES) - HORISTA</t>
  </si>
  <si>
    <t>88297 OPERADOR DE MÁQUINAS E EQUIPAMENTOS COM ENCARGOS COMPLEMENTARES (H)</t>
  </si>
  <si>
    <t>95360</t>
  </si>
  <si>
    <t>CURSO DE CAPACITAÇÃO PARA OPERADOR DE MÁQUINAS E EQUIPAMENTOS (ENCARGOS COMPLEMENTARES) - HORISTA</t>
  </si>
  <si>
    <t>88301 OPERADOR DE PÁ CARREGADEIRA COM ENCARGOS COMPLEMENTARES (H)</t>
  </si>
  <si>
    <t>95364</t>
  </si>
  <si>
    <t>CURSO DE CAPACITAÇÃO PARA OPERADOR DE PÁ CARREGADEIRA (ENCARGOS COMPLEMENTARES) - HORISTA</t>
  </si>
  <si>
    <t>98449 PAREDE DE MADEIRA COMPENSADA PARA CONSTRUÇÃO TEMPORÁRIA EM CHAPA DUPLA, EXTERNA, SEM VÃO. AF_03/2024 (M2)</t>
  </si>
  <si>
    <t>00043681</t>
  </si>
  <si>
    <t>CHAPA/PAINEL DE MADEIRA COMPENSADA RESINADA (MADEIRITE RESINADO ROSA) PARA FORMA DE CONCRETO, DE 2200 X 1100 MM, E = 8 A 12 MM</t>
  </si>
  <si>
    <t>98445 PAREDE DE MADEIRA COMPENSADA PARA CONSTRUÇÃO TEMPORÁRIA EM CHAPA SIMPLES, EXTERNA, COM ÁREA LÍQUIDA MAIOR OU IGUAL A 6 M², COM VÃO. AF_03/2024 (M2)</t>
  </si>
  <si>
    <t>98446 PAREDE DE MADEIRA COMPENSADA PARA CONSTRUÇÃO TEMPORÁRIA EM CHAPA SIMPLES, EXTERNA, COM ÁREA LÍQUIDA MENOR QUE 6 M², COM VÃO. AF_03/2024 (M2)</t>
  </si>
  <si>
    <t>98441 PAREDE DE MADEIRA COMPENSADA PARA CONSTRUÇÃO TEMPORÁRIA EM CHAPA SIMPLES, EXTERNA, SEM VÃO. AF_03/2024 (M2)</t>
  </si>
  <si>
    <t>98447 PAREDE DE MADEIRA COMPENSADA PARA CONSTRUÇÃO TEMPORÁRIA EM CHAPA SIMPLES, INTERNA, COM ÁREA LÍQUIDA MAIOR OU IGUAL A 6 M², COM VÃO. AF_03/2024 (M2)</t>
  </si>
  <si>
    <t>98448 PAREDE DE MADEIRA COMPENSADA PARA CONSTRUÇÃO TEMPORÁRIA EM CHAPA SIMPLES, INTERNA, COM ÁREA LÍQUIDA MENOR QUE 6 M², COM VÃO. AF_03/2024 (M2)</t>
  </si>
  <si>
    <t>98443 PAREDE DE MADEIRA COMPENSADA PARA CONSTRUÇÃO TEMPORÁRIA EM CHAPA SIMPLES, INTERNA, SEM VÃO. AF_03/2024 (M2)</t>
  </si>
  <si>
    <t>88309 PEDREIRO COM ENCARGOS COMPLEMENTARES (H)</t>
  </si>
  <si>
    <t>95371</t>
  </si>
  <si>
    <t>CURSO DE CAPACITAÇÃO PARA PEDREIRO (ENCARGOS COMPLEMENTARES) - HORISTA</t>
  </si>
  <si>
    <t>90675 PERFURATRIZ COM TORRE METÁLICA PARA EXECUÇÃO DE ESTACA HÉLICE CONTÍNUA, PROFUNDIDADE MÁXIMA DE 30 M, DIÂMETRO MÁXIMO DE 800 MM, POTÊNCIA INSTALADA DE 268 HP, MESA ROTATIVA COM TORQUE MÁXIMO DE 170 KNM - CHI DIURNO. AF_06/2015 (CHI)</t>
  </si>
  <si>
    <t>90670</t>
  </si>
  <si>
    <t>PERFURATRIZ COM TORRE METÁLICA PARA EXECUÇÃO DE ESTACA HÉLICE CONTÍNUA, PROFUNDIDADE MÁXIMA DE 30 M, DIÂMETRO MÁXIMO DE 800 MM, POTÊNCIA INSTALADA DE 268 HP, MESA ROTATIVA COM TORQUE MÁXIMO DE 170 KNM - DEPRECIAÇÃO. AF_06/2015</t>
  </si>
  <si>
    <t>90671</t>
  </si>
  <si>
    <t>PERFURATRIZ COM TORRE METÁLICA PARA EXECUÇÃO DE ESTACA HÉLICE CONTÍNUA, PROFUNDIDADE MÁXIMA DE 30 M, DIÂMETRO MÁXIMO DE 800 MM, POTÊNCIA INSTALADA DE 268 HP, MESA ROTATIVA COM TORQUE MÁXIMO DE 170 KNM - JUROS. AF_06/2015</t>
  </si>
  <si>
    <t>90674 PERFURATRIZ COM TORRE METÁLICA PARA EXECUÇÃO DE ESTACA HÉLICE CONTÍNUA, PROFUNDIDADE MÁXIMA DE 30 M, DIÂMETRO MÁXIMO DE 800 MM, POTÊNCIA INSTALADA DE 268 HP, MESA ROTATIVA COM TORQUE MÁXIMO DE 170 KNM - CHP DIURNO. AF_06/2015 (CHP)</t>
  </si>
  <si>
    <t>90672</t>
  </si>
  <si>
    <t>PERFURATRIZ COM TORRE METÁLICA PARA EXECUÇÃO DE ESTACA HÉLICE CONTÍNUA, PROFUNDIDADE MÁXIMA DE 30 M, DIÂMETRO MÁXIMO DE 800 MM, POTÊNCIA INSTALADA DE 268 HP, MESA ROTATIVA COM TORQUE MÁXIMO DE 170 KNM - MANUTENÇÃO. AF_06/2015</t>
  </si>
  <si>
    <t>90673</t>
  </si>
  <si>
    <t>PERFURATRIZ COM TORRE METÁLICA PARA EXECUÇÃO DE ESTACA HÉLICE CONTÍNUA, PROFUNDIDADE MÁXIMA DE 30 M, DIÂMETRO MÁXIMO DE 800 MM, POTÊNCIA INSTALADA DE 268 HP, MESA ROTATIVA COM TORQUE MÁXIMO DE 170 KNM - MATERIAIS NA OPERAÇÃO. AF_06/2015</t>
  </si>
  <si>
    <t>90670 PERFURATRIZ COM TORRE METÁLICA PARA EXECUÇÃO DE ESTACA HÉLICE CONTÍNUA, PROFUNDIDADE MÁXIMA DE 30 M, DIÂMETRO MÁXIMO DE 800 MM, POTÊNCIA INSTALADA DE 268 HP, MESA ROTATIVA COM TORQUE MÁXIMO DE 170 KNM - DEPRECIAÇÃO. AF_06/2015 (H)</t>
  </si>
  <si>
    <t>00038541</t>
  </si>
  <si>
    <t>PERFURATRIZ COM TORRE METALICA PARA EXECUCAO DE ESTACA HELICE CONTINUA, PROFUNDIDADE MAXIMA DE 30 M, DIAMETRO MAXIMO DE 800 MM, POTENCIA INSTALADA DE 268 HP, MESA ROTATIVA COM TORQUE MAXIMO DE 170 KNM</t>
  </si>
  <si>
    <t>90671 PERFURATRIZ COM TORRE METÁLICA PARA EXECUÇÃO DE ESTACA HÉLICE CONTÍNUA, PROFUNDIDADE MÁXIMA DE 30 M, DIÂMETRO MÁXIMO DE 800 MM, POTÊNCIA INSTALADA DE 268 HP, MESA ROTATIVA COM TORQUE MÁXIMO DE 170 KNM - JUROS. AF_06/2015 (H)</t>
  </si>
  <si>
    <t>90672 PERFURATRIZ COM TORRE METÁLICA PARA EXECUÇÃO DE ESTACA HÉLICE CONTÍNUA, PROFUNDIDADE MÁXIMA DE 30 M, DIÂMETRO MÁXIMO DE 800 MM, POTÊNCIA INSTALADA DE 268 HP, MESA ROTATIVA COM TORQUE MÁXIMO DE 170 KNM - MANUTENÇÃO. AF_06/2015 (H)</t>
  </si>
  <si>
    <t>90673 PERFURATRIZ COM TORRE METÁLICA PARA EXECUÇÃO DE ESTACA HÉLICE CONTÍNUA, PROFUNDIDADE MÁXIMA DE 30 M, DIÂMETRO MÁXIMO DE 800 MM, POTÊNCIA INSTALADA DE 268 HP, MESA ROTATIVA COM TORQUE MÁXIMO DE 170 KNM - MATERIAIS NA OPERAÇÃO. AF_06/2015 (H)</t>
  </si>
  <si>
    <t>97740 PEÇA CIRCULAR PRÉ-MOLDADA, VOLUME DE CONCRETO ACIMA DE 100 LITROS, TAXA DE AÇO APROXIMADA DE 30KG/M³. AF_03/2024 (M3)</t>
  </si>
  <si>
    <t>00043682</t>
  </si>
  <si>
    <t>CHAPA/PAINEL DE MADEIRA COMPENSADA RESINADA (MADEIRITE RESINADO ROSA) PARA FORMA DE CONCRETO, DE 2200 X 1100 MM, E = 6 MM</t>
  </si>
  <si>
    <t>94972</t>
  </si>
  <si>
    <t>CONCRETO FCK = 30MPA, TRAÇO 1:2,1:2,5 (EM MASSA SECA DE CIMENTO/ AREIA MÉDIA/ BRITA 1) - PREPARO MECÂNICO COM BETONEIRA 600 L. AF_05/2021</t>
  </si>
  <si>
    <t>97738 PEÇA CIRCULAR PRÉ-MOLDADA, VOLUME DE CONCRETO DE 10 A 30 LITROS, TAXA DE FIBRA DE POLIPROPILENO APROXIMADA DE 6 KG/M³. AF_03/2024_PS (M3)</t>
  </si>
  <si>
    <t>00043677</t>
  </si>
  <si>
    <t>CHAPA/PAINEL DE MADEIRA COMPENSADA RESINADA (MADEIRITE RESINADO ROSA) PARA FORMA DE CONCRETO, DE 2200 X 1100 MM, E = 20 MM</t>
  </si>
  <si>
    <t>00039014</t>
  </si>
  <si>
    <t>FIBRA DE ACO PARA REFORCO DO CONCRETO, SOLTA, TIPO A-I, FATOR DE FORMA *50* L / D, COMPRIMENTO DE *30* MM E RESISTENCIA A TRACAO DO ACO MAIOR 1000 MPA</t>
  </si>
  <si>
    <t>94971</t>
  </si>
  <si>
    <t>CONCRETO FCK = 25MPA, TRAÇO 1:2,3:2,7 (EM MASSA SECA DE CIMENTO/ AREIA MÉDIA/ BRITA 1) - PREPARO MECÂNICO COM BETONEIRA 600 L. AF_05/2021</t>
  </si>
  <si>
    <t>97739 PEÇA CIRCULAR PRÉ-MOLDADA, VOLUME DE CONCRETO DE 30 A 100 LITROS, TAXA DE AÇO APROXIMADA DE 30KG/M³. AF_03/2024 (M3)</t>
  </si>
  <si>
    <t>97736 PEÇA RETANGULAR PRÉ-MOLDADA, VOLUME DE CONCRETO ACIMA DE 100 LITROS, TAXA DE AÇO APROXIMADA DE 30KG/M³. AF_03/2024 (M3)</t>
  </si>
  <si>
    <t>97734 PEÇA RETANGULAR PRÉ-MOLDADA, VOLUME DE CONCRETO DE 10 A 30 LITROS, TAXA DE AÇO APROXIMADA DE 30KG/M³. AF_03/2024 (M3)</t>
  </si>
  <si>
    <t>97735 PEÇA RETANGULAR PRÉ-MOLDADA, VOLUME DE CONCRETO DE 30 A 100 LITROS, TAXA DE AÇO APROXIMADA DE 30KG/M³. AF_03/2024 (M3)</t>
  </si>
  <si>
    <t>97733 PEÇA RETANGULAR PRÉ-MOLDADA, VOLUME DE CONCRETO DE ATÉ 10 LITROS, TAXA DE AÇO APROXIMADA DE 30KG/M³. AF_03/2024 (M3)</t>
  </si>
  <si>
    <t>88310 PINTOR COM ENCARGOS COMPLEMENTARES (H)</t>
  </si>
  <si>
    <t>00043490</t>
  </si>
  <si>
    <t>EPI - FAMILIA PINTOR - HORISTA (ENCARGOS COMPLEMENTARES - COLETADO CAIXA)</t>
  </si>
  <si>
    <t>00043466</t>
  </si>
  <si>
    <t>FERRAMENTAS - FAMILIA PINTOR - HORISTA (ENCARGOS COMPLEMENTARES - COLETADO CAIXA)</t>
  </si>
  <si>
    <t>95372</t>
  </si>
  <si>
    <t>CURSO DE CAPACITAÇÃO PARA PINTOR (ENCARGOS COMPLEMENTARES) - HORISTA</t>
  </si>
  <si>
    <t>100758 PINTURA COM TINTA ALQUÍDICA DE ACABAMENTO (ESMALTE SINTÉTICO ACETINADO) APLICADA A ROLO OU PINCEL SOBRE SUPERFÍCIES METÁLICAS (EXCETO PERFIL) EXECUTADO EM OBRA (02 DEMÃOS). AF_01/2020 (M2)</t>
  </si>
  <si>
    <t>00005318</t>
  </si>
  <si>
    <t>DILUENTE AGUARRAS</t>
  </si>
  <si>
    <t>00007311</t>
  </si>
  <si>
    <t>TINTA ESMALTE SINTETICO PREMIUM ACETINADO</t>
  </si>
  <si>
    <t>100719 PINTURA COM TINTA ALQUÍDICA DE FUNDO (TIPO ZARCÃO) PULVERIZADA SOBRE PERFIL METÁLICO EXECUTADO EM FÁBRICA (POR DEMÃO). AF_01/2020_PE (M2)</t>
  </si>
  <si>
    <t>100723 PINTURA COM TINTA ALQUÍDICA DE FUNDO E ACABAMENTO (ESMALTE SINTÉTICO GRAFITE) PULVERIZADA SOBRE PERFIL METÁLICO EXECUTADO EM FÁBRICA (POR DEMÃO). AF_01/2020_PE (M2)</t>
  </si>
  <si>
    <t>00007293</t>
  </si>
  <si>
    <t>TINTA ESMALTE SINTETICO PREMIUM DE DUPLA ACAO GRAFITE FOSCO PARA SUPERFICIES METALICAS FERROSAS</t>
  </si>
  <si>
    <t>100725 PINTURA COM TINTA ALQUÍDICA DE FUNDO E ACABAMENTO (ESMALTE SINTÉTICO GRAFITE) PULVERIZADA SOBRE SUPERFÍCIES METÁLICAS (EXCETO PERFIL) EXECUTADO EM OBRA (POR DEMÃO). AF_01/2020_PE (M2)</t>
  </si>
  <si>
    <t>102234 PINTURA IMUNIZANTE PARA MADEIRA, 2 DEMÃOS. AF_01/2021 (M2)</t>
  </si>
  <si>
    <t>00007340</t>
  </si>
  <si>
    <t>IMUNIZANTE PARA MADEIRA, INCOLOR</t>
  </si>
  <si>
    <t>102209 PINTURA TINTA DE ACABAMENTO (PIGMENTADA) ESMALTE SINTÉTICO ACETINADO EM MADEIRA, 1 DEMÃO. AF_01/2021 (M2)</t>
  </si>
  <si>
    <t>102219 PINTURA TINTA DE ACABAMENTO (PIGMENTADA) ESMALTE SINTÉTICO ACETINADO EM MADEIRA, 2 DEMÃOS. AF_01/2021 (M2)</t>
  </si>
  <si>
    <t>91278 PLACA VIBRATÓRIA REVERSÍVEL COM MOTOR 4 TEMPOS A GASOLINA, FORÇA CENTRÍFUGA DE 25 KN (2500 KGF), POTÊNCIA 5,5 CV - CHI DIURNO. AF_08/2015 (CHI)</t>
  </si>
  <si>
    <t>91273</t>
  </si>
  <si>
    <t>PLACA VIBRATÓRIA REVERSÍVEL COM MOTOR 4 TEMPOS A GASOLINA, FORÇA CENTRÍFUGA DE 25 KN (2500 KGF), POTÊNCIA 5,5 CV - DEPRECIAÇÃO. AF_08/2015</t>
  </si>
  <si>
    <t>91274</t>
  </si>
  <si>
    <t>PLACA VIBRATÓRIA REVERSÍVEL COM MOTOR 4 TEMPOS A GASOLINA, FORÇA CENTRÍFUGA DE 25 KN (2500 KGF), POTÊNCIA 5,5 CV - JUROS. AF_08/2015</t>
  </si>
  <si>
    <t>91277 PLACA VIBRATÓRIA REVERSÍVEL COM MOTOR 4 TEMPOS A GASOLINA, FORÇA CENTRÍFUGA DE 25 KN (2500 KGF), POTÊNCIA 5,5 CV - CHP DIURNO. AF_08/2015 (CHP)</t>
  </si>
  <si>
    <t>91275</t>
  </si>
  <si>
    <t>PLACA VIBRATÓRIA REVERSÍVEL COM MOTOR 4 TEMPOS A GASOLINA, FORÇA CENTRÍFUGA DE 25 KN (2500 KGF), POTÊNCIA 5,5 CV - MANUTENÇÃO. AF_08/2015</t>
  </si>
  <si>
    <t>91276</t>
  </si>
  <si>
    <t>PLACA VIBRATÓRIA REVERSÍVEL COM MOTOR 4 TEMPOS A GASOLINA, FORÇA CENTRÍFUGA DE 25 KN (2500 KGF), POTÊNCIA 5,5 CV - MATERIAIS NA OPERAÇÃO. AF_08/2015</t>
  </si>
  <si>
    <t>91273 PLACA VIBRATÓRIA REVERSÍVEL COM MOTOR 4 TEMPOS A GASOLINA, FORÇA CENTRÍFUGA DE 25 KN (2500 KGF), POTÊNCIA 5,5 CV - DEPRECIAÇÃO. AF_08/2015 (H)</t>
  </si>
  <si>
    <t>00001442</t>
  </si>
  <si>
    <t>COMPACTADOR DE SOLO TIPO PLACA VIBRATORIA REVERSIVEL, A GASOLINA 4 TEMPOS, PESO 125 A 150 KG, FORCA CENTRIF. 2500 A 2800 KGF, LARG. TRABALHO 400 A 450 MM, FREQ. VIBRACAO 4300 A 4500 RPM, VELOC. TRABALHO 15 A 20 M/MIN, POT. 5,5 A 6,0 HP</t>
  </si>
  <si>
    <t>91274 PLACA VIBRATÓRIA REVERSÍVEL COM MOTOR 4 TEMPOS A GASOLINA, FORÇA CENTRÍFUGA DE 25 KN (2500 KGF), POTÊNCIA 5,5 CV - JUROS. AF_08/2015 (H)</t>
  </si>
  <si>
    <t>91275 PLACA VIBRATÓRIA REVERSÍVEL COM MOTOR 4 TEMPOS A GASOLINA, FORÇA CENTRÍFUGA DE 25 KN (2500 KGF), POTÊNCIA 5,5 CV - MANUTENÇÃO. AF_08/2015 (H)</t>
  </si>
  <si>
    <t>91276 PLACA VIBRATÓRIA REVERSÍVEL COM MOTOR 4 TEMPOS A GASOLINA, FORÇA CENTRÍFUGA DE 25 KN (2500 KGF), POTÊNCIA 5,5 CV - MATERIAIS NA OPERAÇÃO. AF_08/2015 (H)</t>
  </si>
  <si>
    <t>95277 POLIDORA DE PISO (POLITRIZ), PESO DE 100KG, DIÂMETRO 450 MM, MOTOR ELÉTRICO, POTÊNCIA 4 HP - CHI DIURNO. AF_05/2023 (CHI)</t>
  </si>
  <si>
    <t>95272</t>
  </si>
  <si>
    <t>POLIDORA DE PISO (POLITRIZ), PESO DE 100KG, DIÂMETRO 450 MM, MOTOR ELÉTRICO, POTÊNCIA 4 HP - DEPRECIAÇÃO. AF_05/2023</t>
  </si>
  <si>
    <t>95273</t>
  </si>
  <si>
    <t>POLIDORA DE PISO (POLITRIZ), PESO DE 100KG, DIÂMETRO 450 MM, MOTOR ELÉTRICO, POTÊNCIA 4 HP - JUROS. AF_05/2023</t>
  </si>
  <si>
    <t>95276 POLIDORA DE PISO (POLITRIZ), PESO DE 100KG, DIÂMETRO 450 MM, MOTOR ELÉTRICO, POTÊNCIA 4 HP - CHP DIURNO. AF_05/2023 (CHP)</t>
  </si>
  <si>
    <t>95274</t>
  </si>
  <si>
    <t>POLIDORA DE PISO (POLITRIZ), PESO DE 100KG, DIÂMETRO 450 MM, MOTOR ELÉTRICO, POTÊNCIA 4 HP - MANUTENÇÃO. AF_05/2023</t>
  </si>
  <si>
    <t>95275</t>
  </si>
  <si>
    <t>POLIDORA DE PISO (POLITRIZ), PESO DE 100KG, DIÂMETRO 450 MM, MOTOR ELÉTRICO, POTÊNCIA 4 HP - MATERIAIS NA OPERAÇÃO. AF_05/2023</t>
  </si>
  <si>
    <t>95272 POLIDORA DE PISO (POLITRIZ), PESO DE 100KG, DIÂMETRO 450 MM, MOTOR ELÉTRICO, POTÊNCIA 4 HP - DEPRECIAÇÃO. AF_05/2023 (H)</t>
  </si>
  <si>
    <t>00013954</t>
  </si>
  <si>
    <t>POLIDORA DE PISO (POLITRIZ) ELETRICA, MOTOR MONOFASICO DE 4 HP, PESO DE 100 KG, DIAMETRO DO TRABALHO DE 450 MM</t>
  </si>
  <si>
    <t>95273 POLIDORA DE PISO (POLITRIZ), PESO DE 100KG, DIÂMETRO 450 MM, MOTOR ELÉTRICO, POTÊNCIA 4 HP - JUROS. AF_05/2023 (H)</t>
  </si>
  <si>
    <t>95274 POLIDORA DE PISO (POLITRIZ), PESO DE 100KG, DIÂMETRO 450 MM, MOTOR ELÉTRICO, POTÊNCIA 4 HP - MANUTENÇÃO. AF_05/2023 (H)</t>
  </si>
  <si>
    <t>95275 POLIDORA DE PISO (POLITRIZ), PESO DE 100KG, DIÂMETRO 450 MM, MOTOR ELÉTRICO, POTÊNCIA 4 HP - MATERIAIS NA OPERAÇÃO. AF_05/2023 (H)</t>
  </si>
  <si>
    <t>90820 PORTA DE MADEIRA PARA PINTURA, SEMI-OCA (LEVE OU MÉDIA), 60X210CM, ESPESSURA DE 3,5CM, INCLUSO DOBRADIÇAS - FORNECIMENTO E INSTALAÇÃO. AF_12/2019 (UN)</t>
  </si>
  <si>
    <t>90822 PORTA DE MADEIRA PARA PINTURA, SEMI-OCA (LEVE OU MÉDIA), 80X210CM, ESPESSURA DE 3,5CM, INCLUSO DOBRADIÇAS - FORNECIMENTO E INSTALAÇÃO. AF_12/2019 (UN)</t>
  </si>
  <si>
    <t>00010555</t>
  </si>
  <si>
    <t>PORTA DE MADEIRA, FOLHA MEDIA (NBR 15930) DE 800 X 2100 MM, DE 35 MM A 40 MM DE ESPESSURA, NUCLEO SEMI-SOLIDO (SARRAFEADO), CAPA LISA EM HDF, ACABAMENTO EM PRIMER PARA PINTURA</t>
  </si>
  <si>
    <t>91341 PORTA EM ALUMÍNIO DE ABRIR TIPO VENEZIANA COM GUARNIÇÃO, FIXAÇÃO COM PARAFUSOS - FORNECIMENTO E INSTALAÇÃO. AF_12/2019 (M2)</t>
  </si>
  <si>
    <t>00036888</t>
  </si>
  <si>
    <t>GUARNICAO / MOLDURA / ARREMATE DE ACABAMENTO PARA ESQUADRIA, EM ALUMINIO PERFIL 25, ACABAMENTO ANODIZADO BRANCO OU BRILHANTE, PARA 1 FACE</t>
  </si>
  <si>
    <t>00039025</t>
  </si>
  <si>
    <t>PORTA DE ABRIR, TIPO VENEZIANA, EM ALUMINIO, ACABAMENTO ANODIZADO NATURAL, 90 CM X 210 CM (LARGURA X ALTURA), SEM GUARNICAO/ALIZAR/VISTA</t>
  </si>
  <si>
    <t>101625 PREPARO DE FUNDO DE VALA COM LARGURA MAIOR OU IGUAL A 1,5 M E MENOR QUE 2,5 M, COM CAMADA DE AREIA, LANÇAMENTO MECANIZADO. AF_08/2020 (M3)</t>
  </si>
  <si>
    <t>91534</t>
  </si>
  <si>
    <t>COMPACTADOR DE SOLOS DE PERCUSSÃO (SOQUETE) COM MOTOR A GASOLINA 4 TEMPOS, POTÊNCIA 4 CV - CHI DIURNO. AF_08/2015</t>
  </si>
  <si>
    <t>101624 PREPARO DE FUNDO DE VALA COM LARGURA MAIOR OU IGUAL A 1,5 M E MENOR QUE 2,5 M, COM CAMADA DE BRITA, LANÇAMENTO MECANIZADO. AF_08/2020 (M3)</t>
  </si>
  <si>
    <t>101616 PREPARO DE FUNDO DE VALA COM LARGURA MENOR QUE 1,5 M (ACERTO DO SOLO NATURAL). AF_08/2020 (M2)</t>
  </si>
  <si>
    <t>101618 PREPARO DE FUNDO DE VALA COM LARGURA MENOR QUE 1,5 M, COM CAMADA DE AREIA, LANÇAMENTO MANUAL. AF_08/2020 (M3)</t>
  </si>
  <si>
    <t>101619 PREPARO DE FUNDO DE VALA COM LARGURA MENOR QUE 1,5 M, COM CAMADA DE BRITA, LANÇAMENTO MANUAL. AF_08/2020 (M3)</t>
  </si>
  <si>
    <t>101623 PREPARO DE FUNDO DE VALA COM LARGURA MENOR QUE 1,5 M, COM CAMADA DE BRITA, LANÇAMENTO MECANIZADO. AF_08/2020 (M3)</t>
  </si>
  <si>
    <t>5942 PÁ CARREGADEIRA SOBRE RODAS, POTÊNCIA LÍQUIDA 128 HP, CAPACIDADE DA CAÇAMBA 1,7 A 2,8 M3, PESO OPERACIONAL 11632 KG - CHI DIURNO. AF_06/2014 (CHI)</t>
  </si>
  <si>
    <t>88301</t>
  </si>
  <si>
    <t>OPERADOR DE PÁ CARREGADEIRA COM ENCARGOS COMPLEMENTARES</t>
  </si>
  <si>
    <t>89128</t>
  </si>
  <si>
    <t>PÁ CARREGADEIRA SOBRE RODAS, POTÊNCIA LÍQUIDA 128 HP, CAPACIDADE DA CAÇAMBA 1,7 A 2,8 M3, PESO OPERACIONAL 11632 KG - DEPRECIAÇÃO. AF_06/2014</t>
  </si>
  <si>
    <t>89129</t>
  </si>
  <si>
    <t>PÁ CARREGADEIRA SOBRE RODAS, POTÊNCIA LÍQUIDA 128 HP, CAPACIDADE DA CAÇAMBA 1,7 A 2,8 M3, PESO OPERACIONAL 11632 KG - JUROS. AF_06/2014</t>
  </si>
  <si>
    <t>5940 PÁ CARREGADEIRA SOBRE RODAS, POTÊNCIA LÍQUIDA 128 HP, CAPACIDADE DA CAÇAMBA 1,7 A 2,8 M3, PESO OPERACIONAL 11632 KG - CHP DIURNO. AF_06/2014 (CHP)</t>
  </si>
  <si>
    <t>53857</t>
  </si>
  <si>
    <t>PÁ CARREGADEIRA SOBRE RODAS, POTÊNCIA LÍQUIDA 128 HP, CAPACIDADE DA CAÇAMBA 1,7 A 2,8 M3, PESO OPERACIONAL 11632 KG - MANUTENÇÃO. AF_06/2014</t>
  </si>
  <si>
    <t>53858</t>
  </si>
  <si>
    <t>PÁ CARREGADEIRA SOBRE RODAS, POTÊNCIA LÍQUIDA 128 HP, CAPACIDADE DA CAÇAMBA 1,7 A 2,8 M3, PESO OPERACIONAL 11632 KG - MATERIAIS NA OPERAÇÃO. AF_06/2014</t>
  </si>
  <si>
    <t>89128 PÁ CARREGADEIRA SOBRE RODAS, POTÊNCIA LÍQUIDA 128 HP, CAPACIDADE DA CAÇAMBA 1,7 A 2,8 M3, PESO OPERACIONAL 11632 KG - DEPRECIAÇÃO. AF_06/2014 (H)</t>
  </si>
  <si>
    <t>00004262</t>
  </si>
  <si>
    <t>PA CARREGADEIRA SOBRE RODAS, POTENCIA LIQUIDA 128 HP, CAPACIDADE DA CACAMBA DE 1,7 A 2,8 M3, PESO OPERACIONAL MAXIMO DE 11632 KG</t>
  </si>
  <si>
    <t>89129 PÁ CARREGADEIRA SOBRE RODAS, POTÊNCIA LÍQUIDA 128 HP, CAPACIDADE DA CAÇAMBA 1,7 A 2,8 M3, PESO OPERACIONAL 11632 KG - JUROS. AF_06/2014 (H)</t>
  </si>
  <si>
    <t>53857 PÁ CARREGADEIRA SOBRE RODAS, POTÊNCIA LÍQUIDA 128 HP, CAPACIDADE DA CAÇAMBA 1,7 A 2,8 M3, PESO OPERACIONAL 11632 KG - MANUTENÇÃO. AF_06/2014 (H)</t>
  </si>
  <si>
    <t>53858 PÁ CARREGADEIRA SOBRE RODAS, POTÊNCIA LÍQUIDA 128 HP, CAPACIDADE DA CAÇAMBA 1,7 A 2,8 M3, PESO OPERACIONAL 11632 KG - MATERIAIS NA OPERAÇÃO. AF_06/2014 (H)</t>
  </si>
  <si>
    <t>101875 QUADRO DE DISTRIBUIÇÃO DE ENERGIA EM CHAPA DE AÇO GALVANIZADO, DE EMBUTIR, COM BARRAMENTO TRIFÁSICO, PARA 12 DISJUNTORES DIN 100A - FORNECIMENTO E INSTALAÇÃO. AF_10/2020 (UN)</t>
  </si>
  <si>
    <t>00013393</t>
  </si>
  <si>
    <t>QUADRO DE DISTRIBUICAO COM BARRAMENTO TRIFASICO, DE EMBUTIR, EM CHAPA DE ACO GALVANIZADO, PARA 12 DISJUNTORES DIN, 100 A</t>
  </si>
  <si>
    <t>87367</t>
  </si>
  <si>
    <t>ARGAMASSA TRAÇO 1:1:6 (EM VOLUME DE CIMENTO, CAL E AREIA MÉDIA ÚMIDA) PARA EMBOÇO/MASSA ÚNICA/ASSENTAMENTO DE ALVENARIA DE VEDAÇÃO, PREPARO MANUAL. AF_08/2019</t>
  </si>
  <si>
    <t>101876 QUADRO DE DISTRIBUIÇÃO DE ENERGIA EM PVC, DE EMBUTIR, SEM BARRAMENTO, PARA 6 DISJUNTORES - FORNECIMENTO E INSTALAÇÃO. AF_10/2020 (UN)</t>
  </si>
  <si>
    <t>00039795</t>
  </si>
  <si>
    <t>QUADRO DE DISTRIBUICAO, SEM BARRAMENTO, EM PVC, DE EMBUTIR, PARA 6 DISJUNTORES NEMA OU 8 DISJUNTORES DIN</t>
  </si>
  <si>
    <t>89709 RALO SIFONADO, PVC, DN 100 X 40 MM, JUNTA SOLDÁVEL, FORNECIDO E INSTALADO EM RAMAL DE DESCARGA OU EM RAMAL DE ESGOTO SANITÁRIO. AF_08/2022 (UN)</t>
  </si>
  <si>
    <t>00011741</t>
  </si>
  <si>
    <t>RALO SIFONADO CILINDRICO, PVC, 100 X 40 MM, COM GRELHA REDONDA BRANCA</t>
  </si>
  <si>
    <t>90443 RASGO LINEAR MANUAL EM ALVENARIA, PARA RAMAIS/ DISTRIBUIÇÃO DE INSTALAÇÕES HIDRÁULICAS, DIÂMETROS MENORES OU IGUAIS A 40 MM. AF_09/2023 (M)</t>
  </si>
  <si>
    <t>89985 REGISTRO DE PRESSÃO BRUTO, LATÃO, ROSCÁVEL, 3/4", COM ACABAMENTO E CANOPLA CROMADOS - FORNECIMENTO E INSTALAÇÃO. AF_08/2021 (UN)</t>
  </si>
  <si>
    <t>00006024</t>
  </si>
  <si>
    <t>REGISTRO PRESSAO COM ACABAMENTO E CANOPLA CROMADA, SIMPLES, BITOLA 3/4" (REF 1416)</t>
  </si>
  <si>
    <t>5679 RETROESCAVADEIRA SOBRE RODAS COM CARREGADEIRA, TRAÇÃO 4X4, POTÊNCIA LÍQ. 88 HP, CAÇAMBA CARREG. CAP. MÍN. 1 M3, CAÇAMBA RETRO CAP. 0,26 M3, PESO OPERACIONAL MÍN. 6.674 KG, PROFUNDIDADE ESCAVAÇÃO MÁX. 4,37 M - CHI DIURNO. AF_06/2014 (CHI)</t>
  </si>
  <si>
    <t>88857</t>
  </si>
  <si>
    <t>RETROESCAVADEIRA SOBRE RODAS COM CARREGADEIRA, TRAÇÃO 4X4, POTÊNCIA LÍQ. 88 HP, CAÇAMBA CARREG. CAP. MÍN. 1 M3, CAÇAMBA RETRO CAP. 0,26 M3, PESO OPERACIONAL MÍN. 6.674 KG, PROFUNDIDADE ESCAVAÇÃO MÁX. 4,37 M - DEPRECIAÇÃO. AF_06/2014</t>
  </si>
  <si>
    <t>88858</t>
  </si>
  <si>
    <t>RETROESCAVADEIRA SOBRE RODAS COM CARREGADEIRA, TRAÇÃO 4X4, POTÊNCIA LÍQ. 88 HP, CAÇAMBA CARREG. CAP. MÍN. 1 M3, CAÇAMBA RETRO CAP. 0,26 M3, PESO OPERACIONAL MÍN. 6.674 KG, PROFUNDIDADE ESCAVAÇÃO MÁX. 4,37 M - JUROS. AF_06/2014</t>
  </si>
  <si>
    <t>5678 RETROESCAVADEIRA SOBRE RODAS COM CARREGADEIRA, TRAÇÃO 4X4, POTÊNCIA LÍQ. 88 HP, CAÇAMBA CARREG. CAP. MÍN. 1 M3, CAÇAMBA RETRO CAP. 0,26 M3, PESO OPERACIONAL MÍN. 6.674 KG, PROFUNDIDADE ESCAVAÇÃO MÁX. 4,37 M - CHP DIURNO. AF_06/2014 (CHP)</t>
  </si>
  <si>
    <t>5664</t>
  </si>
  <si>
    <t>RETROESCAVADEIRA SOBRE RODAS COM CARREGADEIRA, TRAÇÃO 4X4, POTÊNCIA LÍQ. 88 HP, CAÇAMBA CARREG. CAP. MÍN. 1 M3, CAÇAMBA RETRO CAP. 0,26 M3, PESO OPERACIONAL MÍN. 6.674 KG, PROFUNDIDADE ESCAVAÇÃO MÁX. 4,37 M - MANUTENÇÃO. AF_06/2014</t>
  </si>
  <si>
    <t>53786</t>
  </si>
  <si>
    <t>RETROESCAVADEIRA SOBRE RODAS COM CARREGADEIRA, TRAÇÃO 4X4, POTÊNCIA LÍQ. 88 HP, CAÇAMBA CARREG. CAP. MÍN. 1 M3, CAÇAMBA RETRO CAP. 0,26 M3, PESO OPERACIONAL MÍN. 6.674 KG, PROFUNDIDADE ESCAVAÇÃO MÁX. 4,37 M - MATERIAIS NA OPERAÇÃO. AF_06/2014</t>
  </si>
  <si>
    <t>88857 RETROESCAVADEIRA SOBRE RODAS COM CARREGADEIRA, TRAÇÃO 4X4, POTÊNCIA LÍQ. 88 HP, CAÇAMBA CARREG. CAP. MÍN. 1 M3, CAÇAMBA RETRO CAP. 0,26 M3, PESO OPERACIONAL MÍN. 6.674 KG, PROFUNDIDADE ESCAVAÇÃO MÁX. 4,37 M - DEPRECIAÇÃO. AF_06/2014 (H)</t>
  </si>
  <si>
    <t>00036531</t>
  </si>
  <si>
    <t>RETROESCAVADEIRA SOBRE RODAS COM CARREGADEIRA, TRACAO 4 X 4, POTENCIA LIQUIDA 88 HP, PESO OPERACIONAL MINIMO DE 6674 KG, CAPACIDADE DA CARREGADEIRA DE 1,00 M3 E DA RETROESCAVADEIRA MINIMA DE 0,26 M3, PROFUNDIDADE DE ESCAVACAO MAXIMA DE 4,37 M</t>
  </si>
  <si>
    <t>88858 RETROESCAVADEIRA SOBRE RODAS COM CARREGADEIRA, TRAÇÃO 4X4, POTÊNCIA LÍQ. 88 HP, CAÇAMBA CARREG. CAP. MÍN. 1 M3, CAÇAMBA RETRO CAP. 0,26 M3, PESO OPERACIONAL MÍN. 6.674 KG, PROFUNDIDADE ESCAVAÇÃO MÁX. 4,37 M - JUROS. AF_06/2014 (H)</t>
  </si>
  <si>
    <t>5664 RETROESCAVADEIRA SOBRE RODAS COM CARREGADEIRA, TRAÇÃO 4X4, POTÊNCIA LÍQ. 88 HP, CAÇAMBA CARREG. CAP. MÍN. 1 M3, CAÇAMBA RETRO CAP. 0,26 M3, PESO OPERACIONAL MÍN. 6.674 KG, PROFUNDIDADE ESCAVAÇÃO MÁX. 4,37 M - MANUTENÇÃO. AF_06/2014 (H)</t>
  </si>
  <si>
    <t>53786 RETROESCAVADEIRA SOBRE RODAS COM CARREGADEIRA, TRAÇÃO 4X4, POTÊNCIA LÍQ. 88 HP, CAÇAMBA CARREG. CAP. MÍN. 1 M3, CAÇAMBA RETRO CAP. 0,26 M3, PESO OPERACIONAL MÍN. 6.674 KG, PROFUNDIDADE ESCAVAÇÃO MÁX. 4,37 M - MATERIAIS NA OPERAÇÃO. AF_06/2014 (H)</t>
  </si>
  <si>
    <t>87247 REVESTIMENTO CERÂMICO PARA PISO COM PLACAS TIPO ESMALTADA DE DIMENSÕES 35X35 CM APLICADA EM AMBIENTES DE ÁREA ENTRE 5 M2 E 10 M2. AF_02/2023_PE (M2)</t>
  </si>
  <si>
    <t>00001287</t>
  </si>
  <si>
    <t>PISO EM CERAMICA ESMALTADA, COR LISA, PEI MAIOR OU IGUAL A 4, FORMATO MENOR OU IGUAL A 2025 CM2</t>
  </si>
  <si>
    <t>91693 SERRA CIRCULAR DE BANCADA COM MOTOR ELÉTRICO POTÊNCIA DE 5HP, COM COIFA PARA DISCO 10" - CHI DIURNO. AF_08/2015 (CHI)</t>
  </si>
  <si>
    <t>91688</t>
  </si>
  <si>
    <t>SERRA CIRCULAR DE BANCADA COM MOTOR ELÉTRICO POTÊNCIA DE 5HP, COM COIFA PARA DISCO 10" - DEPRECIAÇÃO. AF_08/2015</t>
  </si>
  <si>
    <t>91689</t>
  </si>
  <si>
    <t>SERRA CIRCULAR DE BANCADA COM MOTOR ELÉTRICO POTÊNCIA DE 5HP, COM COIFA PARA DISCO 10" - JUROS. AF_08/2015</t>
  </si>
  <si>
    <t>91692 SERRA CIRCULAR DE BANCADA COM MOTOR ELÉTRICO POTÊNCIA DE 5HP, COM COIFA PARA DISCO 10" - CHP DIURNO. AF_08/2015 (CHP)</t>
  </si>
  <si>
    <t>91690</t>
  </si>
  <si>
    <t>SERRA CIRCULAR DE BANCADA COM MOTOR ELÉTRICO POTÊNCIA DE 5HP, COM COIFA PARA DISCO 10" - MANUTENÇÃO. AF_08/2015</t>
  </si>
  <si>
    <t>91691</t>
  </si>
  <si>
    <t>SERRA CIRCULAR DE BANCADA COM MOTOR ELÉTRICO POTÊNCIA DE 5HP, COM COIFA PARA DISCO 10" - MATERIAIS NA OPERAÇÃO. AF_08/2015</t>
  </si>
  <si>
    <t>91688 SERRA CIRCULAR DE BANCADA COM MOTOR ELÉTRICO POTÊNCIA DE 5HP, COM COIFA PARA DISCO 10" - DEPRECIAÇÃO. AF_08/2015 (H)</t>
  </si>
  <si>
    <t>00014618</t>
  </si>
  <si>
    <t>SERRA CIRCULAR DE BANCADA COM MOTOR ELETRICO, POTENCIA DE *1600* W, PARA DISCO DE DIAMETRO DE 10" (250 MM)</t>
  </si>
  <si>
    <t>91689 SERRA CIRCULAR DE BANCADA COM MOTOR ELÉTRICO POTÊNCIA DE 5HP, COM COIFA PARA DISCO 10" - JUROS. AF_08/2015 (H)</t>
  </si>
  <si>
    <t>91690 SERRA CIRCULAR DE BANCADA COM MOTOR ELÉTRICO POTÊNCIA DE 5HP, COM COIFA PARA DISCO 10" - MANUTENÇÃO. AF_08/2015 (H)</t>
  </si>
  <si>
    <t>91691 SERRA CIRCULAR DE BANCADA COM MOTOR ELÉTRICO POTÊNCIA DE 5HP, COM COIFA PARA DISCO 10" - MATERIAIS NA OPERAÇÃO. AF_08/2015 (H)</t>
  </si>
  <si>
    <t>88315 SERRALHEIRO COM ENCARGOS COMPLEMENTARES (H)</t>
  </si>
  <si>
    <t>95377</t>
  </si>
  <si>
    <t>CURSO DE CAPACITAÇÃO PARA SERRALHEIRO (ENCARGOS COMPLEMENTARES) - HORISTA</t>
  </si>
  <si>
    <t>88316 SERVENTE COM ENCARGOS COMPLEMENTARES (H)</t>
  </si>
  <si>
    <t>95378</t>
  </si>
  <si>
    <t>CURSO DE CAPACITAÇÃO PARA SERVENTE (ENCARGOS COMPLEMENTARES) - HORISTA</t>
  </si>
  <si>
    <t>86883 SIFÃO DO TIPO FLEXÍVEL EM PVC 1 X 1.1/2 - FORNECIMENTO E INSTALAÇÃO. AF_01/2020 (UN)</t>
  </si>
  <si>
    <t>00044945</t>
  </si>
  <si>
    <t>SIFAO / TUBO SINFONADO EXTENSIVEL/SANFONADO, UNIVERSAL/ SIMPLES, ENTRE *50 A 70* CM, DE PLASTICO BRANCO</t>
  </si>
  <si>
    <t>98750 SOLDA DE TOPO EM CHAPA/PERFIL/TUBO DE AÇO CHANFRADO, ESPESSURA=3/8''. AF_06/2018 (M)</t>
  </si>
  <si>
    <t>00010998</t>
  </si>
  <si>
    <t>ELETRODO REVESTIDO AWS - E-6010, DIAMETRO IGUAL A 4,00 MM</t>
  </si>
  <si>
    <t>88317 SOLDADOR COM ENCARGOS COMPLEMENTARES (H)</t>
  </si>
  <si>
    <t>00043492</t>
  </si>
  <si>
    <t>EPI - FAMILIA SOLDADOR - HORISTA (ENCARGOS COMPLEMENTARES - COLETADO CAIXA)</t>
  </si>
  <si>
    <t>00043468</t>
  </si>
  <si>
    <t>FERRAMENTAS - FAMILIA SOLDADOR - HORISTA (ENCARGOS COMPLEMENTARES - COLETADO CAIXA)</t>
  </si>
  <si>
    <t>95379</t>
  </si>
  <si>
    <t>CURSO DE CAPACITAÇÃO PARA SOLDADOR (ENCARGOS COMPLEMENTARES) - HORISTA</t>
  </si>
  <si>
    <t>98463 SUPORTE ISOLADOR PARA FIXAÇÃO DA CORDOALHA DE COBRE EM ALVENARIA OU CONCRETO - FORNECIMENTO E INSTALAÇÃO. AF_08/2023 (UN)</t>
  </si>
  <si>
    <t>00007572</t>
  </si>
  <si>
    <t>SUPORTE ISOLADOR REFORCADO DIAMETRO NOMINAL 5/16", COM ROSCA SOBERBA E BUCHA</t>
  </si>
  <si>
    <t>96560 SUPORTE PARA DUTO EM CHAPA GALVANIZADA BITOLA 24, EM PERFILADO COM COMPRIMENTO DE 55 CM FIXADO EM LAJE, POR METRO DE DUTO FIXADO. AF_09/2023 (M2)</t>
  </si>
  <si>
    <t>00039029</t>
  </si>
  <si>
    <t>PERFILADO PERFURADO DUPLO 38 X 76 MM, CHAPA 22</t>
  </si>
  <si>
    <t>96562 SUPORTE PARA ELETROCALHA LISA OU PERFURADA EM AÇO GALVANIZADO, LARGURA 400 MM, EM PERFILADO COM COMPRIMENTO DE 45 CM FIXADO EM LAJE, POR METRO DE ELETROCALHA FIXADA. AF_09/2023 (M)</t>
  </si>
  <si>
    <t>91945 SUPORTE PARAFUSADO COM PLACA DE ENCAIXE 4" X 2" ALTO (2,00 M DO PISO) PARA PONTO ELÉTRICO - FORNECIMENTO E INSTALAÇÃO. AF_03/2023 (UN)</t>
  </si>
  <si>
    <t>00038094</t>
  </si>
  <si>
    <t>ESPELHO / PLACA DE 3 POSTOS 4" X 2", PARA INSTALACAO DE TOMADAS E INTERRUPTORES</t>
  </si>
  <si>
    <t>00038099</t>
  </si>
  <si>
    <t>SUPORTE DE FIXACAO PARA ESPELHO / PLACA 4" X 2", PARA 3 MODULOS, PARA INSTALACAO DE TOMADAS E INTERRUPTORES (SOMENTE SUPORTE)</t>
  </si>
  <si>
    <t>91947 SUPORTE PARAFUSADO COM PLACA DE ENCAIXE 4" X 2" BAIXO (0,30 M DO PISO) PARA PONTO ELÉTRICO - FORNECIMENTO E INSTALAÇÃO. AF_03/2023 (UN)</t>
  </si>
  <si>
    <t>91946 SUPORTE PARAFUSADO COM PLACA DE ENCAIXE 4" X 2" MÉDIO (1,30 M DO PISO) PARA PONTO ELÉTRICO - FORNECIMENTO E INSTALAÇÃO. AF_03/2023 (UN)</t>
  </si>
  <si>
    <t>2408057 Solda elétrica de perfis metálicos e chapas de aço com eletrodo E60XX (kg)</t>
  </si>
  <si>
    <t>E9753</t>
  </si>
  <si>
    <t>Grupo gerador - 23 kVA</t>
  </si>
  <si>
    <t>E9547</t>
  </si>
  <si>
    <t>Máquina de solda elétrica transformadora 250 A - 9,20 kW</t>
  </si>
  <si>
    <t>M1397</t>
  </si>
  <si>
    <t>Eletrodo revestido E60XX</t>
  </si>
  <si>
    <t>Eletrodo revestido E60XX (Caminhão carroceria com capacidade de 15 t - 188 kW)</t>
  </si>
  <si>
    <t>86872 TANQUE DE LOUÇA BRANCA COM COLUNA, 30L OU EQUIVALENTE - FORNECIMENTO E INSTALAÇÃO. AF_01/2020 (UN)</t>
  </si>
  <si>
    <t>00020271</t>
  </si>
  <si>
    <t>TANQUE DE LOUCA BRANCA, COM COLUNA, *30* L</t>
  </si>
  <si>
    <t>89796 TE, PVC, SERIE NORMAL, ESGOTO PREDIAL, DN 100 X 100 MM, JUNTA ELÁSTICA, FORNECIDO E INSTALADO EM RAMAL DE DESCARGA OU RAMAL DE ESGOTO SANITÁRIO. AF_08/2022 (UN)</t>
  </si>
  <si>
    <t>00007091</t>
  </si>
  <si>
    <t>TE SANITARIO, PVC, DN 100 X 100 MM, SERIE NORMAL, PARA ESGOTO PREDIAL</t>
  </si>
  <si>
    <t>88323 TELHADISTA COM ENCARGOS COMPLEMENTARES (H)</t>
  </si>
  <si>
    <t>95385</t>
  </si>
  <si>
    <t>CURSO DE CAPACITAÇÃO PARA TELHADISTA (ENCARGOS COMPLEMENTARES) - HORISTA</t>
  </si>
  <si>
    <t>91990 TOMADA ALTA DE EMBUTIR (1 MÓDULO), 2P+T 10 A, SEM SUPORTE E SEM PLACA - FORNECIMENTO E INSTALAÇÃO. AF_03/2023 (UN)</t>
  </si>
  <si>
    <t>92000 TOMADA BAIXA DE EMBUTIR (1 MÓDULO), 2P+T 10 A, INCLUINDO SUPORTE E PLACA - FORNECIMENTO E INSTALAÇÃO. AF_03/2023 (UN)</t>
  </si>
  <si>
    <t>91998 TOMADA BAIXA DE EMBUTIR (1 MÓDULO), 2P+T 10 A, SEM SUPORTE E SEM PLACA - FORNECIMENTO E INSTALAÇÃO. AF_03/2023 (UN)</t>
  </si>
  <si>
    <t>92001 TOMADA BAIXA DE EMBUTIR (1 MÓDULO), 2P+T 20 A, INCLUINDO SUPORTE E PLACA - FORNECIMENTO E INSTALAÇÃO. AF_03/2023 (UN)</t>
  </si>
  <si>
    <t>91999 TOMADA BAIXA DE EMBUTIR (1 MÓDULO), 2P+T 20 A, SEM SUPORTE E SEM PLACA - FORNECIMENTO E INSTALAÇÃO. AF_03/2023 (UN)</t>
  </si>
  <si>
    <t>00038102</t>
  </si>
  <si>
    <t>TOMADA 2P+T 20A, 250V (APENAS MODULO)</t>
  </si>
  <si>
    <t>92008 TOMADA BAIXA DE EMBUTIR (2 MÓDULOS), 2P+T 10 A, INCLUINDO SUPORTE E PLACA - FORNECIMENTO E INSTALAÇÃO. AF_03/2023 (UN)</t>
  </si>
  <si>
    <t>92006</t>
  </si>
  <si>
    <t>TOMADA BAIXA DE EMBUTIR (2 MÓDULOS), 2P+T 10 A, SEM SUPORTE E SEM PLACA - FORNECIMENTO E INSTALAÇÃO. AF_03/2023</t>
  </si>
  <si>
    <t>92006 TOMADA BAIXA DE EMBUTIR (2 MÓDULOS), 2P+T 10 A, SEM SUPORTE E SEM PLACA - FORNECIMENTO E INSTALAÇÃO. AF_03/2023 (UN)</t>
  </si>
  <si>
    <t>91994 TOMADA MÉDIA DE EMBUTIR (1 MÓDULO), 2P+T 10 A, SEM SUPORTE E SEM PLACA - FORNECIMENTO E INSTALAÇÃO. AF_03/2023 (UN)</t>
  </si>
  <si>
    <t>86914 TORNEIRA CROMADA 1/2" OU 3/4" PARA TANQUE, PADRÃO MÉDIO - FORNECIMENTO E INSTALAÇÃO. AF_01/2020 (UN)</t>
  </si>
  <si>
    <t>00013417</t>
  </si>
  <si>
    <t>TORNEIRA METALICA CROMADA CANO CURTO, SEM BICO, SEM AREJADOR, DE PAREDE, PARA TANQUE E USO GERAL, 1/2" OU 3/4" (REF 1143)</t>
  </si>
  <si>
    <t>86906 TORNEIRA CROMADA DE MESA, 1/2" OU 3/4", PARA LAVATÓRIO, PADRÃO POPULAR - FORNECIMENTO E INSTALAÇÃO. AF_01/2020 (UN)</t>
  </si>
  <si>
    <t>00013415</t>
  </si>
  <si>
    <t>TORNEIRA DE MESA/BANCADA, PARA LAVATORIO, FIXA, METALICA CROMADA, PADRAO POPULAR, 1/2" OU 3/4" (REF 1193)</t>
  </si>
  <si>
    <t>86911 TORNEIRA CROMADA LONGA, DE PAREDE, 1/2" OU 3/4", PARA PIA DE COZINHA, PADRÃO POPULAR - FORNECIMENTO E INSTALAÇÃO. AF_01/2020 (UN)</t>
  </si>
  <si>
    <t>00013416</t>
  </si>
  <si>
    <t>TORNEIRA METALICA CROMADA, RETA, DE PAREDE, PARA COZINHA, SEM BICO, SEM AREJADOR, PADRAO POPULAR, 1/2" OU 3/4" (REF 1158)</t>
  </si>
  <si>
    <t>97913 TRANSPORTE COM CAMINHÃO BASCULANTE DE 6 M³, EM VIA URBANA EM REVESTIMENTO PRIMÁRIO (UNIDADE: M3XKM). AF_07/2020 (M3XKM)</t>
  </si>
  <si>
    <t>100948 TRANSPORTE COM CAMINHÃO CARROCERIA 9T, EM VIA URBANA PAVIMENTADA, ADICIONAL PARA DMT EXCEDENTE A 30 KM (UNIDADE: TXKM). AF_07/2020 (TXKM)</t>
  </si>
  <si>
    <t>5826</t>
  </si>
  <si>
    <t>CAMINHÃO TOCO, PBT 16.000 KG, CARGA ÚTIL MÁX. 10.685 KG, DIST. ENTRE EIXOS 4,8 M, POTÊNCIA 189 CV, INCLUSIVE CARROCERIA FIXA ABERTA DE MADEIRA P/ TRANSPORTE GERAL DE CARGA SECA, DIMEN. APROX. 2,5 X 7,00 X 0,50 M - CHI DIURNO. AF_06/2014</t>
  </si>
  <si>
    <t>5824</t>
  </si>
  <si>
    <t>CAMINHÃO TOCO, PBT 16.000 KG, CARGA ÚTIL MÁX. 10.685 KG, DIST. ENTRE EIXOS 4,8 M, POTÊNCIA 189 CV, INCLUSIVE CARROCERIA FIXA ABERTA DE MADEIRA P/ TRANSPORTE GERAL DE CARGA SECA, DIMEN. APROX. 2,5 X 7,00 X 0,50 M - CHP DIURNO. AF_06/2014</t>
  </si>
  <si>
    <t>100947 TRANSPORTE COM CAMINHÃO CARROCERIA 9T, EM VIA URBANA PAVIMENTADA, DMT ATÉ 30KM (UNIDADE: TXKM). AF_07/2020 (TXKM)</t>
  </si>
  <si>
    <t>89031 TRATOR DE ESTEIRAS, POTÊNCIA 100 HP, PESO OPERACIONAL 9,4 T, COM LÂMINA 2,19 M3 - CHI DIURNO. AF_06/2014 (CHI)</t>
  </si>
  <si>
    <t>88324</t>
  </si>
  <si>
    <t>TRATORISTA COM ENCARGOS COMPLEMENTARES</t>
  </si>
  <si>
    <t>89029</t>
  </si>
  <si>
    <t>TRATOR DE ESTEIRAS, POTÊNCIA 100 HP, PESO OPERACIONAL 9,4 T, COM LÂMINA 2,19 M3 - DEPRECIAÇÃO. AF_06/2014</t>
  </si>
  <si>
    <t>89030</t>
  </si>
  <si>
    <t>TRATOR DE ESTEIRAS, POTÊNCIA 100 HP, PESO OPERACIONAL 9,4 T, COM LÂMINA 2,19 M3 - JUROS. AF_06/2014</t>
  </si>
  <si>
    <t>89032 TRATOR DE ESTEIRAS, POTÊNCIA 100 HP, PESO OPERACIONAL 9,4 T, COM LÂMINA 2,19 M3 - CHP DIURNO. AF_06/2014 (CHP)</t>
  </si>
  <si>
    <t>5724</t>
  </si>
  <si>
    <t>TRATOR DE ESTEIRAS, POTÊNCIA 100 HP, PESO OPERACIONAL 9,4 T, COM LÂMINA 2,19 M3 - MANUTENÇÃO. AF_06/2014</t>
  </si>
  <si>
    <t>53817</t>
  </si>
  <si>
    <t>TRATOR DE ESTEIRAS, POTÊNCIA 100 HP, PESO OPERACIONAL 9,4 T, COM LÂMINA 2,19 M3 - MATERIAIS NA OPERAÇÃO. AF_06/2014</t>
  </si>
  <si>
    <t>89029 TRATOR DE ESTEIRAS, POTÊNCIA 100 HP, PESO OPERACIONAL 9,4 T, COM LÂMINA 2,19 M3 - DEPRECIAÇÃO. AF_06/2014 (H)</t>
  </si>
  <si>
    <t>00007622</t>
  </si>
  <si>
    <t>TRATOR DE ESTEIRAS, POTENCIA DE 100 HP, PESO OPERACIONAL DE 9,4 T, COM LAMINA COM CAPACIDADE DE 2,19 M3</t>
  </si>
  <si>
    <t>89030 TRATOR DE ESTEIRAS, POTÊNCIA 100 HP, PESO OPERACIONAL 9,4 T, COM LÂMINA 2,19 M3 - JUROS. AF_06/2014 (H)</t>
  </si>
  <si>
    <t>5724 TRATOR DE ESTEIRAS, POTÊNCIA 100 HP, PESO OPERACIONAL 9,4 T, COM LÂMINA 2,19 M3 - MANUTENÇÃO. AF_06/2014 (H)</t>
  </si>
  <si>
    <t>53817 TRATOR DE ESTEIRAS, POTÊNCIA 100 HP, PESO OPERACIONAL 9,4 T, COM LÂMINA 2,19 M3 - MATERIAIS NA OPERAÇÃO. AF_06/2014 (H)</t>
  </si>
  <si>
    <t>88324 TRATORISTA COM ENCARGOS COMPLEMENTARES (H)</t>
  </si>
  <si>
    <t>95386</t>
  </si>
  <si>
    <t>CURSO DE CAPACITAÇÃO PARA TRATORISTA (ENCARGOS COMPLEMENTARES) - HORISTA</t>
  </si>
  <si>
    <t>90696 TUBO DE PVC PARA REDE COLETORA DE ESGOTO DE PAREDE MACIÇA, DN 200 MM, JUNTA ELÁSTICA - FORNECIMENTO E ASSENTAMENTO. AF_01/2021 (M)</t>
  </si>
  <si>
    <t>00041930</t>
  </si>
  <si>
    <t>TUBO COLETOR DE ESGOTO PVC, JEI, DN 200 MM (NBR 7362)</t>
  </si>
  <si>
    <t>5915012 Transporte com caminhão carroceria com capacidade de 11 t e com guindauto de 45 t.m - rodovia em leito natural (tkm)</t>
  </si>
  <si>
    <t>Custo do FIC (0,01425):</t>
  </si>
  <si>
    <t>5915013 Transporte com caminhão carroceria com capacidade de 11 t e com guindauto de 45 t.m - rodovia em revestimento primário (tkm)</t>
  </si>
  <si>
    <t>5915014 Transporte com caminhão carroceria com capacidade de 11 t e com guindauto de 45 t.m - rodovia pavimentada (tkm)</t>
  </si>
  <si>
    <t>5914449 Transporte com caminhão carroceria de 15 t - rodovia em leito natural (tkm)</t>
  </si>
  <si>
    <t>5914464 Transporte com caminhão carroceria de 15 t - rodovia em revestimento primário (tkm)</t>
  </si>
  <si>
    <t>5914479 Transporte com caminhão carroceria de 15 t - rodovia pavimentada (tkm)</t>
  </si>
  <si>
    <t>104072 TÊ, PVC OCRE, JUNTA ELÁSTICA, DN 200 MM, PARA COLETOR PREDIAL DE ESGOTO. AF_06/2022 (UN)</t>
  </si>
  <si>
    <t>00000306</t>
  </si>
  <si>
    <t>ANEL BORRACHA, PARA TUBO PVC, REDE COLETOR ESGOTO, DN 200 MM (NBR 7362)</t>
  </si>
  <si>
    <t>00007070</t>
  </si>
  <si>
    <t>TE, PVC, 90 GRAUS, BBB, JE, DN 200 MM, PARA REDE COLETORA ESGOTO</t>
  </si>
  <si>
    <t>95471 VASO SANITARIO SIFONADO CONVENCIONAL PARA PCD SEM FURO FRONTAL COM LOUÇA BRANCA SEM ASSENTO - FORNECIMENTO E INSTALAÇÃO. AF_01/2020 (UN)</t>
  </si>
  <si>
    <t>00006138</t>
  </si>
  <si>
    <t>ANEL DE VEDACAO, PVC FLEXIVEL, 100 MM, PARA SAIDA DE BACIA / VASO SANITARIO</t>
  </si>
  <si>
    <t>00036520</t>
  </si>
  <si>
    <t>BACIA SANITARIA (VASO) CONVENCIONAL PARA PCD, SEM FURO FRONTAL, DE LOUCA BRANCA (SEM ASSENTO)</t>
  </si>
  <si>
    <t>00004384</t>
  </si>
  <si>
    <t>PARAFUSO NIQUELADO COM ACABAMENTO CROMADO PARA FIXAR PECA SANITARIA, INCLUI PORCA CEGA, ARRUELA E BUCHA DE NYLON TAMANHO S-10</t>
  </si>
  <si>
    <t>86888 VASO SANITÁRIO SIFONADO COM CAIXA ACOPLADA LOUÇA BRANCA - FORNECIMENTO E INSTALAÇÃO. AF_01/2020 (UN)</t>
  </si>
  <si>
    <t>00010422</t>
  </si>
  <si>
    <t>BACIA SANITARIA (VASO) COM CAIXA ACOPLADA, SIFAO APARENTE, DE LOUCA BRANCA (SEM ASSENTO)</t>
  </si>
  <si>
    <t>90587 VIBRADOR DE IMERSÃO, DIÂMETRO DE PONTEIRA 45MM, MOTOR ELÉTRICO TRIFÁSICO POTÊNCIA DE 2 CV - CHI DIURNO. AF_06/2015 (CHI)</t>
  </si>
  <si>
    <t>90582</t>
  </si>
  <si>
    <t>VIBRADOR DE IMERSÃO, DIÂMETRO DE PONTEIRA 45MM, MOTOR ELÉTRICO TRIFÁSICO POTÊNCIA DE 2 CV - DEPRECIAÇÃO. AF_06/2015</t>
  </si>
  <si>
    <t>90583</t>
  </si>
  <si>
    <t>VIBRADOR DE IMERSÃO, DIÂMETRO DE PONTEIRA 45MM, MOTOR ELÉTRICO TRIFÁSICO POTÊNCIA DE 2 CV - JUROS. AF_06/2015</t>
  </si>
  <si>
    <t>90586 VIBRADOR DE IMERSÃO, DIÂMETRO DE PONTEIRA 45MM, MOTOR ELÉTRICO TRIFÁSICO POTÊNCIA DE 2 CV - CHP DIURNO. AF_06/2015 (CHP)</t>
  </si>
  <si>
    <t>90584</t>
  </si>
  <si>
    <t>VIBRADOR DE IMERSÃO, DIÂMETRO DE PONTEIRA 45MM, MOTOR ELÉTRICO TRIFÁSICO POTÊNCIA DE 2 CV - MANUTENÇÃO. AF_06/2015</t>
  </si>
  <si>
    <t>90585</t>
  </si>
  <si>
    <t>VIBRADOR DE IMERSÃO, DIÂMETRO DE PONTEIRA 45MM, MOTOR ELÉTRICO TRIFÁSICO POTÊNCIA DE 2 CV - MATERIAIS NA OPERAÇÃO. AF_06/2015</t>
  </si>
  <si>
    <t>90582 VIBRADOR DE IMERSÃO, DIÂMETRO DE PONTEIRA 45MM, MOTOR ELÉTRICO TRIFÁSICO POTÊNCIA DE 2 CV - DEPRECIAÇÃO. AF_06/2015 (H)</t>
  </si>
  <si>
    <t>00013896</t>
  </si>
  <si>
    <t>VIBRADOR DE IMERSAO, DIAMETRO DA PONTEIRA DE *45* MM, COM MOTOR ELETRICO TRIFASICO DE 2 HP (2 CV)</t>
  </si>
  <si>
    <t>90583 VIBRADOR DE IMERSÃO, DIÂMETRO DE PONTEIRA 45MM, MOTOR ELÉTRICO TRIFÁSICO POTÊNCIA DE 2 CV - JUROS. AF_06/2015 (H)</t>
  </si>
  <si>
    <t>90584 VIBRADOR DE IMERSÃO, DIÂMETRO DE PONTEIRA 45MM, MOTOR ELÉTRICO TRIFÁSICO POTÊNCIA DE 2 CV - MANUTENÇÃO. AF_06/2015 (H)</t>
  </si>
  <si>
    <t>90585 VIBRADOR DE IMERSÃO, DIÂMETRO DE PONTEIRA 45MM, MOTOR ELÉTRICO TRIFÁSICO POTÊNCIA DE 2 CV - MATERIAIS NA OPERAÇÃO. AF_06/2015 (H)</t>
  </si>
  <si>
    <t>88325 VIDRACEIRO COM ENCARGOS COMPLEMENTARES (H)</t>
  </si>
  <si>
    <t>95387</t>
  </si>
  <si>
    <t>CURSO DE CAPACITAÇÃO PARA VIDRACEIRO (ENCARGOS COMPLEMENTARES) - HORISTA</t>
  </si>
  <si>
    <t>86877 VÁLVULA EM METAL CROMADO 1.1/2" X 1.1/2" PARA TANQUE OU LAVATÓRIO, COM OU SEM LADRÃO - FORNECIMENTO E INSTALAÇÃO. AF_01/2020 (UN)</t>
  </si>
  <si>
    <t>00037588</t>
  </si>
  <si>
    <t>VALVULA DE ESCOAMENTO PARA TANQUE, EM METAL CROMADO, 1.1/2 ", SEM LADRAO, COM TAMPAO PLASTICO</t>
  </si>
  <si>
    <t>86879 VÁLVULA EM PLÁSTICO 1" PARA PIA, TANQUE OU LAVATÓRIO, COM OU SEM LADRÃO - FORNECIMENTO E INSTALAÇÃO. AF_01/2020 (UN)</t>
  </si>
  <si>
    <t>00006153</t>
  </si>
  <si>
    <t>VALVULA EM PLASTICO BRANCO PARA TANQUE OU LAVATORIO 1 ", SEM UNHO E SEM LADRAO</t>
  </si>
  <si>
    <t>86880 VÁLVULA EM PLÁSTICO CROMADO TIPO AMERICANA 3.1/2" X 1.1/2" SEM ADAPTADOR PARA PIA - FORNECIMENTO E INSTALAÇÃO. AF_01/2020 (UN)</t>
  </si>
  <si>
    <t>00006155</t>
  </si>
  <si>
    <t>VALVULA EM PLASTICO CROMADO TIPO AMERICANA PARA PIA DE COZINHA 3.1/2" X 1.1/2 ", SEM ADAPTADOR</t>
  </si>
  <si>
    <t>TIPO</t>
  </si>
  <si>
    <t>PREÇO TOTAL</t>
  </si>
  <si>
    <t>ACUMUL. %</t>
  </si>
  <si>
    <t>CL</t>
  </si>
  <si>
    <t>CONJUNTO DE PAINEIS BLINDADOS DE MÉDIA TENSÃO 13,8 KV CONTENDO 1 MÓDULO DE MEDIÇÃO; 1 MÓDULO DE PROTEÇÃO INCLUINDO RELÉ E DISJUNTOR DE MÉDIA TENSÃO; 1 MÓDULO DE TRANSPOSIÇÃO DE CABOS E 3 MÓDULOS DE SECCIONAMENTO - FORNECIMENTO</t>
  </si>
  <si>
    <t>Composições</t>
  </si>
  <si>
    <t>FORNECIMENTO DE BRISE DE ALUMÍNIO B30, COM PINTURA ELETROSTÁTICA (COR INDICADA EM PROJETO), ACABAMENTO LISO, FIXADO EM PORTA-PAINEL RANHURADO. REF. SULMETAIS SM B30 AL OU EQUIVALENTE</t>
  </si>
  <si>
    <t>FORNECIMENTO DE ELEVADOR PARA 11/12 PASSAGEIROS, SEM CASA DE MÁQUINAS, VELOCIDADE 1,00M/S, 3 PARADAS</t>
  </si>
  <si>
    <t>FORNECIMENTO DE TRANSFORMADOR DE DISTRIBUIÇÃO, 300 KVA, TRIFÁSICO, 60 HZ, CLASSE 15 KV, A SECO</t>
  </si>
  <si>
    <t>FORNECIMENTO DE KIT FOTOVOLTAICO 45,05 KWP INCLUINDO PLACAS, INVERSOR E SISTEMA DE INSTALAÇÃO E FIXAÇÃO</t>
  </si>
  <si>
    <t>CAIXA DE VENTILAÇÃO COM FILTRO G4+M5, 125MM - FORNECIMENTO</t>
  </si>
  <si>
    <t>SICRO</t>
  </si>
  <si>
    <t>EXAUSTOR CENTRIFUGO INLINE AXC 125B 220V - FORNECIMENTO</t>
  </si>
  <si>
    <t>Outros:</t>
  </si>
  <si>
    <t>Valor total do Orçamento:</t>
  </si>
  <si>
    <t>UNXMES</t>
  </si>
  <si>
    <t>Cavalo mecânico com semirreboque com capacidade de 22 t - 240 kW (PRODUTIVO)</t>
  </si>
  <si>
    <t>Caminhão basculante com capacidade de 10 m³ - 210 kW (PRODUTIVO)</t>
  </si>
  <si>
    <t>Caminhão para hidrossemeadura com capacidade de 7.500 l - 136 kW (PRODUTIVO)</t>
  </si>
  <si>
    <t>Caminhão tanque com capacidade de 10.000 l - 188 kW (PRODUTIVO)</t>
  </si>
  <si>
    <t>Cavalo mecânico com semirreboque com capacidade de 30 t - 265 kW (PRODUTIVO)</t>
  </si>
  <si>
    <t>Veículo leve picape 4 x 4 com capacidade de 1,10 t - 147 kW (PRODUTIVO)</t>
  </si>
  <si>
    <t>Veículo tipo van furgão com capacidade de 1,54 t - 93 kW (PRODUTIVO)</t>
  </si>
  <si>
    <t>Veículo leve - 53 kW (sem motorista) (PRODUTIVO)</t>
  </si>
  <si>
    <t>Conjunto bomba e macaco hidráulico para protensão com capacidade de 1.150 kN - 5 kW (PRODUTIVO)</t>
  </si>
  <si>
    <t>Grupo gerador - 7,2 kVA (PRODUTIVO)</t>
  </si>
  <si>
    <t>Misturador de nata cimento - 1,50 kW (PRODUTIVO)</t>
  </si>
  <si>
    <t>Serra circular com bancada - D = 30 cm - 4 kW (PRODUTIVO)</t>
  </si>
  <si>
    <t>Bomba para injeção de nata de cimento com capacidade de 2 MPa - 2,20 kW (PRODUTIVO)</t>
  </si>
  <si>
    <t>Grupo gerador - 14 kVA (PRODUTIVO)</t>
  </si>
  <si>
    <t>Talha manual com capacidade de 3 t (PRODUTIVO)</t>
  </si>
  <si>
    <t>Caminhão para hidrossemeadura com capacidade de 7.500 l - 136 kW (IMPRODUTIVO)</t>
  </si>
  <si>
    <t>Grupo gerador - 7,2 kVA (IMPRODUTIVO)</t>
  </si>
  <si>
    <t>Cavalo mecânico com semirreboque com capacidade de 22 t - 240 kW (IMPRODUTIVO)</t>
  </si>
  <si>
    <t>Veículo tipo van furgão com capacidade de 1,54 t - 93 kW (IMPRODUTIVO)</t>
  </si>
  <si>
    <t>Caminhão basculante com capacidade de 10 m³ - 210 kW (IMPRODUTIVO)</t>
  </si>
  <si>
    <t>Máquina policorte - 2,20 kW (IMPRODUTIVO)</t>
  </si>
  <si>
    <t>Máquina policorte - 2,20 kW (PRODUTIVO)</t>
  </si>
  <si>
    <t>Caminhão tanque com capacidade de 10.000 l - 188 kW (IMPRODUTIVO)</t>
  </si>
  <si>
    <t>Veículo leve picape 4 x 4 com capacidade de 1,10 t - 147 kW (IMPRODUTIVO)</t>
  </si>
  <si>
    <t>Veículo leve - 53 kW (sem motorista) (IMPRODUTIVO)</t>
  </si>
  <si>
    <t>Grupo gerador - 23 kVA (PRODUTIVO)</t>
  </si>
  <si>
    <t>Equipamento para solda e corte com oxiacetileno (PRODUTIVO)</t>
  </si>
  <si>
    <t>Máquina de solda elétrica transformadora 250 A - 9,20 kW (PRODUTIVO)</t>
  </si>
  <si>
    <t>Caminhão carroceria com guindauto com capacidade de 45 t.m - 188 kW (IMPRODUTIVO)</t>
  </si>
  <si>
    <t>Talha manual com capacidade de 3 t (IMPRODUTIVO)</t>
  </si>
  <si>
    <t>Serra circular com bancada - D = 30 cm - 4 kW (IMPRODUTIVO)</t>
  </si>
  <si>
    <t>Máquina de solda elétrica transformadora 250 A - 9,20 kW (IMPRODUTIVO)</t>
  </si>
  <si>
    <t>Conjunto bomba e macaco hidráulico para protensão com capacidade de 1.150 kN - 5 kW (IMPRODUTIVO)</t>
  </si>
  <si>
    <t>Equipamento para solda e corte com oxiacetileno (IMPRODUTIVO)</t>
  </si>
  <si>
    <t>Caminhão carroceria com capacidade de 15 t - 188 kW (PRODUTIVO)</t>
  </si>
  <si>
    <t>Grupo gerador - 23 kVA (IMPRODUTIVO)</t>
  </si>
  <si>
    <t>Grupo gerador - 14 kVA (IMPRODUTIVO)</t>
  </si>
  <si>
    <t>Caminhão carroceria com guindauto com capacidade de 45 t.m - 188 kW (PRODUTIVO)</t>
  </si>
  <si>
    <t>Misturador de nata cimento - 1,50 kW (IMPRODUTIVO)</t>
  </si>
  <si>
    <t>Caminhão carroceria com capacidade de 15 t - 188 kW (IMPRODUTIVO)</t>
  </si>
  <si>
    <t>Cavalo mecânico com semirreboque com capacidade de 30 t - 265 kW (IMPRODUTIVO)</t>
  </si>
  <si>
    <t>Bomba para injeção de nata de cimento com capacidade de 2 MPa - 2,20 kW (IMPRODUTIVO)</t>
  </si>
  <si>
    <t>VALOR (R$)</t>
  </si>
  <si>
    <t>MÊS 1</t>
  </si>
  <si>
    <t>MÊS 2</t>
  </si>
  <si>
    <t>MÊS 3</t>
  </si>
  <si>
    <t>MÊS 4</t>
  </si>
  <si>
    <t>MÊS 5</t>
  </si>
  <si>
    <t>MÊS 6</t>
  </si>
  <si>
    <t>MÊS 7</t>
  </si>
  <si>
    <t>MÊS 8</t>
  </si>
  <si>
    <t>MÊS 9</t>
  </si>
  <si>
    <t>MÊS 10</t>
  </si>
  <si>
    <t>MÊS 11</t>
  </si>
  <si>
    <t>MÊS 12</t>
  </si>
  <si>
    <t>Total parcela</t>
  </si>
  <si>
    <t>COD</t>
  </si>
  <si>
    <t>B</t>
  </si>
  <si>
    <t>BENEFICIO</t>
  </si>
  <si>
    <t>B1</t>
  </si>
  <si>
    <t>Lucro</t>
  </si>
  <si>
    <t>A</t>
  </si>
  <si>
    <t>DESPESAS FINANCEIRAS</t>
  </si>
  <si>
    <t>A1</t>
  </si>
  <si>
    <t xml:space="preserve">Seguro e Garantia </t>
  </si>
  <si>
    <t>A2</t>
  </si>
  <si>
    <t>Riscos e Imprevistos</t>
  </si>
  <si>
    <t>A3</t>
  </si>
  <si>
    <t>Despesas Financeiras</t>
  </si>
  <si>
    <t>A4</t>
  </si>
  <si>
    <t>Administração Central</t>
  </si>
  <si>
    <t>C</t>
  </si>
  <si>
    <t>IMPOSTOS</t>
  </si>
  <si>
    <t>C1</t>
  </si>
  <si>
    <t>PIS / PASEP</t>
  </si>
  <si>
    <t>C2</t>
  </si>
  <si>
    <t>COFINS</t>
  </si>
  <si>
    <t>C3</t>
  </si>
  <si>
    <t>ISS (TEIXEIRA DE FREITAS)</t>
  </si>
  <si>
    <t>C4</t>
  </si>
  <si>
    <t>CONTRIBUIÇÃO PREVIDENCIÁRIA SOBRE RECEITA BRUTA</t>
  </si>
  <si>
    <t>BDI = 22,39%</t>
  </si>
  <si>
    <t>BDI = 15,58%</t>
  </si>
  <si>
    <t>HORISTA %</t>
  </si>
  <si>
    <t>MENSALISTA %</t>
  </si>
  <si>
    <t>GRUPO A</t>
  </si>
  <si>
    <t xml:space="preserve">INSS </t>
  </si>
  <si>
    <t xml:space="preserve">SESI </t>
  </si>
  <si>
    <t xml:space="preserve">SENAI </t>
  </si>
  <si>
    <t xml:space="preserve">INCRA </t>
  </si>
  <si>
    <t>A5</t>
  </si>
  <si>
    <t xml:space="preserve">SEBRAE </t>
  </si>
  <si>
    <t>A6</t>
  </si>
  <si>
    <t xml:space="preserve">Salário Educação </t>
  </si>
  <si>
    <t>A7</t>
  </si>
  <si>
    <t xml:space="preserve">Seguro Contra Acidentes de Trabalho </t>
  </si>
  <si>
    <t>A8</t>
  </si>
  <si>
    <t xml:space="preserve">FGTS </t>
  </si>
  <si>
    <t>A9</t>
  </si>
  <si>
    <t xml:space="preserve">SECONCI </t>
  </si>
  <si>
    <t>GRUPO B</t>
  </si>
  <si>
    <t xml:space="preserve">Repouso Semanal Remunerado </t>
  </si>
  <si>
    <t>B2</t>
  </si>
  <si>
    <t xml:space="preserve">Feriados </t>
  </si>
  <si>
    <t>B3</t>
  </si>
  <si>
    <t xml:space="preserve">Auxílio - Enfermidade </t>
  </si>
  <si>
    <t>B4</t>
  </si>
  <si>
    <t xml:space="preserve">13º Salário </t>
  </si>
  <si>
    <t>B5</t>
  </si>
  <si>
    <t xml:space="preserve">Licença Paternidade </t>
  </si>
  <si>
    <t>B6</t>
  </si>
  <si>
    <t xml:space="preserve">Faltas Justificadas </t>
  </si>
  <si>
    <t>B7</t>
  </si>
  <si>
    <t xml:space="preserve">Dias de Chuvas </t>
  </si>
  <si>
    <t>B8</t>
  </si>
  <si>
    <t xml:space="preserve">Auxílio Acidente de Trabalho </t>
  </si>
  <si>
    <t>B9</t>
  </si>
  <si>
    <t xml:space="preserve">Férias Gozadas </t>
  </si>
  <si>
    <t>B10</t>
  </si>
  <si>
    <t xml:space="preserve">Salário Maternidade </t>
  </si>
  <si>
    <t>GRUPO C</t>
  </si>
  <si>
    <t xml:space="preserve">Aviso Prévio Indenizado </t>
  </si>
  <si>
    <t xml:space="preserve">Aviso Prévio Trabalhado </t>
  </si>
  <si>
    <t xml:space="preserve">Férias Indenizadas </t>
  </si>
  <si>
    <t xml:space="preserve">Depósito Rescisão Sem Justa Causa </t>
  </si>
  <si>
    <t>C5</t>
  </si>
  <si>
    <t xml:space="preserve">Indenização Adicional </t>
  </si>
  <si>
    <t>D</t>
  </si>
  <si>
    <t>GRUPO D</t>
  </si>
  <si>
    <t>D1</t>
  </si>
  <si>
    <t xml:space="preserve">Reincidência de Grupo A sobre Grupo B </t>
  </si>
  <si>
    <t>D2</t>
  </si>
  <si>
    <t xml:space="preserve">Reincidência de Grupo A sobre Aviso Prévio Trabalhado e Reincidência do FGTS sobre Aviso Prévio Indenizado </t>
  </si>
  <si>
    <t>A + B + C + D =</t>
  </si>
</sst>
</file>

<file path=xl/styles.xml><?xml version="1.0" encoding="utf-8"?>
<styleSheet xmlns="http://schemas.openxmlformats.org/spreadsheetml/2006/main" xmlns:mc="http://schemas.openxmlformats.org/markup-compatibility/2006" xmlns:xr9="http://schemas.microsoft.com/office/spreadsheetml/2016/revision9" mc:Ignorable="xr9">
  <numFmts count="22">
    <numFmt numFmtId="176" formatCode="_-* #,##0.00_-;\-* #,##0.00_-;_-* &quot;-&quot;??_-;_-@_-"/>
    <numFmt numFmtId="177" formatCode="_-&quot;R$&quot;\ * #,##0.00_-;\-&quot;R$&quot;\ * #,##0.00_-;_-&quot;R$&quot;\ * &quot;-&quot;??_-;_-@_-"/>
    <numFmt numFmtId="178" formatCode="_-* #,##0_-;\-* #,##0_-;_-* &quot;-&quot;_-;_-@_-"/>
    <numFmt numFmtId="179" formatCode="_-&quot;R$&quot;\ * #,##0_-;\-&quot;R$&quot;\ * #,##0_-;_-&quot;R$&quot;\ * &quot;-&quot;_-;_-@_-"/>
    <numFmt numFmtId="180" formatCode="###,###,##0.00"/>
    <numFmt numFmtId="181" formatCode="#,##0.00%"/>
    <numFmt numFmtId="182" formatCode="#,##0.00000000000"/>
    <numFmt numFmtId="183" formatCode="#,##0.00000000000000000"/>
    <numFmt numFmtId="184" formatCode="#,##0.0000000000000000000"/>
    <numFmt numFmtId="185" formatCode="#,##0.000000000000"/>
    <numFmt numFmtId="186" formatCode="#,##0.0000000000000"/>
    <numFmt numFmtId="187" formatCode="#,##0.0000000000000000"/>
    <numFmt numFmtId="188" formatCode="#,##0.000000000000000000000"/>
    <numFmt numFmtId="189" formatCode="#,##0.0000"/>
    <numFmt numFmtId="190" formatCode="#,##0.000"/>
    <numFmt numFmtId="191" formatCode="#,##0.00000000"/>
    <numFmt numFmtId="192" formatCode="#,##0.00000"/>
    <numFmt numFmtId="193" formatCode="#,##0.000000"/>
    <numFmt numFmtId="194" formatCode="#,##0.0000000000"/>
    <numFmt numFmtId="195" formatCode="#,##0.0000000"/>
    <numFmt numFmtId="196" formatCode="#,##0.000000000000000000"/>
    <numFmt numFmtId="197" formatCode="#,##0.0000000000000000000000000000"/>
  </numFmts>
  <fonts count="35">
    <font>
      <sz val="11"/>
      <color theme="1"/>
      <name val="Aptos Narrow"/>
      <charset val="134"/>
      <scheme val="minor"/>
    </font>
    <font>
      <b/>
      <sz val="7"/>
      <color rgb="FF000000"/>
      <name val="Arial"/>
      <charset val="134"/>
    </font>
    <font>
      <b/>
      <sz val="6"/>
      <color rgb="FF000000"/>
      <name val="Arial"/>
      <charset val="134"/>
    </font>
    <font>
      <sz val="7"/>
      <color rgb="FF000000"/>
      <name val="Arial"/>
      <charset val="134"/>
    </font>
    <font>
      <b/>
      <sz val="9"/>
      <color rgb="FF000000"/>
      <name val="Arial"/>
      <charset val="134"/>
    </font>
    <font>
      <sz val="9"/>
      <color rgb="FF000000"/>
      <name val="SansSerif"/>
      <charset val="134"/>
    </font>
    <font>
      <sz val="7"/>
      <color rgb="FF000000"/>
      <name val="SansSerif"/>
      <charset val="134"/>
    </font>
    <font>
      <sz val="5"/>
      <color rgb="FF000000"/>
      <name val="Arial"/>
      <charset val="134"/>
    </font>
    <font>
      <b/>
      <sz val="5"/>
      <color rgb="FF000000"/>
      <name val="Arial"/>
      <charset val="134"/>
    </font>
    <font>
      <sz val="8"/>
      <color rgb="FF000000"/>
      <name val="Arial"/>
      <charset val="134"/>
    </font>
    <font>
      <sz val="6"/>
      <color rgb="FF000000"/>
      <name val="Arial"/>
      <charset val="134"/>
    </font>
    <font>
      <b/>
      <sz val="5"/>
      <color rgb="FF000000"/>
      <name val="SansSerif"/>
      <charset val="134"/>
    </font>
    <font>
      <sz val="6"/>
      <color rgb="FF000000"/>
      <name val="SansSerif"/>
      <charset val="134"/>
    </font>
    <font>
      <sz val="5.5"/>
      <color rgb="FF000000"/>
      <name val="SansSerif"/>
      <charset val="134"/>
    </font>
    <font>
      <b/>
      <sz val="8"/>
      <color rgb="FF000000"/>
      <name val="Arial"/>
      <charset val="134"/>
    </font>
    <font>
      <sz val="10"/>
      <color theme="1"/>
      <name val="Aptos Narrow"/>
      <charset val="134"/>
      <scheme val="minor"/>
    </font>
    <font>
      <u/>
      <sz val="11"/>
      <color rgb="FF0000FF"/>
      <name val="Aptos Narrow"/>
      <charset val="0"/>
      <scheme val="minor"/>
    </font>
    <font>
      <u/>
      <sz val="11"/>
      <color rgb="FF800080"/>
      <name val="Aptos Narrow"/>
      <charset val="0"/>
      <scheme val="minor"/>
    </font>
    <font>
      <sz val="11"/>
      <color rgb="FFFF0000"/>
      <name val="Aptos Narrow"/>
      <charset val="0"/>
      <scheme val="minor"/>
    </font>
    <font>
      <b/>
      <sz val="18"/>
      <color theme="3"/>
      <name val="Aptos Narrow"/>
      <charset val="134"/>
      <scheme val="minor"/>
    </font>
    <font>
      <i/>
      <sz val="11"/>
      <color rgb="FF7F7F7F"/>
      <name val="Aptos Narrow"/>
      <charset val="0"/>
      <scheme val="minor"/>
    </font>
    <font>
      <b/>
      <sz val="15"/>
      <color theme="3"/>
      <name val="Aptos Narrow"/>
      <charset val="134"/>
      <scheme val="minor"/>
    </font>
    <font>
      <b/>
      <sz val="13"/>
      <color theme="3"/>
      <name val="Aptos Narrow"/>
      <charset val="134"/>
      <scheme val="minor"/>
    </font>
    <font>
      <b/>
      <sz val="11"/>
      <color theme="3"/>
      <name val="Aptos Narrow"/>
      <charset val="134"/>
      <scheme val="minor"/>
    </font>
    <font>
      <sz val="11"/>
      <color rgb="FF3F3F76"/>
      <name val="Aptos Narrow"/>
      <charset val="0"/>
      <scheme val="minor"/>
    </font>
    <font>
      <b/>
      <sz val="11"/>
      <color rgb="FF3F3F3F"/>
      <name val="Aptos Narrow"/>
      <charset val="0"/>
      <scheme val="minor"/>
    </font>
    <font>
      <b/>
      <sz val="11"/>
      <color rgb="FFFA7D00"/>
      <name val="Aptos Narrow"/>
      <charset val="0"/>
      <scheme val="minor"/>
    </font>
    <font>
      <b/>
      <sz val="11"/>
      <color rgb="FFFFFFFF"/>
      <name val="Aptos Narrow"/>
      <charset val="0"/>
      <scheme val="minor"/>
    </font>
    <font>
      <sz val="11"/>
      <color rgb="FFFA7D00"/>
      <name val="Aptos Narrow"/>
      <charset val="0"/>
      <scheme val="minor"/>
    </font>
    <font>
      <b/>
      <sz val="11"/>
      <color theme="1"/>
      <name val="Aptos Narrow"/>
      <charset val="0"/>
      <scheme val="minor"/>
    </font>
    <font>
      <sz val="11"/>
      <color rgb="FF006100"/>
      <name val="Aptos Narrow"/>
      <charset val="0"/>
      <scheme val="minor"/>
    </font>
    <font>
      <sz val="11"/>
      <color rgb="FF9C0006"/>
      <name val="Aptos Narrow"/>
      <charset val="0"/>
      <scheme val="minor"/>
    </font>
    <font>
      <sz val="11"/>
      <color rgb="FF9C6500"/>
      <name val="Aptos Narrow"/>
      <charset val="0"/>
      <scheme val="minor"/>
    </font>
    <font>
      <sz val="11"/>
      <color theme="0"/>
      <name val="Aptos Narrow"/>
      <charset val="0"/>
      <scheme val="minor"/>
    </font>
    <font>
      <sz val="11"/>
      <color theme="1"/>
      <name val="Aptos Narrow"/>
      <charset val="0"/>
      <scheme val="minor"/>
    </font>
  </fonts>
  <fills count="37">
    <fill>
      <patternFill patternType="none"/>
    </fill>
    <fill>
      <patternFill patternType="gray125"/>
    </fill>
    <fill>
      <patternFill patternType="solid">
        <fgColor rgb="FFDFDFDF"/>
        <bgColor indexed="64"/>
      </patternFill>
    </fill>
    <fill>
      <patternFill patternType="solid">
        <fgColor rgb="FFC0C0C0"/>
        <bgColor indexed="64"/>
      </patternFill>
    </fill>
    <fill>
      <patternFill patternType="solid">
        <fgColor rgb="FFFFFFFF"/>
        <bgColor indexed="64"/>
      </patternFill>
    </fill>
    <fill>
      <patternFill patternType="solid">
        <fgColor rgb="FFCCCCCC"/>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top style="thin">
        <color rgb="FF000000"/>
      </top>
      <bottom/>
      <diagonal/>
    </border>
    <border>
      <left/>
      <right style="thin">
        <color rgb="FF000000"/>
      </right>
      <top style="thin">
        <color rgb="FF000000"/>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15" fillId="0" borderId="0" applyFont="0" applyFill="0" applyBorder="0" applyAlignment="0" applyProtection="0">
      <alignment vertical="center"/>
    </xf>
    <xf numFmtId="177" fontId="15" fillId="0" borderId="0" applyFont="0" applyFill="0" applyBorder="0" applyAlignment="0" applyProtection="0">
      <alignment vertical="center"/>
    </xf>
    <xf numFmtId="9" fontId="15" fillId="0" borderId="0" applyFont="0" applyFill="0" applyBorder="0" applyAlignment="0" applyProtection="0">
      <alignment vertical="center"/>
    </xf>
    <xf numFmtId="178" fontId="15" fillId="0" borderId="0" applyFont="0" applyFill="0" applyBorder="0" applyAlignment="0" applyProtection="0">
      <alignment vertical="center"/>
    </xf>
    <xf numFmtId="179" fontId="15" fillId="0" borderId="0" applyFon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5" fillId="6" borderId="13" applyNumberFormat="0" applyFont="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14" applyNumberFormat="0" applyFill="0" applyAlignment="0" applyProtection="0">
      <alignment vertical="center"/>
    </xf>
    <xf numFmtId="0" fontId="22" fillId="0" borderId="14" applyNumberFormat="0" applyFill="0" applyAlignment="0" applyProtection="0">
      <alignment vertical="center"/>
    </xf>
    <xf numFmtId="0" fontId="23" fillId="0" borderId="15" applyNumberFormat="0" applyFill="0" applyAlignment="0" applyProtection="0">
      <alignment vertical="center"/>
    </xf>
    <xf numFmtId="0" fontId="23" fillId="0" borderId="0" applyNumberFormat="0" applyFill="0" applyBorder="0" applyAlignment="0" applyProtection="0">
      <alignment vertical="center"/>
    </xf>
    <xf numFmtId="0" fontId="24" fillId="7" borderId="16" applyNumberFormat="0" applyAlignment="0" applyProtection="0">
      <alignment vertical="center"/>
    </xf>
    <xf numFmtId="0" fontId="25" fillId="8" borderId="17" applyNumberFormat="0" applyAlignment="0" applyProtection="0">
      <alignment vertical="center"/>
    </xf>
    <xf numFmtId="0" fontId="26" fillId="8" borderId="16" applyNumberFormat="0" applyAlignment="0" applyProtection="0">
      <alignment vertical="center"/>
    </xf>
    <xf numFmtId="0" fontId="27" fillId="9" borderId="18" applyNumberFormat="0" applyAlignment="0" applyProtection="0">
      <alignment vertical="center"/>
    </xf>
    <xf numFmtId="0" fontId="28" fillId="0" borderId="19" applyNumberFormat="0" applyFill="0" applyAlignment="0" applyProtection="0">
      <alignment vertical="center"/>
    </xf>
    <xf numFmtId="0" fontId="29" fillId="0" borderId="20" applyNumberFormat="0" applyFill="0" applyAlignment="0" applyProtection="0">
      <alignment vertical="center"/>
    </xf>
    <xf numFmtId="0" fontId="30" fillId="10" borderId="0" applyNumberFormat="0" applyBorder="0" applyAlignment="0" applyProtection="0">
      <alignment vertical="center"/>
    </xf>
    <xf numFmtId="0" fontId="31" fillId="11" borderId="0" applyNumberFormat="0" applyBorder="0" applyAlignment="0" applyProtection="0">
      <alignment vertical="center"/>
    </xf>
    <xf numFmtId="0" fontId="32" fillId="12" borderId="0" applyNumberFormat="0" applyBorder="0" applyAlignment="0" applyProtection="0">
      <alignment vertical="center"/>
    </xf>
    <xf numFmtId="0" fontId="33" fillId="13" borderId="0" applyNumberFormat="0" applyBorder="0" applyAlignment="0" applyProtection="0">
      <alignment vertical="center"/>
    </xf>
    <xf numFmtId="0" fontId="34" fillId="14" borderId="0" applyNumberFormat="0" applyBorder="0" applyAlignment="0" applyProtection="0">
      <alignment vertical="center"/>
    </xf>
    <xf numFmtId="0" fontId="34" fillId="15" borderId="0" applyNumberFormat="0" applyBorder="0" applyAlignment="0" applyProtection="0">
      <alignment vertical="center"/>
    </xf>
    <xf numFmtId="0" fontId="33" fillId="16" borderId="0" applyNumberFormat="0" applyBorder="0" applyAlignment="0" applyProtection="0">
      <alignment vertical="center"/>
    </xf>
    <xf numFmtId="0" fontId="33"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3" fillId="20" borderId="0" applyNumberFormat="0" applyBorder="0" applyAlignment="0" applyProtection="0">
      <alignment vertical="center"/>
    </xf>
    <xf numFmtId="0" fontId="33"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3" fillId="24" borderId="0" applyNumberFormat="0" applyBorder="0" applyAlignment="0" applyProtection="0">
      <alignment vertical="center"/>
    </xf>
    <xf numFmtId="0" fontId="33"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3" fillId="28" borderId="0" applyNumberFormat="0" applyBorder="0" applyAlignment="0" applyProtection="0">
      <alignment vertical="center"/>
    </xf>
    <xf numFmtId="0" fontId="33" fillId="29" borderId="0" applyNumberFormat="0" applyBorder="0" applyAlignment="0" applyProtection="0">
      <alignment vertical="center"/>
    </xf>
    <xf numFmtId="0" fontId="34" fillId="30" borderId="0" applyNumberFormat="0" applyBorder="0" applyAlignment="0" applyProtection="0">
      <alignment vertical="center"/>
    </xf>
    <xf numFmtId="0" fontId="34" fillId="31" borderId="0" applyNumberFormat="0" applyBorder="0" applyAlignment="0" applyProtection="0">
      <alignment vertical="center"/>
    </xf>
    <xf numFmtId="0" fontId="33" fillId="32" borderId="0" applyNumberFormat="0" applyBorder="0" applyAlignment="0" applyProtection="0">
      <alignment vertical="center"/>
    </xf>
    <xf numFmtId="0" fontId="33" fillId="33" borderId="0" applyNumberFormat="0" applyBorder="0" applyAlignment="0" applyProtection="0">
      <alignment vertical="center"/>
    </xf>
    <xf numFmtId="0" fontId="34" fillId="34" borderId="0" applyNumberFormat="0" applyBorder="0" applyAlignment="0" applyProtection="0">
      <alignment vertical="center"/>
    </xf>
    <xf numFmtId="0" fontId="34" fillId="35" borderId="0" applyNumberFormat="0" applyBorder="0" applyAlignment="0" applyProtection="0">
      <alignment vertical="center"/>
    </xf>
    <xf numFmtId="0" fontId="33" fillId="36" borderId="0" applyNumberFormat="0" applyBorder="0" applyAlignment="0" applyProtection="0">
      <alignment vertical="center"/>
    </xf>
  </cellStyleXfs>
  <cellXfs count="109">
    <xf numFmtId="0" fontId="0" fillId="0" borderId="0" xfId="0"/>
    <xf numFmtId="0" fontId="0" fillId="0" borderId="0" xfId="0" applyFill="1" applyBorder="1" applyAlignment="1" applyProtection="1">
      <alignment wrapText="1"/>
      <protection locked="0"/>
    </xf>
    <xf numFmtId="0" fontId="0" fillId="0" borderId="0" xfId="0" applyFill="1" applyAlignment="1" applyProtection="1">
      <alignment wrapText="1"/>
      <protection locked="0"/>
    </xf>
    <xf numFmtId="0" fontId="1" fillId="0" borderId="0" xfId="0" applyFont="1" applyFill="1" applyBorder="1" applyAlignment="1">
      <alignment horizontal="right" vertical="center" wrapText="1"/>
    </xf>
    <xf numFmtId="0" fontId="1"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1" fillId="0" borderId="1" xfId="0" applyFont="1" applyFill="1" applyBorder="1" applyAlignment="1">
      <alignment horizontal="center" vertical="top" wrapText="1"/>
    </xf>
    <xf numFmtId="0" fontId="1" fillId="0" borderId="1" xfId="0" applyFont="1" applyFill="1" applyBorder="1" applyAlignment="1">
      <alignment horizontal="left" vertical="top" wrapText="1"/>
    </xf>
    <xf numFmtId="0" fontId="3" fillId="0" borderId="1" xfId="0" applyFont="1" applyFill="1" applyBorder="1" applyAlignment="1">
      <alignment horizontal="center" vertical="top" wrapText="1"/>
    </xf>
    <xf numFmtId="0" fontId="3" fillId="0" borderId="1" xfId="0" applyFont="1" applyFill="1" applyBorder="1" applyAlignment="1">
      <alignment horizontal="left" vertical="top" wrapText="1"/>
    </xf>
    <xf numFmtId="180" fontId="3" fillId="0" borderId="1" xfId="0" applyNumberFormat="1" applyFont="1" applyFill="1" applyBorder="1" applyAlignment="1">
      <alignment horizontal="right" vertical="top" wrapText="1"/>
    </xf>
    <xf numFmtId="4" fontId="3" fillId="0" borderId="1" xfId="0" applyNumberFormat="1" applyFont="1" applyFill="1" applyBorder="1" applyAlignment="1">
      <alignment horizontal="right" vertical="top" wrapText="1"/>
    </xf>
    <xf numFmtId="0" fontId="1" fillId="0" borderId="1" xfId="0" applyFont="1" applyFill="1" applyBorder="1" applyAlignment="1">
      <alignment horizontal="right" vertical="center" wrapText="1"/>
    </xf>
    <xf numFmtId="4" fontId="1" fillId="0" borderId="1" xfId="0" applyNumberFormat="1" applyFont="1" applyFill="1" applyBorder="1" applyAlignment="1">
      <alignment horizontal="right" vertical="top" wrapText="1"/>
    </xf>
    <xf numFmtId="0" fontId="4" fillId="0" borderId="0" xfId="0" applyFont="1" applyFill="1" applyBorder="1" applyAlignment="1">
      <alignment horizontal="right" vertical="center" wrapText="1"/>
    </xf>
    <xf numFmtId="4" fontId="4" fillId="0" borderId="0" xfId="0" applyNumberFormat="1" applyFont="1" applyFill="1" applyBorder="1" applyAlignment="1">
      <alignment horizontal="right" vertical="center" wrapText="1"/>
    </xf>
    <xf numFmtId="0" fontId="4" fillId="0" borderId="0" xfId="0" applyFont="1" applyFill="1" applyBorder="1" applyAlignment="1">
      <alignment horizontal="left" vertical="center" wrapText="1"/>
    </xf>
    <xf numFmtId="0" fontId="5" fillId="2"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3" fillId="0" borderId="1" xfId="0" applyFont="1" applyFill="1" applyBorder="1" applyAlignment="1">
      <alignment horizontal="left" vertical="center" wrapText="1"/>
    </xf>
    <xf numFmtId="4" fontId="3" fillId="0" borderId="1" xfId="0" applyNumberFormat="1" applyFont="1" applyFill="1" applyBorder="1" applyAlignment="1">
      <alignment horizontal="right" vertical="center" wrapText="1"/>
    </xf>
    <xf numFmtId="181" fontId="7" fillId="0" borderId="2" xfId="0" applyNumberFormat="1" applyFont="1" applyFill="1" applyBorder="1" applyAlignment="1">
      <alignment horizontal="right" vertical="center" wrapText="1"/>
    </xf>
    <xf numFmtId="4" fontId="3" fillId="2" borderId="1" xfId="0" applyNumberFormat="1" applyFont="1" applyFill="1" applyBorder="1" applyAlignment="1">
      <alignment horizontal="right" vertical="center" wrapText="1"/>
    </xf>
    <xf numFmtId="0" fontId="0" fillId="0" borderId="2" xfId="0" applyFill="1" applyBorder="1" applyAlignment="1" applyProtection="1">
      <alignment wrapText="1"/>
      <protection locked="0"/>
    </xf>
    <xf numFmtId="0" fontId="0" fillId="0" borderId="3" xfId="0" applyFill="1" applyBorder="1" applyAlignment="1" applyProtection="1">
      <alignment wrapText="1"/>
      <protection locked="0"/>
    </xf>
    <xf numFmtId="0" fontId="0" fillId="0" borderId="4" xfId="0" applyFill="1" applyBorder="1" applyAlignment="1" applyProtection="1">
      <alignment wrapText="1"/>
      <protection locked="0"/>
    </xf>
    <xf numFmtId="0" fontId="0" fillId="0" borderId="5" xfId="0" applyFill="1" applyBorder="1" applyAlignment="1" applyProtection="1">
      <alignment wrapText="1"/>
      <protection locked="0"/>
    </xf>
    <xf numFmtId="0" fontId="0" fillId="0" borderId="6" xfId="0" applyFill="1" applyBorder="1" applyAlignment="1" applyProtection="1">
      <alignment wrapText="1"/>
      <protection locked="0"/>
    </xf>
    <xf numFmtId="0" fontId="0" fillId="0" borderId="7" xfId="0" applyFill="1" applyBorder="1" applyAlignment="1" applyProtection="1">
      <alignment wrapText="1"/>
      <protection locked="0"/>
    </xf>
    <xf numFmtId="0" fontId="6" fillId="2" borderId="1" xfId="0" applyFont="1" applyFill="1" applyBorder="1" applyAlignment="1">
      <alignment horizontal="center" vertical="center" wrapText="1"/>
    </xf>
    <xf numFmtId="181" fontId="8" fillId="0" borderId="2" xfId="0" applyNumberFormat="1" applyFont="1" applyFill="1" applyBorder="1" applyAlignment="1">
      <alignment horizontal="right" vertical="center" wrapText="1"/>
    </xf>
    <xf numFmtId="4" fontId="1" fillId="0" borderId="1" xfId="0" applyNumberFormat="1" applyFont="1" applyFill="1" applyBorder="1" applyAlignment="1">
      <alignment horizontal="right" vertical="center" wrapText="1"/>
    </xf>
    <xf numFmtId="0" fontId="0" fillId="2" borderId="3" xfId="0" applyFill="1" applyBorder="1" applyAlignment="1" applyProtection="1">
      <alignment wrapText="1"/>
      <protection locked="0"/>
    </xf>
    <xf numFmtId="0" fontId="0" fillId="2" borderId="8" xfId="0" applyFill="1" applyBorder="1" applyAlignment="1" applyProtection="1">
      <alignment wrapText="1"/>
      <protection locked="0"/>
    </xf>
    <xf numFmtId="4" fontId="9" fillId="2" borderId="9" xfId="0" applyNumberFormat="1" applyFont="1" applyFill="1" applyBorder="1" applyAlignment="1">
      <alignment horizontal="right" vertical="center" wrapText="1"/>
    </xf>
    <xf numFmtId="4" fontId="3" fillId="2" borderId="2" xfId="0" applyNumberFormat="1" applyFont="1" applyFill="1" applyBorder="1" applyAlignment="1">
      <alignment horizontal="right" vertical="center" wrapText="1"/>
    </xf>
    <xf numFmtId="0" fontId="0" fillId="2" borderId="5" xfId="0" applyFill="1" applyBorder="1" applyAlignment="1" applyProtection="1">
      <alignment wrapText="1"/>
      <protection locked="0"/>
    </xf>
    <xf numFmtId="0" fontId="0" fillId="2" borderId="10" xfId="0" applyFill="1" applyBorder="1" applyAlignment="1" applyProtection="1">
      <alignment wrapText="1"/>
      <protection locked="0"/>
    </xf>
    <xf numFmtId="0" fontId="2"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10" fillId="4" borderId="0" xfId="0" applyFont="1" applyFill="1" applyBorder="1" applyAlignment="1">
      <alignment horizontal="center" vertical="top" wrapText="1"/>
    </xf>
    <xf numFmtId="0" fontId="10" fillId="4" borderId="0" xfId="0" applyFont="1" applyFill="1" applyBorder="1" applyAlignment="1">
      <alignment horizontal="left" vertical="top" wrapText="1"/>
    </xf>
    <xf numFmtId="4" fontId="10" fillId="4" borderId="0" xfId="0" applyNumberFormat="1" applyFont="1" applyFill="1" applyBorder="1" applyAlignment="1">
      <alignment horizontal="right" vertical="top" wrapText="1"/>
    </xf>
    <xf numFmtId="182" fontId="10" fillId="4" borderId="0" xfId="0" applyNumberFormat="1" applyFont="1" applyFill="1" applyBorder="1" applyAlignment="1">
      <alignment horizontal="right" vertical="top" wrapText="1"/>
    </xf>
    <xf numFmtId="4" fontId="10" fillId="4" borderId="0" xfId="0" applyNumberFormat="1" applyFont="1" applyFill="1" applyBorder="1" applyAlignment="1">
      <alignment horizontal="center" vertical="top" wrapText="1"/>
    </xf>
    <xf numFmtId="183" fontId="10" fillId="4" borderId="0" xfId="0" applyNumberFormat="1" applyFont="1" applyFill="1" applyBorder="1" applyAlignment="1">
      <alignment horizontal="right" vertical="top" wrapText="1"/>
    </xf>
    <xf numFmtId="184" fontId="10" fillId="4" borderId="0" xfId="0" applyNumberFormat="1" applyFont="1" applyFill="1" applyBorder="1" applyAlignment="1">
      <alignment horizontal="right" vertical="top" wrapText="1"/>
    </xf>
    <xf numFmtId="185" fontId="10" fillId="4" borderId="0" xfId="0" applyNumberFormat="1" applyFont="1" applyFill="1" applyBorder="1" applyAlignment="1">
      <alignment horizontal="right" vertical="top" wrapText="1"/>
    </xf>
    <xf numFmtId="186" fontId="10" fillId="4" borderId="0" xfId="0" applyNumberFormat="1" applyFont="1" applyFill="1" applyBorder="1" applyAlignment="1">
      <alignment horizontal="right" vertical="top" wrapText="1"/>
    </xf>
    <xf numFmtId="187" fontId="10" fillId="4" borderId="0" xfId="0" applyNumberFormat="1" applyFont="1" applyFill="1" applyBorder="1" applyAlignment="1">
      <alignment horizontal="right" vertical="top" wrapText="1"/>
    </xf>
    <xf numFmtId="188" fontId="10" fillId="4" borderId="0" xfId="0" applyNumberFormat="1" applyFont="1" applyFill="1" applyBorder="1" applyAlignment="1">
      <alignment horizontal="right" vertical="top" wrapText="1"/>
    </xf>
    <xf numFmtId="189" fontId="10" fillId="4" borderId="0" xfId="0" applyNumberFormat="1" applyFont="1" applyFill="1" applyBorder="1" applyAlignment="1">
      <alignment horizontal="right" vertical="top" wrapText="1"/>
    </xf>
    <xf numFmtId="190" fontId="10" fillId="4" borderId="0" xfId="0" applyNumberFormat="1" applyFont="1" applyFill="1" applyBorder="1" applyAlignment="1">
      <alignment horizontal="right" vertical="top" wrapText="1"/>
    </xf>
    <xf numFmtId="191" fontId="10" fillId="4" borderId="0" xfId="0" applyNumberFormat="1" applyFont="1" applyFill="1" applyBorder="1" applyAlignment="1">
      <alignment horizontal="right" vertical="top" wrapText="1"/>
    </xf>
    <xf numFmtId="192" fontId="10" fillId="4" borderId="0" xfId="0" applyNumberFormat="1" applyFont="1" applyFill="1" applyBorder="1" applyAlignment="1">
      <alignment horizontal="right" vertical="top" wrapText="1"/>
    </xf>
    <xf numFmtId="193" fontId="10" fillId="4" borderId="0" xfId="0" applyNumberFormat="1" applyFont="1" applyFill="1" applyBorder="1" applyAlignment="1">
      <alignment horizontal="right" vertical="top" wrapText="1"/>
    </xf>
    <xf numFmtId="194" fontId="10" fillId="4" borderId="0" xfId="0" applyNumberFormat="1" applyFont="1" applyFill="1" applyBorder="1" applyAlignment="1">
      <alignment horizontal="right" vertical="top" wrapText="1"/>
    </xf>
    <xf numFmtId="195" fontId="10" fillId="4" borderId="0" xfId="0" applyNumberFormat="1" applyFont="1" applyFill="1" applyBorder="1" applyAlignment="1">
      <alignment horizontal="right" vertical="top" wrapText="1"/>
    </xf>
    <xf numFmtId="196" fontId="10" fillId="4" borderId="0" xfId="0" applyNumberFormat="1" applyFont="1" applyFill="1" applyBorder="1" applyAlignment="1">
      <alignment horizontal="right" vertical="top" wrapText="1"/>
    </xf>
    <xf numFmtId="197" fontId="10" fillId="4" borderId="0" xfId="0" applyNumberFormat="1" applyFont="1" applyFill="1" applyBorder="1" applyAlignment="1">
      <alignment horizontal="right" vertical="top" wrapText="1"/>
    </xf>
    <xf numFmtId="4" fontId="3" fillId="0" borderId="0" xfId="0" applyNumberFormat="1" applyFont="1" applyFill="1" applyBorder="1" applyAlignment="1">
      <alignment horizontal="right" vertical="center" wrapText="1"/>
    </xf>
    <xf numFmtId="0" fontId="5" fillId="0" borderId="0" xfId="0" applyFont="1" applyFill="1" applyBorder="1" applyAlignment="1">
      <alignment horizontal="left" vertical="top" wrapText="1"/>
    </xf>
    <xf numFmtId="0" fontId="1" fillId="0" borderId="1" xfId="0" applyFont="1" applyFill="1" applyBorder="1" applyAlignment="1">
      <alignment horizontal="left" vertical="center" wrapText="1"/>
    </xf>
    <xf numFmtId="0" fontId="11" fillId="5" borderId="1" xfId="0" applyFont="1" applyFill="1" applyBorder="1" applyAlignment="1">
      <alignment horizontal="left" vertical="center" wrapText="1"/>
    </xf>
    <xf numFmtId="0" fontId="8" fillId="5" borderId="1" xfId="0" applyFont="1" applyFill="1" applyBorder="1" applyAlignment="1">
      <alignment horizontal="center" vertical="center" wrapText="1"/>
    </xf>
    <xf numFmtId="0" fontId="12" fillId="0" borderId="1" xfId="0" applyFont="1" applyFill="1" applyBorder="1" applyAlignment="1">
      <alignment horizontal="center" vertical="top" wrapText="1"/>
    </xf>
    <xf numFmtId="0" fontId="12" fillId="0" borderId="1" xfId="0" applyFont="1" applyFill="1" applyBorder="1" applyAlignment="1">
      <alignment horizontal="justify" vertical="top" wrapText="1"/>
    </xf>
    <xf numFmtId="191" fontId="12" fillId="0" borderId="1" xfId="0" applyNumberFormat="1" applyFont="1" applyFill="1" applyBorder="1" applyAlignment="1">
      <alignment horizontal="right" vertical="top" wrapText="1"/>
    </xf>
    <xf numFmtId="0" fontId="11" fillId="0" borderId="1" xfId="0" applyFont="1" applyFill="1" applyBorder="1" applyAlignment="1">
      <alignment horizontal="right" vertical="top" wrapText="1"/>
    </xf>
    <xf numFmtId="0" fontId="2" fillId="0" borderId="1" xfId="0" applyFont="1" applyFill="1" applyBorder="1" applyAlignment="1">
      <alignment horizontal="right" vertical="center" wrapText="1"/>
    </xf>
    <xf numFmtId="4" fontId="12" fillId="0" borderId="1" xfId="0" applyNumberFormat="1" applyFont="1" applyFill="1" applyBorder="1" applyAlignment="1">
      <alignment horizontal="right" vertical="top" wrapText="1"/>
    </xf>
    <xf numFmtId="4" fontId="11" fillId="0" borderId="1" xfId="0" applyNumberFormat="1" applyFont="1" applyFill="1" applyBorder="1" applyAlignment="1">
      <alignment horizontal="right" vertical="top" wrapText="1"/>
    </xf>
    <xf numFmtId="4" fontId="2" fillId="0" borderId="1" xfId="0" applyNumberFormat="1" applyFont="1" applyFill="1" applyBorder="1" applyAlignment="1">
      <alignment horizontal="right" vertical="center" wrapText="1"/>
    </xf>
    <xf numFmtId="191" fontId="13" fillId="0" borderId="1" xfId="0" applyNumberFormat="1" applyFont="1" applyFill="1" applyBorder="1" applyAlignment="1">
      <alignment horizontal="right" vertical="top" wrapText="1"/>
    </xf>
    <xf numFmtId="0" fontId="2" fillId="5" borderId="3" xfId="0" applyFont="1" applyFill="1" applyBorder="1" applyAlignment="1">
      <alignment horizontal="left" vertical="center" wrapText="1"/>
    </xf>
    <xf numFmtId="0" fontId="8" fillId="5" borderId="2"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191" fontId="10" fillId="0" borderId="1" xfId="0" applyNumberFormat="1" applyFont="1" applyFill="1" applyBorder="1" applyAlignment="1">
      <alignment horizontal="center" vertical="center" wrapText="1"/>
    </xf>
    <xf numFmtId="189" fontId="10" fillId="0" borderId="1" xfId="0" applyNumberFormat="1" applyFont="1" applyFill="1" applyBorder="1" applyAlignment="1">
      <alignment horizontal="center" vertical="center" wrapText="1"/>
    </xf>
    <xf numFmtId="189" fontId="10" fillId="0" borderId="1" xfId="0" applyNumberFormat="1" applyFont="1" applyFill="1" applyBorder="1" applyAlignment="1">
      <alignment horizontal="right" vertical="center" wrapText="1"/>
    </xf>
    <xf numFmtId="0" fontId="8" fillId="0" borderId="1" xfId="0" applyFont="1" applyFill="1" applyBorder="1" applyAlignment="1">
      <alignment horizontal="right" vertical="center" wrapText="1"/>
    </xf>
    <xf numFmtId="0" fontId="2" fillId="5" borderId="1" xfId="0" applyFont="1" applyFill="1" applyBorder="1" applyAlignment="1">
      <alignment horizontal="left" vertical="center" wrapText="1"/>
    </xf>
    <xf numFmtId="0" fontId="10" fillId="0" borderId="11" xfId="0" applyFont="1" applyFill="1" applyBorder="1" applyAlignment="1">
      <alignment horizontal="left" vertical="center" wrapText="1"/>
    </xf>
    <xf numFmtId="189" fontId="2" fillId="0" borderId="1" xfId="0" applyNumberFormat="1" applyFont="1" applyFill="1" applyBorder="1" applyAlignment="1">
      <alignment horizontal="right" vertical="center" wrapText="1"/>
    </xf>
    <xf numFmtId="192" fontId="10" fillId="0" borderId="1" xfId="0" applyNumberFormat="1" applyFont="1" applyFill="1" applyBorder="1" applyAlignment="1">
      <alignment horizontal="right" vertical="center" wrapText="1"/>
    </xf>
    <xf numFmtId="191" fontId="10" fillId="0" borderId="1" xfId="0" applyNumberFormat="1" applyFont="1" applyFill="1" applyBorder="1" applyAlignment="1">
      <alignment horizontal="right" vertical="center" wrapText="1"/>
    </xf>
    <xf numFmtId="0" fontId="10" fillId="0" borderId="1" xfId="0" applyFont="1" applyFill="1" applyBorder="1" applyAlignment="1">
      <alignment horizontal="center" vertical="top" wrapText="1"/>
    </xf>
    <xf numFmtId="0" fontId="10" fillId="0" borderId="1" xfId="0" applyFont="1" applyFill="1" applyBorder="1" applyAlignment="1">
      <alignment horizontal="left" vertical="top" wrapText="1"/>
    </xf>
    <xf numFmtId="191" fontId="10" fillId="0" borderId="1" xfId="0" applyNumberFormat="1" applyFont="1" applyFill="1" applyBorder="1" applyAlignment="1">
      <alignment horizontal="center" vertical="top" wrapText="1"/>
    </xf>
    <xf numFmtId="4" fontId="10" fillId="0" borderId="1" xfId="0" applyNumberFormat="1" applyFont="1" applyFill="1" applyBorder="1" applyAlignment="1">
      <alignment horizontal="right" vertical="top" wrapText="1"/>
    </xf>
    <xf numFmtId="189" fontId="10" fillId="0" borderId="1" xfId="0" applyNumberFormat="1" applyFont="1" applyFill="1" applyBorder="1" applyAlignment="1">
      <alignment horizontal="right" vertical="top" wrapText="1"/>
    </xf>
    <xf numFmtId="0" fontId="7" fillId="0" borderId="0" xfId="0" applyFont="1" applyFill="1" applyBorder="1" applyAlignment="1">
      <alignment horizontal="left" vertical="top" wrapText="1"/>
    </xf>
    <xf numFmtId="0" fontId="10" fillId="0" borderId="1" xfId="0" applyFont="1" applyFill="1" applyBorder="1" applyAlignment="1">
      <alignment horizontal="right" vertical="center" wrapText="1"/>
    </xf>
    <xf numFmtId="4" fontId="10" fillId="0" borderId="1" xfId="0" applyNumberFormat="1" applyFont="1" applyFill="1" applyBorder="1" applyAlignment="1">
      <alignment horizontal="right" vertical="center" wrapText="1"/>
    </xf>
    <xf numFmtId="0" fontId="0" fillId="4" borderId="0" xfId="0" applyFill="1" applyBorder="1" applyAlignment="1" applyProtection="1">
      <alignment wrapText="1"/>
      <protection locked="0"/>
    </xf>
    <xf numFmtId="0" fontId="2" fillId="0" borderId="12"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1" fillId="0" borderId="0" xfId="0" applyFont="1" applyFill="1" applyBorder="1" applyAlignment="1">
      <alignment horizontal="left" vertical="center" wrapText="1"/>
    </xf>
    <xf numFmtId="180" fontId="2" fillId="0" borderId="0" xfId="0" applyNumberFormat="1" applyFont="1" applyFill="1" applyBorder="1" applyAlignment="1">
      <alignment horizontal="right" vertical="center" wrapText="1"/>
    </xf>
    <xf numFmtId="4" fontId="2" fillId="0" borderId="0" xfId="0" applyNumberFormat="1" applyFont="1" applyFill="1" applyBorder="1" applyAlignment="1">
      <alignment horizontal="right" vertical="center" wrapText="1"/>
    </xf>
    <xf numFmtId="0" fontId="2" fillId="0" borderId="0" xfId="0" applyFont="1" applyFill="1" applyBorder="1" applyAlignment="1">
      <alignment horizontal="right" vertical="center" wrapText="1"/>
    </xf>
    <xf numFmtId="0" fontId="5" fillId="0" borderId="0" xfId="0" applyFont="1" applyFill="1" applyBorder="1" applyAlignment="1">
      <alignment horizontal="left" vertical="center" wrapText="1"/>
    </xf>
    <xf numFmtId="0" fontId="8" fillId="0" borderId="0" xfId="0" applyFont="1" applyFill="1" applyBorder="1" applyAlignment="1">
      <alignment horizontal="right" vertical="center" wrapText="1"/>
    </xf>
    <xf numFmtId="0" fontId="2" fillId="0" borderId="1" xfId="0" applyFont="1" applyFill="1" applyBorder="1" applyAlignment="1">
      <alignment horizontal="left" vertical="center" wrapText="1"/>
    </xf>
    <xf numFmtId="0" fontId="10" fillId="0" borderId="1" xfId="0" applyFont="1" applyFill="1" applyBorder="1" applyAlignment="1">
      <alignment horizontal="justify" vertical="center" wrapText="1"/>
    </xf>
    <xf numFmtId="180" fontId="10" fillId="0" borderId="1" xfId="0" applyNumberFormat="1" applyFont="1" applyFill="1" applyBorder="1" applyAlignment="1">
      <alignment horizontal="right" vertical="center" wrapText="1"/>
    </xf>
  </cellXfs>
  <cellStyles count="49">
    <cellStyle name="Normal" xfId="0" builtinId="0"/>
    <cellStyle name="Comma" xfId="1" builtinId="3"/>
    <cellStyle name="Moeda" xfId="2" builtinId="4"/>
    <cellStyle name="Porcentagem" xfId="3" builtinId="5"/>
    <cellStyle name="Comma [0]" xfId="4" builtinId="6"/>
    <cellStyle name="Moeda [0]" xfId="5" builtinId="7"/>
    <cellStyle name="Hyperlink" xfId="6" builtinId="8"/>
    <cellStyle name="Hyperlink seguido" xfId="7" builtinId="9"/>
    <cellStyle name="Observação" xfId="8" builtinId="10"/>
    <cellStyle name="Texto de Aviso" xfId="9" builtinId="11"/>
    <cellStyle name="Título" xfId="10" builtinId="15"/>
    <cellStyle name="Texto Explicativo" xfId="11" builtinId="53"/>
    <cellStyle name="Título 1" xfId="12" builtinId="16"/>
    <cellStyle name="Título 2" xfId="13" builtinId="17"/>
    <cellStyle name="Título 3" xfId="14" builtinId="18"/>
    <cellStyle name="Título 4" xfId="15" builtinId="19"/>
    <cellStyle name="Entrada" xfId="16" builtinId="20"/>
    <cellStyle name="Saída" xfId="17" builtinId="21"/>
    <cellStyle name="Cálculo" xfId="18" builtinId="22"/>
    <cellStyle name="Célula de Verificação" xfId="19" builtinId="23"/>
    <cellStyle name="Célula Vinculada" xfId="20" builtinId="24"/>
    <cellStyle name="Total" xfId="21" builtinId="25"/>
    <cellStyle name="Bom" xfId="22" builtinId="26"/>
    <cellStyle name="Ruim" xfId="23" builtinId="27"/>
    <cellStyle name="Neutro" xfId="24" builtinId="28"/>
    <cellStyle name="Ênfase 1" xfId="25" builtinId="29"/>
    <cellStyle name="20% - Ênfase 1" xfId="26" builtinId="30"/>
    <cellStyle name="40% - Ênfase 1" xfId="27" builtinId="31"/>
    <cellStyle name="60% - Ênfase 1" xfId="28" builtinId="32"/>
    <cellStyle name="Ênfase 2" xfId="29" builtinId="33"/>
    <cellStyle name="20% - Ênfase 2" xfId="30" builtinId="34"/>
    <cellStyle name="40% - Ênfase 2" xfId="31" builtinId="35"/>
    <cellStyle name="60% - Ênfase 2" xfId="32" builtinId="36"/>
    <cellStyle name="Ênfase 3" xfId="33" builtinId="37"/>
    <cellStyle name="20% - Ênfase 3" xfId="34" builtinId="38"/>
    <cellStyle name="40% - Ênfase 3" xfId="35" builtinId="39"/>
    <cellStyle name="60% - Ênfase 3" xfId="36" builtinId="40"/>
    <cellStyle name="Ênfase 4" xfId="37" builtinId="41"/>
    <cellStyle name="20% - Ênfase 4" xfId="38" builtinId="42"/>
    <cellStyle name="40% - Ênfase 4" xfId="39" builtinId="43"/>
    <cellStyle name="60% - Ênfase 4" xfId="40" builtinId="44"/>
    <cellStyle name="Ênfase 5" xfId="41" builtinId="45"/>
    <cellStyle name="20% - Ênfase 5" xfId="42" builtinId="46"/>
    <cellStyle name="40% - Ênfase 5" xfId="43" builtinId="47"/>
    <cellStyle name="60% - Ênfase 5" xfId="44" builtinId="48"/>
    <cellStyle name="Ênfase 6" xfId="45" builtinId="49"/>
    <cellStyle name="20% - Ênfase 6" xfId="46" builtinId="50"/>
    <cellStyle name="40% - Ênfase 6" xfId="47" builtinId="51"/>
    <cellStyle name="60% - Ênfase 6" xfId="48" builtinId="52"/>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3" Type="http://schemas.openxmlformats.org/officeDocument/2006/relationships/styles" Target="styles.xml"/><Relationship Id="rId12" Type="http://schemas.openxmlformats.org/officeDocument/2006/relationships/sharedStrings" Target="sharedStrings.xml"/><Relationship Id="rId11" Type="http://schemas.openxmlformats.org/officeDocument/2006/relationships/theme" Target="theme/theme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0</xdr:rowOff>
    </xdr:from>
    <xdr:to>
      <xdr:col>7</xdr:col>
      <xdr:colOff>820616</xdr:colOff>
      <xdr:row>1</xdr:row>
      <xdr:rowOff>14653</xdr:rowOff>
    </xdr:to>
    <xdr:pic>
      <xdr:nvPicPr>
        <xdr:cNvPr id="1112787999" name="Picture"/>
        <xdr:cNvPicPr/>
      </xdr:nvPicPr>
      <xdr:blipFill>
        <a:blip r:embed="rId1"/>
        <a:srcRect/>
        <a:stretch>
          <a:fillRect/>
        </a:stretch>
      </xdr:blipFill>
      <xdr:spPr>
        <a:xfrm>
          <a:off x="0" y="0"/>
          <a:ext cx="8634730" cy="1489075"/>
        </a:xfrm>
        <a:prstGeom prst="rect">
          <a:avLst/>
        </a:prstGeom>
      </xdr:spPr>
    </xdr:pic>
    <xdr:clientData/>
  </xdr:twoCellAnchor>
</xdr:wsDr>
</file>

<file path=xl/drawings/drawing10.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8283</xdr:colOff>
      <xdr:row>0</xdr:row>
      <xdr:rowOff>8283</xdr:rowOff>
    </xdr:from>
    <xdr:to>
      <xdr:col>6</xdr:col>
      <xdr:colOff>1</xdr:colOff>
      <xdr:row>1</xdr:row>
      <xdr:rowOff>24847</xdr:rowOff>
    </xdr:to>
    <xdr:pic>
      <xdr:nvPicPr>
        <xdr:cNvPr id="228444485" name="Picture"/>
        <xdr:cNvPicPr/>
      </xdr:nvPicPr>
      <xdr:blipFill>
        <a:blip r:embed="rId1"/>
        <a:srcRect/>
        <a:stretch>
          <a:fillRect/>
        </a:stretch>
      </xdr:blipFill>
      <xdr:spPr>
        <a:xfrm>
          <a:off x="8255" y="8255"/>
          <a:ext cx="7816850" cy="14909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0</xdr:rowOff>
    </xdr:from>
    <xdr:to>
      <xdr:col>9</xdr:col>
      <xdr:colOff>811697</xdr:colOff>
      <xdr:row>0</xdr:row>
      <xdr:rowOff>1706217</xdr:rowOff>
    </xdr:to>
    <xdr:pic>
      <xdr:nvPicPr>
        <xdr:cNvPr id="1450501521" name="Picture"/>
        <xdr:cNvPicPr/>
      </xdr:nvPicPr>
      <xdr:blipFill>
        <a:blip r:embed="rId1"/>
        <a:srcRect/>
        <a:stretch>
          <a:fillRect/>
        </a:stretch>
      </xdr:blipFill>
      <xdr:spPr>
        <a:xfrm>
          <a:off x="0" y="0"/>
          <a:ext cx="12522835" cy="170561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0</xdr:rowOff>
    </xdr:from>
    <xdr:to>
      <xdr:col>7</xdr:col>
      <xdr:colOff>523876</xdr:colOff>
      <xdr:row>1</xdr:row>
      <xdr:rowOff>15874</xdr:rowOff>
    </xdr:to>
    <xdr:pic>
      <xdr:nvPicPr>
        <xdr:cNvPr id="1900102219" name="Picture"/>
        <xdr:cNvPicPr/>
      </xdr:nvPicPr>
      <xdr:blipFill>
        <a:blip r:embed="rId1"/>
        <a:srcRect/>
        <a:stretch>
          <a:fillRect/>
        </a:stretch>
      </xdr:blipFill>
      <xdr:spPr>
        <a:xfrm>
          <a:off x="0" y="0"/>
          <a:ext cx="12604750" cy="172974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0</xdr:colOff>
      <xdr:row>1</xdr:row>
      <xdr:rowOff>57150</xdr:rowOff>
    </xdr:to>
    <xdr:pic>
      <xdr:nvPicPr>
        <xdr:cNvPr id="1322759863" name="Picture"/>
        <xdr:cNvPicPr/>
      </xdr:nvPicPr>
      <xdr:blipFill>
        <a:blip r:embed="rId1"/>
        <a:srcRect/>
        <a:stretch>
          <a:fillRect/>
        </a:stretch>
      </xdr:blipFill>
      <xdr:spPr>
        <a:xfrm>
          <a:off x="0" y="0"/>
          <a:ext cx="8707120" cy="153162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821121</xdr:colOff>
      <xdr:row>1</xdr:row>
      <xdr:rowOff>26276</xdr:rowOff>
    </xdr:to>
    <xdr:pic>
      <xdr:nvPicPr>
        <xdr:cNvPr id="803554125" name="Picture"/>
        <xdr:cNvPicPr/>
      </xdr:nvPicPr>
      <xdr:blipFill>
        <a:blip r:embed="rId1"/>
        <a:srcRect/>
        <a:stretch>
          <a:fillRect/>
        </a:stretch>
      </xdr:blipFill>
      <xdr:spPr>
        <a:xfrm>
          <a:off x="0" y="0"/>
          <a:ext cx="8592185" cy="150050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10</xdr:col>
      <xdr:colOff>304800</xdr:colOff>
      <xdr:row>1</xdr:row>
      <xdr:rowOff>28574</xdr:rowOff>
    </xdr:to>
    <xdr:pic>
      <xdr:nvPicPr>
        <xdr:cNvPr id="572600170" name="Picture"/>
        <xdr:cNvPicPr/>
      </xdr:nvPicPr>
      <xdr:blipFill>
        <a:blip r:embed="rId1"/>
        <a:srcRect/>
        <a:stretch>
          <a:fillRect/>
        </a:stretch>
      </xdr:blipFill>
      <xdr:spPr>
        <a:xfrm>
          <a:off x="0" y="0"/>
          <a:ext cx="12613640" cy="174244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0</xdr:rowOff>
    </xdr:from>
    <xdr:to>
      <xdr:col>10</xdr:col>
      <xdr:colOff>306457</xdr:colOff>
      <xdr:row>1</xdr:row>
      <xdr:rowOff>16564</xdr:rowOff>
    </xdr:to>
    <xdr:pic>
      <xdr:nvPicPr>
        <xdr:cNvPr id="1145408759" name="Picture"/>
        <xdr:cNvPicPr/>
      </xdr:nvPicPr>
      <xdr:blipFill>
        <a:blip r:embed="rId1"/>
        <a:srcRect/>
        <a:stretch>
          <a:fillRect/>
        </a:stretch>
      </xdr:blipFill>
      <xdr:spPr>
        <a:xfrm>
          <a:off x="0" y="0"/>
          <a:ext cx="12614910" cy="1731010"/>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8</xdr:col>
      <xdr:colOff>0</xdr:colOff>
      <xdr:row>1</xdr:row>
      <xdr:rowOff>0</xdr:rowOff>
    </xdr:to>
    <xdr:pic>
      <xdr:nvPicPr>
        <xdr:cNvPr id="402325418" name="Picture"/>
        <xdr:cNvPicPr/>
      </xdr:nvPicPr>
      <xdr:blipFill>
        <a:blip r:embed="rId1"/>
        <a:srcRect/>
        <a:stretch>
          <a:fillRect/>
        </a:stretch>
      </xdr:blipFill>
      <xdr:spPr>
        <a:xfrm>
          <a:off x="0" y="0"/>
          <a:ext cx="8783955" cy="1474470"/>
        </a:xfrm>
        <a:prstGeom prst="rect">
          <a:avLst/>
        </a:prstGeom>
      </xdr:spPr>
    </xdr:pic>
    <xdr:clientData/>
  </xdr:twoCellAnchor>
</xdr:wsDr>
</file>

<file path=xl/drawings/drawing9.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0</xdr:rowOff>
    </xdr:from>
    <xdr:to>
      <xdr:col>2</xdr:col>
      <xdr:colOff>1027044</xdr:colOff>
      <xdr:row>0</xdr:row>
      <xdr:rowOff>1350065</xdr:rowOff>
    </xdr:to>
    <xdr:pic>
      <xdr:nvPicPr>
        <xdr:cNvPr id="2034454938" name="Picture"/>
        <xdr:cNvPicPr/>
      </xdr:nvPicPr>
      <xdr:blipFill>
        <a:blip r:embed="rId1"/>
        <a:srcRect/>
        <a:stretch>
          <a:fillRect/>
        </a:stretch>
      </xdr:blipFill>
      <xdr:spPr>
        <a:xfrm>
          <a:off x="0" y="0"/>
          <a:ext cx="6817360" cy="1350010"/>
        </a:xfrm>
        <a:prstGeom prst="rect">
          <a:avLst/>
        </a:prstGeom>
      </xdr:spPr>
    </xdr:pic>
    <xdr:clientData/>
  </xdr:twoCellAnchor>
  <xdr:twoCellAnchor editAs="oneCell">
    <xdr:from>
      <xdr:col>1</xdr:col>
      <xdr:colOff>0</xdr:colOff>
      <xdr:row>25</xdr:row>
      <xdr:rowOff>0</xdr:rowOff>
    </xdr:from>
    <xdr:to>
      <xdr:col>2</xdr:col>
      <xdr:colOff>554934</xdr:colOff>
      <xdr:row>26</xdr:row>
      <xdr:rowOff>0</xdr:rowOff>
    </xdr:to>
    <xdr:pic>
      <xdr:nvPicPr>
        <xdr:cNvPr id="1277426017" name="Picture"/>
        <xdr:cNvPicPr/>
      </xdr:nvPicPr>
      <xdr:blipFill>
        <a:blip r:embed="rId2"/>
        <a:srcRect/>
        <a:stretch>
          <a:fillRect r="6666"/>
        </a:stretch>
      </xdr:blipFill>
      <xdr:spPr>
        <a:xfrm>
          <a:off x="1196975" y="5471160"/>
          <a:ext cx="5147945" cy="560070"/>
        </a:xfrm>
        <a:prstGeom prst="rect">
          <a:avLst/>
        </a:prstGeom>
      </xdr:spPr>
    </xdr:pic>
    <xdr:clientData/>
  </xdr:twoCellAnchor>
  <xdr:twoCellAnchor editAs="oneCell">
    <xdr:from>
      <xdr:col>1</xdr:col>
      <xdr:colOff>0</xdr:colOff>
      <xdr:row>49</xdr:row>
      <xdr:rowOff>0</xdr:rowOff>
    </xdr:from>
    <xdr:to>
      <xdr:col>2</xdr:col>
      <xdr:colOff>554934</xdr:colOff>
      <xdr:row>50</xdr:row>
      <xdr:rowOff>0</xdr:rowOff>
    </xdr:to>
    <xdr:pic>
      <xdr:nvPicPr>
        <xdr:cNvPr id="483157426" name="Picture"/>
        <xdr:cNvPicPr/>
      </xdr:nvPicPr>
      <xdr:blipFill>
        <a:blip r:embed="rId2"/>
        <a:srcRect/>
        <a:stretch>
          <a:fillRect r="6666"/>
        </a:stretch>
      </xdr:blipFill>
      <xdr:spPr>
        <a:xfrm>
          <a:off x="1196975" y="9966325"/>
          <a:ext cx="5147945" cy="56007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Aptos Narrow"/>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H943"/>
  <sheetViews>
    <sheetView tabSelected="1" view="pageBreakPreview" zoomScale="130" zoomScaleNormal="100" topLeftCell="A915" workbookViewId="0">
      <selection activeCell="J2" sqref="J2"/>
    </sheetView>
  </sheetViews>
  <sheetFormatPr defaultColWidth="9" defaultRowHeight="13.5" outlineLevelCol="7"/>
  <cols>
    <col min="1" max="1" width="9.28333333333333" customWidth="1"/>
    <col min="2" max="2" width="10.2833333333333" customWidth="1"/>
    <col min="3" max="3" width="42.7083333333333"/>
    <col min="4" max="4" width="9.28333333333333" customWidth="1"/>
    <col min="5" max="5" width="8.28333333333333" customWidth="1"/>
    <col min="6" max="6" width="10.2833333333333" customWidth="1"/>
    <col min="7" max="8" width="12.425" customWidth="1"/>
  </cols>
  <sheetData>
    <row r="1" ht="116.1" customHeight="1" spans="1:8">
      <c r="A1" s="1"/>
      <c r="B1" s="1"/>
      <c r="C1" s="1"/>
      <c r="D1" s="1"/>
      <c r="E1" s="1"/>
      <c r="F1" s="1"/>
      <c r="G1" s="1"/>
      <c r="H1" s="1"/>
    </row>
    <row r="2" ht="9.95" customHeight="1" spans="1:8">
      <c r="A2" s="2"/>
      <c r="B2" s="3" t="s">
        <v>0</v>
      </c>
      <c r="C2" s="3"/>
      <c r="D2" s="3"/>
      <c r="E2" s="3"/>
      <c r="F2" s="3"/>
      <c r="G2" s="3"/>
      <c r="H2" s="2"/>
    </row>
    <row r="3" ht="21.95" customHeight="1" spans="1:8">
      <c r="A3" s="76" t="s">
        <v>1</v>
      </c>
      <c r="B3" s="76" t="s">
        <v>2</v>
      </c>
      <c r="C3" s="76" t="s">
        <v>3</v>
      </c>
      <c r="D3" s="76" t="s">
        <v>4</v>
      </c>
      <c r="E3" s="76" t="s">
        <v>5</v>
      </c>
      <c r="F3" s="76" t="s">
        <v>6</v>
      </c>
      <c r="G3" s="76" t="s">
        <v>7</v>
      </c>
      <c r="H3" s="76" t="s">
        <v>8</v>
      </c>
    </row>
    <row r="4" ht="20.1" customHeight="1" spans="1:8">
      <c r="A4" s="106" t="s">
        <v>9</v>
      </c>
      <c r="B4" s="106" t="s">
        <v>10</v>
      </c>
      <c r="C4" s="106"/>
      <c r="D4" s="106"/>
      <c r="E4" s="106"/>
      <c r="F4" s="106"/>
      <c r="G4" s="106"/>
      <c r="H4" s="72">
        <f>ROUND(SUM(H5:H9),2)</f>
        <v>614519.55</v>
      </c>
    </row>
    <row r="5" spans="1:8">
      <c r="A5" s="78" t="s">
        <v>11</v>
      </c>
      <c r="B5" s="77" t="s">
        <v>12</v>
      </c>
      <c r="C5" s="107" t="s">
        <v>13</v>
      </c>
      <c r="D5" s="77" t="s">
        <v>14</v>
      </c>
      <c r="E5" s="77" t="s">
        <v>15</v>
      </c>
      <c r="F5" s="95">
        <v>12</v>
      </c>
      <c r="G5" s="95">
        <v>21998.41</v>
      </c>
      <c r="H5" s="108">
        <f>ROUND(ROUND(F5,2)*ROUND(G5,2),2)</f>
        <v>263980.92</v>
      </c>
    </row>
    <row r="6" spans="1:8">
      <c r="A6" s="78" t="s">
        <v>16</v>
      </c>
      <c r="B6" s="77" t="s">
        <v>12</v>
      </c>
      <c r="C6" s="107" t="s">
        <v>17</v>
      </c>
      <c r="D6" s="77" t="s">
        <v>14</v>
      </c>
      <c r="E6" s="77" t="s">
        <v>15</v>
      </c>
      <c r="F6" s="95">
        <v>3</v>
      </c>
      <c r="G6" s="95">
        <v>21998.41</v>
      </c>
      <c r="H6" s="108">
        <f>ROUND(ROUND(F6,2)*ROUND(G6,2),2)</f>
        <v>65995.23</v>
      </c>
    </row>
    <row r="7" ht="16.5" spans="1:8">
      <c r="A7" s="78" t="s">
        <v>18</v>
      </c>
      <c r="B7" s="77" t="s">
        <v>19</v>
      </c>
      <c r="C7" s="107" t="s">
        <v>20</v>
      </c>
      <c r="D7" s="77" t="s">
        <v>14</v>
      </c>
      <c r="E7" s="77" t="s">
        <v>15</v>
      </c>
      <c r="F7" s="95">
        <v>24</v>
      </c>
      <c r="G7" s="95">
        <v>6775.08</v>
      </c>
      <c r="H7" s="108">
        <f>ROUND(ROUND(F7,2)*ROUND(G7,2),2)</f>
        <v>162601.92</v>
      </c>
    </row>
    <row r="8" spans="1:8">
      <c r="A8" s="78" t="s">
        <v>21</v>
      </c>
      <c r="B8" s="77" t="s">
        <v>22</v>
      </c>
      <c r="C8" s="107" t="s">
        <v>23</v>
      </c>
      <c r="D8" s="77" t="s">
        <v>14</v>
      </c>
      <c r="E8" s="77" t="s">
        <v>15</v>
      </c>
      <c r="F8" s="95">
        <v>12</v>
      </c>
      <c r="G8" s="95">
        <v>4966.46</v>
      </c>
      <c r="H8" s="108">
        <f>ROUND(ROUND(F8,2)*ROUND(G8,2),2)</f>
        <v>59597.52</v>
      </c>
    </row>
    <row r="9" ht="16.5" spans="1:8">
      <c r="A9" s="78" t="s">
        <v>24</v>
      </c>
      <c r="B9" s="77" t="s">
        <v>25</v>
      </c>
      <c r="C9" s="107" t="s">
        <v>26</v>
      </c>
      <c r="D9" s="77" t="s">
        <v>27</v>
      </c>
      <c r="E9" s="77" t="s">
        <v>15</v>
      </c>
      <c r="F9" s="95">
        <v>12</v>
      </c>
      <c r="G9" s="95">
        <v>5195.33</v>
      </c>
      <c r="H9" s="108">
        <f>ROUND(ROUND(F9,2)*ROUND(G9,2),2)</f>
        <v>62343.96</v>
      </c>
    </row>
    <row r="10" ht="20.1" customHeight="1" spans="1:8">
      <c r="A10" s="106" t="s">
        <v>28</v>
      </c>
      <c r="B10" s="106" t="s">
        <v>29</v>
      </c>
      <c r="C10" s="106"/>
      <c r="D10" s="106"/>
      <c r="E10" s="106"/>
      <c r="F10" s="106"/>
      <c r="G10" s="106"/>
      <c r="H10" s="72">
        <f>ROUND(H11+H13+H19+H35+H55,2)</f>
        <v>336573.1</v>
      </c>
    </row>
    <row r="11" ht="20.1" customHeight="1" spans="1:8">
      <c r="A11" s="106" t="s">
        <v>30</v>
      </c>
      <c r="B11" s="106" t="s">
        <v>31</v>
      </c>
      <c r="C11" s="106"/>
      <c r="D11" s="106"/>
      <c r="E11" s="106"/>
      <c r="F11" s="106"/>
      <c r="G11" s="106"/>
      <c r="H11" s="72">
        <f>ROUND(SUM(H12:H12),2)</f>
        <v>20651.92</v>
      </c>
    </row>
    <row r="12" ht="24.75" spans="1:8">
      <c r="A12" s="78" t="s">
        <v>32</v>
      </c>
      <c r="B12" s="77" t="s">
        <v>33</v>
      </c>
      <c r="C12" s="107" t="s">
        <v>34</v>
      </c>
      <c r="D12" s="77" t="s">
        <v>27</v>
      </c>
      <c r="E12" s="77" t="s">
        <v>35</v>
      </c>
      <c r="F12" s="95">
        <v>1</v>
      </c>
      <c r="G12" s="95">
        <v>20651.92</v>
      </c>
      <c r="H12" s="108">
        <f>ROUND(ROUND(F12,2)*ROUND(G12,2),2)</f>
        <v>20651.92</v>
      </c>
    </row>
    <row r="13" ht="20.1" customHeight="1" spans="1:8">
      <c r="A13" s="106" t="s">
        <v>36</v>
      </c>
      <c r="B13" s="106" t="s">
        <v>37</v>
      </c>
      <c r="C13" s="106"/>
      <c r="D13" s="106"/>
      <c r="E13" s="106"/>
      <c r="F13" s="106"/>
      <c r="G13" s="106"/>
      <c r="H13" s="72">
        <f>ROUND(SUM(H14:H18),2)</f>
        <v>10305.18</v>
      </c>
    </row>
    <row r="14" ht="16.5" spans="1:8">
      <c r="A14" s="78" t="s">
        <v>38</v>
      </c>
      <c r="B14" s="77" t="s">
        <v>39</v>
      </c>
      <c r="C14" s="107" t="s">
        <v>40</v>
      </c>
      <c r="D14" s="77" t="s">
        <v>14</v>
      </c>
      <c r="E14" s="77" t="s">
        <v>41</v>
      </c>
      <c r="F14" s="95">
        <v>2388.8</v>
      </c>
      <c r="G14" s="95">
        <v>0.69</v>
      </c>
      <c r="H14" s="108">
        <f>ROUND(ROUND(F14,2)*ROUND(G14,2),2)</f>
        <v>1648.27</v>
      </c>
    </row>
    <row r="15" ht="16.5" spans="1:8">
      <c r="A15" s="78" t="s">
        <v>42</v>
      </c>
      <c r="B15" s="77" t="s">
        <v>43</v>
      </c>
      <c r="C15" s="107" t="s">
        <v>44</v>
      </c>
      <c r="D15" s="77" t="s">
        <v>14</v>
      </c>
      <c r="E15" s="77" t="s">
        <v>35</v>
      </c>
      <c r="F15" s="95">
        <v>3</v>
      </c>
      <c r="G15" s="95">
        <v>78.16</v>
      </c>
      <c r="H15" s="108">
        <f>ROUND(ROUND(F15,2)*ROUND(G15,2),2)</f>
        <v>234.48</v>
      </c>
    </row>
    <row r="16" ht="16.5" spans="1:8">
      <c r="A16" s="78" t="s">
        <v>45</v>
      </c>
      <c r="B16" s="77" t="s">
        <v>46</v>
      </c>
      <c r="C16" s="107" t="s">
        <v>47</v>
      </c>
      <c r="D16" s="77" t="s">
        <v>14</v>
      </c>
      <c r="E16" s="77" t="s">
        <v>35</v>
      </c>
      <c r="F16" s="95">
        <v>3</v>
      </c>
      <c r="G16" s="95">
        <v>144.87</v>
      </c>
      <c r="H16" s="108">
        <f>ROUND(ROUND(F16,2)*ROUND(G16,2),2)</f>
        <v>434.61</v>
      </c>
    </row>
    <row r="17" ht="24.75" spans="1:8">
      <c r="A17" s="78" t="s">
        <v>48</v>
      </c>
      <c r="B17" s="77" t="s">
        <v>49</v>
      </c>
      <c r="C17" s="107" t="s">
        <v>50</v>
      </c>
      <c r="D17" s="77" t="s">
        <v>14</v>
      </c>
      <c r="E17" s="77" t="s">
        <v>51</v>
      </c>
      <c r="F17" s="95">
        <v>360.51</v>
      </c>
      <c r="G17" s="95">
        <v>7.09</v>
      </c>
      <c r="H17" s="108">
        <f>ROUND(ROUND(F17,2)*ROUND(G17,2),2)</f>
        <v>2556.02</v>
      </c>
    </row>
    <row r="18" ht="16.5" spans="1:8">
      <c r="A18" s="78" t="s">
        <v>52</v>
      </c>
      <c r="B18" s="77" t="s">
        <v>53</v>
      </c>
      <c r="C18" s="107" t="s">
        <v>54</v>
      </c>
      <c r="D18" s="77" t="s">
        <v>14</v>
      </c>
      <c r="E18" s="77" t="s">
        <v>55</v>
      </c>
      <c r="F18" s="95">
        <v>2199.11</v>
      </c>
      <c r="G18" s="95">
        <v>2.47</v>
      </c>
      <c r="H18" s="108">
        <f>ROUND(ROUND(F18,2)*ROUND(G18,2),2)</f>
        <v>5431.8</v>
      </c>
    </row>
    <row r="19" ht="20.1" customHeight="1" spans="1:8">
      <c r="A19" s="106" t="s">
        <v>56</v>
      </c>
      <c r="B19" s="106" t="s">
        <v>57</v>
      </c>
      <c r="C19" s="106"/>
      <c r="D19" s="106"/>
      <c r="E19" s="106"/>
      <c r="F19" s="106"/>
      <c r="G19" s="106"/>
      <c r="H19" s="72">
        <f>ROUND(SUM(H20:H34),2)</f>
        <v>258770.09</v>
      </c>
    </row>
    <row r="20" ht="16.5" spans="1:8">
      <c r="A20" s="78" t="s">
        <v>58</v>
      </c>
      <c r="B20" s="77" t="s">
        <v>59</v>
      </c>
      <c r="C20" s="107" t="s">
        <v>60</v>
      </c>
      <c r="D20" s="77" t="s">
        <v>27</v>
      </c>
      <c r="E20" s="77" t="s">
        <v>41</v>
      </c>
      <c r="F20" s="95">
        <v>54.09</v>
      </c>
      <c r="G20" s="95">
        <v>886.92</v>
      </c>
      <c r="H20" s="108">
        <f t="shared" ref="H20:H34" si="0">ROUND(ROUND(F20,2)*ROUND(G20,2),2)</f>
        <v>47973.5</v>
      </c>
    </row>
    <row r="21" ht="16.5" spans="1:8">
      <c r="A21" s="78" t="s">
        <v>61</v>
      </c>
      <c r="B21" s="77" t="s">
        <v>62</v>
      </c>
      <c r="C21" s="107" t="s">
        <v>63</v>
      </c>
      <c r="D21" s="77" t="s">
        <v>27</v>
      </c>
      <c r="E21" s="77" t="s">
        <v>41</v>
      </c>
      <c r="F21" s="95">
        <v>41.74</v>
      </c>
      <c r="G21" s="95">
        <v>736.59</v>
      </c>
      <c r="H21" s="108">
        <f t="shared" si="0"/>
        <v>30745.27</v>
      </c>
    </row>
    <row r="22" ht="16.5" spans="1:8">
      <c r="A22" s="78" t="s">
        <v>64</v>
      </c>
      <c r="B22" s="77" t="s">
        <v>65</v>
      </c>
      <c r="C22" s="107" t="s">
        <v>66</v>
      </c>
      <c r="D22" s="77" t="s">
        <v>27</v>
      </c>
      <c r="E22" s="77" t="s">
        <v>41</v>
      </c>
      <c r="F22" s="95">
        <v>39.2</v>
      </c>
      <c r="G22" s="95">
        <v>532.81</v>
      </c>
      <c r="H22" s="108">
        <f t="shared" si="0"/>
        <v>20886.15</v>
      </c>
    </row>
    <row r="23" ht="16.5" spans="1:8">
      <c r="A23" s="78" t="s">
        <v>67</v>
      </c>
      <c r="B23" s="77" t="s">
        <v>68</v>
      </c>
      <c r="C23" s="107" t="s">
        <v>69</v>
      </c>
      <c r="D23" s="77" t="s">
        <v>27</v>
      </c>
      <c r="E23" s="77" t="s">
        <v>41</v>
      </c>
      <c r="F23" s="95">
        <v>60.4</v>
      </c>
      <c r="G23" s="95">
        <v>239.09</v>
      </c>
      <c r="H23" s="108">
        <f t="shared" si="0"/>
        <v>14441.04</v>
      </c>
    </row>
    <row r="24" ht="16.5" spans="1:8">
      <c r="A24" s="78" t="s">
        <v>70</v>
      </c>
      <c r="B24" s="77" t="s">
        <v>71</v>
      </c>
      <c r="C24" s="107" t="s">
        <v>72</v>
      </c>
      <c r="D24" s="77" t="s">
        <v>27</v>
      </c>
      <c r="E24" s="77" t="s">
        <v>41</v>
      </c>
      <c r="F24" s="95">
        <v>83.48</v>
      </c>
      <c r="G24" s="95">
        <v>879.57</v>
      </c>
      <c r="H24" s="108">
        <f t="shared" si="0"/>
        <v>73426.5</v>
      </c>
    </row>
    <row r="25" ht="16.5" spans="1:8">
      <c r="A25" s="78" t="s">
        <v>73</v>
      </c>
      <c r="B25" s="77" t="s">
        <v>74</v>
      </c>
      <c r="C25" s="107" t="s">
        <v>75</v>
      </c>
      <c r="D25" s="77" t="s">
        <v>27</v>
      </c>
      <c r="E25" s="77" t="s">
        <v>41</v>
      </c>
      <c r="F25" s="95">
        <v>10.35</v>
      </c>
      <c r="G25" s="95">
        <v>422.67</v>
      </c>
      <c r="H25" s="108">
        <f t="shared" si="0"/>
        <v>4374.63</v>
      </c>
    </row>
    <row r="26" ht="24.75" spans="1:8">
      <c r="A26" s="78" t="s">
        <v>76</v>
      </c>
      <c r="B26" s="77" t="s">
        <v>77</v>
      </c>
      <c r="C26" s="107" t="s">
        <v>78</v>
      </c>
      <c r="D26" s="77" t="s">
        <v>27</v>
      </c>
      <c r="E26" s="77" t="s">
        <v>35</v>
      </c>
      <c r="F26" s="95">
        <v>1</v>
      </c>
      <c r="G26" s="95">
        <v>9906.24</v>
      </c>
      <c r="H26" s="108">
        <f t="shared" si="0"/>
        <v>9906.24</v>
      </c>
    </row>
    <row r="27" ht="24.75" spans="1:8">
      <c r="A27" s="78" t="s">
        <v>79</v>
      </c>
      <c r="B27" s="77" t="s">
        <v>80</v>
      </c>
      <c r="C27" s="107" t="s">
        <v>81</v>
      </c>
      <c r="D27" s="77" t="s">
        <v>27</v>
      </c>
      <c r="E27" s="77" t="s">
        <v>35</v>
      </c>
      <c r="F27" s="95">
        <v>1</v>
      </c>
      <c r="G27" s="95">
        <v>8040.2</v>
      </c>
      <c r="H27" s="108">
        <f t="shared" si="0"/>
        <v>8040.2</v>
      </c>
    </row>
    <row r="28" ht="16.5" spans="1:8">
      <c r="A28" s="78" t="s">
        <v>82</v>
      </c>
      <c r="B28" s="77" t="s">
        <v>83</v>
      </c>
      <c r="C28" s="107" t="s">
        <v>84</v>
      </c>
      <c r="D28" s="77" t="s">
        <v>14</v>
      </c>
      <c r="E28" s="77" t="s">
        <v>41</v>
      </c>
      <c r="F28" s="95">
        <v>5.12</v>
      </c>
      <c r="G28" s="95">
        <v>198.13</v>
      </c>
      <c r="H28" s="108">
        <f t="shared" si="0"/>
        <v>1014.43</v>
      </c>
    </row>
    <row r="29" spans="1:8">
      <c r="A29" s="78" t="s">
        <v>85</v>
      </c>
      <c r="B29" s="77" t="s">
        <v>86</v>
      </c>
      <c r="C29" s="107" t="s">
        <v>87</v>
      </c>
      <c r="D29" s="77" t="s">
        <v>14</v>
      </c>
      <c r="E29" s="77" t="s">
        <v>41</v>
      </c>
      <c r="F29" s="95">
        <v>177.5</v>
      </c>
      <c r="G29" s="95">
        <v>94.78</v>
      </c>
      <c r="H29" s="108">
        <f t="shared" si="0"/>
        <v>16823.45</v>
      </c>
    </row>
    <row r="30" ht="16.5" spans="1:8">
      <c r="A30" s="78" t="s">
        <v>88</v>
      </c>
      <c r="B30" s="77" t="s">
        <v>89</v>
      </c>
      <c r="C30" s="107" t="s">
        <v>90</v>
      </c>
      <c r="D30" s="77" t="s">
        <v>14</v>
      </c>
      <c r="E30" s="77" t="s">
        <v>41</v>
      </c>
      <c r="F30" s="95">
        <v>8</v>
      </c>
      <c r="G30" s="95">
        <v>441.12</v>
      </c>
      <c r="H30" s="108">
        <f t="shared" si="0"/>
        <v>3528.96</v>
      </c>
    </row>
    <row r="31" ht="24.75" spans="1:8">
      <c r="A31" s="78" t="s">
        <v>91</v>
      </c>
      <c r="B31" s="77" t="s">
        <v>92</v>
      </c>
      <c r="C31" s="107" t="s">
        <v>93</v>
      </c>
      <c r="D31" s="77" t="s">
        <v>14</v>
      </c>
      <c r="E31" s="77" t="s">
        <v>35</v>
      </c>
      <c r="F31" s="95">
        <v>2</v>
      </c>
      <c r="G31" s="95">
        <v>2894.52</v>
      </c>
      <c r="H31" s="108">
        <f t="shared" si="0"/>
        <v>5789.04</v>
      </c>
    </row>
    <row r="32" ht="24.75" spans="1:8">
      <c r="A32" s="78" t="s">
        <v>94</v>
      </c>
      <c r="B32" s="77" t="s">
        <v>95</v>
      </c>
      <c r="C32" s="107" t="s">
        <v>96</v>
      </c>
      <c r="D32" s="77" t="s">
        <v>14</v>
      </c>
      <c r="E32" s="77" t="s">
        <v>35</v>
      </c>
      <c r="F32" s="95">
        <v>2</v>
      </c>
      <c r="G32" s="95">
        <v>4559.03</v>
      </c>
      <c r="H32" s="108">
        <f t="shared" si="0"/>
        <v>9118.06</v>
      </c>
    </row>
    <row r="33" ht="16.5" spans="1:8">
      <c r="A33" s="78" t="s">
        <v>97</v>
      </c>
      <c r="B33" s="77" t="s">
        <v>98</v>
      </c>
      <c r="C33" s="107" t="s">
        <v>99</v>
      </c>
      <c r="D33" s="77" t="s">
        <v>14</v>
      </c>
      <c r="E33" s="77" t="s">
        <v>35</v>
      </c>
      <c r="F33" s="95">
        <v>2</v>
      </c>
      <c r="G33" s="95">
        <v>5940.56</v>
      </c>
      <c r="H33" s="108">
        <f t="shared" si="0"/>
        <v>11881.12</v>
      </c>
    </row>
    <row r="34" ht="16.5" spans="1:8">
      <c r="A34" s="78" t="s">
        <v>100</v>
      </c>
      <c r="B34" s="77" t="s">
        <v>101</v>
      </c>
      <c r="C34" s="107" t="s">
        <v>102</v>
      </c>
      <c r="D34" s="77" t="s">
        <v>14</v>
      </c>
      <c r="E34" s="77" t="s">
        <v>35</v>
      </c>
      <c r="F34" s="95">
        <v>2</v>
      </c>
      <c r="G34" s="95">
        <v>410.75</v>
      </c>
      <c r="H34" s="108">
        <f t="shared" si="0"/>
        <v>821.5</v>
      </c>
    </row>
    <row r="35" ht="20.1" customHeight="1" spans="1:8">
      <c r="A35" s="106" t="s">
        <v>103</v>
      </c>
      <c r="B35" s="106" t="s">
        <v>104</v>
      </c>
      <c r="C35" s="106"/>
      <c r="D35" s="106"/>
      <c r="E35" s="106"/>
      <c r="F35" s="106"/>
      <c r="G35" s="106"/>
      <c r="H35" s="72">
        <f>ROUND(H36+H52,2)</f>
        <v>36860.97</v>
      </c>
    </row>
    <row r="36" ht="20.1" customHeight="1" spans="1:8">
      <c r="A36" s="106" t="s">
        <v>105</v>
      </c>
      <c r="B36" s="106" t="s">
        <v>106</v>
      </c>
      <c r="C36" s="106"/>
      <c r="D36" s="106"/>
      <c r="E36" s="106"/>
      <c r="F36" s="106"/>
      <c r="G36" s="106"/>
      <c r="H36" s="72">
        <f>ROUND(SUM(H37:H51),2)</f>
        <v>27949.59</v>
      </c>
    </row>
    <row r="37" ht="16.5" spans="1:8">
      <c r="A37" s="78" t="s">
        <v>107</v>
      </c>
      <c r="B37" s="77" t="s">
        <v>108</v>
      </c>
      <c r="C37" s="107" t="s">
        <v>109</v>
      </c>
      <c r="D37" s="77" t="s">
        <v>14</v>
      </c>
      <c r="E37" s="77" t="s">
        <v>51</v>
      </c>
      <c r="F37" s="95">
        <v>64.84</v>
      </c>
      <c r="G37" s="95">
        <v>64.07</v>
      </c>
      <c r="H37" s="108">
        <f t="shared" ref="H37:H51" si="1">ROUND(ROUND(F37,2)*ROUND(G37,2),2)</f>
        <v>4154.3</v>
      </c>
    </row>
    <row r="38" ht="16.5" spans="1:8">
      <c r="A38" s="78" t="s">
        <v>110</v>
      </c>
      <c r="B38" s="77" t="s">
        <v>111</v>
      </c>
      <c r="C38" s="107" t="s">
        <v>112</v>
      </c>
      <c r="D38" s="77" t="s">
        <v>14</v>
      </c>
      <c r="E38" s="77" t="s">
        <v>51</v>
      </c>
      <c r="F38" s="95">
        <v>24.06</v>
      </c>
      <c r="G38" s="95">
        <v>118.13</v>
      </c>
      <c r="H38" s="108">
        <f t="shared" si="1"/>
        <v>2842.21</v>
      </c>
    </row>
    <row r="39" ht="16.5" spans="1:8">
      <c r="A39" s="78" t="s">
        <v>113</v>
      </c>
      <c r="B39" s="77" t="s">
        <v>114</v>
      </c>
      <c r="C39" s="107" t="s">
        <v>115</v>
      </c>
      <c r="D39" s="77" t="s">
        <v>14</v>
      </c>
      <c r="E39" s="77" t="s">
        <v>51</v>
      </c>
      <c r="F39" s="95">
        <v>16.49</v>
      </c>
      <c r="G39" s="95">
        <v>253.65</v>
      </c>
      <c r="H39" s="108">
        <f t="shared" si="1"/>
        <v>4182.69</v>
      </c>
    </row>
    <row r="40" ht="16.5" spans="1:8">
      <c r="A40" s="78" t="s">
        <v>116</v>
      </c>
      <c r="B40" s="77" t="s">
        <v>117</v>
      </c>
      <c r="C40" s="107" t="s">
        <v>118</v>
      </c>
      <c r="D40" s="77" t="s">
        <v>14</v>
      </c>
      <c r="E40" s="77" t="s">
        <v>41</v>
      </c>
      <c r="F40" s="95">
        <v>37.71</v>
      </c>
      <c r="G40" s="95">
        <v>9.73</v>
      </c>
      <c r="H40" s="108">
        <f t="shared" si="1"/>
        <v>366.92</v>
      </c>
    </row>
    <row r="41" ht="16.5" spans="1:8">
      <c r="A41" s="78" t="s">
        <v>119</v>
      </c>
      <c r="B41" s="77" t="s">
        <v>120</v>
      </c>
      <c r="C41" s="107" t="s">
        <v>121</v>
      </c>
      <c r="D41" s="77" t="s">
        <v>14</v>
      </c>
      <c r="E41" s="77" t="s">
        <v>41</v>
      </c>
      <c r="F41" s="95">
        <v>290.33</v>
      </c>
      <c r="G41" s="95">
        <v>2.27</v>
      </c>
      <c r="H41" s="108">
        <f t="shared" si="1"/>
        <v>659.05</v>
      </c>
    </row>
    <row r="42" ht="16.5" spans="1:8">
      <c r="A42" s="78" t="s">
        <v>122</v>
      </c>
      <c r="B42" s="77" t="s">
        <v>123</v>
      </c>
      <c r="C42" s="107" t="s">
        <v>124</v>
      </c>
      <c r="D42" s="77" t="s">
        <v>14</v>
      </c>
      <c r="E42" s="77" t="s">
        <v>41</v>
      </c>
      <c r="F42" s="95">
        <v>290.33</v>
      </c>
      <c r="G42" s="95">
        <v>3.26</v>
      </c>
      <c r="H42" s="108">
        <f t="shared" si="1"/>
        <v>946.48</v>
      </c>
    </row>
    <row r="43" spans="1:8">
      <c r="A43" s="78" t="s">
        <v>125</v>
      </c>
      <c r="B43" s="77" t="s">
        <v>126</v>
      </c>
      <c r="C43" s="107" t="s">
        <v>127</v>
      </c>
      <c r="D43" s="77" t="s">
        <v>14</v>
      </c>
      <c r="E43" s="77" t="s">
        <v>41</v>
      </c>
      <c r="F43" s="95">
        <v>25.17</v>
      </c>
      <c r="G43" s="95">
        <v>10.64</v>
      </c>
      <c r="H43" s="108">
        <f t="shared" si="1"/>
        <v>267.81</v>
      </c>
    </row>
    <row r="44" spans="1:8">
      <c r="A44" s="78" t="s">
        <v>128</v>
      </c>
      <c r="B44" s="77" t="s">
        <v>129</v>
      </c>
      <c r="C44" s="107" t="s">
        <v>130</v>
      </c>
      <c r="D44" s="77" t="s">
        <v>14</v>
      </c>
      <c r="E44" s="77" t="s">
        <v>41</v>
      </c>
      <c r="F44" s="95">
        <v>54.3</v>
      </c>
      <c r="G44" s="95">
        <v>27.48</v>
      </c>
      <c r="H44" s="108">
        <f t="shared" si="1"/>
        <v>1492.16</v>
      </c>
    </row>
    <row r="45" ht="16.5" spans="1:8">
      <c r="A45" s="78" t="s">
        <v>131</v>
      </c>
      <c r="B45" s="77" t="s">
        <v>132</v>
      </c>
      <c r="C45" s="107" t="s">
        <v>133</v>
      </c>
      <c r="D45" s="77" t="s">
        <v>14</v>
      </c>
      <c r="E45" s="77" t="s">
        <v>41</v>
      </c>
      <c r="F45" s="95">
        <v>358.75</v>
      </c>
      <c r="G45" s="95">
        <v>3.95</v>
      </c>
      <c r="H45" s="108">
        <f t="shared" si="1"/>
        <v>1417.06</v>
      </c>
    </row>
    <row r="46" ht="16.5" spans="1:8">
      <c r="A46" s="78" t="s">
        <v>134</v>
      </c>
      <c r="B46" s="77" t="s">
        <v>135</v>
      </c>
      <c r="C46" s="107" t="s">
        <v>136</v>
      </c>
      <c r="D46" s="77" t="s">
        <v>14</v>
      </c>
      <c r="E46" s="77" t="s">
        <v>41</v>
      </c>
      <c r="F46" s="95">
        <v>358.75</v>
      </c>
      <c r="G46" s="95">
        <v>8.54</v>
      </c>
      <c r="H46" s="108">
        <f t="shared" si="1"/>
        <v>3063.73</v>
      </c>
    </row>
    <row r="47" spans="1:8">
      <c r="A47" s="78" t="s">
        <v>137</v>
      </c>
      <c r="B47" s="77" t="s">
        <v>138</v>
      </c>
      <c r="C47" s="107" t="s">
        <v>139</v>
      </c>
      <c r="D47" s="77" t="s">
        <v>14</v>
      </c>
      <c r="E47" s="77" t="s">
        <v>35</v>
      </c>
      <c r="F47" s="95">
        <v>13</v>
      </c>
      <c r="G47" s="95">
        <v>14.07</v>
      </c>
      <c r="H47" s="108">
        <f t="shared" si="1"/>
        <v>182.91</v>
      </c>
    </row>
    <row r="48" ht="16.5" spans="1:8">
      <c r="A48" s="78" t="s">
        <v>140</v>
      </c>
      <c r="B48" s="77" t="s">
        <v>141</v>
      </c>
      <c r="C48" s="107" t="s">
        <v>142</v>
      </c>
      <c r="D48" s="77" t="s">
        <v>14</v>
      </c>
      <c r="E48" s="77" t="s">
        <v>51</v>
      </c>
      <c r="F48" s="95">
        <v>53.75</v>
      </c>
      <c r="G48" s="95">
        <v>134.51</v>
      </c>
      <c r="H48" s="108">
        <f t="shared" si="1"/>
        <v>7229.91</v>
      </c>
    </row>
    <row r="49" ht="16.5" spans="1:8">
      <c r="A49" s="78" t="s">
        <v>143</v>
      </c>
      <c r="B49" s="77" t="s">
        <v>144</v>
      </c>
      <c r="C49" s="107" t="s">
        <v>145</v>
      </c>
      <c r="D49" s="77" t="s">
        <v>14</v>
      </c>
      <c r="E49" s="77" t="s">
        <v>146</v>
      </c>
      <c r="F49" s="95">
        <v>990</v>
      </c>
      <c r="G49" s="95">
        <v>0.43</v>
      </c>
      <c r="H49" s="108">
        <f t="shared" si="1"/>
        <v>425.7</v>
      </c>
    </row>
    <row r="50" ht="16.5" spans="1:8">
      <c r="A50" s="78" t="s">
        <v>147</v>
      </c>
      <c r="B50" s="77" t="s">
        <v>148</v>
      </c>
      <c r="C50" s="107" t="s">
        <v>149</v>
      </c>
      <c r="D50" s="77" t="s">
        <v>14</v>
      </c>
      <c r="E50" s="77" t="s">
        <v>146</v>
      </c>
      <c r="F50" s="95">
        <v>486</v>
      </c>
      <c r="G50" s="95">
        <v>0.6</v>
      </c>
      <c r="H50" s="108">
        <f t="shared" si="1"/>
        <v>291.6</v>
      </c>
    </row>
    <row r="51" ht="24.75" spans="1:8">
      <c r="A51" s="78" t="s">
        <v>150</v>
      </c>
      <c r="B51" s="77" t="s">
        <v>151</v>
      </c>
      <c r="C51" s="107" t="s">
        <v>152</v>
      </c>
      <c r="D51" s="77" t="s">
        <v>14</v>
      </c>
      <c r="E51" s="77" t="s">
        <v>41</v>
      </c>
      <c r="F51" s="95">
        <v>26.46</v>
      </c>
      <c r="G51" s="95">
        <v>16.14</v>
      </c>
      <c r="H51" s="108">
        <f t="shared" si="1"/>
        <v>427.06</v>
      </c>
    </row>
    <row r="52" ht="20.1" customHeight="1" spans="1:8">
      <c r="A52" s="106" t="s">
        <v>153</v>
      </c>
      <c r="B52" s="106" t="s">
        <v>154</v>
      </c>
      <c r="C52" s="106"/>
      <c r="D52" s="106"/>
      <c r="E52" s="106"/>
      <c r="F52" s="106"/>
      <c r="G52" s="106"/>
      <c r="H52" s="72">
        <f>ROUND(SUM(H53:H54),2)</f>
        <v>8911.38</v>
      </c>
    </row>
    <row r="53" ht="24.75" spans="1:8">
      <c r="A53" s="78" t="s">
        <v>155</v>
      </c>
      <c r="B53" s="77" t="s">
        <v>156</v>
      </c>
      <c r="C53" s="107" t="s">
        <v>157</v>
      </c>
      <c r="D53" s="77" t="s">
        <v>14</v>
      </c>
      <c r="E53" s="77" t="s">
        <v>51</v>
      </c>
      <c r="F53" s="95">
        <v>367.37</v>
      </c>
      <c r="G53" s="95">
        <v>9.19</v>
      </c>
      <c r="H53" s="108">
        <f>ROUND(ROUND(F53,2)*ROUND(G53,2),2)</f>
        <v>3376.13</v>
      </c>
    </row>
    <row r="54" ht="16.5" spans="1:8">
      <c r="A54" s="78" t="s">
        <v>158</v>
      </c>
      <c r="B54" s="77" t="s">
        <v>53</v>
      </c>
      <c r="C54" s="107" t="s">
        <v>54</v>
      </c>
      <c r="D54" s="77" t="s">
        <v>14</v>
      </c>
      <c r="E54" s="77" t="s">
        <v>55</v>
      </c>
      <c r="F54" s="95">
        <v>2240.99</v>
      </c>
      <c r="G54" s="95">
        <v>2.47</v>
      </c>
      <c r="H54" s="108">
        <f>ROUND(ROUND(F54,2)*ROUND(G54,2),2)</f>
        <v>5535.25</v>
      </c>
    </row>
    <row r="55" ht="20.1" customHeight="1" spans="1:8">
      <c r="A55" s="106" t="s">
        <v>159</v>
      </c>
      <c r="B55" s="106" t="s">
        <v>160</v>
      </c>
      <c r="C55" s="106"/>
      <c r="D55" s="106"/>
      <c r="E55" s="106"/>
      <c r="F55" s="106"/>
      <c r="G55" s="106"/>
      <c r="H55" s="72">
        <f>ROUND(SUM(H56:H56),2)</f>
        <v>9984.94</v>
      </c>
    </row>
    <row r="56" ht="16.5" spans="1:8">
      <c r="A56" s="78" t="s">
        <v>161</v>
      </c>
      <c r="B56" s="77" t="s">
        <v>162</v>
      </c>
      <c r="C56" s="107" t="s">
        <v>163</v>
      </c>
      <c r="D56" s="77" t="s">
        <v>14</v>
      </c>
      <c r="E56" s="77" t="s">
        <v>146</v>
      </c>
      <c r="F56" s="95">
        <v>146</v>
      </c>
      <c r="G56" s="95">
        <v>68.39</v>
      </c>
      <c r="H56" s="108">
        <f>ROUND(ROUND(F56,2)*ROUND(G56,2),2)</f>
        <v>9984.94</v>
      </c>
    </row>
    <row r="57" ht="20.1" customHeight="1" spans="1:8">
      <c r="A57" s="106" t="s">
        <v>164</v>
      </c>
      <c r="B57" s="106" t="s">
        <v>165</v>
      </c>
      <c r="C57" s="106"/>
      <c r="D57" s="106"/>
      <c r="E57" s="106"/>
      <c r="F57" s="106"/>
      <c r="G57" s="106"/>
      <c r="H57" s="72">
        <f>ROUND(H58+H64+H69+H82+H91,2)</f>
        <v>796203.98</v>
      </c>
    </row>
    <row r="58" ht="20.1" customHeight="1" spans="1:8">
      <c r="A58" s="106" t="s">
        <v>166</v>
      </c>
      <c r="B58" s="106" t="s">
        <v>167</v>
      </c>
      <c r="C58" s="106"/>
      <c r="D58" s="106"/>
      <c r="E58" s="106"/>
      <c r="F58" s="106"/>
      <c r="G58" s="106"/>
      <c r="H58" s="72">
        <f>ROUND(SUM(H59:H63),2)</f>
        <v>76400.2</v>
      </c>
    </row>
    <row r="59" ht="16.5" spans="1:8">
      <c r="A59" s="78" t="s">
        <v>168</v>
      </c>
      <c r="B59" s="77" t="s">
        <v>169</v>
      </c>
      <c r="C59" s="107" t="s">
        <v>170</v>
      </c>
      <c r="D59" s="77" t="s">
        <v>14</v>
      </c>
      <c r="E59" s="77" t="s">
        <v>51</v>
      </c>
      <c r="F59" s="95">
        <v>515.91</v>
      </c>
      <c r="G59" s="95">
        <v>103.78</v>
      </c>
      <c r="H59" s="108">
        <f>ROUND(ROUND(F59,2)*ROUND(G59,2),2)</f>
        <v>53541.14</v>
      </c>
    </row>
    <row r="60" ht="16.5" spans="1:8">
      <c r="A60" s="78" t="s">
        <v>171</v>
      </c>
      <c r="B60" s="77" t="s">
        <v>172</v>
      </c>
      <c r="C60" s="107" t="s">
        <v>173</v>
      </c>
      <c r="D60" s="77" t="s">
        <v>14</v>
      </c>
      <c r="E60" s="77" t="s">
        <v>51</v>
      </c>
      <c r="F60" s="95">
        <v>49.78</v>
      </c>
      <c r="G60" s="95">
        <v>114.04</v>
      </c>
      <c r="H60" s="108">
        <f>ROUND(ROUND(F60,2)*ROUND(G60,2),2)</f>
        <v>5676.91</v>
      </c>
    </row>
    <row r="61" ht="16.5" spans="1:8">
      <c r="A61" s="78" t="s">
        <v>174</v>
      </c>
      <c r="B61" s="77" t="s">
        <v>175</v>
      </c>
      <c r="C61" s="107" t="s">
        <v>176</v>
      </c>
      <c r="D61" s="77" t="s">
        <v>14</v>
      </c>
      <c r="E61" s="77" t="s">
        <v>51</v>
      </c>
      <c r="F61" s="95">
        <v>211.17</v>
      </c>
      <c r="G61" s="95">
        <v>29.29</v>
      </c>
      <c r="H61" s="108">
        <f>ROUND(ROUND(F61,2)*ROUND(G61,2),2)</f>
        <v>6185.17</v>
      </c>
    </row>
    <row r="62" ht="24.75" spans="1:8">
      <c r="A62" s="78" t="s">
        <v>177</v>
      </c>
      <c r="B62" s="77" t="s">
        <v>49</v>
      </c>
      <c r="C62" s="107" t="s">
        <v>50</v>
      </c>
      <c r="D62" s="77" t="s">
        <v>14</v>
      </c>
      <c r="E62" s="77" t="s">
        <v>51</v>
      </c>
      <c r="F62" s="95">
        <v>496.32</v>
      </c>
      <c r="G62" s="95">
        <v>7.09</v>
      </c>
      <c r="H62" s="108">
        <f>ROUND(ROUND(F62,2)*ROUND(G62,2),2)</f>
        <v>3518.91</v>
      </c>
    </row>
    <row r="63" ht="16.5" spans="1:8">
      <c r="A63" s="78" t="s">
        <v>178</v>
      </c>
      <c r="B63" s="77" t="s">
        <v>53</v>
      </c>
      <c r="C63" s="107" t="s">
        <v>54</v>
      </c>
      <c r="D63" s="77" t="s">
        <v>14</v>
      </c>
      <c r="E63" s="77" t="s">
        <v>55</v>
      </c>
      <c r="F63" s="95">
        <v>3027.56</v>
      </c>
      <c r="G63" s="95">
        <v>2.47</v>
      </c>
      <c r="H63" s="108">
        <f>ROUND(ROUND(F63,2)*ROUND(G63,2),2)</f>
        <v>7478.07</v>
      </c>
    </row>
    <row r="64" ht="20.1" customHeight="1" spans="1:8">
      <c r="A64" s="106" t="s">
        <v>179</v>
      </c>
      <c r="B64" s="106" t="s">
        <v>180</v>
      </c>
      <c r="C64" s="106"/>
      <c r="D64" s="106"/>
      <c r="E64" s="106"/>
      <c r="F64" s="106"/>
      <c r="G64" s="106"/>
      <c r="H64" s="72">
        <f>ROUND(SUM(H65:H68),2)</f>
        <v>9407.24</v>
      </c>
    </row>
    <row r="65" ht="16.5" spans="1:8">
      <c r="A65" s="78" t="s">
        <v>181</v>
      </c>
      <c r="B65" s="77" t="s">
        <v>182</v>
      </c>
      <c r="C65" s="107" t="s">
        <v>183</v>
      </c>
      <c r="D65" s="77" t="s">
        <v>14</v>
      </c>
      <c r="E65" s="77" t="s">
        <v>41</v>
      </c>
      <c r="F65" s="95">
        <v>2.8</v>
      </c>
      <c r="G65" s="95">
        <v>200.34</v>
      </c>
      <c r="H65" s="108">
        <f>ROUND(ROUND(F65,2)*ROUND(G65,2),2)</f>
        <v>560.95</v>
      </c>
    </row>
    <row r="66" ht="16.5" spans="1:8">
      <c r="A66" s="78" t="s">
        <v>184</v>
      </c>
      <c r="B66" s="77" t="s">
        <v>185</v>
      </c>
      <c r="C66" s="107" t="s">
        <v>186</v>
      </c>
      <c r="D66" s="77" t="s">
        <v>14</v>
      </c>
      <c r="E66" s="77" t="s">
        <v>41</v>
      </c>
      <c r="F66" s="95">
        <v>23.66</v>
      </c>
      <c r="G66" s="95">
        <v>44.08</v>
      </c>
      <c r="H66" s="108">
        <f>ROUND(ROUND(F66,2)*ROUND(G66,2),2)</f>
        <v>1042.93</v>
      </c>
    </row>
    <row r="67" ht="16.5" spans="1:8">
      <c r="A67" s="78" t="s">
        <v>187</v>
      </c>
      <c r="B67" s="77" t="s">
        <v>188</v>
      </c>
      <c r="C67" s="107" t="s">
        <v>189</v>
      </c>
      <c r="D67" s="77" t="s">
        <v>14</v>
      </c>
      <c r="E67" s="77" t="s">
        <v>51</v>
      </c>
      <c r="F67" s="95">
        <v>6.59</v>
      </c>
      <c r="G67" s="95">
        <v>748.52</v>
      </c>
      <c r="H67" s="108">
        <f>ROUND(ROUND(F67,2)*ROUND(G67,2),2)</f>
        <v>4932.75</v>
      </c>
    </row>
    <row r="68" ht="16.5" spans="1:8">
      <c r="A68" s="78" t="s">
        <v>190</v>
      </c>
      <c r="B68" s="77" t="s">
        <v>191</v>
      </c>
      <c r="C68" s="107" t="s">
        <v>192</v>
      </c>
      <c r="D68" s="77" t="s">
        <v>14</v>
      </c>
      <c r="E68" s="77" t="s">
        <v>193</v>
      </c>
      <c r="F68" s="95">
        <v>185.8</v>
      </c>
      <c r="G68" s="95">
        <v>15.45</v>
      </c>
      <c r="H68" s="108">
        <f>ROUND(ROUND(F68,2)*ROUND(G68,2),2)</f>
        <v>2870.61</v>
      </c>
    </row>
    <row r="69" ht="20.1" customHeight="1" spans="1:8">
      <c r="A69" s="106" t="s">
        <v>194</v>
      </c>
      <c r="B69" s="106" t="s">
        <v>195</v>
      </c>
      <c r="C69" s="106"/>
      <c r="D69" s="106"/>
      <c r="E69" s="106"/>
      <c r="F69" s="106"/>
      <c r="G69" s="106"/>
      <c r="H69" s="72">
        <f>ROUND(SUM(H70:H81),2)</f>
        <v>434710.61</v>
      </c>
    </row>
    <row r="70" ht="16.5" spans="1:8">
      <c r="A70" s="78" t="s">
        <v>196</v>
      </c>
      <c r="B70" s="77" t="s">
        <v>197</v>
      </c>
      <c r="C70" s="107" t="s">
        <v>198</v>
      </c>
      <c r="D70" s="77" t="s">
        <v>14</v>
      </c>
      <c r="E70" s="77" t="s">
        <v>41</v>
      </c>
      <c r="F70" s="95">
        <v>238.9</v>
      </c>
      <c r="G70" s="95">
        <v>87.3</v>
      </c>
      <c r="H70" s="108">
        <f t="shared" ref="H70:H81" si="2">ROUND(ROUND(F70,2)*ROUND(G70,2),2)</f>
        <v>20855.97</v>
      </c>
    </row>
    <row r="71" ht="16.5" spans="1:8">
      <c r="A71" s="78" t="s">
        <v>199</v>
      </c>
      <c r="B71" s="77" t="s">
        <v>200</v>
      </c>
      <c r="C71" s="107" t="s">
        <v>201</v>
      </c>
      <c r="D71" s="77" t="s">
        <v>14</v>
      </c>
      <c r="E71" s="77" t="s">
        <v>51</v>
      </c>
      <c r="F71" s="95">
        <v>189.54</v>
      </c>
      <c r="G71" s="95">
        <v>714.52</v>
      </c>
      <c r="H71" s="108">
        <f t="shared" si="2"/>
        <v>135430.12</v>
      </c>
    </row>
    <row r="72" spans="1:8">
      <c r="A72" s="78" t="s">
        <v>202</v>
      </c>
      <c r="B72" s="77" t="s">
        <v>203</v>
      </c>
      <c r="C72" s="107" t="s">
        <v>204</v>
      </c>
      <c r="D72" s="77" t="s">
        <v>14</v>
      </c>
      <c r="E72" s="77" t="s">
        <v>193</v>
      </c>
      <c r="F72" s="95">
        <v>202.8</v>
      </c>
      <c r="G72" s="95">
        <v>21.9</v>
      </c>
      <c r="H72" s="108">
        <f t="shared" si="2"/>
        <v>4441.32</v>
      </c>
    </row>
    <row r="73" spans="1:8">
      <c r="A73" s="78" t="s">
        <v>205</v>
      </c>
      <c r="B73" s="77" t="s">
        <v>206</v>
      </c>
      <c r="C73" s="107" t="s">
        <v>207</v>
      </c>
      <c r="D73" s="77" t="s">
        <v>14</v>
      </c>
      <c r="E73" s="77" t="s">
        <v>193</v>
      </c>
      <c r="F73" s="95">
        <v>62.5</v>
      </c>
      <c r="G73" s="95">
        <v>19.52</v>
      </c>
      <c r="H73" s="108">
        <f t="shared" si="2"/>
        <v>1220</v>
      </c>
    </row>
    <row r="74" spans="1:8">
      <c r="A74" s="78" t="s">
        <v>208</v>
      </c>
      <c r="B74" s="77" t="s">
        <v>209</v>
      </c>
      <c r="C74" s="107" t="s">
        <v>210</v>
      </c>
      <c r="D74" s="77" t="s">
        <v>14</v>
      </c>
      <c r="E74" s="77" t="s">
        <v>193</v>
      </c>
      <c r="F74" s="95">
        <v>63.9</v>
      </c>
      <c r="G74" s="95">
        <v>17.45</v>
      </c>
      <c r="H74" s="108">
        <f t="shared" si="2"/>
        <v>1115.06</v>
      </c>
    </row>
    <row r="75" spans="1:8">
      <c r="A75" s="78" t="s">
        <v>211</v>
      </c>
      <c r="B75" s="77" t="s">
        <v>212</v>
      </c>
      <c r="C75" s="107" t="s">
        <v>213</v>
      </c>
      <c r="D75" s="77" t="s">
        <v>14</v>
      </c>
      <c r="E75" s="77" t="s">
        <v>193</v>
      </c>
      <c r="F75" s="95">
        <v>1439.9</v>
      </c>
      <c r="G75" s="95">
        <v>15.19</v>
      </c>
      <c r="H75" s="108">
        <f t="shared" si="2"/>
        <v>21872.08</v>
      </c>
    </row>
    <row r="76" ht="16.5" spans="1:8">
      <c r="A76" s="78" t="s">
        <v>214</v>
      </c>
      <c r="B76" s="77" t="s">
        <v>215</v>
      </c>
      <c r="C76" s="107" t="s">
        <v>216</v>
      </c>
      <c r="D76" s="77" t="s">
        <v>14</v>
      </c>
      <c r="E76" s="77" t="s">
        <v>193</v>
      </c>
      <c r="F76" s="95">
        <v>35.2</v>
      </c>
      <c r="G76" s="95">
        <v>11.61</v>
      </c>
      <c r="H76" s="108">
        <f t="shared" si="2"/>
        <v>408.67</v>
      </c>
    </row>
    <row r="77" ht="16.5" spans="1:8">
      <c r="A77" s="78" t="s">
        <v>217</v>
      </c>
      <c r="B77" s="77" t="s">
        <v>218</v>
      </c>
      <c r="C77" s="107" t="s">
        <v>219</v>
      </c>
      <c r="D77" s="77" t="s">
        <v>27</v>
      </c>
      <c r="E77" s="77" t="s">
        <v>35</v>
      </c>
      <c r="F77" s="95">
        <v>2</v>
      </c>
      <c r="G77" s="95">
        <v>694.66</v>
      </c>
      <c r="H77" s="108">
        <f t="shared" si="2"/>
        <v>1389.32</v>
      </c>
    </row>
    <row r="78" ht="16.5" spans="1:8">
      <c r="A78" s="78" t="s">
        <v>220</v>
      </c>
      <c r="B78" s="77" t="s">
        <v>221</v>
      </c>
      <c r="C78" s="107" t="s">
        <v>222</v>
      </c>
      <c r="D78" s="77" t="s">
        <v>27</v>
      </c>
      <c r="E78" s="77" t="s">
        <v>146</v>
      </c>
      <c r="F78" s="95">
        <v>1136</v>
      </c>
      <c r="G78" s="95">
        <v>154.95</v>
      </c>
      <c r="H78" s="108">
        <f t="shared" si="2"/>
        <v>176023.2</v>
      </c>
    </row>
    <row r="79" ht="16.5" spans="1:8">
      <c r="A79" s="78" t="s">
        <v>223</v>
      </c>
      <c r="B79" s="77" t="s">
        <v>224</v>
      </c>
      <c r="C79" s="107" t="s">
        <v>225</v>
      </c>
      <c r="D79" s="77" t="s">
        <v>14</v>
      </c>
      <c r="E79" s="77" t="s">
        <v>35</v>
      </c>
      <c r="F79" s="95">
        <v>142</v>
      </c>
      <c r="G79" s="95">
        <v>22.06</v>
      </c>
      <c r="H79" s="108">
        <f t="shared" si="2"/>
        <v>3132.52</v>
      </c>
    </row>
    <row r="80" ht="16.5" spans="1:8">
      <c r="A80" s="78" t="s">
        <v>226</v>
      </c>
      <c r="B80" s="77" t="s">
        <v>227</v>
      </c>
      <c r="C80" s="107" t="s">
        <v>228</v>
      </c>
      <c r="D80" s="77" t="s">
        <v>14</v>
      </c>
      <c r="E80" s="77" t="s">
        <v>193</v>
      </c>
      <c r="F80" s="95">
        <v>1252.44</v>
      </c>
      <c r="G80" s="95">
        <v>15.18</v>
      </c>
      <c r="H80" s="108">
        <f t="shared" si="2"/>
        <v>19012.04</v>
      </c>
    </row>
    <row r="81" spans="1:8">
      <c r="A81" s="78" t="s">
        <v>229</v>
      </c>
      <c r="B81" s="77" t="s">
        <v>230</v>
      </c>
      <c r="C81" s="107" t="s">
        <v>231</v>
      </c>
      <c r="D81" s="77" t="s">
        <v>14</v>
      </c>
      <c r="E81" s="77" t="s">
        <v>193</v>
      </c>
      <c r="F81" s="95">
        <v>5265.36</v>
      </c>
      <c r="G81" s="95">
        <v>9.46</v>
      </c>
      <c r="H81" s="108">
        <f t="shared" si="2"/>
        <v>49810.31</v>
      </c>
    </row>
    <row r="82" ht="20.1" customHeight="1" spans="1:8">
      <c r="A82" s="106" t="s">
        <v>232</v>
      </c>
      <c r="B82" s="106" t="s">
        <v>233</v>
      </c>
      <c r="C82" s="106"/>
      <c r="D82" s="106"/>
      <c r="E82" s="106"/>
      <c r="F82" s="106"/>
      <c r="G82" s="106"/>
      <c r="H82" s="72">
        <f>ROUND(SUM(H83:H90),2)</f>
        <v>50369.43</v>
      </c>
    </row>
    <row r="83" ht="16.5" spans="1:8">
      <c r="A83" s="78" t="s">
        <v>234</v>
      </c>
      <c r="B83" s="77" t="s">
        <v>235</v>
      </c>
      <c r="C83" s="107" t="s">
        <v>236</v>
      </c>
      <c r="D83" s="77" t="s">
        <v>14</v>
      </c>
      <c r="E83" s="77" t="s">
        <v>41</v>
      </c>
      <c r="F83" s="95">
        <v>131.84</v>
      </c>
      <c r="G83" s="95">
        <v>75.78</v>
      </c>
      <c r="H83" s="108">
        <f t="shared" ref="H83:H90" si="3">ROUND(ROUND(F83,2)*ROUND(G83,2),2)</f>
        <v>9990.84</v>
      </c>
    </row>
    <row r="84" ht="16.5" spans="1:8">
      <c r="A84" s="78" t="s">
        <v>237</v>
      </c>
      <c r="B84" s="77" t="s">
        <v>200</v>
      </c>
      <c r="C84" s="107" t="s">
        <v>201</v>
      </c>
      <c r="D84" s="77" t="s">
        <v>14</v>
      </c>
      <c r="E84" s="77" t="s">
        <v>51</v>
      </c>
      <c r="F84" s="95">
        <v>20.68</v>
      </c>
      <c r="G84" s="95">
        <v>714.52</v>
      </c>
      <c r="H84" s="108">
        <f t="shared" si="3"/>
        <v>14776.27</v>
      </c>
    </row>
    <row r="85" ht="16.5" spans="1:8">
      <c r="A85" s="78" t="s">
        <v>238</v>
      </c>
      <c r="B85" s="77" t="s">
        <v>239</v>
      </c>
      <c r="C85" s="107" t="s">
        <v>240</v>
      </c>
      <c r="D85" s="77" t="s">
        <v>14</v>
      </c>
      <c r="E85" s="77" t="s">
        <v>193</v>
      </c>
      <c r="F85" s="95">
        <v>380.2</v>
      </c>
      <c r="G85" s="95">
        <v>18.29</v>
      </c>
      <c r="H85" s="108">
        <f t="shared" si="3"/>
        <v>6953.86</v>
      </c>
    </row>
    <row r="86" ht="16.5" spans="1:8">
      <c r="A86" s="78" t="s">
        <v>241</v>
      </c>
      <c r="B86" s="77" t="s">
        <v>242</v>
      </c>
      <c r="C86" s="107" t="s">
        <v>243</v>
      </c>
      <c r="D86" s="77" t="s">
        <v>14</v>
      </c>
      <c r="E86" s="77" t="s">
        <v>193</v>
      </c>
      <c r="F86" s="95">
        <v>0.4</v>
      </c>
      <c r="G86" s="95">
        <v>16.8</v>
      </c>
      <c r="H86" s="108">
        <f t="shared" si="3"/>
        <v>6.72</v>
      </c>
    </row>
    <row r="87" ht="16.5" spans="1:8">
      <c r="A87" s="78" t="s">
        <v>244</v>
      </c>
      <c r="B87" s="77" t="s">
        <v>191</v>
      </c>
      <c r="C87" s="107" t="s">
        <v>192</v>
      </c>
      <c r="D87" s="77" t="s">
        <v>14</v>
      </c>
      <c r="E87" s="77" t="s">
        <v>193</v>
      </c>
      <c r="F87" s="95">
        <v>331.2</v>
      </c>
      <c r="G87" s="95">
        <v>15.45</v>
      </c>
      <c r="H87" s="108">
        <f t="shared" si="3"/>
        <v>5117.04</v>
      </c>
    </row>
    <row r="88" ht="16.5" spans="1:8">
      <c r="A88" s="78" t="s">
        <v>245</v>
      </c>
      <c r="B88" s="77" t="s">
        <v>246</v>
      </c>
      <c r="C88" s="107" t="s">
        <v>247</v>
      </c>
      <c r="D88" s="77" t="s">
        <v>14</v>
      </c>
      <c r="E88" s="77" t="s">
        <v>193</v>
      </c>
      <c r="F88" s="95">
        <v>500</v>
      </c>
      <c r="G88" s="95">
        <v>13.74</v>
      </c>
      <c r="H88" s="108">
        <f t="shared" si="3"/>
        <v>6870</v>
      </c>
    </row>
    <row r="89" ht="16.5" spans="1:8">
      <c r="A89" s="78" t="s">
        <v>248</v>
      </c>
      <c r="B89" s="77" t="s">
        <v>215</v>
      </c>
      <c r="C89" s="107" t="s">
        <v>216</v>
      </c>
      <c r="D89" s="77" t="s">
        <v>14</v>
      </c>
      <c r="E89" s="77" t="s">
        <v>193</v>
      </c>
      <c r="F89" s="95">
        <v>399.5</v>
      </c>
      <c r="G89" s="95">
        <v>11.61</v>
      </c>
      <c r="H89" s="108">
        <f t="shared" si="3"/>
        <v>4638.2</v>
      </c>
    </row>
    <row r="90" ht="16.5" spans="1:8">
      <c r="A90" s="78" t="s">
        <v>249</v>
      </c>
      <c r="B90" s="77" t="s">
        <v>250</v>
      </c>
      <c r="C90" s="107" t="s">
        <v>251</v>
      </c>
      <c r="D90" s="77" t="s">
        <v>14</v>
      </c>
      <c r="E90" s="77" t="s">
        <v>193</v>
      </c>
      <c r="F90" s="95">
        <v>185</v>
      </c>
      <c r="G90" s="95">
        <v>10.9</v>
      </c>
      <c r="H90" s="108">
        <f t="shared" si="3"/>
        <v>2016.5</v>
      </c>
    </row>
    <row r="91" ht="20.1" customHeight="1" spans="1:8">
      <c r="A91" s="106" t="s">
        <v>252</v>
      </c>
      <c r="B91" s="106" t="s">
        <v>253</v>
      </c>
      <c r="C91" s="106"/>
      <c r="D91" s="106"/>
      <c r="E91" s="106"/>
      <c r="F91" s="106"/>
      <c r="G91" s="106"/>
      <c r="H91" s="72">
        <f>ROUND(SUM(H92:H97),2)</f>
        <v>225316.5</v>
      </c>
    </row>
    <row r="92" ht="24.75" spans="1:8">
      <c r="A92" s="78" t="s">
        <v>254</v>
      </c>
      <c r="B92" s="77" t="s">
        <v>255</v>
      </c>
      <c r="C92" s="107" t="s">
        <v>256</v>
      </c>
      <c r="D92" s="77" t="s">
        <v>14</v>
      </c>
      <c r="E92" s="77" t="s">
        <v>41</v>
      </c>
      <c r="F92" s="95">
        <v>1147.5</v>
      </c>
      <c r="G92" s="95">
        <v>0.78</v>
      </c>
      <c r="H92" s="108">
        <f t="shared" ref="H92:H97" si="4">ROUND(ROUND(F92,2)*ROUND(G92,2),2)</f>
        <v>895.05</v>
      </c>
    </row>
    <row r="93" ht="16.5" spans="1:8">
      <c r="A93" s="78" t="s">
        <v>257</v>
      </c>
      <c r="B93" s="77" t="s">
        <v>258</v>
      </c>
      <c r="C93" s="107" t="s">
        <v>259</v>
      </c>
      <c r="D93" s="77" t="s">
        <v>14</v>
      </c>
      <c r="E93" s="77" t="s">
        <v>41</v>
      </c>
      <c r="F93" s="95">
        <v>1147.5</v>
      </c>
      <c r="G93" s="95">
        <v>2.86</v>
      </c>
      <c r="H93" s="108">
        <f t="shared" si="4"/>
        <v>3281.85</v>
      </c>
    </row>
    <row r="94" ht="16.5" spans="1:8">
      <c r="A94" s="78" t="s">
        <v>260</v>
      </c>
      <c r="B94" s="77" t="s">
        <v>261</v>
      </c>
      <c r="C94" s="107" t="s">
        <v>262</v>
      </c>
      <c r="D94" s="77" t="s">
        <v>14</v>
      </c>
      <c r="E94" s="77" t="s">
        <v>41</v>
      </c>
      <c r="F94" s="95">
        <v>32.83</v>
      </c>
      <c r="G94" s="95">
        <v>142.22</v>
      </c>
      <c r="H94" s="108">
        <f t="shared" si="4"/>
        <v>4669.08</v>
      </c>
    </row>
    <row r="95" ht="16.5" spans="1:8">
      <c r="A95" s="78" t="s">
        <v>263</v>
      </c>
      <c r="B95" s="77" t="s">
        <v>264</v>
      </c>
      <c r="C95" s="107" t="s">
        <v>265</v>
      </c>
      <c r="D95" s="77" t="s">
        <v>14</v>
      </c>
      <c r="E95" s="77" t="s">
        <v>51</v>
      </c>
      <c r="F95" s="95">
        <v>137.7</v>
      </c>
      <c r="G95" s="95">
        <v>619.21</v>
      </c>
      <c r="H95" s="108">
        <f t="shared" si="4"/>
        <v>85265.22</v>
      </c>
    </row>
    <row r="96" ht="16.5" spans="1:8">
      <c r="A96" s="78" t="s">
        <v>266</v>
      </c>
      <c r="B96" s="77" t="s">
        <v>267</v>
      </c>
      <c r="C96" s="107" t="s">
        <v>268</v>
      </c>
      <c r="D96" s="77" t="s">
        <v>14</v>
      </c>
      <c r="E96" s="77" t="s">
        <v>193</v>
      </c>
      <c r="F96" s="95">
        <v>40.1</v>
      </c>
      <c r="G96" s="95">
        <v>9.45</v>
      </c>
      <c r="H96" s="108">
        <f t="shared" si="4"/>
        <v>378.95</v>
      </c>
    </row>
    <row r="97" ht="16.5" spans="1:8">
      <c r="A97" s="78" t="s">
        <v>269</v>
      </c>
      <c r="B97" s="77" t="s">
        <v>270</v>
      </c>
      <c r="C97" s="107" t="s">
        <v>271</v>
      </c>
      <c r="D97" s="77" t="s">
        <v>14</v>
      </c>
      <c r="E97" s="77" t="s">
        <v>193</v>
      </c>
      <c r="F97" s="95">
        <v>10228.8</v>
      </c>
      <c r="G97" s="95">
        <v>12.79</v>
      </c>
      <c r="H97" s="108">
        <f t="shared" si="4"/>
        <v>130826.35</v>
      </c>
    </row>
    <row r="98" ht="20.1" customHeight="1" spans="1:8">
      <c r="A98" s="106" t="s">
        <v>272</v>
      </c>
      <c r="B98" s="106" t="s">
        <v>273</v>
      </c>
      <c r="C98" s="106"/>
      <c r="D98" s="106"/>
      <c r="E98" s="106"/>
      <c r="F98" s="106"/>
      <c r="G98" s="106"/>
      <c r="H98" s="72">
        <f>ROUND(H99+H107+H118+H132+H143+H145+H159,2)</f>
        <v>1712471.44</v>
      </c>
    </row>
    <row r="99" ht="20.1" customHeight="1" spans="1:8">
      <c r="A99" s="106" t="s">
        <v>274</v>
      </c>
      <c r="B99" s="106" t="s">
        <v>275</v>
      </c>
      <c r="C99" s="106"/>
      <c r="D99" s="106"/>
      <c r="E99" s="106"/>
      <c r="F99" s="106"/>
      <c r="G99" s="106"/>
      <c r="H99" s="72">
        <f>ROUND(SUM(H100:H106),2)</f>
        <v>252580.01</v>
      </c>
    </row>
    <row r="100" ht="24.75" spans="1:8">
      <c r="A100" s="78" t="s">
        <v>276</v>
      </c>
      <c r="B100" s="77" t="s">
        <v>277</v>
      </c>
      <c r="C100" s="107" t="s">
        <v>278</v>
      </c>
      <c r="D100" s="77" t="s">
        <v>14</v>
      </c>
      <c r="E100" s="77" t="s">
        <v>41</v>
      </c>
      <c r="F100" s="95">
        <v>913</v>
      </c>
      <c r="G100" s="95">
        <v>109.34</v>
      </c>
      <c r="H100" s="108">
        <f t="shared" ref="H100:H106" si="5">ROUND(ROUND(F100,2)*ROUND(G100,2),2)</f>
        <v>99827.42</v>
      </c>
    </row>
    <row r="101" ht="16.5" spans="1:8">
      <c r="A101" s="78" t="s">
        <v>279</v>
      </c>
      <c r="B101" s="77" t="s">
        <v>280</v>
      </c>
      <c r="C101" s="107" t="s">
        <v>281</v>
      </c>
      <c r="D101" s="77" t="s">
        <v>27</v>
      </c>
      <c r="E101" s="77" t="s">
        <v>51</v>
      </c>
      <c r="F101" s="95">
        <v>61.68</v>
      </c>
      <c r="G101" s="95">
        <v>666.32</v>
      </c>
      <c r="H101" s="108">
        <f t="shared" si="5"/>
        <v>41098.62</v>
      </c>
    </row>
    <row r="102" ht="16.5" spans="1:8">
      <c r="A102" s="78" t="s">
        <v>282</v>
      </c>
      <c r="B102" s="77" t="s">
        <v>283</v>
      </c>
      <c r="C102" s="107" t="s">
        <v>284</v>
      </c>
      <c r="D102" s="77" t="s">
        <v>14</v>
      </c>
      <c r="E102" s="77" t="s">
        <v>193</v>
      </c>
      <c r="F102" s="95">
        <v>1178.6</v>
      </c>
      <c r="G102" s="95">
        <v>15.35</v>
      </c>
      <c r="H102" s="108">
        <f t="shared" si="5"/>
        <v>18091.51</v>
      </c>
    </row>
    <row r="103" ht="16.5" spans="1:8">
      <c r="A103" s="78" t="s">
        <v>285</v>
      </c>
      <c r="B103" s="77" t="s">
        <v>286</v>
      </c>
      <c r="C103" s="107" t="s">
        <v>287</v>
      </c>
      <c r="D103" s="77" t="s">
        <v>14</v>
      </c>
      <c r="E103" s="77" t="s">
        <v>193</v>
      </c>
      <c r="F103" s="95">
        <v>744.5</v>
      </c>
      <c r="G103" s="95">
        <v>11.84</v>
      </c>
      <c r="H103" s="108">
        <f t="shared" si="5"/>
        <v>8814.88</v>
      </c>
    </row>
    <row r="104" ht="16.5" spans="1:8">
      <c r="A104" s="78" t="s">
        <v>288</v>
      </c>
      <c r="B104" s="77" t="s">
        <v>289</v>
      </c>
      <c r="C104" s="107" t="s">
        <v>290</v>
      </c>
      <c r="D104" s="77" t="s">
        <v>14</v>
      </c>
      <c r="E104" s="77" t="s">
        <v>193</v>
      </c>
      <c r="F104" s="95">
        <v>1030.4</v>
      </c>
      <c r="G104" s="95">
        <v>9.91</v>
      </c>
      <c r="H104" s="108">
        <f t="shared" si="5"/>
        <v>10211.26</v>
      </c>
    </row>
    <row r="105" ht="16.5" spans="1:8">
      <c r="A105" s="78" t="s">
        <v>291</v>
      </c>
      <c r="B105" s="77" t="s">
        <v>292</v>
      </c>
      <c r="C105" s="107" t="s">
        <v>293</v>
      </c>
      <c r="D105" s="77" t="s">
        <v>14</v>
      </c>
      <c r="E105" s="77" t="s">
        <v>193</v>
      </c>
      <c r="F105" s="95">
        <v>2258.1</v>
      </c>
      <c r="G105" s="95">
        <v>9.57</v>
      </c>
      <c r="H105" s="108">
        <f t="shared" si="5"/>
        <v>21610.02</v>
      </c>
    </row>
    <row r="106" ht="16.5" spans="1:8">
      <c r="A106" s="78" t="s">
        <v>294</v>
      </c>
      <c r="B106" s="77" t="s">
        <v>295</v>
      </c>
      <c r="C106" s="107" t="s">
        <v>296</v>
      </c>
      <c r="D106" s="77" t="s">
        <v>14</v>
      </c>
      <c r="E106" s="77" t="s">
        <v>193</v>
      </c>
      <c r="F106" s="95">
        <v>4878</v>
      </c>
      <c r="G106" s="95">
        <v>10.85</v>
      </c>
      <c r="H106" s="108">
        <f t="shared" si="5"/>
        <v>52926.3</v>
      </c>
    </row>
    <row r="107" ht="20.1" customHeight="1" spans="1:8">
      <c r="A107" s="106" t="s">
        <v>297</v>
      </c>
      <c r="B107" s="106" t="s">
        <v>298</v>
      </c>
      <c r="C107" s="106"/>
      <c r="D107" s="106"/>
      <c r="E107" s="106"/>
      <c r="F107" s="106"/>
      <c r="G107" s="106"/>
      <c r="H107" s="72">
        <f>ROUND(SUM(H108:H117),2)</f>
        <v>624064.02</v>
      </c>
    </row>
    <row r="108" ht="16.5" spans="1:8">
      <c r="A108" s="78" t="s">
        <v>299</v>
      </c>
      <c r="B108" s="77" t="s">
        <v>300</v>
      </c>
      <c r="C108" s="107" t="s">
        <v>301</v>
      </c>
      <c r="D108" s="77" t="s">
        <v>14</v>
      </c>
      <c r="E108" s="77" t="s">
        <v>41</v>
      </c>
      <c r="F108" s="95">
        <v>914.97</v>
      </c>
      <c r="G108" s="95">
        <v>150</v>
      </c>
      <c r="H108" s="108">
        <f t="shared" ref="H108:H117" si="6">ROUND(ROUND(F108,2)*ROUND(G108,2),2)</f>
        <v>137245.5</v>
      </c>
    </row>
    <row r="109" ht="16.5" spans="1:8">
      <c r="A109" s="78" t="s">
        <v>302</v>
      </c>
      <c r="B109" s="77" t="s">
        <v>303</v>
      </c>
      <c r="C109" s="107" t="s">
        <v>304</v>
      </c>
      <c r="D109" s="77" t="s">
        <v>14</v>
      </c>
      <c r="E109" s="77" t="s">
        <v>41</v>
      </c>
      <c r="F109" s="95">
        <v>1078.4</v>
      </c>
      <c r="G109" s="95">
        <v>260.85</v>
      </c>
      <c r="H109" s="108">
        <f t="shared" si="6"/>
        <v>281300.64</v>
      </c>
    </row>
    <row r="110" ht="24.75" spans="1:8">
      <c r="A110" s="78" t="s">
        <v>305</v>
      </c>
      <c r="B110" s="77" t="s">
        <v>306</v>
      </c>
      <c r="C110" s="107" t="s">
        <v>307</v>
      </c>
      <c r="D110" s="77" t="s">
        <v>27</v>
      </c>
      <c r="E110" s="77" t="s">
        <v>51</v>
      </c>
      <c r="F110" s="95">
        <v>143.38</v>
      </c>
      <c r="G110" s="95">
        <v>668.23</v>
      </c>
      <c r="H110" s="108">
        <f t="shared" si="6"/>
        <v>95810.82</v>
      </c>
    </row>
    <row r="111" ht="16.5" spans="1:8">
      <c r="A111" s="78" t="s">
        <v>308</v>
      </c>
      <c r="B111" s="77" t="s">
        <v>283</v>
      </c>
      <c r="C111" s="107" t="s">
        <v>284</v>
      </c>
      <c r="D111" s="77" t="s">
        <v>14</v>
      </c>
      <c r="E111" s="77" t="s">
        <v>193</v>
      </c>
      <c r="F111" s="95">
        <v>1272.2</v>
      </c>
      <c r="G111" s="95">
        <v>15.35</v>
      </c>
      <c r="H111" s="108">
        <f t="shared" si="6"/>
        <v>19528.27</v>
      </c>
    </row>
    <row r="112" ht="16.5" spans="1:8">
      <c r="A112" s="78" t="s">
        <v>309</v>
      </c>
      <c r="B112" s="77" t="s">
        <v>310</v>
      </c>
      <c r="C112" s="107" t="s">
        <v>311</v>
      </c>
      <c r="D112" s="77" t="s">
        <v>14</v>
      </c>
      <c r="E112" s="77" t="s">
        <v>193</v>
      </c>
      <c r="F112" s="95">
        <v>159.26</v>
      </c>
      <c r="G112" s="95">
        <v>14.31</v>
      </c>
      <c r="H112" s="108">
        <f t="shared" si="6"/>
        <v>2279.01</v>
      </c>
    </row>
    <row r="113" ht="16.5" spans="1:8">
      <c r="A113" s="78" t="s">
        <v>312</v>
      </c>
      <c r="B113" s="77" t="s">
        <v>313</v>
      </c>
      <c r="C113" s="107" t="s">
        <v>314</v>
      </c>
      <c r="D113" s="77" t="s">
        <v>14</v>
      </c>
      <c r="E113" s="77" t="s">
        <v>193</v>
      </c>
      <c r="F113" s="95">
        <v>1204.24</v>
      </c>
      <c r="G113" s="95">
        <v>13.32</v>
      </c>
      <c r="H113" s="108">
        <f t="shared" si="6"/>
        <v>16040.48</v>
      </c>
    </row>
    <row r="114" ht="16.5" spans="1:8">
      <c r="A114" s="78" t="s">
        <v>315</v>
      </c>
      <c r="B114" s="77" t="s">
        <v>286</v>
      </c>
      <c r="C114" s="107" t="s">
        <v>287</v>
      </c>
      <c r="D114" s="77" t="s">
        <v>14</v>
      </c>
      <c r="E114" s="77" t="s">
        <v>193</v>
      </c>
      <c r="F114" s="95">
        <v>1046.06</v>
      </c>
      <c r="G114" s="95">
        <v>11.84</v>
      </c>
      <c r="H114" s="108">
        <f t="shared" si="6"/>
        <v>12385.35</v>
      </c>
    </row>
    <row r="115" ht="16.5" spans="1:8">
      <c r="A115" s="78" t="s">
        <v>316</v>
      </c>
      <c r="B115" s="77" t="s">
        <v>289</v>
      </c>
      <c r="C115" s="107" t="s">
        <v>290</v>
      </c>
      <c r="D115" s="77" t="s">
        <v>14</v>
      </c>
      <c r="E115" s="77" t="s">
        <v>193</v>
      </c>
      <c r="F115" s="95">
        <v>995.4</v>
      </c>
      <c r="G115" s="95">
        <v>9.91</v>
      </c>
      <c r="H115" s="108">
        <f t="shared" si="6"/>
        <v>9864.41</v>
      </c>
    </row>
    <row r="116" ht="16.5" spans="1:8">
      <c r="A116" s="78" t="s">
        <v>317</v>
      </c>
      <c r="B116" s="77" t="s">
        <v>292</v>
      </c>
      <c r="C116" s="107" t="s">
        <v>293</v>
      </c>
      <c r="D116" s="77" t="s">
        <v>14</v>
      </c>
      <c r="E116" s="77" t="s">
        <v>193</v>
      </c>
      <c r="F116" s="95">
        <v>4263.14</v>
      </c>
      <c r="G116" s="95">
        <v>9.57</v>
      </c>
      <c r="H116" s="108">
        <f t="shared" si="6"/>
        <v>40798.25</v>
      </c>
    </row>
    <row r="117" ht="16.5" spans="1:8">
      <c r="A117" s="78" t="s">
        <v>318</v>
      </c>
      <c r="B117" s="77" t="s">
        <v>295</v>
      </c>
      <c r="C117" s="107" t="s">
        <v>296</v>
      </c>
      <c r="D117" s="77" t="s">
        <v>14</v>
      </c>
      <c r="E117" s="77" t="s">
        <v>193</v>
      </c>
      <c r="F117" s="95">
        <v>812.1</v>
      </c>
      <c r="G117" s="95">
        <v>10.85</v>
      </c>
      <c r="H117" s="108">
        <f t="shared" si="6"/>
        <v>8811.29</v>
      </c>
    </row>
    <row r="118" ht="20.1" customHeight="1" spans="1:8">
      <c r="A118" s="106" t="s">
        <v>319</v>
      </c>
      <c r="B118" s="106" t="s">
        <v>320</v>
      </c>
      <c r="C118" s="106"/>
      <c r="D118" s="106"/>
      <c r="E118" s="106"/>
      <c r="F118" s="106"/>
      <c r="G118" s="106"/>
      <c r="H118" s="72">
        <f>ROUND(SUM(H119:H131),2)</f>
        <v>425324.43</v>
      </c>
    </row>
    <row r="119" ht="24.75" spans="1:8">
      <c r="A119" s="78" t="s">
        <v>321</v>
      </c>
      <c r="B119" s="77" t="s">
        <v>322</v>
      </c>
      <c r="C119" s="107" t="s">
        <v>323</v>
      </c>
      <c r="D119" s="77" t="s">
        <v>14</v>
      </c>
      <c r="E119" s="77" t="s">
        <v>41</v>
      </c>
      <c r="F119" s="95">
        <v>132.08</v>
      </c>
      <c r="G119" s="95">
        <v>81.47</v>
      </c>
      <c r="H119" s="108">
        <f t="shared" ref="H119:H131" si="7">ROUND(ROUND(F119,2)*ROUND(G119,2),2)</f>
        <v>10760.56</v>
      </c>
    </row>
    <row r="120" ht="16.5" spans="1:8">
      <c r="A120" s="78" t="s">
        <v>324</v>
      </c>
      <c r="B120" s="77" t="s">
        <v>325</v>
      </c>
      <c r="C120" s="107" t="s">
        <v>326</v>
      </c>
      <c r="D120" s="77" t="s">
        <v>14</v>
      </c>
      <c r="E120" s="77" t="s">
        <v>41</v>
      </c>
      <c r="F120" s="95">
        <v>2.22</v>
      </c>
      <c r="G120" s="95">
        <v>84.27</v>
      </c>
      <c r="H120" s="108">
        <f t="shared" si="7"/>
        <v>187.08</v>
      </c>
    </row>
    <row r="121" ht="24.75" spans="1:8">
      <c r="A121" s="78" t="s">
        <v>327</v>
      </c>
      <c r="B121" s="77" t="s">
        <v>328</v>
      </c>
      <c r="C121" s="107" t="s">
        <v>329</v>
      </c>
      <c r="D121" s="77" t="s">
        <v>14</v>
      </c>
      <c r="E121" s="77" t="s">
        <v>41</v>
      </c>
      <c r="F121" s="95">
        <v>94.57</v>
      </c>
      <c r="G121" s="95">
        <v>65.02</v>
      </c>
      <c r="H121" s="108">
        <f t="shared" si="7"/>
        <v>6148.94</v>
      </c>
    </row>
    <row r="122" ht="24.75" spans="1:8">
      <c r="A122" s="78" t="s">
        <v>330</v>
      </c>
      <c r="B122" s="77" t="s">
        <v>331</v>
      </c>
      <c r="C122" s="107" t="s">
        <v>332</v>
      </c>
      <c r="D122" s="77" t="s">
        <v>14</v>
      </c>
      <c r="E122" s="77" t="s">
        <v>41</v>
      </c>
      <c r="F122" s="95">
        <v>1292.22</v>
      </c>
      <c r="G122" s="95">
        <v>98.16</v>
      </c>
      <c r="H122" s="108">
        <f t="shared" si="7"/>
        <v>126844.32</v>
      </c>
    </row>
    <row r="123" ht="16.5" spans="1:8">
      <c r="A123" s="78" t="s">
        <v>333</v>
      </c>
      <c r="B123" s="77" t="s">
        <v>334</v>
      </c>
      <c r="C123" s="107" t="s">
        <v>335</v>
      </c>
      <c r="D123" s="77" t="s">
        <v>27</v>
      </c>
      <c r="E123" s="77" t="s">
        <v>51</v>
      </c>
      <c r="F123" s="95">
        <v>224.88</v>
      </c>
      <c r="G123" s="95">
        <v>668.23</v>
      </c>
      <c r="H123" s="108">
        <f t="shared" si="7"/>
        <v>150271.56</v>
      </c>
    </row>
    <row r="124" ht="16.5" spans="1:8">
      <c r="A124" s="78" t="s">
        <v>336</v>
      </c>
      <c r="B124" s="77" t="s">
        <v>337</v>
      </c>
      <c r="C124" s="107" t="s">
        <v>338</v>
      </c>
      <c r="D124" s="77" t="s">
        <v>27</v>
      </c>
      <c r="E124" s="77" t="s">
        <v>41</v>
      </c>
      <c r="F124" s="95">
        <v>98.07</v>
      </c>
      <c r="G124" s="95">
        <v>275.23</v>
      </c>
      <c r="H124" s="108">
        <f t="shared" si="7"/>
        <v>26991.81</v>
      </c>
    </row>
    <row r="125" ht="16.5" spans="1:8">
      <c r="A125" s="78" t="s">
        <v>339</v>
      </c>
      <c r="B125" s="77" t="s">
        <v>340</v>
      </c>
      <c r="C125" s="107" t="s">
        <v>341</v>
      </c>
      <c r="D125" s="77" t="s">
        <v>27</v>
      </c>
      <c r="E125" s="77" t="s">
        <v>41</v>
      </c>
      <c r="F125" s="95">
        <v>81.94</v>
      </c>
      <c r="G125" s="95">
        <v>266.55</v>
      </c>
      <c r="H125" s="108">
        <f t="shared" si="7"/>
        <v>21841.11</v>
      </c>
    </row>
    <row r="126" ht="16.5" spans="1:8">
      <c r="A126" s="78" t="s">
        <v>342</v>
      </c>
      <c r="B126" s="77" t="s">
        <v>343</v>
      </c>
      <c r="C126" s="107" t="s">
        <v>344</v>
      </c>
      <c r="D126" s="77" t="s">
        <v>14</v>
      </c>
      <c r="E126" s="77" t="s">
        <v>193</v>
      </c>
      <c r="F126" s="95">
        <v>41</v>
      </c>
      <c r="G126" s="95">
        <v>14.71</v>
      </c>
      <c r="H126" s="108">
        <f t="shared" si="7"/>
        <v>603.11</v>
      </c>
    </row>
    <row r="127" ht="16.5" spans="1:8">
      <c r="A127" s="78" t="s">
        <v>345</v>
      </c>
      <c r="B127" s="77" t="s">
        <v>346</v>
      </c>
      <c r="C127" s="107" t="s">
        <v>347</v>
      </c>
      <c r="D127" s="77" t="s">
        <v>14</v>
      </c>
      <c r="E127" s="77" t="s">
        <v>193</v>
      </c>
      <c r="F127" s="95">
        <v>63.9</v>
      </c>
      <c r="G127" s="95">
        <v>13.7</v>
      </c>
      <c r="H127" s="108">
        <f t="shared" si="7"/>
        <v>875.43</v>
      </c>
    </row>
    <row r="128" ht="16.5" spans="1:8">
      <c r="A128" s="78" t="s">
        <v>348</v>
      </c>
      <c r="B128" s="77" t="s">
        <v>349</v>
      </c>
      <c r="C128" s="107" t="s">
        <v>350</v>
      </c>
      <c r="D128" s="77" t="s">
        <v>14</v>
      </c>
      <c r="E128" s="77" t="s">
        <v>193</v>
      </c>
      <c r="F128" s="95">
        <v>11.2</v>
      </c>
      <c r="G128" s="95">
        <v>12.75</v>
      </c>
      <c r="H128" s="108">
        <f t="shared" si="7"/>
        <v>142.8</v>
      </c>
    </row>
    <row r="129" ht="16.5" spans="1:8">
      <c r="A129" s="78" t="s">
        <v>351</v>
      </c>
      <c r="B129" s="77" t="s">
        <v>352</v>
      </c>
      <c r="C129" s="107" t="s">
        <v>353</v>
      </c>
      <c r="D129" s="77" t="s">
        <v>14</v>
      </c>
      <c r="E129" s="77" t="s">
        <v>193</v>
      </c>
      <c r="F129" s="95">
        <v>2905.4</v>
      </c>
      <c r="G129" s="95">
        <v>11.32</v>
      </c>
      <c r="H129" s="108">
        <f t="shared" si="7"/>
        <v>32889.13</v>
      </c>
    </row>
    <row r="130" ht="16.5" spans="1:8">
      <c r="A130" s="78" t="s">
        <v>354</v>
      </c>
      <c r="B130" s="77" t="s">
        <v>267</v>
      </c>
      <c r="C130" s="107" t="s">
        <v>268</v>
      </c>
      <c r="D130" s="77" t="s">
        <v>14</v>
      </c>
      <c r="E130" s="77" t="s">
        <v>193</v>
      </c>
      <c r="F130" s="95">
        <v>4539.7</v>
      </c>
      <c r="G130" s="95">
        <v>9.45</v>
      </c>
      <c r="H130" s="108">
        <f t="shared" si="7"/>
        <v>42900.17</v>
      </c>
    </row>
    <row r="131" ht="16.5" spans="1:8">
      <c r="A131" s="78" t="s">
        <v>355</v>
      </c>
      <c r="B131" s="77" t="s">
        <v>356</v>
      </c>
      <c r="C131" s="107" t="s">
        <v>357</v>
      </c>
      <c r="D131" s="77" t="s">
        <v>14</v>
      </c>
      <c r="E131" s="77" t="s">
        <v>146</v>
      </c>
      <c r="F131" s="95">
        <v>66.3</v>
      </c>
      <c r="G131" s="95">
        <v>73.43</v>
      </c>
      <c r="H131" s="108">
        <f t="shared" si="7"/>
        <v>4868.41</v>
      </c>
    </row>
    <row r="132" ht="20.1" customHeight="1" spans="1:8">
      <c r="A132" s="106" t="s">
        <v>358</v>
      </c>
      <c r="B132" s="106" t="s">
        <v>359</v>
      </c>
      <c r="C132" s="106"/>
      <c r="D132" s="106"/>
      <c r="E132" s="106"/>
      <c r="F132" s="106"/>
      <c r="G132" s="106"/>
      <c r="H132" s="72">
        <f>ROUND(SUM(H133:H142),2)</f>
        <v>85471.84</v>
      </c>
    </row>
    <row r="133" ht="16.5" spans="1:8">
      <c r="A133" s="78" t="s">
        <v>360</v>
      </c>
      <c r="B133" s="77" t="s">
        <v>303</v>
      </c>
      <c r="C133" s="107" t="s">
        <v>304</v>
      </c>
      <c r="D133" s="77" t="s">
        <v>14</v>
      </c>
      <c r="E133" s="77" t="s">
        <v>41</v>
      </c>
      <c r="F133" s="95">
        <v>120.6</v>
      </c>
      <c r="G133" s="95">
        <v>260.85</v>
      </c>
      <c r="H133" s="108">
        <f t="shared" ref="H133:H142" si="8">ROUND(ROUND(F133,2)*ROUND(G133,2),2)</f>
        <v>31458.51</v>
      </c>
    </row>
    <row r="134" ht="16.5" spans="1:8">
      <c r="A134" s="78" t="s">
        <v>361</v>
      </c>
      <c r="B134" s="77" t="s">
        <v>362</v>
      </c>
      <c r="C134" s="107" t="s">
        <v>363</v>
      </c>
      <c r="D134" s="77" t="s">
        <v>27</v>
      </c>
      <c r="E134" s="77" t="s">
        <v>51</v>
      </c>
      <c r="F134" s="95">
        <v>14.47</v>
      </c>
      <c r="G134" s="95">
        <v>643.87</v>
      </c>
      <c r="H134" s="108">
        <f t="shared" si="8"/>
        <v>9316.8</v>
      </c>
    </row>
    <row r="135" ht="16.5" spans="1:8">
      <c r="A135" s="78" t="s">
        <v>364</v>
      </c>
      <c r="B135" s="77" t="s">
        <v>310</v>
      </c>
      <c r="C135" s="107" t="s">
        <v>311</v>
      </c>
      <c r="D135" s="77" t="s">
        <v>14</v>
      </c>
      <c r="E135" s="77" t="s">
        <v>193</v>
      </c>
      <c r="F135" s="95">
        <v>11.56</v>
      </c>
      <c r="G135" s="95">
        <v>14.31</v>
      </c>
      <c r="H135" s="108">
        <f t="shared" si="8"/>
        <v>165.42</v>
      </c>
    </row>
    <row r="136" ht="16.5" spans="1:8">
      <c r="A136" s="78" t="s">
        <v>365</v>
      </c>
      <c r="B136" s="77" t="s">
        <v>313</v>
      </c>
      <c r="C136" s="107" t="s">
        <v>314</v>
      </c>
      <c r="D136" s="77" t="s">
        <v>14</v>
      </c>
      <c r="E136" s="77" t="s">
        <v>193</v>
      </c>
      <c r="F136" s="95">
        <v>118.24</v>
      </c>
      <c r="G136" s="95">
        <v>13.32</v>
      </c>
      <c r="H136" s="108">
        <f t="shared" si="8"/>
        <v>1574.96</v>
      </c>
    </row>
    <row r="137" ht="16.5" spans="1:8">
      <c r="A137" s="78" t="s">
        <v>366</v>
      </c>
      <c r="B137" s="77" t="s">
        <v>286</v>
      </c>
      <c r="C137" s="107" t="s">
        <v>287</v>
      </c>
      <c r="D137" s="77" t="s">
        <v>14</v>
      </c>
      <c r="E137" s="77" t="s">
        <v>193</v>
      </c>
      <c r="F137" s="95">
        <v>86.56</v>
      </c>
      <c r="G137" s="95">
        <v>11.84</v>
      </c>
      <c r="H137" s="108">
        <f t="shared" si="8"/>
        <v>1024.87</v>
      </c>
    </row>
    <row r="138" ht="16.5" spans="1:8">
      <c r="A138" s="78" t="s">
        <v>367</v>
      </c>
      <c r="B138" s="77" t="s">
        <v>292</v>
      </c>
      <c r="C138" s="107" t="s">
        <v>293</v>
      </c>
      <c r="D138" s="77" t="s">
        <v>14</v>
      </c>
      <c r="E138" s="77" t="s">
        <v>193</v>
      </c>
      <c r="F138" s="95">
        <v>289.04</v>
      </c>
      <c r="G138" s="95">
        <v>9.57</v>
      </c>
      <c r="H138" s="108">
        <f t="shared" si="8"/>
        <v>2766.11</v>
      </c>
    </row>
    <row r="139" spans="1:8">
      <c r="A139" s="78" t="s">
        <v>368</v>
      </c>
      <c r="B139" s="77" t="s">
        <v>369</v>
      </c>
      <c r="C139" s="107" t="s">
        <v>370</v>
      </c>
      <c r="D139" s="77" t="s">
        <v>371</v>
      </c>
      <c r="E139" s="77" t="s">
        <v>372</v>
      </c>
      <c r="F139" s="95">
        <v>287.64</v>
      </c>
      <c r="G139" s="95">
        <v>15.02</v>
      </c>
      <c r="H139" s="108">
        <f t="shared" si="8"/>
        <v>4320.35</v>
      </c>
    </row>
    <row r="140" spans="1:8">
      <c r="A140" s="78" t="s">
        <v>373</v>
      </c>
      <c r="B140" s="77" t="s">
        <v>374</v>
      </c>
      <c r="C140" s="107" t="s">
        <v>375</v>
      </c>
      <c r="D140" s="77" t="s">
        <v>371</v>
      </c>
      <c r="E140" s="77" t="s">
        <v>376</v>
      </c>
      <c r="F140" s="95">
        <v>32</v>
      </c>
      <c r="G140" s="95">
        <v>607.06</v>
      </c>
      <c r="H140" s="108">
        <f t="shared" si="8"/>
        <v>19425.92</v>
      </c>
    </row>
    <row r="141" spans="1:8">
      <c r="A141" s="78" t="s">
        <v>377</v>
      </c>
      <c r="B141" s="77" t="s">
        <v>378</v>
      </c>
      <c r="C141" s="107" t="s">
        <v>379</v>
      </c>
      <c r="D141" s="77" t="s">
        <v>371</v>
      </c>
      <c r="E141" s="77" t="s">
        <v>376</v>
      </c>
      <c r="F141" s="95">
        <v>32</v>
      </c>
      <c r="G141" s="95">
        <v>114.15</v>
      </c>
      <c r="H141" s="108">
        <f t="shared" si="8"/>
        <v>3652.8</v>
      </c>
    </row>
    <row r="142" ht="16.5" spans="1:8">
      <c r="A142" s="78" t="s">
        <v>380</v>
      </c>
      <c r="B142" s="77" t="s">
        <v>381</v>
      </c>
      <c r="C142" s="107" t="s">
        <v>382</v>
      </c>
      <c r="D142" s="77" t="s">
        <v>371</v>
      </c>
      <c r="E142" s="77" t="s">
        <v>383</v>
      </c>
      <c r="F142" s="95">
        <v>345.96</v>
      </c>
      <c r="G142" s="95">
        <v>34.01</v>
      </c>
      <c r="H142" s="108">
        <f t="shared" si="8"/>
        <v>11766.1</v>
      </c>
    </row>
    <row r="143" ht="20.1" customHeight="1" spans="1:8">
      <c r="A143" s="106" t="s">
        <v>384</v>
      </c>
      <c r="B143" s="106" t="s">
        <v>385</v>
      </c>
      <c r="C143" s="106"/>
      <c r="D143" s="106"/>
      <c r="E143" s="106"/>
      <c r="F143" s="106"/>
      <c r="G143" s="106"/>
      <c r="H143" s="72">
        <f>ROUND(SUM(H144:H144),2)</f>
        <v>31267.71</v>
      </c>
    </row>
    <row r="144" ht="24.75" spans="1:8">
      <c r="A144" s="78" t="s">
        <v>386</v>
      </c>
      <c r="B144" s="77" t="s">
        <v>387</v>
      </c>
      <c r="C144" s="107" t="s">
        <v>388</v>
      </c>
      <c r="D144" s="77" t="s">
        <v>14</v>
      </c>
      <c r="E144" s="77" t="s">
        <v>51</v>
      </c>
      <c r="F144" s="95">
        <v>6.81</v>
      </c>
      <c r="G144" s="95">
        <v>4591.44</v>
      </c>
      <c r="H144" s="108">
        <f>ROUND(ROUND(F144,2)*ROUND(G144,2),2)</f>
        <v>31267.71</v>
      </c>
    </row>
    <row r="145" ht="20.1" customHeight="1" spans="1:8">
      <c r="A145" s="106" t="s">
        <v>389</v>
      </c>
      <c r="B145" s="106" t="s">
        <v>390</v>
      </c>
      <c r="C145" s="106"/>
      <c r="D145" s="106"/>
      <c r="E145" s="106"/>
      <c r="F145" s="106"/>
      <c r="G145" s="106"/>
      <c r="H145" s="72">
        <f>ROUND(SUM(H146:H158),2)</f>
        <v>104456.87</v>
      </c>
    </row>
    <row r="146" ht="16.5" spans="1:8">
      <c r="A146" s="78" t="s">
        <v>391</v>
      </c>
      <c r="B146" s="77" t="s">
        <v>392</v>
      </c>
      <c r="C146" s="107" t="s">
        <v>393</v>
      </c>
      <c r="D146" s="77" t="s">
        <v>27</v>
      </c>
      <c r="E146" s="77" t="s">
        <v>41</v>
      </c>
      <c r="F146" s="95">
        <v>167.58</v>
      </c>
      <c r="G146" s="95">
        <v>141.39</v>
      </c>
      <c r="H146" s="108">
        <f t="shared" ref="H146:H158" si="9">ROUND(ROUND(F146,2)*ROUND(G146,2),2)</f>
        <v>23694.14</v>
      </c>
    </row>
    <row r="147" ht="16.5" spans="1:8">
      <c r="A147" s="78" t="s">
        <v>394</v>
      </c>
      <c r="B147" s="77" t="s">
        <v>395</v>
      </c>
      <c r="C147" s="107" t="s">
        <v>396</v>
      </c>
      <c r="D147" s="77" t="s">
        <v>27</v>
      </c>
      <c r="E147" s="77" t="s">
        <v>51</v>
      </c>
      <c r="F147" s="95">
        <v>12.31</v>
      </c>
      <c r="G147" s="95">
        <v>687.45</v>
      </c>
      <c r="H147" s="108">
        <f t="shared" si="9"/>
        <v>8462.51</v>
      </c>
    </row>
    <row r="148" ht="16.5" spans="1:8">
      <c r="A148" s="78" t="s">
        <v>397</v>
      </c>
      <c r="B148" s="77" t="s">
        <v>398</v>
      </c>
      <c r="C148" s="107" t="s">
        <v>399</v>
      </c>
      <c r="D148" s="77" t="s">
        <v>14</v>
      </c>
      <c r="E148" s="77" t="s">
        <v>193</v>
      </c>
      <c r="F148" s="95">
        <v>268.62</v>
      </c>
      <c r="G148" s="95">
        <v>13.27</v>
      </c>
      <c r="H148" s="108">
        <f t="shared" si="9"/>
        <v>3564.59</v>
      </c>
    </row>
    <row r="149" ht="16.5" spans="1:8">
      <c r="A149" s="78" t="s">
        <v>400</v>
      </c>
      <c r="B149" s="77" t="s">
        <v>401</v>
      </c>
      <c r="C149" s="107" t="s">
        <v>402</v>
      </c>
      <c r="D149" s="77" t="s">
        <v>14</v>
      </c>
      <c r="E149" s="77" t="s">
        <v>193</v>
      </c>
      <c r="F149" s="95">
        <v>1910.48</v>
      </c>
      <c r="G149" s="95">
        <v>12.09</v>
      </c>
      <c r="H149" s="108">
        <f t="shared" si="9"/>
        <v>23097.7</v>
      </c>
    </row>
    <row r="150" ht="16.5" spans="1:8">
      <c r="A150" s="78" t="s">
        <v>403</v>
      </c>
      <c r="B150" s="77" t="s">
        <v>404</v>
      </c>
      <c r="C150" s="107" t="s">
        <v>405</v>
      </c>
      <c r="D150" s="77" t="s">
        <v>14</v>
      </c>
      <c r="E150" s="77" t="s">
        <v>193</v>
      </c>
      <c r="F150" s="95">
        <v>132</v>
      </c>
      <c r="G150" s="95">
        <v>11.42</v>
      </c>
      <c r="H150" s="108">
        <f t="shared" si="9"/>
        <v>1507.44</v>
      </c>
    </row>
    <row r="151" ht="16.5" spans="1:8">
      <c r="A151" s="78" t="s">
        <v>406</v>
      </c>
      <c r="B151" s="77" t="s">
        <v>407</v>
      </c>
      <c r="C151" s="107" t="s">
        <v>408</v>
      </c>
      <c r="D151" s="77" t="s">
        <v>14</v>
      </c>
      <c r="E151" s="77" t="s">
        <v>193</v>
      </c>
      <c r="F151" s="95">
        <v>2315.09</v>
      </c>
      <c r="G151" s="95">
        <v>9.76</v>
      </c>
      <c r="H151" s="108">
        <f t="shared" si="9"/>
        <v>22595.28</v>
      </c>
    </row>
    <row r="152" ht="16.5" spans="1:8">
      <c r="A152" s="78" t="s">
        <v>409</v>
      </c>
      <c r="B152" s="77" t="s">
        <v>325</v>
      </c>
      <c r="C152" s="107" t="s">
        <v>326</v>
      </c>
      <c r="D152" s="77" t="s">
        <v>14</v>
      </c>
      <c r="E152" s="77" t="s">
        <v>41</v>
      </c>
      <c r="F152" s="95">
        <v>48.42</v>
      </c>
      <c r="G152" s="95">
        <v>84.27</v>
      </c>
      <c r="H152" s="108">
        <f t="shared" si="9"/>
        <v>4080.35</v>
      </c>
    </row>
    <row r="153" ht="24.75" spans="1:8">
      <c r="A153" s="78" t="s">
        <v>410</v>
      </c>
      <c r="B153" s="77" t="s">
        <v>306</v>
      </c>
      <c r="C153" s="107" t="s">
        <v>307</v>
      </c>
      <c r="D153" s="77" t="s">
        <v>27</v>
      </c>
      <c r="E153" s="77" t="s">
        <v>51</v>
      </c>
      <c r="F153" s="95">
        <v>6.39</v>
      </c>
      <c r="G153" s="95">
        <v>668.23</v>
      </c>
      <c r="H153" s="108">
        <f t="shared" si="9"/>
        <v>4269.99</v>
      </c>
    </row>
    <row r="154" ht="16.5" spans="1:8">
      <c r="A154" s="78" t="s">
        <v>411</v>
      </c>
      <c r="B154" s="77" t="s">
        <v>343</v>
      </c>
      <c r="C154" s="107" t="s">
        <v>344</v>
      </c>
      <c r="D154" s="77" t="s">
        <v>14</v>
      </c>
      <c r="E154" s="77" t="s">
        <v>193</v>
      </c>
      <c r="F154" s="95">
        <v>140.18</v>
      </c>
      <c r="G154" s="95">
        <v>14.71</v>
      </c>
      <c r="H154" s="108">
        <f t="shared" si="9"/>
        <v>2062.05</v>
      </c>
    </row>
    <row r="155" ht="16.5" spans="1:8">
      <c r="A155" s="78" t="s">
        <v>412</v>
      </c>
      <c r="B155" s="77" t="s">
        <v>349</v>
      </c>
      <c r="C155" s="107" t="s">
        <v>350</v>
      </c>
      <c r="D155" s="77" t="s">
        <v>14</v>
      </c>
      <c r="E155" s="77" t="s">
        <v>193</v>
      </c>
      <c r="F155" s="95">
        <v>432.72</v>
      </c>
      <c r="G155" s="95">
        <v>12.75</v>
      </c>
      <c r="H155" s="108">
        <f t="shared" si="9"/>
        <v>5517.18</v>
      </c>
    </row>
    <row r="156" ht="16.5" spans="1:8">
      <c r="A156" s="78" t="s">
        <v>413</v>
      </c>
      <c r="B156" s="77" t="s">
        <v>352</v>
      </c>
      <c r="C156" s="107" t="s">
        <v>353</v>
      </c>
      <c r="D156" s="77" t="s">
        <v>14</v>
      </c>
      <c r="E156" s="77" t="s">
        <v>193</v>
      </c>
      <c r="F156" s="95">
        <v>251.72</v>
      </c>
      <c r="G156" s="95">
        <v>11.32</v>
      </c>
      <c r="H156" s="108">
        <f t="shared" si="9"/>
        <v>2849.47</v>
      </c>
    </row>
    <row r="157" ht="16.5" spans="1:8">
      <c r="A157" s="78" t="s">
        <v>414</v>
      </c>
      <c r="B157" s="77" t="s">
        <v>267</v>
      </c>
      <c r="C157" s="107" t="s">
        <v>268</v>
      </c>
      <c r="D157" s="77" t="s">
        <v>14</v>
      </c>
      <c r="E157" s="77" t="s">
        <v>193</v>
      </c>
      <c r="F157" s="95">
        <v>99.99</v>
      </c>
      <c r="G157" s="95">
        <v>9.45</v>
      </c>
      <c r="H157" s="108">
        <f t="shared" si="9"/>
        <v>944.91</v>
      </c>
    </row>
    <row r="158" ht="16.5" spans="1:8">
      <c r="A158" s="78" t="s">
        <v>415</v>
      </c>
      <c r="B158" s="77" t="s">
        <v>416</v>
      </c>
      <c r="C158" s="107" t="s">
        <v>417</v>
      </c>
      <c r="D158" s="77" t="s">
        <v>14</v>
      </c>
      <c r="E158" s="77" t="s">
        <v>193</v>
      </c>
      <c r="F158" s="95">
        <v>195.6</v>
      </c>
      <c r="G158" s="95">
        <v>9.26</v>
      </c>
      <c r="H158" s="108">
        <f t="shared" si="9"/>
        <v>1811.26</v>
      </c>
    </row>
    <row r="159" ht="20.1" customHeight="1" spans="1:8">
      <c r="A159" s="106" t="s">
        <v>418</v>
      </c>
      <c r="B159" s="106" t="s">
        <v>419</v>
      </c>
      <c r="C159" s="106"/>
      <c r="D159" s="106"/>
      <c r="E159" s="106"/>
      <c r="F159" s="106"/>
      <c r="G159" s="106"/>
      <c r="H159" s="72">
        <f>ROUND(SUM(H160:H164),2)</f>
        <v>189306.56</v>
      </c>
    </row>
    <row r="160" ht="16.5" spans="1:8">
      <c r="A160" s="78" t="s">
        <v>420</v>
      </c>
      <c r="B160" s="77" t="s">
        <v>258</v>
      </c>
      <c r="C160" s="107" t="s">
        <v>259</v>
      </c>
      <c r="D160" s="77" t="s">
        <v>14</v>
      </c>
      <c r="E160" s="77" t="s">
        <v>41</v>
      </c>
      <c r="F160" s="95">
        <v>1195.03</v>
      </c>
      <c r="G160" s="95">
        <v>2.86</v>
      </c>
      <c r="H160" s="108">
        <f>ROUND(ROUND(F160,2)*ROUND(G160,2),2)</f>
        <v>3417.79</v>
      </c>
    </row>
    <row r="161" ht="16.5" spans="1:8">
      <c r="A161" s="78" t="s">
        <v>421</v>
      </c>
      <c r="B161" s="77" t="s">
        <v>334</v>
      </c>
      <c r="C161" s="107" t="s">
        <v>335</v>
      </c>
      <c r="D161" s="77" t="s">
        <v>27</v>
      </c>
      <c r="E161" s="77" t="s">
        <v>51</v>
      </c>
      <c r="F161" s="95">
        <v>137.7</v>
      </c>
      <c r="G161" s="95">
        <v>668.23</v>
      </c>
      <c r="H161" s="108">
        <f>ROUND(ROUND(F161,2)*ROUND(G161,2),2)</f>
        <v>92015.27</v>
      </c>
    </row>
    <row r="162" ht="16.5" spans="1:8">
      <c r="A162" s="78" t="s">
        <v>422</v>
      </c>
      <c r="B162" s="77" t="s">
        <v>267</v>
      </c>
      <c r="C162" s="107" t="s">
        <v>268</v>
      </c>
      <c r="D162" s="77" t="s">
        <v>14</v>
      </c>
      <c r="E162" s="77" t="s">
        <v>193</v>
      </c>
      <c r="F162" s="95">
        <v>40.1</v>
      </c>
      <c r="G162" s="95">
        <v>9.45</v>
      </c>
      <c r="H162" s="108">
        <f>ROUND(ROUND(F162,2)*ROUND(G162,2),2)</f>
        <v>378.95</v>
      </c>
    </row>
    <row r="163" ht="24.75" spans="1:8">
      <c r="A163" s="78" t="s">
        <v>423</v>
      </c>
      <c r="B163" s="77" t="s">
        <v>424</v>
      </c>
      <c r="C163" s="107" t="s">
        <v>425</v>
      </c>
      <c r="D163" s="77" t="s">
        <v>27</v>
      </c>
      <c r="E163" s="77" t="s">
        <v>41</v>
      </c>
      <c r="F163" s="95">
        <v>2283.24</v>
      </c>
      <c r="G163" s="95">
        <v>40.01</v>
      </c>
      <c r="H163" s="108">
        <f>ROUND(ROUND(F163,2)*ROUND(G163,2),2)</f>
        <v>91352.43</v>
      </c>
    </row>
    <row r="164" ht="16.5" spans="1:8">
      <c r="A164" s="78" t="s">
        <v>426</v>
      </c>
      <c r="B164" s="77" t="s">
        <v>427</v>
      </c>
      <c r="C164" s="107" t="s">
        <v>428</v>
      </c>
      <c r="D164" s="77" t="s">
        <v>14</v>
      </c>
      <c r="E164" s="77" t="s">
        <v>146</v>
      </c>
      <c r="F164" s="95">
        <v>41.53</v>
      </c>
      <c r="G164" s="95">
        <v>51.58</v>
      </c>
      <c r="H164" s="108">
        <f>ROUND(ROUND(F164,2)*ROUND(G164,2),2)</f>
        <v>2142.12</v>
      </c>
    </row>
    <row r="165" ht="20.1" customHeight="1" spans="1:8">
      <c r="A165" s="106" t="s">
        <v>429</v>
      </c>
      <c r="B165" s="106" t="s">
        <v>430</v>
      </c>
      <c r="C165" s="106"/>
      <c r="D165" s="106"/>
      <c r="E165" s="106"/>
      <c r="F165" s="106"/>
      <c r="G165" s="106"/>
      <c r="H165" s="72">
        <f>ROUND(SUM(H166:H172),2)</f>
        <v>215272.25</v>
      </c>
    </row>
    <row r="166" ht="24.75" spans="1:8">
      <c r="A166" s="78" t="s">
        <v>431</v>
      </c>
      <c r="B166" s="77" t="s">
        <v>432</v>
      </c>
      <c r="C166" s="107" t="s">
        <v>433</v>
      </c>
      <c r="D166" s="77" t="s">
        <v>14</v>
      </c>
      <c r="E166" s="77" t="s">
        <v>41</v>
      </c>
      <c r="F166" s="95">
        <v>2722.54</v>
      </c>
      <c r="G166" s="95">
        <v>60.38</v>
      </c>
      <c r="H166" s="108">
        <f t="shared" ref="H166:H172" si="10">ROUND(ROUND(F166,2)*ROUND(G166,2),2)</f>
        <v>164386.97</v>
      </c>
    </row>
    <row r="167" ht="24.75" spans="1:8">
      <c r="A167" s="78" t="s">
        <v>434</v>
      </c>
      <c r="B167" s="77" t="s">
        <v>435</v>
      </c>
      <c r="C167" s="107" t="s">
        <v>436</v>
      </c>
      <c r="D167" s="77" t="s">
        <v>14</v>
      </c>
      <c r="E167" s="77" t="s">
        <v>41</v>
      </c>
      <c r="F167" s="95">
        <v>187.75</v>
      </c>
      <c r="G167" s="95">
        <v>97.46</v>
      </c>
      <c r="H167" s="108">
        <f t="shared" si="10"/>
        <v>18298.12</v>
      </c>
    </row>
    <row r="168" ht="24.75" spans="1:8">
      <c r="A168" s="78" t="s">
        <v>437</v>
      </c>
      <c r="B168" s="77" t="s">
        <v>438</v>
      </c>
      <c r="C168" s="107" t="s">
        <v>439</v>
      </c>
      <c r="D168" s="77" t="s">
        <v>14</v>
      </c>
      <c r="E168" s="77" t="s">
        <v>41</v>
      </c>
      <c r="F168" s="95">
        <v>2.02</v>
      </c>
      <c r="G168" s="95">
        <v>134.6</v>
      </c>
      <c r="H168" s="108">
        <f t="shared" si="10"/>
        <v>271.89</v>
      </c>
    </row>
    <row r="169" ht="24.75" spans="1:8">
      <c r="A169" s="78" t="s">
        <v>440</v>
      </c>
      <c r="B169" s="77" t="s">
        <v>441</v>
      </c>
      <c r="C169" s="107" t="s">
        <v>442</v>
      </c>
      <c r="D169" s="77" t="s">
        <v>14</v>
      </c>
      <c r="E169" s="77" t="s">
        <v>41</v>
      </c>
      <c r="F169" s="95">
        <v>46.77</v>
      </c>
      <c r="G169" s="95">
        <v>110.71</v>
      </c>
      <c r="H169" s="108">
        <f t="shared" si="10"/>
        <v>5177.91</v>
      </c>
    </row>
    <row r="170" ht="24.75" spans="1:8">
      <c r="A170" s="78" t="s">
        <v>443</v>
      </c>
      <c r="B170" s="77" t="s">
        <v>444</v>
      </c>
      <c r="C170" s="107" t="s">
        <v>445</v>
      </c>
      <c r="D170" s="77" t="s">
        <v>14</v>
      </c>
      <c r="E170" s="77" t="s">
        <v>41</v>
      </c>
      <c r="F170" s="95">
        <v>68.69</v>
      </c>
      <c r="G170" s="95">
        <v>66.54</v>
      </c>
      <c r="H170" s="108">
        <f t="shared" si="10"/>
        <v>4570.63</v>
      </c>
    </row>
    <row r="171" ht="24.75" spans="1:8">
      <c r="A171" s="78" t="s">
        <v>446</v>
      </c>
      <c r="B171" s="77" t="s">
        <v>447</v>
      </c>
      <c r="C171" s="107" t="s">
        <v>448</v>
      </c>
      <c r="D171" s="77" t="s">
        <v>14</v>
      </c>
      <c r="E171" s="77" t="s">
        <v>41</v>
      </c>
      <c r="F171" s="95">
        <v>24.03</v>
      </c>
      <c r="G171" s="95">
        <v>166.89</v>
      </c>
      <c r="H171" s="108">
        <f t="shared" si="10"/>
        <v>4010.37</v>
      </c>
    </row>
    <row r="172" ht="16.5" spans="1:8">
      <c r="A172" s="78" t="s">
        <v>449</v>
      </c>
      <c r="B172" s="77" t="s">
        <v>450</v>
      </c>
      <c r="C172" s="107" t="s">
        <v>451</v>
      </c>
      <c r="D172" s="77" t="s">
        <v>14</v>
      </c>
      <c r="E172" s="77" t="s">
        <v>41</v>
      </c>
      <c r="F172" s="95">
        <v>26.59</v>
      </c>
      <c r="G172" s="95">
        <v>697.87</v>
      </c>
      <c r="H172" s="108">
        <f t="shared" si="10"/>
        <v>18556.36</v>
      </c>
    </row>
    <row r="173" ht="20.1" customHeight="1" spans="1:8">
      <c r="A173" s="106" t="s">
        <v>452</v>
      </c>
      <c r="B173" s="106" t="s">
        <v>453</v>
      </c>
      <c r="C173" s="106"/>
      <c r="D173" s="106"/>
      <c r="E173" s="106"/>
      <c r="F173" s="106"/>
      <c r="G173" s="106"/>
      <c r="H173" s="72">
        <f>ROUND(H174+H185+H191+H196,2)</f>
        <v>194693.12</v>
      </c>
    </row>
    <row r="174" ht="20.1" customHeight="1" spans="1:8">
      <c r="A174" s="106" t="s">
        <v>454</v>
      </c>
      <c r="B174" s="106" t="s">
        <v>455</v>
      </c>
      <c r="C174" s="106"/>
      <c r="D174" s="106"/>
      <c r="E174" s="106"/>
      <c r="F174" s="106"/>
      <c r="G174" s="106"/>
      <c r="H174" s="72">
        <f>ROUND(SUM(H175:H184),2)</f>
        <v>66416.55</v>
      </c>
    </row>
    <row r="175" ht="16.5" spans="1:8">
      <c r="A175" s="78" t="s">
        <v>456</v>
      </c>
      <c r="B175" s="77" t="s">
        <v>457</v>
      </c>
      <c r="C175" s="107" t="s">
        <v>458</v>
      </c>
      <c r="D175" s="77" t="s">
        <v>27</v>
      </c>
      <c r="E175" s="77" t="s">
        <v>35</v>
      </c>
      <c r="F175" s="95">
        <v>14</v>
      </c>
      <c r="G175" s="95">
        <v>552.52</v>
      </c>
      <c r="H175" s="108">
        <f t="shared" ref="H175:H184" si="11">ROUND(ROUND(F175,2)*ROUND(G175,2),2)</f>
        <v>7735.28</v>
      </c>
    </row>
    <row r="176" ht="16.5" spans="1:8">
      <c r="A176" s="78" t="s">
        <v>459</v>
      </c>
      <c r="B176" s="77" t="s">
        <v>460</v>
      </c>
      <c r="C176" s="107" t="s">
        <v>461</v>
      </c>
      <c r="D176" s="77" t="s">
        <v>27</v>
      </c>
      <c r="E176" s="77" t="s">
        <v>35</v>
      </c>
      <c r="F176" s="95">
        <v>3</v>
      </c>
      <c r="G176" s="95">
        <v>815.84</v>
      </c>
      <c r="H176" s="108">
        <f t="shared" si="11"/>
        <v>2447.52</v>
      </c>
    </row>
    <row r="177" ht="16.5" spans="1:8">
      <c r="A177" s="78" t="s">
        <v>462</v>
      </c>
      <c r="B177" s="77" t="s">
        <v>463</v>
      </c>
      <c r="C177" s="107" t="s">
        <v>464</v>
      </c>
      <c r="D177" s="77" t="s">
        <v>27</v>
      </c>
      <c r="E177" s="77" t="s">
        <v>35</v>
      </c>
      <c r="F177" s="95">
        <v>2</v>
      </c>
      <c r="G177" s="95">
        <v>1450.38</v>
      </c>
      <c r="H177" s="108">
        <f t="shared" si="11"/>
        <v>2900.76</v>
      </c>
    </row>
    <row r="178" ht="16.5" spans="1:8">
      <c r="A178" s="78" t="s">
        <v>465</v>
      </c>
      <c r="B178" s="77" t="s">
        <v>466</v>
      </c>
      <c r="C178" s="107" t="s">
        <v>467</v>
      </c>
      <c r="D178" s="77" t="s">
        <v>27</v>
      </c>
      <c r="E178" s="77" t="s">
        <v>35</v>
      </c>
      <c r="F178" s="95">
        <v>8</v>
      </c>
      <c r="G178" s="95">
        <v>1524.02</v>
      </c>
      <c r="H178" s="108">
        <f t="shared" si="11"/>
        <v>12192.16</v>
      </c>
    </row>
    <row r="179" ht="24.75" spans="1:8">
      <c r="A179" s="78" t="s">
        <v>468</v>
      </c>
      <c r="B179" s="77" t="s">
        <v>469</v>
      </c>
      <c r="C179" s="107" t="s">
        <v>470</v>
      </c>
      <c r="D179" s="77" t="s">
        <v>27</v>
      </c>
      <c r="E179" s="77" t="s">
        <v>41</v>
      </c>
      <c r="F179" s="95">
        <v>25.2</v>
      </c>
      <c r="G179" s="95">
        <v>550.64</v>
      </c>
      <c r="H179" s="108">
        <f t="shared" si="11"/>
        <v>13876.13</v>
      </c>
    </row>
    <row r="180" ht="16.5" spans="1:8">
      <c r="A180" s="78" t="s">
        <v>471</v>
      </c>
      <c r="B180" s="77" t="s">
        <v>472</v>
      </c>
      <c r="C180" s="107" t="s">
        <v>473</v>
      </c>
      <c r="D180" s="77" t="s">
        <v>14</v>
      </c>
      <c r="E180" s="77" t="s">
        <v>41</v>
      </c>
      <c r="F180" s="95">
        <v>1.28</v>
      </c>
      <c r="G180" s="95">
        <v>447.68</v>
      </c>
      <c r="H180" s="108">
        <f t="shared" si="11"/>
        <v>573.03</v>
      </c>
    </row>
    <row r="181" ht="16.5" spans="1:8">
      <c r="A181" s="78" t="s">
        <v>474</v>
      </c>
      <c r="B181" s="77" t="s">
        <v>475</v>
      </c>
      <c r="C181" s="107" t="s">
        <v>476</v>
      </c>
      <c r="D181" s="77" t="s">
        <v>27</v>
      </c>
      <c r="E181" s="77" t="s">
        <v>477</v>
      </c>
      <c r="F181" s="95">
        <v>0.84</v>
      </c>
      <c r="G181" s="95">
        <v>685.65</v>
      </c>
      <c r="H181" s="108">
        <f t="shared" si="11"/>
        <v>575.95</v>
      </c>
    </row>
    <row r="182" ht="24.75" spans="1:8">
      <c r="A182" s="78" t="s">
        <v>478</v>
      </c>
      <c r="B182" s="77" t="s">
        <v>479</v>
      </c>
      <c r="C182" s="107" t="s">
        <v>480</v>
      </c>
      <c r="D182" s="77" t="s">
        <v>27</v>
      </c>
      <c r="E182" s="77" t="s">
        <v>35</v>
      </c>
      <c r="F182" s="95">
        <v>15</v>
      </c>
      <c r="G182" s="95">
        <v>756.76</v>
      </c>
      <c r="H182" s="108">
        <f t="shared" si="11"/>
        <v>11351.4</v>
      </c>
    </row>
    <row r="183" ht="24.75" spans="1:8">
      <c r="A183" s="78" t="s">
        <v>481</v>
      </c>
      <c r="B183" s="77" t="s">
        <v>482</v>
      </c>
      <c r="C183" s="107" t="s">
        <v>483</v>
      </c>
      <c r="D183" s="77" t="s">
        <v>27</v>
      </c>
      <c r="E183" s="77" t="s">
        <v>35</v>
      </c>
      <c r="F183" s="95">
        <v>4</v>
      </c>
      <c r="G183" s="95">
        <v>1467.54</v>
      </c>
      <c r="H183" s="108">
        <f t="shared" si="11"/>
        <v>5870.16</v>
      </c>
    </row>
    <row r="184" ht="24.75" spans="1:8">
      <c r="A184" s="78" t="s">
        <v>484</v>
      </c>
      <c r="B184" s="77" t="s">
        <v>485</v>
      </c>
      <c r="C184" s="107" t="s">
        <v>486</v>
      </c>
      <c r="D184" s="77" t="s">
        <v>27</v>
      </c>
      <c r="E184" s="77" t="s">
        <v>35</v>
      </c>
      <c r="F184" s="95">
        <v>8</v>
      </c>
      <c r="G184" s="95">
        <v>1111.77</v>
      </c>
      <c r="H184" s="108">
        <f t="shared" si="11"/>
        <v>8894.16</v>
      </c>
    </row>
    <row r="185" ht="20.1" customHeight="1" spans="1:8">
      <c r="A185" s="106" t="s">
        <v>487</v>
      </c>
      <c r="B185" s="106" t="s">
        <v>488</v>
      </c>
      <c r="C185" s="106"/>
      <c r="D185" s="106"/>
      <c r="E185" s="106"/>
      <c r="F185" s="106"/>
      <c r="G185" s="106"/>
      <c r="H185" s="72">
        <f>ROUND(SUM(H186:H190),2)</f>
        <v>45309.73</v>
      </c>
    </row>
    <row r="186" ht="24.75" spans="1:8">
      <c r="A186" s="78" t="s">
        <v>489</v>
      </c>
      <c r="B186" s="77" t="s">
        <v>490</v>
      </c>
      <c r="C186" s="107" t="s">
        <v>491</v>
      </c>
      <c r="D186" s="77" t="s">
        <v>14</v>
      </c>
      <c r="E186" s="77" t="s">
        <v>41</v>
      </c>
      <c r="F186" s="95">
        <v>2.7</v>
      </c>
      <c r="G186" s="95">
        <v>455.19</v>
      </c>
      <c r="H186" s="108">
        <f>ROUND(ROUND(F186,2)*ROUND(G186,2),2)</f>
        <v>1229.01</v>
      </c>
    </row>
    <row r="187" ht="24.75" spans="1:8">
      <c r="A187" s="78" t="s">
        <v>492</v>
      </c>
      <c r="B187" s="77" t="s">
        <v>490</v>
      </c>
      <c r="C187" s="107" t="s">
        <v>493</v>
      </c>
      <c r="D187" s="77" t="s">
        <v>14</v>
      </c>
      <c r="E187" s="77" t="s">
        <v>41</v>
      </c>
      <c r="F187" s="95">
        <v>17.28</v>
      </c>
      <c r="G187" s="95">
        <v>455.19</v>
      </c>
      <c r="H187" s="108">
        <f>ROUND(ROUND(F187,2)*ROUND(G187,2),2)</f>
        <v>7865.68</v>
      </c>
    </row>
    <row r="188" ht="24.75" spans="1:8">
      <c r="A188" s="78" t="s">
        <v>494</v>
      </c>
      <c r="B188" s="77" t="s">
        <v>495</v>
      </c>
      <c r="C188" s="107" t="s">
        <v>496</v>
      </c>
      <c r="D188" s="77" t="s">
        <v>14</v>
      </c>
      <c r="E188" s="77" t="s">
        <v>41</v>
      </c>
      <c r="F188" s="95">
        <v>65.25</v>
      </c>
      <c r="G188" s="95">
        <v>227.41</v>
      </c>
      <c r="H188" s="108">
        <f>ROUND(ROUND(F188,2)*ROUND(G188,2),2)</f>
        <v>14838.5</v>
      </c>
    </row>
    <row r="189" ht="24.75" spans="1:8">
      <c r="A189" s="78" t="s">
        <v>497</v>
      </c>
      <c r="B189" s="77" t="s">
        <v>495</v>
      </c>
      <c r="C189" s="107" t="s">
        <v>498</v>
      </c>
      <c r="D189" s="77" t="s">
        <v>14</v>
      </c>
      <c r="E189" s="77" t="s">
        <v>41</v>
      </c>
      <c r="F189" s="95">
        <v>93</v>
      </c>
      <c r="G189" s="95">
        <v>227.41</v>
      </c>
      <c r="H189" s="108">
        <f>ROUND(ROUND(F189,2)*ROUND(G189,2),2)</f>
        <v>21149.13</v>
      </c>
    </row>
    <row r="190" ht="16.5" spans="1:8">
      <c r="A190" s="78" t="s">
        <v>499</v>
      </c>
      <c r="B190" s="77" t="s">
        <v>500</v>
      </c>
      <c r="C190" s="107" t="s">
        <v>501</v>
      </c>
      <c r="D190" s="77" t="s">
        <v>27</v>
      </c>
      <c r="E190" s="77" t="s">
        <v>35</v>
      </c>
      <c r="F190" s="95">
        <v>1</v>
      </c>
      <c r="G190" s="95">
        <v>227.41</v>
      </c>
      <c r="H190" s="108">
        <f>ROUND(ROUND(F190,2)*ROUND(G190,2),2)</f>
        <v>227.41</v>
      </c>
    </row>
    <row r="191" ht="20.1" customHeight="1" spans="1:8">
      <c r="A191" s="106" t="s">
        <v>502</v>
      </c>
      <c r="B191" s="106" t="s">
        <v>503</v>
      </c>
      <c r="C191" s="106"/>
      <c r="D191" s="106"/>
      <c r="E191" s="106"/>
      <c r="F191" s="106"/>
      <c r="G191" s="106"/>
      <c r="H191" s="72">
        <f>ROUND(SUM(H192:H195),2)</f>
        <v>42130.62</v>
      </c>
    </row>
    <row r="192" ht="24.75" spans="1:8">
      <c r="A192" s="78" t="s">
        <v>504</v>
      </c>
      <c r="B192" s="77" t="s">
        <v>505</v>
      </c>
      <c r="C192" s="107" t="s">
        <v>506</v>
      </c>
      <c r="D192" s="77" t="s">
        <v>27</v>
      </c>
      <c r="E192" s="77" t="s">
        <v>41</v>
      </c>
      <c r="F192" s="95">
        <v>409.03</v>
      </c>
      <c r="G192" s="95">
        <v>20.31</v>
      </c>
      <c r="H192" s="108">
        <f>ROUND(ROUND(F192,2)*ROUND(G192,2),2)</f>
        <v>8307.4</v>
      </c>
    </row>
    <row r="193" ht="24.75" spans="1:8">
      <c r="A193" s="78" t="s">
        <v>507</v>
      </c>
      <c r="B193" s="77" t="s">
        <v>508</v>
      </c>
      <c r="C193" s="107" t="s">
        <v>509</v>
      </c>
      <c r="D193" s="77" t="s">
        <v>27</v>
      </c>
      <c r="E193" s="77" t="s">
        <v>35</v>
      </c>
      <c r="F193" s="95">
        <v>345</v>
      </c>
      <c r="G193" s="95">
        <v>48.15</v>
      </c>
      <c r="H193" s="108">
        <f>ROUND(ROUND(F193,2)*ROUND(G193,2),2)</f>
        <v>16611.75</v>
      </c>
    </row>
    <row r="194" ht="24.75" spans="1:8">
      <c r="A194" s="78" t="s">
        <v>510</v>
      </c>
      <c r="B194" s="77" t="s">
        <v>511</v>
      </c>
      <c r="C194" s="107" t="s">
        <v>512</v>
      </c>
      <c r="D194" s="77" t="s">
        <v>27</v>
      </c>
      <c r="E194" s="77" t="s">
        <v>146</v>
      </c>
      <c r="F194" s="95">
        <v>345.7</v>
      </c>
      <c r="G194" s="95">
        <v>44.82</v>
      </c>
      <c r="H194" s="108">
        <f>ROUND(ROUND(F194,2)*ROUND(G194,2),2)</f>
        <v>15494.27</v>
      </c>
    </row>
    <row r="195" ht="16.5" spans="1:8">
      <c r="A195" s="78" t="s">
        <v>513</v>
      </c>
      <c r="B195" s="77" t="s">
        <v>514</v>
      </c>
      <c r="C195" s="107" t="s">
        <v>515</v>
      </c>
      <c r="D195" s="77" t="s">
        <v>27</v>
      </c>
      <c r="E195" s="77" t="s">
        <v>35</v>
      </c>
      <c r="F195" s="95">
        <v>1</v>
      </c>
      <c r="G195" s="95">
        <v>1717.2</v>
      </c>
      <c r="H195" s="108">
        <f>ROUND(ROUND(F195,2)*ROUND(G195,2),2)</f>
        <v>1717.2</v>
      </c>
    </row>
    <row r="196" ht="20.1" customHeight="1" spans="1:8">
      <c r="A196" s="106" t="s">
        <v>516</v>
      </c>
      <c r="B196" s="106" t="s">
        <v>517</v>
      </c>
      <c r="C196" s="106"/>
      <c r="D196" s="106"/>
      <c r="E196" s="106"/>
      <c r="F196" s="106"/>
      <c r="G196" s="106"/>
      <c r="H196" s="72">
        <f>ROUND(SUM(H197:H201),2)</f>
        <v>40836.22</v>
      </c>
    </row>
    <row r="197" ht="16.5" spans="1:8">
      <c r="A197" s="78" t="s">
        <v>518</v>
      </c>
      <c r="B197" s="77" t="s">
        <v>519</v>
      </c>
      <c r="C197" s="107" t="s">
        <v>520</v>
      </c>
      <c r="D197" s="77" t="s">
        <v>14</v>
      </c>
      <c r="E197" s="77" t="s">
        <v>146</v>
      </c>
      <c r="F197" s="95">
        <v>58</v>
      </c>
      <c r="G197" s="95">
        <v>69.25</v>
      </c>
      <c r="H197" s="108">
        <f>ROUND(ROUND(F197,2)*ROUND(G197,2),2)</f>
        <v>4016.5</v>
      </c>
    </row>
    <row r="198" ht="16.5" spans="1:8">
      <c r="A198" s="78" t="s">
        <v>521</v>
      </c>
      <c r="B198" s="77" t="s">
        <v>519</v>
      </c>
      <c r="C198" s="107" t="s">
        <v>522</v>
      </c>
      <c r="D198" s="77" t="s">
        <v>14</v>
      </c>
      <c r="E198" s="77" t="s">
        <v>146</v>
      </c>
      <c r="F198" s="95">
        <v>149.1</v>
      </c>
      <c r="G198" s="95">
        <v>69.25</v>
      </c>
      <c r="H198" s="108">
        <f>ROUND(ROUND(F198,2)*ROUND(G198,2),2)</f>
        <v>10325.18</v>
      </c>
    </row>
    <row r="199" spans="1:8">
      <c r="A199" s="78" t="s">
        <v>523</v>
      </c>
      <c r="B199" s="77" t="s">
        <v>524</v>
      </c>
      <c r="C199" s="107" t="s">
        <v>525</v>
      </c>
      <c r="D199" s="77" t="s">
        <v>14</v>
      </c>
      <c r="E199" s="77" t="s">
        <v>146</v>
      </c>
      <c r="F199" s="95">
        <v>149.1</v>
      </c>
      <c r="G199" s="95">
        <v>52.36</v>
      </c>
      <c r="H199" s="108">
        <f>ROUND(ROUND(F199,2)*ROUND(G199,2),2)</f>
        <v>7806.88</v>
      </c>
    </row>
    <row r="200" ht="16.5" spans="1:8">
      <c r="A200" s="78" t="s">
        <v>526</v>
      </c>
      <c r="B200" s="77" t="s">
        <v>527</v>
      </c>
      <c r="C200" s="107" t="s">
        <v>528</v>
      </c>
      <c r="D200" s="77" t="s">
        <v>14</v>
      </c>
      <c r="E200" s="77" t="s">
        <v>146</v>
      </c>
      <c r="F200" s="95">
        <v>134.92</v>
      </c>
      <c r="G200" s="95">
        <v>104.12</v>
      </c>
      <c r="H200" s="108">
        <f>ROUND(ROUND(F200,2)*ROUND(G200,2),2)</f>
        <v>14047.87</v>
      </c>
    </row>
    <row r="201" spans="1:8">
      <c r="A201" s="78" t="s">
        <v>529</v>
      </c>
      <c r="B201" s="77" t="s">
        <v>530</v>
      </c>
      <c r="C201" s="107" t="s">
        <v>531</v>
      </c>
      <c r="D201" s="77" t="s">
        <v>14</v>
      </c>
      <c r="E201" s="77" t="s">
        <v>146</v>
      </c>
      <c r="F201" s="95">
        <v>49.37</v>
      </c>
      <c r="G201" s="95">
        <v>93.98</v>
      </c>
      <c r="H201" s="108">
        <f>ROUND(ROUND(F201,2)*ROUND(G201,2),2)</f>
        <v>4639.79</v>
      </c>
    </row>
    <row r="202" ht="20.1" customHeight="1" spans="1:8">
      <c r="A202" s="106" t="s">
        <v>532</v>
      </c>
      <c r="B202" s="106" t="s">
        <v>533</v>
      </c>
      <c r="C202" s="106"/>
      <c r="D202" s="106"/>
      <c r="E202" s="106"/>
      <c r="F202" s="106"/>
      <c r="G202" s="106"/>
      <c r="H202" s="72">
        <f>ROUND(SUM(H203:H207),2)</f>
        <v>188833.37</v>
      </c>
    </row>
    <row r="203" ht="16.5" spans="1:8">
      <c r="A203" s="78" t="s">
        <v>534</v>
      </c>
      <c r="B203" s="77" t="s">
        <v>535</v>
      </c>
      <c r="C203" s="107" t="s">
        <v>536</v>
      </c>
      <c r="D203" s="77" t="s">
        <v>14</v>
      </c>
      <c r="E203" s="77" t="s">
        <v>41</v>
      </c>
      <c r="F203" s="95">
        <v>534.37</v>
      </c>
      <c r="G203" s="95">
        <v>201.68</v>
      </c>
      <c r="H203" s="108">
        <f>ROUND(ROUND(F203,2)*ROUND(G203,2),2)</f>
        <v>107771.74</v>
      </c>
    </row>
    <row r="204" ht="24.75" spans="1:8">
      <c r="A204" s="78" t="s">
        <v>537</v>
      </c>
      <c r="B204" s="77" t="s">
        <v>538</v>
      </c>
      <c r="C204" s="107" t="s">
        <v>539</v>
      </c>
      <c r="D204" s="77" t="s">
        <v>14</v>
      </c>
      <c r="E204" s="77" t="s">
        <v>41</v>
      </c>
      <c r="F204" s="95">
        <v>616.94</v>
      </c>
      <c r="G204" s="95">
        <v>24.03</v>
      </c>
      <c r="H204" s="108">
        <f>ROUND(ROUND(F204,2)*ROUND(G204,2),2)</f>
        <v>14825.07</v>
      </c>
    </row>
    <row r="205" ht="16.5" spans="1:8">
      <c r="A205" s="78" t="s">
        <v>540</v>
      </c>
      <c r="B205" s="77" t="s">
        <v>541</v>
      </c>
      <c r="C205" s="107" t="s">
        <v>542</v>
      </c>
      <c r="D205" s="77" t="s">
        <v>14</v>
      </c>
      <c r="E205" s="77" t="s">
        <v>146</v>
      </c>
      <c r="F205" s="95">
        <v>466.18</v>
      </c>
      <c r="G205" s="95">
        <v>117.37</v>
      </c>
      <c r="H205" s="108">
        <f>ROUND(ROUND(F205,2)*ROUND(G205,2),2)</f>
        <v>54715.55</v>
      </c>
    </row>
    <row r="206" ht="16.5" spans="1:8">
      <c r="A206" s="78" t="s">
        <v>543</v>
      </c>
      <c r="B206" s="77" t="s">
        <v>544</v>
      </c>
      <c r="C206" s="107" t="s">
        <v>545</v>
      </c>
      <c r="D206" s="77" t="s">
        <v>14</v>
      </c>
      <c r="E206" s="77" t="s">
        <v>146</v>
      </c>
      <c r="F206" s="95">
        <v>143.07</v>
      </c>
      <c r="G206" s="95">
        <v>50.02</v>
      </c>
      <c r="H206" s="108">
        <f>ROUND(ROUND(F206,2)*ROUND(G206,2),2)</f>
        <v>7156.36</v>
      </c>
    </row>
    <row r="207" ht="24.75" spans="1:8">
      <c r="A207" s="78" t="s">
        <v>546</v>
      </c>
      <c r="B207" s="77" t="s">
        <v>547</v>
      </c>
      <c r="C207" s="107" t="s">
        <v>548</v>
      </c>
      <c r="D207" s="77" t="s">
        <v>14</v>
      </c>
      <c r="E207" s="77" t="s">
        <v>41</v>
      </c>
      <c r="F207" s="95">
        <v>82.57</v>
      </c>
      <c r="G207" s="95">
        <v>52.86</v>
      </c>
      <c r="H207" s="108">
        <f>ROUND(ROUND(F207,2)*ROUND(G207,2),2)</f>
        <v>4364.65</v>
      </c>
    </row>
    <row r="208" ht="20.1" customHeight="1" spans="1:8">
      <c r="A208" s="106" t="s">
        <v>549</v>
      </c>
      <c r="B208" s="106" t="s">
        <v>550</v>
      </c>
      <c r="C208" s="106"/>
      <c r="D208" s="106"/>
      <c r="E208" s="106"/>
      <c r="F208" s="106"/>
      <c r="G208" s="106"/>
      <c r="H208" s="72">
        <f>ROUND(H209+H247+H263+H274+H287+H290+H295+H437+H452,2)</f>
        <v>615928.65</v>
      </c>
    </row>
    <row r="209" ht="20.1" customHeight="1" spans="1:8">
      <c r="A209" s="106" t="s">
        <v>551</v>
      </c>
      <c r="B209" s="106" t="s">
        <v>552</v>
      </c>
      <c r="C209" s="106"/>
      <c r="D209" s="106"/>
      <c r="E209" s="106"/>
      <c r="F209" s="106"/>
      <c r="G209" s="106"/>
      <c r="H209" s="72">
        <f>ROUND(SUM(H210:H246),2)</f>
        <v>63982.86</v>
      </c>
    </row>
    <row r="210" ht="16.5" spans="1:8">
      <c r="A210" s="78" t="s">
        <v>553</v>
      </c>
      <c r="B210" s="77" t="s">
        <v>554</v>
      </c>
      <c r="C210" s="107" t="s">
        <v>555</v>
      </c>
      <c r="D210" s="77" t="s">
        <v>14</v>
      </c>
      <c r="E210" s="77" t="s">
        <v>146</v>
      </c>
      <c r="F210" s="95">
        <v>1.02</v>
      </c>
      <c r="G210" s="95">
        <v>17.35</v>
      </c>
      <c r="H210" s="108">
        <f t="shared" ref="H210:H246" si="12">ROUND(ROUND(F210,2)*ROUND(G210,2),2)</f>
        <v>17.7</v>
      </c>
    </row>
    <row r="211" ht="16.5" spans="1:8">
      <c r="A211" s="78" t="s">
        <v>556</v>
      </c>
      <c r="B211" s="77" t="s">
        <v>557</v>
      </c>
      <c r="C211" s="107" t="s">
        <v>558</v>
      </c>
      <c r="D211" s="77" t="s">
        <v>14</v>
      </c>
      <c r="E211" s="77" t="s">
        <v>146</v>
      </c>
      <c r="F211" s="95">
        <v>1.58</v>
      </c>
      <c r="G211" s="95">
        <v>22.04</v>
      </c>
      <c r="H211" s="108">
        <f t="shared" si="12"/>
        <v>34.82</v>
      </c>
    </row>
    <row r="212" ht="16.5" spans="1:8">
      <c r="A212" s="78" t="s">
        <v>559</v>
      </c>
      <c r="B212" s="77" t="s">
        <v>560</v>
      </c>
      <c r="C212" s="107" t="s">
        <v>561</v>
      </c>
      <c r="D212" s="77" t="s">
        <v>14</v>
      </c>
      <c r="E212" s="77" t="s">
        <v>146</v>
      </c>
      <c r="F212" s="95">
        <v>3.78</v>
      </c>
      <c r="G212" s="95">
        <v>17.75</v>
      </c>
      <c r="H212" s="108">
        <f t="shared" si="12"/>
        <v>67.1</v>
      </c>
    </row>
    <row r="213" ht="16.5" spans="1:8">
      <c r="A213" s="78" t="s">
        <v>562</v>
      </c>
      <c r="B213" s="77" t="s">
        <v>563</v>
      </c>
      <c r="C213" s="107" t="s">
        <v>564</v>
      </c>
      <c r="D213" s="77" t="s">
        <v>14</v>
      </c>
      <c r="E213" s="77" t="s">
        <v>146</v>
      </c>
      <c r="F213" s="95">
        <v>9.42</v>
      </c>
      <c r="G213" s="95">
        <v>25.92</v>
      </c>
      <c r="H213" s="108">
        <f t="shared" si="12"/>
        <v>244.17</v>
      </c>
    </row>
    <row r="214" ht="24.75" spans="1:8">
      <c r="A214" s="78" t="s">
        <v>565</v>
      </c>
      <c r="B214" s="77" t="s">
        <v>566</v>
      </c>
      <c r="C214" s="107" t="s">
        <v>567</v>
      </c>
      <c r="D214" s="77" t="s">
        <v>14</v>
      </c>
      <c r="E214" s="77" t="s">
        <v>35</v>
      </c>
      <c r="F214" s="95">
        <v>171</v>
      </c>
      <c r="G214" s="95">
        <v>19.25</v>
      </c>
      <c r="H214" s="108">
        <f t="shared" si="12"/>
        <v>3291.75</v>
      </c>
    </row>
    <row r="215" ht="24.75" spans="1:8">
      <c r="A215" s="78" t="s">
        <v>568</v>
      </c>
      <c r="B215" s="77" t="s">
        <v>569</v>
      </c>
      <c r="C215" s="107" t="s">
        <v>570</v>
      </c>
      <c r="D215" s="77" t="s">
        <v>14</v>
      </c>
      <c r="E215" s="77" t="s">
        <v>35</v>
      </c>
      <c r="F215" s="95">
        <v>2</v>
      </c>
      <c r="G215" s="95">
        <v>24.97</v>
      </c>
      <c r="H215" s="108">
        <f t="shared" si="12"/>
        <v>49.94</v>
      </c>
    </row>
    <row r="216" ht="24.75" spans="1:8">
      <c r="A216" s="78" t="s">
        <v>571</v>
      </c>
      <c r="B216" s="77" t="s">
        <v>572</v>
      </c>
      <c r="C216" s="107" t="s">
        <v>573</v>
      </c>
      <c r="D216" s="77" t="s">
        <v>14</v>
      </c>
      <c r="E216" s="77" t="s">
        <v>35</v>
      </c>
      <c r="F216" s="95">
        <v>7</v>
      </c>
      <c r="G216" s="95">
        <v>22.38</v>
      </c>
      <c r="H216" s="108">
        <f t="shared" si="12"/>
        <v>156.66</v>
      </c>
    </row>
    <row r="217" ht="24.75" spans="1:8">
      <c r="A217" s="78" t="s">
        <v>574</v>
      </c>
      <c r="B217" s="77" t="s">
        <v>575</v>
      </c>
      <c r="C217" s="107" t="s">
        <v>576</v>
      </c>
      <c r="D217" s="77" t="s">
        <v>14</v>
      </c>
      <c r="E217" s="77" t="s">
        <v>35</v>
      </c>
      <c r="F217" s="95">
        <v>4</v>
      </c>
      <c r="G217" s="95">
        <v>30.21</v>
      </c>
      <c r="H217" s="108">
        <f t="shared" si="12"/>
        <v>120.84</v>
      </c>
    </row>
    <row r="218" ht="16.5" spans="1:8">
      <c r="A218" s="78" t="s">
        <v>577</v>
      </c>
      <c r="B218" s="77" t="s">
        <v>578</v>
      </c>
      <c r="C218" s="107" t="s">
        <v>579</v>
      </c>
      <c r="D218" s="77" t="s">
        <v>14</v>
      </c>
      <c r="E218" s="77" t="s">
        <v>35</v>
      </c>
      <c r="F218" s="95">
        <v>286</v>
      </c>
      <c r="G218" s="95">
        <v>12.28</v>
      </c>
      <c r="H218" s="108">
        <f t="shared" si="12"/>
        <v>3512.08</v>
      </c>
    </row>
    <row r="219" ht="16.5" spans="1:8">
      <c r="A219" s="78" t="s">
        <v>580</v>
      </c>
      <c r="B219" s="77" t="s">
        <v>581</v>
      </c>
      <c r="C219" s="107" t="s">
        <v>582</v>
      </c>
      <c r="D219" s="77" t="s">
        <v>14</v>
      </c>
      <c r="E219" s="77" t="s">
        <v>35</v>
      </c>
      <c r="F219" s="95">
        <v>169</v>
      </c>
      <c r="G219" s="95">
        <v>7.21</v>
      </c>
      <c r="H219" s="108">
        <f t="shared" si="12"/>
        <v>1218.49</v>
      </c>
    </row>
    <row r="220" ht="16.5" spans="1:8">
      <c r="A220" s="78" t="s">
        <v>583</v>
      </c>
      <c r="B220" s="77" t="s">
        <v>584</v>
      </c>
      <c r="C220" s="107" t="s">
        <v>585</v>
      </c>
      <c r="D220" s="77" t="s">
        <v>14</v>
      </c>
      <c r="E220" s="77" t="s">
        <v>35</v>
      </c>
      <c r="F220" s="95">
        <v>2</v>
      </c>
      <c r="G220" s="95">
        <v>13.95</v>
      </c>
      <c r="H220" s="108">
        <f t="shared" si="12"/>
        <v>27.9</v>
      </c>
    </row>
    <row r="221" ht="16.5" spans="1:8">
      <c r="A221" s="78" t="s">
        <v>586</v>
      </c>
      <c r="B221" s="77" t="s">
        <v>587</v>
      </c>
      <c r="C221" s="107" t="s">
        <v>588</v>
      </c>
      <c r="D221" s="77" t="s">
        <v>14</v>
      </c>
      <c r="E221" s="77" t="s">
        <v>35</v>
      </c>
      <c r="F221" s="95">
        <v>41</v>
      </c>
      <c r="G221" s="95">
        <v>8.93</v>
      </c>
      <c r="H221" s="108">
        <f t="shared" si="12"/>
        <v>366.13</v>
      </c>
    </row>
    <row r="222" ht="16.5" spans="1:8">
      <c r="A222" s="78" t="s">
        <v>589</v>
      </c>
      <c r="B222" s="77" t="s">
        <v>590</v>
      </c>
      <c r="C222" s="107" t="s">
        <v>591</v>
      </c>
      <c r="D222" s="77" t="s">
        <v>14</v>
      </c>
      <c r="E222" s="77" t="s">
        <v>35</v>
      </c>
      <c r="F222" s="95">
        <v>3</v>
      </c>
      <c r="G222" s="95">
        <v>15.93</v>
      </c>
      <c r="H222" s="108">
        <f t="shared" si="12"/>
        <v>47.79</v>
      </c>
    </row>
    <row r="223" ht="24.75" spans="1:8">
      <c r="A223" s="78" t="s">
        <v>592</v>
      </c>
      <c r="B223" s="77" t="s">
        <v>593</v>
      </c>
      <c r="C223" s="107" t="s">
        <v>594</v>
      </c>
      <c r="D223" s="77" t="s">
        <v>14</v>
      </c>
      <c r="E223" s="77" t="s">
        <v>146</v>
      </c>
      <c r="F223" s="95">
        <v>893</v>
      </c>
      <c r="G223" s="95">
        <v>13.07</v>
      </c>
      <c r="H223" s="108">
        <f t="shared" si="12"/>
        <v>11671.51</v>
      </c>
    </row>
    <row r="224" ht="16.5" spans="1:8">
      <c r="A224" s="78" t="s">
        <v>595</v>
      </c>
      <c r="B224" s="77" t="s">
        <v>596</v>
      </c>
      <c r="C224" s="107" t="s">
        <v>597</v>
      </c>
      <c r="D224" s="77" t="s">
        <v>14</v>
      </c>
      <c r="E224" s="77" t="s">
        <v>35</v>
      </c>
      <c r="F224" s="95">
        <v>5</v>
      </c>
      <c r="G224" s="95">
        <v>35.81</v>
      </c>
      <c r="H224" s="108">
        <f t="shared" si="12"/>
        <v>179.05</v>
      </c>
    </row>
    <row r="225" ht="16.5" spans="1:8">
      <c r="A225" s="78" t="s">
        <v>598</v>
      </c>
      <c r="B225" s="77" t="s">
        <v>599</v>
      </c>
      <c r="C225" s="107" t="s">
        <v>600</v>
      </c>
      <c r="D225" s="77" t="s">
        <v>14</v>
      </c>
      <c r="E225" s="77" t="s">
        <v>35</v>
      </c>
      <c r="F225" s="95">
        <v>7</v>
      </c>
      <c r="G225" s="95">
        <v>42.52</v>
      </c>
      <c r="H225" s="108">
        <f t="shared" si="12"/>
        <v>297.64</v>
      </c>
    </row>
    <row r="226" ht="16.5" spans="1:8">
      <c r="A226" s="78" t="s">
        <v>601</v>
      </c>
      <c r="B226" s="77" t="s">
        <v>602</v>
      </c>
      <c r="C226" s="107" t="s">
        <v>603</v>
      </c>
      <c r="D226" s="77" t="s">
        <v>14</v>
      </c>
      <c r="E226" s="77" t="s">
        <v>35</v>
      </c>
      <c r="F226" s="95">
        <v>20</v>
      </c>
      <c r="G226" s="95">
        <v>42.84</v>
      </c>
      <c r="H226" s="108">
        <f t="shared" si="12"/>
        <v>856.8</v>
      </c>
    </row>
    <row r="227" ht="16.5" spans="1:8">
      <c r="A227" s="78" t="s">
        <v>604</v>
      </c>
      <c r="B227" s="77" t="s">
        <v>605</v>
      </c>
      <c r="C227" s="107" t="s">
        <v>606</v>
      </c>
      <c r="D227" s="77" t="s">
        <v>14</v>
      </c>
      <c r="E227" s="77" t="s">
        <v>35</v>
      </c>
      <c r="F227" s="95">
        <v>20</v>
      </c>
      <c r="G227" s="95">
        <v>59.88</v>
      </c>
      <c r="H227" s="108">
        <f t="shared" si="12"/>
        <v>1197.6</v>
      </c>
    </row>
    <row r="228" ht="16.5" spans="1:8">
      <c r="A228" s="78" t="s">
        <v>607</v>
      </c>
      <c r="B228" s="77" t="s">
        <v>608</v>
      </c>
      <c r="C228" s="107" t="s">
        <v>609</v>
      </c>
      <c r="D228" s="77" t="s">
        <v>14</v>
      </c>
      <c r="E228" s="77" t="s">
        <v>35</v>
      </c>
      <c r="F228" s="95">
        <v>2</v>
      </c>
      <c r="G228" s="95">
        <v>50.37</v>
      </c>
      <c r="H228" s="108">
        <f t="shared" si="12"/>
        <v>100.74</v>
      </c>
    </row>
    <row r="229" ht="16.5" spans="1:8">
      <c r="A229" s="78" t="s">
        <v>610</v>
      </c>
      <c r="B229" s="77" t="s">
        <v>611</v>
      </c>
      <c r="C229" s="107" t="s">
        <v>612</v>
      </c>
      <c r="D229" s="77" t="s">
        <v>14</v>
      </c>
      <c r="E229" s="77" t="s">
        <v>35</v>
      </c>
      <c r="F229" s="95">
        <v>2</v>
      </c>
      <c r="G229" s="95">
        <v>69.91</v>
      </c>
      <c r="H229" s="108">
        <f t="shared" si="12"/>
        <v>139.82</v>
      </c>
    </row>
    <row r="230" ht="16.5" spans="1:8">
      <c r="A230" s="78" t="s">
        <v>613</v>
      </c>
      <c r="B230" s="77" t="s">
        <v>614</v>
      </c>
      <c r="C230" s="107" t="s">
        <v>615</v>
      </c>
      <c r="D230" s="77" t="s">
        <v>14</v>
      </c>
      <c r="E230" s="77" t="s">
        <v>35</v>
      </c>
      <c r="F230" s="95">
        <v>25</v>
      </c>
      <c r="G230" s="95">
        <v>25.65</v>
      </c>
      <c r="H230" s="108">
        <f t="shared" si="12"/>
        <v>641.25</v>
      </c>
    </row>
    <row r="231" ht="16.5" spans="1:8">
      <c r="A231" s="78" t="s">
        <v>616</v>
      </c>
      <c r="B231" s="77" t="s">
        <v>617</v>
      </c>
      <c r="C231" s="107" t="s">
        <v>618</v>
      </c>
      <c r="D231" s="77" t="s">
        <v>14</v>
      </c>
      <c r="E231" s="77" t="s">
        <v>35</v>
      </c>
      <c r="F231" s="95">
        <v>152</v>
      </c>
      <c r="G231" s="95">
        <v>21.78</v>
      </c>
      <c r="H231" s="108">
        <f t="shared" si="12"/>
        <v>3310.56</v>
      </c>
    </row>
    <row r="232" ht="16.5" spans="1:8">
      <c r="A232" s="78" t="s">
        <v>619</v>
      </c>
      <c r="B232" s="77" t="s">
        <v>620</v>
      </c>
      <c r="C232" s="107" t="s">
        <v>621</v>
      </c>
      <c r="D232" s="77" t="s">
        <v>14</v>
      </c>
      <c r="E232" s="77" t="s">
        <v>35</v>
      </c>
      <c r="F232" s="95">
        <v>178</v>
      </c>
      <c r="G232" s="95">
        <v>28.63</v>
      </c>
      <c r="H232" s="108">
        <f t="shared" si="12"/>
        <v>5096.14</v>
      </c>
    </row>
    <row r="233" ht="16.5" spans="1:8">
      <c r="A233" s="78" t="s">
        <v>622</v>
      </c>
      <c r="B233" s="77" t="s">
        <v>623</v>
      </c>
      <c r="C233" s="107" t="s">
        <v>624</v>
      </c>
      <c r="D233" s="77" t="s">
        <v>14</v>
      </c>
      <c r="E233" s="77" t="s">
        <v>35</v>
      </c>
      <c r="F233" s="95">
        <v>14</v>
      </c>
      <c r="G233" s="95">
        <v>36.82</v>
      </c>
      <c r="H233" s="108">
        <f t="shared" si="12"/>
        <v>515.48</v>
      </c>
    </row>
    <row r="234" ht="16.5" spans="1:8">
      <c r="A234" s="78" t="s">
        <v>625</v>
      </c>
      <c r="B234" s="77" t="s">
        <v>626</v>
      </c>
      <c r="C234" s="107" t="s">
        <v>627</v>
      </c>
      <c r="D234" s="77" t="s">
        <v>14</v>
      </c>
      <c r="E234" s="77" t="s">
        <v>35</v>
      </c>
      <c r="F234" s="95">
        <v>42</v>
      </c>
      <c r="G234" s="95">
        <v>33.36</v>
      </c>
      <c r="H234" s="108">
        <f t="shared" si="12"/>
        <v>1401.12</v>
      </c>
    </row>
    <row r="235" ht="16.5" spans="1:8">
      <c r="A235" s="78" t="s">
        <v>628</v>
      </c>
      <c r="B235" s="77" t="s">
        <v>629</v>
      </c>
      <c r="C235" s="107" t="s">
        <v>630</v>
      </c>
      <c r="D235" s="77" t="s">
        <v>14</v>
      </c>
      <c r="E235" s="77" t="s">
        <v>35</v>
      </c>
      <c r="F235" s="95">
        <v>57</v>
      </c>
      <c r="G235" s="95">
        <v>37.51</v>
      </c>
      <c r="H235" s="108">
        <f t="shared" si="12"/>
        <v>2138.07</v>
      </c>
    </row>
    <row r="236" ht="16.5" spans="1:8">
      <c r="A236" s="78" t="s">
        <v>631</v>
      </c>
      <c r="B236" s="77" t="s">
        <v>632</v>
      </c>
      <c r="C236" s="107" t="s">
        <v>633</v>
      </c>
      <c r="D236" s="77" t="s">
        <v>14</v>
      </c>
      <c r="E236" s="77" t="s">
        <v>35</v>
      </c>
      <c r="F236" s="95">
        <v>2</v>
      </c>
      <c r="G236" s="95">
        <v>11.22</v>
      </c>
      <c r="H236" s="108">
        <f t="shared" si="12"/>
        <v>22.44</v>
      </c>
    </row>
    <row r="237" ht="16.5" spans="1:8">
      <c r="A237" s="78" t="s">
        <v>634</v>
      </c>
      <c r="B237" s="77" t="s">
        <v>635</v>
      </c>
      <c r="C237" s="107" t="s">
        <v>636</v>
      </c>
      <c r="D237" s="77" t="s">
        <v>14</v>
      </c>
      <c r="E237" s="77" t="s">
        <v>35</v>
      </c>
      <c r="F237" s="95">
        <v>2</v>
      </c>
      <c r="G237" s="95">
        <v>16.19</v>
      </c>
      <c r="H237" s="108">
        <f t="shared" si="12"/>
        <v>32.38</v>
      </c>
    </row>
    <row r="238" ht="16.5" spans="1:8">
      <c r="A238" s="78" t="s">
        <v>637</v>
      </c>
      <c r="B238" s="77" t="s">
        <v>638</v>
      </c>
      <c r="C238" s="107" t="s">
        <v>639</v>
      </c>
      <c r="D238" s="77" t="s">
        <v>14</v>
      </c>
      <c r="E238" s="77" t="s">
        <v>35</v>
      </c>
      <c r="F238" s="95">
        <v>7</v>
      </c>
      <c r="G238" s="95">
        <v>19.25</v>
      </c>
      <c r="H238" s="108">
        <f t="shared" si="12"/>
        <v>134.75</v>
      </c>
    </row>
    <row r="239" spans="1:8">
      <c r="A239" s="78" t="s">
        <v>640</v>
      </c>
      <c r="B239" s="77" t="s">
        <v>641</v>
      </c>
      <c r="C239" s="107" t="s">
        <v>642</v>
      </c>
      <c r="D239" s="77" t="s">
        <v>643</v>
      </c>
      <c r="E239" s="77" t="s">
        <v>376</v>
      </c>
      <c r="F239" s="95">
        <v>23</v>
      </c>
      <c r="G239" s="95">
        <v>125.84</v>
      </c>
      <c r="H239" s="108">
        <f t="shared" si="12"/>
        <v>2894.32</v>
      </c>
    </row>
    <row r="240" spans="1:8">
      <c r="A240" s="78" t="s">
        <v>644</v>
      </c>
      <c r="B240" s="77" t="s">
        <v>645</v>
      </c>
      <c r="C240" s="107" t="s">
        <v>646</v>
      </c>
      <c r="D240" s="77" t="s">
        <v>643</v>
      </c>
      <c r="E240" s="77" t="s">
        <v>376</v>
      </c>
      <c r="F240" s="95">
        <v>23</v>
      </c>
      <c r="G240" s="95">
        <v>145.89</v>
      </c>
      <c r="H240" s="108">
        <f t="shared" si="12"/>
        <v>3355.47</v>
      </c>
    </row>
    <row r="241" spans="1:8">
      <c r="A241" s="78" t="s">
        <v>647</v>
      </c>
      <c r="B241" s="77" t="s">
        <v>648</v>
      </c>
      <c r="C241" s="107" t="s">
        <v>649</v>
      </c>
      <c r="D241" s="77" t="s">
        <v>643</v>
      </c>
      <c r="E241" s="77" t="s">
        <v>376</v>
      </c>
      <c r="F241" s="95">
        <v>4</v>
      </c>
      <c r="G241" s="95">
        <v>183.59</v>
      </c>
      <c r="H241" s="108">
        <f t="shared" si="12"/>
        <v>734.36</v>
      </c>
    </row>
    <row r="242" ht="16.5" spans="1:8">
      <c r="A242" s="78" t="s">
        <v>650</v>
      </c>
      <c r="B242" s="77" t="s">
        <v>651</v>
      </c>
      <c r="C242" s="107" t="s">
        <v>652</v>
      </c>
      <c r="D242" s="77" t="s">
        <v>643</v>
      </c>
      <c r="E242" s="77" t="s">
        <v>376</v>
      </c>
      <c r="F242" s="95">
        <v>46</v>
      </c>
      <c r="G242" s="95">
        <v>15.12</v>
      </c>
      <c r="H242" s="108">
        <f t="shared" si="12"/>
        <v>695.52</v>
      </c>
    </row>
    <row r="243" ht="16.5" spans="1:8">
      <c r="A243" s="78" t="s">
        <v>653</v>
      </c>
      <c r="B243" s="77" t="s">
        <v>654</v>
      </c>
      <c r="C243" s="107" t="s">
        <v>655</v>
      </c>
      <c r="D243" s="77" t="s">
        <v>643</v>
      </c>
      <c r="E243" s="77" t="s">
        <v>376</v>
      </c>
      <c r="F243" s="95">
        <v>46</v>
      </c>
      <c r="G243" s="95">
        <v>22.54</v>
      </c>
      <c r="H243" s="108">
        <f t="shared" si="12"/>
        <v>1036.84</v>
      </c>
    </row>
    <row r="244" ht="16.5" spans="1:8">
      <c r="A244" s="78" t="s">
        <v>656</v>
      </c>
      <c r="B244" s="77" t="s">
        <v>657</v>
      </c>
      <c r="C244" s="107" t="s">
        <v>658</v>
      </c>
      <c r="D244" s="77" t="s">
        <v>27</v>
      </c>
      <c r="E244" s="77" t="s">
        <v>35</v>
      </c>
      <c r="F244" s="95">
        <v>7</v>
      </c>
      <c r="G244" s="95">
        <v>43.79</v>
      </c>
      <c r="H244" s="108">
        <f t="shared" si="12"/>
        <v>306.53</v>
      </c>
    </row>
    <row r="245" ht="16.5" spans="1:8">
      <c r="A245" s="78" t="s">
        <v>659</v>
      </c>
      <c r="B245" s="77" t="s">
        <v>660</v>
      </c>
      <c r="C245" s="107" t="s">
        <v>661</v>
      </c>
      <c r="D245" s="77" t="s">
        <v>27</v>
      </c>
      <c r="E245" s="77" t="s">
        <v>146</v>
      </c>
      <c r="F245" s="95">
        <v>681.1</v>
      </c>
      <c r="G245" s="95">
        <v>23.62</v>
      </c>
      <c r="H245" s="108">
        <f t="shared" si="12"/>
        <v>16087.58</v>
      </c>
    </row>
    <row r="246" ht="16.5" spans="1:8">
      <c r="A246" s="78" t="s">
        <v>662</v>
      </c>
      <c r="B246" s="77" t="s">
        <v>663</v>
      </c>
      <c r="C246" s="107" t="s">
        <v>664</v>
      </c>
      <c r="D246" s="77" t="s">
        <v>27</v>
      </c>
      <c r="E246" s="77" t="s">
        <v>146</v>
      </c>
      <c r="F246" s="95">
        <v>64.21</v>
      </c>
      <c r="G246" s="95">
        <v>30.86</v>
      </c>
      <c r="H246" s="108">
        <f t="shared" si="12"/>
        <v>1981.52</v>
      </c>
    </row>
    <row r="247" ht="20.1" customHeight="1" spans="1:8">
      <c r="A247" s="106" t="s">
        <v>665</v>
      </c>
      <c r="B247" s="106" t="s">
        <v>666</v>
      </c>
      <c r="C247" s="106"/>
      <c r="D247" s="106"/>
      <c r="E247" s="106"/>
      <c r="F247" s="106"/>
      <c r="G247" s="106"/>
      <c r="H247" s="72">
        <f>ROUND(SUM(H248:H262),2)</f>
        <v>60708.74</v>
      </c>
    </row>
    <row r="248" spans="1:8">
      <c r="A248" s="78" t="s">
        <v>667</v>
      </c>
      <c r="B248" s="77" t="s">
        <v>668</v>
      </c>
      <c r="C248" s="107" t="s">
        <v>669</v>
      </c>
      <c r="D248" s="77" t="s">
        <v>643</v>
      </c>
      <c r="E248" s="77" t="s">
        <v>383</v>
      </c>
      <c r="F248" s="95">
        <v>36.39</v>
      </c>
      <c r="G248" s="95">
        <v>39.25</v>
      </c>
      <c r="H248" s="108">
        <f t="shared" ref="H248:H262" si="13">ROUND(ROUND(F248,2)*ROUND(G248,2),2)</f>
        <v>1428.31</v>
      </c>
    </row>
    <row r="249" ht="16.5" spans="1:8">
      <c r="A249" s="78" t="s">
        <v>670</v>
      </c>
      <c r="B249" s="77" t="s">
        <v>671</v>
      </c>
      <c r="C249" s="107" t="s">
        <v>672</v>
      </c>
      <c r="D249" s="77" t="s">
        <v>643</v>
      </c>
      <c r="E249" s="77" t="s">
        <v>383</v>
      </c>
      <c r="F249" s="95">
        <v>615.1</v>
      </c>
      <c r="G249" s="95">
        <v>27.88</v>
      </c>
      <c r="H249" s="108">
        <f t="shared" si="13"/>
        <v>17148.99</v>
      </c>
    </row>
    <row r="250" ht="16.5" spans="1:8">
      <c r="A250" s="78" t="s">
        <v>673</v>
      </c>
      <c r="B250" s="77" t="s">
        <v>674</v>
      </c>
      <c r="C250" s="107" t="s">
        <v>675</v>
      </c>
      <c r="D250" s="77" t="s">
        <v>27</v>
      </c>
      <c r="E250" s="77" t="s">
        <v>35</v>
      </c>
      <c r="F250" s="95">
        <v>174</v>
      </c>
      <c r="G250" s="95">
        <v>140.08</v>
      </c>
      <c r="H250" s="108">
        <f t="shared" si="13"/>
        <v>24373.92</v>
      </c>
    </row>
    <row r="251" ht="16.5" spans="1:8">
      <c r="A251" s="78" t="s">
        <v>676</v>
      </c>
      <c r="B251" s="77" t="s">
        <v>677</v>
      </c>
      <c r="C251" s="107" t="s">
        <v>678</v>
      </c>
      <c r="D251" s="77" t="s">
        <v>27</v>
      </c>
      <c r="E251" s="77" t="s">
        <v>146</v>
      </c>
      <c r="F251" s="95">
        <v>29.72</v>
      </c>
      <c r="G251" s="95">
        <v>169.34</v>
      </c>
      <c r="H251" s="108">
        <f t="shared" si="13"/>
        <v>5032.78</v>
      </c>
    </row>
    <row r="252" ht="16.5" spans="1:8">
      <c r="A252" s="78" t="s">
        <v>679</v>
      </c>
      <c r="B252" s="77" t="s">
        <v>680</v>
      </c>
      <c r="C252" s="107" t="s">
        <v>681</v>
      </c>
      <c r="D252" s="77" t="s">
        <v>27</v>
      </c>
      <c r="E252" s="77" t="s">
        <v>146</v>
      </c>
      <c r="F252" s="95">
        <v>28.75</v>
      </c>
      <c r="G252" s="95">
        <v>179.23</v>
      </c>
      <c r="H252" s="108">
        <f t="shared" si="13"/>
        <v>5152.86</v>
      </c>
    </row>
    <row r="253" spans="1:8">
      <c r="A253" s="78" t="s">
        <v>682</v>
      </c>
      <c r="B253" s="77" t="s">
        <v>683</v>
      </c>
      <c r="C253" s="107" t="s">
        <v>684</v>
      </c>
      <c r="D253" s="77" t="s">
        <v>643</v>
      </c>
      <c r="E253" s="77" t="s">
        <v>376</v>
      </c>
      <c r="F253" s="95">
        <v>6</v>
      </c>
      <c r="G253" s="95">
        <v>77.38</v>
      </c>
      <c r="H253" s="108">
        <f t="shared" si="13"/>
        <v>464.28</v>
      </c>
    </row>
    <row r="254" spans="1:8">
      <c r="A254" s="78" t="s">
        <v>685</v>
      </c>
      <c r="B254" s="77" t="s">
        <v>686</v>
      </c>
      <c r="C254" s="107" t="s">
        <v>687</v>
      </c>
      <c r="D254" s="77" t="s">
        <v>643</v>
      </c>
      <c r="E254" s="77" t="s">
        <v>376</v>
      </c>
      <c r="F254" s="95">
        <v>48</v>
      </c>
      <c r="G254" s="95">
        <v>28.09</v>
      </c>
      <c r="H254" s="108">
        <f t="shared" si="13"/>
        <v>1348.32</v>
      </c>
    </row>
    <row r="255" spans="1:8">
      <c r="A255" s="78" t="s">
        <v>688</v>
      </c>
      <c r="B255" s="77" t="s">
        <v>689</v>
      </c>
      <c r="C255" s="107" t="s">
        <v>690</v>
      </c>
      <c r="D255" s="77" t="s">
        <v>643</v>
      </c>
      <c r="E255" s="77" t="s">
        <v>376</v>
      </c>
      <c r="F255" s="95">
        <v>1</v>
      </c>
      <c r="G255" s="95">
        <v>25.09</v>
      </c>
      <c r="H255" s="108">
        <f t="shared" si="13"/>
        <v>25.09</v>
      </c>
    </row>
    <row r="256" spans="1:8">
      <c r="A256" s="78" t="s">
        <v>691</v>
      </c>
      <c r="B256" s="77" t="s">
        <v>692</v>
      </c>
      <c r="C256" s="107" t="s">
        <v>693</v>
      </c>
      <c r="D256" s="77" t="s">
        <v>643</v>
      </c>
      <c r="E256" s="77" t="s">
        <v>376</v>
      </c>
      <c r="F256" s="95">
        <v>2</v>
      </c>
      <c r="G256" s="95">
        <v>34.69</v>
      </c>
      <c r="H256" s="108">
        <f t="shared" si="13"/>
        <v>69.38</v>
      </c>
    </row>
    <row r="257" spans="1:8">
      <c r="A257" s="78" t="s">
        <v>694</v>
      </c>
      <c r="B257" s="77" t="s">
        <v>695</v>
      </c>
      <c r="C257" s="107" t="s">
        <v>696</v>
      </c>
      <c r="D257" s="77" t="s">
        <v>643</v>
      </c>
      <c r="E257" s="77" t="s">
        <v>376</v>
      </c>
      <c r="F257" s="95">
        <v>4</v>
      </c>
      <c r="G257" s="95">
        <v>28.04</v>
      </c>
      <c r="H257" s="108">
        <f t="shared" si="13"/>
        <v>112.16</v>
      </c>
    </row>
    <row r="258" spans="1:8">
      <c r="A258" s="78" t="s">
        <v>697</v>
      </c>
      <c r="B258" s="77" t="s">
        <v>698</v>
      </c>
      <c r="C258" s="107" t="s">
        <v>699</v>
      </c>
      <c r="D258" s="77" t="s">
        <v>643</v>
      </c>
      <c r="E258" s="77" t="s">
        <v>376</v>
      </c>
      <c r="F258" s="95">
        <v>8</v>
      </c>
      <c r="G258" s="95">
        <v>20.64</v>
      </c>
      <c r="H258" s="108">
        <f t="shared" si="13"/>
        <v>165.12</v>
      </c>
    </row>
    <row r="259" spans="1:8">
      <c r="A259" s="78" t="s">
        <v>700</v>
      </c>
      <c r="B259" s="77" t="s">
        <v>701</v>
      </c>
      <c r="C259" s="107" t="s">
        <v>702</v>
      </c>
      <c r="D259" s="77" t="s">
        <v>643</v>
      </c>
      <c r="E259" s="77" t="s">
        <v>376</v>
      </c>
      <c r="F259" s="95">
        <v>354</v>
      </c>
      <c r="G259" s="95">
        <v>14.02</v>
      </c>
      <c r="H259" s="108">
        <f t="shared" si="13"/>
        <v>4963.08</v>
      </c>
    </row>
    <row r="260" spans="1:8">
      <c r="A260" s="78" t="s">
        <v>703</v>
      </c>
      <c r="B260" s="77" t="s">
        <v>692</v>
      </c>
      <c r="C260" s="107" t="s">
        <v>693</v>
      </c>
      <c r="D260" s="77" t="s">
        <v>643</v>
      </c>
      <c r="E260" s="77" t="s">
        <v>376</v>
      </c>
      <c r="F260" s="95">
        <v>3</v>
      </c>
      <c r="G260" s="95">
        <v>34.69</v>
      </c>
      <c r="H260" s="108">
        <f t="shared" si="13"/>
        <v>104.07</v>
      </c>
    </row>
    <row r="261" ht="16.5" spans="1:8">
      <c r="A261" s="78" t="s">
        <v>704</v>
      </c>
      <c r="B261" s="77" t="s">
        <v>705</v>
      </c>
      <c r="C261" s="107" t="s">
        <v>706</v>
      </c>
      <c r="D261" s="77" t="s">
        <v>27</v>
      </c>
      <c r="E261" s="77" t="s">
        <v>35</v>
      </c>
      <c r="F261" s="95">
        <v>2</v>
      </c>
      <c r="G261" s="95">
        <v>108.81</v>
      </c>
      <c r="H261" s="108">
        <f t="shared" si="13"/>
        <v>217.62</v>
      </c>
    </row>
    <row r="262" spans="1:8">
      <c r="A262" s="78" t="s">
        <v>707</v>
      </c>
      <c r="B262" s="77" t="s">
        <v>708</v>
      </c>
      <c r="C262" s="107" t="s">
        <v>709</v>
      </c>
      <c r="D262" s="77" t="s">
        <v>643</v>
      </c>
      <c r="E262" s="77" t="s">
        <v>376</v>
      </c>
      <c r="F262" s="95">
        <v>4</v>
      </c>
      <c r="G262" s="95">
        <v>25.69</v>
      </c>
      <c r="H262" s="108">
        <f t="shared" si="13"/>
        <v>102.76</v>
      </c>
    </row>
    <row r="263" ht="20.1" customHeight="1" spans="1:8">
      <c r="A263" s="106" t="s">
        <v>710</v>
      </c>
      <c r="B263" s="106" t="s">
        <v>711</v>
      </c>
      <c r="C263" s="106"/>
      <c r="D263" s="106"/>
      <c r="E263" s="106"/>
      <c r="F263" s="106"/>
      <c r="G263" s="106"/>
      <c r="H263" s="72">
        <f>ROUND(SUM(H264:H273),2)</f>
        <v>34762.15</v>
      </c>
    </row>
    <row r="264" ht="16.5" spans="1:8">
      <c r="A264" s="78" t="s">
        <v>712</v>
      </c>
      <c r="B264" s="77" t="s">
        <v>713</v>
      </c>
      <c r="C264" s="107" t="s">
        <v>714</v>
      </c>
      <c r="D264" s="77" t="s">
        <v>27</v>
      </c>
      <c r="E264" s="77" t="s">
        <v>35</v>
      </c>
      <c r="F264" s="95">
        <v>6</v>
      </c>
      <c r="G264" s="95">
        <v>91.24</v>
      </c>
      <c r="H264" s="108">
        <f t="shared" ref="H264:H273" si="14">ROUND(ROUND(F264,2)*ROUND(G264,2),2)</f>
        <v>547.44</v>
      </c>
    </row>
    <row r="265" ht="16.5" spans="1:8">
      <c r="A265" s="78" t="s">
        <v>715</v>
      </c>
      <c r="B265" s="77" t="s">
        <v>716</v>
      </c>
      <c r="C265" s="107" t="s">
        <v>717</v>
      </c>
      <c r="D265" s="77" t="s">
        <v>27</v>
      </c>
      <c r="E265" s="77" t="s">
        <v>35</v>
      </c>
      <c r="F265" s="95">
        <v>27</v>
      </c>
      <c r="G265" s="95">
        <v>71.93</v>
      </c>
      <c r="H265" s="108">
        <f t="shared" si="14"/>
        <v>1942.11</v>
      </c>
    </row>
    <row r="266" ht="16.5" spans="1:8">
      <c r="A266" s="78" t="s">
        <v>718</v>
      </c>
      <c r="B266" s="77" t="s">
        <v>719</v>
      </c>
      <c r="C266" s="107" t="s">
        <v>720</v>
      </c>
      <c r="D266" s="77" t="s">
        <v>27</v>
      </c>
      <c r="E266" s="77" t="s">
        <v>35</v>
      </c>
      <c r="F266" s="95">
        <v>71</v>
      </c>
      <c r="G266" s="95">
        <v>89.7</v>
      </c>
      <c r="H266" s="108">
        <f t="shared" si="14"/>
        <v>6368.7</v>
      </c>
    </row>
    <row r="267" ht="16.5" spans="1:8">
      <c r="A267" s="78" t="s">
        <v>721</v>
      </c>
      <c r="B267" s="77" t="s">
        <v>722</v>
      </c>
      <c r="C267" s="107" t="s">
        <v>723</v>
      </c>
      <c r="D267" s="77" t="s">
        <v>27</v>
      </c>
      <c r="E267" s="77" t="s">
        <v>35</v>
      </c>
      <c r="F267" s="95">
        <v>1</v>
      </c>
      <c r="G267" s="95">
        <v>115.76</v>
      </c>
      <c r="H267" s="108">
        <f t="shared" si="14"/>
        <v>115.76</v>
      </c>
    </row>
    <row r="268" ht="16.5" spans="1:8">
      <c r="A268" s="78" t="s">
        <v>724</v>
      </c>
      <c r="B268" s="77" t="s">
        <v>725</v>
      </c>
      <c r="C268" s="107" t="s">
        <v>726</v>
      </c>
      <c r="D268" s="77" t="s">
        <v>27</v>
      </c>
      <c r="E268" s="77" t="s">
        <v>35</v>
      </c>
      <c r="F268" s="95">
        <v>206</v>
      </c>
      <c r="G268" s="95">
        <v>72.52</v>
      </c>
      <c r="H268" s="108">
        <f t="shared" si="14"/>
        <v>14939.12</v>
      </c>
    </row>
    <row r="269" ht="16.5" spans="1:8">
      <c r="A269" s="78" t="s">
        <v>727</v>
      </c>
      <c r="B269" s="77" t="s">
        <v>728</v>
      </c>
      <c r="C269" s="107" t="s">
        <v>729</v>
      </c>
      <c r="D269" s="77" t="s">
        <v>27</v>
      </c>
      <c r="E269" s="77" t="s">
        <v>35</v>
      </c>
      <c r="F269" s="95">
        <v>46</v>
      </c>
      <c r="G269" s="95">
        <v>76.8</v>
      </c>
      <c r="H269" s="108">
        <f t="shared" si="14"/>
        <v>3532.8</v>
      </c>
    </row>
    <row r="270" ht="16.5" spans="1:8">
      <c r="A270" s="78" t="s">
        <v>730</v>
      </c>
      <c r="B270" s="77" t="s">
        <v>731</v>
      </c>
      <c r="C270" s="107" t="s">
        <v>732</v>
      </c>
      <c r="D270" s="77" t="s">
        <v>27</v>
      </c>
      <c r="E270" s="77" t="s">
        <v>35</v>
      </c>
      <c r="F270" s="95">
        <v>23</v>
      </c>
      <c r="G270" s="95">
        <v>100.38</v>
      </c>
      <c r="H270" s="108">
        <f t="shared" si="14"/>
        <v>2308.74</v>
      </c>
    </row>
    <row r="271" ht="16.5" spans="1:8">
      <c r="A271" s="78" t="s">
        <v>733</v>
      </c>
      <c r="B271" s="77" t="s">
        <v>734</v>
      </c>
      <c r="C271" s="107" t="s">
        <v>735</v>
      </c>
      <c r="D271" s="77" t="s">
        <v>27</v>
      </c>
      <c r="E271" s="77" t="s">
        <v>35</v>
      </c>
      <c r="F271" s="95">
        <v>27</v>
      </c>
      <c r="G271" s="95">
        <v>98.22</v>
      </c>
      <c r="H271" s="108">
        <f t="shared" si="14"/>
        <v>2651.94</v>
      </c>
    </row>
    <row r="272" ht="16.5" spans="1:8">
      <c r="A272" s="78" t="s">
        <v>736</v>
      </c>
      <c r="B272" s="77" t="s">
        <v>737</v>
      </c>
      <c r="C272" s="107" t="s">
        <v>738</v>
      </c>
      <c r="D272" s="77" t="s">
        <v>27</v>
      </c>
      <c r="E272" s="77" t="s">
        <v>35</v>
      </c>
      <c r="F272" s="95">
        <v>10</v>
      </c>
      <c r="G272" s="95">
        <v>112.75</v>
      </c>
      <c r="H272" s="108">
        <f t="shared" si="14"/>
        <v>1127.5</v>
      </c>
    </row>
    <row r="273" ht="16.5" spans="1:8">
      <c r="A273" s="78" t="s">
        <v>739</v>
      </c>
      <c r="B273" s="77" t="s">
        <v>740</v>
      </c>
      <c r="C273" s="107" t="s">
        <v>741</v>
      </c>
      <c r="D273" s="77" t="s">
        <v>14</v>
      </c>
      <c r="E273" s="77" t="s">
        <v>35</v>
      </c>
      <c r="F273" s="95">
        <v>11</v>
      </c>
      <c r="G273" s="95">
        <v>111.64</v>
      </c>
      <c r="H273" s="108">
        <f t="shared" si="14"/>
        <v>1228.04</v>
      </c>
    </row>
    <row r="274" ht="20.1" customHeight="1" spans="1:8">
      <c r="A274" s="106" t="s">
        <v>742</v>
      </c>
      <c r="B274" s="106" t="s">
        <v>743</v>
      </c>
      <c r="C274" s="106"/>
      <c r="D274" s="106"/>
      <c r="E274" s="106"/>
      <c r="F274" s="106"/>
      <c r="G274" s="106"/>
      <c r="H274" s="72">
        <f>ROUND(SUM(H275:H286),2)</f>
        <v>226029.52</v>
      </c>
    </row>
    <row r="275" ht="16.5" spans="1:8">
      <c r="A275" s="78" t="s">
        <v>744</v>
      </c>
      <c r="B275" s="77" t="s">
        <v>745</v>
      </c>
      <c r="C275" s="107" t="s">
        <v>746</v>
      </c>
      <c r="D275" s="77" t="s">
        <v>14</v>
      </c>
      <c r="E275" s="77" t="s">
        <v>146</v>
      </c>
      <c r="F275" s="95">
        <v>9008.44</v>
      </c>
      <c r="G275" s="95">
        <v>4.44</v>
      </c>
      <c r="H275" s="108">
        <f t="shared" ref="H275:H286" si="15">ROUND(ROUND(F275,2)*ROUND(G275,2),2)</f>
        <v>39997.47</v>
      </c>
    </row>
    <row r="276" ht="16.5" spans="1:8">
      <c r="A276" s="78" t="s">
        <v>747</v>
      </c>
      <c r="B276" s="77" t="s">
        <v>748</v>
      </c>
      <c r="C276" s="107" t="s">
        <v>749</v>
      </c>
      <c r="D276" s="77" t="s">
        <v>14</v>
      </c>
      <c r="E276" s="77" t="s">
        <v>146</v>
      </c>
      <c r="F276" s="95">
        <v>199.29</v>
      </c>
      <c r="G276" s="95">
        <v>6.85</v>
      </c>
      <c r="H276" s="108">
        <f t="shared" si="15"/>
        <v>1365.14</v>
      </c>
    </row>
    <row r="277" ht="16.5" spans="1:8">
      <c r="A277" s="78" t="s">
        <v>750</v>
      </c>
      <c r="B277" s="77" t="s">
        <v>751</v>
      </c>
      <c r="C277" s="107" t="s">
        <v>752</v>
      </c>
      <c r="D277" s="77" t="s">
        <v>14</v>
      </c>
      <c r="E277" s="77" t="s">
        <v>146</v>
      </c>
      <c r="F277" s="95">
        <v>855.34</v>
      </c>
      <c r="G277" s="95">
        <v>9.54</v>
      </c>
      <c r="H277" s="108">
        <f t="shared" si="15"/>
        <v>8159.94</v>
      </c>
    </row>
    <row r="278" ht="16.5" spans="1:8">
      <c r="A278" s="78" t="s">
        <v>753</v>
      </c>
      <c r="B278" s="77" t="s">
        <v>754</v>
      </c>
      <c r="C278" s="107" t="s">
        <v>755</v>
      </c>
      <c r="D278" s="77" t="s">
        <v>14</v>
      </c>
      <c r="E278" s="77" t="s">
        <v>146</v>
      </c>
      <c r="F278" s="95">
        <v>555</v>
      </c>
      <c r="G278" s="95">
        <v>16.4</v>
      </c>
      <c r="H278" s="108">
        <f t="shared" si="15"/>
        <v>9102</v>
      </c>
    </row>
    <row r="279" ht="24.75" spans="1:8">
      <c r="A279" s="78" t="s">
        <v>756</v>
      </c>
      <c r="B279" s="77" t="s">
        <v>757</v>
      </c>
      <c r="C279" s="107" t="s">
        <v>758</v>
      </c>
      <c r="D279" s="77" t="s">
        <v>14</v>
      </c>
      <c r="E279" s="77" t="s">
        <v>146</v>
      </c>
      <c r="F279" s="95">
        <v>59</v>
      </c>
      <c r="G279" s="95">
        <v>35.26</v>
      </c>
      <c r="H279" s="108">
        <f t="shared" si="15"/>
        <v>2080.34</v>
      </c>
    </row>
    <row r="280" ht="24.75" spans="1:8">
      <c r="A280" s="78" t="s">
        <v>759</v>
      </c>
      <c r="B280" s="77" t="s">
        <v>760</v>
      </c>
      <c r="C280" s="107" t="s">
        <v>761</v>
      </c>
      <c r="D280" s="77" t="s">
        <v>14</v>
      </c>
      <c r="E280" s="77" t="s">
        <v>146</v>
      </c>
      <c r="F280" s="95">
        <v>161</v>
      </c>
      <c r="G280" s="95">
        <v>55.52</v>
      </c>
      <c r="H280" s="108">
        <f t="shared" si="15"/>
        <v>8938.72</v>
      </c>
    </row>
    <row r="281" ht="24.75" spans="1:8">
      <c r="A281" s="78" t="s">
        <v>762</v>
      </c>
      <c r="B281" s="77" t="s">
        <v>763</v>
      </c>
      <c r="C281" s="107" t="s">
        <v>764</v>
      </c>
      <c r="D281" s="77" t="s">
        <v>14</v>
      </c>
      <c r="E281" s="77" t="s">
        <v>146</v>
      </c>
      <c r="F281" s="95">
        <v>220</v>
      </c>
      <c r="G281" s="95">
        <v>76.77</v>
      </c>
      <c r="H281" s="108">
        <f t="shared" si="15"/>
        <v>16889.4</v>
      </c>
    </row>
    <row r="282" ht="24.75" spans="1:8">
      <c r="A282" s="78" t="s">
        <v>765</v>
      </c>
      <c r="B282" s="77" t="s">
        <v>766</v>
      </c>
      <c r="C282" s="107" t="s">
        <v>767</v>
      </c>
      <c r="D282" s="77" t="s">
        <v>14</v>
      </c>
      <c r="E282" s="77" t="s">
        <v>146</v>
      </c>
      <c r="F282" s="95">
        <v>761</v>
      </c>
      <c r="G282" s="95">
        <v>155.87</v>
      </c>
      <c r="H282" s="108">
        <f t="shared" si="15"/>
        <v>118617.07</v>
      </c>
    </row>
    <row r="283" ht="16.5" spans="1:8">
      <c r="A283" s="78" t="s">
        <v>768</v>
      </c>
      <c r="B283" s="77" t="s">
        <v>769</v>
      </c>
      <c r="C283" s="107" t="s">
        <v>770</v>
      </c>
      <c r="D283" s="77" t="s">
        <v>14</v>
      </c>
      <c r="E283" s="77" t="s">
        <v>146</v>
      </c>
      <c r="F283" s="95">
        <v>3.5</v>
      </c>
      <c r="G283" s="95">
        <v>16.28</v>
      </c>
      <c r="H283" s="108">
        <f t="shared" si="15"/>
        <v>56.98</v>
      </c>
    </row>
    <row r="284" ht="16.5" spans="1:8">
      <c r="A284" s="78" t="s">
        <v>771</v>
      </c>
      <c r="B284" s="77" t="s">
        <v>772</v>
      </c>
      <c r="C284" s="107" t="s">
        <v>773</v>
      </c>
      <c r="D284" s="77" t="s">
        <v>14</v>
      </c>
      <c r="E284" s="77" t="s">
        <v>146</v>
      </c>
      <c r="F284" s="95">
        <v>50.2</v>
      </c>
      <c r="G284" s="95">
        <v>25.28</v>
      </c>
      <c r="H284" s="108">
        <f t="shared" si="15"/>
        <v>1269.06</v>
      </c>
    </row>
    <row r="285" ht="16.5" spans="1:8">
      <c r="A285" s="78" t="s">
        <v>774</v>
      </c>
      <c r="B285" s="77" t="s">
        <v>775</v>
      </c>
      <c r="C285" s="107" t="s">
        <v>776</v>
      </c>
      <c r="D285" s="77" t="s">
        <v>14</v>
      </c>
      <c r="E285" s="77" t="s">
        <v>146</v>
      </c>
      <c r="F285" s="95">
        <v>1348.4</v>
      </c>
      <c r="G285" s="95">
        <v>7.29</v>
      </c>
      <c r="H285" s="108">
        <f t="shared" si="15"/>
        <v>9829.84</v>
      </c>
    </row>
    <row r="286" ht="24.75" spans="1:8">
      <c r="A286" s="78" t="s">
        <v>777</v>
      </c>
      <c r="B286" s="77" t="s">
        <v>778</v>
      </c>
      <c r="C286" s="107" t="s">
        <v>779</v>
      </c>
      <c r="D286" s="77" t="s">
        <v>14</v>
      </c>
      <c r="E286" s="77" t="s">
        <v>146</v>
      </c>
      <c r="F286" s="95">
        <v>98</v>
      </c>
      <c r="G286" s="95">
        <v>99.22</v>
      </c>
      <c r="H286" s="108">
        <f t="shared" si="15"/>
        <v>9723.56</v>
      </c>
    </row>
    <row r="287" ht="20.1" customHeight="1" spans="1:8">
      <c r="A287" s="106" t="s">
        <v>780</v>
      </c>
      <c r="B287" s="106" t="s">
        <v>781</v>
      </c>
      <c r="C287" s="106"/>
      <c r="D287" s="106"/>
      <c r="E287" s="106"/>
      <c r="F287" s="106"/>
      <c r="G287" s="106"/>
      <c r="H287" s="72">
        <f>ROUND(SUM(H288:H289),2)</f>
        <v>618.39</v>
      </c>
    </row>
    <row r="288" ht="16.5" spans="1:8">
      <c r="A288" s="78" t="s">
        <v>782</v>
      </c>
      <c r="B288" s="77" t="s">
        <v>783</v>
      </c>
      <c r="C288" s="107" t="s">
        <v>784</v>
      </c>
      <c r="D288" s="77" t="s">
        <v>14</v>
      </c>
      <c r="E288" s="77" t="s">
        <v>35</v>
      </c>
      <c r="F288" s="95">
        <v>1</v>
      </c>
      <c r="G288" s="95">
        <v>12.07</v>
      </c>
      <c r="H288" s="108">
        <f>ROUND(ROUND(F288,2)*ROUND(G288,2),2)</f>
        <v>12.07</v>
      </c>
    </row>
    <row r="289" ht="16.5" spans="1:8">
      <c r="A289" s="78" t="s">
        <v>785</v>
      </c>
      <c r="B289" s="77" t="s">
        <v>786</v>
      </c>
      <c r="C289" s="107" t="s">
        <v>787</v>
      </c>
      <c r="D289" s="77" t="s">
        <v>27</v>
      </c>
      <c r="E289" s="77" t="s">
        <v>35</v>
      </c>
      <c r="F289" s="95">
        <v>13</v>
      </c>
      <c r="G289" s="95">
        <v>46.64</v>
      </c>
      <c r="H289" s="108">
        <f>ROUND(ROUND(F289,2)*ROUND(G289,2),2)</f>
        <v>606.32</v>
      </c>
    </row>
    <row r="290" ht="20.1" customHeight="1" spans="1:8">
      <c r="A290" s="106" t="s">
        <v>788</v>
      </c>
      <c r="B290" s="106" t="s">
        <v>789</v>
      </c>
      <c r="C290" s="106"/>
      <c r="D290" s="106"/>
      <c r="E290" s="106"/>
      <c r="F290" s="106"/>
      <c r="G290" s="106"/>
      <c r="H290" s="72">
        <f>ROUND(SUM(H291:H294),2)</f>
        <v>45039.94</v>
      </c>
    </row>
    <row r="291" ht="16.5" spans="1:8">
      <c r="A291" s="78" t="s">
        <v>790</v>
      </c>
      <c r="B291" s="77" t="s">
        <v>791</v>
      </c>
      <c r="C291" s="107" t="s">
        <v>792</v>
      </c>
      <c r="D291" s="77" t="s">
        <v>27</v>
      </c>
      <c r="E291" s="77" t="s">
        <v>35</v>
      </c>
      <c r="F291" s="95">
        <v>25</v>
      </c>
      <c r="G291" s="95">
        <v>99.48</v>
      </c>
      <c r="H291" s="108">
        <f>ROUND(ROUND(F291,2)*ROUND(G291,2),2)</f>
        <v>2487</v>
      </c>
    </row>
    <row r="292" ht="16.5" spans="1:8">
      <c r="A292" s="78" t="s">
        <v>793</v>
      </c>
      <c r="B292" s="77" t="s">
        <v>794</v>
      </c>
      <c r="C292" s="107" t="s">
        <v>795</v>
      </c>
      <c r="D292" s="77" t="s">
        <v>27</v>
      </c>
      <c r="E292" s="77" t="s">
        <v>35</v>
      </c>
      <c r="F292" s="95">
        <v>177</v>
      </c>
      <c r="G292" s="95">
        <v>223.66</v>
      </c>
      <c r="H292" s="108">
        <f>ROUND(ROUND(F292,2)*ROUND(G292,2),2)</f>
        <v>39587.82</v>
      </c>
    </row>
    <row r="293" ht="16.5" spans="1:8">
      <c r="A293" s="78" t="s">
        <v>796</v>
      </c>
      <c r="B293" s="77" t="s">
        <v>797</v>
      </c>
      <c r="C293" s="107" t="s">
        <v>798</v>
      </c>
      <c r="D293" s="77" t="s">
        <v>14</v>
      </c>
      <c r="E293" s="77" t="s">
        <v>35</v>
      </c>
      <c r="F293" s="95">
        <v>18</v>
      </c>
      <c r="G293" s="95">
        <v>116.6</v>
      </c>
      <c r="H293" s="108">
        <f>ROUND(ROUND(F293,2)*ROUND(G293,2),2)</f>
        <v>2098.8</v>
      </c>
    </row>
    <row r="294" ht="16.5" spans="1:8">
      <c r="A294" s="78" t="s">
        <v>799</v>
      </c>
      <c r="B294" s="77" t="s">
        <v>800</v>
      </c>
      <c r="C294" s="107" t="s">
        <v>801</v>
      </c>
      <c r="D294" s="77" t="s">
        <v>14</v>
      </c>
      <c r="E294" s="77" t="s">
        <v>35</v>
      </c>
      <c r="F294" s="95">
        <v>28</v>
      </c>
      <c r="G294" s="95">
        <v>30.94</v>
      </c>
      <c r="H294" s="108">
        <f>ROUND(ROUND(F294,2)*ROUND(G294,2),2)</f>
        <v>866.32</v>
      </c>
    </row>
    <row r="295" ht="20.1" customHeight="1" spans="1:8">
      <c r="A295" s="106" t="s">
        <v>802</v>
      </c>
      <c r="B295" s="106" t="s">
        <v>803</v>
      </c>
      <c r="C295" s="106"/>
      <c r="D295" s="106"/>
      <c r="E295" s="106"/>
      <c r="F295" s="106"/>
      <c r="G295" s="106"/>
      <c r="H295" s="72">
        <f>ROUND(H296+H300+H306+H312+H319+H328+H339+H346+H352+H359+H365+H372+H380+H391+H397+H403+H409+H416+H427,2)</f>
        <v>67690.11</v>
      </c>
    </row>
    <row r="296" ht="20.1" customHeight="1" spans="1:8">
      <c r="A296" s="106" t="s">
        <v>804</v>
      </c>
      <c r="B296" s="106" t="s">
        <v>805</v>
      </c>
      <c r="C296" s="106"/>
      <c r="D296" s="106"/>
      <c r="E296" s="106"/>
      <c r="F296" s="106"/>
      <c r="G296" s="106"/>
      <c r="H296" s="72">
        <f>ROUND(SUM(H297:H299),2)</f>
        <v>1026.21</v>
      </c>
    </row>
    <row r="297" ht="16.5" spans="1:8">
      <c r="A297" s="78" t="s">
        <v>806</v>
      </c>
      <c r="B297" s="77" t="s">
        <v>807</v>
      </c>
      <c r="C297" s="107" t="s">
        <v>808</v>
      </c>
      <c r="D297" s="77" t="s">
        <v>14</v>
      </c>
      <c r="E297" s="77" t="s">
        <v>35</v>
      </c>
      <c r="F297" s="95">
        <v>1</v>
      </c>
      <c r="G297" s="95">
        <v>70.22</v>
      </c>
      <c r="H297" s="108">
        <f>ROUND(ROUND(F297,2)*ROUND(G297,2),2)</f>
        <v>70.22</v>
      </c>
    </row>
    <row r="298" ht="16.5" spans="1:8">
      <c r="A298" s="78" t="s">
        <v>809</v>
      </c>
      <c r="B298" s="77" t="s">
        <v>810</v>
      </c>
      <c r="C298" s="107" t="s">
        <v>811</v>
      </c>
      <c r="D298" s="77" t="s">
        <v>27</v>
      </c>
      <c r="E298" s="77" t="s">
        <v>35</v>
      </c>
      <c r="F298" s="95">
        <v>4</v>
      </c>
      <c r="G298" s="95">
        <v>109.21</v>
      </c>
      <c r="H298" s="108">
        <f>ROUND(ROUND(F298,2)*ROUND(G298,2),2)</f>
        <v>436.84</v>
      </c>
    </row>
    <row r="299" ht="24.75" spans="1:8">
      <c r="A299" s="78" t="s">
        <v>812</v>
      </c>
      <c r="B299" s="77" t="s">
        <v>813</v>
      </c>
      <c r="C299" s="107" t="s">
        <v>814</v>
      </c>
      <c r="D299" s="77" t="s">
        <v>14</v>
      </c>
      <c r="E299" s="77" t="s">
        <v>35</v>
      </c>
      <c r="F299" s="95">
        <v>1</v>
      </c>
      <c r="G299" s="95">
        <v>519.15</v>
      </c>
      <c r="H299" s="108">
        <f>ROUND(ROUND(F299,2)*ROUND(G299,2),2)</f>
        <v>519.15</v>
      </c>
    </row>
    <row r="300" ht="20.1" customHeight="1" spans="1:8">
      <c r="A300" s="106" t="s">
        <v>815</v>
      </c>
      <c r="B300" s="106" t="s">
        <v>816</v>
      </c>
      <c r="C300" s="106"/>
      <c r="D300" s="106"/>
      <c r="E300" s="106"/>
      <c r="F300" s="106"/>
      <c r="G300" s="106"/>
      <c r="H300" s="72">
        <f>ROUND(SUM(H301:H305),2)</f>
        <v>1783.18</v>
      </c>
    </row>
    <row r="301" ht="16.5" spans="1:8">
      <c r="A301" s="78" t="s">
        <v>817</v>
      </c>
      <c r="B301" s="77" t="s">
        <v>818</v>
      </c>
      <c r="C301" s="107" t="s">
        <v>819</v>
      </c>
      <c r="D301" s="77" t="s">
        <v>27</v>
      </c>
      <c r="E301" s="77" t="s">
        <v>35</v>
      </c>
      <c r="F301" s="95">
        <v>1</v>
      </c>
      <c r="G301" s="95">
        <v>159.83</v>
      </c>
      <c r="H301" s="108">
        <f>ROUND(ROUND(F301,2)*ROUND(G301,2),2)</f>
        <v>159.83</v>
      </c>
    </row>
    <row r="302" ht="16.5" spans="1:8">
      <c r="A302" s="78" t="s">
        <v>820</v>
      </c>
      <c r="B302" s="77" t="s">
        <v>821</v>
      </c>
      <c r="C302" s="107" t="s">
        <v>822</v>
      </c>
      <c r="D302" s="77" t="s">
        <v>14</v>
      </c>
      <c r="E302" s="77" t="s">
        <v>35</v>
      </c>
      <c r="F302" s="95">
        <v>14</v>
      </c>
      <c r="G302" s="95">
        <v>15.05</v>
      </c>
      <c r="H302" s="108">
        <f>ROUND(ROUND(F302,2)*ROUND(G302,2),2)</f>
        <v>210.7</v>
      </c>
    </row>
    <row r="303" ht="16.5" spans="1:8">
      <c r="A303" s="78" t="s">
        <v>823</v>
      </c>
      <c r="B303" s="77" t="s">
        <v>810</v>
      </c>
      <c r="C303" s="107" t="s">
        <v>811</v>
      </c>
      <c r="D303" s="77" t="s">
        <v>27</v>
      </c>
      <c r="E303" s="77" t="s">
        <v>35</v>
      </c>
      <c r="F303" s="95">
        <v>4</v>
      </c>
      <c r="G303" s="95">
        <v>109.21</v>
      </c>
      <c r="H303" s="108">
        <f>ROUND(ROUND(F303,2)*ROUND(G303,2),2)</f>
        <v>436.84</v>
      </c>
    </row>
    <row r="304" ht="24.75" spans="1:8">
      <c r="A304" s="78" t="s">
        <v>824</v>
      </c>
      <c r="B304" s="77" t="s">
        <v>825</v>
      </c>
      <c r="C304" s="107" t="s">
        <v>826</v>
      </c>
      <c r="D304" s="77" t="s">
        <v>27</v>
      </c>
      <c r="E304" s="77" t="s">
        <v>35</v>
      </c>
      <c r="F304" s="95">
        <v>1</v>
      </c>
      <c r="G304" s="95">
        <v>922.21</v>
      </c>
      <c r="H304" s="108">
        <f>ROUND(ROUND(F304,2)*ROUND(G304,2),2)</f>
        <v>922.21</v>
      </c>
    </row>
    <row r="305" ht="16.5" spans="1:8">
      <c r="A305" s="78" t="s">
        <v>827</v>
      </c>
      <c r="B305" s="77" t="s">
        <v>828</v>
      </c>
      <c r="C305" s="107" t="s">
        <v>829</v>
      </c>
      <c r="D305" s="77" t="s">
        <v>14</v>
      </c>
      <c r="E305" s="77" t="s">
        <v>35</v>
      </c>
      <c r="F305" s="95">
        <v>4</v>
      </c>
      <c r="G305" s="95">
        <v>13.4</v>
      </c>
      <c r="H305" s="108">
        <f>ROUND(ROUND(F305,2)*ROUND(G305,2),2)</f>
        <v>53.6</v>
      </c>
    </row>
    <row r="306" ht="20.1" customHeight="1" spans="1:8">
      <c r="A306" s="106" t="s">
        <v>830</v>
      </c>
      <c r="B306" s="106" t="s">
        <v>831</v>
      </c>
      <c r="C306" s="106"/>
      <c r="D306" s="106"/>
      <c r="E306" s="106"/>
      <c r="F306" s="106"/>
      <c r="G306" s="106"/>
      <c r="H306" s="72">
        <f>ROUND(SUM(H307:H311),2)</f>
        <v>1783.18</v>
      </c>
    </row>
    <row r="307" ht="16.5" spans="1:8">
      <c r="A307" s="78" t="s">
        <v>832</v>
      </c>
      <c r="B307" s="77" t="s">
        <v>818</v>
      </c>
      <c r="C307" s="107" t="s">
        <v>819</v>
      </c>
      <c r="D307" s="77" t="s">
        <v>27</v>
      </c>
      <c r="E307" s="77" t="s">
        <v>35</v>
      </c>
      <c r="F307" s="95">
        <v>1</v>
      </c>
      <c r="G307" s="95">
        <v>159.83</v>
      </c>
      <c r="H307" s="108">
        <f>ROUND(ROUND(F307,2)*ROUND(G307,2),2)</f>
        <v>159.83</v>
      </c>
    </row>
    <row r="308" ht="16.5" spans="1:8">
      <c r="A308" s="78" t="s">
        <v>833</v>
      </c>
      <c r="B308" s="77" t="s">
        <v>828</v>
      </c>
      <c r="C308" s="107" t="s">
        <v>829</v>
      </c>
      <c r="D308" s="77" t="s">
        <v>14</v>
      </c>
      <c r="E308" s="77" t="s">
        <v>35</v>
      </c>
      <c r="F308" s="95">
        <v>4</v>
      </c>
      <c r="G308" s="95">
        <v>13.4</v>
      </c>
      <c r="H308" s="108">
        <f>ROUND(ROUND(F308,2)*ROUND(G308,2),2)</f>
        <v>53.6</v>
      </c>
    </row>
    <row r="309" ht="16.5" spans="1:8">
      <c r="A309" s="78" t="s">
        <v>834</v>
      </c>
      <c r="B309" s="77" t="s">
        <v>810</v>
      </c>
      <c r="C309" s="107" t="s">
        <v>811</v>
      </c>
      <c r="D309" s="77" t="s">
        <v>27</v>
      </c>
      <c r="E309" s="77" t="s">
        <v>35</v>
      </c>
      <c r="F309" s="95">
        <v>4</v>
      </c>
      <c r="G309" s="95">
        <v>109.21</v>
      </c>
      <c r="H309" s="108">
        <f>ROUND(ROUND(F309,2)*ROUND(G309,2),2)</f>
        <v>436.84</v>
      </c>
    </row>
    <row r="310" ht="16.5" spans="1:8">
      <c r="A310" s="78" t="s">
        <v>835</v>
      </c>
      <c r="B310" s="77" t="s">
        <v>821</v>
      </c>
      <c r="C310" s="107" t="s">
        <v>822</v>
      </c>
      <c r="D310" s="77" t="s">
        <v>14</v>
      </c>
      <c r="E310" s="77" t="s">
        <v>35</v>
      </c>
      <c r="F310" s="95">
        <v>14</v>
      </c>
      <c r="G310" s="95">
        <v>15.05</v>
      </c>
      <c r="H310" s="108">
        <f>ROUND(ROUND(F310,2)*ROUND(G310,2),2)</f>
        <v>210.7</v>
      </c>
    </row>
    <row r="311" ht="24.75" spans="1:8">
      <c r="A311" s="78" t="s">
        <v>836</v>
      </c>
      <c r="B311" s="77" t="s">
        <v>825</v>
      </c>
      <c r="C311" s="107" t="s">
        <v>826</v>
      </c>
      <c r="D311" s="77" t="s">
        <v>27</v>
      </c>
      <c r="E311" s="77" t="s">
        <v>35</v>
      </c>
      <c r="F311" s="95">
        <v>1</v>
      </c>
      <c r="G311" s="95">
        <v>922.21</v>
      </c>
      <c r="H311" s="108">
        <f>ROUND(ROUND(F311,2)*ROUND(G311,2),2)</f>
        <v>922.21</v>
      </c>
    </row>
    <row r="312" ht="20.1" customHeight="1" spans="1:8">
      <c r="A312" s="106" t="s">
        <v>837</v>
      </c>
      <c r="B312" s="106" t="s">
        <v>838</v>
      </c>
      <c r="C312" s="106"/>
      <c r="D312" s="106"/>
      <c r="E312" s="106"/>
      <c r="F312" s="106"/>
      <c r="G312" s="106"/>
      <c r="H312" s="72">
        <f>ROUND(SUM(H313:H318),2)</f>
        <v>2086.5</v>
      </c>
    </row>
    <row r="313" ht="16.5" spans="1:8">
      <c r="A313" s="78" t="s">
        <v>839</v>
      </c>
      <c r="B313" s="77" t="s">
        <v>840</v>
      </c>
      <c r="C313" s="107" t="s">
        <v>841</v>
      </c>
      <c r="D313" s="77" t="s">
        <v>14</v>
      </c>
      <c r="E313" s="77" t="s">
        <v>35</v>
      </c>
      <c r="F313" s="95">
        <v>1</v>
      </c>
      <c r="G313" s="95">
        <v>79.17</v>
      </c>
      <c r="H313" s="108">
        <f t="shared" ref="H313:H318" si="16">ROUND(ROUND(F313,2)*ROUND(G313,2),2)</f>
        <v>79.17</v>
      </c>
    </row>
    <row r="314" ht="16.5" spans="1:8">
      <c r="A314" s="78" t="s">
        <v>842</v>
      </c>
      <c r="B314" s="77" t="s">
        <v>828</v>
      </c>
      <c r="C314" s="107" t="s">
        <v>829</v>
      </c>
      <c r="D314" s="77" t="s">
        <v>14</v>
      </c>
      <c r="E314" s="77" t="s">
        <v>35</v>
      </c>
      <c r="F314" s="95">
        <v>4</v>
      </c>
      <c r="G314" s="95">
        <v>13.4</v>
      </c>
      <c r="H314" s="108">
        <f t="shared" si="16"/>
        <v>53.6</v>
      </c>
    </row>
    <row r="315" ht="16.5" spans="1:8">
      <c r="A315" s="78" t="s">
        <v>843</v>
      </c>
      <c r="B315" s="77" t="s">
        <v>810</v>
      </c>
      <c r="C315" s="107" t="s">
        <v>811</v>
      </c>
      <c r="D315" s="77" t="s">
        <v>27</v>
      </c>
      <c r="E315" s="77" t="s">
        <v>35</v>
      </c>
      <c r="F315" s="95">
        <v>4</v>
      </c>
      <c r="G315" s="95">
        <v>109.21</v>
      </c>
      <c r="H315" s="108">
        <f t="shared" si="16"/>
        <v>436.84</v>
      </c>
    </row>
    <row r="316" ht="16.5" spans="1:8">
      <c r="A316" s="78" t="s">
        <v>844</v>
      </c>
      <c r="B316" s="77" t="s">
        <v>845</v>
      </c>
      <c r="C316" s="107" t="s">
        <v>846</v>
      </c>
      <c r="D316" s="77" t="s">
        <v>14</v>
      </c>
      <c r="E316" s="77" t="s">
        <v>35</v>
      </c>
      <c r="F316" s="95">
        <v>21</v>
      </c>
      <c r="G316" s="95">
        <v>12.07</v>
      </c>
      <c r="H316" s="108">
        <f t="shared" si="16"/>
        <v>253.47</v>
      </c>
    </row>
    <row r="317" ht="16.5" spans="1:8">
      <c r="A317" s="78" t="s">
        <v>847</v>
      </c>
      <c r="B317" s="77" t="s">
        <v>848</v>
      </c>
      <c r="C317" s="107" t="s">
        <v>849</v>
      </c>
      <c r="D317" s="77" t="s">
        <v>27</v>
      </c>
      <c r="E317" s="77" t="s">
        <v>35</v>
      </c>
      <c r="F317" s="95">
        <v>1</v>
      </c>
      <c r="G317" s="95">
        <v>1166.22</v>
      </c>
      <c r="H317" s="108">
        <f t="shared" si="16"/>
        <v>1166.22</v>
      </c>
    </row>
    <row r="318" ht="16.5" spans="1:8">
      <c r="A318" s="78" t="s">
        <v>850</v>
      </c>
      <c r="B318" s="77" t="s">
        <v>851</v>
      </c>
      <c r="C318" s="107" t="s">
        <v>852</v>
      </c>
      <c r="D318" s="77" t="s">
        <v>14</v>
      </c>
      <c r="E318" s="77" t="s">
        <v>35</v>
      </c>
      <c r="F318" s="95">
        <v>1</v>
      </c>
      <c r="G318" s="95">
        <v>97.2</v>
      </c>
      <c r="H318" s="108">
        <f t="shared" si="16"/>
        <v>97.2</v>
      </c>
    </row>
    <row r="319" ht="20.1" customHeight="1" spans="1:8">
      <c r="A319" s="106" t="s">
        <v>853</v>
      </c>
      <c r="B319" s="106" t="s">
        <v>854</v>
      </c>
      <c r="C319" s="106"/>
      <c r="D319" s="106"/>
      <c r="E319" s="106"/>
      <c r="F319" s="106"/>
      <c r="G319" s="106"/>
      <c r="H319" s="72">
        <f>ROUND(SUM(H320:H327),2)</f>
        <v>2616.45</v>
      </c>
    </row>
    <row r="320" ht="16.5" spans="1:8">
      <c r="A320" s="78" t="s">
        <v>855</v>
      </c>
      <c r="B320" s="77" t="s">
        <v>840</v>
      </c>
      <c r="C320" s="107" t="s">
        <v>841</v>
      </c>
      <c r="D320" s="77" t="s">
        <v>14</v>
      </c>
      <c r="E320" s="77" t="s">
        <v>35</v>
      </c>
      <c r="F320" s="95">
        <v>2</v>
      </c>
      <c r="G320" s="95">
        <v>79.17</v>
      </c>
      <c r="H320" s="108">
        <f t="shared" ref="H320:H327" si="17">ROUND(ROUND(F320,2)*ROUND(G320,2),2)</f>
        <v>158.34</v>
      </c>
    </row>
    <row r="321" ht="16.5" spans="1:8">
      <c r="A321" s="78" t="s">
        <v>856</v>
      </c>
      <c r="B321" s="77" t="s">
        <v>828</v>
      </c>
      <c r="C321" s="107" t="s">
        <v>829</v>
      </c>
      <c r="D321" s="77" t="s">
        <v>14</v>
      </c>
      <c r="E321" s="77" t="s">
        <v>35</v>
      </c>
      <c r="F321" s="95">
        <v>4</v>
      </c>
      <c r="G321" s="95">
        <v>13.4</v>
      </c>
      <c r="H321" s="108">
        <f t="shared" si="17"/>
        <v>53.6</v>
      </c>
    </row>
    <row r="322" ht="16.5" spans="1:8">
      <c r="A322" s="78" t="s">
        <v>857</v>
      </c>
      <c r="B322" s="77" t="s">
        <v>810</v>
      </c>
      <c r="C322" s="107" t="s">
        <v>811</v>
      </c>
      <c r="D322" s="77" t="s">
        <v>27</v>
      </c>
      <c r="E322" s="77" t="s">
        <v>35</v>
      </c>
      <c r="F322" s="95">
        <v>4</v>
      </c>
      <c r="G322" s="95">
        <v>109.21</v>
      </c>
      <c r="H322" s="108">
        <f t="shared" si="17"/>
        <v>436.84</v>
      </c>
    </row>
    <row r="323" ht="16.5" spans="1:8">
      <c r="A323" s="78" t="s">
        <v>858</v>
      </c>
      <c r="B323" s="77" t="s">
        <v>845</v>
      </c>
      <c r="C323" s="107" t="s">
        <v>846</v>
      </c>
      <c r="D323" s="77" t="s">
        <v>14</v>
      </c>
      <c r="E323" s="77" t="s">
        <v>35</v>
      </c>
      <c r="F323" s="95">
        <v>24</v>
      </c>
      <c r="G323" s="95">
        <v>12.07</v>
      </c>
      <c r="H323" s="108">
        <f t="shared" si="17"/>
        <v>289.68</v>
      </c>
    </row>
    <row r="324" ht="16.5" spans="1:8">
      <c r="A324" s="78" t="s">
        <v>859</v>
      </c>
      <c r="B324" s="77" t="s">
        <v>860</v>
      </c>
      <c r="C324" s="107" t="s">
        <v>861</v>
      </c>
      <c r="D324" s="77" t="s">
        <v>27</v>
      </c>
      <c r="E324" s="77" t="s">
        <v>35</v>
      </c>
      <c r="F324" s="95">
        <v>1</v>
      </c>
      <c r="G324" s="95">
        <v>1067.53</v>
      </c>
      <c r="H324" s="108">
        <f t="shared" si="17"/>
        <v>1067.53</v>
      </c>
    </row>
    <row r="325" ht="16.5" spans="1:8">
      <c r="A325" s="78" t="s">
        <v>862</v>
      </c>
      <c r="B325" s="77" t="s">
        <v>863</v>
      </c>
      <c r="C325" s="107" t="s">
        <v>864</v>
      </c>
      <c r="D325" s="77" t="s">
        <v>27</v>
      </c>
      <c r="E325" s="77" t="s">
        <v>35</v>
      </c>
      <c r="F325" s="95">
        <v>1</v>
      </c>
      <c r="G325" s="95">
        <v>99.31</v>
      </c>
      <c r="H325" s="108">
        <f t="shared" si="17"/>
        <v>99.31</v>
      </c>
    </row>
    <row r="326" ht="16.5" spans="1:8">
      <c r="A326" s="78" t="s">
        <v>865</v>
      </c>
      <c r="B326" s="77" t="s">
        <v>866</v>
      </c>
      <c r="C326" s="107" t="s">
        <v>867</v>
      </c>
      <c r="D326" s="77" t="s">
        <v>14</v>
      </c>
      <c r="E326" s="77" t="s">
        <v>35</v>
      </c>
      <c r="F326" s="95">
        <v>1</v>
      </c>
      <c r="G326" s="95">
        <v>413.95</v>
      </c>
      <c r="H326" s="108">
        <f t="shared" si="17"/>
        <v>413.95</v>
      </c>
    </row>
    <row r="327" ht="16.5" spans="1:8">
      <c r="A327" s="78" t="s">
        <v>868</v>
      </c>
      <c r="B327" s="77" t="s">
        <v>851</v>
      </c>
      <c r="C327" s="107" t="s">
        <v>852</v>
      </c>
      <c r="D327" s="77" t="s">
        <v>14</v>
      </c>
      <c r="E327" s="77" t="s">
        <v>35</v>
      </c>
      <c r="F327" s="95">
        <v>1</v>
      </c>
      <c r="G327" s="95">
        <v>97.2</v>
      </c>
      <c r="H327" s="108">
        <f t="shared" si="17"/>
        <v>97.2</v>
      </c>
    </row>
    <row r="328" ht="20.1" customHeight="1" spans="1:8">
      <c r="A328" s="106" t="s">
        <v>869</v>
      </c>
      <c r="B328" s="106" t="s">
        <v>870</v>
      </c>
      <c r="C328" s="106"/>
      <c r="D328" s="106"/>
      <c r="E328" s="106"/>
      <c r="F328" s="106"/>
      <c r="G328" s="106"/>
      <c r="H328" s="72">
        <f>ROUND(SUM(H329:H338),2)</f>
        <v>7539.85</v>
      </c>
    </row>
    <row r="329" ht="16.5" spans="1:8">
      <c r="A329" s="78" t="s">
        <v>871</v>
      </c>
      <c r="B329" s="77" t="s">
        <v>872</v>
      </c>
      <c r="C329" s="107" t="s">
        <v>873</v>
      </c>
      <c r="D329" s="77" t="s">
        <v>643</v>
      </c>
      <c r="E329" s="77" t="s">
        <v>376</v>
      </c>
      <c r="F329" s="95">
        <v>1</v>
      </c>
      <c r="G329" s="95">
        <v>315.17</v>
      </c>
      <c r="H329" s="108">
        <f t="shared" ref="H329:H338" si="18">ROUND(ROUND(F329,2)*ROUND(G329,2),2)</f>
        <v>315.17</v>
      </c>
    </row>
    <row r="330" ht="16.5" spans="1:8">
      <c r="A330" s="78" t="s">
        <v>874</v>
      </c>
      <c r="B330" s="77" t="s">
        <v>828</v>
      </c>
      <c r="C330" s="107" t="s">
        <v>829</v>
      </c>
      <c r="D330" s="77" t="s">
        <v>14</v>
      </c>
      <c r="E330" s="77" t="s">
        <v>35</v>
      </c>
      <c r="F330" s="95">
        <v>4</v>
      </c>
      <c r="G330" s="95">
        <v>13.4</v>
      </c>
      <c r="H330" s="108">
        <f t="shared" si="18"/>
        <v>53.6</v>
      </c>
    </row>
    <row r="331" ht="16.5" spans="1:8">
      <c r="A331" s="78" t="s">
        <v>875</v>
      </c>
      <c r="B331" s="77" t="s">
        <v>810</v>
      </c>
      <c r="C331" s="107" t="s">
        <v>811</v>
      </c>
      <c r="D331" s="77" t="s">
        <v>27</v>
      </c>
      <c r="E331" s="77" t="s">
        <v>35</v>
      </c>
      <c r="F331" s="95">
        <v>4</v>
      </c>
      <c r="G331" s="95">
        <v>109.21</v>
      </c>
      <c r="H331" s="108">
        <f t="shared" si="18"/>
        <v>436.84</v>
      </c>
    </row>
    <row r="332" ht="16.5" spans="1:8">
      <c r="A332" s="78" t="s">
        <v>876</v>
      </c>
      <c r="B332" s="77" t="s">
        <v>845</v>
      </c>
      <c r="C332" s="107" t="s">
        <v>846</v>
      </c>
      <c r="D332" s="77" t="s">
        <v>14</v>
      </c>
      <c r="E332" s="77" t="s">
        <v>35</v>
      </c>
      <c r="F332" s="95">
        <v>4</v>
      </c>
      <c r="G332" s="95">
        <v>12.07</v>
      </c>
      <c r="H332" s="108">
        <f t="shared" si="18"/>
        <v>48.28</v>
      </c>
    </row>
    <row r="333" ht="16.5" spans="1:8">
      <c r="A333" s="78" t="s">
        <v>877</v>
      </c>
      <c r="B333" s="77" t="s">
        <v>863</v>
      </c>
      <c r="C333" s="107" t="s">
        <v>864</v>
      </c>
      <c r="D333" s="77" t="s">
        <v>27</v>
      </c>
      <c r="E333" s="77" t="s">
        <v>35</v>
      </c>
      <c r="F333" s="95">
        <v>2</v>
      </c>
      <c r="G333" s="95">
        <v>99.31</v>
      </c>
      <c r="H333" s="108">
        <f t="shared" si="18"/>
        <v>198.62</v>
      </c>
    </row>
    <row r="334" ht="16.5" spans="1:8">
      <c r="A334" s="78" t="s">
        <v>878</v>
      </c>
      <c r="B334" s="77" t="s">
        <v>821</v>
      </c>
      <c r="C334" s="107" t="s">
        <v>822</v>
      </c>
      <c r="D334" s="77" t="s">
        <v>14</v>
      </c>
      <c r="E334" s="77" t="s">
        <v>35</v>
      </c>
      <c r="F334" s="95">
        <v>1</v>
      </c>
      <c r="G334" s="95">
        <v>15.05</v>
      </c>
      <c r="H334" s="108">
        <f t="shared" si="18"/>
        <v>15.05</v>
      </c>
    </row>
    <row r="335" ht="24.75" spans="1:8">
      <c r="A335" s="78" t="s">
        <v>879</v>
      </c>
      <c r="B335" s="77" t="s">
        <v>880</v>
      </c>
      <c r="C335" s="107" t="s">
        <v>881</v>
      </c>
      <c r="D335" s="77" t="s">
        <v>27</v>
      </c>
      <c r="E335" s="77" t="s">
        <v>35</v>
      </c>
      <c r="F335" s="95">
        <v>1</v>
      </c>
      <c r="G335" s="95">
        <v>1018.44</v>
      </c>
      <c r="H335" s="108">
        <f t="shared" si="18"/>
        <v>1018.44</v>
      </c>
    </row>
    <row r="336" ht="16.5" spans="1:8">
      <c r="A336" s="78" t="s">
        <v>882</v>
      </c>
      <c r="B336" s="77" t="s">
        <v>840</v>
      </c>
      <c r="C336" s="107" t="s">
        <v>841</v>
      </c>
      <c r="D336" s="77" t="s">
        <v>14</v>
      </c>
      <c r="E336" s="77" t="s">
        <v>35</v>
      </c>
      <c r="F336" s="95">
        <v>6</v>
      </c>
      <c r="G336" s="95">
        <v>79.17</v>
      </c>
      <c r="H336" s="108">
        <f t="shared" si="18"/>
        <v>475.02</v>
      </c>
    </row>
    <row r="337" ht="16.5" spans="1:8">
      <c r="A337" s="78" t="s">
        <v>883</v>
      </c>
      <c r="B337" s="77" t="s">
        <v>884</v>
      </c>
      <c r="C337" s="107" t="s">
        <v>885</v>
      </c>
      <c r="D337" s="77" t="s">
        <v>27</v>
      </c>
      <c r="E337" s="77" t="s">
        <v>35</v>
      </c>
      <c r="F337" s="95">
        <v>2</v>
      </c>
      <c r="G337" s="95">
        <v>375.87</v>
      </c>
      <c r="H337" s="108">
        <f t="shared" si="18"/>
        <v>751.74</v>
      </c>
    </row>
    <row r="338" ht="16.5" spans="1:8">
      <c r="A338" s="78" t="s">
        <v>886</v>
      </c>
      <c r="B338" s="77" t="s">
        <v>887</v>
      </c>
      <c r="C338" s="107" t="s">
        <v>888</v>
      </c>
      <c r="D338" s="77" t="s">
        <v>27</v>
      </c>
      <c r="E338" s="77" t="s">
        <v>35</v>
      </c>
      <c r="F338" s="95">
        <v>1</v>
      </c>
      <c r="G338" s="95">
        <v>4227.09</v>
      </c>
      <c r="H338" s="108">
        <f t="shared" si="18"/>
        <v>4227.09</v>
      </c>
    </row>
    <row r="339" ht="20.1" customHeight="1" spans="1:8">
      <c r="A339" s="106" t="s">
        <v>889</v>
      </c>
      <c r="B339" s="106" t="s">
        <v>890</v>
      </c>
      <c r="C339" s="106"/>
      <c r="D339" s="106"/>
      <c r="E339" s="106"/>
      <c r="F339" s="106"/>
      <c r="G339" s="106"/>
      <c r="H339" s="72">
        <f>ROUND(SUM(H340:H345),2)</f>
        <v>1319.74</v>
      </c>
    </row>
    <row r="340" ht="16.5" spans="1:8">
      <c r="A340" s="78" t="s">
        <v>891</v>
      </c>
      <c r="B340" s="77" t="s">
        <v>840</v>
      </c>
      <c r="C340" s="107" t="s">
        <v>841</v>
      </c>
      <c r="D340" s="77" t="s">
        <v>14</v>
      </c>
      <c r="E340" s="77" t="s">
        <v>35</v>
      </c>
      <c r="F340" s="95">
        <v>1</v>
      </c>
      <c r="G340" s="95">
        <v>79.17</v>
      </c>
      <c r="H340" s="108">
        <f t="shared" ref="H340:H345" si="19">ROUND(ROUND(F340,2)*ROUND(G340,2),2)</f>
        <v>79.17</v>
      </c>
    </row>
    <row r="341" ht="16.5" spans="1:8">
      <c r="A341" s="78" t="s">
        <v>892</v>
      </c>
      <c r="B341" s="77" t="s">
        <v>845</v>
      </c>
      <c r="C341" s="107" t="s">
        <v>846</v>
      </c>
      <c r="D341" s="77" t="s">
        <v>14</v>
      </c>
      <c r="E341" s="77" t="s">
        <v>35</v>
      </c>
      <c r="F341" s="95">
        <v>4</v>
      </c>
      <c r="G341" s="95">
        <v>12.07</v>
      </c>
      <c r="H341" s="108">
        <f t="shared" si="19"/>
        <v>48.28</v>
      </c>
    </row>
    <row r="342" ht="16.5" spans="1:8">
      <c r="A342" s="78" t="s">
        <v>893</v>
      </c>
      <c r="B342" s="77" t="s">
        <v>863</v>
      </c>
      <c r="C342" s="107" t="s">
        <v>864</v>
      </c>
      <c r="D342" s="77" t="s">
        <v>27</v>
      </c>
      <c r="E342" s="77" t="s">
        <v>35</v>
      </c>
      <c r="F342" s="95">
        <v>1</v>
      </c>
      <c r="G342" s="95">
        <v>99.31</v>
      </c>
      <c r="H342" s="108">
        <f t="shared" si="19"/>
        <v>99.31</v>
      </c>
    </row>
    <row r="343" ht="16.5" spans="1:8">
      <c r="A343" s="78" t="s">
        <v>894</v>
      </c>
      <c r="B343" s="77" t="s">
        <v>828</v>
      </c>
      <c r="C343" s="107" t="s">
        <v>829</v>
      </c>
      <c r="D343" s="77" t="s">
        <v>14</v>
      </c>
      <c r="E343" s="77" t="s">
        <v>35</v>
      </c>
      <c r="F343" s="95">
        <v>4</v>
      </c>
      <c r="G343" s="95">
        <v>13.4</v>
      </c>
      <c r="H343" s="108">
        <f t="shared" si="19"/>
        <v>53.6</v>
      </c>
    </row>
    <row r="344" ht="16.5" spans="1:8">
      <c r="A344" s="78" t="s">
        <v>895</v>
      </c>
      <c r="B344" s="77" t="s">
        <v>810</v>
      </c>
      <c r="C344" s="107" t="s">
        <v>811</v>
      </c>
      <c r="D344" s="77" t="s">
        <v>27</v>
      </c>
      <c r="E344" s="77" t="s">
        <v>35</v>
      </c>
      <c r="F344" s="95">
        <v>4</v>
      </c>
      <c r="G344" s="95">
        <v>109.21</v>
      </c>
      <c r="H344" s="108">
        <f t="shared" si="19"/>
        <v>436.84</v>
      </c>
    </row>
    <row r="345" ht="16.5" spans="1:8">
      <c r="A345" s="78" t="s">
        <v>896</v>
      </c>
      <c r="B345" s="77" t="s">
        <v>897</v>
      </c>
      <c r="C345" s="107" t="s">
        <v>898</v>
      </c>
      <c r="D345" s="77" t="s">
        <v>27</v>
      </c>
      <c r="E345" s="77" t="s">
        <v>35</v>
      </c>
      <c r="F345" s="95">
        <v>1</v>
      </c>
      <c r="G345" s="95">
        <v>602.54</v>
      </c>
      <c r="H345" s="108">
        <f t="shared" si="19"/>
        <v>602.54</v>
      </c>
    </row>
    <row r="346" ht="20.1" customHeight="1" spans="1:8">
      <c r="A346" s="106" t="s">
        <v>899</v>
      </c>
      <c r="B346" s="106" t="s">
        <v>900</v>
      </c>
      <c r="C346" s="106"/>
      <c r="D346" s="106"/>
      <c r="E346" s="106"/>
      <c r="F346" s="106"/>
      <c r="G346" s="106"/>
      <c r="H346" s="72">
        <f>ROUND(SUM(H347:H351),2)</f>
        <v>1304.92</v>
      </c>
    </row>
    <row r="347" ht="16.5" spans="1:8">
      <c r="A347" s="78" t="s">
        <v>901</v>
      </c>
      <c r="B347" s="77" t="s">
        <v>840</v>
      </c>
      <c r="C347" s="107" t="s">
        <v>841</v>
      </c>
      <c r="D347" s="77" t="s">
        <v>14</v>
      </c>
      <c r="E347" s="77" t="s">
        <v>35</v>
      </c>
      <c r="F347" s="95">
        <v>1</v>
      </c>
      <c r="G347" s="95">
        <v>79.17</v>
      </c>
      <c r="H347" s="108">
        <f>ROUND(ROUND(F347,2)*ROUND(G347,2),2)</f>
        <v>79.17</v>
      </c>
    </row>
    <row r="348" ht="16.5" spans="1:8">
      <c r="A348" s="78" t="s">
        <v>902</v>
      </c>
      <c r="B348" s="77" t="s">
        <v>845</v>
      </c>
      <c r="C348" s="107" t="s">
        <v>846</v>
      </c>
      <c r="D348" s="77" t="s">
        <v>14</v>
      </c>
      <c r="E348" s="77" t="s">
        <v>35</v>
      </c>
      <c r="F348" s="95">
        <v>11</v>
      </c>
      <c r="G348" s="95">
        <v>12.07</v>
      </c>
      <c r="H348" s="108">
        <f>ROUND(ROUND(F348,2)*ROUND(G348,2),2)</f>
        <v>132.77</v>
      </c>
    </row>
    <row r="349" ht="16.5" spans="1:8">
      <c r="A349" s="78" t="s">
        <v>903</v>
      </c>
      <c r="B349" s="77" t="s">
        <v>828</v>
      </c>
      <c r="C349" s="107" t="s">
        <v>829</v>
      </c>
      <c r="D349" s="77" t="s">
        <v>14</v>
      </c>
      <c r="E349" s="77" t="s">
        <v>35</v>
      </c>
      <c r="F349" s="95">
        <v>4</v>
      </c>
      <c r="G349" s="95">
        <v>13.4</v>
      </c>
      <c r="H349" s="108">
        <f>ROUND(ROUND(F349,2)*ROUND(G349,2),2)</f>
        <v>53.6</v>
      </c>
    </row>
    <row r="350" ht="16.5" spans="1:8">
      <c r="A350" s="78" t="s">
        <v>904</v>
      </c>
      <c r="B350" s="77" t="s">
        <v>810</v>
      </c>
      <c r="C350" s="107" t="s">
        <v>811</v>
      </c>
      <c r="D350" s="77" t="s">
        <v>27</v>
      </c>
      <c r="E350" s="77" t="s">
        <v>35</v>
      </c>
      <c r="F350" s="95">
        <v>4</v>
      </c>
      <c r="G350" s="95">
        <v>109.21</v>
      </c>
      <c r="H350" s="108">
        <f>ROUND(ROUND(F350,2)*ROUND(G350,2),2)</f>
        <v>436.84</v>
      </c>
    </row>
    <row r="351" ht="16.5" spans="1:8">
      <c r="A351" s="78" t="s">
        <v>905</v>
      </c>
      <c r="B351" s="77" t="s">
        <v>897</v>
      </c>
      <c r="C351" s="107" t="s">
        <v>898</v>
      </c>
      <c r="D351" s="77" t="s">
        <v>27</v>
      </c>
      <c r="E351" s="77" t="s">
        <v>35</v>
      </c>
      <c r="F351" s="95">
        <v>1</v>
      </c>
      <c r="G351" s="95">
        <v>602.54</v>
      </c>
      <c r="H351" s="108">
        <f>ROUND(ROUND(F351,2)*ROUND(G351,2),2)</f>
        <v>602.54</v>
      </c>
    </row>
    <row r="352" ht="20.1" customHeight="1" spans="1:8">
      <c r="A352" s="106" t="s">
        <v>906</v>
      </c>
      <c r="B352" s="106" t="s">
        <v>907</v>
      </c>
      <c r="C352" s="106"/>
      <c r="D352" s="106"/>
      <c r="E352" s="106"/>
      <c r="F352" s="106"/>
      <c r="G352" s="106"/>
      <c r="H352" s="72">
        <f>ROUND(SUM(H353:H358),2)</f>
        <v>1355.95</v>
      </c>
    </row>
    <row r="353" ht="16.5" spans="1:8">
      <c r="A353" s="78" t="s">
        <v>908</v>
      </c>
      <c r="B353" s="77" t="s">
        <v>840</v>
      </c>
      <c r="C353" s="107" t="s">
        <v>841</v>
      </c>
      <c r="D353" s="77" t="s">
        <v>14</v>
      </c>
      <c r="E353" s="77" t="s">
        <v>35</v>
      </c>
      <c r="F353" s="95">
        <v>1</v>
      </c>
      <c r="G353" s="95">
        <v>79.17</v>
      </c>
      <c r="H353" s="108">
        <f t="shared" ref="H353:H358" si="20">ROUND(ROUND(F353,2)*ROUND(G353,2),2)</f>
        <v>79.17</v>
      </c>
    </row>
    <row r="354" ht="16.5" spans="1:8">
      <c r="A354" s="78" t="s">
        <v>909</v>
      </c>
      <c r="B354" s="77" t="s">
        <v>845</v>
      </c>
      <c r="C354" s="107" t="s">
        <v>846</v>
      </c>
      <c r="D354" s="77" t="s">
        <v>14</v>
      </c>
      <c r="E354" s="77" t="s">
        <v>35</v>
      </c>
      <c r="F354" s="95">
        <v>7</v>
      </c>
      <c r="G354" s="95">
        <v>12.07</v>
      </c>
      <c r="H354" s="108">
        <f t="shared" si="20"/>
        <v>84.49</v>
      </c>
    </row>
    <row r="355" ht="16.5" spans="1:8">
      <c r="A355" s="78" t="s">
        <v>910</v>
      </c>
      <c r="B355" s="77" t="s">
        <v>863</v>
      </c>
      <c r="C355" s="107" t="s">
        <v>864</v>
      </c>
      <c r="D355" s="77" t="s">
        <v>27</v>
      </c>
      <c r="E355" s="77" t="s">
        <v>35</v>
      </c>
      <c r="F355" s="95">
        <v>1</v>
      </c>
      <c r="G355" s="95">
        <v>99.31</v>
      </c>
      <c r="H355" s="108">
        <f t="shared" si="20"/>
        <v>99.31</v>
      </c>
    </row>
    <row r="356" ht="16.5" spans="1:8">
      <c r="A356" s="78" t="s">
        <v>911</v>
      </c>
      <c r="B356" s="77" t="s">
        <v>828</v>
      </c>
      <c r="C356" s="107" t="s">
        <v>829</v>
      </c>
      <c r="D356" s="77" t="s">
        <v>14</v>
      </c>
      <c r="E356" s="77" t="s">
        <v>35</v>
      </c>
      <c r="F356" s="95">
        <v>4</v>
      </c>
      <c r="G356" s="95">
        <v>13.4</v>
      </c>
      <c r="H356" s="108">
        <f t="shared" si="20"/>
        <v>53.6</v>
      </c>
    </row>
    <row r="357" ht="16.5" spans="1:8">
      <c r="A357" s="78" t="s">
        <v>912</v>
      </c>
      <c r="B357" s="77" t="s">
        <v>810</v>
      </c>
      <c r="C357" s="107" t="s">
        <v>811</v>
      </c>
      <c r="D357" s="77" t="s">
        <v>27</v>
      </c>
      <c r="E357" s="77" t="s">
        <v>35</v>
      </c>
      <c r="F357" s="95">
        <v>4</v>
      </c>
      <c r="G357" s="95">
        <v>109.21</v>
      </c>
      <c r="H357" s="108">
        <f t="shared" si="20"/>
        <v>436.84</v>
      </c>
    </row>
    <row r="358" ht="16.5" spans="1:8">
      <c r="A358" s="78" t="s">
        <v>913</v>
      </c>
      <c r="B358" s="77" t="s">
        <v>897</v>
      </c>
      <c r="C358" s="107" t="s">
        <v>898</v>
      </c>
      <c r="D358" s="77" t="s">
        <v>27</v>
      </c>
      <c r="E358" s="77" t="s">
        <v>35</v>
      </c>
      <c r="F358" s="95">
        <v>1</v>
      </c>
      <c r="G358" s="95">
        <v>602.54</v>
      </c>
      <c r="H358" s="108">
        <f t="shared" si="20"/>
        <v>602.54</v>
      </c>
    </row>
    <row r="359" ht="20.1" customHeight="1" spans="1:8">
      <c r="A359" s="106" t="s">
        <v>914</v>
      </c>
      <c r="B359" s="106" t="s">
        <v>915</v>
      </c>
      <c r="C359" s="106"/>
      <c r="D359" s="106"/>
      <c r="E359" s="106"/>
      <c r="F359" s="106"/>
      <c r="G359" s="106"/>
      <c r="H359" s="72">
        <f>ROUND(SUM(H360:H364),2)</f>
        <v>1208.36</v>
      </c>
    </row>
    <row r="360" ht="16.5" spans="1:8">
      <c r="A360" s="78" t="s">
        <v>916</v>
      </c>
      <c r="B360" s="77" t="s">
        <v>840</v>
      </c>
      <c r="C360" s="107" t="s">
        <v>841</v>
      </c>
      <c r="D360" s="77" t="s">
        <v>14</v>
      </c>
      <c r="E360" s="77" t="s">
        <v>35</v>
      </c>
      <c r="F360" s="95">
        <v>1</v>
      </c>
      <c r="G360" s="95">
        <v>79.17</v>
      </c>
      <c r="H360" s="108">
        <f>ROUND(ROUND(F360,2)*ROUND(G360,2),2)</f>
        <v>79.17</v>
      </c>
    </row>
    <row r="361" ht="16.5" spans="1:8">
      <c r="A361" s="78" t="s">
        <v>917</v>
      </c>
      <c r="B361" s="77" t="s">
        <v>845</v>
      </c>
      <c r="C361" s="107" t="s">
        <v>846</v>
      </c>
      <c r="D361" s="77" t="s">
        <v>14</v>
      </c>
      <c r="E361" s="77" t="s">
        <v>35</v>
      </c>
      <c r="F361" s="95">
        <v>3</v>
      </c>
      <c r="G361" s="95">
        <v>12.07</v>
      </c>
      <c r="H361" s="108">
        <f>ROUND(ROUND(F361,2)*ROUND(G361,2),2)</f>
        <v>36.21</v>
      </c>
    </row>
    <row r="362" ht="16.5" spans="1:8">
      <c r="A362" s="78" t="s">
        <v>918</v>
      </c>
      <c r="B362" s="77" t="s">
        <v>828</v>
      </c>
      <c r="C362" s="107" t="s">
        <v>829</v>
      </c>
      <c r="D362" s="77" t="s">
        <v>14</v>
      </c>
      <c r="E362" s="77" t="s">
        <v>35</v>
      </c>
      <c r="F362" s="95">
        <v>4</v>
      </c>
      <c r="G362" s="95">
        <v>13.4</v>
      </c>
      <c r="H362" s="108">
        <f>ROUND(ROUND(F362,2)*ROUND(G362,2),2)</f>
        <v>53.6</v>
      </c>
    </row>
    <row r="363" ht="16.5" spans="1:8">
      <c r="A363" s="78" t="s">
        <v>919</v>
      </c>
      <c r="B363" s="77" t="s">
        <v>810</v>
      </c>
      <c r="C363" s="107" t="s">
        <v>811</v>
      </c>
      <c r="D363" s="77" t="s">
        <v>27</v>
      </c>
      <c r="E363" s="77" t="s">
        <v>35</v>
      </c>
      <c r="F363" s="95">
        <v>4</v>
      </c>
      <c r="G363" s="95">
        <v>109.21</v>
      </c>
      <c r="H363" s="108">
        <f>ROUND(ROUND(F363,2)*ROUND(G363,2),2)</f>
        <v>436.84</v>
      </c>
    </row>
    <row r="364" ht="16.5" spans="1:8">
      <c r="A364" s="78" t="s">
        <v>920</v>
      </c>
      <c r="B364" s="77" t="s">
        <v>897</v>
      </c>
      <c r="C364" s="107" t="s">
        <v>898</v>
      </c>
      <c r="D364" s="77" t="s">
        <v>27</v>
      </c>
      <c r="E364" s="77" t="s">
        <v>35</v>
      </c>
      <c r="F364" s="95">
        <v>1</v>
      </c>
      <c r="G364" s="95">
        <v>602.54</v>
      </c>
      <c r="H364" s="108">
        <f>ROUND(ROUND(F364,2)*ROUND(G364,2),2)</f>
        <v>602.54</v>
      </c>
    </row>
    <row r="365" ht="20.1" customHeight="1" spans="1:8">
      <c r="A365" s="106" t="s">
        <v>921</v>
      </c>
      <c r="B365" s="106" t="s">
        <v>922</v>
      </c>
      <c r="C365" s="106"/>
      <c r="D365" s="106"/>
      <c r="E365" s="106"/>
      <c r="F365" s="106"/>
      <c r="G365" s="106"/>
      <c r="H365" s="72">
        <f>ROUND(SUM(H366:H371),2)</f>
        <v>1307.67</v>
      </c>
    </row>
    <row r="366" ht="16.5" spans="1:8">
      <c r="A366" s="78" t="s">
        <v>923</v>
      </c>
      <c r="B366" s="77" t="s">
        <v>840</v>
      </c>
      <c r="C366" s="107" t="s">
        <v>841</v>
      </c>
      <c r="D366" s="77" t="s">
        <v>14</v>
      </c>
      <c r="E366" s="77" t="s">
        <v>35</v>
      </c>
      <c r="F366" s="95">
        <v>1</v>
      </c>
      <c r="G366" s="95">
        <v>79.17</v>
      </c>
      <c r="H366" s="108">
        <f t="shared" ref="H366:H371" si="21">ROUND(ROUND(F366,2)*ROUND(G366,2),2)</f>
        <v>79.17</v>
      </c>
    </row>
    <row r="367" ht="16.5" spans="1:8">
      <c r="A367" s="78" t="s">
        <v>924</v>
      </c>
      <c r="B367" s="77" t="s">
        <v>845</v>
      </c>
      <c r="C367" s="107" t="s">
        <v>846</v>
      </c>
      <c r="D367" s="77" t="s">
        <v>14</v>
      </c>
      <c r="E367" s="77" t="s">
        <v>35</v>
      </c>
      <c r="F367" s="95">
        <v>3</v>
      </c>
      <c r="G367" s="95">
        <v>12.07</v>
      </c>
      <c r="H367" s="108">
        <f t="shared" si="21"/>
        <v>36.21</v>
      </c>
    </row>
    <row r="368" ht="16.5" spans="1:8">
      <c r="A368" s="78" t="s">
        <v>925</v>
      </c>
      <c r="B368" s="77" t="s">
        <v>828</v>
      </c>
      <c r="C368" s="107" t="s">
        <v>829</v>
      </c>
      <c r="D368" s="77" t="s">
        <v>14</v>
      </c>
      <c r="E368" s="77" t="s">
        <v>35</v>
      </c>
      <c r="F368" s="95">
        <v>4</v>
      </c>
      <c r="G368" s="95">
        <v>13.4</v>
      </c>
      <c r="H368" s="108">
        <f t="shared" si="21"/>
        <v>53.6</v>
      </c>
    </row>
    <row r="369" ht="16.5" spans="1:8">
      <c r="A369" s="78" t="s">
        <v>926</v>
      </c>
      <c r="B369" s="77" t="s">
        <v>810</v>
      </c>
      <c r="C369" s="107" t="s">
        <v>811</v>
      </c>
      <c r="D369" s="77" t="s">
        <v>27</v>
      </c>
      <c r="E369" s="77" t="s">
        <v>35</v>
      </c>
      <c r="F369" s="95">
        <v>4</v>
      </c>
      <c r="G369" s="95">
        <v>109.21</v>
      </c>
      <c r="H369" s="108">
        <f t="shared" si="21"/>
        <v>436.84</v>
      </c>
    </row>
    <row r="370" ht="16.5" spans="1:8">
      <c r="A370" s="78" t="s">
        <v>927</v>
      </c>
      <c r="B370" s="77" t="s">
        <v>863</v>
      </c>
      <c r="C370" s="107" t="s">
        <v>864</v>
      </c>
      <c r="D370" s="77" t="s">
        <v>27</v>
      </c>
      <c r="E370" s="77" t="s">
        <v>35</v>
      </c>
      <c r="F370" s="95">
        <v>1</v>
      </c>
      <c r="G370" s="95">
        <v>99.31</v>
      </c>
      <c r="H370" s="108">
        <f t="shared" si="21"/>
        <v>99.31</v>
      </c>
    </row>
    <row r="371" ht="16.5" spans="1:8">
      <c r="A371" s="78" t="s">
        <v>928</v>
      </c>
      <c r="B371" s="77" t="s">
        <v>897</v>
      </c>
      <c r="C371" s="107" t="s">
        <v>898</v>
      </c>
      <c r="D371" s="77" t="s">
        <v>27</v>
      </c>
      <c r="E371" s="77" t="s">
        <v>35</v>
      </c>
      <c r="F371" s="95">
        <v>1</v>
      </c>
      <c r="G371" s="95">
        <v>602.54</v>
      </c>
      <c r="H371" s="108">
        <f t="shared" si="21"/>
        <v>602.54</v>
      </c>
    </row>
    <row r="372" ht="20.1" customHeight="1" spans="1:8">
      <c r="A372" s="106" t="s">
        <v>929</v>
      </c>
      <c r="B372" s="106" t="s">
        <v>930</v>
      </c>
      <c r="C372" s="106"/>
      <c r="D372" s="106"/>
      <c r="E372" s="106"/>
      <c r="F372" s="106"/>
      <c r="G372" s="106"/>
      <c r="H372" s="72">
        <f>ROUND(SUM(H373:H379),2)</f>
        <v>1460.21</v>
      </c>
    </row>
    <row r="373" ht="16.5" spans="1:8">
      <c r="A373" s="78" t="s">
        <v>931</v>
      </c>
      <c r="B373" s="77" t="s">
        <v>840</v>
      </c>
      <c r="C373" s="107" t="s">
        <v>841</v>
      </c>
      <c r="D373" s="77" t="s">
        <v>14</v>
      </c>
      <c r="E373" s="77" t="s">
        <v>35</v>
      </c>
      <c r="F373" s="95">
        <v>1</v>
      </c>
      <c r="G373" s="95">
        <v>79.17</v>
      </c>
      <c r="H373" s="108">
        <f t="shared" ref="H373:H379" si="22">ROUND(ROUND(F373,2)*ROUND(G373,2),2)</f>
        <v>79.17</v>
      </c>
    </row>
    <row r="374" ht="16.5" spans="1:8">
      <c r="A374" s="78" t="s">
        <v>932</v>
      </c>
      <c r="B374" s="77" t="s">
        <v>807</v>
      </c>
      <c r="C374" s="107" t="s">
        <v>808</v>
      </c>
      <c r="D374" s="77" t="s">
        <v>14</v>
      </c>
      <c r="E374" s="77" t="s">
        <v>35</v>
      </c>
      <c r="F374" s="95">
        <v>1</v>
      </c>
      <c r="G374" s="95">
        <v>70.22</v>
      </c>
      <c r="H374" s="108">
        <f t="shared" si="22"/>
        <v>70.22</v>
      </c>
    </row>
    <row r="375" ht="16.5" spans="1:8">
      <c r="A375" s="78" t="s">
        <v>933</v>
      </c>
      <c r="B375" s="77" t="s">
        <v>845</v>
      </c>
      <c r="C375" s="107" t="s">
        <v>846</v>
      </c>
      <c r="D375" s="77" t="s">
        <v>14</v>
      </c>
      <c r="E375" s="77" t="s">
        <v>35</v>
      </c>
      <c r="F375" s="95">
        <v>9</v>
      </c>
      <c r="G375" s="95">
        <v>12.07</v>
      </c>
      <c r="H375" s="108">
        <f t="shared" si="22"/>
        <v>108.63</v>
      </c>
    </row>
    <row r="376" ht="16.5" spans="1:8">
      <c r="A376" s="78" t="s">
        <v>934</v>
      </c>
      <c r="B376" s="77" t="s">
        <v>828</v>
      </c>
      <c r="C376" s="107" t="s">
        <v>829</v>
      </c>
      <c r="D376" s="77" t="s">
        <v>14</v>
      </c>
      <c r="E376" s="77" t="s">
        <v>35</v>
      </c>
      <c r="F376" s="95">
        <v>4</v>
      </c>
      <c r="G376" s="95">
        <v>13.4</v>
      </c>
      <c r="H376" s="108">
        <f t="shared" si="22"/>
        <v>53.6</v>
      </c>
    </row>
    <row r="377" ht="16.5" spans="1:8">
      <c r="A377" s="78" t="s">
        <v>935</v>
      </c>
      <c r="B377" s="77" t="s">
        <v>810</v>
      </c>
      <c r="C377" s="107" t="s">
        <v>811</v>
      </c>
      <c r="D377" s="77" t="s">
        <v>27</v>
      </c>
      <c r="E377" s="77" t="s">
        <v>35</v>
      </c>
      <c r="F377" s="95">
        <v>4</v>
      </c>
      <c r="G377" s="95">
        <v>109.21</v>
      </c>
      <c r="H377" s="108">
        <f t="shared" si="22"/>
        <v>436.84</v>
      </c>
    </row>
    <row r="378" ht="16.5" spans="1:8">
      <c r="A378" s="78" t="s">
        <v>936</v>
      </c>
      <c r="B378" s="77" t="s">
        <v>810</v>
      </c>
      <c r="C378" s="107" t="s">
        <v>811</v>
      </c>
      <c r="D378" s="77" t="s">
        <v>27</v>
      </c>
      <c r="E378" s="77" t="s">
        <v>35</v>
      </c>
      <c r="F378" s="95">
        <v>1</v>
      </c>
      <c r="G378" s="95">
        <v>109.21</v>
      </c>
      <c r="H378" s="108">
        <f t="shared" si="22"/>
        <v>109.21</v>
      </c>
    </row>
    <row r="379" ht="16.5" spans="1:8">
      <c r="A379" s="78" t="s">
        <v>937</v>
      </c>
      <c r="B379" s="77" t="s">
        <v>897</v>
      </c>
      <c r="C379" s="107" t="s">
        <v>898</v>
      </c>
      <c r="D379" s="77" t="s">
        <v>27</v>
      </c>
      <c r="E379" s="77" t="s">
        <v>35</v>
      </c>
      <c r="F379" s="95">
        <v>1</v>
      </c>
      <c r="G379" s="95">
        <v>602.54</v>
      </c>
      <c r="H379" s="108">
        <f t="shared" si="22"/>
        <v>602.54</v>
      </c>
    </row>
    <row r="380" ht="20.1" customHeight="1" spans="1:8">
      <c r="A380" s="106" t="s">
        <v>938</v>
      </c>
      <c r="B380" s="106" t="s">
        <v>939</v>
      </c>
      <c r="C380" s="106"/>
      <c r="D380" s="106"/>
      <c r="E380" s="106"/>
      <c r="F380" s="106"/>
      <c r="G380" s="106"/>
      <c r="H380" s="72">
        <f>ROUND(SUM(H381:H390),2)</f>
        <v>2824.74</v>
      </c>
    </row>
    <row r="381" ht="16.5" spans="1:8">
      <c r="A381" s="78" t="s">
        <v>940</v>
      </c>
      <c r="B381" s="77" t="s">
        <v>840</v>
      </c>
      <c r="C381" s="107" t="s">
        <v>841</v>
      </c>
      <c r="D381" s="77" t="s">
        <v>14</v>
      </c>
      <c r="E381" s="77" t="s">
        <v>35</v>
      </c>
      <c r="F381" s="95">
        <v>1</v>
      </c>
      <c r="G381" s="95">
        <v>79.17</v>
      </c>
      <c r="H381" s="108">
        <f t="shared" ref="H381:H390" si="23">ROUND(ROUND(F381,2)*ROUND(G381,2),2)</f>
        <v>79.17</v>
      </c>
    </row>
    <row r="382" ht="16.5" spans="1:8">
      <c r="A382" s="78" t="s">
        <v>941</v>
      </c>
      <c r="B382" s="77" t="s">
        <v>828</v>
      </c>
      <c r="C382" s="107" t="s">
        <v>829</v>
      </c>
      <c r="D382" s="77" t="s">
        <v>14</v>
      </c>
      <c r="E382" s="77" t="s">
        <v>35</v>
      </c>
      <c r="F382" s="95">
        <v>4</v>
      </c>
      <c r="G382" s="95">
        <v>13.4</v>
      </c>
      <c r="H382" s="108">
        <f t="shared" si="23"/>
        <v>53.6</v>
      </c>
    </row>
    <row r="383" ht="16.5" spans="1:8">
      <c r="A383" s="78" t="s">
        <v>942</v>
      </c>
      <c r="B383" s="77" t="s">
        <v>810</v>
      </c>
      <c r="C383" s="107" t="s">
        <v>811</v>
      </c>
      <c r="D383" s="77" t="s">
        <v>27</v>
      </c>
      <c r="E383" s="77" t="s">
        <v>35</v>
      </c>
      <c r="F383" s="95">
        <v>4</v>
      </c>
      <c r="G383" s="95">
        <v>109.21</v>
      </c>
      <c r="H383" s="108">
        <f t="shared" si="23"/>
        <v>436.84</v>
      </c>
    </row>
    <row r="384" ht="16.5" spans="1:8">
      <c r="A384" s="78" t="s">
        <v>943</v>
      </c>
      <c r="B384" s="77" t="s">
        <v>845</v>
      </c>
      <c r="C384" s="107" t="s">
        <v>846</v>
      </c>
      <c r="D384" s="77" t="s">
        <v>14</v>
      </c>
      <c r="E384" s="77" t="s">
        <v>35</v>
      </c>
      <c r="F384" s="95">
        <v>7</v>
      </c>
      <c r="G384" s="95">
        <v>12.07</v>
      </c>
      <c r="H384" s="108">
        <f t="shared" si="23"/>
        <v>84.49</v>
      </c>
    </row>
    <row r="385" ht="16.5" spans="1:8">
      <c r="A385" s="78" t="s">
        <v>944</v>
      </c>
      <c r="B385" s="77" t="s">
        <v>863</v>
      </c>
      <c r="C385" s="107" t="s">
        <v>864</v>
      </c>
      <c r="D385" s="77" t="s">
        <v>27</v>
      </c>
      <c r="E385" s="77" t="s">
        <v>35</v>
      </c>
      <c r="F385" s="95">
        <v>3</v>
      </c>
      <c r="G385" s="95">
        <v>99.31</v>
      </c>
      <c r="H385" s="108">
        <f t="shared" si="23"/>
        <v>297.93</v>
      </c>
    </row>
    <row r="386" ht="16.5" spans="1:8">
      <c r="A386" s="78" t="s">
        <v>945</v>
      </c>
      <c r="B386" s="77" t="s">
        <v>848</v>
      </c>
      <c r="C386" s="107" t="s">
        <v>849</v>
      </c>
      <c r="D386" s="77" t="s">
        <v>27</v>
      </c>
      <c r="E386" s="77" t="s">
        <v>35</v>
      </c>
      <c r="F386" s="95">
        <v>1</v>
      </c>
      <c r="G386" s="95">
        <v>1166.22</v>
      </c>
      <c r="H386" s="108">
        <f t="shared" si="23"/>
        <v>1166.22</v>
      </c>
    </row>
    <row r="387" ht="16.5" spans="1:8">
      <c r="A387" s="78" t="s">
        <v>946</v>
      </c>
      <c r="B387" s="77" t="s">
        <v>821</v>
      </c>
      <c r="C387" s="107" t="s">
        <v>822</v>
      </c>
      <c r="D387" s="77" t="s">
        <v>14</v>
      </c>
      <c r="E387" s="77" t="s">
        <v>35</v>
      </c>
      <c r="F387" s="95">
        <v>1</v>
      </c>
      <c r="G387" s="95">
        <v>15.05</v>
      </c>
      <c r="H387" s="108">
        <f t="shared" si="23"/>
        <v>15.05</v>
      </c>
    </row>
    <row r="388" ht="16.5" spans="1:8">
      <c r="A388" s="78" t="s">
        <v>947</v>
      </c>
      <c r="B388" s="77" t="s">
        <v>818</v>
      </c>
      <c r="C388" s="107" t="s">
        <v>819</v>
      </c>
      <c r="D388" s="77" t="s">
        <v>27</v>
      </c>
      <c r="E388" s="77" t="s">
        <v>35</v>
      </c>
      <c r="F388" s="95">
        <v>1</v>
      </c>
      <c r="G388" s="95">
        <v>159.83</v>
      </c>
      <c r="H388" s="108">
        <f t="shared" si="23"/>
        <v>159.83</v>
      </c>
    </row>
    <row r="389" ht="16.5" spans="1:8">
      <c r="A389" s="78" t="s">
        <v>948</v>
      </c>
      <c r="B389" s="77" t="s">
        <v>884</v>
      </c>
      <c r="C389" s="107" t="s">
        <v>885</v>
      </c>
      <c r="D389" s="77" t="s">
        <v>27</v>
      </c>
      <c r="E389" s="77" t="s">
        <v>35</v>
      </c>
      <c r="F389" s="95">
        <v>1</v>
      </c>
      <c r="G389" s="95">
        <v>375.87</v>
      </c>
      <c r="H389" s="108">
        <f t="shared" si="23"/>
        <v>375.87</v>
      </c>
    </row>
    <row r="390" ht="16.5" spans="1:8">
      <c r="A390" s="78" t="s">
        <v>949</v>
      </c>
      <c r="B390" s="77" t="s">
        <v>950</v>
      </c>
      <c r="C390" s="107" t="s">
        <v>951</v>
      </c>
      <c r="D390" s="77" t="s">
        <v>14</v>
      </c>
      <c r="E390" s="77" t="s">
        <v>35</v>
      </c>
      <c r="F390" s="95">
        <v>1</v>
      </c>
      <c r="G390" s="95">
        <v>155.74</v>
      </c>
      <c r="H390" s="108">
        <f t="shared" si="23"/>
        <v>155.74</v>
      </c>
    </row>
    <row r="391" ht="20.1" customHeight="1" spans="1:8">
      <c r="A391" s="106" t="s">
        <v>952</v>
      </c>
      <c r="B391" s="106" t="s">
        <v>953</v>
      </c>
      <c r="C391" s="106"/>
      <c r="D391" s="106"/>
      <c r="E391" s="106"/>
      <c r="F391" s="106"/>
      <c r="G391" s="106"/>
      <c r="H391" s="72">
        <f>ROUND(SUM(H392:H396),2)</f>
        <v>1772.04</v>
      </c>
    </row>
    <row r="392" ht="16.5" spans="1:8">
      <c r="A392" s="78" t="s">
        <v>954</v>
      </c>
      <c r="B392" s="77" t="s">
        <v>840</v>
      </c>
      <c r="C392" s="107" t="s">
        <v>841</v>
      </c>
      <c r="D392" s="77" t="s">
        <v>14</v>
      </c>
      <c r="E392" s="77" t="s">
        <v>35</v>
      </c>
      <c r="F392" s="95">
        <v>1</v>
      </c>
      <c r="G392" s="95">
        <v>79.17</v>
      </c>
      <c r="H392" s="108">
        <f>ROUND(ROUND(F392,2)*ROUND(G392,2),2)</f>
        <v>79.17</v>
      </c>
    </row>
    <row r="393" ht="16.5" spans="1:8">
      <c r="A393" s="78" t="s">
        <v>955</v>
      </c>
      <c r="B393" s="77" t="s">
        <v>845</v>
      </c>
      <c r="C393" s="107" t="s">
        <v>846</v>
      </c>
      <c r="D393" s="77" t="s">
        <v>14</v>
      </c>
      <c r="E393" s="77" t="s">
        <v>35</v>
      </c>
      <c r="F393" s="95">
        <v>3</v>
      </c>
      <c r="G393" s="95">
        <v>12.07</v>
      </c>
      <c r="H393" s="108">
        <f>ROUND(ROUND(F393,2)*ROUND(G393,2),2)</f>
        <v>36.21</v>
      </c>
    </row>
    <row r="394" ht="16.5" spans="1:8">
      <c r="A394" s="78" t="s">
        <v>956</v>
      </c>
      <c r="B394" s="77" t="s">
        <v>828</v>
      </c>
      <c r="C394" s="107" t="s">
        <v>829</v>
      </c>
      <c r="D394" s="77" t="s">
        <v>14</v>
      </c>
      <c r="E394" s="77" t="s">
        <v>35</v>
      </c>
      <c r="F394" s="95">
        <v>4</v>
      </c>
      <c r="G394" s="95">
        <v>13.4</v>
      </c>
      <c r="H394" s="108">
        <f>ROUND(ROUND(F394,2)*ROUND(G394,2),2)</f>
        <v>53.6</v>
      </c>
    </row>
    <row r="395" ht="16.5" spans="1:8">
      <c r="A395" s="78" t="s">
        <v>957</v>
      </c>
      <c r="B395" s="77" t="s">
        <v>810</v>
      </c>
      <c r="C395" s="107" t="s">
        <v>811</v>
      </c>
      <c r="D395" s="77" t="s">
        <v>27</v>
      </c>
      <c r="E395" s="77" t="s">
        <v>35</v>
      </c>
      <c r="F395" s="95">
        <v>4</v>
      </c>
      <c r="G395" s="95">
        <v>109.21</v>
      </c>
      <c r="H395" s="108">
        <f>ROUND(ROUND(F395,2)*ROUND(G395,2),2)</f>
        <v>436.84</v>
      </c>
    </row>
    <row r="396" ht="16.5" spans="1:8">
      <c r="A396" s="78" t="s">
        <v>958</v>
      </c>
      <c r="B396" s="77" t="s">
        <v>848</v>
      </c>
      <c r="C396" s="107" t="s">
        <v>849</v>
      </c>
      <c r="D396" s="77" t="s">
        <v>27</v>
      </c>
      <c r="E396" s="77" t="s">
        <v>35</v>
      </c>
      <c r="F396" s="95">
        <v>1</v>
      </c>
      <c r="G396" s="95">
        <v>1166.22</v>
      </c>
      <c r="H396" s="108">
        <f>ROUND(ROUND(F396,2)*ROUND(G396,2),2)</f>
        <v>1166.22</v>
      </c>
    </row>
    <row r="397" ht="20.1" customHeight="1" spans="1:8">
      <c r="A397" s="106" t="s">
        <v>959</v>
      </c>
      <c r="B397" s="106" t="s">
        <v>960</v>
      </c>
      <c r="C397" s="106"/>
      <c r="D397" s="106"/>
      <c r="E397" s="106"/>
      <c r="F397" s="106"/>
      <c r="G397" s="106"/>
      <c r="H397" s="72">
        <f>ROUND(SUM(H398:H402),2)</f>
        <v>1772.04</v>
      </c>
    </row>
    <row r="398" ht="16.5" spans="1:8">
      <c r="A398" s="78" t="s">
        <v>961</v>
      </c>
      <c r="B398" s="77" t="s">
        <v>840</v>
      </c>
      <c r="C398" s="107" t="s">
        <v>841</v>
      </c>
      <c r="D398" s="77" t="s">
        <v>14</v>
      </c>
      <c r="E398" s="77" t="s">
        <v>35</v>
      </c>
      <c r="F398" s="95">
        <v>1</v>
      </c>
      <c r="G398" s="95">
        <v>79.17</v>
      </c>
      <c r="H398" s="108">
        <f>ROUND(ROUND(F398,2)*ROUND(G398,2),2)</f>
        <v>79.17</v>
      </c>
    </row>
    <row r="399" ht="16.5" spans="1:8">
      <c r="A399" s="78" t="s">
        <v>962</v>
      </c>
      <c r="B399" s="77" t="s">
        <v>845</v>
      </c>
      <c r="C399" s="107" t="s">
        <v>846</v>
      </c>
      <c r="D399" s="77" t="s">
        <v>14</v>
      </c>
      <c r="E399" s="77" t="s">
        <v>35</v>
      </c>
      <c r="F399" s="95">
        <v>3</v>
      </c>
      <c r="G399" s="95">
        <v>12.07</v>
      </c>
      <c r="H399" s="108">
        <f>ROUND(ROUND(F399,2)*ROUND(G399,2),2)</f>
        <v>36.21</v>
      </c>
    </row>
    <row r="400" ht="16.5" spans="1:8">
      <c r="A400" s="78" t="s">
        <v>963</v>
      </c>
      <c r="B400" s="77" t="s">
        <v>828</v>
      </c>
      <c r="C400" s="107" t="s">
        <v>829</v>
      </c>
      <c r="D400" s="77" t="s">
        <v>14</v>
      </c>
      <c r="E400" s="77" t="s">
        <v>35</v>
      </c>
      <c r="F400" s="95">
        <v>4</v>
      </c>
      <c r="G400" s="95">
        <v>13.4</v>
      </c>
      <c r="H400" s="108">
        <f>ROUND(ROUND(F400,2)*ROUND(G400,2),2)</f>
        <v>53.6</v>
      </c>
    </row>
    <row r="401" ht="16.5" spans="1:8">
      <c r="A401" s="78" t="s">
        <v>964</v>
      </c>
      <c r="B401" s="77" t="s">
        <v>810</v>
      </c>
      <c r="C401" s="107" t="s">
        <v>811</v>
      </c>
      <c r="D401" s="77" t="s">
        <v>27</v>
      </c>
      <c r="E401" s="77" t="s">
        <v>35</v>
      </c>
      <c r="F401" s="95">
        <v>4</v>
      </c>
      <c r="G401" s="95">
        <v>109.21</v>
      </c>
      <c r="H401" s="108">
        <f>ROUND(ROUND(F401,2)*ROUND(G401,2),2)</f>
        <v>436.84</v>
      </c>
    </row>
    <row r="402" ht="16.5" spans="1:8">
      <c r="A402" s="78" t="s">
        <v>965</v>
      </c>
      <c r="B402" s="77" t="s">
        <v>848</v>
      </c>
      <c r="C402" s="107" t="s">
        <v>849</v>
      </c>
      <c r="D402" s="77" t="s">
        <v>27</v>
      </c>
      <c r="E402" s="77" t="s">
        <v>35</v>
      </c>
      <c r="F402" s="95">
        <v>1</v>
      </c>
      <c r="G402" s="95">
        <v>1166.22</v>
      </c>
      <c r="H402" s="108">
        <f>ROUND(ROUND(F402,2)*ROUND(G402,2),2)</f>
        <v>1166.22</v>
      </c>
    </row>
    <row r="403" ht="20.1" customHeight="1" spans="1:8">
      <c r="A403" s="106" t="s">
        <v>966</v>
      </c>
      <c r="B403" s="106" t="s">
        <v>967</v>
      </c>
      <c r="C403" s="106"/>
      <c r="D403" s="106"/>
      <c r="E403" s="106"/>
      <c r="F403" s="106"/>
      <c r="G403" s="106"/>
      <c r="H403" s="72">
        <f>ROUND(SUM(H404:H408),2)</f>
        <v>1232.5</v>
      </c>
    </row>
    <row r="404" ht="16.5" spans="1:8">
      <c r="A404" s="78" t="s">
        <v>968</v>
      </c>
      <c r="B404" s="77" t="s">
        <v>840</v>
      </c>
      <c r="C404" s="107" t="s">
        <v>841</v>
      </c>
      <c r="D404" s="77" t="s">
        <v>14</v>
      </c>
      <c r="E404" s="77" t="s">
        <v>35</v>
      </c>
      <c r="F404" s="95">
        <v>1</v>
      </c>
      <c r="G404" s="95">
        <v>79.17</v>
      </c>
      <c r="H404" s="108">
        <f>ROUND(ROUND(F404,2)*ROUND(G404,2),2)</f>
        <v>79.17</v>
      </c>
    </row>
    <row r="405" ht="16.5" spans="1:8">
      <c r="A405" s="78" t="s">
        <v>969</v>
      </c>
      <c r="B405" s="77" t="s">
        <v>845</v>
      </c>
      <c r="C405" s="107" t="s">
        <v>846</v>
      </c>
      <c r="D405" s="77" t="s">
        <v>14</v>
      </c>
      <c r="E405" s="77" t="s">
        <v>35</v>
      </c>
      <c r="F405" s="95">
        <v>5</v>
      </c>
      <c r="G405" s="95">
        <v>12.07</v>
      </c>
      <c r="H405" s="108">
        <f>ROUND(ROUND(F405,2)*ROUND(G405,2),2)</f>
        <v>60.35</v>
      </c>
    </row>
    <row r="406" ht="16.5" spans="1:8">
      <c r="A406" s="78" t="s">
        <v>970</v>
      </c>
      <c r="B406" s="77" t="s">
        <v>828</v>
      </c>
      <c r="C406" s="107" t="s">
        <v>829</v>
      </c>
      <c r="D406" s="77" t="s">
        <v>14</v>
      </c>
      <c r="E406" s="77" t="s">
        <v>35</v>
      </c>
      <c r="F406" s="95">
        <v>4</v>
      </c>
      <c r="G406" s="95">
        <v>13.4</v>
      </c>
      <c r="H406" s="108">
        <f>ROUND(ROUND(F406,2)*ROUND(G406,2),2)</f>
        <v>53.6</v>
      </c>
    </row>
    <row r="407" ht="16.5" spans="1:8">
      <c r="A407" s="78" t="s">
        <v>971</v>
      </c>
      <c r="B407" s="77" t="s">
        <v>810</v>
      </c>
      <c r="C407" s="107" t="s">
        <v>811</v>
      </c>
      <c r="D407" s="77" t="s">
        <v>27</v>
      </c>
      <c r="E407" s="77" t="s">
        <v>35</v>
      </c>
      <c r="F407" s="95">
        <v>4</v>
      </c>
      <c r="G407" s="95">
        <v>109.21</v>
      </c>
      <c r="H407" s="108">
        <f>ROUND(ROUND(F407,2)*ROUND(G407,2),2)</f>
        <v>436.84</v>
      </c>
    </row>
    <row r="408" ht="16.5" spans="1:8">
      <c r="A408" s="78" t="s">
        <v>972</v>
      </c>
      <c r="B408" s="77" t="s">
        <v>897</v>
      </c>
      <c r="C408" s="107" t="s">
        <v>898</v>
      </c>
      <c r="D408" s="77" t="s">
        <v>27</v>
      </c>
      <c r="E408" s="77" t="s">
        <v>35</v>
      </c>
      <c r="F408" s="95">
        <v>1</v>
      </c>
      <c r="G408" s="95">
        <v>602.54</v>
      </c>
      <c r="H408" s="108">
        <f>ROUND(ROUND(F408,2)*ROUND(G408,2),2)</f>
        <v>602.54</v>
      </c>
    </row>
    <row r="409" ht="20.1" customHeight="1" spans="1:8">
      <c r="A409" s="106" t="s">
        <v>973</v>
      </c>
      <c r="B409" s="106" t="s">
        <v>974</v>
      </c>
      <c r="C409" s="106"/>
      <c r="D409" s="106"/>
      <c r="E409" s="106"/>
      <c r="F409" s="106"/>
      <c r="G409" s="106"/>
      <c r="H409" s="72">
        <f>ROUND(SUM(H410:H415),2)</f>
        <v>1324.66</v>
      </c>
    </row>
    <row r="410" ht="16.5" spans="1:8">
      <c r="A410" s="78" t="s">
        <v>975</v>
      </c>
      <c r="B410" s="77" t="s">
        <v>840</v>
      </c>
      <c r="C410" s="107" t="s">
        <v>841</v>
      </c>
      <c r="D410" s="77" t="s">
        <v>14</v>
      </c>
      <c r="E410" s="77" t="s">
        <v>35</v>
      </c>
      <c r="F410" s="95">
        <v>1</v>
      </c>
      <c r="G410" s="95">
        <v>79.17</v>
      </c>
      <c r="H410" s="108">
        <f t="shared" ref="H410:H415" si="24">ROUND(ROUND(F410,2)*ROUND(G410,2),2)</f>
        <v>79.17</v>
      </c>
    </row>
    <row r="411" ht="16.5" spans="1:8">
      <c r="A411" s="78" t="s">
        <v>976</v>
      </c>
      <c r="B411" s="77" t="s">
        <v>807</v>
      </c>
      <c r="C411" s="107" t="s">
        <v>808</v>
      </c>
      <c r="D411" s="77" t="s">
        <v>14</v>
      </c>
      <c r="E411" s="77" t="s">
        <v>35</v>
      </c>
      <c r="F411" s="95">
        <v>2</v>
      </c>
      <c r="G411" s="95">
        <v>70.22</v>
      </c>
      <c r="H411" s="108">
        <f t="shared" si="24"/>
        <v>140.44</v>
      </c>
    </row>
    <row r="412" ht="16.5" spans="1:8">
      <c r="A412" s="78" t="s">
        <v>977</v>
      </c>
      <c r="B412" s="77" t="s">
        <v>845</v>
      </c>
      <c r="C412" s="107" t="s">
        <v>846</v>
      </c>
      <c r="D412" s="77" t="s">
        <v>14</v>
      </c>
      <c r="E412" s="77" t="s">
        <v>35</v>
      </c>
      <c r="F412" s="95">
        <v>1</v>
      </c>
      <c r="G412" s="95">
        <v>12.07</v>
      </c>
      <c r="H412" s="108">
        <f t="shared" si="24"/>
        <v>12.07</v>
      </c>
    </row>
    <row r="413" ht="16.5" spans="1:8">
      <c r="A413" s="78" t="s">
        <v>978</v>
      </c>
      <c r="B413" s="77" t="s">
        <v>828</v>
      </c>
      <c r="C413" s="107" t="s">
        <v>829</v>
      </c>
      <c r="D413" s="77" t="s">
        <v>14</v>
      </c>
      <c r="E413" s="77" t="s">
        <v>35</v>
      </c>
      <c r="F413" s="95">
        <v>4</v>
      </c>
      <c r="G413" s="95">
        <v>13.4</v>
      </c>
      <c r="H413" s="108">
        <f t="shared" si="24"/>
        <v>53.6</v>
      </c>
    </row>
    <row r="414" ht="16.5" spans="1:8">
      <c r="A414" s="78" t="s">
        <v>979</v>
      </c>
      <c r="B414" s="77" t="s">
        <v>810</v>
      </c>
      <c r="C414" s="107" t="s">
        <v>811</v>
      </c>
      <c r="D414" s="77" t="s">
        <v>27</v>
      </c>
      <c r="E414" s="77" t="s">
        <v>35</v>
      </c>
      <c r="F414" s="95">
        <v>4</v>
      </c>
      <c r="G414" s="95">
        <v>109.21</v>
      </c>
      <c r="H414" s="108">
        <f t="shared" si="24"/>
        <v>436.84</v>
      </c>
    </row>
    <row r="415" ht="16.5" spans="1:8">
      <c r="A415" s="78" t="s">
        <v>980</v>
      </c>
      <c r="B415" s="77" t="s">
        <v>897</v>
      </c>
      <c r="C415" s="107" t="s">
        <v>898</v>
      </c>
      <c r="D415" s="77" t="s">
        <v>27</v>
      </c>
      <c r="E415" s="77" t="s">
        <v>35</v>
      </c>
      <c r="F415" s="95">
        <v>1</v>
      </c>
      <c r="G415" s="95">
        <v>602.54</v>
      </c>
      <c r="H415" s="108">
        <f t="shared" si="24"/>
        <v>602.54</v>
      </c>
    </row>
    <row r="416" ht="20.1" customHeight="1" spans="1:8">
      <c r="A416" s="106" t="s">
        <v>981</v>
      </c>
      <c r="B416" s="106" t="s">
        <v>982</v>
      </c>
      <c r="C416" s="106"/>
      <c r="D416" s="106"/>
      <c r="E416" s="106"/>
      <c r="F416" s="106"/>
      <c r="G416" s="106"/>
      <c r="H416" s="72">
        <f>ROUND(SUM(H417:H426),2)</f>
        <v>21672.76</v>
      </c>
    </row>
    <row r="417" ht="16.5" spans="1:8">
      <c r="A417" s="78" t="s">
        <v>983</v>
      </c>
      <c r="B417" s="77" t="s">
        <v>887</v>
      </c>
      <c r="C417" s="107" t="s">
        <v>888</v>
      </c>
      <c r="D417" s="77" t="s">
        <v>27</v>
      </c>
      <c r="E417" s="77" t="s">
        <v>35</v>
      </c>
      <c r="F417" s="95">
        <v>2</v>
      </c>
      <c r="G417" s="95">
        <v>4227.09</v>
      </c>
      <c r="H417" s="108">
        <f t="shared" ref="H417:H426" si="25">ROUND(ROUND(F417,2)*ROUND(G417,2),2)</f>
        <v>8454.18</v>
      </c>
    </row>
    <row r="418" ht="16.5" spans="1:8">
      <c r="A418" s="78" t="s">
        <v>984</v>
      </c>
      <c r="B418" s="77" t="s">
        <v>985</v>
      </c>
      <c r="C418" s="107" t="s">
        <v>986</v>
      </c>
      <c r="D418" s="77" t="s">
        <v>14</v>
      </c>
      <c r="E418" s="77" t="s">
        <v>35</v>
      </c>
      <c r="F418" s="95">
        <v>1</v>
      </c>
      <c r="G418" s="95">
        <v>970.32</v>
      </c>
      <c r="H418" s="108">
        <f t="shared" si="25"/>
        <v>970.32</v>
      </c>
    </row>
    <row r="419" ht="16.5" spans="1:8">
      <c r="A419" s="78" t="s">
        <v>987</v>
      </c>
      <c r="B419" s="77" t="s">
        <v>988</v>
      </c>
      <c r="C419" s="107" t="s">
        <v>989</v>
      </c>
      <c r="D419" s="77" t="s">
        <v>27</v>
      </c>
      <c r="E419" s="77" t="s">
        <v>35</v>
      </c>
      <c r="F419" s="95">
        <v>1</v>
      </c>
      <c r="G419" s="95">
        <v>454.13</v>
      </c>
      <c r="H419" s="108">
        <f t="shared" si="25"/>
        <v>454.13</v>
      </c>
    </row>
    <row r="420" ht="16.5" spans="1:8">
      <c r="A420" s="78" t="s">
        <v>990</v>
      </c>
      <c r="B420" s="77" t="s">
        <v>991</v>
      </c>
      <c r="C420" s="107" t="s">
        <v>992</v>
      </c>
      <c r="D420" s="77" t="s">
        <v>14</v>
      </c>
      <c r="E420" s="77" t="s">
        <v>35</v>
      </c>
      <c r="F420" s="95">
        <v>1</v>
      </c>
      <c r="G420" s="95">
        <v>87.09</v>
      </c>
      <c r="H420" s="108">
        <f t="shared" si="25"/>
        <v>87.09</v>
      </c>
    </row>
    <row r="421" ht="16.5" spans="1:8">
      <c r="A421" s="78" t="s">
        <v>993</v>
      </c>
      <c r="B421" s="77" t="s">
        <v>994</v>
      </c>
      <c r="C421" s="107" t="s">
        <v>995</v>
      </c>
      <c r="D421" s="77" t="s">
        <v>14</v>
      </c>
      <c r="E421" s="77" t="s">
        <v>35</v>
      </c>
      <c r="F421" s="95">
        <v>4</v>
      </c>
      <c r="G421" s="95">
        <v>74.22</v>
      </c>
      <c r="H421" s="108">
        <f t="shared" si="25"/>
        <v>296.88</v>
      </c>
    </row>
    <row r="422" spans="1:8">
      <c r="A422" s="78" t="s">
        <v>996</v>
      </c>
      <c r="B422" s="77" t="s">
        <v>997</v>
      </c>
      <c r="C422" s="107" t="s">
        <v>998</v>
      </c>
      <c r="D422" s="77" t="s">
        <v>643</v>
      </c>
      <c r="E422" s="77" t="s">
        <v>376</v>
      </c>
      <c r="F422" s="95">
        <v>4</v>
      </c>
      <c r="G422" s="95">
        <v>91.98</v>
      </c>
      <c r="H422" s="108">
        <f t="shared" si="25"/>
        <v>367.92</v>
      </c>
    </row>
    <row r="423" ht="16.5" spans="1:8">
      <c r="A423" s="78" t="s">
        <v>999</v>
      </c>
      <c r="B423" s="77" t="s">
        <v>1000</v>
      </c>
      <c r="C423" s="107" t="s">
        <v>1001</v>
      </c>
      <c r="D423" s="77" t="s">
        <v>27</v>
      </c>
      <c r="E423" s="77" t="s">
        <v>35</v>
      </c>
      <c r="F423" s="95">
        <v>1</v>
      </c>
      <c r="G423" s="95">
        <v>8787.68</v>
      </c>
      <c r="H423" s="108">
        <f t="shared" si="25"/>
        <v>8787.68</v>
      </c>
    </row>
    <row r="424" ht="16.5" spans="1:8">
      <c r="A424" s="78" t="s">
        <v>1002</v>
      </c>
      <c r="B424" s="77" t="s">
        <v>1003</v>
      </c>
      <c r="C424" s="107" t="s">
        <v>1004</v>
      </c>
      <c r="D424" s="77" t="s">
        <v>27</v>
      </c>
      <c r="E424" s="77" t="s">
        <v>35</v>
      </c>
      <c r="F424" s="95">
        <v>3</v>
      </c>
      <c r="G424" s="95">
        <v>56.02</v>
      </c>
      <c r="H424" s="108">
        <f t="shared" si="25"/>
        <v>168.06</v>
      </c>
    </row>
    <row r="425" ht="16.5" spans="1:8">
      <c r="A425" s="78" t="s">
        <v>1005</v>
      </c>
      <c r="B425" s="77" t="s">
        <v>1006</v>
      </c>
      <c r="C425" s="107" t="s">
        <v>1007</v>
      </c>
      <c r="D425" s="77" t="s">
        <v>27</v>
      </c>
      <c r="E425" s="77" t="s">
        <v>35</v>
      </c>
      <c r="F425" s="95">
        <v>3</v>
      </c>
      <c r="G425" s="95">
        <v>356.02</v>
      </c>
      <c r="H425" s="108">
        <f t="shared" si="25"/>
        <v>1068.06</v>
      </c>
    </row>
    <row r="426" ht="24.75" spans="1:8">
      <c r="A426" s="78" t="s">
        <v>1008</v>
      </c>
      <c r="B426" s="77" t="s">
        <v>880</v>
      </c>
      <c r="C426" s="107" t="s">
        <v>881</v>
      </c>
      <c r="D426" s="77" t="s">
        <v>27</v>
      </c>
      <c r="E426" s="77" t="s">
        <v>35</v>
      </c>
      <c r="F426" s="95">
        <v>1</v>
      </c>
      <c r="G426" s="95">
        <v>1018.44</v>
      </c>
      <c r="H426" s="108">
        <f t="shared" si="25"/>
        <v>1018.44</v>
      </c>
    </row>
    <row r="427" ht="20.1" customHeight="1" spans="1:8">
      <c r="A427" s="106" t="s">
        <v>1009</v>
      </c>
      <c r="B427" s="106" t="s">
        <v>1010</v>
      </c>
      <c r="C427" s="106"/>
      <c r="D427" s="106"/>
      <c r="E427" s="106"/>
      <c r="F427" s="106"/>
      <c r="G427" s="106"/>
      <c r="H427" s="72">
        <f>ROUND(SUM(H428:H436),2)</f>
        <v>12299.15</v>
      </c>
    </row>
    <row r="428" ht="16.5" spans="1:8">
      <c r="A428" s="78" t="s">
        <v>1011</v>
      </c>
      <c r="B428" s="77" t="s">
        <v>810</v>
      </c>
      <c r="C428" s="107" t="s">
        <v>811</v>
      </c>
      <c r="D428" s="77" t="s">
        <v>27</v>
      </c>
      <c r="E428" s="77" t="s">
        <v>35</v>
      </c>
      <c r="F428" s="95">
        <v>4</v>
      </c>
      <c r="G428" s="95">
        <v>109.21</v>
      </c>
      <c r="H428" s="108">
        <f t="shared" ref="H428:H436" si="26">ROUND(ROUND(F428,2)*ROUND(G428,2),2)</f>
        <v>436.84</v>
      </c>
    </row>
    <row r="429" ht="16.5" spans="1:8">
      <c r="A429" s="78" t="s">
        <v>1012</v>
      </c>
      <c r="B429" s="77" t="s">
        <v>988</v>
      </c>
      <c r="C429" s="107" t="s">
        <v>989</v>
      </c>
      <c r="D429" s="77" t="s">
        <v>27</v>
      </c>
      <c r="E429" s="77" t="s">
        <v>35</v>
      </c>
      <c r="F429" s="95">
        <v>1</v>
      </c>
      <c r="G429" s="95">
        <v>454.13</v>
      </c>
      <c r="H429" s="108">
        <f t="shared" si="26"/>
        <v>454.13</v>
      </c>
    </row>
    <row r="430" ht="16.5" spans="1:8">
      <c r="A430" s="78" t="s">
        <v>1013</v>
      </c>
      <c r="B430" s="77" t="s">
        <v>994</v>
      </c>
      <c r="C430" s="107" t="s">
        <v>995</v>
      </c>
      <c r="D430" s="77" t="s">
        <v>14</v>
      </c>
      <c r="E430" s="77" t="s">
        <v>35</v>
      </c>
      <c r="F430" s="95">
        <v>4</v>
      </c>
      <c r="G430" s="95">
        <v>74.22</v>
      </c>
      <c r="H430" s="108">
        <f t="shared" si="26"/>
        <v>296.88</v>
      </c>
    </row>
    <row r="431" ht="16.5" spans="1:8">
      <c r="A431" s="78" t="s">
        <v>1014</v>
      </c>
      <c r="B431" s="77" t="s">
        <v>845</v>
      </c>
      <c r="C431" s="107" t="s">
        <v>846</v>
      </c>
      <c r="D431" s="77" t="s">
        <v>14</v>
      </c>
      <c r="E431" s="77" t="s">
        <v>35</v>
      </c>
      <c r="F431" s="95">
        <v>2</v>
      </c>
      <c r="G431" s="95">
        <v>12.07</v>
      </c>
      <c r="H431" s="108">
        <f t="shared" si="26"/>
        <v>24.14</v>
      </c>
    </row>
    <row r="432" ht="16.5" spans="1:8">
      <c r="A432" s="78" t="s">
        <v>1015</v>
      </c>
      <c r="B432" s="77" t="s">
        <v>866</v>
      </c>
      <c r="C432" s="107" t="s">
        <v>867</v>
      </c>
      <c r="D432" s="77" t="s">
        <v>14</v>
      </c>
      <c r="E432" s="77" t="s">
        <v>35</v>
      </c>
      <c r="F432" s="95">
        <v>1</v>
      </c>
      <c r="G432" s="95">
        <v>413.95</v>
      </c>
      <c r="H432" s="108">
        <f t="shared" si="26"/>
        <v>413.95</v>
      </c>
    </row>
    <row r="433" ht="16.5" spans="1:8">
      <c r="A433" s="78" t="s">
        <v>1016</v>
      </c>
      <c r="B433" s="77" t="s">
        <v>1000</v>
      </c>
      <c r="C433" s="107" t="s">
        <v>1001</v>
      </c>
      <c r="D433" s="77" t="s">
        <v>27</v>
      </c>
      <c r="E433" s="77" t="s">
        <v>35</v>
      </c>
      <c r="F433" s="95">
        <v>1</v>
      </c>
      <c r="G433" s="95">
        <v>8787.68</v>
      </c>
      <c r="H433" s="108">
        <f t="shared" si="26"/>
        <v>8787.68</v>
      </c>
    </row>
    <row r="434" ht="16.5" spans="1:8">
      <c r="A434" s="78" t="s">
        <v>1017</v>
      </c>
      <c r="B434" s="77" t="s">
        <v>1003</v>
      </c>
      <c r="C434" s="107" t="s">
        <v>1004</v>
      </c>
      <c r="D434" s="77" t="s">
        <v>27</v>
      </c>
      <c r="E434" s="77" t="s">
        <v>35</v>
      </c>
      <c r="F434" s="95">
        <v>3</v>
      </c>
      <c r="G434" s="95">
        <v>56.02</v>
      </c>
      <c r="H434" s="108">
        <f t="shared" si="26"/>
        <v>168.06</v>
      </c>
    </row>
    <row r="435" ht="16.5" spans="1:8">
      <c r="A435" s="78" t="s">
        <v>1018</v>
      </c>
      <c r="B435" s="77" t="s">
        <v>1019</v>
      </c>
      <c r="C435" s="107" t="s">
        <v>1020</v>
      </c>
      <c r="D435" s="77" t="s">
        <v>27</v>
      </c>
      <c r="E435" s="77" t="s">
        <v>35</v>
      </c>
      <c r="F435" s="95">
        <v>3</v>
      </c>
      <c r="G435" s="95">
        <v>233.01</v>
      </c>
      <c r="H435" s="108">
        <f t="shared" si="26"/>
        <v>699.03</v>
      </c>
    </row>
    <row r="436" ht="24.75" spans="1:8">
      <c r="A436" s="78" t="s">
        <v>1021</v>
      </c>
      <c r="B436" s="77" t="s">
        <v>880</v>
      </c>
      <c r="C436" s="107" t="s">
        <v>881</v>
      </c>
      <c r="D436" s="77" t="s">
        <v>27</v>
      </c>
      <c r="E436" s="77" t="s">
        <v>35</v>
      </c>
      <c r="F436" s="95">
        <v>1</v>
      </c>
      <c r="G436" s="95">
        <v>1018.44</v>
      </c>
      <c r="H436" s="108">
        <f t="shared" si="26"/>
        <v>1018.44</v>
      </c>
    </row>
    <row r="437" ht="20.1" customHeight="1" spans="1:8">
      <c r="A437" s="106" t="s">
        <v>1022</v>
      </c>
      <c r="B437" s="106" t="s">
        <v>1023</v>
      </c>
      <c r="C437" s="106"/>
      <c r="D437" s="106"/>
      <c r="E437" s="106"/>
      <c r="F437" s="106"/>
      <c r="G437" s="106"/>
      <c r="H437" s="72">
        <f>ROUND(SUM(H438:H451),2)</f>
        <v>34338.91</v>
      </c>
    </row>
    <row r="438" ht="16.5" spans="1:8">
      <c r="A438" s="78" t="s">
        <v>1024</v>
      </c>
      <c r="B438" s="77" t="s">
        <v>1025</v>
      </c>
      <c r="C438" s="107" t="s">
        <v>1026</v>
      </c>
      <c r="D438" s="77" t="s">
        <v>27</v>
      </c>
      <c r="E438" s="77" t="s">
        <v>35</v>
      </c>
      <c r="F438" s="95">
        <v>1</v>
      </c>
      <c r="G438" s="95">
        <v>46.64</v>
      </c>
      <c r="H438" s="108">
        <f t="shared" ref="H438:H451" si="27">ROUND(ROUND(F438,2)*ROUND(G438,2),2)</f>
        <v>46.64</v>
      </c>
    </row>
    <row r="439" ht="16.5" spans="1:8">
      <c r="A439" s="78" t="s">
        <v>1027</v>
      </c>
      <c r="B439" s="77" t="s">
        <v>1028</v>
      </c>
      <c r="C439" s="107" t="s">
        <v>1029</v>
      </c>
      <c r="D439" s="77" t="s">
        <v>27</v>
      </c>
      <c r="E439" s="77" t="s">
        <v>35</v>
      </c>
      <c r="F439" s="95">
        <v>2</v>
      </c>
      <c r="G439" s="95">
        <v>49.63</v>
      </c>
      <c r="H439" s="108">
        <f t="shared" si="27"/>
        <v>99.26</v>
      </c>
    </row>
    <row r="440" ht="16.5" spans="1:8">
      <c r="A440" s="78" t="s">
        <v>1030</v>
      </c>
      <c r="B440" s="77" t="s">
        <v>599</v>
      </c>
      <c r="C440" s="107" t="s">
        <v>600</v>
      </c>
      <c r="D440" s="77" t="s">
        <v>14</v>
      </c>
      <c r="E440" s="77" t="s">
        <v>35</v>
      </c>
      <c r="F440" s="95">
        <v>2</v>
      </c>
      <c r="G440" s="95">
        <v>42.52</v>
      </c>
      <c r="H440" s="108">
        <f t="shared" si="27"/>
        <v>85.04</v>
      </c>
    </row>
    <row r="441" ht="16.5" spans="1:8">
      <c r="A441" s="78" t="s">
        <v>1031</v>
      </c>
      <c r="B441" s="77" t="s">
        <v>605</v>
      </c>
      <c r="C441" s="107" t="s">
        <v>606</v>
      </c>
      <c r="D441" s="77" t="s">
        <v>14</v>
      </c>
      <c r="E441" s="77" t="s">
        <v>35</v>
      </c>
      <c r="F441" s="95">
        <v>20</v>
      </c>
      <c r="G441" s="95">
        <v>59.88</v>
      </c>
      <c r="H441" s="108">
        <f t="shared" si="27"/>
        <v>1197.6</v>
      </c>
    </row>
    <row r="442" ht="16.5" spans="1:8">
      <c r="A442" s="78" t="s">
        <v>1032</v>
      </c>
      <c r="B442" s="77" t="s">
        <v>611</v>
      </c>
      <c r="C442" s="107" t="s">
        <v>612</v>
      </c>
      <c r="D442" s="77" t="s">
        <v>14</v>
      </c>
      <c r="E442" s="77" t="s">
        <v>35</v>
      </c>
      <c r="F442" s="95">
        <v>1</v>
      </c>
      <c r="G442" s="95">
        <v>69.91</v>
      </c>
      <c r="H442" s="108">
        <f t="shared" si="27"/>
        <v>69.91</v>
      </c>
    </row>
    <row r="443" ht="16.5" spans="1:8">
      <c r="A443" s="78" t="s">
        <v>1033</v>
      </c>
      <c r="B443" s="77" t="s">
        <v>1034</v>
      </c>
      <c r="C443" s="107" t="s">
        <v>1035</v>
      </c>
      <c r="D443" s="77" t="s">
        <v>27</v>
      </c>
      <c r="E443" s="77" t="s">
        <v>146</v>
      </c>
      <c r="F443" s="95">
        <v>62.6</v>
      </c>
      <c r="G443" s="95">
        <v>44.09</v>
      </c>
      <c r="H443" s="108">
        <f t="shared" si="27"/>
        <v>2760.03</v>
      </c>
    </row>
    <row r="444" ht="16.5" spans="1:8">
      <c r="A444" s="78" t="s">
        <v>1036</v>
      </c>
      <c r="B444" s="77" t="s">
        <v>1037</v>
      </c>
      <c r="C444" s="107" t="s">
        <v>1038</v>
      </c>
      <c r="D444" s="77" t="s">
        <v>27</v>
      </c>
      <c r="E444" s="77" t="s">
        <v>35</v>
      </c>
      <c r="F444" s="95">
        <v>42</v>
      </c>
      <c r="G444" s="95">
        <v>22.34</v>
      </c>
      <c r="H444" s="108">
        <f t="shared" si="27"/>
        <v>938.28</v>
      </c>
    </row>
    <row r="445" ht="24.75" spans="1:8">
      <c r="A445" s="78" t="s">
        <v>1039</v>
      </c>
      <c r="B445" s="77" t="s">
        <v>593</v>
      </c>
      <c r="C445" s="107" t="s">
        <v>594</v>
      </c>
      <c r="D445" s="77" t="s">
        <v>14</v>
      </c>
      <c r="E445" s="77" t="s">
        <v>146</v>
      </c>
      <c r="F445" s="95">
        <v>62.6</v>
      </c>
      <c r="G445" s="95">
        <v>13.07</v>
      </c>
      <c r="H445" s="108">
        <f t="shared" si="27"/>
        <v>818.18</v>
      </c>
    </row>
    <row r="446" ht="16.5" spans="1:8">
      <c r="A446" s="78" t="s">
        <v>1040</v>
      </c>
      <c r="B446" s="77" t="s">
        <v>751</v>
      </c>
      <c r="C446" s="107" t="s">
        <v>752</v>
      </c>
      <c r="D446" s="77" t="s">
        <v>14</v>
      </c>
      <c r="E446" s="77" t="s">
        <v>146</v>
      </c>
      <c r="F446" s="95">
        <v>90</v>
      </c>
      <c r="G446" s="95">
        <v>9.54</v>
      </c>
      <c r="H446" s="108">
        <f t="shared" si="27"/>
        <v>858.6</v>
      </c>
    </row>
    <row r="447" ht="16.5" spans="1:8">
      <c r="A447" s="78" t="s">
        <v>1041</v>
      </c>
      <c r="B447" s="77" t="s">
        <v>754</v>
      </c>
      <c r="C447" s="107" t="s">
        <v>755</v>
      </c>
      <c r="D447" s="77" t="s">
        <v>14</v>
      </c>
      <c r="E447" s="77" t="s">
        <v>146</v>
      </c>
      <c r="F447" s="95">
        <v>25</v>
      </c>
      <c r="G447" s="95">
        <v>16.4</v>
      </c>
      <c r="H447" s="108">
        <f t="shared" si="27"/>
        <v>410</v>
      </c>
    </row>
    <row r="448" ht="16.5" spans="1:8">
      <c r="A448" s="78" t="s">
        <v>1042</v>
      </c>
      <c r="B448" s="77" t="s">
        <v>1043</v>
      </c>
      <c r="C448" s="107" t="s">
        <v>1044</v>
      </c>
      <c r="D448" s="77" t="s">
        <v>27</v>
      </c>
      <c r="E448" s="77" t="s">
        <v>146</v>
      </c>
      <c r="F448" s="95">
        <v>330</v>
      </c>
      <c r="G448" s="95">
        <v>12.06</v>
      </c>
      <c r="H448" s="108">
        <f t="shared" si="27"/>
        <v>3979.8</v>
      </c>
    </row>
    <row r="449" ht="16.5" spans="1:8">
      <c r="A449" s="78" t="s">
        <v>1045</v>
      </c>
      <c r="B449" s="77" t="s">
        <v>1046</v>
      </c>
      <c r="C449" s="107" t="s">
        <v>1047</v>
      </c>
      <c r="D449" s="77" t="s">
        <v>27</v>
      </c>
      <c r="E449" s="77" t="s">
        <v>146</v>
      </c>
      <c r="F449" s="95">
        <v>149.14</v>
      </c>
      <c r="G449" s="95">
        <v>103.38</v>
      </c>
      <c r="H449" s="108">
        <f t="shared" si="27"/>
        <v>15418.09</v>
      </c>
    </row>
    <row r="450" ht="16.5" spans="1:8">
      <c r="A450" s="78" t="s">
        <v>1048</v>
      </c>
      <c r="B450" s="77" t="s">
        <v>1049</v>
      </c>
      <c r="C450" s="107" t="s">
        <v>1050</v>
      </c>
      <c r="D450" s="77" t="s">
        <v>27</v>
      </c>
      <c r="E450" s="77" t="s">
        <v>35</v>
      </c>
      <c r="F450" s="95">
        <v>103</v>
      </c>
      <c r="G450" s="95">
        <v>58.31</v>
      </c>
      <c r="H450" s="108">
        <f t="shared" si="27"/>
        <v>6005.93</v>
      </c>
    </row>
    <row r="451" ht="24.75" spans="1:8">
      <c r="A451" s="78" t="s">
        <v>1051</v>
      </c>
      <c r="B451" s="77" t="s">
        <v>1052</v>
      </c>
      <c r="C451" s="107" t="s">
        <v>1053</v>
      </c>
      <c r="D451" s="77" t="s">
        <v>27</v>
      </c>
      <c r="E451" s="77" t="s">
        <v>35</v>
      </c>
      <c r="F451" s="95">
        <v>1</v>
      </c>
      <c r="G451" s="95">
        <v>1651.55</v>
      </c>
      <c r="H451" s="108">
        <f t="shared" si="27"/>
        <v>1651.55</v>
      </c>
    </row>
    <row r="452" ht="20.1" customHeight="1" spans="1:8">
      <c r="A452" s="106" t="s">
        <v>1054</v>
      </c>
      <c r="B452" s="106" t="s">
        <v>1055</v>
      </c>
      <c r="C452" s="106"/>
      <c r="D452" s="106"/>
      <c r="E452" s="106"/>
      <c r="F452" s="106"/>
      <c r="G452" s="106"/>
      <c r="H452" s="72">
        <f>ROUND(H453+H457+H461+H472+H476+H493+H495,2)</f>
        <v>82758.03</v>
      </c>
    </row>
    <row r="453" ht="20.1" customHeight="1" spans="1:8">
      <c r="A453" s="106" t="s">
        <v>1056</v>
      </c>
      <c r="B453" s="106" t="s">
        <v>743</v>
      </c>
      <c r="C453" s="106"/>
      <c r="D453" s="106"/>
      <c r="E453" s="106"/>
      <c r="F453" s="106"/>
      <c r="G453" s="106"/>
      <c r="H453" s="72">
        <f>ROUND(SUM(H454:H456),2)</f>
        <v>20300.99</v>
      </c>
    </row>
    <row r="454" ht="24.75" spans="1:8">
      <c r="A454" s="78" t="s">
        <v>1057</v>
      </c>
      <c r="B454" s="77" t="s">
        <v>1058</v>
      </c>
      <c r="C454" s="107" t="s">
        <v>1059</v>
      </c>
      <c r="D454" s="77" t="s">
        <v>14</v>
      </c>
      <c r="E454" s="77" t="s">
        <v>146</v>
      </c>
      <c r="F454" s="95">
        <v>6.7</v>
      </c>
      <c r="G454" s="95">
        <v>38.31</v>
      </c>
      <c r="H454" s="108">
        <f>ROUND(ROUND(F454,2)*ROUND(G454,2),2)</f>
        <v>256.68</v>
      </c>
    </row>
    <row r="455" ht="24.75" spans="1:8">
      <c r="A455" s="78" t="s">
        <v>1060</v>
      </c>
      <c r="B455" s="77" t="s">
        <v>766</v>
      </c>
      <c r="C455" s="107" t="s">
        <v>767</v>
      </c>
      <c r="D455" s="77" t="s">
        <v>14</v>
      </c>
      <c r="E455" s="77" t="s">
        <v>146</v>
      </c>
      <c r="F455" s="95">
        <v>58.32</v>
      </c>
      <c r="G455" s="95">
        <v>155.87</v>
      </c>
      <c r="H455" s="108">
        <f>ROUND(ROUND(F455,2)*ROUND(G455,2),2)</f>
        <v>9090.34</v>
      </c>
    </row>
    <row r="456" ht="16.5" spans="1:8">
      <c r="A456" s="78" t="s">
        <v>1061</v>
      </c>
      <c r="B456" s="77" t="s">
        <v>1062</v>
      </c>
      <c r="C456" s="107" t="s">
        <v>1063</v>
      </c>
      <c r="D456" s="77" t="s">
        <v>27</v>
      </c>
      <c r="E456" s="77" t="s">
        <v>146</v>
      </c>
      <c r="F456" s="95">
        <v>117.81</v>
      </c>
      <c r="G456" s="95">
        <v>92.98</v>
      </c>
      <c r="H456" s="108">
        <f>ROUND(ROUND(F456,2)*ROUND(G456,2),2)</f>
        <v>10953.97</v>
      </c>
    </row>
    <row r="457" ht="20.1" customHeight="1" spans="1:8">
      <c r="A457" s="106" t="s">
        <v>1064</v>
      </c>
      <c r="B457" s="106" t="s">
        <v>781</v>
      </c>
      <c r="C457" s="106"/>
      <c r="D457" s="106"/>
      <c r="E457" s="106"/>
      <c r="F457" s="106"/>
      <c r="G457" s="106"/>
      <c r="H457" s="72">
        <f>ROUND(SUM(H458:H460),2)</f>
        <v>5252.82</v>
      </c>
    </row>
    <row r="458" ht="16.5" spans="1:8">
      <c r="A458" s="78" t="s">
        <v>1065</v>
      </c>
      <c r="B458" s="77" t="s">
        <v>1066</v>
      </c>
      <c r="C458" s="107" t="s">
        <v>1067</v>
      </c>
      <c r="D458" s="77" t="s">
        <v>14</v>
      </c>
      <c r="E458" s="77" t="s">
        <v>35</v>
      </c>
      <c r="F458" s="95">
        <v>2</v>
      </c>
      <c r="G458" s="95">
        <v>551</v>
      </c>
      <c r="H458" s="108">
        <f>ROUND(ROUND(F458,2)*ROUND(G458,2),2)</f>
        <v>1102</v>
      </c>
    </row>
    <row r="459" ht="16.5" spans="1:8">
      <c r="A459" s="78" t="s">
        <v>1068</v>
      </c>
      <c r="B459" s="77" t="s">
        <v>1069</v>
      </c>
      <c r="C459" s="107" t="s">
        <v>1070</v>
      </c>
      <c r="D459" s="77" t="s">
        <v>14</v>
      </c>
      <c r="E459" s="77" t="s">
        <v>35</v>
      </c>
      <c r="F459" s="95">
        <v>1</v>
      </c>
      <c r="G459" s="95">
        <v>747.22</v>
      </c>
      <c r="H459" s="108">
        <f>ROUND(ROUND(F459,2)*ROUND(G459,2),2)</f>
        <v>747.22</v>
      </c>
    </row>
    <row r="460" ht="16.5" spans="1:8">
      <c r="A460" s="78" t="s">
        <v>1071</v>
      </c>
      <c r="B460" s="77" t="s">
        <v>1072</v>
      </c>
      <c r="C460" s="107" t="s">
        <v>1073</v>
      </c>
      <c r="D460" s="77" t="s">
        <v>14</v>
      </c>
      <c r="E460" s="77" t="s">
        <v>35</v>
      </c>
      <c r="F460" s="95">
        <v>4</v>
      </c>
      <c r="G460" s="95">
        <v>850.9</v>
      </c>
      <c r="H460" s="108">
        <f>ROUND(ROUND(F460,2)*ROUND(G460,2),2)</f>
        <v>3403.6</v>
      </c>
    </row>
    <row r="461" ht="20.1" customHeight="1" spans="1:8">
      <c r="A461" s="106" t="s">
        <v>1074</v>
      </c>
      <c r="B461" s="106" t="s">
        <v>1075</v>
      </c>
      <c r="C461" s="106"/>
      <c r="D461" s="106"/>
      <c r="E461" s="106"/>
      <c r="F461" s="106"/>
      <c r="G461" s="106"/>
      <c r="H461" s="72">
        <f>ROUND(SUM(H462:H471),2)</f>
        <v>12297.61</v>
      </c>
    </row>
    <row r="462" ht="16.5" spans="1:8">
      <c r="A462" s="78" t="s">
        <v>1076</v>
      </c>
      <c r="B462" s="77" t="s">
        <v>1077</v>
      </c>
      <c r="C462" s="107" t="s">
        <v>1078</v>
      </c>
      <c r="D462" s="77" t="s">
        <v>27</v>
      </c>
      <c r="E462" s="77" t="s">
        <v>146</v>
      </c>
      <c r="F462" s="95">
        <v>7.42</v>
      </c>
      <c r="G462" s="95">
        <v>121.14</v>
      </c>
      <c r="H462" s="108">
        <f t="shared" ref="H462:H471" si="28">ROUND(ROUND(F462,2)*ROUND(G462,2),2)</f>
        <v>898.86</v>
      </c>
    </row>
    <row r="463" ht="16.5" spans="1:8">
      <c r="A463" s="78" t="s">
        <v>1079</v>
      </c>
      <c r="B463" s="77" t="s">
        <v>1080</v>
      </c>
      <c r="C463" s="107" t="s">
        <v>1081</v>
      </c>
      <c r="D463" s="77" t="s">
        <v>27</v>
      </c>
      <c r="E463" s="77" t="s">
        <v>376</v>
      </c>
      <c r="F463" s="95">
        <v>1</v>
      </c>
      <c r="G463" s="95">
        <v>3787.91</v>
      </c>
      <c r="H463" s="108">
        <f t="shared" si="28"/>
        <v>3787.91</v>
      </c>
    </row>
    <row r="464" ht="16.5" spans="1:8">
      <c r="A464" s="78" t="s">
        <v>1082</v>
      </c>
      <c r="B464" s="77" t="s">
        <v>1083</v>
      </c>
      <c r="C464" s="107" t="s">
        <v>1084</v>
      </c>
      <c r="D464" s="77" t="s">
        <v>27</v>
      </c>
      <c r="E464" s="77" t="s">
        <v>376</v>
      </c>
      <c r="F464" s="95">
        <v>3</v>
      </c>
      <c r="G464" s="95">
        <v>139.18</v>
      </c>
      <c r="H464" s="108">
        <f t="shared" si="28"/>
        <v>417.54</v>
      </c>
    </row>
    <row r="465" ht="24.75" spans="1:8">
      <c r="A465" s="78" t="s">
        <v>1085</v>
      </c>
      <c r="B465" s="77" t="s">
        <v>1086</v>
      </c>
      <c r="C465" s="107" t="s">
        <v>1087</v>
      </c>
      <c r="D465" s="77" t="s">
        <v>14</v>
      </c>
      <c r="E465" s="77" t="s">
        <v>35</v>
      </c>
      <c r="F465" s="95">
        <v>1</v>
      </c>
      <c r="G465" s="95">
        <v>1771.41</v>
      </c>
      <c r="H465" s="108">
        <f t="shared" si="28"/>
        <v>1771.41</v>
      </c>
    </row>
    <row r="466" ht="16.5" spans="1:8">
      <c r="A466" s="78" t="s">
        <v>1088</v>
      </c>
      <c r="B466" s="77" t="s">
        <v>1089</v>
      </c>
      <c r="C466" s="107" t="s">
        <v>1090</v>
      </c>
      <c r="D466" s="77" t="s">
        <v>14</v>
      </c>
      <c r="E466" s="77" t="s">
        <v>35</v>
      </c>
      <c r="F466" s="95">
        <v>1</v>
      </c>
      <c r="G466" s="95">
        <v>3121.48</v>
      </c>
      <c r="H466" s="108">
        <f t="shared" si="28"/>
        <v>3121.48</v>
      </c>
    </row>
    <row r="467" spans="1:8">
      <c r="A467" s="78" t="s">
        <v>1091</v>
      </c>
      <c r="B467" s="77" t="s">
        <v>1092</v>
      </c>
      <c r="C467" s="107" t="s">
        <v>1093</v>
      </c>
      <c r="D467" s="77" t="s">
        <v>14</v>
      </c>
      <c r="E467" s="77" t="s">
        <v>35</v>
      </c>
      <c r="F467" s="95">
        <v>4</v>
      </c>
      <c r="G467" s="95">
        <v>100.95</v>
      </c>
      <c r="H467" s="108">
        <f t="shared" si="28"/>
        <v>403.8</v>
      </c>
    </row>
    <row r="468" ht="16.5" spans="1:8">
      <c r="A468" s="78" t="s">
        <v>1094</v>
      </c>
      <c r="B468" s="77" t="s">
        <v>1095</v>
      </c>
      <c r="C468" s="107" t="s">
        <v>1096</v>
      </c>
      <c r="D468" s="77" t="s">
        <v>27</v>
      </c>
      <c r="E468" s="77" t="s">
        <v>35</v>
      </c>
      <c r="F468" s="95">
        <v>1</v>
      </c>
      <c r="G468" s="95">
        <v>1025.76</v>
      </c>
      <c r="H468" s="108">
        <f t="shared" si="28"/>
        <v>1025.76</v>
      </c>
    </row>
    <row r="469" ht="16.5" spans="1:8">
      <c r="A469" s="78" t="s">
        <v>1097</v>
      </c>
      <c r="B469" s="77" t="s">
        <v>1098</v>
      </c>
      <c r="C469" s="107" t="s">
        <v>1099</v>
      </c>
      <c r="D469" s="77" t="s">
        <v>27</v>
      </c>
      <c r="E469" s="77" t="s">
        <v>35</v>
      </c>
      <c r="F469" s="95">
        <v>1</v>
      </c>
      <c r="G469" s="95">
        <v>185.31</v>
      </c>
      <c r="H469" s="108">
        <f t="shared" si="28"/>
        <v>185.31</v>
      </c>
    </row>
    <row r="470" ht="16.5" spans="1:8">
      <c r="A470" s="78" t="s">
        <v>1100</v>
      </c>
      <c r="B470" s="77" t="s">
        <v>1101</v>
      </c>
      <c r="C470" s="107" t="s">
        <v>1102</v>
      </c>
      <c r="D470" s="77" t="s">
        <v>27</v>
      </c>
      <c r="E470" s="77" t="s">
        <v>1103</v>
      </c>
      <c r="F470" s="95">
        <v>2</v>
      </c>
      <c r="G470" s="95">
        <v>317.97</v>
      </c>
      <c r="H470" s="108">
        <f t="shared" si="28"/>
        <v>635.94</v>
      </c>
    </row>
    <row r="471" spans="1:8">
      <c r="A471" s="78" t="s">
        <v>1104</v>
      </c>
      <c r="B471" s="77" t="s">
        <v>1105</v>
      </c>
      <c r="C471" s="107" t="s">
        <v>1106</v>
      </c>
      <c r="D471" s="77" t="s">
        <v>643</v>
      </c>
      <c r="E471" s="77" t="s">
        <v>376</v>
      </c>
      <c r="F471" s="95">
        <v>1</v>
      </c>
      <c r="G471" s="95">
        <v>49.6</v>
      </c>
      <c r="H471" s="108">
        <f t="shared" si="28"/>
        <v>49.6</v>
      </c>
    </row>
    <row r="472" ht="20.1" customHeight="1" spans="1:8">
      <c r="A472" s="106" t="s">
        <v>1107</v>
      </c>
      <c r="B472" s="106" t="s">
        <v>1108</v>
      </c>
      <c r="C472" s="106"/>
      <c r="D472" s="106"/>
      <c r="E472" s="106"/>
      <c r="F472" s="106"/>
      <c r="G472" s="106"/>
      <c r="H472" s="72">
        <f>ROUND(SUM(H473:H475),2)</f>
        <v>1832.47</v>
      </c>
    </row>
    <row r="473" spans="1:8">
      <c r="A473" s="78" t="s">
        <v>1109</v>
      </c>
      <c r="B473" s="77" t="s">
        <v>1110</v>
      </c>
      <c r="C473" s="107" t="s">
        <v>1111</v>
      </c>
      <c r="D473" s="77" t="s">
        <v>643</v>
      </c>
      <c r="E473" s="77" t="s">
        <v>383</v>
      </c>
      <c r="F473" s="95">
        <v>5.48</v>
      </c>
      <c r="G473" s="95">
        <v>94.68</v>
      </c>
      <c r="H473" s="108">
        <f>ROUND(ROUND(F473,2)*ROUND(G473,2),2)</f>
        <v>518.85</v>
      </c>
    </row>
    <row r="474" ht="16.5" spans="1:8">
      <c r="A474" s="78" t="s">
        <v>1112</v>
      </c>
      <c r="B474" s="77" t="s">
        <v>1113</v>
      </c>
      <c r="C474" s="107" t="s">
        <v>1114</v>
      </c>
      <c r="D474" s="77" t="s">
        <v>27</v>
      </c>
      <c r="E474" s="77" t="s">
        <v>146</v>
      </c>
      <c r="F474" s="95">
        <v>14.03</v>
      </c>
      <c r="G474" s="95">
        <v>77.54</v>
      </c>
      <c r="H474" s="108">
        <f>ROUND(ROUND(F474,2)*ROUND(G474,2),2)</f>
        <v>1087.89</v>
      </c>
    </row>
    <row r="475" ht="16.5" spans="1:8">
      <c r="A475" s="78" t="s">
        <v>1115</v>
      </c>
      <c r="B475" s="77" t="s">
        <v>1116</v>
      </c>
      <c r="C475" s="107" t="s">
        <v>1117</v>
      </c>
      <c r="D475" s="77" t="s">
        <v>27</v>
      </c>
      <c r="E475" s="77" t="s">
        <v>146</v>
      </c>
      <c r="F475" s="95">
        <v>4.39</v>
      </c>
      <c r="G475" s="95">
        <v>51.42</v>
      </c>
      <c r="H475" s="108">
        <f>ROUND(ROUND(F475,2)*ROUND(G475,2),2)</f>
        <v>225.73</v>
      </c>
    </row>
    <row r="476" ht="20.1" customHeight="1" spans="1:8">
      <c r="A476" s="106" t="s">
        <v>1118</v>
      </c>
      <c r="B476" s="106" t="s">
        <v>1119</v>
      </c>
      <c r="C476" s="106"/>
      <c r="D476" s="106"/>
      <c r="E476" s="106"/>
      <c r="F476" s="106"/>
      <c r="G476" s="106"/>
      <c r="H476" s="72">
        <f>ROUND(SUM(H477:H492),2)</f>
        <v>26285.85</v>
      </c>
    </row>
    <row r="477" ht="24.75" spans="1:8">
      <c r="A477" s="78" t="s">
        <v>1120</v>
      </c>
      <c r="B477" s="77" t="s">
        <v>1121</v>
      </c>
      <c r="C477" s="107" t="s">
        <v>1122</v>
      </c>
      <c r="D477" s="77" t="s">
        <v>14</v>
      </c>
      <c r="E477" s="77" t="s">
        <v>35</v>
      </c>
      <c r="F477" s="95">
        <v>3</v>
      </c>
      <c r="G477" s="95">
        <v>17.55</v>
      </c>
      <c r="H477" s="108">
        <f t="shared" ref="H477:H492" si="29">ROUND(ROUND(F477,2)*ROUND(G477,2),2)</f>
        <v>52.65</v>
      </c>
    </row>
    <row r="478" ht="24.75" spans="1:8">
      <c r="A478" s="78" t="s">
        <v>1123</v>
      </c>
      <c r="B478" s="77" t="s">
        <v>1124</v>
      </c>
      <c r="C478" s="107" t="s">
        <v>1125</v>
      </c>
      <c r="D478" s="77" t="s">
        <v>14</v>
      </c>
      <c r="E478" s="77" t="s">
        <v>35</v>
      </c>
      <c r="F478" s="95">
        <v>4</v>
      </c>
      <c r="G478" s="95">
        <v>24.21</v>
      </c>
      <c r="H478" s="108">
        <f t="shared" si="29"/>
        <v>96.84</v>
      </c>
    </row>
    <row r="479" ht="24.75" spans="1:8">
      <c r="A479" s="78" t="s">
        <v>1126</v>
      </c>
      <c r="B479" s="77" t="s">
        <v>575</v>
      </c>
      <c r="C479" s="107" t="s">
        <v>576</v>
      </c>
      <c r="D479" s="77" t="s">
        <v>14</v>
      </c>
      <c r="E479" s="77" t="s">
        <v>35</v>
      </c>
      <c r="F479" s="95">
        <v>3</v>
      </c>
      <c r="G479" s="95">
        <v>30.21</v>
      </c>
      <c r="H479" s="108">
        <f t="shared" si="29"/>
        <v>90.63</v>
      </c>
    </row>
    <row r="480" ht="24.75" spans="1:8">
      <c r="A480" s="78" t="s">
        <v>1127</v>
      </c>
      <c r="B480" s="77" t="s">
        <v>1128</v>
      </c>
      <c r="C480" s="107" t="s">
        <v>1129</v>
      </c>
      <c r="D480" s="77" t="s">
        <v>14</v>
      </c>
      <c r="E480" s="77" t="s">
        <v>35</v>
      </c>
      <c r="F480" s="95">
        <v>12</v>
      </c>
      <c r="G480" s="95">
        <v>78.26</v>
      </c>
      <c r="H480" s="108">
        <f t="shared" si="29"/>
        <v>939.12</v>
      </c>
    </row>
    <row r="481" ht="16.5" spans="1:8">
      <c r="A481" s="78" t="s">
        <v>1130</v>
      </c>
      <c r="B481" s="77" t="s">
        <v>554</v>
      </c>
      <c r="C481" s="107" t="s">
        <v>555</v>
      </c>
      <c r="D481" s="77" t="s">
        <v>14</v>
      </c>
      <c r="E481" s="77" t="s">
        <v>146</v>
      </c>
      <c r="F481" s="95">
        <v>81.22</v>
      </c>
      <c r="G481" s="95">
        <v>17.35</v>
      </c>
      <c r="H481" s="108">
        <f t="shared" si="29"/>
        <v>1409.17</v>
      </c>
    </row>
    <row r="482" ht="16.5" spans="1:8">
      <c r="A482" s="78" t="s">
        <v>1131</v>
      </c>
      <c r="B482" s="77" t="s">
        <v>560</v>
      </c>
      <c r="C482" s="107" t="s">
        <v>561</v>
      </c>
      <c r="D482" s="77" t="s">
        <v>14</v>
      </c>
      <c r="E482" s="77" t="s">
        <v>146</v>
      </c>
      <c r="F482" s="95">
        <v>73.23</v>
      </c>
      <c r="G482" s="95">
        <v>17.75</v>
      </c>
      <c r="H482" s="108">
        <f t="shared" si="29"/>
        <v>1299.83</v>
      </c>
    </row>
    <row r="483" ht="16.5" spans="1:8">
      <c r="A483" s="78" t="s">
        <v>1132</v>
      </c>
      <c r="B483" s="77" t="s">
        <v>563</v>
      </c>
      <c r="C483" s="107" t="s">
        <v>564</v>
      </c>
      <c r="D483" s="77" t="s">
        <v>14</v>
      </c>
      <c r="E483" s="77" t="s">
        <v>146</v>
      </c>
      <c r="F483" s="95">
        <v>36.86</v>
      </c>
      <c r="G483" s="95">
        <v>25.92</v>
      </c>
      <c r="H483" s="108">
        <f t="shared" si="29"/>
        <v>955.41</v>
      </c>
    </row>
    <row r="484" ht="16.5" spans="1:8">
      <c r="A484" s="78" t="s">
        <v>1133</v>
      </c>
      <c r="B484" s="77" t="s">
        <v>1134</v>
      </c>
      <c r="C484" s="107" t="s">
        <v>1135</v>
      </c>
      <c r="D484" s="77" t="s">
        <v>14</v>
      </c>
      <c r="E484" s="77" t="s">
        <v>146</v>
      </c>
      <c r="F484" s="95">
        <v>178.26</v>
      </c>
      <c r="G484" s="95">
        <v>65.72</v>
      </c>
      <c r="H484" s="108">
        <f t="shared" si="29"/>
        <v>11715.25</v>
      </c>
    </row>
    <row r="485" ht="16.5" spans="1:8">
      <c r="A485" s="78" t="s">
        <v>1136</v>
      </c>
      <c r="B485" s="77" t="s">
        <v>1137</v>
      </c>
      <c r="C485" s="107" t="s">
        <v>1138</v>
      </c>
      <c r="D485" s="77" t="s">
        <v>14</v>
      </c>
      <c r="E485" s="77" t="s">
        <v>146</v>
      </c>
      <c r="F485" s="95">
        <v>11.6</v>
      </c>
      <c r="G485" s="95">
        <v>35.9</v>
      </c>
      <c r="H485" s="108">
        <f t="shared" si="29"/>
        <v>416.44</v>
      </c>
    </row>
    <row r="486" ht="16.5" spans="1:8">
      <c r="A486" s="78" t="s">
        <v>1139</v>
      </c>
      <c r="B486" s="77" t="s">
        <v>632</v>
      </c>
      <c r="C486" s="107" t="s">
        <v>633</v>
      </c>
      <c r="D486" s="77" t="s">
        <v>14</v>
      </c>
      <c r="E486" s="77" t="s">
        <v>35</v>
      </c>
      <c r="F486" s="95">
        <v>55</v>
      </c>
      <c r="G486" s="95">
        <v>11.22</v>
      </c>
      <c r="H486" s="108">
        <f t="shared" si="29"/>
        <v>617.1</v>
      </c>
    </row>
    <row r="487" ht="16.5" spans="1:8">
      <c r="A487" s="78" t="s">
        <v>1140</v>
      </c>
      <c r="B487" s="77" t="s">
        <v>590</v>
      </c>
      <c r="C487" s="107" t="s">
        <v>591</v>
      </c>
      <c r="D487" s="77" t="s">
        <v>14</v>
      </c>
      <c r="E487" s="77" t="s">
        <v>35</v>
      </c>
      <c r="F487" s="95">
        <v>49</v>
      </c>
      <c r="G487" s="95">
        <v>15.93</v>
      </c>
      <c r="H487" s="108">
        <f t="shared" si="29"/>
        <v>780.57</v>
      </c>
    </row>
    <row r="488" ht="16.5" spans="1:8">
      <c r="A488" s="78" t="s">
        <v>1141</v>
      </c>
      <c r="B488" s="77" t="s">
        <v>638</v>
      </c>
      <c r="C488" s="107" t="s">
        <v>639</v>
      </c>
      <c r="D488" s="77" t="s">
        <v>14</v>
      </c>
      <c r="E488" s="77" t="s">
        <v>35</v>
      </c>
      <c r="F488" s="95">
        <v>35</v>
      </c>
      <c r="G488" s="95">
        <v>19.25</v>
      </c>
      <c r="H488" s="108">
        <f t="shared" si="29"/>
        <v>673.75</v>
      </c>
    </row>
    <row r="489" ht="16.5" spans="1:8">
      <c r="A489" s="78" t="s">
        <v>1142</v>
      </c>
      <c r="B489" s="77" t="s">
        <v>1143</v>
      </c>
      <c r="C489" s="107" t="s">
        <v>1144</v>
      </c>
      <c r="D489" s="77" t="s">
        <v>14</v>
      </c>
      <c r="E489" s="77" t="s">
        <v>35</v>
      </c>
      <c r="F489" s="95">
        <v>8</v>
      </c>
      <c r="G489" s="95">
        <v>27.67</v>
      </c>
      <c r="H489" s="108">
        <f t="shared" si="29"/>
        <v>221.36</v>
      </c>
    </row>
    <row r="490" ht="16.5" spans="1:8">
      <c r="A490" s="78" t="s">
        <v>1145</v>
      </c>
      <c r="B490" s="77" t="s">
        <v>1146</v>
      </c>
      <c r="C490" s="107" t="s">
        <v>1147</v>
      </c>
      <c r="D490" s="77" t="s">
        <v>14</v>
      </c>
      <c r="E490" s="77" t="s">
        <v>35</v>
      </c>
      <c r="F490" s="95">
        <v>119</v>
      </c>
      <c r="G490" s="95">
        <v>48.07</v>
      </c>
      <c r="H490" s="108">
        <f t="shared" si="29"/>
        <v>5720.33</v>
      </c>
    </row>
    <row r="491" ht="24.75" spans="1:8">
      <c r="A491" s="78" t="s">
        <v>1148</v>
      </c>
      <c r="B491" s="77" t="s">
        <v>1149</v>
      </c>
      <c r="C491" s="107" t="s">
        <v>1150</v>
      </c>
      <c r="D491" s="77" t="s">
        <v>14</v>
      </c>
      <c r="E491" s="77" t="s">
        <v>35</v>
      </c>
      <c r="F491" s="95">
        <v>5</v>
      </c>
      <c r="G491" s="95">
        <v>47.17</v>
      </c>
      <c r="H491" s="108">
        <f t="shared" si="29"/>
        <v>235.85</v>
      </c>
    </row>
    <row r="492" ht="24.75" spans="1:8">
      <c r="A492" s="78" t="s">
        <v>1151</v>
      </c>
      <c r="B492" s="77" t="s">
        <v>593</v>
      </c>
      <c r="C492" s="107" t="s">
        <v>594</v>
      </c>
      <c r="D492" s="77" t="s">
        <v>14</v>
      </c>
      <c r="E492" s="77" t="s">
        <v>146</v>
      </c>
      <c r="F492" s="95">
        <v>81.22</v>
      </c>
      <c r="G492" s="95">
        <v>13.07</v>
      </c>
      <c r="H492" s="108">
        <f t="shared" si="29"/>
        <v>1061.55</v>
      </c>
    </row>
    <row r="493" ht="20.1" customHeight="1" spans="1:8">
      <c r="A493" s="106" t="s">
        <v>1152</v>
      </c>
      <c r="B493" s="106" t="s">
        <v>1153</v>
      </c>
      <c r="C493" s="106"/>
      <c r="D493" s="106"/>
      <c r="E493" s="106"/>
      <c r="F493" s="106"/>
      <c r="G493" s="106"/>
      <c r="H493" s="72">
        <f>ROUND(SUM(H494:H494),2)</f>
        <v>337.1</v>
      </c>
    </row>
    <row r="494" ht="16.5" spans="1:8">
      <c r="A494" s="78" t="s">
        <v>1154</v>
      </c>
      <c r="B494" s="77" t="s">
        <v>1155</v>
      </c>
      <c r="C494" s="107" t="s">
        <v>1156</v>
      </c>
      <c r="D494" s="77" t="s">
        <v>27</v>
      </c>
      <c r="E494" s="77" t="s">
        <v>35</v>
      </c>
      <c r="F494" s="95">
        <v>1</v>
      </c>
      <c r="G494" s="95">
        <v>337.1</v>
      </c>
      <c r="H494" s="108">
        <f>ROUND(ROUND(F494,2)*ROUND(G494,2),2)</f>
        <v>337.1</v>
      </c>
    </row>
    <row r="495" ht="20.1" customHeight="1" spans="1:8">
      <c r="A495" s="106" t="s">
        <v>1157</v>
      </c>
      <c r="B495" s="106" t="s">
        <v>1158</v>
      </c>
      <c r="C495" s="106"/>
      <c r="D495" s="106"/>
      <c r="E495" s="106"/>
      <c r="F495" s="106"/>
      <c r="G495" s="106"/>
      <c r="H495" s="72">
        <f>ROUND(SUM(H496:H499),2)</f>
        <v>16451.19</v>
      </c>
    </row>
    <row r="496" ht="16.5" spans="1:8">
      <c r="A496" s="78" t="s">
        <v>1159</v>
      </c>
      <c r="B496" s="77" t="s">
        <v>1160</v>
      </c>
      <c r="C496" s="107" t="s">
        <v>1161</v>
      </c>
      <c r="D496" s="77" t="s">
        <v>27</v>
      </c>
      <c r="E496" s="77" t="s">
        <v>35</v>
      </c>
      <c r="F496" s="95">
        <v>1</v>
      </c>
      <c r="G496" s="95">
        <v>3868.65</v>
      </c>
      <c r="H496" s="108">
        <f>ROUND(ROUND(F496,2)*ROUND(G496,2),2)</f>
        <v>3868.65</v>
      </c>
    </row>
    <row r="497" ht="33" spans="1:8">
      <c r="A497" s="78" t="s">
        <v>1162</v>
      </c>
      <c r="B497" s="77" t="s">
        <v>1163</v>
      </c>
      <c r="C497" s="107" t="s">
        <v>1164</v>
      </c>
      <c r="D497" s="77" t="s">
        <v>27</v>
      </c>
      <c r="E497" s="77" t="s">
        <v>1165</v>
      </c>
      <c r="F497" s="95">
        <v>1</v>
      </c>
      <c r="G497" s="95">
        <v>2283.2</v>
      </c>
      <c r="H497" s="108">
        <f>ROUND(ROUND(F497,2)*ROUND(G497,2),2)</f>
        <v>2283.2</v>
      </c>
    </row>
    <row r="498" ht="16.5" spans="1:8">
      <c r="A498" s="78" t="s">
        <v>1166</v>
      </c>
      <c r="B498" s="77" t="s">
        <v>1167</v>
      </c>
      <c r="C498" s="107" t="s">
        <v>1168</v>
      </c>
      <c r="D498" s="77" t="s">
        <v>27</v>
      </c>
      <c r="E498" s="77" t="s">
        <v>35</v>
      </c>
      <c r="F498" s="95">
        <v>1</v>
      </c>
      <c r="G498" s="95">
        <v>8494.39</v>
      </c>
      <c r="H498" s="108">
        <f>ROUND(ROUND(F498,2)*ROUND(G498,2),2)</f>
        <v>8494.39</v>
      </c>
    </row>
    <row r="499" ht="16.5" spans="1:8">
      <c r="A499" s="78" t="s">
        <v>1169</v>
      </c>
      <c r="B499" s="77" t="s">
        <v>1170</v>
      </c>
      <c r="C499" s="107" t="s">
        <v>1171</v>
      </c>
      <c r="D499" s="77" t="s">
        <v>27</v>
      </c>
      <c r="E499" s="77" t="s">
        <v>35</v>
      </c>
      <c r="F499" s="95">
        <v>1</v>
      </c>
      <c r="G499" s="95">
        <v>1804.95</v>
      </c>
      <c r="H499" s="108">
        <f>ROUND(ROUND(F499,2)*ROUND(G499,2),2)</f>
        <v>1804.95</v>
      </c>
    </row>
    <row r="500" ht="20.1" customHeight="1" spans="1:8">
      <c r="A500" s="106" t="s">
        <v>1172</v>
      </c>
      <c r="B500" s="106" t="s">
        <v>1173</v>
      </c>
      <c r="C500" s="106"/>
      <c r="D500" s="106"/>
      <c r="E500" s="106"/>
      <c r="F500" s="106"/>
      <c r="G500" s="106"/>
      <c r="H500" s="72">
        <f>ROUND(H501+H525+H531+H534+H538+H540,2)</f>
        <v>141886.21</v>
      </c>
    </row>
    <row r="501" ht="20.1" customHeight="1" spans="1:8">
      <c r="A501" s="106" t="s">
        <v>1174</v>
      </c>
      <c r="B501" s="106" t="s">
        <v>552</v>
      </c>
      <c r="C501" s="106"/>
      <c r="D501" s="106"/>
      <c r="E501" s="106"/>
      <c r="F501" s="106"/>
      <c r="G501" s="106"/>
      <c r="H501" s="72">
        <f>ROUND(SUM(H502:H524),2)</f>
        <v>31167.33</v>
      </c>
    </row>
    <row r="502" ht="16.5" spans="1:8">
      <c r="A502" s="78" t="s">
        <v>1175</v>
      </c>
      <c r="B502" s="77" t="s">
        <v>560</v>
      </c>
      <c r="C502" s="107" t="s">
        <v>561</v>
      </c>
      <c r="D502" s="77" t="s">
        <v>14</v>
      </c>
      <c r="E502" s="77" t="s">
        <v>146</v>
      </c>
      <c r="F502" s="95">
        <v>28.95</v>
      </c>
      <c r="G502" s="95">
        <v>17.75</v>
      </c>
      <c r="H502" s="108">
        <f t="shared" ref="H502:H524" si="30">ROUND(ROUND(F502,2)*ROUND(G502,2),2)</f>
        <v>513.86</v>
      </c>
    </row>
    <row r="503" ht="24.75" spans="1:8">
      <c r="A503" s="78" t="s">
        <v>1176</v>
      </c>
      <c r="B503" s="77" t="s">
        <v>1177</v>
      </c>
      <c r="C503" s="107" t="s">
        <v>1178</v>
      </c>
      <c r="D503" s="77" t="s">
        <v>14</v>
      </c>
      <c r="E503" s="77" t="s">
        <v>35</v>
      </c>
      <c r="F503" s="95">
        <v>4</v>
      </c>
      <c r="G503" s="95">
        <v>11.66</v>
      </c>
      <c r="H503" s="108">
        <f t="shared" si="30"/>
        <v>46.64</v>
      </c>
    </row>
    <row r="504" ht="24.75" spans="1:8">
      <c r="A504" s="78" t="s">
        <v>1179</v>
      </c>
      <c r="B504" s="77" t="s">
        <v>566</v>
      </c>
      <c r="C504" s="107" t="s">
        <v>567</v>
      </c>
      <c r="D504" s="77" t="s">
        <v>14</v>
      </c>
      <c r="E504" s="77" t="s">
        <v>35</v>
      </c>
      <c r="F504" s="95">
        <v>60</v>
      </c>
      <c r="G504" s="95">
        <v>19.25</v>
      </c>
      <c r="H504" s="108">
        <f t="shared" si="30"/>
        <v>1155</v>
      </c>
    </row>
    <row r="505" ht="24.75" spans="1:8">
      <c r="A505" s="78" t="s">
        <v>1180</v>
      </c>
      <c r="B505" s="77" t="s">
        <v>572</v>
      </c>
      <c r="C505" s="107" t="s">
        <v>573</v>
      </c>
      <c r="D505" s="77" t="s">
        <v>14</v>
      </c>
      <c r="E505" s="77" t="s">
        <v>35</v>
      </c>
      <c r="F505" s="95">
        <v>30</v>
      </c>
      <c r="G505" s="95">
        <v>22.38</v>
      </c>
      <c r="H505" s="108">
        <f t="shared" si="30"/>
        <v>671.4</v>
      </c>
    </row>
    <row r="506" ht="24.75" spans="1:8">
      <c r="A506" s="78" t="s">
        <v>1181</v>
      </c>
      <c r="B506" s="77" t="s">
        <v>1124</v>
      </c>
      <c r="C506" s="107" t="s">
        <v>1125</v>
      </c>
      <c r="D506" s="77" t="s">
        <v>14</v>
      </c>
      <c r="E506" s="77" t="s">
        <v>35</v>
      </c>
      <c r="F506" s="95">
        <v>4</v>
      </c>
      <c r="G506" s="95">
        <v>24.21</v>
      </c>
      <c r="H506" s="108">
        <f t="shared" si="30"/>
        <v>96.84</v>
      </c>
    </row>
    <row r="507" ht="16.5" spans="1:8">
      <c r="A507" s="78" t="s">
        <v>1182</v>
      </c>
      <c r="B507" s="77" t="s">
        <v>1183</v>
      </c>
      <c r="C507" s="107" t="s">
        <v>1184</v>
      </c>
      <c r="D507" s="77" t="s">
        <v>14</v>
      </c>
      <c r="E507" s="77" t="s">
        <v>35</v>
      </c>
      <c r="F507" s="95">
        <v>76</v>
      </c>
      <c r="G507" s="95">
        <v>8.86</v>
      </c>
      <c r="H507" s="108">
        <f t="shared" si="30"/>
        <v>673.36</v>
      </c>
    </row>
    <row r="508" ht="16.5" spans="1:8">
      <c r="A508" s="78" t="s">
        <v>1185</v>
      </c>
      <c r="B508" s="77" t="s">
        <v>581</v>
      </c>
      <c r="C508" s="107" t="s">
        <v>582</v>
      </c>
      <c r="D508" s="77" t="s">
        <v>14</v>
      </c>
      <c r="E508" s="77" t="s">
        <v>35</v>
      </c>
      <c r="F508" s="95">
        <v>42</v>
      </c>
      <c r="G508" s="95">
        <v>7.21</v>
      </c>
      <c r="H508" s="108">
        <f t="shared" si="30"/>
        <v>302.82</v>
      </c>
    </row>
    <row r="509" ht="16.5" spans="1:8">
      <c r="A509" s="78" t="s">
        <v>1186</v>
      </c>
      <c r="B509" s="77" t="s">
        <v>578</v>
      </c>
      <c r="C509" s="107" t="s">
        <v>579</v>
      </c>
      <c r="D509" s="77" t="s">
        <v>14</v>
      </c>
      <c r="E509" s="77" t="s">
        <v>35</v>
      </c>
      <c r="F509" s="95">
        <v>88</v>
      </c>
      <c r="G509" s="95">
        <v>12.28</v>
      </c>
      <c r="H509" s="108">
        <f t="shared" si="30"/>
        <v>1080.64</v>
      </c>
    </row>
    <row r="510" ht="16.5" spans="1:8">
      <c r="A510" s="78" t="s">
        <v>1187</v>
      </c>
      <c r="B510" s="77" t="s">
        <v>1188</v>
      </c>
      <c r="C510" s="107" t="s">
        <v>1189</v>
      </c>
      <c r="D510" s="77" t="s">
        <v>14</v>
      </c>
      <c r="E510" s="77" t="s">
        <v>35</v>
      </c>
      <c r="F510" s="95">
        <v>80</v>
      </c>
      <c r="G510" s="95">
        <v>10.59</v>
      </c>
      <c r="H510" s="108">
        <f t="shared" si="30"/>
        <v>847.2</v>
      </c>
    </row>
    <row r="511" ht="16.5" spans="1:8">
      <c r="A511" s="78" t="s">
        <v>1190</v>
      </c>
      <c r="B511" s="77" t="s">
        <v>587</v>
      </c>
      <c r="C511" s="107" t="s">
        <v>588</v>
      </c>
      <c r="D511" s="77" t="s">
        <v>14</v>
      </c>
      <c r="E511" s="77" t="s">
        <v>35</v>
      </c>
      <c r="F511" s="95">
        <v>21</v>
      </c>
      <c r="G511" s="95">
        <v>8.93</v>
      </c>
      <c r="H511" s="108">
        <f t="shared" si="30"/>
        <v>187.53</v>
      </c>
    </row>
    <row r="512" ht="16.5" spans="1:8">
      <c r="A512" s="78" t="s">
        <v>1191</v>
      </c>
      <c r="B512" s="77" t="s">
        <v>584</v>
      </c>
      <c r="C512" s="107" t="s">
        <v>585</v>
      </c>
      <c r="D512" s="77" t="s">
        <v>14</v>
      </c>
      <c r="E512" s="77" t="s">
        <v>35</v>
      </c>
      <c r="F512" s="95">
        <v>43</v>
      </c>
      <c r="G512" s="95">
        <v>13.95</v>
      </c>
      <c r="H512" s="108">
        <f t="shared" si="30"/>
        <v>599.85</v>
      </c>
    </row>
    <row r="513" ht="16.5" spans="1:8">
      <c r="A513" s="78" t="s">
        <v>1192</v>
      </c>
      <c r="B513" s="77" t="s">
        <v>590</v>
      </c>
      <c r="C513" s="107" t="s">
        <v>591</v>
      </c>
      <c r="D513" s="77" t="s">
        <v>14</v>
      </c>
      <c r="E513" s="77" t="s">
        <v>35</v>
      </c>
      <c r="F513" s="95">
        <v>20</v>
      </c>
      <c r="G513" s="95">
        <v>15.93</v>
      </c>
      <c r="H513" s="108">
        <f t="shared" si="30"/>
        <v>318.6</v>
      </c>
    </row>
    <row r="514" ht="16.5" spans="1:8">
      <c r="A514" s="78" t="s">
        <v>1193</v>
      </c>
      <c r="B514" s="77" t="s">
        <v>614</v>
      </c>
      <c r="C514" s="107" t="s">
        <v>615</v>
      </c>
      <c r="D514" s="77" t="s">
        <v>14</v>
      </c>
      <c r="E514" s="77" t="s">
        <v>35</v>
      </c>
      <c r="F514" s="95">
        <v>2</v>
      </c>
      <c r="G514" s="95">
        <v>25.65</v>
      </c>
      <c r="H514" s="108">
        <f t="shared" si="30"/>
        <v>51.3</v>
      </c>
    </row>
    <row r="515" ht="16.5" spans="1:8">
      <c r="A515" s="78" t="s">
        <v>1194</v>
      </c>
      <c r="B515" s="77" t="s">
        <v>1195</v>
      </c>
      <c r="C515" s="107" t="s">
        <v>1196</v>
      </c>
      <c r="D515" s="77" t="s">
        <v>14</v>
      </c>
      <c r="E515" s="77" t="s">
        <v>35</v>
      </c>
      <c r="F515" s="95">
        <v>7</v>
      </c>
      <c r="G515" s="95">
        <v>31.84</v>
      </c>
      <c r="H515" s="108">
        <f t="shared" si="30"/>
        <v>222.88</v>
      </c>
    </row>
    <row r="516" ht="16.5" spans="1:8">
      <c r="A516" s="78" t="s">
        <v>1197</v>
      </c>
      <c r="B516" s="77" t="s">
        <v>617</v>
      </c>
      <c r="C516" s="107" t="s">
        <v>618</v>
      </c>
      <c r="D516" s="77" t="s">
        <v>14</v>
      </c>
      <c r="E516" s="77" t="s">
        <v>35</v>
      </c>
      <c r="F516" s="95">
        <v>9</v>
      </c>
      <c r="G516" s="95">
        <v>21.78</v>
      </c>
      <c r="H516" s="108">
        <f t="shared" si="30"/>
        <v>196.02</v>
      </c>
    </row>
    <row r="517" ht="16.5" spans="1:8">
      <c r="A517" s="78" t="s">
        <v>1198</v>
      </c>
      <c r="B517" s="77" t="s">
        <v>1199</v>
      </c>
      <c r="C517" s="107" t="s">
        <v>1200</v>
      </c>
      <c r="D517" s="77" t="s">
        <v>14</v>
      </c>
      <c r="E517" s="77" t="s">
        <v>35</v>
      </c>
      <c r="F517" s="95">
        <v>16</v>
      </c>
      <c r="G517" s="95">
        <v>25.75</v>
      </c>
      <c r="H517" s="108">
        <f t="shared" si="30"/>
        <v>412</v>
      </c>
    </row>
    <row r="518" ht="16.5" spans="1:8">
      <c r="A518" s="78" t="s">
        <v>1201</v>
      </c>
      <c r="B518" s="77" t="s">
        <v>620</v>
      </c>
      <c r="C518" s="107" t="s">
        <v>621</v>
      </c>
      <c r="D518" s="77" t="s">
        <v>14</v>
      </c>
      <c r="E518" s="77" t="s">
        <v>35</v>
      </c>
      <c r="F518" s="95">
        <v>25</v>
      </c>
      <c r="G518" s="95">
        <v>28.63</v>
      </c>
      <c r="H518" s="108">
        <f t="shared" si="30"/>
        <v>715.75</v>
      </c>
    </row>
    <row r="519" ht="16.5" spans="1:8">
      <c r="A519" s="78" t="s">
        <v>1202</v>
      </c>
      <c r="B519" s="77" t="s">
        <v>623</v>
      </c>
      <c r="C519" s="107" t="s">
        <v>624</v>
      </c>
      <c r="D519" s="77" t="s">
        <v>14</v>
      </c>
      <c r="E519" s="77" t="s">
        <v>35</v>
      </c>
      <c r="F519" s="95">
        <v>41</v>
      </c>
      <c r="G519" s="95">
        <v>36.82</v>
      </c>
      <c r="H519" s="108">
        <f t="shared" si="30"/>
        <v>1509.62</v>
      </c>
    </row>
    <row r="520" ht="16.5" spans="1:8">
      <c r="A520" s="78" t="s">
        <v>1203</v>
      </c>
      <c r="B520" s="77" t="s">
        <v>626</v>
      </c>
      <c r="C520" s="107" t="s">
        <v>627</v>
      </c>
      <c r="D520" s="77" t="s">
        <v>14</v>
      </c>
      <c r="E520" s="77" t="s">
        <v>35</v>
      </c>
      <c r="F520" s="95">
        <v>8</v>
      </c>
      <c r="G520" s="95">
        <v>33.36</v>
      </c>
      <c r="H520" s="108">
        <f t="shared" si="30"/>
        <v>266.88</v>
      </c>
    </row>
    <row r="521" ht="16.5" spans="1:8">
      <c r="A521" s="78" t="s">
        <v>1204</v>
      </c>
      <c r="B521" s="77" t="s">
        <v>1205</v>
      </c>
      <c r="C521" s="107" t="s">
        <v>1206</v>
      </c>
      <c r="D521" s="77" t="s">
        <v>14</v>
      </c>
      <c r="E521" s="77" t="s">
        <v>35</v>
      </c>
      <c r="F521" s="95">
        <v>13</v>
      </c>
      <c r="G521" s="95">
        <v>45.06</v>
      </c>
      <c r="H521" s="108">
        <f t="shared" si="30"/>
        <v>585.78</v>
      </c>
    </row>
    <row r="522" ht="24.75" spans="1:8">
      <c r="A522" s="78" t="s">
        <v>1207</v>
      </c>
      <c r="B522" s="77" t="s">
        <v>593</v>
      </c>
      <c r="C522" s="107" t="s">
        <v>594</v>
      </c>
      <c r="D522" s="77" t="s">
        <v>14</v>
      </c>
      <c r="E522" s="77" t="s">
        <v>146</v>
      </c>
      <c r="F522" s="95">
        <v>522.19</v>
      </c>
      <c r="G522" s="95">
        <v>13.07</v>
      </c>
      <c r="H522" s="108">
        <f t="shared" si="30"/>
        <v>6825.02</v>
      </c>
    </row>
    <row r="523" ht="16.5" spans="1:8">
      <c r="A523" s="78" t="s">
        <v>1208</v>
      </c>
      <c r="B523" s="77" t="s">
        <v>660</v>
      </c>
      <c r="C523" s="107" t="s">
        <v>661</v>
      </c>
      <c r="D523" s="77" t="s">
        <v>27</v>
      </c>
      <c r="E523" s="77" t="s">
        <v>146</v>
      </c>
      <c r="F523" s="95">
        <v>307.52</v>
      </c>
      <c r="G523" s="95">
        <v>23.62</v>
      </c>
      <c r="H523" s="108">
        <f t="shared" si="30"/>
        <v>7263.62</v>
      </c>
    </row>
    <row r="524" ht="16.5" spans="1:8">
      <c r="A524" s="78" t="s">
        <v>1209</v>
      </c>
      <c r="B524" s="77" t="s">
        <v>663</v>
      </c>
      <c r="C524" s="107" t="s">
        <v>664</v>
      </c>
      <c r="D524" s="77" t="s">
        <v>27</v>
      </c>
      <c r="E524" s="77" t="s">
        <v>146</v>
      </c>
      <c r="F524" s="95">
        <v>214.67</v>
      </c>
      <c r="G524" s="95">
        <v>30.86</v>
      </c>
      <c r="H524" s="108">
        <f t="shared" si="30"/>
        <v>6624.72</v>
      </c>
    </row>
    <row r="525" ht="20.1" customHeight="1" spans="1:8">
      <c r="A525" s="106" t="s">
        <v>1210</v>
      </c>
      <c r="B525" s="106" t="s">
        <v>666</v>
      </c>
      <c r="C525" s="106"/>
      <c r="D525" s="106"/>
      <c r="E525" s="106"/>
      <c r="F525" s="106"/>
      <c r="G525" s="106"/>
      <c r="H525" s="72">
        <f>ROUND(SUM(H526:H530),2)</f>
        <v>7401.51</v>
      </c>
    </row>
    <row r="526" ht="16.5" spans="1:8">
      <c r="A526" s="78" t="s">
        <v>1211</v>
      </c>
      <c r="B526" s="77" t="s">
        <v>1212</v>
      </c>
      <c r="C526" s="107" t="s">
        <v>1213</v>
      </c>
      <c r="D526" s="77" t="s">
        <v>27</v>
      </c>
      <c r="E526" s="77" t="s">
        <v>376</v>
      </c>
      <c r="F526" s="95">
        <v>51.5</v>
      </c>
      <c r="G526" s="95">
        <v>95.48</v>
      </c>
      <c r="H526" s="108">
        <f>ROUND(ROUND(F526,2)*ROUND(G526,2),2)</f>
        <v>4917.22</v>
      </c>
    </row>
    <row r="527" spans="1:8">
      <c r="A527" s="78" t="s">
        <v>1214</v>
      </c>
      <c r="B527" s="77" t="s">
        <v>1215</v>
      </c>
      <c r="C527" s="107" t="s">
        <v>1216</v>
      </c>
      <c r="D527" s="77" t="s">
        <v>643</v>
      </c>
      <c r="E527" s="77" t="s">
        <v>376</v>
      </c>
      <c r="F527" s="95">
        <v>5</v>
      </c>
      <c r="G527" s="95">
        <v>121.55</v>
      </c>
      <c r="H527" s="108">
        <f>ROUND(ROUND(F527,2)*ROUND(G527,2),2)</f>
        <v>607.75</v>
      </c>
    </row>
    <row r="528" spans="1:8">
      <c r="A528" s="78" t="s">
        <v>1217</v>
      </c>
      <c r="B528" s="77" t="s">
        <v>1218</v>
      </c>
      <c r="C528" s="107" t="s">
        <v>1219</v>
      </c>
      <c r="D528" s="77" t="s">
        <v>643</v>
      </c>
      <c r="E528" s="77" t="s">
        <v>376</v>
      </c>
      <c r="F528" s="95">
        <v>4</v>
      </c>
      <c r="G528" s="95">
        <v>90.01</v>
      </c>
      <c r="H528" s="108">
        <f>ROUND(ROUND(F528,2)*ROUND(G528,2),2)</f>
        <v>360.04</v>
      </c>
    </row>
    <row r="529" spans="1:8">
      <c r="A529" s="78" t="s">
        <v>1220</v>
      </c>
      <c r="B529" s="77" t="s">
        <v>1221</v>
      </c>
      <c r="C529" s="107" t="s">
        <v>1222</v>
      </c>
      <c r="D529" s="77" t="s">
        <v>643</v>
      </c>
      <c r="E529" s="77" t="s">
        <v>376</v>
      </c>
      <c r="F529" s="95">
        <v>1</v>
      </c>
      <c r="G529" s="95">
        <v>80.68</v>
      </c>
      <c r="H529" s="108">
        <f>ROUND(ROUND(F529,2)*ROUND(G529,2),2)</f>
        <v>80.68</v>
      </c>
    </row>
    <row r="530" ht="16.5" spans="1:8">
      <c r="A530" s="78" t="s">
        <v>1223</v>
      </c>
      <c r="B530" s="77" t="s">
        <v>671</v>
      </c>
      <c r="C530" s="107" t="s">
        <v>672</v>
      </c>
      <c r="D530" s="77" t="s">
        <v>643</v>
      </c>
      <c r="E530" s="77" t="s">
        <v>383</v>
      </c>
      <c r="F530" s="95">
        <v>51.5</v>
      </c>
      <c r="G530" s="95">
        <v>27.88</v>
      </c>
      <c r="H530" s="108">
        <f>ROUND(ROUND(F530,2)*ROUND(G530,2),2)</f>
        <v>1435.82</v>
      </c>
    </row>
    <row r="531" ht="20.1" customHeight="1" spans="1:8">
      <c r="A531" s="106" t="s">
        <v>1224</v>
      </c>
      <c r="B531" s="106" t="s">
        <v>1225</v>
      </c>
      <c r="C531" s="106"/>
      <c r="D531" s="106"/>
      <c r="E531" s="106"/>
      <c r="F531" s="106"/>
      <c r="G531" s="106"/>
      <c r="H531" s="72">
        <f>ROUND(SUM(H532:H533),2)</f>
        <v>11160.84</v>
      </c>
    </row>
    <row r="532" ht="16.5" spans="1:8">
      <c r="A532" s="78" t="s">
        <v>1226</v>
      </c>
      <c r="B532" s="77" t="s">
        <v>1227</v>
      </c>
      <c r="C532" s="107" t="s">
        <v>1228</v>
      </c>
      <c r="D532" s="77" t="s">
        <v>27</v>
      </c>
      <c r="E532" s="77" t="s">
        <v>35</v>
      </c>
      <c r="F532" s="95">
        <v>26</v>
      </c>
      <c r="G532" s="95">
        <v>136</v>
      </c>
      <c r="H532" s="108">
        <f>ROUND(ROUND(F532,2)*ROUND(G532,2),2)</f>
        <v>3536</v>
      </c>
    </row>
    <row r="533" ht="16.5" spans="1:8">
      <c r="A533" s="78" t="s">
        <v>1229</v>
      </c>
      <c r="B533" s="77" t="s">
        <v>1230</v>
      </c>
      <c r="C533" s="107" t="s">
        <v>1231</v>
      </c>
      <c r="D533" s="77" t="s">
        <v>27</v>
      </c>
      <c r="E533" s="77" t="s">
        <v>35</v>
      </c>
      <c r="F533" s="95">
        <v>68</v>
      </c>
      <c r="G533" s="95">
        <v>112.13</v>
      </c>
      <c r="H533" s="108">
        <f>ROUND(ROUND(F533,2)*ROUND(G533,2),2)</f>
        <v>7624.84</v>
      </c>
    </row>
    <row r="534" ht="20.1" customHeight="1" spans="1:8">
      <c r="A534" s="106" t="s">
        <v>1232</v>
      </c>
      <c r="B534" s="106" t="s">
        <v>743</v>
      </c>
      <c r="C534" s="106"/>
      <c r="D534" s="106"/>
      <c r="E534" s="106"/>
      <c r="F534" s="106"/>
      <c r="G534" s="106"/>
      <c r="H534" s="72">
        <f>ROUND(SUM(H535:H537),2)</f>
        <v>36101.45</v>
      </c>
    </row>
    <row r="535" ht="16.5" spans="1:8">
      <c r="A535" s="78" t="s">
        <v>1233</v>
      </c>
      <c r="B535" s="77" t="s">
        <v>1234</v>
      </c>
      <c r="C535" s="107" t="s">
        <v>1235</v>
      </c>
      <c r="D535" s="77" t="s">
        <v>14</v>
      </c>
      <c r="E535" s="77" t="s">
        <v>146</v>
      </c>
      <c r="F535" s="95">
        <v>3404.76</v>
      </c>
      <c r="G535" s="95">
        <v>8.47</v>
      </c>
      <c r="H535" s="108">
        <f>ROUND(ROUND(F535,2)*ROUND(G535,2),2)</f>
        <v>28838.32</v>
      </c>
    </row>
    <row r="536" ht="16.5" spans="1:8">
      <c r="A536" s="78" t="s">
        <v>1236</v>
      </c>
      <c r="B536" s="77" t="s">
        <v>1237</v>
      </c>
      <c r="C536" s="107" t="s">
        <v>1238</v>
      </c>
      <c r="D536" s="77" t="s">
        <v>27</v>
      </c>
      <c r="E536" s="77" t="s">
        <v>146</v>
      </c>
      <c r="F536" s="95">
        <v>134.59</v>
      </c>
      <c r="G536" s="95">
        <v>13.23</v>
      </c>
      <c r="H536" s="108">
        <f>ROUND(ROUND(F536,2)*ROUND(G536,2),2)</f>
        <v>1780.63</v>
      </c>
    </row>
    <row r="537" ht="16.5" spans="1:8">
      <c r="A537" s="78" t="s">
        <v>1239</v>
      </c>
      <c r="B537" s="77" t="s">
        <v>1240</v>
      </c>
      <c r="C537" s="107" t="s">
        <v>1241</v>
      </c>
      <c r="D537" s="77" t="s">
        <v>27</v>
      </c>
      <c r="E537" s="77" t="s">
        <v>146</v>
      </c>
      <c r="F537" s="95">
        <v>250</v>
      </c>
      <c r="G537" s="95">
        <v>21.93</v>
      </c>
      <c r="H537" s="108">
        <f>ROUND(ROUND(F537,2)*ROUND(G537,2),2)</f>
        <v>5482.5</v>
      </c>
    </row>
    <row r="538" ht="20.1" customHeight="1" spans="1:8">
      <c r="A538" s="106" t="s">
        <v>1242</v>
      </c>
      <c r="B538" s="106" t="s">
        <v>781</v>
      </c>
      <c r="C538" s="106"/>
      <c r="D538" s="106"/>
      <c r="E538" s="106"/>
      <c r="F538" s="106"/>
      <c r="G538" s="106"/>
      <c r="H538" s="72">
        <f>ROUND(SUM(H539:H539),2)</f>
        <v>78.49</v>
      </c>
    </row>
    <row r="539" ht="16.5" spans="1:8">
      <c r="A539" s="78" t="s">
        <v>1243</v>
      </c>
      <c r="B539" s="77" t="s">
        <v>1244</v>
      </c>
      <c r="C539" s="107" t="s">
        <v>1245</v>
      </c>
      <c r="D539" s="77" t="s">
        <v>27</v>
      </c>
      <c r="E539" s="77" t="s">
        <v>35</v>
      </c>
      <c r="F539" s="95">
        <v>1</v>
      </c>
      <c r="G539" s="95">
        <v>78.49</v>
      </c>
      <c r="H539" s="108">
        <f>ROUND(ROUND(F539,2)*ROUND(G539,2),2)</f>
        <v>78.49</v>
      </c>
    </row>
    <row r="540" ht="20.1" customHeight="1" spans="1:8">
      <c r="A540" s="106" t="s">
        <v>1246</v>
      </c>
      <c r="B540" s="106" t="s">
        <v>1247</v>
      </c>
      <c r="C540" s="106"/>
      <c r="D540" s="106"/>
      <c r="E540" s="106"/>
      <c r="F540" s="106"/>
      <c r="G540" s="106"/>
      <c r="H540" s="72">
        <f>ROUND(SUM(H541:H550),2)</f>
        <v>55976.59</v>
      </c>
    </row>
    <row r="541" spans="1:8">
      <c r="A541" s="78" t="s">
        <v>1248</v>
      </c>
      <c r="B541" s="77" t="s">
        <v>1249</v>
      </c>
      <c r="C541" s="107" t="s">
        <v>1250</v>
      </c>
      <c r="D541" s="77" t="s">
        <v>14</v>
      </c>
      <c r="E541" s="77" t="s">
        <v>35</v>
      </c>
      <c r="F541" s="95">
        <v>2</v>
      </c>
      <c r="G541" s="95">
        <v>3076.87</v>
      </c>
      <c r="H541" s="108">
        <f t="shared" ref="H541:H550" si="31">ROUND(ROUND(F541,2)*ROUND(G541,2),2)</f>
        <v>6153.74</v>
      </c>
    </row>
    <row r="542" ht="16.5" spans="1:8">
      <c r="A542" s="78" t="s">
        <v>1251</v>
      </c>
      <c r="B542" s="77" t="s">
        <v>1252</v>
      </c>
      <c r="C542" s="107" t="s">
        <v>1253</v>
      </c>
      <c r="D542" s="77" t="s">
        <v>27</v>
      </c>
      <c r="E542" s="77" t="s">
        <v>35</v>
      </c>
      <c r="F542" s="95">
        <v>2</v>
      </c>
      <c r="G542" s="95">
        <v>179.84</v>
      </c>
      <c r="H542" s="108">
        <f t="shared" si="31"/>
        <v>359.68</v>
      </c>
    </row>
    <row r="543" ht="16.5" spans="1:8">
      <c r="A543" s="78" t="s">
        <v>1254</v>
      </c>
      <c r="B543" s="77" t="s">
        <v>1255</v>
      </c>
      <c r="C543" s="107" t="s">
        <v>1256</v>
      </c>
      <c r="D543" s="77" t="s">
        <v>27</v>
      </c>
      <c r="E543" s="77" t="s">
        <v>35</v>
      </c>
      <c r="F543" s="95">
        <v>2</v>
      </c>
      <c r="G543" s="95">
        <v>747.54</v>
      </c>
      <c r="H543" s="108">
        <f t="shared" si="31"/>
        <v>1495.08</v>
      </c>
    </row>
    <row r="544" spans="1:8">
      <c r="A544" s="78" t="s">
        <v>1257</v>
      </c>
      <c r="B544" s="77" t="s">
        <v>1258</v>
      </c>
      <c r="C544" s="107" t="s">
        <v>1259</v>
      </c>
      <c r="D544" s="77" t="s">
        <v>14</v>
      </c>
      <c r="E544" s="77" t="s">
        <v>35</v>
      </c>
      <c r="F544" s="95">
        <v>10</v>
      </c>
      <c r="G544" s="95">
        <v>1347.23</v>
      </c>
      <c r="H544" s="108">
        <f t="shared" si="31"/>
        <v>13472.3</v>
      </c>
    </row>
    <row r="545" ht="16.5" spans="1:8">
      <c r="A545" s="78" t="s">
        <v>1260</v>
      </c>
      <c r="B545" s="77" t="s">
        <v>1261</v>
      </c>
      <c r="C545" s="107" t="s">
        <v>1262</v>
      </c>
      <c r="D545" s="77" t="s">
        <v>27</v>
      </c>
      <c r="E545" s="77" t="s">
        <v>35</v>
      </c>
      <c r="F545" s="95">
        <v>23</v>
      </c>
      <c r="G545" s="95">
        <v>78.17</v>
      </c>
      <c r="H545" s="108">
        <f t="shared" si="31"/>
        <v>1797.91</v>
      </c>
    </row>
    <row r="546" ht="16.5" spans="1:8">
      <c r="A546" s="78" t="s">
        <v>1263</v>
      </c>
      <c r="B546" s="77" t="s">
        <v>1264</v>
      </c>
      <c r="C546" s="107" t="s">
        <v>1265</v>
      </c>
      <c r="D546" s="77" t="s">
        <v>27</v>
      </c>
      <c r="E546" s="77" t="s">
        <v>35</v>
      </c>
      <c r="F546" s="95">
        <v>2</v>
      </c>
      <c r="G546" s="95">
        <v>226.61</v>
      </c>
      <c r="H546" s="108">
        <f t="shared" si="31"/>
        <v>453.22</v>
      </c>
    </row>
    <row r="547" ht="16.5" spans="1:8">
      <c r="A547" s="78" t="s">
        <v>1266</v>
      </c>
      <c r="B547" s="77" t="s">
        <v>1267</v>
      </c>
      <c r="C547" s="107" t="s">
        <v>1268</v>
      </c>
      <c r="D547" s="77" t="s">
        <v>27</v>
      </c>
      <c r="E547" s="77" t="s">
        <v>35</v>
      </c>
      <c r="F547" s="95">
        <v>159</v>
      </c>
      <c r="G547" s="95">
        <v>25.04</v>
      </c>
      <c r="H547" s="108">
        <f t="shared" si="31"/>
        <v>3981.36</v>
      </c>
    </row>
    <row r="548" ht="16.5" spans="1:8">
      <c r="A548" s="78" t="s">
        <v>1269</v>
      </c>
      <c r="B548" s="77" t="s">
        <v>1270</v>
      </c>
      <c r="C548" s="107" t="s">
        <v>1271</v>
      </c>
      <c r="D548" s="77" t="s">
        <v>27</v>
      </c>
      <c r="E548" s="77" t="s">
        <v>35</v>
      </c>
      <c r="F548" s="95">
        <v>136</v>
      </c>
      <c r="G548" s="95">
        <v>33.79</v>
      </c>
      <c r="H548" s="108">
        <f t="shared" si="31"/>
        <v>4595.44</v>
      </c>
    </row>
    <row r="549" ht="16.5" spans="1:8">
      <c r="A549" s="78" t="s">
        <v>1272</v>
      </c>
      <c r="B549" s="77" t="s">
        <v>1273</v>
      </c>
      <c r="C549" s="107" t="s">
        <v>1274</v>
      </c>
      <c r="D549" s="77" t="s">
        <v>27</v>
      </c>
      <c r="E549" s="77" t="s">
        <v>35</v>
      </c>
      <c r="F549" s="95">
        <v>159</v>
      </c>
      <c r="G549" s="95">
        <v>23.94</v>
      </c>
      <c r="H549" s="108">
        <f t="shared" si="31"/>
        <v>3806.46</v>
      </c>
    </row>
    <row r="550" ht="16.5" spans="1:8">
      <c r="A550" s="78" t="s">
        <v>1275</v>
      </c>
      <c r="B550" s="77" t="s">
        <v>1276</v>
      </c>
      <c r="C550" s="107" t="s">
        <v>1277</v>
      </c>
      <c r="D550" s="77" t="s">
        <v>27</v>
      </c>
      <c r="E550" s="77" t="s">
        <v>35</v>
      </c>
      <c r="F550" s="95">
        <v>10</v>
      </c>
      <c r="G550" s="95">
        <v>1986.14</v>
      </c>
      <c r="H550" s="108">
        <f t="shared" si="31"/>
        <v>19861.4</v>
      </c>
    </row>
    <row r="551" ht="20.1" customHeight="1" spans="1:8">
      <c r="A551" s="106" t="s">
        <v>1278</v>
      </c>
      <c r="B551" s="106" t="s">
        <v>1279</v>
      </c>
      <c r="C551" s="106"/>
      <c r="D551" s="106"/>
      <c r="E551" s="106"/>
      <c r="F551" s="106"/>
      <c r="G551" s="106"/>
      <c r="H551" s="72">
        <f>ROUND(H552+H614+H666,2)</f>
        <v>163640.05</v>
      </c>
    </row>
    <row r="552" ht="20.1" customHeight="1" spans="1:8">
      <c r="A552" s="106" t="s">
        <v>1280</v>
      </c>
      <c r="B552" s="106" t="s">
        <v>1281</v>
      </c>
      <c r="C552" s="106"/>
      <c r="D552" s="106"/>
      <c r="E552" s="106"/>
      <c r="F552" s="106"/>
      <c r="G552" s="106"/>
      <c r="H552" s="72">
        <f>ROUND(H553+H559+H593+H600,2)</f>
        <v>48803.36</v>
      </c>
    </row>
    <row r="553" ht="20.1" customHeight="1" spans="1:8">
      <c r="A553" s="106" t="s">
        <v>1282</v>
      </c>
      <c r="B553" s="106" t="s">
        <v>1283</v>
      </c>
      <c r="C553" s="106"/>
      <c r="D553" s="106"/>
      <c r="E553" s="106"/>
      <c r="F553" s="106"/>
      <c r="G553" s="106"/>
      <c r="H553" s="72">
        <f>ROUND(SUM(H554:H558),2)</f>
        <v>12238.02</v>
      </c>
    </row>
    <row r="554" ht="16.5" spans="1:8">
      <c r="A554" s="78" t="s">
        <v>1284</v>
      </c>
      <c r="B554" s="77" t="s">
        <v>1285</v>
      </c>
      <c r="C554" s="107" t="s">
        <v>1286</v>
      </c>
      <c r="D554" s="77" t="s">
        <v>14</v>
      </c>
      <c r="E554" s="77" t="s">
        <v>146</v>
      </c>
      <c r="F554" s="95">
        <v>210.03</v>
      </c>
      <c r="G554" s="95">
        <v>24.62</v>
      </c>
      <c r="H554" s="108">
        <f>ROUND(ROUND(F554,2)*ROUND(G554,2),2)</f>
        <v>5170.94</v>
      </c>
    </row>
    <row r="555" ht="16.5" spans="1:8">
      <c r="A555" s="78" t="s">
        <v>1287</v>
      </c>
      <c r="B555" s="77" t="s">
        <v>1288</v>
      </c>
      <c r="C555" s="107" t="s">
        <v>1289</v>
      </c>
      <c r="D555" s="77" t="s">
        <v>14</v>
      </c>
      <c r="E555" s="77" t="s">
        <v>146</v>
      </c>
      <c r="F555" s="95">
        <v>36</v>
      </c>
      <c r="G555" s="95">
        <v>18.18</v>
      </c>
      <c r="H555" s="108">
        <f>ROUND(ROUND(F555,2)*ROUND(G555,2),2)</f>
        <v>654.48</v>
      </c>
    </row>
    <row r="556" ht="16.5" spans="1:8">
      <c r="A556" s="78" t="s">
        <v>1290</v>
      </c>
      <c r="B556" s="77" t="s">
        <v>1291</v>
      </c>
      <c r="C556" s="107" t="s">
        <v>1292</v>
      </c>
      <c r="D556" s="77" t="s">
        <v>14</v>
      </c>
      <c r="E556" s="77" t="s">
        <v>146</v>
      </c>
      <c r="F556" s="95">
        <v>3.55</v>
      </c>
      <c r="G556" s="95">
        <v>13.65</v>
      </c>
      <c r="H556" s="108">
        <f>ROUND(ROUND(F556,2)*ROUND(G556,2),2)</f>
        <v>48.46</v>
      </c>
    </row>
    <row r="557" ht="16.5" spans="1:8">
      <c r="A557" s="78" t="s">
        <v>1293</v>
      </c>
      <c r="B557" s="77" t="s">
        <v>1294</v>
      </c>
      <c r="C557" s="107" t="s">
        <v>1295</v>
      </c>
      <c r="D557" s="77" t="s">
        <v>14</v>
      </c>
      <c r="E557" s="77" t="s">
        <v>146</v>
      </c>
      <c r="F557" s="95">
        <v>240.04</v>
      </c>
      <c r="G557" s="95">
        <v>15.16</v>
      </c>
      <c r="H557" s="108">
        <f>ROUND(ROUND(F557,2)*ROUND(G557,2),2)</f>
        <v>3639.01</v>
      </c>
    </row>
    <row r="558" ht="16.5" spans="1:8">
      <c r="A558" s="78" t="s">
        <v>1296</v>
      </c>
      <c r="B558" s="77" t="s">
        <v>1297</v>
      </c>
      <c r="C558" s="107" t="s">
        <v>1298</v>
      </c>
      <c r="D558" s="77" t="s">
        <v>14</v>
      </c>
      <c r="E558" s="77" t="s">
        <v>146</v>
      </c>
      <c r="F558" s="95">
        <v>113.17</v>
      </c>
      <c r="G558" s="95">
        <v>24.08</v>
      </c>
      <c r="H558" s="108">
        <f>ROUND(ROUND(F558,2)*ROUND(G558,2),2)</f>
        <v>2725.13</v>
      </c>
    </row>
    <row r="559" ht="20.1" customHeight="1" spans="1:8">
      <c r="A559" s="106" t="s">
        <v>1299</v>
      </c>
      <c r="B559" s="106" t="s">
        <v>1300</v>
      </c>
      <c r="C559" s="106"/>
      <c r="D559" s="106"/>
      <c r="E559" s="106"/>
      <c r="F559" s="106"/>
      <c r="G559" s="106"/>
      <c r="H559" s="72">
        <f>ROUND(SUM(H560:H592),2)</f>
        <v>9056.93</v>
      </c>
    </row>
    <row r="560" ht="24.75" spans="1:8">
      <c r="A560" s="78" t="s">
        <v>1301</v>
      </c>
      <c r="B560" s="77" t="s">
        <v>1302</v>
      </c>
      <c r="C560" s="107" t="s">
        <v>1303</v>
      </c>
      <c r="D560" s="77" t="s">
        <v>27</v>
      </c>
      <c r="E560" s="77" t="s">
        <v>35</v>
      </c>
      <c r="F560" s="95">
        <v>15</v>
      </c>
      <c r="G560" s="95">
        <v>38.02</v>
      </c>
      <c r="H560" s="108">
        <f t="shared" ref="H560:H592" si="32">ROUND(ROUND(F560,2)*ROUND(G560,2),2)</f>
        <v>570.3</v>
      </c>
    </row>
    <row r="561" ht="24.75" spans="1:8">
      <c r="A561" s="78" t="s">
        <v>1304</v>
      </c>
      <c r="B561" s="77" t="s">
        <v>1305</v>
      </c>
      <c r="C561" s="107" t="s">
        <v>1306</v>
      </c>
      <c r="D561" s="77" t="s">
        <v>27</v>
      </c>
      <c r="E561" s="77" t="s">
        <v>35</v>
      </c>
      <c r="F561" s="95">
        <v>11</v>
      </c>
      <c r="G561" s="95">
        <v>56.02</v>
      </c>
      <c r="H561" s="108">
        <f t="shared" si="32"/>
        <v>616.22</v>
      </c>
    </row>
    <row r="562" ht="24.75" spans="1:8">
      <c r="A562" s="78" t="s">
        <v>1307</v>
      </c>
      <c r="B562" s="77" t="s">
        <v>1308</v>
      </c>
      <c r="C562" s="107" t="s">
        <v>1309</v>
      </c>
      <c r="D562" s="77" t="s">
        <v>14</v>
      </c>
      <c r="E562" s="77" t="s">
        <v>35</v>
      </c>
      <c r="F562" s="95">
        <v>62</v>
      </c>
      <c r="G562" s="95">
        <v>6.84</v>
      </c>
      <c r="H562" s="108">
        <f t="shared" si="32"/>
        <v>424.08</v>
      </c>
    </row>
    <row r="563" ht="24.75" spans="1:8">
      <c r="A563" s="78" t="s">
        <v>1310</v>
      </c>
      <c r="B563" s="77" t="s">
        <v>1311</v>
      </c>
      <c r="C563" s="107" t="s">
        <v>1312</v>
      </c>
      <c r="D563" s="77" t="s">
        <v>14</v>
      </c>
      <c r="E563" s="77" t="s">
        <v>35</v>
      </c>
      <c r="F563" s="95">
        <v>46</v>
      </c>
      <c r="G563" s="95">
        <v>9.7</v>
      </c>
      <c r="H563" s="108">
        <f t="shared" si="32"/>
        <v>446.2</v>
      </c>
    </row>
    <row r="564" ht="16.5" spans="1:8">
      <c r="A564" s="78" t="s">
        <v>1313</v>
      </c>
      <c r="B564" s="77" t="s">
        <v>1314</v>
      </c>
      <c r="C564" s="107" t="s">
        <v>1315</v>
      </c>
      <c r="D564" s="77" t="s">
        <v>14</v>
      </c>
      <c r="E564" s="77" t="s">
        <v>35</v>
      </c>
      <c r="F564" s="95">
        <v>32</v>
      </c>
      <c r="G564" s="95">
        <v>17.31</v>
      </c>
      <c r="H564" s="108">
        <f t="shared" si="32"/>
        <v>553.92</v>
      </c>
    </row>
    <row r="565" ht="16.5" spans="1:8">
      <c r="A565" s="78" t="s">
        <v>1316</v>
      </c>
      <c r="B565" s="77" t="s">
        <v>1317</v>
      </c>
      <c r="C565" s="107" t="s">
        <v>1318</v>
      </c>
      <c r="D565" s="77" t="s">
        <v>14</v>
      </c>
      <c r="E565" s="77" t="s">
        <v>35</v>
      </c>
      <c r="F565" s="95">
        <v>4</v>
      </c>
      <c r="G565" s="95">
        <v>7.48</v>
      </c>
      <c r="H565" s="108">
        <f t="shared" si="32"/>
        <v>29.92</v>
      </c>
    </row>
    <row r="566" ht="16.5" spans="1:8">
      <c r="A566" s="78" t="s">
        <v>1319</v>
      </c>
      <c r="B566" s="77" t="s">
        <v>1320</v>
      </c>
      <c r="C566" s="107" t="s">
        <v>1321</v>
      </c>
      <c r="D566" s="77" t="s">
        <v>14</v>
      </c>
      <c r="E566" s="77" t="s">
        <v>35</v>
      </c>
      <c r="F566" s="95">
        <v>1</v>
      </c>
      <c r="G566" s="95">
        <v>9.43</v>
      </c>
      <c r="H566" s="108">
        <f t="shared" si="32"/>
        <v>9.43</v>
      </c>
    </row>
    <row r="567" ht="16.5" spans="1:8">
      <c r="A567" s="78" t="s">
        <v>1322</v>
      </c>
      <c r="B567" s="77" t="s">
        <v>1323</v>
      </c>
      <c r="C567" s="107" t="s">
        <v>1324</v>
      </c>
      <c r="D567" s="77" t="s">
        <v>14</v>
      </c>
      <c r="E567" s="77" t="s">
        <v>35</v>
      </c>
      <c r="F567" s="95">
        <v>7</v>
      </c>
      <c r="G567" s="95">
        <v>21.69</v>
      </c>
      <c r="H567" s="108">
        <f t="shared" si="32"/>
        <v>151.83</v>
      </c>
    </row>
    <row r="568" ht="16.5" spans="1:8">
      <c r="A568" s="78" t="s">
        <v>1325</v>
      </c>
      <c r="B568" s="77" t="s">
        <v>1326</v>
      </c>
      <c r="C568" s="107" t="s">
        <v>1327</v>
      </c>
      <c r="D568" s="77" t="s">
        <v>14</v>
      </c>
      <c r="E568" s="77" t="s">
        <v>35</v>
      </c>
      <c r="F568" s="95">
        <v>4</v>
      </c>
      <c r="G568" s="95">
        <v>7.58</v>
      </c>
      <c r="H568" s="108">
        <f t="shared" si="32"/>
        <v>30.32</v>
      </c>
    </row>
    <row r="569" ht="16.5" spans="1:8">
      <c r="A569" s="78" t="s">
        <v>1328</v>
      </c>
      <c r="B569" s="77" t="s">
        <v>1329</v>
      </c>
      <c r="C569" s="107" t="s">
        <v>1330</v>
      </c>
      <c r="D569" s="77" t="s">
        <v>14</v>
      </c>
      <c r="E569" s="77" t="s">
        <v>35</v>
      </c>
      <c r="F569" s="95">
        <v>4</v>
      </c>
      <c r="G569" s="95">
        <v>8.93</v>
      </c>
      <c r="H569" s="108">
        <f t="shared" si="32"/>
        <v>35.72</v>
      </c>
    </row>
    <row r="570" ht="16.5" spans="1:8">
      <c r="A570" s="78" t="s">
        <v>1331</v>
      </c>
      <c r="B570" s="77" t="s">
        <v>1332</v>
      </c>
      <c r="C570" s="107" t="s">
        <v>1333</v>
      </c>
      <c r="D570" s="77" t="s">
        <v>14</v>
      </c>
      <c r="E570" s="77" t="s">
        <v>35</v>
      </c>
      <c r="F570" s="95">
        <v>3</v>
      </c>
      <c r="G570" s="95">
        <v>14.64</v>
      </c>
      <c r="H570" s="108">
        <f t="shared" si="32"/>
        <v>43.92</v>
      </c>
    </row>
    <row r="571" ht="16.5" spans="1:8">
      <c r="A571" s="78" t="s">
        <v>1334</v>
      </c>
      <c r="B571" s="77" t="s">
        <v>1332</v>
      </c>
      <c r="C571" s="107" t="s">
        <v>1333</v>
      </c>
      <c r="D571" s="77" t="s">
        <v>14</v>
      </c>
      <c r="E571" s="77" t="s">
        <v>35</v>
      </c>
      <c r="F571" s="95">
        <v>1</v>
      </c>
      <c r="G571" s="95">
        <v>14.64</v>
      </c>
      <c r="H571" s="108">
        <f t="shared" si="32"/>
        <v>14.64</v>
      </c>
    </row>
    <row r="572" ht="16.5" spans="1:8">
      <c r="A572" s="78" t="s">
        <v>1335</v>
      </c>
      <c r="B572" s="77" t="s">
        <v>1336</v>
      </c>
      <c r="C572" s="107" t="s">
        <v>1337</v>
      </c>
      <c r="D572" s="77" t="s">
        <v>14</v>
      </c>
      <c r="E572" s="77" t="s">
        <v>35</v>
      </c>
      <c r="F572" s="95">
        <v>1</v>
      </c>
      <c r="G572" s="95">
        <v>17.16</v>
      </c>
      <c r="H572" s="108">
        <f t="shared" si="32"/>
        <v>17.16</v>
      </c>
    </row>
    <row r="573" ht="16.5" spans="1:8">
      <c r="A573" s="78" t="s">
        <v>1338</v>
      </c>
      <c r="B573" s="77" t="s">
        <v>1339</v>
      </c>
      <c r="C573" s="107" t="s">
        <v>1340</v>
      </c>
      <c r="D573" s="77" t="s">
        <v>14</v>
      </c>
      <c r="E573" s="77" t="s">
        <v>35</v>
      </c>
      <c r="F573" s="95">
        <v>2</v>
      </c>
      <c r="G573" s="95">
        <v>10.64</v>
      </c>
      <c r="H573" s="108">
        <f t="shared" si="32"/>
        <v>21.28</v>
      </c>
    </row>
    <row r="574" ht="16.5" spans="1:8">
      <c r="A574" s="78" t="s">
        <v>1341</v>
      </c>
      <c r="B574" s="77" t="s">
        <v>1342</v>
      </c>
      <c r="C574" s="107" t="s">
        <v>1343</v>
      </c>
      <c r="D574" s="77" t="s">
        <v>14</v>
      </c>
      <c r="E574" s="77" t="s">
        <v>35</v>
      </c>
      <c r="F574" s="95">
        <v>2</v>
      </c>
      <c r="G574" s="95">
        <v>15.76</v>
      </c>
      <c r="H574" s="108">
        <f t="shared" si="32"/>
        <v>31.52</v>
      </c>
    </row>
    <row r="575" ht="16.5" spans="1:8">
      <c r="A575" s="78" t="s">
        <v>1344</v>
      </c>
      <c r="B575" s="77" t="s">
        <v>1345</v>
      </c>
      <c r="C575" s="107" t="s">
        <v>1346</v>
      </c>
      <c r="D575" s="77" t="s">
        <v>14</v>
      </c>
      <c r="E575" s="77" t="s">
        <v>35</v>
      </c>
      <c r="F575" s="95">
        <v>46</v>
      </c>
      <c r="G575" s="95">
        <v>12.53</v>
      </c>
      <c r="H575" s="108">
        <f t="shared" si="32"/>
        <v>576.38</v>
      </c>
    </row>
    <row r="576" ht="16.5" spans="1:8">
      <c r="A576" s="78" t="s">
        <v>1347</v>
      </c>
      <c r="B576" s="77" t="s">
        <v>1348</v>
      </c>
      <c r="C576" s="107" t="s">
        <v>1349</v>
      </c>
      <c r="D576" s="77" t="s">
        <v>14</v>
      </c>
      <c r="E576" s="77" t="s">
        <v>35</v>
      </c>
      <c r="F576" s="95">
        <v>8</v>
      </c>
      <c r="G576" s="95">
        <v>9.85</v>
      </c>
      <c r="H576" s="108">
        <f t="shared" si="32"/>
        <v>78.8</v>
      </c>
    </row>
    <row r="577" ht="16.5" spans="1:8">
      <c r="A577" s="78" t="s">
        <v>1350</v>
      </c>
      <c r="B577" s="77" t="s">
        <v>1351</v>
      </c>
      <c r="C577" s="107" t="s">
        <v>1352</v>
      </c>
      <c r="D577" s="77" t="s">
        <v>14</v>
      </c>
      <c r="E577" s="77" t="s">
        <v>35</v>
      </c>
      <c r="F577" s="95">
        <v>81</v>
      </c>
      <c r="G577" s="95">
        <v>10.01</v>
      </c>
      <c r="H577" s="108">
        <f t="shared" si="32"/>
        <v>810.81</v>
      </c>
    </row>
    <row r="578" ht="16.5" spans="1:8">
      <c r="A578" s="78" t="s">
        <v>1353</v>
      </c>
      <c r="B578" s="77" t="s">
        <v>1354</v>
      </c>
      <c r="C578" s="107" t="s">
        <v>1355</v>
      </c>
      <c r="D578" s="77" t="s">
        <v>14</v>
      </c>
      <c r="E578" s="77" t="s">
        <v>35</v>
      </c>
      <c r="F578" s="95">
        <v>6</v>
      </c>
      <c r="G578" s="95">
        <v>12.32</v>
      </c>
      <c r="H578" s="108">
        <f t="shared" si="32"/>
        <v>73.92</v>
      </c>
    </row>
    <row r="579" ht="16.5" spans="1:8">
      <c r="A579" s="78" t="s">
        <v>1356</v>
      </c>
      <c r="B579" s="77" t="s">
        <v>1357</v>
      </c>
      <c r="C579" s="107" t="s">
        <v>1358</v>
      </c>
      <c r="D579" s="77" t="s">
        <v>14</v>
      </c>
      <c r="E579" s="77" t="s">
        <v>35</v>
      </c>
      <c r="F579" s="95">
        <v>49</v>
      </c>
      <c r="G579" s="95">
        <v>13.72</v>
      </c>
      <c r="H579" s="108">
        <f t="shared" si="32"/>
        <v>672.28</v>
      </c>
    </row>
    <row r="580" ht="16.5" spans="1:8">
      <c r="A580" s="78" t="s">
        <v>1359</v>
      </c>
      <c r="B580" s="77" t="s">
        <v>1360</v>
      </c>
      <c r="C580" s="107" t="s">
        <v>1361</v>
      </c>
      <c r="D580" s="77" t="s">
        <v>14</v>
      </c>
      <c r="E580" s="77" t="s">
        <v>35</v>
      </c>
      <c r="F580" s="95">
        <v>40</v>
      </c>
      <c r="G580" s="95">
        <v>35.54</v>
      </c>
      <c r="H580" s="108">
        <f t="shared" si="32"/>
        <v>1421.6</v>
      </c>
    </row>
    <row r="581" ht="16.5" spans="1:8">
      <c r="A581" s="78" t="s">
        <v>1362</v>
      </c>
      <c r="B581" s="77" t="s">
        <v>1363</v>
      </c>
      <c r="C581" s="107" t="s">
        <v>1364</v>
      </c>
      <c r="D581" s="77" t="s">
        <v>14</v>
      </c>
      <c r="E581" s="77" t="s">
        <v>35</v>
      </c>
      <c r="F581" s="95">
        <v>2</v>
      </c>
      <c r="G581" s="95">
        <v>7.35</v>
      </c>
      <c r="H581" s="108">
        <f t="shared" si="32"/>
        <v>14.7</v>
      </c>
    </row>
    <row r="582" ht="24.75" spans="1:8">
      <c r="A582" s="78" t="s">
        <v>1365</v>
      </c>
      <c r="B582" s="77" t="s">
        <v>1366</v>
      </c>
      <c r="C582" s="107" t="s">
        <v>1367</v>
      </c>
      <c r="D582" s="77" t="s">
        <v>14</v>
      </c>
      <c r="E582" s="77" t="s">
        <v>35</v>
      </c>
      <c r="F582" s="95">
        <v>20</v>
      </c>
      <c r="G582" s="95">
        <v>19.2</v>
      </c>
      <c r="H582" s="108">
        <f t="shared" si="32"/>
        <v>384</v>
      </c>
    </row>
    <row r="583" ht="16.5" spans="1:8">
      <c r="A583" s="78" t="s">
        <v>1368</v>
      </c>
      <c r="B583" s="77" t="s">
        <v>1369</v>
      </c>
      <c r="C583" s="107" t="s">
        <v>1370</v>
      </c>
      <c r="D583" s="77" t="s">
        <v>14</v>
      </c>
      <c r="E583" s="77" t="s">
        <v>35</v>
      </c>
      <c r="F583" s="95">
        <v>11</v>
      </c>
      <c r="G583" s="95">
        <v>23.9</v>
      </c>
      <c r="H583" s="108">
        <f t="shared" si="32"/>
        <v>262.9</v>
      </c>
    </row>
    <row r="584" ht="16.5" spans="1:8">
      <c r="A584" s="78" t="s">
        <v>1371</v>
      </c>
      <c r="B584" s="77" t="s">
        <v>1372</v>
      </c>
      <c r="C584" s="107" t="s">
        <v>1373</v>
      </c>
      <c r="D584" s="77" t="s">
        <v>14</v>
      </c>
      <c r="E584" s="77" t="s">
        <v>35</v>
      </c>
      <c r="F584" s="95">
        <v>22</v>
      </c>
      <c r="G584" s="95">
        <v>6.72</v>
      </c>
      <c r="H584" s="108">
        <f t="shared" si="32"/>
        <v>147.84</v>
      </c>
    </row>
    <row r="585" ht="16.5" spans="1:8">
      <c r="A585" s="78" t="s">
        <v>1374</v>
      </c>
      <c r="B585" s="77" t="s">
        <v>1375</v>
      </c>
      <c r="C585" s="107" t="s">
        <v>1376</v>
      </c>
      <c r="D585" s="77" t="s">
        <v>14</v>
      </c>
      <c r="E585" s="77" t="s">
        <v>35</v>
      </c>
      <c r="F585" s="95">
        <v>3</v>
      </c>
      <c r="G585" s="95">
        <v>12.53</v>
      </c>
      <c r="H585" s="108">
        <f t="shared" si="32"/>
        <v>37.59</v>
      </c>
    </row>
    <row r="586" ht="16.5" spans="1:8">
      <c r="A586" s="78" t="s">
        <v>1377</v>
      </c>
      <c r="B586" s="77" t="s">
        <v>1378</v>
      </c>
      <c r="C586" s="107" t="s">
        <v>1379</v>
      </c>
      <c r="D586" s="77" t="s">
        <v>14</v>
      </c>
      <c r="E586" s="77" t="s">
        <v>35</v>
      </c>
      <c r="F586" s="95">
        <v>2</v>
      </c>
      <c r="G586" s="95">
        <v>10.68</v>
      </c>
      <c r="H586" s="108">
        <f t="shared" si="32"/>
        <v>21.36</v>
      </c>
    </row>
    <row r="587" ht="16.5" spans="1:8">
      <c r="A587" s="78" t="s">
        <v>1380</v>
      </c>
      <c r="B587" s="77" t="s">
        <v>1381</v>
      </c>
      <c r="C587" s="107" t="s">
        <v>1382</v>
      </c>
      <c r="D587" s="77" t="s">
        <v>14</v>
      </c>
      <c r="E587" s="77" t="s">
        <v>35</v>
      </c>
      <c r="F587" s="95">
        <v>3</v>
      </c>
      <c r="G587" s="95">
        <v>17.54</v>
      </c>
      <c r="H587" s="108">
        <f t="shared" si="32"/>
        <v>52.62</v>
      </c>
    </row>
    <row r="588" ht="16.5" spans="1:8">
      <c r="A588" s="78" t="s">
        <v>1383</v>
      </c>
      <c r="B588" s="77" t="s">
        <v>1384</v>
      </c>
      <c r="C588" s="107" t="s">
        <v>1385</v>
      </c>
      <c r="D588" s="77" t="s">
        <v>14</v>
      </c>
      <c r="E588" s="77" t="s">
        <v>35</v>
      </c>
      <c r="F588" s="95">
        <v>16</v>
      </c>
      <c r="G588" s="95">
        <v>22.13</v>
      </c>
      <c r="H588" s="108">
        <f t="shared" si="32"/>
        <v>354.08</v>
      </c>
    </row>
    <row r="589" ht="16.5" spans="1:8">
      <c r="A589" s="78" t="s">
        <v>1386</v>
      </c>
      <c r="B589" s="77" t="s">
        <v>1387</v>
      </c>
      <c r="C589" s="107" t="s">
        <v>1388</v>
      </c>
      <c r="D589" s="77" t="s">
        <v>14</v>
      </c>
      <c r="E589" s="77" t="s">
        <v>35</v>
      </c>
      <c r="F589" s="95">
        <v>16</v>
      </c>
      <c r="G589" s="95">
        <v>44.49</v>
      </c>
      <c r="H589" s="108">
        <f t="shared" si="32"/>
        <v>711.84</v>
      </c>
    </row>
    <row r="590" ht="24.75" spans="1:8">
      <c r="A590" s="78" t="s">
        <v>1389</v>
      </c>
      <c r="B590" s="77" t="s">
        <v>1390</v>
      </c>
      <c r="C590" s="107" t="s">
        <v>1391</v>
      </c>
      <c r="D590" s="77" t="s">
        <v>14</v>
      </c>
      <c r="E590" s="77" t="s">
        <v>35</v>
      </c>
      <c r="F590" s="95">
        <v>2</v>
      </c>
      <c r="G590" s="95">
        <v>8.89</v>
      </c>
      <c r="H590" s="108">
        <f t="shared" si="32"/>
        <v>17.78</v>
      </c>
    </row>
    <row r="591" ht="16.5" spans="1:8">
      <c r="A591" s="78" t="s">
        <v>1392</v>
      </c>
      <c r="B591" s="77" t="s">
        <v>1393</v>
      </c>
      <c r="C591" s="107" t="s">
        <v>1394</v>
      </c>
      <c r="D591" s="77" t="s">
        <v>14</v>
      </c>
      <c r="E591" s="77" t="s">
        <v>35</v>
      </c>
      <c r="F591" s="95">
        <v>5</v>
      </c>
      <c r="G591" s="95">
        <v>29.97</v>
      </c>
      <c r="H591" s="108">
        <f t="shared" si="32"/>
        <v>149.85</v>
      </c>
    </row>
    <row r="592" ht="16.5" spans="1:8">
      <c r="A592" s="78" t="s">
        <v>1395</v>
      </c>
      <c r="B592" s="77" t="s">
        <v>1396</v>
      </c>
      <c r="C592" s="107" t="s">
        <v>1397</v>
      </c>
      <c r="D592" s="77" t="s">
        <v>14</v>
      </c>
      <c r="E592" s="77" t="s">
        <v>35</v>
      </c>
      <c r="F592" s="95">
        <v>4</v>
      </c>
      <c r="G592" s="95">
        <v>68.03</v>
      </c>
      <c r="H592" s="108">
        <f t="shared" si="32"/>
        <v>272.12</v>
      </c>
    </row>
    <row r="593" ht="20.1" customHeight="1" spans="1:8">
      <c r="A593" s="106" t="s">
        <v>1398</v>
      </c>
      <c r="B593" s="106" t="s">
        <v>1399</v>
      </c>
      <c r="C593" s="106"/>
      <c r="D593" s="106"/>
      <c r="E593" s="106"/>
      <c r="F593" s="106"/>
      <c r="G593" s="106"/>
      <c r="H593" s="72">
        <f>ROUND(SUM(H594:H599),2)</f>
        <v>11556.88</v>
      </c>
    </row>
    <row r="594" ht="16.5" spans="1:8">
      <c r="A594" s="78" t="s">
        <v>1400</v>
      </c>
      <c r="B594" s="77" t="s">
        <v>1401</v>
      </c>
      <c r="C594" s="107" t="s">
        <v>1402</v>
      </c>
      <c r="D594" s="77" t="s">
        <v>27</v>
      </c>
      <c r="E594" s="77" t="s">
        <v>35</v>
      </c>
      <c r="F594" s="95">
        <v>4</v>
      </c>
      <c r="G594" s="95">
        <v>1937.98</v>
      </c>
      <c r="H594" s="108">
        <f t="shared" ref="H594:H599" si="33">ROUND(ROUND(F594,2)*ROUND(G594,2),2)</f>
        <v>7751.92</v>
      </c>
    </row>
    <row r="595" ht="16.5" spans="1:8">
      <c r="A595" s="78" t="s">
        <v>1403</v>
      </c>
      <c r="B595" s="77" t="s">
        <v>1404</v>
      </c>
      <c r="C595" s="107" t="s">
        <v>1405</v>
      </c>
      <c r="D595" s="77" t="s">
        <v>14</v>
      </c>
      <c r="E595" s="77" t="s">
        <v>35</v>
      </c>
      <c r="F595" s="95">
        <v>1</v>
      </c>
      <c r="G595" s="95">
        <v>1933.95</v>
      </c>
      <c r="H595" s="108">
        <f t="shared" si="33"/>
        <v>1933.95</v>
      </c>
    </row>
    <row r="596" ht="24.75" spans="1:8">
      <c r="A596" s="78" t="s">
        <v>1406</v>
      </c>
      <c r="B596" s="77" t="s">
        <v>1407</v>
      </c>
      <c r="C596" s="107" t="s">
        <v>1408</v>
      </c>
      <c r="D596" s="77" t="s">
        <v>14</v>
      </c>
      <c r="E596" s="77" t="s">
        <v>35</v>
      </c>
      <c r="F596" s="95">
        <v>1</v>
      </c>
      <c r="G596" s="95">
        <v>618.12</v>
      </c>
      <c r="H596" s="108">
        <f t="shared" si="33"/>
        <v>618.12</v>
      </c>
    </row>
    <row r="597" ht="16.5" spans="1:8">
      <c r="A597" s="78" t="s">
        <v>1409</v>
      </c>
      <c r="B597" s="77" t="s">
        <v>1410</v>
      </c>
      <c r="C597" s="107" t="s">
        <v>1411</v>
      </c>
      <c r="D597" s="77" t="s">
        <v>14</v>
      </c>
      <c r="E597" s="77" t="s">
        <v>35</v>
      </c>
      <c r="F597" s="95">
        <v>5</v>
      </c>
      <c r="G597" s="95">
        <v>86.34</v>
      </c>
      <c r="H597" s="108">
        <f t="shared" si="33"/>
        <v>431.7</v>
      </c>
    </row>
    <row r="598" ht="16.5" spans="1:8">
      <c r="A598" s="78" t="s">
        <v>1412</v>
      </c>
      <c r="B598" s="77" t="s">
        <v>1413</v>
      </c>
      <c r="C598" s="107" t="s">
        <v>1414</v>
      </c>
      <c r="D598" s="77" t="s">
        <v>27</v>
      </c>
      <c r="E598" s="77" t="s">
        <v>35</v>
      </c>
      <c r="F598" s="95">
        <v>1</v>
      </c>
      <c r="G598" s="95">
        <v>704.67</v>
      </c>
      <c r="H598" s="108">
        <f t="shared" si="33"/>
        <v>704.67</v>
      </c>
    </row>
    <row r="599" ht="16.5" spans="1:8">
      <c r="A599" s="78" t="s">
        <v>1415</v>
      </c>
      <c r="B599" s="77" t="s">
        <v>1416</v>
      </c>
      <c r="C599" s="107" t="s">
        <v>1417</v>
      </c>
      <c r="D599" s="77" t="s">
        <v>14</v>
      </c>
      <c r="E599" s="77" t="s">
        <v>35</v>
      </c>
      <c r="F599" s="95">
        <v>3</v>
      </c>
      <c r="G599" s="95">
        <v>38.84</v>
      </c>
      <c r="H599" s="108">
        <f t="shared" si="33"/>
        <v>116.52</v>
      </c>
    </row>
    <row r="600" ht="20.1" customHeight="1" spans="1:8">
      <c r="A600" s="106" t="s">
        <v>1418</v>
      </c>
      <c r="B600" s="106" t="s">
        <v>1419</v>
      </c>
      <c r="C600" s="106"/>
      <c r="D600" s="106"/>
      <c r="E600" s="106"/>
      <c r="F600" s="106"/>
      <c r="G600" s="106"/>
      <c r="H600" s="72">
        <f>ROUND(SUM(H601:H613),2)</f>
        <v>15951.53</v>
      </c>
    </row>
    <row r="601" ht="16.5" spans="1:8">
      <c r="A601" s="78" t="s">
        <v>1420</v>
      </c>
      <c r="B601" s="77" t="s">
        <v>1421</v>
      </c>
      <c r="C601" s="107" t="s">
        <v>1422</v>
      </c>
      <c r="D601" s="77" t="s">
        <v>14</v>
      </c>
      <c r="E601" s="77" t="s">
        <v>35</v>
      </c>
      <c r="F601" s="95">
        <v>3</v>
      </c>
      <c r="G601" s="95">
        <v>109.94</v>
      </c>
      <c r="H601" s="108">
        <f t="shared" ref="H601:H613" si="34">ROUND(ROUND(F601,2)*ROUND(G601,2),2)</f>
        <v>329.82</v>
      </c>
    </row>
    <row r="602" ht="16.5" spans="1:8">
      <c r="A602" s="78" t="s">
        <v>1423</v>
      </c>
      <c r="B602" s="77" t="s">
        <v>1424</v>
      </c>
      <c r="C602" s="107" t="s">
        <v>1425</v>
      </c>
      <c r="D602" s="77" t="s">
        <v>14</v>
      </c>
      <c r="E602" s="77" t="s">
        <v>35</v>
      </c>
      <c r="F602" s="95">
        <v>3</v>
      </c>
      <c r="G602" s="95">
        <v>151.64</v>
      </c>
      <c r="H602" s="108">
        <f t="shared" si="34"/>
        <v>454.92</v>
      </c>
    </row>
    <row r="603" ht="16.5" spans="1:8">
      <c r="A603" s="78" t="s">
        <v>1426</v>
      </c>
      <c r="B603" s="77" t="s">
        <v>1427</v>
      </c>
      <c r="C603" s="107" t="s">
        <v>1428</v>
      </c>
      <c r="D603" s="77" t="s">
        <v>14</v>
      </c>
      <c r="E603" s="77" t="s">
        <v>35</v>
      </c>
      <c r="F603" s="95">
        <v>28</v>
      </c>
      <c r="G603" s="95">
        <v>41.24</v>
      </c>
      <c r="H603" s="108">
        <f t="shared" si="34"/>
        <v>1154.72</v>
      </c>
    </row>
    <row r="604" ht="16.5" spans="1:8">
      <c r="A604" s="78" t="s">
        <v>1429</v>
      </c>
      <c r="B604" s="77" t="s">
        <v>1430</v>
      </c>
      <c r="C604" s="107" t="s">
        <v>1431</v>
      </c>
      <c r="D604" s="77" t="s">
        <v>14</v>
      </c>
      <c r="E604" s="77" t="s">
        <v>35</v>
      </c>
      <c r="F604" s="95">
        <v>2</v>
      </c>
      <c r="G604" s="95">
        <v>34.29</v>
      </c>
      <c r="H604" s="108">
        <f t="shared" si="34"/>
        <v>68.58</v>
      </c>
    </row>
    <row r="605" ht="16.5" spans="1:8">
      <c r="A605" s="78" t="s">
        <v>1432</v>
      </c>
      <c r="B605" s="77" t="s">
        <v>1433</v>
      </c>
      <c r="C605" s="107" t="s">
        <v>1434</v>
      </c>
      <c r="D605" s="77" t="s">
        <v>14</v>
      </c>
      <c r="E605" s="77" t="s">
        <v>35</v>
      </c>
      <c r="F605" s="95">
        <v>3</v>
      </c>
      <c r="G605" s="95">
        <v>85.98</v>
      </c>
      <c r="H605" s="108">
        <f t="shared" si="34"/>
        <v>257.94</v>
      </c>
    </row>
    <row r="606" ht="16.5" spans="1:8">
      <c r="A606" s="78" t="s">
        <v>1435</v>
      </c>
      <c r="B606" s="77" t="s">
        <v>1436</v>
      </c>
      <c r="C606" s="107" t="s">
        <v>1437</v>
      </c>
      <c r="D606" s="77" t="s">
        <v>14</v>
      </c>
      <c r="E606" s="77" t="s">
        <v>35</v>
      </c>
      <c r="F606" s="95">
        <v>16</v>
      </c>
      <c r="G606" s="95">
        <v>154.21</v>
      </c>
      <c r="H606" s="108">
        <f t="shared" si="34"/>
        <v>2467.36</v>
      </c>
    </row>
    <row r="607" ht="16.5" spans="1:8">
      <c r="A607" s="78" t="s">
        <v>1438</v>
      </c>
      <c r="B607" s="77" t="s">
        <v>1439</v>
      </c>
      <c r="C607" s="107" t="s">
        <v>1440</v>
      </c>
      <c r="D607" s="77" t="s">
        <v>14</v>
      </c>
      <c r="E607" s="77" t="s">
        <v>35</v>
      </c>
      <c r="F607" s="95">
        <v>12</v>
      </c>
      <c r="G607" s="95">
        <v>234.11</v>
      </c>
      <c r="H607" s="108">
        <f t="shared" si="34"/>
        <v>2809.32</v>
      </c>
    </row>
    <row r="608" ht="16.5" spans="1:8">
      <c r="A608" s="78" t="s">
        <v>1441</v>
      </c>
      <c r="B608" s="77" t="s">
        <v>1442</v>
      </c>
      <c r="C608" s="107" t="s">
        <v>1443</v>
      </c>
      <c r="D608" s="77" t="s">
        <v>14</v>
      </c>
      <c r="E608" s="77" t="s">
        <v>35</v>
      </c>
      <c r="F608" s="95">
        <v>4</v>
      </c>
      <c r="G608" s="95">
        <v>131.36</v>
      </c>
      <c r="H608" s="108">
        <f t="shared" si="34"/>
        <v>525.44</v>
      </c>
    </row>
    <row r="609" ht="16.5" spans="1:8">
      <c r="A609" s="78" t="s">
        <v>1444</v>
      </c>
      <c r="B609" s="77" t="s">
        <v>1445</v>
      </c>
      <c r="C609" s="107" t="s">
        <v>1446</v>
      </c>
      <c r="D609" s="77" t="s">
        <v>14</v>
      </c>
      <c r="E609" s="77" t="s">
        <v>35</v>
      </c>
      <c r="F609" s="95">
        <v>2</v>
      </c>
      <c r="G609" s="95">
        <v>180.6</v>
      </c>
      <c r="H609" s="108">
        <f t="shared" si="34"/>
        <v>361.2</v>
      </c>
    </row>
    <row r="610" ht="16.5" spans="1:8">
      <c r="A610" s="78" t="s">
        <v>1447</v>
      </c>
      <c r="B610" s="77" t="s">
        <v>1448</v>
      </c>
      <c r="C610" s="107" t="s">
        <v>1449</v>
      </c>
      <c r="D610" s="77" t="s">
        <v>27</v>
      </c>
      <c r="E610" s="77" t="s">
        <v>35</v>
      </c>
      <c r="F610" s="95">
        <v>1</v>
      </c>
      <c r="G610" s="95">
        <v>318.64</v>
      </c>
      <c r="H610" s="108">
        <f t="shared" si="34"/>
        <v>318.64</v>
      </c>
    </row>
    <row r="611" ht="16.5" spans="1:8">
      <c r="A611" s="78" t="s">
        <v>1450</v>
      </c>
      <c r="B611" s="77" t="s">
        <v>1451</v>
      </c>
      <c r="C611" s="107" t="s">
        <v>1452</v>
      </c>
      <c r="D611" s="77" t="s">
        <v>14</v>
      </c>
      <c r="E611" s="77" t="s">
        <v>35</v>
      </c>
      <c r="F611" s="95">
        <v>1</v>
      </c>
      <c r="G611" s="95">
        <v>63.71</v>
      </c>
      <c r="H611" s="108">
        <f t="shared" si="34"/>
        <v>63.71</v>
      </c>
    </row>
    <row r="612" ht="16.5" spans="1:8">
      <c r="A612" s="78" t="s">
        <v>1453</v>
      </c>
      <c r="B612" s="77" t="s">
        <v>1454</v>
      </c>
      <c r="C612" s="107" t="s">
        <v>1455</v>
      </c>
      <c r="D612" s="77" t="s">
        <v>27</v>
      </c>
      <c r="E612" s="77" t="s">
        <v>35</v>
      </c>
      <c r="F612" s="95">
        <v>4</v>
      </c>
      <c r="G612" s="95">
        <v>318.61</v>
      </c>
      <c r="H612" s="108">
        <f t="shared" si="34"/>
        <v>1274.44</v>
      </c>
    </row>
    <row r="613" ht="16.5" spans="1:8">
      <c r="A613" s="78" t="s">
        <v>1456</v>
      </c>
      <c r="B613" s="77" t="s">
        <v>1457</v>
      </c>
      <c r="C613" s="107" t="s">
        <v>1458</v>
      </c>
      <c r="D613" s="77" t="s">
        <v>27</v>
      </c>
      <c r="E613" s="77" t="s">
        <v>35</v>
      </c>
      <c r="F613" s="95">
        <v>4</v>
      </c>
      <c r="G613" s="95">
        <v>1466.36</v>
      </c>
      <c r="H613" s="108">
        <f t="shared" si="34"/>
        <v>5865.44</v>
      </c>
    </row>
    <row r="614" ht="20.1" customHeight="1" spans="1:8">
      <c r="A614" s="106" t="s">
        <v>1459</v>
      </c>
      <c r="B614" s="106" t="s">
        <v>1460</v>
      </c>
      <c r="C614" s="106"/>
      <c r="D614" s="106"/>
      <c r="E614" s="106"/>
      <c r="F614" s="106"/>
      <c r="G614" s="106"/>
      <c r="H614" s="72">
        <f>ROUND(H615+H624+H662,2)</f>
        <v>43137.2</v>
      </c>
    </row>
    <row r="615" ht="20.1" customHeight="1" spans="1:8">
      <c r="A615" s="106" t="s">
        <v>1461</v>
      </c>
      <c r="B615" s="106" t="s">
        <v>1283</v>
      </c>
      <c r="C615" s="106"/>
      <c r="D615" s="106"/>
      <c r="E615" s="106"/>
      <c r="F615" s="106"/>
      <c r="G615" s="106"/>
      <c r="H615" s="72">
        <f>ROUND(SUM(H616:H623),2)</f>
        <v>19631.14</v>
      </c>
    </row>
    <row r="616" ht="16.5" spans="1:8">
      <c r="A616" s="78" t="s">
        <v>1462</v>
      </c>
      <c r="B616" s="77" t="s">
        <v>1463</v>
      </c>
      <c r="C616" s="107" t="s">
        <v>1464</v>
      </c>
      <c r="D616" s="77" t="s">
        <v>14</v>
      </c>
      <c r="E616" s="77" t="s">
        <v>146</v>
      </c>
      <c r="F616" s="95">
        <v>41.04</v>
      </c>
      <c r="G616" s="95">
        <v>21.38</v>
      </c>
      <c r="H616" s="108">
        <f t="shared" ref="H616:H623" si="35">ROUND(ROUND(F616,2)*ROUND(G616,2),2)</f>
        <v>877.44</v>
      </c>
    </row>
    <row r="617" ht="16.5" spans="1:8">
      <c r="A617" s="78" t="s">
        <v>1465</v>
      </c>
      <c r="B617" s="77" t="s">
        <v>1466</v>
      </c>
      <c r="C617" s="107" t="s">
        <v>1467</v>
      </c>
      <c r="D617" s="77" t="s">
        <v>14</v>
      </c>
      <c r="E617" s="77" t="s">
        <v>146</v>
      </c>
      <c r="F617" s="95">
        <v>135.14</v>
      </c>
      <c r="G617" s="95">
        <v>26.23</v>
      </c>
      <c r="H617" s="108">
        <f t="shared" si="35"/>
        <v>3544.72</v>
      </c>
    </row>
    <row r="618" ht="16.5" spans="1:8">
      <c r="A618" s="78" t="s">
        <v>1468</v>
      </c>
      <c r="B618" s="77" t="s">
        <v>1469</v>
      </c>
      <c r="C618" s="107" t="s">
        <v>1470</v>
      </c>
      <c r="D618" s="77" t="s">
        <v>14</v>
      </c>
      <c r="E618" s="77" t="s">
        <v>146</v>
      </c>
      <c r="F618" s="95">
        <v>53.06</v>
      </c>
      <c r="G618" s="95">
        <v>11.05</v>
      </c>
      <c r="H618" s="108">
        <f t="shared" si="35"/>
        <v>586.31</v>
      </c>
    </row>
    <row r="619" ht="16.5" spans="1:8">
      <c r="A619" s="78" t="s">
        <v>1471</v>
      </c>
      <c r="B619" s="77" t="s">
        <v>1472</v>
      </c>
      <c r="C619" s="107" t="s">
        <v>1473</v>
      </c>
      <c r="D619" s="77" t="s">
        <v>14</v>
      </c>
      <c r="E619" s="77" t="s">
        <v>146</v>
      </c>
      <c r="F619" s="95">
        <v>54.81</v>
      </c>
      <c r="G619" s="95">
        <v>32.43</v>
      </c>
      <c r="H619" s="108">
        <f t="shared" si="35"/>
        <v>1777.49</v>
      </c>
    </row>
    <row r="620" ht="16.5" spans="1:8">
      <c r="A620" s="78" t="s">
        <v>1474</v>
      </c>
      <c r="B620" s="77" t="s">
        <v>1475</v>
      </c>
      <c r="C620" s="107" t="s">
        <v>1476</v>
      </c>
      <c r="D620" s="77" t="s">
        <v>14</v>
      </c>
      <c r="E620" s="77" t="s">
        <v>146</v>
      </c>
      <c r="F620" s="95">
        <v>22.5</v>
      </c>
      <c r="G620" s="95">
        <v>19.84</v>
      </c>
      <c r="H620" s="108">
        <f t="shared" si="35"/>
        <v>446.4</v>
      </c>
    </row>
    <row r="621" ht="16.5" spans="1:8">
      <c r="A621" s="78" t="s">
        <v>1477</v>
      </c>
      <c r="B621" s="77" t="s">
        <v>1478</v>
      </c>
      <c r="C621" s="107" t="s">
        <v>1479</v>
      </c>
      <c r="D621" s="77" t="s">
        <v>14</v>
      </c>
      <c r="E621" s="77" t="s">
        <v>146</v>
      </c>
      <c r="F621" s="95">
        <v>91.64</v>
      </c>
      <c r="G621" s="95">
        <v>36.54</v>
      </c>
      <c r="H621" s="108">
        <f t="shared" si="35"/>
        <v>3348.53</v>
      </c>
    </row>
    <row r="622" ht="16.5" spans="1:8">
      <c r="A622" s="78" t="s">
        <v>1480</v>
      </c>
      <c r="B622" s="77" t="s">
        <v>1481</v>
      </c>
      <c r="C622" s="107" t="s">
        <v>1482</v>
      </c>
      <c r="D622" s="77" t="s">
        <v>14</v>
      </c>
      <c r="E622" s="77" t="s">
        <v>146</v>
      </c>
      <c r="F622" s="95">
        <v>7.37</v>
      </c>
      <c r="G622" s="95">
        <v>26.59</v>
      </c>
      <c r="H622" s="108">
        <f t="shared" si="35"/>
        <v>195.97</v>
      </c>
    </row>
    <row r="623" ht="16.5" spans="1:8">
      <c r="A623" s="78" t="s">
        <v>1483</v>
      </c>
      <c r="B623" s="77" t="s">
        <v>1484</v>
      </c>
      <c r="C623" s="107" t="s">
        <v>1485</v>
      </c>
      <c r="D623" s="77" t="s">
        <v>14</v>
      </c>
      <c r="E623" s="77" t="s">
        <v>146</v>
      </c>
      <c r="F623" s="95">
        <v>129.09</v>
      </c>
      <c r="G623" s="95">
        <v>68.59</v>
      </c>
      <c r="H623" s="108">
        <f t="shared" si="35"/>
        <v>8854.28</v>
      </c>
    </row>
    <row r="624" ht="20.1" customHeight="1" spans="1:8">
      <c r="A624" s="106" t="s">
        <v>1486</v>
      </c>
      <c r="B624" s="106" t="s">
        <v>1300</v>
      </c>
      <c r="C624" s="106"/>
      <c r="D624" s="106"/>
      <c r="E624" s="106"/>
      <c r="F624" s="106"/>
      <c r="G624" s="106"/>
      <c r="H624" s="72">
        <f>ROUND(SUM(H625:H661),2)</f>
        <v>9857.78</v>
      </c>
    </row>
    <row r="625" ht="16.5" spans="1:8">
      <c r="A625" s="78" t="s">
        <v>1487</v>
      </c>
      <c r="B625" s="77" t="s">
        <v>1488</v>
      </c>
      <c r="C625" s="107" t="s">
        <v>1489</v>
      </c>
      <c r="D625" s="77" t="s">
        <v>14</v>
      </c>
      <c r="E625" s="77" t="s">
        <v>35</v>
      </c>
      <c r="F625" s="95">
        <v>1</v>
      </c>
      <c r="G625" s="95">
        <v>17.37</v>
      </c>
      <c r="H625" s="108">
        <f t="shared" ref="H625:H661" si="36">ROUND(ROUND(F625,2)*ROUND(G625,2),2)</f>
        <v>17.37</v>
      </c>
    </row>
    <row r="626" ht="16.5" spans="1:8">
      <c r="A626" s="78" t="s">
        <v>1490</v>
      </c>
      <c r="B626" s="77" t="s">
        <v>1491</v>
      </c>
      <c r="C626" s="107" t="s">
        <v>1492</v>
      </c>
      <c r="D626" s="77" t="s">
        <v>27</v>
      </c>
      <c r="E626" s="77" t="s">
        <v>35</v>
      </c>
      <c r="F626" s="95">
        <v>1</v>
      </c>
      <c r="G626" s="95">
        <v>17.8</v>
      </c>
      <c r="H626" s="108">
        <f t="shared" si="36"/>
        <v>17.8</v>
      </c>
    </row>
    <row r="627" ht="24.75" spans="1:8">
      <c r="A627" s="78" t="s">
        <v>1493</v>
      </c>
      <c r="B627" s="77" t="s">
        <v>1494</v>
      </c>
      <c r="C627" s="107" t="s">
        <v>1495</v>
      </c>
      <c r="D627" s="77" t="s">
        <v>14</v>
      </c>
      <c r="E627" s="77" t="s">
        <v>35</v>
      </c>
      <c r="F627" s="95">
        <v>9</v>
      </c>
      <c r="G627" s="95">
        <v>38.27</v>
      </c>
      <c r="H627" s="108">
        <f t="shared" si="36"/>
        <v>344.43</v>
      </c>
    </row>
    <row r="628" ht="24.75" spans="1:8">
      <c r="A628" s="78" t="s">
        <v>1496</v>
      </c>
      <c r="B628" s="77" t="s">
        <v>1497</v>
      </c>
      <c r="C628" s="107" t="s">
        <v>1498</v>
      </c>
      <c r="D628" s="77" t="s">
        <v>14</v>
      </c>
      <c r="E628" s="77" t="s">
        <v>35</v>
      </c>
      <c r="F628" s="95">
        <v>46</v>
      </c>
      <c r="G628" s="95">
        <v>10.46</v>
      </c>
      <c r="H628" s="108">
        <f t="shared" si="36"/>
        <v>481.16</v>
      </c>
    </row>
    <row r="629" ht="24.75" spans="1:8">
      <c r="A629" s="78" t="s">
        <v>1499</v>
      </c>
      <c r="B629" s="77" t="s">
        <v>1500</v>
      </c>
      <c r="C629" s="107" t="s">
        <v>1501</v>
      </c>
      <c r="D629" s="77" t="s">
        <v>14</v>
      </c>
      <c r="E629" s="77" t="s">
        <v>35</v>
      </c>
      <c r="F629" s="95">
        <v>5</v>
      </c>
      <c r="G629" s="95">
        <v>9.9</v>
      </c>
      <c r="H629" s="108">
        <f t="shared" si="36"/>
        <v>49.5</v>
      </c>
    </row>
    <row r="630" ht="24.75" spans="1:8">
      <c r="A630" s="78" t="s">
        <v>1502</v>
      </c>
      <c r="B630" s="77" t="s">
        <v>1503</v>
      </c>
      <c r="C630" s="107" t="s">
        <v>1504</v>
      </c>
      <c r="D630" s="77" t="s">
        <v>14</v>
      </c>
      <c r="E630" s="77" t="s">
        <v>35</v>
      </c>
      <c r="F630" s="95">
        <v>51</v>
      </c>
      <c r="G630" s="95">
        <v>15.58</v>
      </c>
      <c r="H630" s="108">
        <f t="shared" si="36"/>
        <v>794.58</v>
      </c>
    </row>
    <row r="631" ht="24.75" spans="1:8">
      <c r="A631" s="78" t="s">
        <v>1505</v>
      </c>
      <c r="B631" s="77" t="s">
        <v>1506</v>
      </c>
      <c r="C631" s="107" t="s">
        <v>1507</v>
      </c>
      <c r="D631" s="77" t="s">
        <v>14</v>
      </c>
      <c r="E631" s="77" t="s">
        <v>35</v>
      </c>
      <c r="F631" s="95">
        <v>12</v>
      </c>
      <c r="G631" s="95">
        <v>22.72</v>
      </c>
      <c r="H631" s="108">
        <f t="shared" si="36"/>
        <v>272.64</v>
      </c>
    </row>
    <row r="632" ht="24.75" spans="1:8">
      <c r="A632" s="78" t="s">
        <v>1508</v>
      </c>
      <c r="B632" s="77" t="s">
        <v>1509</v>
      </c>
      <c r="C632" s="107" t="s">
        <v>1510</v>
      </c>
      <c r="D632" s="77" t="s">
        <v>14</v>
      </c>
      <c r="E632" s="77" t="s">
        <v>35</v>
      </c>
      <c r="F632" s="95">
        <v>1</v>
      </c>
      <c r="G632" s="95">
        <v>28.69</v>
      </c>
      <c r="H632" s="108">
        <f t="shared" si="36"/>
        <v>28.69</v>
      </c>
    </row>
    <row r="633" ht="24.75" spans="1:8">
      <c r="A633" s="78" t="s">
        <v>1511</v>
      </c>
      <c r="B633" s="77" t="s">
        <v>1512</v>
      </c>
      <c r="C633" s="107" t="s">
        <v>1513</v>
      </c>
      <c r="D633" s="77" t="s">
        <v>14</v>
      </c>
      <c r="E633" s="77" t="s">
        <v>35</v>
      </c>
      <c r="F633" s="95">
        <v>7</v>
      </c>
      <c r="G633" s="95">
        <v>27.34</v>
      </c>
      <c r="H633" s="108">
        <f t="shared" si="36"/>
        <v>191.38</v>
      </c>
    </row>
    <row r="634" ht="24.75" spans="1:8">
      <c r="A634" s="78" t="s">
        <v>1514</v>
      </c>
      <c r="B634" s="77" t="s">
        <v>1515</v>
      </c>
      <c r="C634" s="107" t="s">
        <v>1516</v>
      </c>
      <c r="D634" s="77" t="s">
        <v>14</v>
      </c>
      <c r="E634" s="77" t="s">
        <v>35</v>
      </c>
      <c r="F634" s="95">
        <v>50</v>
      </c>
      <c r="G634" s="95">
        <v>10.29</v>
      </c>
      <c r="H634" s="108">
        <f t="shared" si="36"/>
        <v>514.5</v>
      </c>
    </row>
    <row r="635" ht="24.75" spans="1:8">
      <c r="A635" s="78" t="s">
        <v>1517</v>
      </c>
      <c r="B635" s="77" t="s">
        <v>1518</v>
      </c>
      <c r="C635" s="107" t="s">
        <v>1519</v>
      </c>
      <c r="D635" s="77" t="s">
        <v>14</v>
      </c>
      <c r="E635" s="77" t="s">
        <v>35</v>
      </c>
      <c r="F635" s="95">
        <v>4</v>
      </c>
      <c r="G635" s="95">
        <v>9.34</v>
      </c>
      <c r="H635" s="108">
        <f t="shared" si="36"/>
        <v>37.36</v>
      </c>
    </row>
    <row r="636" ht="24.75" spans="1:8">
      <c r="A636" s="78" t="s">
        <v>1520</v>
      </c>
      <c r="B636" s="77" t="s">
        <v>1521</v>
      </c>
      <c r="C636" s="107" t="s">
        <v>1522</v>
      </c>
      <c r="D636" s="77" t="s">
        <v>14</v>
      </c>
      <c r="E636" s="77" t="s">
        <v>35</v>
      </c>
      <c r="F636" s="95">
        <v>66</v>
      </c>
      <c r="G636" s="95">
        <v>15.02</v>
      </c>
      <c r="H636" s="108">
        <f t="shared" si="36"/>
        <v>991.32</v>
      </c>
    </row>
    <row r="637" ht="24.75" spans="1:8">
      <c r="A637" s="78" t="s">
        <v>1523</v>
      </c>
      <c r="B637" s="77" t="s">
        <v>1524</v>
      </c>
      <c r="C637" s="107" t="s">
        <v>1525</v>
      </c>
      <c r="D637" s="77" t="s">
        <v>14</v>
      </c>
      <c r="E637" s="77" t="s">
        <v>35</v>
      </c>
      <c r="F637" s="95">
        <v>4</v>
      </c>
      <c r="G637" s="95">
        <v>19.79</v>
      </c>
      <c r="H637" s="108">
        <f t="shared" si="36"/>
        <v>79.16</v>
      </c>
    </row>
    <row r="638" ht="24.75" spans="1:8">
      <c r="A638" s="78" t="s">
        <v>1526</v>
      </c>
      <c r="B638" s="77" t="s">
        <v>1527</v>
      </c>
      <c r="C638" s="107" t="s">
        <v>1528</v>
      </c>
      <c r="D638" s="77" t="s">
        <v>14</v>
      </c>
      <c r="E638" s="77" t="s">
        <v>35</v>
      </c>
      <c r="F638" s="95">
        <v>3</v>
      </c>
      <c r="G638" s="95">
        <v>21.97</v>
      </c>
      <c r="H638" s="108">
        <f t="shared" si="36"/>
        <v>65.91</v>
      </c>
    </row>
    <row r="639" ht="24.75" spans="1:8">
      <c r="A639" s="78" t="s">
        <v>1529</v>
      </c>
      <c r="B639" s="77" t="s">
        <v>1530</v>
      </c>
      <c r="C639" s="107" t="s">
        <v>1531</v>
      </c>
      <c r="D639" s="77" t="s">
        <v>14</v>
      </c>
      <c r="E639" s="77" t="s">
        <v>35</v>
      </c>
      <c r="F639" s="95">
        <v>2</v>
      </c>
      <c r="G639" s="95">
        <v>28.04</v>
      </c>
      <c r="H639" s="108">
        <f t="shared" si="36"/>
        <v>56.08</v>
      </c>
    </row>
    <row r="640" ht="24.75" spans="1:8">
      <c r="A640" s="78" t="s">
        <v>1532</v>
      </c>
      <c r="B640" s="77" t="s">
        <v>1533</v>
      </c>
      <c r="C640" s="107" t="s">
        <v>1534</v>
      </c>
      <c r="D640" s="77" t="s">
        <v>14</v>
      </c>
      <c r="E640" s="77" t="s">
        <v>35</v>
      </c>
      <c r="F640" s="95">
        <v>5</v>
      </c>
      <c r="G640" s="95">
        <v>26.69</v>
      </c>
      <c r="H640" s="108">
        <f t="shared" si="36"/>
        <v>133.45</v>
      </c>
    </row>
    <row r="641" ht="24.75" spans="1:8">
      <c r="A641" s="78" t="s">
        <v>1535</v>
      </c>
      <c r="B641" s="77" t="s">
        <v>1536</v>
      </c>
      <c r="C641" s="107" t="s">
        <v>1537</v>
      </c>
      <c r="D641" s="77" t="s">
        <v>14</v>
      </c>
      <c r="E641" s="77" t="s">
        <v>35</v>
      </c>
      <c r="F641" s="95">
        <v>21</v>
      </c>
      <c r="G641" s="95">
        <v>32.02</v>
      </c>
      <c r="H641" s="108">
        <f t="shared" si="36"/>
        <v>672.42</v>
      </c>
    </row>
    <row r="642" ht="24.75" spans="1:8">
      <c r="A642" s="78" t="s">
        <v>1538</v>
      </c>
      <c r="B642" s="77" t="s">
        <v>1539</v>
      </c>
      <c r="C642" s="107" t="s">
        <v>1540</v>
      </c>
      <c r="D642" s="77" t="s">
        <v>14</v>
      </c>
      <c r="E642" s="77" t="s">
        <v>35</v>
      </c>
      <c r="F642" s="95">
        <v>1</v>
      </c>
      <c r="G642" s="95">
        <v>17.74</v>
      </c>
      <c r="H642" s="108">
        <f t="shared" si="36"/>
        <v>17.74</v>
      </c>
    </row>
    <row r="643" ht="24.75" spans="1:8">
      <c r="A643" s="78" t="s">
        <v>1541</v>
      </c>
      <c r="B643" s="77" t="s">
        <v>1542</v>
      </c>
      <c r="C643" s="107" t="s">
        <v>1543</v>
      </c>
      <c r="D643" s="77" t="s">
        <v>14</v>
      </c>
      <c r="E643" s="77" t="s">
        <v>35</v>
      </c>
      <c r="F643" s="95">
        <v>2</v>
      </c>
      <c r="G643" s="95">
        <v>25.33</v>
      </c>
      <c r="H643" s="108">
        <f t="shared" si="36"/>
        <v>50.66</v>
      </c>
    </row>
    <row r="644" ht="24.75" spans="1:8">
      <c r="A644" s="78" t="s">
        <v>1544</v>
      </c>
      <c r="B644" s="77" t="s">
        <v>1545</v>
      </c>
      <c r="C644" s="107" t="s">
        <v>1546</v>
      </c>
      <c r="D644" s="77" t="s">
        <v>14</v>
      </c>
      <c r="E644" s="77" t="s">
        <v>35</v>
      </c>
      <c r="F644" s="95">
        <v>3</v>
      </c>
      <c r="G644" s="95">
        <v>49</v>
      </c>
      <c r="H644" s="108">
        <f t="shared" si="36"/>
        <v>147</v>
      </c>
    </row>
    <row r="645" ht="16.5" spans="1:8">
      <c r="A645" s="78" t="s">
        <v>1547</v>
      </c>
      <c r="B645" s="77" t="s">
        <v>1548</v>
      </c>
      <c r="C645" s="107" t="s">
        <v>1549</v>
      </c>
      <c r="D645" s="77" t="s">
        <v>14</v>
      </c>
      <c r="E645" s="77" t="s">
        <v>35</v>
      </c>
      <c r="F645" s="95">
        <v>6</v>
      </c>
      <c r="G645" s="95">
        <v>67.51</v>
      </c>
      <c r="H645" s="108">
        <f t="shared" si="36"/>
        <v>405.06</v>
      </c>
    </row>
    <row r="646" ht="24.75" spans="1:8">
      <c r="A646" s="78" t="s">
        <v>1550</v>
      </c>
      <c r="B646" s="77" t="s">
        <v>1551</v>
      </c>
      <c r="C646" s="107" t="s">
        <v>1552</v>
      </c>
      <c r="D646" s="77" t="s">
        <v>14</v>
      </c>
      <c r="E646" s="77" t="s">
        <v>35</v>
      </c>
      <c r="F646" s="95">
        <v>3</v>
      </c>
      <c r="G646" s="95">
        <v>47.2</v>
      </c>
      <c r="H646" s="108">
        <f t="shared" si="36"/>
        <v>141.6</v>
      </c>
    </row>
    <row r="647" ht="24.75" spans="1:8">
      <c r="A647" s="78" t="s">
        <v>1553</v>
      </c>
      <c r="B647" s="77" t="s">
        <v>1554</v>
      </c>
      <c r="C647" s="107" t="s">
        <v>1555</v>
      </c>
      <c r="D647" s="77" t="s">
        <v>14</v>
      </c>
      <c r="E647" s="77" t="s">
        <v>35</v>
      </c>
      <c r="F647" s="95">
        <v>6</v>
      </c>
      <c r="G647" s="95">
        <v>5.04</v>
      </c>
      <c r="H647" s="108">
        <f t="shared" si="36"/>
        <v>30.24</v>
      </c>
    </row>
    <row r="648" ht="24.75" spans="1:8">
      <c r="A648" s="78" t="s">
        <v>1556</v>
      </c>
      <c r="B648" s="77" t="s">
        <v>1557</v>
      </c>
      <c r="C648" s="107" t="s">
        <v>1558</v>
      </c>
      <c r="D648" s="77" t="s">
        <v>14</v>
      </c>
      <c r="E648" s="77" t="s">
        <v>35</v>
      </c>
      <c r="F648" s="95">
        <v>114</v>
      </c>
      <c r="G648" s="95">
        <v>8.91</v>
      </c>
      <c r="H648" s="108">
        <f t="shared" si="36"/>
        <v>1015.74</v>
      </c>
    </row>
    <row r="649" ht="24.75" spans="1:8">
      <c r="A649" s="78" t="s">
        <v>1559</v>
      </c>
      <c r="B649" s="77" t="s">
        <v>1560</v>
      </c>
      <c r="C649" s="107" t="s">
        <v>1561</v>
      </c>
      <c r="D649" s="77" t="s">
        <v>14</v>
      </c>
      <c r="E649" s="77" t="s">
        <v>35</v>
      </c>
      <c r="F649" s="95">
        <v>8</v>
      </c>
      <c r="G649" s="95">
        <v>12.73</v>
      </c>
      <c r="H649" s="108">
        <f t="shared" si="36"/>
        <v>101.84</v>
      </c>
    </row>
    <row r="650" ht="24.75" spans="1:8">
      <c r="A650" s="78" t="s">
        <v>1562</v>
      </c>
      <c r="B650" s="77" t="s">
        <v>1563</v>
      </c>
      <c r="C650" s="107" t="s">
        <v>1564</v>
      </c>
      <c r="D650" s="77" t="s">
        <v>14</v>
      </c>
      <c r="E650" s="77" t="s">
        <v>35</v>
      </c>
      <c r="F650" s="95">
        <v>42</v>
      </c>
      <c r="G650" s="95">
        <v>14.22</v>
      </c>
      <c r="H650" s="108">
        <f t="shared" si="36"/>
        <v>597.24</v>
      </c>
    </row>
    <row r="651" ht="24.75" spans="1:8">
      <c r="A651" s="78" t="s">
        <v>1565</v>
      </c>
      <c r="B651" s="77" t="s">
        <v>1566</v>
      </c>
      <c r="C651" s="107" t="s">
        <v>1567</v>
      </c>
      <c r="D651" s="77" t="s">
        <v>14</v>
      </c>
      <c r="E651" s="77" t="s">
        <v>35</v>
      </c>
      <c r="F651" s="95">
        <v>5</v>
      </c>
      <c r="G651" s="95">
        <v>17.4</v>
      </c>
      <c r="H651" s="108">
        <f t="shared" si="36"/>
        <v>87</v>
      </c>
    </row>
    <row r="652" ht="24.75" spans="1:8">
      <c r="A652" s="78" t="s">
        <v>1568</v>
      </c>
      <c r="B652" s="77" t="s">
        <v>1569</v>
      </c>
      <c r="C652" s="107" t="s">
        <v>1570</v>
      </c>
      <c r="D652" s="77" t="s">
        <v>14</v>
      </c>
      <c r="E652" s="77" t="s">
        <v>35</v>
      </c>
      <c r="F652" s="95">
        <v>25</v>
      </c>
      <c r="G652" s="95">
        <v>16.5</v>
      </c>
      <c r="H652" s="108">
        <f t="shared" si="36"/>
        <v>412.5</v>
      </c>
    </row>
    <row r="653" ht="16.5" spans="1:8">
      <c r="A653" s="78" t="s">
        <v>1571</v>
      </c>
      <c r="B653" s="77" t="s">
        <v>1548</v>
      </c>
      <c r="C653" s="107" t="s">
        <v>1549</v>
      </c>
      <c r="D653" s="77" t="s">
        <v>14</v>
      </c>
      <c r="E653" s="77" t="s">
        <v>35</v>
      </c>
      <c r="F653" s="95">
        <v>14</v>
      </c>
      <c r="G653" s="95">
        <v>67.51</v>
      </c>
      <c r="H653" s="108">
        <f t="shared" si="36"/>
        <v>945.14</v>
      </c>
    </row>
    <row r="654" ht="24.75" spans="1:8">
      <c r="A654" s="78" t="s">
        <v>1572</v>
      </c>
      <c r="B654" s="77" t="s">
        <v>1573</v>
      </c>
      <c r="C654" s="107" t="s">
        <v>1574</v>
      </c>
      <c r="D654" s="77" t="s">
        <v>14</v>
      </c>
      <c r="E654" s="77" t="s">
        <v>35</v>
      </c>
      <c r="F654" s="95">
        <v>28</v>
      </c>
      <c r="G654" s="95">
        <v>23.52</v>
      </c>
      <c r="H654" s="108">
        <f t="shared" si="36"/>
        <v>658.56</v>
      </c>
    </row>
    <row r="655" ht="24.75" spans="1:8">
      <c r="A655" s="78" t="s">
        <v>1575</v>
      </c>
      <c r="B655" s="77" t="s">
        <v>1573</v>
      </c>
      <c r="C655" s="107" t="s">
        <v>1574</v>
      </c>
      <c r="D655" s="77" t="s">
        <v>14</v>
      </c>
      <c r="E655" s="77" t="s">
        <v>35</v>
      </c>
      <c r="F655" s="95">
        <v>1</v>
      </c>
      <c r="G655" s="95">
        <v>23.52</v>
      </c>
      <c r="H655" s="108">
        <f t="shared" si="36"/>
        <v>23.52</v>
      </c>
    </row>
    <row r="656" ht="24.75" spans="1:8">
      <c r="A656" s="78" t="s">
        <v>1576</v>
      </c>
      <c r="B656" s="77" t="s">
        <v>1577</v>
      </c>
      <c r="C656" s="107" t="s">
        <v>1578</v>
      </c>
      <c r="D656" s="77" t="s">
        <v>14</v>
      </c>
      <c r="E656" s="77" t="s">
        <v>35</v>
      </c>
      <c r="F656" s="95">
        <v>3</v>
      </c>
      <c r="G656" s="95">
        <v>36.2</v>
      </c>
      <c r="H656" s="108">
        <f t="shared" si="36"/>
        <v>108.6</v>
      </c>
    </row>
    <row r="657" ht="24.75" spans="1:8">
      <c r="A657" s="78" t="s">
        <v>1579</v>
      </c>
      <c r="B657" s="77" t="s">
        <v>1580</v>
      </c>
      <c r="C657" s="107" t="s">
        <v>1581</v>
      </c>
      <c r="D657" s="77" t="s">
        <v>14</v>
      </c>
      <c r="E657" s="77" t="s">
        <v>35</v>
      </c>
      <c r="F657" s="95">
        <v>1</v>
      </c>
      <c r="G657" s="95">
        <v>33.31</v>
      </c>
      <c r="H657" s="108">
        <f t="shared" si="36"/>
        <v>33.31</v>
      </c>
    </row>
    <row r="658" ht="24.75" spans="1:8">
      <c r="A658" s="78" t="s">
        <v>1582</v>
      </c>
      <c r="B658" s="77" t="s">
        <v>1577</v>
      </c>
      <c r="C658" s="107" t="s">
        <v>1578</v>
      </c>
      <c r="D658" s="77" t="s">
        <v>14</v>
      </c>
      <c r="E658" s="77" t="s">
        <v>35</v>
      </c>
      <c r="F658" s="95">
        <v>3</v>
      </c>
      <c r="G658" s="95">
        <v>36.2</v>
      </c>
      <c r="H658" s="108">
        <f t="shared" si="36"/>
        <v>108.6</v>
      </c>
    </row>
    <row r="659" ht="24.75" spans="1:8">
      <c r="A659" s="78" t="s">
        <v>1583</v>
      </c>
      <c r="B659" s="77" t="s">
        <v>1390</v>
      </c>
      <c r="C659" s="107" t="s">
        <v>1391</v>
      </c>
      <c r="D659" s="77" t="s">
        <v>14</v>
      </c>
      <c r="E659" s="77" t="s">
        <v>35</v>
      </c>
      <c r="F659" s="95">
        <v>4</v>
      </c>
      <c r="G659" s="95">
        <v>8.89</v>
      </c>
      <c r="H659" s="108">
        <f t="shared" si="36"/>
        <v>35.56</v>
      </c>
    </row>
    <row r="660" ht="24.75" spans="1:8">
      <c r="A660" s="78" t="s">
        <v>1584</v>
      </c>
      <c r="B660" s="77" t="s">
        <v>1585</v>
      </c>
      <c r="C660" s="107" t="s">
        <v>1586</v>
      </c>
      <c r="D660" s="77" t="s">
        <v>14</v>
      </c>
      <c r="E660" s="77" t="s">
        <v>35</v>
      </c>
      <c r="F660" s="95">
        <v>2</v>
      </c>
      <c r="G660" s="95">
        <v>18.78</v>
      </c>
      <c r="H660" s="108">
        <f t="shared" si="36"/>
        <v>37.56</v>
      </c>
    </row>
    <row r="661" ht="24.75" spans="1:8">
      <c r="A661" s="78" t="s">
        <v>1587</v>
      </c>
      <c r="B661" s="77" t="s">
        <v>1588</v>
      </c>
      <c r="C661" s="107" t="s">
        <v>1589</v>
      </c>
      <c r="D661" s="77" t="s">
        <v>14</v>
      </c>
      <c r="E661" s="77" t="s">
        <v>35</v>
      </c>
      <c r="F661" s="95">
        <v>4</v>
      </c>
      <c r="G661" s="95">
        <v>38.14</v>
      </c>
      <c r="H661" s="108">
        <f t="shared" si="36"/>
        <v>152.56</v>
      </c>
    </row>
    <row r="662" ht="20.1" customHeight="1" spans="1:8">
      <c r="A662" s="106" t="s">
        <v>1590</v>
      </c>
      <c r="B662" s="106" t="s">
        <v>1399</v>
      </c>
      <c r="C662" s="106"/>
      <c r="D662" s="106"/>
      <c r="E662" s="106"/>
      <c r="F662" s="106"/>
      <c r="G662" s="106"/>
      <c r="H662" s="72">
        <f>ROUND(SUM(H663:H665),2)</f>
        <v>13648.28</v>
      </c>
    </row>
    <row r="663" ht="24.75" spans="1:8">
      <c r="A663" s="78" t="s">
        <v>1591</v>
      </c>
      <c r="B663" s="77" t="s">
        <v>1592</v>
      </c>
      <c r="C663" s="107" t="s">
        <v>1593</v>
      </c>
      <c r="D663" s="77" t="s">
        <v>14</v>
      </c>
      <c r="E663" s="77" t="s">
        <v>35</v>
      </c>
      <c r="F663" s="95">
        <v>6</v>
      </c>
      <c r="G663" s="95">
        <v>288.14</v>
      </c>
      <c r="H663" s="108">
        <f>ROUND(ROUND(F663,2)*ROUND(G663,2),2)</f>
        <v>1728.84</v>
      </c>
    </row>
    <row r="664" ht="24.75" spans="1:8">
      <c r="A664" s="78" t="s">
        <v>1594</v>
      </c>
      <c r="B664" s="77" t="s">
        <v>1407</v>
      </c>
      <c r="C664" s="107" t="s">
        <v>1408</v>
      </c>
      <c r="D664" s="77" t="s">
        <v>14</v>
      </c>
      <c r="E664" s="77" t="s">
        <v>35</v>
      </c>
      <c r="F664" s="95">
        <v>17</v>
      </c>
      <c r="G664" s="95">
        <v>618.12</v>
      </c>
      <c r="H664" s="108">
        <f>ROUND(ROUND(F664,2)*ROUND(G664,2),2)</f>
        <v>10508.04</v>
      </c>
    </row>
    <row r="665" ht="24.75" spans="1:8">
      <c r="A665" s="78" t="s">
        <v>1595</v>
      </c>
      <c r="B665" s="77" t="s">
        <v>1596</v>
      </c>
      <c r="C665" s="107" t="s">
        <v>1597</v>
      </c>
      <c r="D665" s="77" t="s">
        <v>14</v>
      </c>
      <c r="E665" s="77" t="s">
        <v>35</v>
      </c>
      <c r="F665" s="95">
        <v>20</v>
      </c>
      <c r="G665" s="95">
        <v>70.57</v>
      </c>
      <c r="H665" s="108">
        <f>ROUND(ROUND(F665,2)*ROUND(G665,2),2)</f>
        <v>1411.4</v>
      </c>
    </row>
    <row r="666" ht="20.1" customHeight="1" spans="1:8">
      <c r="A666" s="106" t="s">
        <v>1598</v>
      </c>
      <c r="B666" s="106" t="s">
        <v>1599</v>
      </c>
      <c r="C666" s="106"/>
      <c r="D666" s="106"/>
      <c r="E666" s="106"/>
      <c r="F666" s="106"/>
      <c r="G666" s="106"/>
      <c r="H666" s="72">
        <f>ROUND(H667+H672,2)</f>
        <v>71699.49</v>
      </c>
    </row>
    <row r="667" ht="20.1" customHeight="1" spans="1:8">
      <c r="A667" s="106" t="s">
        <v>1600</v>
      </c>
      <c r="B667" s="106" t="s">
        <v>1601</v>
      </c>
      <c r="C667" s="106"/>
      <c r="D667" s="106"/>
      <c r="E667" s="106"/>
      <c r="F667" s="106"/>
      <c r="G667" s="106"/>
      <c r="H667" s="72">
        <f>ROUND(SUM(H668:H671),2)</f>
        <v>30620.99</v>
      </c>
    </row>
    <row r="668" ht="16.5" spans="1:8">
      <c r="A668" s="78" t="s">
        <v>1602</v>
      </c>
      <c r="B668" s="77" t="s">
        <v>1603</v>
      </c>
      <c r="C668" s="107" t="s">
        <v>1604</v>
      </c>
      <c r="D668" s="77" t="s">
        <v>14</v>
      </c>
      <c r="E668" s="77" t="s">
        <v>146</v>
      </c>
      <c r="F668" s="95">
        <v>190.85</v>
      </c>
      <c r="G668" s="95">
        <v>44.51</v>
      </c>
      <c r="H668" s="108">
        <f>ROUND(ROUND(F668,2)*ROUND(G668,2),2)</f>
        <v>8494.73</v>
      </c>
    </row>
    <row r="669" ht="16.5" spans="1:8">
      <c r="A669" s="78" t="s">
        <v>1605</v>
      </c>
      <c r="B669" s="77" t="s">
        <v>1606</v>
      </c>
      <c r="C669" s="107" t="s">
        <v>1607</v>
      </c>
      <c r="D669" s="77" t="s">
        <v>14</v>
      </c>
      <c r="E669" s="77" t="s">
        <v>146</v>
      </c>
      <c r="F669" s="95">
        <v>25.64</v>
      </c>
      <c r="G669" s="95">
        <v>26.63</v>
      </c>
      <c r="H669" s="108">
        <f>ROUND(ROUND(F669,2)*ROUND(G669,2),2)</f>
        <v>682.79</v>
      </c>
    </row>
    <row r="670" ht="16.5" spans="1:8">
      <c r="A670" s="78" t="s">
        <v>1608</v>
      </c>
      <c r="B670" s="77" t="s">
        <v>1609</v>
      </c>
      <c r="C670" s="107" t="s">
        <v>1610</v>
      </c>
      <c r="D670" s="77" t="s">
        <v>14</v>
      </c>
      <c r="E670" s="77" t="s">
        <v>146</v>
      </c>
      <c r="F670" s="95">
        <v>326.58</v>
      </c>
      <c r="G670" s="95">
        <v>54.65</v>
      </c>
      <c r="H670" s="108">
        <f>ROUND(ROUND(F670,2)*ROUND(G670,2),2)</f>
        <v>17847.6</v>
      </c>
    </row>
    <row r="671" ht="16.5" spans="1:8">
      <c r="A671" s="78" t="s">
        <v>1611</v>
      </c>
      <c r="B671" s="77" t="s">
        <v>1612</v>
      </c>
      <c r="C671" s="107" t="s">
        <v>1613</v>
      </c>
      <c r="D671" s="77" t="s">
        <v>14</v>
      </c>
      <c r="E671" s="77" t="s">
        <v>146</v>
      </c>
      <c r="F671" s="95">
        <v>158.06</v>
      </c>
      <c r="G671" s="95">
        <v>22.75</v>
      </c>
      <c r="H671" s="108">
        <f>ROUND(ROUND(F671,2)*ROUND(G671,2),2)</f>
        <v>3595.87</v>
      </c>
    </row>
    <row r="672" ht="20.1" customHeight="1" spans="1:8">
      <c r="A672" s="106" t="s">
        <v>1614</v>
      </c>
      <c r="B672" s="106" t="s">
        <v>1615</v>
      </c>
      <c r="C672" s="106"/>
      <c r="D672" s="106"/>
      <c r="E672" s="106"/>
      <c r="F672" s="106"/>
      <c r="G672" s="106"/>
      <c r="H672" s="72">
        <f>ROUND(SUM(H673:H695),2)</f>
        <v>41078.5</v>
      </c>
    </row>
    <row r="673" ht="24.75" spans="1:8">
      <c r="A673" s="78" t="s">
        <v>1616</v>
      </c>
      <c r="B673" s="77" t="s">
        <v>1617</v>
      </c>
      <c r="C673" s="107" t="s">
        <v>1618</v>
      </c>
      <c r="D673" s="77" t="s">
        <v>14</v>
      </c>
      <c r="E673" s="77" t="s">
        <v>35</v>
      </c>
      <c r="F673" s="95">
        <v>17</v>
      </c>
      <c r="G673" s="95">
        <v>601.31</v>
      </c>
      <c r="H673" s="108">
        <f t="shared" ref="H673:H695" si="37">ROUND(ROUND(F673,2)*ROUND(G673,2),2)</f>
        <v>10222.27</v>
      </c>
    </row>
    <row r="674" ht="16.5" spans="1:8">
      <c r="A674" s="78" t="s">
        <v>1619</v>
      </c>
      <c r="B674" s="77" t="s">
        <v>1620</v>
      </c>
      <c r="C674" s="107" t="s">
        <v>1621</v>
      </c>
      <c r="D674" s="77" t="s">
        <v>27</v>
      </c>
      <c r="E674" s="77" t="s">
        <v>35</v>
      </c>
      <c r="F674" s="95">
        <v>1</v>
      </c>
      <c r="G674" s="95">
        <v>443.35</v>
      </c>
      <c r="H674" s="108">
        <f t="shared" si="37"/>
        <v>443.35</v>
      </c>
    </row>
    <row r="675" ht="24.75" spans="1:8">
      <c r="A675" s="78" t="s">
        <v>1622</v>
      </c>
      <c r="B675" s="77" t="s">
        <v>1623</v>
      </c>
      <c r="C675" s="107" t="s">
        <v>1624</v>
      </c>
      <c r="D675" s="77" t="s">
        <v>14</v>
      </c>
      <c r="E675" s="77" t="s">
        <v>35</v>
      </c>
      <c r="F675" s="95">
        <v>8</v>
      </c>
      <c r="G675" s="95">
        <v>41.6</v>
      </c>
      <c r="H675" s="108">
        <f t="shared" si="37"/>
        <v>332.8</v>
      </c>
    </row>
    <row r="676" ht="16.5" spans="1:8">
      <c r="A676" s="78" t="s">
        <v>1625</v>
      </c>
      <c r="B676" s="77" t="s">
        <v>1626</v>
      </c>
      <c r="C676" s="107" t="s">
        <v>1627</v>
      </c>
      <c r="D676" s="77" t="s">
        <v>14</v>
      </c>
      <c r="E676" s="77" t="s">
        <v>35</v>
      </c>
      <c r="F676" s="95">
        <v>18</v>
      </c>
      <c r="G676" s="95">
        <v>33.7</v>
      </c>
      <c r="H676" s="108">
        <f t="shared" si="37"/>
        <v>606.6</v>
      </c>
    </row>
    <row r="677" ht="16.5" spans="1:8">
      <c r="A677" s="78" t="s">
        <v>1628</v>
      </c>
      <c r="B677" s="77" t="s">
        <v>1629</v>
      </c>
      <c r="C677" s="107" t="s">
        <v>1630</v>
      </c>
      <c r="D677" s="77" t="s">
        <v>14</v>
      </c>
      <c r="E677" s="77" t="s">
        <v>35</v>
      </c>
      <c r="F677" s="95">
        <v>2</v>
      </c>
      <c r="G677" s="95">
        <v>11.26</v>
      </c>
      <c r="H677" s="108">
        <f t="shared" si="37"/>
        <v>22.52</v>
      </c>
    </row>
    <row r="678" ht="24.75" spans="1:8">
      <c r="A678" s="78" t="s">
        <v>1631</v>
      </c>
      <c r="B678" s="77" t="s">
        <v>1632</v>
      </c>
      <c r="C678" s="107" t="s">
        <v>1633</v>
      </c>
      <c r="D678" s="77" t="s">
        <v>14</v>
      </c>
      <c r="E678" s="77" t="s">
        <v>35</v>
      </c>
      <c r="F678" s="95">
        <v>36</v>
      </c>
      <c r="G678" s="95">
        <v>40.81</v>
      </c>
      <c r="H678" s="108">
        <f t="shared" si="37"/>
        <v>1469.16</v>
      </c>
    </row>
    <row r="679" ht="16.5" spans="1:8">
      <c r="A679" s="78" t="s">
        <v>1634</v>
      </c>
      <c r="B679" s="77" t="s">
        <v>1635</v>
      </c>
      <c r="C679" s="107" t="s">
        <v>1636</v>
      </c>
      <c r="D679" s="77" t="s">
        <v>14</v>
      </c>
      <c r="E679" s="77" t="s">
        <v>35</v>
      </c>
      <c r="F679" s="95">
        <v>1</v>
      </c>
      <c r="G679" s="95">
        <v>32.91</v>
      </c>
      <c r="H679" s="108">
        <f t="shared" si="37"/>
        <v>32.91</v>
      </c>
    </row>
    <row r="680" ht="24.75" spans="1:8">
      <c r="A680" s="78" t="s">
        <v>1637</v>
      </c>
      <c r="B680" s="77" t="s">
        <v>1638</v>
      </c>
      <c r="C680" s="107" t="s">
        <v>1639</v>
      </c>
      <c r="D680" s="77" t="s">
        <v>14</v>
      </c>
      <c r="E680" s="77" t="s">
        <v>35</v>
      </c>
      <c r="F680" s="95">
        <v>4</v>
      </c>
      <c r="G680" s="95">
        <v>117.19</v>
      </c>
      <c r="H680" s="108">
        <f t="shared" si="37"/>
        <v>468.76</v>
      </c>
    </row>
    <row r="681" ht="16.5" spans="1:8">
      <c r="A681" s="78" t="s">
        <v>1640</v>
      </c>
      <c r="B681" s="77" t="s">
        <v>1641</v>
      </c>
      <c r="C681" s="107" t="s">
        <v>1642</v>
      </c>
      <c r="D681" s="77" t="s">
        <v>14</v>
      </c>
      <c r="E681" s="77" t="s">
        <v>35</v>
      </c>
      <c r="F681" s="95">
        <v>60</v>
      </c>
      <c r="G681" s="95">
        <v>9.85</v>
      </c>
      <c r="H681" s="108">
        <f t="shared" si="37"/>
        <v>591</v>
      </c>
    </row>
    <row r="682" ht="24.75" spans="1:8">
      <c r="A682" s="78" t="s">
        <v>1643</v>
      </c>
      <c r="B682" s="77" t="s">
        <v>1644</v>
      </c>
      <c r="C682" s="107" t="s">
        <v>1645</v>
      </c>
      <c r="D682" s="77" t="s">
        <v>14</v>
      </c>
      <c r="E682" s="77" t="s">
        <v>35</v>
      </c>
      <c r="F682" s="95">
        <v>1</v>
      </c>
      <c r="G682" s="95">
        <v>78.05</v>
      </c>
      <c r="H682" s="108">
        <f t="shared" si="37"/>
        <v>78.05</v>
      </c>
    </row>
    <row r="683" ht="16.5" spans="1:8">
      <c r="A683" s="78" t="s">
        <v>1646</v>
      </c>
      <c r="B683" s="77" t="s">
        <v>1548</v>
      </c>
      <c r="C683" s="107" t="s">
        <v>1549</v>
      </c>
      <c r="D683" s="77" t="s">
        <v>14</v>
      </c>
      <c r="E683" s="77" t="s">
        <v>35</v>
      </c>
      <c r="F683" s="95">
        <v>14</v>
      </c>
      <c r="G683" s="95">
        <v>67.51</v>
      </c>
      <c r="H683" s="108">
        <f t="shared" si="37"/>
        <v>945.14</v>
      </c>
    </row>
    <row r="684" ht="16.5" spans="1:8">
      <c r="A684" s="78" t="s">
        <v>1647</v>
      </c>
      <c r="B684" s="77" t="s">
        <v>1648</v>
      </c>
      <c r="C684" s="107" t="s">
        <v>1649</v>
      </c>
      <c r="D684" s="77" t="s">
        <v>14</v>
      </c>
      <c r="E684" s="77" t="s">
        <v>35</v>
      </c>
      <c r="F684" s="95">
        <v>44</v>
      </c>
      <c r="G684" s="95">
        <v>30.38</v>
      </c>
      <c r="H684" s="108">
        <f t="shared" si="37"/>
        <v>1336.72</v>
      </c>
    </row>
    <row r="685" ht="16.5" spans="1:8">
      <c r="A685" s="78" t="s">
        <v>1650</v>
      </c>
      <c r="B685" s="77" t="s">
        <v>1651</v>
      </c>
      <c r="C685" s="107" t="s">
        <v>1652</v>
      </c>
      <c r="D685" s="77" t="s">
        <v>14</v>
      </c>
      <c r="E685" s="77" t="s">
        <v>35</v>
      </c>
      <c r="F685" s="95">
        <v>18</v>
      </c>
      <c r="G685" s="95">
        <v>25.08</v>
      </c>
      <c r="H685" s="108">
        <f t="shared" si="37"/>
        <v>451.44</v>
      </c>
    </row>
    <row r="686" ht="16.5" spans="1:8">
      <c r="A686" s="78" t="s">
        <v>1653</v>
      </c>
      <c r="B686" s="77" t="s">
        <v>1654</v>
      </c>
      <c r="C686" s="107" t="s">
        <v>1655</v>
      </c>
      <c r="D686" s="77" t="s">
        <v>14</v>
      </c>
      <c r="E686" s="77" t="s">
        <v>35</v>
      </c>
      <c r="F686" s="95">
        <v>4</v>
      </c>
      <c r="G686" s="95">
        <v>69.06</v>
      </c>
      <c r="H686" s="108">
        <f t="shared" si="37"/>
        <v>276.24</v>
      </c>
    </row>
    <row r="687" ht="16.5" spans="1:8">
      <c r="A687" s="78" t="s">
        <v>1656</v>
      </c>
      <c r="B687" s="77" t="s">
        <v>1657</v>
      </c>
      <c r="C687" s="107" t="s">
        <v>1658</v>
      </c>
      <c r="D687" s="77" t="s">
        <v>14</v>
      </c>
      <c r="E687" s="77" t="s">
        <v>35</v>
      </c>
      <c r="F687" s="95">
        <v>4</v>
      </c>
      <c r="G687" s="95">
        <v>61.14</v>
      </c>
      <c r="H687" s="108">
        <f t="shared" si="37"/>
        <v>244.56</v>
      </c>
    </row>
    <row r="688" ht="16.5" spans="1:8">
      <c r="A688" s="78" t="s">
        <v>1659</v>
      </c>
      <c r="B688" s="77" t="s">
        <v>1660</v>
      </c>
      <c r="C688" s="107" t="s">
        <v>1661</v>
      </c>
      <c r="D688" s="77" t="s">
        <v>27</v>
      </c>
      <c r="E688" s="77" t="s">
        <v>35</v>
      </c>
      <c r="F688" s="95">
        <v>27</v>
      </c>
      <c r="G688" s="95">
        <v>36.7</v>
      </c>
      <c r="H688" s="108">
        <f t="shared" si="37"/>
        <v>990.9</v>
      </c>
    </row>
    <row r="689" ht="16.5" spans="1:8">
      <c r="A689" s="78" t="s">
        <v>1662</v>
      </c>
      <c r="B689" s="77" t="s">
        <v>1663</v>
      </c>
      <c r="C689" s="107" t="s">
        <v>1664</v>
      </c>
      <c r="D689" s="77" t="s">
        <v>14</v>
      </c>
      <c r="E689" s="77" t="s">
        <v>35</v>
      </c>
      <c r="F689" s="95">
        <v>2</v>
      </c>
      <c r="G689" s="95">
        <v>72.32</v>
      </c>
      <c r="H689" s="108">
        <f t="shared" si="37"/>
        <v>144.64</v>
      </c>
    </row>
    <row r="690" ht="16.5" spans="1:8">
      <c r="A690" s="78" t="s">
        <v>1665</v>
      </c>
      <c r="B690" s="77" t="s">
        <v>1666</v>
      </c>
      <c r="C690" s="107" t="s">
        <v>1667</v>
      </c>
      <c r="D690" s="77" t="s">
        <v>14</v>
      </c>
      <c r="E690" s="77" t="s">
        <v>35</v>
      </c>
      <c r="F690" s="95">
        <v>2</v>
      </c>
      <c r="G690" s="95">
        <v>156.28</v>
      </c>
      <c r="H690" s="108">
        <f t="shared" si="37"/>
        <v>312.56</v>
      </c>
    </row>
    <row r="691" ht="16.5" spans="1:8">
      <c r="A691" s="78" t="s">
        <v>1668</v>
      </c>
      <c r="B691" s="77" t="s">
        <v>1669</v>
      </c>
      <c r="C691" s="107" t="s">
        <v>1670</v>
      </c>
      <c r="D691" s="77" t="s">
        <v>14</v>
      </c>
      <c r="E691" s="77" t="s">
        <v>35</v>
      </c>
      <c r="F691" s="95">
        <v>12</v>
      </c>
      <c r="G691" s="95">
        <v>13.83</v>
      </c>
      <c r="H691" s="108">
        <f t="shared" si="37"/>
        <v>165.96</v>
      </c>
    </row>
    <row r="692" ht="24.75" spans="1:8">
      <c r="A692" s="78" t="s">
        <v>1671</v>
      </c>
      <c r="B692" s="77" t="s">
        <v>1672</v>
      </c>
      <c r="C692" s="107" t="s">
        <v>1673</v>
      </c>
      <c r="D692" s="77" t="s">
        <v>14</v>
      </c>
      <c r="E692" s="77" t="s">
        <v>35</v>
      </c>
      <c r="F692" s="95">
        <v>1</v>
      </c>
      <c r="G692" s="95">
        <v>4102.02</v>
      </c>
      <c r="H692" s="108">
        <f t="shared" si="37"/>
        <v>4102.02</v>
      </c>
    </row>
    <row r="693" ht="16.5" spans="1:8">
      <c r="A693" s="78" t="s">
        <v>1674</v>
      </c>
      <c r="B693" s="77" t="s">
        <v>1675</v>
      </c>
      <c r="C693" s="107" t="s">
        <v>1676</v>
      </c>
      <c r="D693" s="77" t="s">
        <v>14</v>
      </c>
      <c r="E693" s="77" t="s">
        <v>146</v>
      </c>
      <c r="F693" s="95">
        <v>1.1</v>
      </c>
      <c r="G693" s="95">
        <v>989.46</v>
      </c>
      <c r="H693" s="108">
        <f t="shared" si="37"/>
        <v>1088.41</v>
      </c>
    </row>
    <row r="694" ht="16.5" spans="1:8">
      <c r="A694" s="78" t="s">
        <v>1677</v>
      </c>
      <c r="B694" s="77" t="s">
        <v>1678</v>
      </c>
      <c r="C694" s="107" t="s">
        <v>1679</v>
      </c>
      <c r="D694" s="77" t="s">
        <v>14</v>
      </c>
      <c r="E694" s="77" t="s">
        <v>35</v>
      </c>
      <c r="F694" s="95">
        <v>1</v>
      </c>
      <c r="G694" s="95">
        <v>165.15</v>
      </c>
      <c r="H694" s="108">
        <f t="shared" si="37"/>
        <v>165.15</v>
      </c>
    </row>
    <row r="695" ht="24.75" spans="1:8">
      <c r="A695" s="78" t="s">
        <v>1680</v>
      </c>
      <c r="B695" s="77" t="s">
        <v>1681</v>
      </c>
      <c r="C695" s="107" t="s">
        <v>1682</v>
      </c>
      <c r="D695" s="77" t="s">
        <v>27</v>
      </c>
      <c r="E695" s="77" t="s">
        <v>35</v>
      </c>
      <c r="F695" s="95">
        <v>2</v>
      </c>
      <c r="G695" s="95">
        <v>8293.67</v>
      </c>
      <c r="H695" s="108">
        <f t="shared" si="37"/>
        <v>16587.34</v>
      </c>
    </row>
    <row r="696" ht="20.1" customHeight="1" spans="1:8">
      <c r="A696" s="106" t="s">
        <v>1683</v>
      </c>
      <c r="B696" s="106" t="s">
        <v>1684</v>
      </c>
      <c r="C696" s="106"/>
      <c r="D696" s="106"/>
      <c r="E696" s="106"/>
      <c r="F696" s="106"/>
      <c r="G696" s="106"/>
      <c r="H696" s="72">
        <f>ROUND(SUM(H697:H699),2)</f>
        <v>33645.6</v>
      </c>
    </row>
    <row r="697" ht="16.5" spans="1:8">
      <c r="A697" s="78" t="s">
        <v>1685</v>
      </c>
      <c r="B697" s="77" t="s">
        <v>1686</v>
      </c>
      <c r="C697" s="107" t="s">
        <v>1687</v>
      </c>
      <c r="D697" s="77" t="s">
        <v>14</v>
      </c>
      <c r="E697" s="77" t="s">
        <v>41</v>
      </c>
      <c r="F697" s="95">
        <v>99.17</v>
      </c>
      <c r="G697" s="95">
        <v>48.08</v>
      </c>
      <c r="H697" s="108">
        <f>ROUND(ROUND(F697,2)*ROUND(G697,2),2)</f>
        <v>4768.09</v>
      </c>
    </row>
    <row r="698" ht="16.5" spans="1:8">
      <c r="A698" s="78" t="s">
        <v>1688</v>
      </c>
      <c r="B698" s="77" t="s">
        <v>1689</v>
      </c>
      <c r="C698" s="107" t="s">
        <v>1690</v>
      </c>
      <c r="D698" s="77" t="s">
        <v>14</v>
      </c>
      <c r="E698" s="77" t="s">
        <v>41</v>
      </c>
      <c r="F698" s="95">
        <v>490.97</v>
      </c>
      <c r="G698" s="95">
        <v>34.25</v>
      </c>
      <c r="H698" s="108">
        <f>ROUND(ROUND(F698,2)*ROUND(G698,2),2)</f>
        <v>16815.72</v>
      </c>
    </row>
    <row r="699" ht="16.5" spans="1:8">
      <c r="A699" s="78" t="s">
        <v>1691</v>
      </c>
      <c r="B699" s="77" t="s">
        <v>1692</v>
      </c>
      <c r="C699" s="107" t="s">
        <v>1693</v>
      </c>
      <c r="D699" s="77" t="s">
        <v>14</v>
      </c>
      <c r="E699" s="77" t="s">
        <v>41</v>
      </c>
      <c r="F699" s="95">
        <v>293.76</v>
      </c>
      <c r="G699" s="95">
        <v>41.06</v>
      </c>
      <c r="H699" s="108">
        <f>ROUND(ROUND(F699,2)*ROUND(G699,2),2)</f>
        <v>12061.79</v>
      </c>
    </row>
    <row r="700" ht="20.1" customHeight="1" spans="1:8">
      <c r="A700" s="106" t="s">
        <v>1694</v>
      </c>
      <c r="B700" s="106" t="s">
        <v>1695</v>
      </c>
      <c r="C700" s="106"/>
      <c r="D700" s="106"/>
      <c r="E700" s="106"/>
      <c r="F700" s="106"/>
      <c r="G700" s="106"/>
      <c r="H700" s="72">
        <f>ROUND(H701+H706+H724+H735+H753,2)</f>
        <v>76668.92</v>
      </c>
    </row>
    <row r="701" ht="20.1" customHeight="1" spans="1:8">
      <c r="A701" s="106" t="s">
        <v>1696</v>
      </c>
      <c r="B701" s="106" t="s">
        <v>1697</v>
      </c>
      <c r="C701" s="106"/>
      <c r="D701" s="106"/>
      <c r="E701" s="106"/>
      <c r="F701" s="106"/>
      <c r="G701" s="106"/>
      <c r="H701" s="72">
        <f>ROUND(SUM(H702:H705),2)</f>
        <v>11510.33</v>
      </c>
    </row>
    <row r="702" ht="16.5" spans="1:8">
      <c r="A702" s="78" t="s">
        <v>1698</v>
      </c>
      <c r="B702" s="77" t="s">
        <v>1699</v>
      </c>
      <c r="C702" s="107" t="s">
        <v>1700</v>
      </c>
      <c r="D702" s="77" t="s">
        <v>14</v>
      </c>
      <c r="E702" s="77" t="s">
        <v>35</v>
      </c>
      <c r="F702" s="95">
        <v>4</v>
      </c>
      <c r="G702" s="95">
        <v>746.44</v>
      </c>
      <c r="H702" s="108">
        <f>ROUND(ROUND(F702,2)*ROUND(G702,2),2)</f>
        <v>2985.76</v>
      </c>
    </row>
    <row r="703" ht="41.25" spans="1:8">
      <c r="A703" s="78" t="s">
        <v>1701</v>
      </c>
      <c r="B703" s="77" t="s">
        <v>1702</v>
      </c>
      <c r="C703" s="107" t="s">
        <v>1703</v>
      </c>
      <c r="D703" s="77" t="s">
        <v>27</v>
      </c>
      <c r="E703" s="77" t="s">
        <v>35</v>
      </c>
      <c r="F703" s="95">
        <v>1</v>
      </c>
      <c r="G703" s="95">
        <v>2726.45</v>
      </c>
      <c r="H703" s="108">
        <f>ROUND(ROUND(F703,2)*ROUND(G703,2),2)</f>
        <v>2726.45</v>
      </c>
    </row>
    <row r="704" ht="16.5" spans="1:8">
      <c r="A704" s="78" t="s">
        <v>1704</v>
      </c>
      <c r="B704" s="77" t="s">
        <v>1705</v>
      </c>
      <c r="C704" s="107" t="s">
        <v>1706</v>
      </c>
      <c r="D704" s="77" t="s">
        <v>14</v>
      </c>
      <c r="E704" s="77" t="s">
        <v>35</v>
      </c>
      <c r="F704" s="95">
        <v>12</v>
      </c>
      <c r="G704" s="95">
        <v>266.44</v>
      </c>
      <c r="H704" s="108">
        <f>ROUND(ROUND(F704,2)*ROUND(G704,2),2)</f>
        <v>3197.28</v>
      </c>
    </row>
    <row r="705" ht="16.5" spans="1:8">
      <c r="A705" s="78" t="s">
        <v>1707</v>
      </c>
      <c r="B705" s="77" t="s">
        <v>1708</v>
      </c>
      <c r="C705" s="107" t="s">
        <v>1709</v>
      </c>
      <c r="D705" s="77" t="s">
        <v>14</v>
      </c>
      <c r="E705" s="77" t="s">
        <v>35</v>
      </c>
      <c r="F705" s="95">
        <v>11</v>
      </c>
      <c r="G705" s="95">
        <v>236.44</v>
      </c>
      <c r="H705" s="108">
        <f>ROUND(ROUND(F705,2)*ROUND(G705,2),2)</f>
        <v>2600.84</v>
      </c>
    </row>
    <row r="706" ht="20.1" customHeight="1" spans="1:8">
      <c r="A706" s="106" t="s">
        <v>1710</v>
      </c>
      <c r="B706" s="106" t="s">
        <v>1711</v>
      </c>
      <c r="C706" s="106"/>
      <c r="D706" s="106"/>
      <c r="E706" s="106"/>
      <c r="F706" s="106"/>
      <c r="G706" s="106"/>
      <c r="H706" s="72">
        <f>ROUND(SUM(H707:H723),2)</f>
        <v>10059.3</v>
      </c>
    </row>
    <row r="707" ht="16.5" spans="1:8">
      <c r="A707" s="78" t="s">
        <v>1712</v>
      </c>
      <c r="B707" s="77" t="s">
        <v>620</v>
      </c>
      <c r="C707" s="107" t="s">
        <v>621</v>
      </c>
      <c r="D707" s="77" t="s">
        <v>14</v>
      </c>
      <c r="E707" s="77" t="s">
        <v>35</v>
      </c>
      <c r="F707" s="95">
        <v>5</v>
      </c>
      <c r="G707" s="95">
        <v>28.63</v>
      </c>
      <c r="H707" s="108">
        <f t="shared" ref="H707:H723" si="38">ROUND(ROUND(F707,2)*ROUND(G707,2),2)</f>
        <v>143.15</v>
      </c>
    </row>
    <row r="708" ht="16.5" spans="1:8">
      <c r="A708" s="78" t="s">
        <v>1713</v>
      </c>
      <c r="B708" s="77" t="s">
        <v>623</v>
      </c>
      <c r="C708" s="107" t="s">
        <v>624</v>
      </c>
      <c r="D708" s="77" t="s">
        <v>14</v>
      </c>
      <c r="E708" s="77" t="s">
        <v>35</v>
      </c>
      <c r="F708" s="95">
        <v>8</v>
      </c>
      <c r="G708" s="95">
        <v>36.82</v>
      </c>
      <c r="H708" s="108">
        <f t="shared" si="38"/>
        <v>294.56</v>
      </c>
    </row>
    <row r="709" ht="16.5" spans="1:8">
      <c r="A709" s="78" t="s">
        <v>1714</v>
      </c>
      <c r="B709" s="77" t="s">
        <v>614</v>
      </c>
      <c r="C709" s="107" t="s">
        <v>615</v>
      </c>
      <c r="D709" s="77" t="s">
        <v>14</v>
      </c>
      <c r="E709" s="77" t="s">
        <v>35</v>
      </c>
      <c r="F709" s="95">
        <v>1</v>
      </c>
      <c r="G709" s="95">
        <v>25.65</v>
      </c>
      <c r="H709" s="108">
        <f t="shared" si="38"/>
        <v>25.65</v>
      </c>
    </row>
    <row r="710" ht="16.5" spans="1:8">
      <c r="A710" s="78" t="s">
        <v>1715</v>
      </c>
      <c r="B710" s="77" t="s">
        <v>1195</v>
      </c>
      <c r="C710" s="107" t="s">
        <v>1196</v>
      </c>
      <c r="D710" s="77" t="s">
        <v>14</v>
      </c>
      <c r="E710" s="77" t="s">
        <v>35</v>
      </c>
      <c r="F710" s="95">
        <v>1</v>
      </c>
      <c r="G710" s="95">
        <v>31.84</v>
      </c>
      <c r="H710" s="108">
        <f t="shared" si="38"/>
        <v>31.84</v>
      </c>
    </row>
    <row r="711" ht="16.5" spans="1:8">
      <c r="A711" s="78" t="s">
        <v>1716</v>
      </c>
      <c r="B711" s="77" t="s">
        <v>1205</v>
      </c>
      <c r="C711" s="107" t="s">
        <v>1206</v>
      </c>
      <c r="D711" s="77" t="s">
        <v>14</v>
      </c>
      <c r="E711" s="77" t="s">
        <v>35</v>
      </c>
      <c r="F711" s="95">
        <v>4</v>
      </c>
      <c r="G711" s="95">
        <v>45.06</v>
      </c>
      <c r="H711" s="108">
        <f t="shared" si="38"/>
        <v>180.24</v>
      </c>
    </row>
    <row r="712" ht="24.75" spans="1:8">
      <c r="A712" s="78" t="s">
        <v>1717</v>
      </c>
      <c r="B712" s="77" t="s">
        <v>1718</v>
      </c>
      <c r="C712" s="107" t="s">
        <v>1719</v>
      </c>
      <c r="D712" s="77" t="s">
        <v>27</v>
      </c>
      <c r="E712" s="77" t="s">
        <v>35</v>
      </c>
      <c r="F712" s="95">
        <v>2</v>
      </c>
      <c r="G712" s="95">
        <v>153.29</v>
      </c>
      <c r="H712" s="108">
        <f t="shared" si="38"/>
        <v>306.58</v>
      </c>
    </row>
    <row r="713" ht="16.5" spans="1:8">
      <c r="A713" s="78" t="s">
        <v>1720</v>
      </c>
      <c r="B713" s="77" t="s">
        <v>1721</v>
      </c>
      <c r="C713" s="107" t="s">
        <v>1722</v>
      </c>
      <c r="D713" s="77" t="s">
        <v>27</v>
      </c>
      <c r="E713" s="77" t="s">
        <v>35</v>
      </c>
      <c r="F713" s="95">
        <v>4</v>
      </c>
      <c r="G713" s="95">
        <v>108.62</v>
      </c>
      <c r="H713" s="108">
        <f t="shared" si="38"/>
        <v>434.48</v>
      </c>
    </row>
    <row r="714" ht="24.75" spans="1:8">
      <c r="A714" s="78" t="s">
        <v>1723</v>
      </c>
      <c r="B714" s="77" t="s">
        <v>1724</v>
      </c>
      <c r="C714" s="107" t="s">
        <v>1725</v>
      </c>
      <c r="D714" s="77" t="s">
        <v>27</v>
      </c>
      <c r="E714" s="77" t="s">
        <v>35</v>
      </c>
      <c r="F714" s="95">
        <v>1</v>
      </c>
      <c r="G714" s="95">
        <v>941.86</v>
      </c>
      <c r="H714" s="108">
        <f t="shared" si="38"/>
        <v>941.86</v>
      </c>
    </row>
    <row r="715" ht="16.5" spans="1:8">
      <c r="A715" s="78" t="s">
        <v>1726</v>
      </c>
      <c r="B715" s="77" t="s">
        <v>1727</v>
      </c>
      <c r="C715" s="107" t="s">
        <v>1728</v>
      </c>
      <c r="D715" s="77" t="s">
        <v>27</v>
      </c>
      <c r="E715" s="77" t="s">
        <v>35</v>
      </c>
      <c r="F715" s="95">
        <v>4</v>
      </c>
      <c r="G715" s="95">
        <v>574.38</v>
      </c>
      <c r="H715" s="108">
        <f t="shared" si="38"/>
        <v>2297.52</v>
      </c>
    </row>
    <row r="716" ht="16.5" spans="1:8">
      <c r="A716" s="78" t="s">
        <v>1729</v>
      </c>
      <c r="B716" s="77" t="s">
        <v>1730</v>
      </c>
      <c r="C716" s="107" t="s">
        <v>1731</v>
      </c>
      <c r="D716" s="77" t="s">
        <v>27</v>
      </c>
      <c r="E716" s="77" t="s">
        <v>146</v>
      </c>
      <c r="F716" s="95">
        <v>206</v>
      </c>
      <c r="G716" s="95">
        <v>11.31</v>
      </c>
      <c r="H716" s="108">
        <f t="shared" si="38"/>
        <v>2329.86</v>
      </c>
    </row>
    <row r="717" ht="16.5" spans="1:8">
      <c r="A717" s="78" t="s">
        <v>1732</v>
      </c>
      <c r="B717" s="77" t="s">
        <v>581</v>
      </c>
      <c r="C717" s="107" t="s">
        <v>582</v>
      </c>
      <c r="D717" s="77" t="s">
        <v>14</v>
      </c>
      <c r="E717" s="77" t="s">
        <v>35</v>
      </c>
      <c r="F717" s="95">
        <v>8</v>
      </c>
      <c r="G717" s="95">
        <v>7.21</v>
      </c>
      <c r="H717" s="108">
        <f t="shared" si="38"/>
        <v>57.68</v>
      </c>
    </row>
    <row r="718" ht="16.5" spans="1:8">
      <c r="A718" s="78" t="s">
        <v>1733</v>
      </c>
      <c r="B718" s="77" t="s">
        <v>578</v>
      </c>
      <c r="C718" s="107" t="s">
        <v>579</v>
      </c>
      <c r="D718" s="77" t="s">
        <v>14</v>
      </c>
      <c r="E718" s="77" t="s">
        <v>35</v>
      </c>
      <c r="F718" s="95">
        <v>8</v>
      </c>
      <c r="G718" s="95">
        <v>12.28</v>
      </c>
      <c r="H718" s="108">
        <f t="shared" si="38"/>
        <v>98.24</v>
      </c>
    </row>
    <row r="719" ht="16.5" spans="1:8">
      <c r="A719" s="78" t="s">
        <v>1734</v>
      </c>
      <c r="B719" s="77" t="s">
        <v>587</v>
      </c>
      <c r="C719" s="107" t="s">
        <v>588</v>
      </c>
      <c r="D719" s="77" t="s">
        <v>14</v>
      </c>
      <c r="E719" s="77" t="s">
        <v>35</v>
      </c>
      <c r="F719" s="95">
        <v>21</v>
      </c>
      <c r="G719" s="95">
        <v>8.93</v>
      </c>
      <c r="H719" s="108">
        <f t="shared" si="38"/>
        <v>187.53</v>
      </c>
    </row>
    <row r="720" ht="16.5" spans="1:8">
      <c r="A720" s="78" t="s">
        <v>1735</v>
      </c>
      <c r="B720" s="77" t="s">
        <v>584</v>
      </c>
      <c r="C720" s="107" t="s">
        <v>585</v>
      </c>
      <c r="D720" s="77" t="s">
        <v>14</v>
      </c>
      <c r="E720" s="77" t="s">
        <v>35</v>
      </c>
      <c r="F720" s="95">
        <v>7</v>
      </c>
      <c r="G720" s="95">
        <v>13.95</v>
      </c>
      <c r="H720" s="108">
        <f t="shared" si="38"/>
        <v>97.65</v>
      </c>
    </row>
    <row r="721" ht="24.75" spans="1:8">
      <c r="A721" s="78" t="s">
        <v>1736</v>
      </c>
      <c r="B721" s="77" t="s">
        <v>593</v>
      </c>
      <c r="C721" s="107" t="s">
        <v>594</v>
      </c>
      <c r="D721" s="77" t="s">
        <v>14</v>
      </c>
      <c r="E721" s="77" t="s">
        <v>146</v>
      </c>
      <c r="F721" s="95">
        <v>64</v>
      </c>
      <c r="G721" s="95">
        <v>13.07</v>
      </c>
      <c r="H721" s="108">
        <f t="shared" si="38"/>
        <v>836.48</v>
      </c>
    </row>
    <row r="722" ht="16.5" spans="1:8">
      <c r="A722" s="78" t="s">
        <v>1737</v>
      </c>
      <c r="B722" s="77" t="s">
        <v>660</v>
      </c>
      <c r="C722" s="107" t="s">
        <v>661</v>
      </c>
      <c r="D722" s="77" t="s">
        <v>27</v>
      </c>
      <c r="E722" s="77" t="s">
        <v>146</v>
      </c>
      <c r="F722" s="95">
        <v>22.26</v>
      </c>
      <c r="G722" s="95">
        <v>23.62</v>
      </c>
      <c r="H722" s="108">
        <f t="shared" si="38"/>
        <v>525.78</v>
      </c>
    </row>
    <row r="723" ht="16.5" spans="1:8">
      <c r="A723" s="78" t="s">
        <v>1738</v>
      </c>
      <c r="B723" s="77" t="s">
        <v>663</v>
      </c>
      <c r="C723" s="107" t="s">
        <v>664</v>
      </c>
      <c r="D723" s="77" t="s">
        <v>27</v>
      </c>
      <c r="E723" s="77" t="s">
        <v>146</v>
      </c>
      <c r="F723" s="95">
        <v>41.16</v>
      </c>
      <c r="G723" s="95">
        <v>30.86</v>
      </c>
      <c r="H723" s="108">
        <f t="shared" si="38"/>
        <v>1270.2</v>
      </c>
    </row>
    <row r="724" ht="20.1" customHeight="1" spans="1:8">
      <c r="A724" s="106" t="s">
        <v>1739</v>
      </c>
      <c r="B724" s="106" t="s">
        <v>1740</v>
      </c>
      <c r="C724" s="106"/>
      <c r="D724" s="106"/>
      <c r="E724" s="106"/>
      <c r="F724" s="106"/>
      <c r="G724" s="106"/>
      <c r="H724" s="72">
        <f>ROUND(SUM(H725:H734),2)</f>
        <v>1976.33</v>
      </c>
    </row>
    <row r="725" ht="24.75" spans="1:8">
      <c r="A725" s="78" t="s">
        <v>1741</v>
      </c>
      <c r="B725" s="77" t="s">
        <v>1742</v>
      </c>
      <c r="C725" s="107" t="s">
        <v>1743</v>
      </c>
      <c r="D725" s="77" t="s">
        <v>27</v>
      </c>
      <c r="E725" s="77" t="s">
        <v>35</v>
      </c>
      <c r="F725" s="95">
        <v>4</v>
      </c>
      <c r="G725" s="95">
        <v>45.99</v>
      </c>
      <c r="H725" s="108">
        <f t="shared" ref="H725:H734" si="39">ROUND(ROUND(F725,2)*ROUND(G725,2),2)</f>
        <v>183.96</v>
      </c>
    </row>
    <row r="726" ht="24.75" spans="1:8">
      <c r="A726" s="78" t="s">
        <v>1744</v>
      </c>
      <c r="B726" s="77" t="s">
        <v>1745</v>
      </c>
      <c r="C726" s="107" t="s">
        <v>1746</v>
      </c>
      <c r="D726" s="77" t="s">
        <v>27</v>
      </c>
      <c r="E726" s="77" t="s">
        <v>35</v>
      </c>
      <c r="F726" s="95">
        <v>4</v>
      </c>
      <c r="G726" s="95">
        <v>30.55</v>
      </c>
      <c r="H726" s="108">
        <f t="shared" si="39"/>
        <v>122.2</v>
      </c>
    </row>
    <row r="727" ht="24.75" spans="1:8">
      <c r="A727" s="78" t="s">
        <v>1747</v>
      </c>
      <c r="B727" s="77" t="s">
        <v>1748</v>
      </c>
      <c r="C727" s="107" t="s">
        <v>1749</v>
      </c>
      <c r="D727" s="77" t="s">
        <v>27</v>
      </c>
      <c r="E727" s="77" t="s">
        <v>35</v>
      </c>
      <c r="F727" s="95">
        <v>3</v>
      </c>
      <c r="G727" s="95">
        <v>25.14</v>
      </c>
      <c r="H727" s="108">
        <f t="shared" si="39"/>
        <v>75.42</v>
      </c>
    </row>
    <row r="728" ht="24.75" spans="1:8">
      <c r="A728" s="78" t="s">
        <v>1750</v>
      </c>
      <c r="B728" s="77" t="s">
        <v>1751</v>
      </c>
      <c r="C728" s="107" t="s">
        <v>1752</v>
      </c>
      <c r="D728" s="77" t="s">
        <v>27</v>
      </c>
      <c r="E728" s="77" t="s">
        <v>35</v>
      </c>
      <c r="F728" s="95">
        <v>25</v>
      </c>
      <c r="G728" s="95">
        <v>25.65</v>
      </c>
      <c r="H728" s="108">
        <f t="shared" si="39"/>
        <v>641.25</v>
      </c>
    </row>
    <row r="729" ht="24.75" spans="1:8">
      <c r="A729" s="78" t="s">
        <v>1753</v>
      </c>
      <c r="B729" s="77" t="s">
        <v>1754</v>
      </c>
      <c r="C729" s="107" t="s">
        <v>1755</v>
      </c>
      <c r="D729" s="77" t="s">
        <v>27</v>
      </c>
      <c r="E729" s="77" t="s">
        <v>35</v>
      </c>
      <c r="F729" s="95">
        <v>18</v>
      </c>
      <c r="G729" s="95">
        <v>25.65</v>
      </c>
      <c r="H729" s="108">
        <f t="shared" si="39"/>
        <v>461.7</v>
      </c>
    </row>
    <row r="730" ht="33" spans="1:8">
      <c r="A730" s="78" t="s">
        <v>1756</v>
      </c>
      <c r="B730" s="77" t="s">
        <v>1757</v>
      </c>
      <c r="C730" s="107" t="s">
        <v>1758</v>
      </c>
      <c r="D730" s="77" t="s">
        <v>27</v>
      </c>
      <c r="E730" s="77" t="s">
        <v>35</v>
      </c>
      <c r="F730" s="95">
        <v>4</v>
      </c>
      <c r="G730" s="95">
        <v>25.14</v>
      </c>
      <c r="H730" s="108">
        <f t="shared" si="39"/>
        <v>100.56</v>
      </c>
    </row>
    <row r="731" ht="33" spans="1:8">
      <c r="A731" s="78" t="s">
        <v>1759</v>
      </c>
      <c r="B731" s="77" t="s">
        <v>1760</v>
      </c>
      <c r="C731" s="107" t="s">
        <v>1761</v>
      </c>
      <c r="D731" s="77" t="s">
        <v>27</v>
      </c>
      <c r="E731" s="77" t="s">
        <v>35</v>
      </c>
      <c r="F731" s="95">
        <v>2</v>
      </c>
      <c r="G731" s="95">
        <v>17.2</v>
      </c>
      <c r="H731" s="108">
        <f t="shared" si="39"/>
        <v>34.4</v>
      </c>
    </row>
    <row r="732" ht="33" spans="1:8">
      <c r="A732" s="78" t="s">
        <v>1762</v>
      </c>
      <c r="B732" s="77" t="s">
        <v>1763</v>
      </c>
      <c r="C732" s="107" t="s">
        <v>1764</v>
      </c>
      <c r="D732" s="77" t="s">
        <v>27</v>
      </c>
      <c r="E732" s="77" t="s">
        <v>35</v>
      </c>
      <c r="F732" s="95">
        <v>7</v>
      </c>
      <c r="G732" s="95">
        <v>34.44</v>
      </c>
      <c r="H732" s="108">
        <f t="shared" si="39"/>
        <v>241.08</v>
      </c>
    </row>
    <row r="733" ht="24.75" spans="1:8">
      <c r="A733" s="78" t="s">
        <v>1765</v>
      </c>
      <c r="B733" s="77" t="s">
        <v>1766</v>
      </c>
      <c r="C733" s="107" t="s">
        <v>1767</v>
      </c>
      <c r="D733" s="77" t="s">
        <v>27</v>
      </c>
      <c r="E733" s="77" t="s">
        <v>35</v>
      </c>
      <c r="F733" s="95">
        <v>2</v>
      </c>
      <c r="G733" s="95">
        <v>28.94</v>
      </c>
      <c r="H733" s="108">
        <f t="shared" si="39"/>
        <v>57.88</v>
      </c>
    </row>
    <row r="734" ht="33" spans="1:8">
      <c r="A734" s="78" t="s">
        <v>1768</v>
      </c>
      <c r="B734" s="77" t="s">
        <v>1769</v>
      </c>
      <c r="C734" s="107" t="s">
        <v>1770</v>
      </c>
      <c r="D734" s="77" t="s">
        <v>27</v>
      </c>
      <c r="E734" s="77" t="s">
        <v>35</v>
      </c>
      <c r="F734" s="95">
        <v>2</v>
      </c>
      <c r="G734" s="95">
        <v>28.94</v>
      </c>
      <c r="H734" s="108">
        <f t="shared" si="39"/>
        <v>57.88</v>
      </c>
    </row>
    <row r="735" ht="20.1" customHeight="1" spans="1:8">
      <c r="A735" s="106" t="s">
        <v>1771</v>
      </c>
      <c r="B735" s="106" t="s">
        <v>1772</v>
      </c>
      <c r="C735" s="106"/>
      <c r="D735" s="106"/>
      <c r="E735" s="106"/>
      <c r="F735" s="106"/>
      <c r="G735" s="106"/>
      <c r="H735" s="72">
        <f>ROUND(SUM(H736:H752),2)</f>
        <v>32991.11</v>
      </c>
    </row>
    <row r="736" ht="24.75" spans="1:8">
      <c r="A736" s="78" t="s">
        <v>1773</v>
      </c>
      <c r="B736" s="77" t="s">
        <v>1774</v>
      </c>
      <c r="C736" s="107" t="s">
        <v>1775</v>
      </c>
      <c r="D736" s="77" t="s">
        <v>14</v>
      </c>
      <c r="E736" s="77" t="s">
        <v>146</v>
      </c>
      <c r="F736" s="95">
        <v>1.46</v>
      </c>
      <c r="G736" s="95">
        <v>49.41</v>
      </c>
      <c r="H736" s="108">
        <f t="shared" ref="H736:H752" si="40">ROUND(ROUND(F736,2)*ROUND(G736,2),2)</f>
        <v>72.14</v>
      </c>
    </row>
    <row r="737" ht="24.75" spans="1:8">
      <c r="A737" s="78" t="s">
        <v>1776</v>
      </c>
      <c r="B737" s="77" t="s">
        <v>1777</v>
      </c>
      <c r="C737" s="107" t="s">
        <v>1778</v>
      </c>
      <c r="D737" s="77" t="s">
        <v>14</v>
      </c>
      <c r="E737" s="77" t="s">
        <v>146</v>
      </c>
      <c r="F737" s="95">
        <v>63.85</v>
      </c>
      <c r="G737" s="95">
        <v>119.57</v>
      </c>
      <c r="H737" s="108">
        <f t="shared" si="40"/>
        <v>7634.54</v>
      </c>
    </row>
    <row r="738" ht="24.75" spans="1:8">
      <c r="A738" s="78" t="s">
        <v>1779</v>
      </c>
      <c r="B738" s="77" t="s">
        <v>1780</v>
      </c>
      <c r="C738" s="107" t="s">
        <v>1781</v>
      </c>
      <c r="D738" s="77" t="s">
        <v>14</v>
      </c>
      <c r="E738" s="77" t="s">
        <v>146</v>
      </c>
      <c r="F738" s="95">
        <v>8.21</v>
      </c>
      <c r="G738" s="95">
        <v>157.98</v>
      </c>
      <c r="H738" s="108">
        <f t="shared" si="40"/>
        <v>1297.02</v>
      </c>
    </row>
    <row r="739" ht="24.75" spans="1:8">
      <c r="A739" s="78" t="s">
        <v>1782</v>
      </c>
      <c r="B739" s="77" t="s">
        <v>1783</v>
      </c>
      <c r="C739" s="107" t="s">
        <v>1784</v>
      </c>
      <c r="D739" s="77" t="s">
        <v>14</v>
      </c>
      <c r="E739" s="77" t="s">
        <v>35</v>
      </c>
      <c r="F739" s="95">
        <v>3</v>
      </c>
      <c r="G739" s="95">
        <v>55.22</v>
      </c>
      <c r="H739" s="108">
        <f t="shared" si="40"/>
        <v>165.66</v>
      </c>
    </row>
    <row r="740" ht="24.75" spans="1:8">
      <c r="A740" s="78" t="s">
        <v>1785</v>
      </c>
      <c r="B740" s="77" t="s">
        <v>1786</v>
      </c>
      <c r="C740" s="107" t="s">
        <v>1787</v>
      </c>
      <c r="D740" s="77" t="s">
        <v>14</v>
      </c>
      <c r="E740" s="77" t="s">
        <v>35</v>
      </c>
      <c r="F740" s="95">
        <v>10</v>
      </c>
      <c r="G740" s="95">
        <v>146.51</v>
      </c>
      <c r="H740" s="108">
        <f t="shared" si="40"/>
        <v>1465.1</v>
      </c>
    </row>
    <row r="741" ht="24.75" spans="1:8">
      <c r="A741" s="78" t="s">
        <v>1788</v>
      </c>
      <c r="B741" s="77" t="s">
        <v>1789</v>
      </c>
      <c r="C741" s="107" t="s">
        <v>1790</v>
      </c>
      <c r="D741" s="77" t="s">
        <v>14</v>
      </c>
      <c r="E741" s="77" t="s">
        <v>35</v>
      </c>
      <c r="F741" s="95">
        <v>3</v>
      </c>
      <c r="G741" s="95">
        <v>189.19</v>
      </c>
      <c r="H741" s="108">
        <f t="shared" si="40"/>
        <v>567.57</v>
      </c>
    </row>
    <row r="742" ht="24.75" spans="1:8">
      <c r="A742" s="78" t="s">
        <v>1791</v>
      </c>
      <c r="B742" s="77" t="s">
        <v>1792</v>
      </c>
      <c r="C742" s="107" t="s">
        <v>1793</v>
      </c>
      <c r="D742" s="77" t="s">
        <v>14</v>
      </c>
      <c r="E742" s="77" t="s">
        <v>35</v>
      </c>
      <c r="F742" s="95">
        <v>1</v>
      </c>
      <c r="G742" s="95">
        <v>72.5</v>
      </c>
      <c r="H742" s="108">
        <f t="shared" si="40"/>
        <v>72.5</v>
      </c>
    </row>
    <row r="743" ht="24.75" spans="1:8">
      <c r="A743" s="78" t="s">
        <v>1794</v>
      </c>
      <c r="B743" s="77" t="s">
        <v>1795</v>
      </c>
      <c r="C743" s="107" t="s">
        <v>1796</v>
      </c>
      <c r="D743" s="77" t="s">
        <v>14</v>
      </c>
      <c r="E743" s="77" t="s">
        <v>35</v>
      </c>
      <c r="F743" s="95">
        <v>2</v>
      </c>
      <c r="G743" s="95">
        <v>144.09</v>
      </c>
      <c r="H743" s="108">
        <f t="shared" si="40"/>
        <v>288.18</v>
      </c>
    </row>
    <row r="744" ht="16.5" spans="1:8">
      <c r="A744" s="78" t="s">
        <v>1797</v>
      </c>
      <c r="B744" s="77" t="s">
        <v>1798</v>
      </c>
      <c r="C744" s="107" t="s">
        <v>1799</v>
      </c>
      <c r="D744" s="77" t="s">
        <v>14</v>
      </c>
      <c r="E744" s="77" t="s">
        <v>35</v>
      </c>
      <c r="F744" s="95">
        <v>5</v>
      </c>
      <c r="G744" s="95">
        <v>74.49</v>
      </c>
      <c r="H744" s="108">
        <f t="shared" si="40"/>
        <v>372.45</v>
      </c>
    </row>
    <row r="745" ht="16.5" spans="1:8">
      <c r="A745" s="78" t="s">
        <v>1800</v>
      </c>
      <c r="B745" s="77" t="s">
        <v>1801</v>
      </c>
      <c r="C745" s="107" t="s">
        <v>1802</v>
      </c>
      <c r="D745" s="77" t="s">
        <v>14</v>
      </c>
      <c r="E745" s="77" t="s">
        <v>35</v>
      </c>
      <c r="F745" s="95">
        <v>8</v>
      </c>
      <c r="G745" s="95">
        <v>200</v>
      </c>
      <c r="H745" s="108">
        <f t="shared" si="40"/>
        <v>1600</v>
      </c>
    </row>
    <row r="746" ht="16.5" spans="1:8">
      <c r="A746" s="78" t="s">
        <v>1803</v>
      </c>
      <c r="B746" s="77" t="s">
        <v>1804</v>
      </c>
      <c r="C746" s="107" t="s">
        <v>1805</v>
      </c>
      <c r="D746" s="77" t="s">
        <v>14</v>
      </c>
      <c r="E746" s="77" t="s">
        <v>35</v>
      </c>
      <c r="F746" s="95">
        <v>3</v>
      </c>
      <c r="G746" s="95">
        <v>250.5</v>
      </c>
      <c r="H746" s="108">
        <f t="shared" si="40"/>
        <v>751.5</v>
      </c>
    </row>
    <row r="747" ht="16.5" spans="1:8">
      <c r="A747" s="78" t="s">
        <v>1806</v>
      </c>
      <c r="B747" s="77" t="s">
        <v>1807</v>
      </c>
      <c r="C747" s="107" t="s">
        <v>1808</v>
      </c>
      <c r="D747" s="77" t="s">
        <v>14</v>
      </c>
      <c r="E747" s="77" t="s">
        <v>35</v>
      </c>
      <c r="F747" s="95">
        <v>2</v>
      </c>
      <c r="G747" s="95">
        <v>58.4</v>
      </c>
      <c r="H747" s="108">
        <f t="shared" si="40"/>
        <v>116.8</v>
      </c>
    </row>
    <row r="748" ht="16.5" spans="1:8">
      <c r="A748" s="78" t="s">
        <v>1809</v>
      </c>
      <c r="B748" s="77" t="s">
        <v>1810</v>
      </c>
      <c r="C748" s="107" t="s">
        <v>1811</v>
      </c>
      <c r="D748" s="77" t="s">
        <v>14</v>
      </c>
      <c r="E748" s="77" t="s">
        <v>35</v>
      </c>
      <c r="F748" s="95">
        <v>2</v>
      </c>
      <c r="G748" s="95">
        <v>197.45</v>
      </c>
      <c r="H748" s="108">
        <f t="shared" si="40"/>
        <v>394.9</v>
      </c>
    </row>
    <row r="749" ht="16.5" spans="1:8">
      <c r="A749" s="78" t="s">
        <v>1812</v>
      </c>
      <c r="B749" s="77" t="s">
        <v>1813</v>
      </c>
      <c r="C749" s="107" t="s">
        <v>1814</v>
      </c>
      <c r="D749" s="77" t="s">
        <v>14</v>
      </c>
      <c r="E749" s="77" t="s">
        <v>35</v>
      </c>
      <c r="F749" s="95">
        <v>2</v>
      </c>
      <c r="G749" s="95">
        <v>287.57</v>
      </c>
      <c r="H749" s="108">
        <f t="shared" si="40"/>
        <v>575.14</v>
      </c>
    </row>
    <row r="750" ht="16.5" spans="1:8">
      <c r="A750" s="78" t="s">
        <v>1815</v>
      </c>
      <c r="B750" s="77" t="s">
        <v>1816</v>
      </c>
      <c r="C750" s="107" t="s">
        <v>1817</v>
      </c>
      <c r="D750" s="77" t="s">
        <v>14</v>
      </c>
      <c r="E750" s="77" t="s">
        <v>35</v>
      </c>
      <c r="F750" s="95">
        <v>1</v>
      </c>
      <c r="G750" s="95">
        <v>3409.07</v>
      </c>
      <c r="H750" s="108">
        <f t="shared" si="40"/>
        <v>3409.07</v>
      </c>
    </row>
    <row r="751" ht="24.75" spans="1:8">
      <c r="A751" s="78" t="s">
        <v>1818</v>
      </c>
      <c r="B751" s="77" t="s">
        <v>1819</v>
      </c>
      <c r="C751" s="107" t="s">
        <v>1820</v>
      </c>
      <c r="D751" s="77" t="s">
        <v>14</v>
      </c>
      <c r="E751" s="77" t="s">
        <v>35</v>
      </c>
      <c r="F751" s="95">
        <v>6</v>
      </c>
      <c r="G751" s="95">
        <v>1779.72</v>
      </c>
      <c r="H751" s="108">
        <f t="shared" si="40"/>
        <v>10678.32</v>
      </c>
    </row>
    <row r="752" ht="16.5" spans="1:8">
      <c r="A752" s="78" t="s">
        <v>1821</v>
      </c>
      <c r="B752" s="77" t="s">
        <v>1822</v>
      </c>
      <c r="C752" s="107" t="s">
        <v>1823</v>
      </c>
      <c r="D752" s="77" t="s">
        <v>14</v>
      </c>
      <c r="E752" s="77" t="s">
        <v>35</v>
      </c>
      <c r="F752" s="95">
        <v>6</v>
      </c>
      <c r="G752" s="95">
        <v>588.37</v>
      </c>
      <c r="H752" s="108">
        <f t="shared" si="40"/>
        <v>3530.22</v>
      </c>
    </row>
    <row r="753" ht="20.1" customHeight="1" spans="1:8">
      <c r="A753" s="106" t="s">
        <v>1824</v>
      </c>
      <c r="B753" s="106" t="s">
        <v>1825</v>
      </c>
      <c r="C753" s="106"/>
      <c r="D753" s="106"/>
      <c r="E753" s="106"/>
      <c r="F753" s="106"/>
      <c r="G753" s="106"/>
      <c r="H753" s="72">
        <f>ROUND(SUM(H754:H764),2)</f>
        <v>20131.85</v>
      </c>
    </row>
    <row r="754" ht="16.5" spans="1:8">
      <c r="A754" s="78" t="s">
        <v>1826</v>
      </c>
      <c r="B754" s="77" t="s">
        <v>1827</v>
      </c>
      <c r="C754" s="107" t="s">
        <v>1828</v>
      </c>
      <c r="D754" s="77" t="s">
        <v>27</v>
      </c>
      <c r="E754" s="77" t="s">
        <v>35</v>
      </c>
      <c r="F754" s="95">
        <v>2</v>
      </c>
      <c r="G754" s="95">
        <v>6494.02</v>
      </c>
      <c r="H754" s="108">
        <f t="shared" ref="H754:H764" si="41">ROUND(ROUND(F754,2)*ROUND(G754,2),2)</f>
        <v>12988.04</v>
      </c>
    </row>
    <row r="755" ht="16.5" spans="1:8">
      <c r="A755" s="78" t="s">
        <v>1829</v>
      </c>
      <c r="B755" s="77" t="s">
        <v>1830</v>
      </c>
      <c r="C755" s="107" t="s">
        <v>1831</v>
      </c>
      <c r="D755" s="77" t="s">
        <v>27</v>
      </c>
      <c r="E755" s="77" t="s">
        <v>35</v>
      </c>
      <c r="F755" s="95">
        <v>1</v>
      </c>
      <c r="G755" s="95">
        <v>3257.49</v>
      </c>
      <c r="H755" s="108">
        <f t="shared" si="41"/>
        <v>3257.49</v>
      </c>
    </row>
    <row r="756" ht="16.5" spans="1:8">
      <c r="A756" s="78" t="s">
        <v>1832</v>
      </c>
      <c r="B756" s="77" t="s">
        <v>1833</v>
      </c>
      <c r="C756" s="107" t="s">
        <v>1834</v>
      </c>
      <c r="D756" s="77" t="s">
        <v>14</v>
      </c>
      <c r="E756" s="77" t="s">
        <v>35</v>
      </c>
      <c r="F756" s="95">
        <v>1</v>
      </c>
      <c r="G756" s="95">
        <v>159.75</v>
      </c>
      <c r="H756" s="108">
        <f t="shared" si="41"/>
        <v>159.75</v>
      </c>
    </row>
    <row r="757" ht="16.5" spans="1:8">
      <c r="A757" s="78" t="s">
        <v>1835</v>
      </c>
      <c r="B757" s="77" t="s">
        <v>1836</v>
      </c>
      <c r="C757" s="107" t="s">
        <v>1837</v>
      </c>
      <c r="D757" s="77" t="s">
        <v>27</v>
      </c>
      <c r="E757" s="77" t="s">
        <v>35</v>
      </c>
      <c r="F757" s="95">
        <v>3</v>
      </c>
      <c r="G757" s="95">
        <v>232.82</v>
      </c>
      <c r="H757" s="108">
        <f t="shared" si="41"/>
        <v>698.46</v>
      </c>
    </row>
    <row r="758" ht="16.5" spans="1:8">
      <c r="A758" s="78" t="s">
        <v>1838</v>
      </c>
      <c r="B758" s="77" t="s">
        <v>1839</v>
      </c>
      <c r="C758" s="107" t="s">
        <v>1840</v>
      </c>
      <c r="D758" s="77" t="s">
        <v>14</v>
      </c>
      <c r="E758" s="77" t="s">
        <v>35</v>
      </c>
      <c r="F758" s="95">
        <v>2</v>
      </c>
      <c r="G758" s="95">
        <v>364.9</v>
      </c>
      <c r="H758" s="108">
        <f t="shared" si="41"/>
        <v>729.8</v>
      </c>
    </row>
    <row r="759" ht="16.5" spans="1:8">
      <c r="A759" s="78" t="s">
        <v>1841</v>
      </c>
      <c r="B759" s="77" t="s">
        <v>1842</v>
      </c>
      <c r="C759" s="107" t="s">
        <v>1843</v>
      </c>
      <c r="D759" s="77" t="s">
        <v>14</v>
      </c>
      <c r="E759" s="77" t="s">
        <v>35</v>
      </c>
      <c r="F759" s="95">
        <v>2</v>
      </c>
      <c r="G759" s="95">
        <v>300.55</v>
      </c>
      <c r="H759" s="108">
        <f t="shared" si="41"/>
        <v>601.1</v>
      </c>
    </row>
    <row r="760" ht="16.5" spans="1:8">
      <c r="A760" s="78" t="s">
        <v>1844</v>
      </c>
      <c r="B760" s="77" t="s">
        <v>1427</v>
      </c>
      <c r="C760" s="107" t="s">
        <v>1428</v>
      </c>
      <c r="D760" s="77" t="s">
        <v>14</v>
      </c>
      <c r="E760" s="77" t="s">
        <v>35</v>
      </c>
      <c r="F760" s="95">
        <v>3</v>
      </c>
      <c r="G760" s="95">
        <v>41.24</v>
      </c>
      <c r="H760" s="108">
        <f t="shared" si="41"/>
        <v>123.72</v>
      </c>
    </row>
    <row r="761" ht="16.5" spans="1:8">
      <c r="A761" s="78" t="s">
        <v>1845</v>
      </c>
      <c r="B761" s="77" t="s">
        <v>1846</v>
      </c>
      <c r="C761" s="107" t="s">
        <v>1847</v>
      </c>
      <c r="D761" s="77" t="s">
        <v>27</v>
      </c>
      <c r="E761" s="77" t="s">
        <v>35</v>
      </c>
      <c r="F761" s="95">
        <v>1</v>
      </c>
      <c r="G761" s="95">
        <v>762.83</v>
      </c>
      <c r="H761" s="108">
        <f t="shared" si="41"/>
        <v>762.83</v>
      </c>
    </row>
    <row r="762" ht="16.5" spans="1:8">
      <c r="A762" s="78" t="s">
        <v>1848</v>
      </c>
      <c r="B762" s="77" t="s">
        <v>1849</v>
      </c>
      <c r="C762" s="107" t="s">
        <v>1850</v>
      </c>
      <c r="D762" s="77" t="s">
        <v>14</v>
      </c>
      <c r="E762" s="77" t="s">
        <v>35</v>
      </c>
      <c r="F762" s="95">
        <v>1</v>
      </c>
      <c r="G762" s="95">
        <v>139.32</v>
      </c>
      <c r="H762" s="108">
        <f t="shared" si="41"/>
        <v>139.32</v>
      </c>
    </row>
    <row r="763" ht="16.5" spans="1:8">
      <c r="A763" s="78" t="s">
        <v>1851</v>
      </c>
      <c r="B763" s="77" t="s">
        <v>1852</v>
      </c>
      <c r="C763" s="107" t="s">
        <v>1853</v>
      </c>
      <c r="D763" s="77" t="s">
        <v>14</v>
      </c>
      <c r="E763" s="77" t="s">
        <v>35</v>
      </c>
      <c r="F763" s="95">
        <v>1</v>
      </c>
      <c r="G763" s="95">
        <v>75.8</v>
      </c>
      <c r="H763" s="108">
        <f t="shared" si="41"/>
        <v>75.8</v>
      </c>
    </row>
    <row r="764" ht="16.5" spans="1:8">
      <c r="A764" s="78" t="s">
        <v>1854</v>
      </c>
      <c r="B764" s="77" t="s">
        <v>1855</v>
      </c>
      <c r="C764" s="107" t="s">
        <v>1856</v>
      </c>
      <c r="D764" s="77" t="s">
        <v>14</v>
      </c>
      <c r="E764" s="77" t="s">
        <v>35</v>
      </c>
      <c r="F764" s="95">
        <v>2</v>
      </c>
      <c r="G764" s="95">
        <v>297.77</v>
      </c>
      <c r="H764" s="108">
        <f t="shared" si="41"/>
        <v>595.54</v>
      </c>
    </row>
    <row r="765" ht="20.1" customHeight="1" spans="1:8">
      <c r="A765" s="106" t="s">
        <v>1857</v>
      </c>
      <c r="B765" s="106" t="s">
        <v>1858</v>
      </c>
      <c r="C765" s="106"/>
      <c r="D765" s="106"/>
      <c r="E765" s="106"/>
      <c r="F765" s="106"/>
      <c r="G765" s="106"/>
      <c r="H765" s="72">
        <f>ROUND(H766+H773,2)</f>
        <v>591438.09</v>
      </c>
    </row>
    <row r="766" ht="20.1" customHeight="1" spans="1:8">
      <c r="A766" s="106" t="s">
        <v>1859</v>
      </c>
      <c r="B766" s="106" t="s">
        <v>1860</v>
      </c>
      <c r="C766" s="106"/>
      <c r="D766" s="106"/>
      <c r="E766" s="106"/>
      <c r="F766" s="106"/>
      <c r="G766" s="106"/>
      <c r="H766" s="72">
        <f>ROUND(SUM(H767:H772),2)</f>
        <v>571295.07</v>
      </c>
    </row>
    <row r="767" ht="24.75" spans="1:8">
      <c r="A767" s="78" t="s">
        <v>1861</v>
      </c>
      <c r="B767" s="77" t="s">
        <v>1862</v>
      </c>
      <c r="C767" s="107" t="s">
        <v>1863</v>
      </c>
      <c r="D767" s="77" t="s">
        <v>14</v>
      </c>
      <c r="E767" s="77" t="s">
        <v>41</v>
      </c>
      <c r="F767" s="95">
        <v>5833.91</v>
      </c>
      <c r="G767" s="95">
        <v>9.2</v>
      </c>
      <c r="H767" s="108">
        <f t="shared" ref="H767:H772" si="42">ROUND(ROUND(F767,2)*ROUND(G767,2),2)</f>
        <v>53671.97</v>
      </c>
    </row>
    <row r="768" ht="24.75" spans="1:8">
      <c r="A768" s="78" t="s">
        <v>1864</v>
      </c>
      <c r="B768" s="77" t="s">
        <v>1865</v>
      </c>
      <c r="C768" s="107" t="s">
        <v>1866</v>
      </c>
      <c r="D768" s="77" t="s">
        <v>14</v>
      </c>
      <c r="E768" s="77" t="s">
        <v>41</v>
      </c>
      <c r="F768" s="95">
        <v>4125.77</v>
      </c>
      <c r="G768" s="95">
        <v>5.09</v>
      </c>
      <c r="H768" s="108">
        <f t="shared" si="42"/>
        <v>21000.17</v>
      </c>
    </row>
    <row r="769" ht="24.75" spans="1:8">
      <c r="A769" s="78" t="s">
        <v>1867</v>
      </c>
      <c r="B769" s="77" t="s">
        <v>1868</v>
      </c>
      <c r="C769" s="107" t="s">
        <v>1869</v>
      </c>
      <c r="D769" s="77" t="s">
        <v>14</v>
      </c>
      <c r="E769" s="77" t="s">
        <v>41</v>
      </c>
      <c r="F769" s="95">
        <v>250.46</v>
      </c>
      <c r="G769" s="95">
        <v>26.62</v>
      </c>
      <c r="H769" s="108">
        <f t="shared" si="42"/>
        <v>6667.25</v>
      </c>
    </row>
    <row r="770" ht="24.75" spans="1:8">
      <c r="A770" s="78" t="s">
        <v>1870</v>
      </c>
      <c r="B770" s="77" t="s">
        <v>1871</v>
      </c>
      <c r="C770" s="107" t="s">
        <v>1872</v>
      </c>
      <c r="D770" s="77" t="s">
        <v>14</v>
      </c>
      <c r="E770" s="77" t="s">
        <v>41</v>
      </c>
      <c r="F770" s="95">
        <v>755.32</v>
      </c>
      <c r="G770" s="95">
        <v>65.44</v>
      </c>
      <c r="H770" s="108">
        <f t="shared" si="42"/>
        <v>49428.14</v>
      </c>
    </row>
    <row r="771" ht="24.75" spans="1:8">
      <c r="A771" s="78" t="s">
        <v>1873</v>
      </c>
      <c r="B771" s="77" t="s">
        <v>1874</v>
      </c>
      <c r="C771" s="107" t="s">
        <v>1875</v>
      </c>
      <c r="D771" s="77" t="s">
        <v>14</v>
      </c>
      <c r="E771" s="77" t="s">
        <v>41</v>
      </c>
      <c r="F771" s="95">
        <v>876.77</v>
      </c>
      <c r="G771" s="95">
        <v>49.09</v>
      </c>
      <c r="H771" s="108">
        <f t="shared" si="42"/>
        <v>43040.64</v>
      </c>
    </row>
    <row r="772" ht="24.75" spans="1:8">
      <c r="A772" s="78" t="s">
        <v>1876</v>
      </c>
      <c r="B772" s="77" t="s">
        <v>1877</v>
      </c>
      <c r="C772" s="107" t="s">
        <v>1878</v>
      </c>
      <c r="D772" s="77" t="s">
        <v>14</v>
      </c>
      <c r="E772" s="77" t="s">
        <v>41</v>
      </c>
      <c r="F772" s="95">
        <v>8115.29</v>
      </c>
      <c r="G772" s="95">
        <v>48.98</v>
      </c>
      <c r="H772" s="108">
        <f t="shared" si="42"/>
        <v>397486.9</v>
      </c>
    </row>
    <row r="773" ht="20.1" customHeight="1" spans="1:8">
      <c r="A773" s="106" t="s">
        <v>1879</v>
      </c>
      <c r="B773" s="106" t="s">
        <v>1880</v>
      </c>
      <c r="C773" s="106"/>
      <c r="D773" s="106"/>
      <c r="E773" s="106"/>
      <c r="F773" s="106"/>
      <c r="G773" s="106"/>
      <c r="H773" s="72">
        <f>ROUND(SUM(H774:H774),2)</f>
        <v>20143.02</v>
      </c>
    </row>
    <row r="774" ht="16.5" spans="1:8">
      <c r="A774" s="78" t="s">
        <v>1881</v>
      </c>
      <c r="B774" s="77" t="s">
        <v>1882</v>
      </c>
      <c r="C774" s="107" t="s">
        <v>1883</v>
      </c>
      <c r="D774" s="77" t="s">
        <v>14</v>
      </c>
      <c r="E774" s="77" t="s">
        <v>41</v>
      </c>
      <c r="F774" s="95">
        <v>249.48</v>
      </c>
      <c r="G774" s="95">
        <v>80.74</v>
      </c>
      <c r="H774" s="108">
        <f>ROUND(ROUND(F774,2)*ROUND(G774,2),2)</f>
        <v>20143.02</v>
      </c>
    </row>
    <row r="775" ht="20.1" customHeight="1" spans="1:8">
      <c r="A775" s="106" t="s">
        <v>1884</v>
      </c>
      <c r="B775" s="106" t="s">
        <v>1885</v>
      </c>
      <c r="C775" s="106"/>
      <c r="D775" s="106"/>
      <c r="E775" s="106"/>
      <c r="F775" s="106"/>
      <c r="G775" s="106"/>
      <c r="H775" s="72">
        <f>ROUND(H776+H782+H790+H799,2)</f>
        <v>181174.51</v>
      </c>
    </row>
    <row r="776" ht="20.1" customHeight="1" spans="1:8">
      <c r="A776" s="106" t="s">
        <v>1886</v>
      </c>
      <c r="B776" s="106" t="s">
        <v>1887</v>
      </c>
      <c r="C776" s="106"/>
      <c r="D776" s="106"/>
      <c r="E776" s="106"/>
      <c r="F776" s="106"/>
      <c r="G776" s="106"/>
      <c r="H776" s="72">
        <f>ROUND(SUM(H777:H781),2)</f>
        <v>12315.45</v>
      </c>
    </row>
    <row r="777" ht="16.5" spans="1:8">
      <c r="A777" s="78" t="s">
        <v>1888</v>
      </c>
      <c r="B777" s="77" t="s">
        <v>1889</v>
      </c>
      <c r="C777" s="107" t="s">
        <v>1890</v>
      </c>
      <c r="D777" s="77" t="s">
        <v>14</v>
      </c>
      <c r="E777" s="77" t="s">
        <v>35</v>
      </c>
      <c r="F777" s="95">
        <v>6</v>
      </c>
      <c r="G777" s="95">
        <v>152.02</v>
      </c>
      <c r="H777" s="108">
        <f>ROUND(ROUND(F777,2)*ROUND(G777,2),2)</f>
        <v>912.12</v>
      </c>
    </row>
    <row r="778" ht="24.75" spans="1:8">
      <c r="A778" s="78" t="s">
        <v>1891</v>
      </c>
      <c r="B778" s="77" t="s">
        <v>1892</v>
      </c>
      <c r="C778" s="107" t="s">
        <v>1893</v>
      </c>
      <c r="D778" s="77" t="s">
        <v>14</v>
      </c>
      <c r="E778" s="77" t="s">
        <v>35</v>
      </c>
      <c r="F778" s="95">
        <v>8</v>
      </c>
      <c r="G778" s="95">
        <v>540.38</v>
      </c>
      <c r="H778" s="108">
        <f>ROUND(ROUND(F778,2)*ROUND(G778,2),2)</f>
        <v>4323.04</v>
      </c>
    </row>
    <row r="779" ht="24.75" spans="1:8">
      <c r="A779" s="78" t="s">
        <v>1894</v>
      </c>
      <c r="B779" s="77" t="s">
        <v>1895</v>
      </c>
      <c r="C779" s="107" t="s">
        <v>1896</v>
      </c>
      <c r="D779" s="77" t="s">
        <v>14</v>
      </c>
      <c r="E779" s="77" t="s">
        <v>35</v>
      </c>
      <c r="F779" s="95">
        <v>4</v>
      </c>
      <c r="G779" s="95">
        <v>796.34</v>
      </c>
      <c r="H779" s="108">
        <f>ROUND(ROUND(F779,2)*ROUND(G779,2),2)</f>
        <v>3185.36</v>
      </c>
    </row>
    <row r="780" ht="16.5" spans="1:8">
      <c r="A780" s="78" t="s">
        <v>1897</v>
      </c>
      <c r="B780" s="77" t="s">
        <v>1898</v>
      </c>
      <c r="C780" s="107" t="s">
        <v>1899</v>
      </c>
      <c r="D780" s="77" t="s">
        <v>14</v>
      </c>
      <c r="E780" s="77" t="s">
        <v>35</v>
      </c>
      <c r="F780" s="95">
        <v>4</v>
      </c>
      <c r="G780" s="95">
        <v>746.77</v>
      </c>
      <c r="H780" s="108">
        <f>ROUND(ROUND(F780,2)*ROUND(G780,2),2)</f>
        <v>2987.08</v>
      </c>
    </row>
    <row r="781" ht="24.75" spans="1:8">
      <c r="A781" s="78" t="s">
        <v>1900</v>
      </c>
      <c r="B781" s="77" t="s">
        <v>1901</v>
      </c>
      <c r="C781" s="107" t="s">
        <v>1902</v>
      </c>
      <c r="D781" s="77" t="s">
        <v>14</v>
      </c>
      <c r="E781" s="77" t="s">
        <v>35</v>
      </c>
      <c r="F781" s="95">
        <v>1</v>
      </c>
      <c r="G781" s="95">
        <v>907.85</v>
      </c>
      <c r="H781" s="108">
        <f>ROUND(ROUND(F781,2)*ROUND(G781,2),2)</f>
        <v>907.85</v>
      </c>
    </row>
    <row r="782" ht="20.1" customHeight="1" spans="1:8">
      <c r="A782" s="106" t="s">
        <v>1903</v>
      </c>
      <c r="B782" s="106" t="s">
        <v>1904</v>
      </c>
      <c r="C782" s="106"/>
      <c r="D782" s="106"/>
      <c r="E782" s="106"/>
      <c r="F782" s="106"/>
      <c r="G782" s="106"/>
      <c r="H782" s="72">
        <f>ROUND(SUM(H783:H789),2)</f>
        <v>20233.21</v>
      </c>
    </row>
    <row r="783" ht="16.5" spans="1:8">
      <c r="A783" s="78" t="s">
        <v>1905</v>
      </c>
      <c r="B783" s="77" t="s">
        <v>1906</v>
      </c>
      <c r="C783" s="107" t="s">
        <v>1907</v>
      </c>
      <c r="D783" s="77" t="s">
        <v>14</v>
      </c>
      <c r="E783" s="77" t="s">
        <v>35</v>
      </c>
      <c r="F783" s="95">
        <v>8</v>
      </c>
      <c r="G783" s="95">
        <v>308.27</v>
      </c>
      <c r="H783" s="108">
        <f t="shared" ref="H783:H789" si="43">ROUND(ROUND(F783,2)*ROUND(G783,2),2)</f>
        <v>2466.16</v>
      </c>
    </row>
    <row r="784" ht="16.5" spans="1:8">
      <c r="A784" s="78" t="s">
        <v>1908</v>
      </c>
      <c r="B784" s="77" t="s">
        <v>1909</v>
      </c>
      <c r="C784" s="107" t="s">
        <v>1910</v>
      </c>
      <c r="D784" s="77" t="s">
        <v>14</v>
      </c>
      <c r="E784" s="77" t="s">
        <v>35</v>
      </c>
      <c r="F784" s="95">
        <v>13</v>
      </c>
      <c r="G784" s="95">
        <v>326.54</v>
      </c>
      <c r="H784" s="108">
        <f t="shared" si="43"/>
        <v>4245.02</v>
      </c>
    </row>
    <row r="785" ht="16.5" spans="1:8">
      <c r="A785" s="78" t="s">
        <v>1911</v>
      </c>
      <c r="B785" s="77" t="s">
        <v>1912</v>
      </c>
      <c r="C785" s="107" t="s">
        <v>1913</v>
      </c>
      <c r="D785" s="77" t="s">
        <v>14</v>
      </c>
      <c r="E785" s="77" t="s">
        <v>35</v>
      </c>
      <c r="F785" s="95">
        <v>16</v>
      </c>
      <c r="G785" s="95">
        <v>338.7</v>
      </c>
      <c r="H785" s="108">
        <f t="shared" si="43"/>
        <v>5419.2</v>
      </c>
    </row>
    <row r="786" ht="16.5" spans="1:8">
      <c r="A786" s="78" t="s">
        <v>1914</v>
      </c>
      <c r="B786" s="77" t="s">
        <v>1915</v>
      </c>
      <c r="C786" s="107" t="s">
        <v>1916</v>
      </c>
      <c r="D786" s="77" t="s">
        <v>14</v>
      </c>
      <c r="E786" s="77" t="s">
        <v>35</v>
      </c>
      <c r="F786" s="95">
        <v>13</v>
      </c>
      <c r="G786" s="95">
        <v>150.13</v>
      </c>
      <c r="H786" s="108">
        <f t="shared" si="43"/>
        <v>1951.69</v>
      </c>
    </row>
    <row r="787" ht="16.5" spans="1:8">
      <c r="A787" s="78" t="s">
        <v>1917</v>
      </c>
      <c r="B787" s="77" t="s">
        <v>1918</v>
      </c>
      <c r="C787" s="107" t="s">
        <v>1919</v>
      </c>
      <c r="D787" s="77" t="s">
        <v>27</v>
      </c>
      <c r="E787" s="77" t="s">
        <v>35</v>
      </c>
      <c r="F787" s="95">
        <v>14</v>
      </c>
      <c r="G787" s="95">
        <v>361.47</v>
      </c>
      <c r="H787" s="108">
        <f t="shared" si="43"/>
        <v>5060.58</v>
      </c>
    </row>
    <row r="788" ht="16.5" spans="1:8">
      <c r="A788" s="78" t="s">
        <v>1920</v>
      </c>
      <c r="B788" s="77" t="s">
        <v>1921</v>
      </c>
      <c r="C788" s="107" t="s">
        <v>1922</v>
      </c>
      <c r="D788" s="77" t="s">
        <v>27</v>
      </c>
      <c r="E788" s="77" t="s">
        <v>35</v>
      </c>
      <c r="F788" s="95">
        <v>4</v>
      </c>
      <c r="G788" s="95">
        <v>173.54</v>
      </c>
      <c r="H788" s="108">
        <f t="shared" si="43"/>
        <v>694.16</v>
      </c>
    </row>
    <row r="789" ht="16.5" spans="1:8">
      <c r="A789" s="78" t="s">
        <v>1923</v>
      </c>
      <c r="B789" s="77" t="s">
        <v>1924</v>
      </c>
      <c r="C789" s="107" t="s">
        <v>1925</v>
      </c>
      <c r="D789" s="77" t="s">
        <v>27</v>
      </c>
      <c r="E789" s="77" t="s">
        <v>35</v>
      </c>
      <c r="F789" s="95">
        <v>2</v>
      </c>
      <c r="G789" s="95">
        <v>198.2</v>
      </c>
      <c r="H789" s="108">
        <f t="shared" si="43"/>
        <v>396.4</v>
      </c>
    </row>
    <row r="790" ht="20.1" customHeight="1" spans="1:8">
      <c r="A790" s="106" t="s">
        <v>1926</v>
      </c>
      <c r="B790" s="106" t="s">
        <v>1927</v>
      </c>
      <c r="C790" s="106"/>
      <c r="D790" s="106"/>
      <c r="E790" s="106"/>
      <c r="F790" s="106"/>
      <c r="G790" s="106"/>
      <c r="H790" s="72">
        <f>ROUND(SUM(H791:H798),2)</f>
        <v>18273.44</v>
      </c>
    </row>
    <row r="791" spans="1:8">
      <c r="A791" s="78" t="s">
        <v>1928</v>
      </c>
      <c r="B791" s="77" t="s">
        <v>1929</v>
      </c>
      <c r="C791" s="107" t="s">
        <v>1930</v>
      </c>
      <c r="D791" s="77" t="s">
        <v>14</v>
      </c>
      <c r="E791" s="77" t="s">
        <v>35</v>
      </c>
      <c r="F791" s="95">
        <v>12</v>
      </c>
      <c r="G791" s="95">
        <v>36.92</v>
      </c>
      <c r="H791" s="108">
        <f t="shared" ref="H791:H798" si="44">ROUND(ROUND(F791,2)*ROUND(G791,2),2)</f>
        <v>443.04</v>
      </c>
    </row>
    <row r="792" ht="16.5" spans="1:8">
      <c r="A792" s="78" t="s">
        <v>1931</v>
      </c>
      <c r="B792" s="77" t="s">
        <v>1932</v>
      </c>
      <c r="C792" s="107" t="s">
        <v>1933</v>
      </c>
      <c r="D792" s="77" t="s">
        <v>27</v>
      </c>
      <c r="E792" s="77" t="s">
        <v>35</v>
      </c>
      <c r="F792" s="95">
        <v>14</v>
      </c>
      <c r="G792" s="95">
        <v>392</v>
      </c>
      <c r="H792" s="108">
        <f t="shared" si="44"/>
        <v>5488</v>
      </c>
    </row>
    <row r="793" ht="16.5" spans="1:8">
      <c r="A793" s="78" t="s">
        <v>1934</v>
      </c>
      <c r="B793" s="77" t="s">
        <v>1935</v>
      </c>
      <c r="C793" s="107" t="s">
        <v>1936</v>
      </c>
      <c r="D793" s="77" t="s">
        <v>27</v>
      </c>
      <c r="E793" s="77" t="s">
        <v>35</v>
      </c>
      <c r="F793" s="95">
        <v>4</v>
      </c>
      <c r="G793" s="95">
        <v>316.32</v>
      </c>
      <c r="H793" s="108">
        <f t="shared" si="44"/>
        <v>1265.28</v>
      </c>
    </row>
    <row r="794" ht="16.5" spans="1:8">
      <c r="A794" s="78" t="s">
        <v>1937</v>
      </c>
      <c r="B794" s="77" t="s">
        <v>1938</v>
      </c>
      <c r="C794" s="107" t="s">
        <v>1939</v>
      </c>
      <c r="D794" s="77" t="s">
        <v>27</v>
      </c>
      <c r="E794" s="77" t="s">
        <v>35</v>
      </c>
      <c r="F794" s="95">
        <v>10</v>
      </c>
      <c r="G794" s="95">
        <v>60.99</v>
      </c>
      <c r="H794" s="108">
        <f t="shared" si="44"/>
        <v>609.9</v>
      </c>
    </row>
    <row r="795" ht="16.5" spans="1:8">
      <c r="A795" s="78" t="s">
        <v>1940</v>
      </c>
      <c r="B795" s="77" t="s">
        <v>1941</v>
      </c>
      <c r="C795" s="107" t="s">
        <v>1942</v>
      </c>
      <c r="D795" s="77" t="s">
        <v>14</v>
      </c>
      <c r="E795" s="77" t="s">
        <v>35</v>
      </c>
      <c r="F795" s="95">
        <v>10</v>
      </c>
      <c r="G795" s="95">
        <v>59.07</v>
      </c>
      <c r="H795" s="108">
        <f t="shared" si="44"/>
        <v>590.7</v>
      </c>
    </row>
    <row r="796" ht="16.5" spans="1:8">
      <c r="A796" s="78" t="s">
        <v>1943</v>
      </c>
      <c r="B796" s="77" t="s">
        <v>1944</v>
      </c>
      <c r="C796" s="107" t="s">
        <v>1945</v>
      </c>
      <c r="D796" s="77" t="s">
        <v>27</v>
      </c>
      <c r="E796" s="77" t="s">
        <v>35</v>
      </c>
      <c r="F796" s="95">
        <v>4</v>
      </c>
      <c r="G796" s="95">
        <v>472.25</v>
      </c>
      <c r="H796" s="108">
        <f t="shared" si="44"/>
        <v>1889</v>
      </c>
    </row>
    <row r="797" ht="16.5" spans="1:8">
      <c r="A797" s="78" t="s">
        <v>1946</v>
      </c>
      <c r="B797" s="77" t="s">
        <v>1947</v>
      </c>
      <c r="C797" s="107" t="s">
        <v>1948</v>
      </c>
      <c r="D797" s="77" t="s">
        <v>27</v>
      </c>
      <c r="E797" s="77" t="s">
        <v>35</v>
      </c>
      <c r="F797" s="95">
        <v>4</v>
      </c>
      <c r="G797" s="95">
        <v>1813.91</v>
      </c>
      <c r="H797" s="108">
        <f t="shared" si="44"/>
        <v>7255.64</v>
      </c>
    </row>
    <row r="798" ht="16.5" spans="1:8">
      <c r="A798" s="78" t="s">
        <v>1949</v>
      </c>
      <c r="B798" s="77" t="s">
        <v>1950</v>
      </c>
      <c r="C798" s="107" t="s">
        <v>1951</v>
      </c>
      <c r="D798" s="77" t="s">
        <v>27</v>
      </c>
      <c r="E798" s="77" t="s">
        <v>35</v>
      </c>
      <c r="F798" s="95">
        <v>12</v>
      </c>
      <c r="G798" s="95">
        <v>60.99</v>
      </c>
      <c r="H798" s="108">
        <f t="shared" si="44"/>
        <v>731.88</v>
      </c>
    </row>
    <row r="799" ht="20.1" customHeight="1" spans="1:8">
      <c r="A799" s="106" t="s">
        <v>1952</v>
      </c>
      <c r="B799" s="106" t="s">
        <v>1953</v>
      </c>
      <c r="C799" s="106"/>
      <c r="D799" s="106"/>
      <c r="E799" s="106"/>
      <c r="F799" s="106"/>
      <c r="G799" s="106"/>
      <c r="H799" s="72">
        <f>ROUND(SUM(H800:H806),2)</f>
        <v>130352.41</v>
      </c>
    </row>
    <row r="800" ht="16.5" spans="1:8">
      <c r="A800" s="78" t="s">
        <v>1954</v>
      </c>
      <c r="B800" s="77" t="s">
        <v>1955</v>
      </c>
      <c r="C800" s="107" t="s">
        <v>1956</v>
      </c>
      <c r="D800" s="77" t="s">
        <v>27</v>
      </c>
      <c r="E800" s="77" t="s">
        <v>35</v>
      </c>
      <c r="F800" s="95">
        <v>1</v>
      </c>
      <c r="G800" s="95">
        <v>299.54</v>
      </c>
      <c r="H800" s="108">
        <f t="shared" ref="H800:H806" si="45">ROUND(ROUND(F800,2)*ROUND(G800,2),2)</f>
        <v>299.54</v>
      </c>
    </row>
    <row r="801" ht="16.5" spans="1:8">
      <c r="A801" s="78" t="s">
        <v>1957</v>
      </c>
      <c r="B801" s="77" t="s">
        <v>1958</v>
      </c>
      <c r="C801" s="107" t="s">
        <v>1959</v>
      </c>
      <c r="D801" s="77" t="s">
        <v>27</v>
      </c>
      <c r="E801" s="77" t="s">
        <v>35</v>
      </c>
      <c r="F801" s="95">
        <v>4</v>
      </c>
      <c r="G801" s="95">
        <v>1318.4</v>
      </c>
      <c r="H801" s="108">
        <f t="shared" si="45"/>
        <v>5273.6</v>
      </c>
    </row>
    <row r="802" ht="16.5" spans="1:8">
      <c r="A802" s="78" t="s">
        <v>1960</v>
      </c>
      <c r="B802" s="77" t="s">
        <v>1961</v>
      </c>
      <c r="C802" s="107" t="s">
        <v>1962</v>
      </c>
      <c r="D802" s="77" t="s">
        <v>27</v>
      </c>
      <c r="E802" s="77" t="s">
        <v>35</v>
      </c>
      <c r="F802" s="95">
        <v>4</v>
      </c>
      <c r="G802" s="95">
        <v>2022.14</v>
      </c>
      <c r="H802" s="108">
        <f t="shared" si="45"/>
        <v>8088.56</v>
      </c>
    </row>
    <row r="803" ht="16.5" spans="1:8">
      <c r="A803" s="78" t="s">
        <v>1963</v>
      </c>
      <c r="B803" s="77" t="s">
        <v>1964</v>
      </c>
      <c r="C803" s="107" t="s">
        <v>1965</v>
      </c>
      <c r="D803" s="77" t="s">
        <v>27</v>
      </c>
      <c r="E803" s="77" t="s">
        <v>35</v>
      </c>
      <c r="F803" s="95">
        <v>2</v>
      </c>
      <c r="G803" s="95">
        <v>6767.25</v>
      </c>
      <c r="H803" s="108">
        <f t="shared" si="45"/>
        <v>13534.5</v>
      </c>
    </row>
    <row r="804" ht="16.5" spans="1:8">
      <c r="A804" s="78" t="s">
        <v>1966</v>
      </c>
      <c r="B804" s="77" t="s">
        <v>1967</v>
      </c>
      <c r="C804" s="107" t="s">
        <v>1968</v>
      </c>
      <c r="D804" s="77" t="s">
        <v>27</v>
      </c>
      <c r="E804" s="77" t="s">
        <v>35</v>
      </c>
      <c r="F804" s="95">
        <v>1</v>
      </c>
      <c r="G804" s="95">
        <v>1693.15</v>
      </c>
      <c r="H804" s="108">
        <f t="shared" si="45"/>
        <v>1693.15</v>
      </c>
    </row>
    <row r="805" ht="16.5" spans="1:8">
      <c r="A805" s="78" t="s">
        <v>1969</v>
      </c>
      <c r="B805" s="77" t="s">
        <v>1970</v>
      </c>
      <c r="C805" s="107" t="s">
        <v>1971</v>
      </c>
      <c r="D805" s="77" t="s">
        <v>27</v>
      </c>
      <c r="E805" s="77" t="s">
        <v>35</v>
      </c>
      <c r="F805" s="95">
        <v>12</v>
      </c>
      <c r="G805" s="95">
        <v>5606.08</v>
      </c>
      <c r="H805" s="108">
        <f t="shared" si="45"/>
        <v>67272.96</v>
      </c>
    </row>
    <row r="806" ht="16.5" spans="1:8">
      <c r="A806" s="78" t="s">
        <v>1972</v>
      </c>
      <c r="B806" s="77" t="s">
        <v>1973</v>
      </c>
      <c r="C806" s="107" t="s">
        <v>1974</v>
      </c>
      <c r="D806" s="77" t="s">
        <v>27</v>
      </c>
      <c r="E806" s="77" t="s">
        <v>35</v>
      </c>
      <c r="F806" s="95">
        <v>6</v>
      </c>
      <c r="G806" s="95">
        <v>5698.35</v>
      </c>
      <c r="H806" s="108">
        <f t="shared" si="45"/>
        <v>34190.1</v>
      </c>
    </row>
    <row r="807" ht="20.1" customHeight="1" spans="1:8">
      <c r="A807" s="106" t="s">
        <v>1975</v>
      </c>
      <c r="B807" s="106" t="s">
        <v>1976</v>
      </c>
      <c r="C807" s="106"/>
      <c r="D807" s="106"/>
      <c r="E807" s="106"/>
      <c r="F807" s="106"/>
      <c r="G807" s="106"/>
      <c r="H807" s="72">
        <f>ROUND(H808+H812+H814,2)</f>
        <v>205428.39</v>
      </c>
    </row>
    <row r="808" ht="20.1" customHeight="1" spans="1:8">
      <c r="A808" s="106" t="s">
        <v>1977</v>
      </c>
      <c r="B808" s="106" t="s">
        <v>1978</v>
      </c>
      <c r="C808" s="106"/>
      <c r="D808" s="106"/>
      <c r="E808" s="106"/>
      <c r="F808" s="106"/>
      <c r="G808" s="106"/>
      <c r="H808" s="72">
        <f>ROUND(SUM(H809:H811),2)</f>
        <v>202604.87</v>
      </c>
    </row>
    <row r="809" ht="16.5" spans="1:8">
      <c r="A809" s="78" t="s">
        <v>1979</v>
      </c>
      <c r="B809" s="77" t="s">
        <v>1980</v>
      </c>
      <c r="C809" s="107" t="s">
        <v>1981</v>
      </c>
      <c r="D809" s="77" t="s">
        <v>14</v>
      </c>
      <c r="E809" s="77" t="s">
        <v>41</v>
      </c>
      <c r="F809" s="95">
        <v>5570.79</v>
      </c>
      <c r="G809" s="95">
        <v>18.7</v>
      </c>
      <c r="H809" s="108">
        <f>ROUND(ROUND(F809,2)*ROUND(G809,2),2)</f>
        <v>104173.77</v>
      </c>
    </row>
    <row r="810" spans="1:8">
      <c r="A810" s="78" t="s">
        <v>1982</v>
      </c>
      <c r="B810" s="77" t="s">
        <v>1983</v>
      </c>
      <c r="C810" s="107" t="s">
        <v>1984</v>
      </c>
      <c r="D810" s="77" t="s">
        <v>14</v>
      </c>
      <c r="E810" s="77" t="s">
        <v>41</v>
      </c>
      <c r="F810" s="95">
        <v>4707.97</v>
      </c>
      <c r="G810" s="95">
        <v>4.23</v>
      </c>
      <c r="H810" s="108">
        <f>ROUND(ROUND(F810,2)*ROUND(G810,2),2)</f>
        <v>19914.71</v>
      </c>
    </row>
    <row r="811" ht="16.5" spans="1:8">
      <c r="A811" s="78" t="s">
        <v>1985</v>
      </c>
      <c r="B811" s="77" t="s">
        <v>1986</v>
      </c>
      <c r="C811" s="107" t="s">
        <v>1987</v>
      </c>
      <c r="D811" s="77" t="s">
        <v>14</v>
      </c>
      <c r="E811" s="77" t="s">
        <v>41</v>
      </c>
      <c r="F811" s="95">
        <v>5850.7</v>
      </c>
      <c r="G811" s="95">
        <v>13.42</v>
      </c>
      <c r="H811" s="108">
        <f>ROUND(ROUND(F811,2)*ROUND(G811,2),2)</f>
        <v>78516.39</v>
      </c>
    </row>
    <row r="812" ht="20.1" customHeight="1" spans="1:8">
      <c r="A812" s="106" t="s">
        <v>1988</v>
      </c>
      <c r="B812" s="106" t="s">
        <v>1989</v>
      </c>
      <c r="C812" s="106"/>
      <c r="D812" s="106"/>
      <c r="E812" s="106"/>
      <c r="F812" s="106"/>
      <c r="G812" s="106"/>
      <c r="H812" s="72">
        <f>ROUND(SUM(H813:H813),2)</f>
        <v>243.27</v>
      </c>
    </row>
    <row r="813" spans="1:8">
      <c r="A813" s="78" t="s">
        <v>1990</v>
      </c>
      <c r="B813" s="77" t="s">
        <v>1991</v>
      </c>
      <c r="C813" s="107" t="s">
        <v>1992</v>
      </c>
      <c r="D813" s="77" t="s">
        <v>14</v>
      </c>
      <c r="E813" s="77" t="s">
        <v>146</v>
      </c>
      <c r="F813" s="95">
        <v>129.4</v>
      </c>
      <c r="G813" s="95">
        <v>1.88</v>
      </c>
      <c r="H813" s="108">
        <f>ROUND(ROUND(F813,2)*ROUND(G813,2),2)</f>
        <v>243.27</v>
      </c>
    </row>
    <row r="814" ht="20.1" customHeight="1" spans="1:8">
      <c r="A814" s="106" t="s">
        <v>1993</v>
      </c>
      <c r="B814" s="106" t="s">
        <v>1994</v>
      </c>
      <c r="C814" s="106"/>
      <c r="D814" s="106"/>
      <c r="E814" s="106"/>
      <c r="F814" s="106"/>
      <c r="G814" s="106"/>
      <c r="H814" s="72">
        <f>ROUND(SUM(H815:H816),2)</f>
        <v>2580.25</v>
      </c>
    </row>
    <row r="815" ht="24.75" spans="1:8">
      <c r="A815" s="78" t="s">
        <v>1995</v>
      </c>
      <c r="B815" s="77" t="s">
        <v>1996</v>
      </c>
      <c r="C815" s="107" t="s">
        <v>1997</v>
      </c>
      <c r="D815" s="77" t="s">
        <v>14</v>
      </c>
      <c r="E815" s="77" t="s">
        <v>41</v>
      </c>
      <c r="F815" s="95">
        <v>74.06</v>
      </c>
      <c r="G815" s="95">
        <v>17.8</v>
      </c>
      <c r="H815" s="108">
        <f>ROUND(ROUND(F815,2)*ROUND(G815,2),2)</f>
        <v>1318.27</v>
      </c>
    </row>
    <row r="816" ht="24.75" spans="1:8">
      <c r="A816" s="78" t="s">
        <v>1998</v>
      </c>
      <c r="B816" s="77" t="s">
        <v>1999</v>
      </c>
      <c r="C816" s="107" t="s">
        <v>2000</v>
      </c>
      <c r="D816" s="77" t="s">
        <v>14</v>
      </c>
      <c r="E816" s="77" t="s">
        <v>41</v>
      </c>
      <c r="F816" s="95">
        <v>74.06</v>
      </c>
      <c r="G816" s="95">
        <v>17.04</v>
      </c>
      <c r="H816" s="108">
        <f>ROUND(ROUND(F816,2)*ROUND(G816,2),2)</f>
        <v>1261.98</v>
      </c>
    </row>
    <row r="817" ht="20.1" customHeight="1" spans="1:8">
      <c r="A817" s="106" t="s">
        <v>2001</v>
      </c>
      <c r="B817" s="106" t="s">
        <v>2002</v>
      </c>
      <c r="C817" s="106"/>
      <c r="D817" s="106"/>
      <c r="E817" s="106"/>
      <c r="F817" s="106"/>
      <c r="G817" s="106"/>
      <c r="H817" s="72">
        <f>ROUND(H818+H821,2)</f>
        <v>43510.55</v>
      </c>
    </row>
    <row r="818" ht="20.1" customHeight="1" spans="1:8">
      <c r="A818" s="106" t="s">
        <v>2003</v>
      </c>
      <c r="B818" s="106" t="s">
        <v>2004</v>
      </c>
      <c r="C818" s="106"/>
      <c r="D818" s="106"/>
      <c r="E818" s="106"/>
      <c r="F818" s="106"/>
      <c r="G818" s="106"/>
      <c r="H818" s="72">
        <f>ROUND(SUM(H819:H820),2)</f>
        <v>18407.95</v>
      </c>
    </row>
    <row r="819" ht="16.5" spans="1:8">
      <c r="A819" s="78" t="s">
        <v>2005</v>
      </c>
      <c r="B819" s="77" t="s">
        <v>2006</v>
      </c>
      <c r="C819" s="107" t="s">
        <v>2007</v>
      </c>
      <c r="D819" s="77" t="s">
        <v>27</v>
      </c>
      <c r="E819" s="77" t="s">
        <v>146</v>
      </c>
      <c r="F819" s="95">
        <v>76.78</v>
      </c>
      <c r="G819" s="95">
        <v>205.61</v>
      </c>
      <c r="H819" s="108">
        <f>ROUND(ROUND(F819,2)*ROUND(G819,2),2)</f>
        <v>15786.74</v>
      </c>
    </row>
    <row r="820" ht="33" spans="1:8">
      <c r="A820" s="78" t="s">
        <v>2008</v>
      </c>
      <c r="B820" s="77" t="s">
        <v>2009</v>
      </c>
      <c r="C820" s="107" t="s">
        <v>2010</v>
      </c>
      <c r="D820" s="77" t="s">
        <v>14</v>
      </c>
      <c r="E820" s="77" t="s">
        <v>146</v>
      </c>
      <c r="F820" s="95">
        <v>4.96</v>
      </c>
      <c r="G820" s="95">
        <v>528.47</v>
      </c>
      <c r="H820" s="108">
        <f>ROUND(ROUND(F820,2)*ROUND(G820,2),2)</f>
        <v>2621.21</v>
      </c>
    </row>
    <row r="821" ht="20.1" customHeight="1" spans="1:8">
      <c r="A821" s="106" t="s">
        <v>2011</v>
      </c>
      <c r="B821" s="106" t="s">
        <v>2012</v>
      </c>
      <c r="C821" s="106"/>
      <c r="D821" s="106"/>
      <c r="E821" s="106"/>
      <c r="F821" s="106"/>
      <c r="G821" s="106"/>
      <c r="H821" s="72">
        <f>ROUND(H822+H825+H828+H831+H834+H837+H840+H843+H846,2)</f>
        <v>25102.6</v>
      </c>
    </row>
    <row r="822" ht="20.1" customHeight="1" spans="1:8">
      <c r="A822" s="106" t="s">
        <v>2013</v>
      </c>
      <c r="B822" s="106" t="s">
        <v>2014</v>
      </c>
      <c r="C822" s="106"/>
      <c r="D822" s="106"/>
      <c r="E822" s="106"/>
      <c r="F822" s="106"/>
      <c r="G822" s="106"/>
      <c r="H822" s="72">
        <f>ROUND(SUM(H823:H824),2)</f>
        <v>2676.01</v>
      </c>
    </row>
    <row r="823" ht="16.5" spans="1:8">
      <c r="A823" s="78" t="s">
        <v>2015</v>
      </c>
      <c r="B823" s="77" t="s">
        <v>2016</v>
      </c>
      <c r="C823" s="107" t="s">
        <v>2017</v>
      </c>
      <c r="D823" s="77" t="s">
        <v>27</v>
      </c>
      <c r="E823" s="77" t="s">
        <v>146</v>
      </c>
      <c r="F823" s="95">
        <v>11.47</v>
      </c>
      <c r="G823" s="95">
        <v>108.7</v>
      </c>
      <c r="H823" s="108">
        <f>ROUND(ROUND(F823,2)*ROUND(G823,2),2)</f>
        <v>1246.79</v>
      </c>
    </row>
    <row r="824" ht="24.75" spans="1:8">
      <c r="A824" s="78" t="s">
        <v>2018</v>
      </c>
      <c r="B824" s="77" t="s">
        <v>2019</v>
      </c>
      <c r="C824" s="107" t="s">
        <v>2020</v>
      </c>
      <c r="D824" s="77" t="s">
        <v>27</v>
      </c>
      <c r="E824" s="77" t="s">
        <v>35</v>
      </c>
      <c r="F824" s="95">
        <v>1</v>
      </c>
      <c r="G824" s="95">
        <v>1429.22</v>
      </c>
      <c r="H824" s="108">
        <f>ROUND(ROUND(F824,2)*ROUND(G824,2),2)</f>
        <v>1429.22</v>
      </c>
    </row>
    <row r="825" ht="20.1" customHeight="1" spans="1:8">
      <c r="A825" s="106" t="s">
        <v>2021</v>
      </c>
      <c r="B825" s="106" t="s">
        <v>2022</v>
      </c>
      <c r="C825" s="106"/>
      <c r="D825" s="106"/>
      <c r="E825" s="106"/>
      <c r="F825" s="106"/>
      <c r="G825" s="106"/>
      <c r="H825" s="72">
        <f>ROUND(SUM(H826:H827),2)</f>
        <v>3771.71</v>
      </c>
    </row>
    <row r="826" ht="16.5" spans="1:8">
      <c r="A826" s="78" t="s">
        <v>2023</v>
      </c>
      <c r="B826" s="77" t="s">
        <v>2016</v>
      </c>
      <c r="C826" s="107" t="s">
        <v>2017</v>
      </c>
      <c r="D826" s="77" t="s">
        <v>27</v>
      </c>
      <c r="E826" s="77" t="s">
        <v>146</v>
      </c>
      <c r="F826" s="95">
        <v>21.55</v>
      </c>
      <c r="G826" s="95">
        <v>108.7</v>
      </c>
      <c r="H826" s="108">
        <f>ROUND(ROUND(F826,2)*ROUND(G826,2),2)</f>
        <v>2342.49</v>
      </c>
    </row>
    <row r="827" ht="24.75" spans="1:8">
      <c r="A827" s="78" t="s">
        <v>2024</v>
      </c>
      <c r="B827" s="77" t="s">
        <v>2019</v>
      </c>
      <c r="C827" s="107" t="s">
        <v>2020</v>
      </c>
      <c r="D827" s="77" t="s">
        <v>27</v>
      </c>
      <c r="E827" s="77" t="s">
        <v>35</v>
      </c>
      <c r="F827" s="95">
        <v>1</v>
      </c>
      <c r="G827" s="95">
        <v>1429.22</v>
      </c>
      <c r="H827" s="108">
        <f>ROUND(ROUND(F827,2)*ROUND(G827,2),2)</f>
        <v>1429.22</v>
      </c>
    </row>
    <row r="828" ht="20.1" customHeight="1" spans="1:8">
      <c r="A828" s="106" t="s">
        <v>2025</v>
      </c>
      <c r="B828" s="106" t="s">
        <v>2026</v>
      </c>
      <c r="C828" s="106"/>
      <c r="D828" s="106"/>
      <c r="E828" s="106"/>
      <c r="F828" s="106"/>
      <c r="G828" s="106"/>
      <c r="H828" s="72">
        <f>ROUND(SUM(H829:H830),2)</f>
        <v>3455.39</v>
      </c>
    </row>
    <row r="829" ht="16.5" spans="1:8">
      <c r="A829" s="78" t="s">
        <v>2027</v>
      </c>
      <c r="B829" s="77" t="s">
        <v>2016</v>
      </c>
      <c r="C829" s="107" t="s">
        <v>2017</v>
      </c>
      <c r="D829" s="77" t="s">
        <v>27</v>
      </c>
      <c r="E829" s="77" t="s">
        <v>146</v>
      </c>
      <c r="F829" s="95">
        <v>18.64</v>
      </c>
      <c r="G829" s="95">
        <v>108.7</v>
      </c>
      <c r="H829" s="108">
        <f>ROUND(ROUND(F829,2)*ROUND(G829,2),2)</f>
        <v>2026.17</v>
      </c>
    </row>
    <row r="830" ht="24.75" spans="1:8">
      <c r="A830" s="78" t="s">
        <v>2028</v>
      </c>
      <c r="B830" s="77" t="s">
        <v>2019</v>
      </c>
      <c r="C830" s="107" t="s">
        <v>2020</v>
      </c>
      <c r="D830" s="77" t="s">
        <v>27</v>
      </c>
      <c r="E830" s="77" t="s">
        <v>35</v>
      </c>
      <c r="F830" s="95">
        <v>1</v>
      </c>
      <c r="G830" s="95">
        <v>1429.22</v>
      </c>
      <c r="H830" s="108">
        <f>ROUND(ROUND(F830,2)*ROUND(G830,2),2)</f>
        <v>1429.22</v>
      </c>
    </row>
    <row r="831" ht="20.1" customHeight="1" spans="1:8">
      <c r="A831" s="106" t="s">
        <v>2029</v>
      </c>
      <c r="B831" s="106" t="s">
        <v>2030</v>
      </c>
      <c r="C831" s="106"/>
      <c r="D831" s="106"/>
      <c r="E831" s="106"/>
      <c r="F831" s="106"/>
      <c r="G831" s="106"/>
      <c r="H831" s="72">
        <f>ROUND(SUM(H832:H833),2)</f>
        <v>2507.52</v>
      </c>
    </row>
    <row r="832" ht="16.5" spans="1:8">
      <c r="A832" s="78" t="s">
        <v>2031</v>
      </c>
      <c r="B832" s="77" t="s">
        <v>2016</v>
      </c>
      <c r="C832" s="107" t="s">
        <v>2017</v>
      </c>
      <c r="D832" s="77" t="s">
        <v>27</v>
      </c>
      <c r="E832" s="77" t="s">
        <v>146</v>
      </c>
      <c r="F832" s="95">
        <v>9.92</v>
      </c>
      <c r="G832" s="95">
        <v>108.7</v>
      </c>
      <c r="H832" s="108">
        <f>ROUND(ROUND(F832,2)*ROUND(G832,2),2)</f>
        <v>1078.3</v>
      </c>
    </row>
    <row r="833" ht="24.75" spans="1:8">
      <c r="A833" s="78" t="s">
        <v>2032</v>
      </c>
      <c r="B833" s="77" t="s">
        <v>2019</v>
      </c>
      <c r="C833" s="107" t="s">
        <v>2020</v>
      </c>
      <c r="D833" s="77" t="s">
        <v>27</v>
      </c>
      <c r="E833" s="77" t="s">
        <v>35</v>
      </c>
      <c r="F833" s="95">
        <v>1</v>
      </c>
      <c r="G833" s="95">
        <v>1429.22</v>
      </c>
      <c r="H833" s="108">
        <f>ROUND(ROUND(F833,2)*ROUND(G833,2),2)</f>
        <v>1429.22</v>
      </c>
    </row>
    <row r="834" ht="20.1" customHeight="1" spans="1:8">
      <c r="A834" s="106" t="s">
        <v>2033</v>
      </c>
      <c r="B834" s="106" t="s">
        <v>2034</v>
      </c>
      <c r="C834" s="106"/>
      <c r="D834" s="106"/>
      <c r="E834" s="106"/>
      <c r="F834" s="106"/>
      <c r="G834" s="106"/>
      <c r="H834" s="72">
        <f>ROUND(SUM(H835:H836),2)</f>
        <v>1670.53</v>
      </c>
    </row>
    <row r="835" ht="16.5" spans="1:8">
      <c r="A835" s="78" t="s">
        <v>2035</v>
      </c>
      <c r="B835" s="77" t="s">
        <v>2016</v>
      </c>
      <c r="C835" s="107" t="s">
        <v>2017</v>
      </c>
      <c r="D835" s="77" t="s">
        <v>27</v>
      </c>
      <c r="E835" s="77" t="s">
        <v>146</v>
      </c>
      <c r="F835" s="95">
        <v>2.22</v>
      </c>
      <c r="G835" s="95">
        <v>108.7</v>
      </c>
      <c r="H835" s="108">
        <f>ROUND(ROUND(F835,2)*ROUND(G835,2),2)</f>
        <v>241.31</v>
      </c>
    </row>
    <row r="836" ht="24.75" spans="1:8">
      <c r="A836" s="78" t="s">
        <v>2036</v>
      </c>
      <c r="B836" s="77" t="s">
        <v>2019</v>
      </c>
      <c r="C836" s="107" t="s">
        <v>2020</v>
      </c>
      <c r="D836" s="77" t="s">
        <v>27</v>
      </c>
      <c r="E836" s="77" t="s">
        <v>35</v>
      </c>
      <c r="F836" s="95">
        <v>1</v>
      </c>
      <c r="G836" s="95">
        <v>1429.22</v>
      </c>
      <c r="H836" s="108">
        <f>ROUND(ROUND(F836,2)*ROUND(G836,2),2)</f>
        <v>1429.22</v>
      </c>
    </row>
    <row r="837" ht="20.1" customHeight="1" spans="1:8">
      <c r="A837" s="106" t="s">
        <v>2037</v>
      </c>
      <c r="B837" s="106" t="s">
        <v>2038</v>
      </c>
      <c r="C837" s="106"/>
      <c r="D837" s="106"/>
      <c r="E837" s="106"/>
      <c r="F837" s="106"/>
      <c r="G837" s="106"/>
      <c r="H837" s="72">
        <f>ROUND(SUM(H838:H839),2)</f>
        <v>2053.16</v>
      </c>
    </row>
    <row r="838" ht="16.5" spans="1:8">
      <c r="A838" s="78" t="s">
        <v>2039</v>
      </c>
      <c r="B838" s="77" t="s">
        <v>2016</v>
      </c>
      <c r="C838" s="107" t="s">
        <v>2017</v>
      </c>
      <c r="D838" s="77" t="s">
        <v>27</v>
      </c>
      <c r="E838" s="77" t="s">
        <v>146</v>
      </c>
      <c r="F838" s="95">
        <v>5.74</v>
      </c>
      <c r="G838" s="95">
        <v>108.7</v>
      </c>
      <c r="H838" s="108">
        <f>ROUND(ROUND(F838,2)*ROUND(G838,2),2)</f>
        <v>623.94</v>
      </c>
    </row>
    <row r="839" ht="24.75" spans="1:8">
      <c r="A839" s="78" t="s">
        <v>2040</v>
      </c>
      <c r="B839" s="77" t="s">
        <v>2019</v>
      </c>
      <c r="C839" s="107" t="s">
        <v>2020</v>
      </c>
      <c r="D839" s="77" t="s">
        <v>27</v>
      </c>
      <c r="E839" s="77" t="s">
        <v>35</v>
      </c>
      <c r="F839" s="95">
        <v>1</v>
      </c>
      <c r="G839" s="95">
        <v>1429.22</v>
      </c>
      <c r="H839" s="108">
        <f>ROUND(ROUND(F839,2)*ROUND(G839,2),2)</f>
        <v>1429.22</v>
      </c>
    </row>
    <row r="840" ht="20.1" customHeight="1" spans="1:8">
      <c r="A840" s="106" t="s">
        <v>2041</v>
      </c>
      <c r="B840" s="106" t="s">
        <v>2042</v>
      </c>
      <c r="C840" s="106"/>
      <c r="D840" s="106"/>
      <c r="E840" s="106"/>
      <c r="F840" s="106"/>
      <c r="G840" s="106"/>
      <c r="H840" s="72">
        <f>ROUND(SUM(H841:H842),2)</f>
        <v>1777.06</v>
      </c>
    </row>
    <row r="841" ht="16.5" spans="1:8">
      <c r="A841" s="78" t="s">
        <v>2043</v>
      </c>
      <c r="B841" s="77" t="s">
        <v>2016</v>
      </c>
      <c r="C841" s="107" t="s">
        <v>2017</v>
      </c>
      <c r="D841" s="77" t="s">
        <v>27</v>
      </c>
      <c r="E841" s="77" t="s">
        <v>146</v>
      </c>
      <c r="F841" s="95">
        <v>3.2</v>
      </c>
      <c r="G841" s="95">
        <v>108.7</v>
      </c>
      <c r="H841" s="108">
        <f>ROUND(ROUND(F841,2)*ROUND(G841,2),2)</f>
        <v>347.84</v>
      </c>
    </row>
    <row r="842" ht="24.75" spans="1:8">
      <c r="A842" s="78" t="s">
        <v>2044</v>
      </c>
      <c r="B842" s="77" t="s">
        <v>2019</v>
      </c>
      <c r="C842" s="107" t="s">
        <v>2020</v>
      </c>
      <c r="D842" s="77" t="s">
        <v>27</v>
      </c>
      <c r="E842" s="77" t="s">
        <v>35</v>
      </c>
      <c r="F842" s="95">
        <v>1</v>
      </c>
      <c r="G842" s="95">
        <v>1429.22</v>
      </c>
      <c r="H842" s="108">
        <f>ROUND(ROUND(F842,2)*ROUND(G842,2),2)</f>
        <v>1429.22</v>
      </c>
    </row>
    <row r="843" ht="20.1" customHeight="1" spans="1:8">
      <c r="A843" s="106" t="s">
        <v>2045</v>
      </c>
      <c r="B843" s="106" t="s">
        <v>2046</v>
      </c>
      <c r="C843" s="106"/>
      <c r="D843" s="106"/>
      <c r="E843" s="106"/>
      <c r="F843" s="106"/>
      <c r="G843" s="106"/>
      <c r="H843" s="72">
        <f>ROUND(SUM(H844:H845),2)</f>
        <v>3396.69</v>
      </c>
    </row>
    <row r="844" ht="16.5" spans="1:8">
      <c r="A844" s="78" t="s">
        <v>2047</v>
      </c>
      <c r="B844" s="77" t="s">
        <v>2016</v>
      </c>
      <c r="C844" s="107" t="s">
        <v>2017</v>
      </c>
      <c r="D844" s="77" t="s">
        <v>27</v>
      </c>
      <c r="E844" s="77" t="s">
        <v>146</v>
      </c>
      <c r="F844" s="95">
        <v>18.1</v>
      </c>
      <c r="G844" s="95">
        <v>108.7</v>
      </c>
      <c r="H844" s="108">
        <f>ROUND(ROUND(F844,2)*ROUND(G844,2),2)</f>
        <v>1967.47</v>
      </c>
    </row>
    <row r="845" ht="24.75" spans="1:8">
      <c r="A845" s="78" t="s">
        <v>2048</v>
      </c>
      <c r="B845" s="77" t="s">
        <v>2019</v>
      </c>
      <c r="C845" s="107" t="s">
        <v>2020</v>
      </c>
      <c r="D845" s="77" t="s">
        <v>27</v>
      </c>
      <c r="E845" s="77" t="s">
        <v>35</v>
      </c>
      <c r="F845" s="95">
        <v>1</v>
      </c>
      <c r="G845" s="95">
        <v>1429.22</v>
      </c>
      <c r="H845" s="108">
        <f>ROUND(ROUND(F845,2)*ROUND(G845,2),2)</f>
        <v>1429.22</v>
      </c>
    </row>
    <row r="846" ht="20.1" customHeight="1" spans="1:8">
      <c r="A846" s="106" t="s">
        <v>2049</v>
      </c>
      <c r="B846" s="106" t="s">
        <v>2050</v>
      </c>
      <c r="C846" s="106"/>
      <c r="D846" s="106"/>
      <c r="E846" s="106"/>
      <c r="F846" s="106"/>
      <c r="G846" s="106"/>
      <c r="H846" s="72">
        <f>ROUND(SUM(H847:H848),2)</f>
        <v>3794.53</v>
      </c>
    </row>
    <row r="847" ht="16.5" spans="1:8">
      <c r="A847" s="78" t="s">
        <v>2051</v>
      </c>
      <c r="B847" s="77" t="s">
        <v>2016</v>
      </c>
      <c r="C847" s="107" t="s">
        <v>2017</v>
      </c>
      <c r="D847" s="77" t="s">
        <v>27</v>
      </c>
      <c r="E847" s="77" t="s">
        <v>146</v>
      </c>
      <c r="F847" s="95">
        <v>21.76</v>
      </c>
      <c r="G847" s="95">
        <v>108.7</v>
      </c>
      <c r="H847" s="108">
        <f>ROUND(ROUND(F847,2)*ROUND(G847,2),2)</f>
        <v>2365.31</v>
      </c>
    </row>
    <row r="848" ht="24.75" spans="1:8">
      <c r="A848" s="78" t="s">
        <v>2052</v>
      </c>
      <c r="B848" s="77" t="s">
        <v>2019</v>
      </c>
      <c r="C848" s="107" t="s">
        <v>2020</v>
      </c>
      <c r="D848" s="77" t="s">
        <v>27</v>
      </c>
      <c r="E848" s="77" t="s">
        <v>35</v>
      </c>
      <c r="F848" s="95">
        <v>1</v>
      </c>
      <c r="G848" s="95">
        <v>1429.22</v>
      </c>
      <c r="H848" s="108">
        <f>ROUND(ROUND(F848,2)*ROUND(G848,2),2)</f>
        <v>1429.22</v>
      </c>
    </row>
    <row r="849" ht="20.1" customHeight="1" spans="1:8">
      <c r="A849" s="106" t="s">
        <v>2053</v>
      </c>
      <c r="B849" s="106" t="s">
        <v>2054</v>
      </c>
      <c r="C849" s="106"/>
      <c r="D849" s="106"/>
      <c r="E849" s="106"/>
      <c r="F849" s="106"/>
      <c r="G849" s="106"/>
      <c r="H849" s="72">
        <f>ROUND(H850+H856+H859+H865,2)</f>
        <v>284693.16</v>
      </c>
    </row>
    <row r="850" ht="20.1" customHeight="1" spans="1:8">
      <c r="A850" s="106" t="s">
        <v>2055</v>
      </c>
      <c r="B850" s="106" t="s">
        <v>2056</v>
      </c>
      <c r="C850" s="106"/>
      <c r="D850" s="106"/>
      <c r="E850" s="106"/>
      <c r="F850" s="106"/>
      <c r="G850" s="106"/>
      <c r="H850" s="72">
        <f>ROUND(SUM(H851:H855),2)</f>
        <v>3307.05</v>
      </c>
    </row>
    <row r="851" ht="16.5" spans="1:8">
      <c r="A851" s="78" t="s">
        <v>2057</v>
      </c>
      <c r="B851" s="77" t="s">
        <v>2058</v>
      </c>
      <c r="C851" s="107" t="s">
        <v>2059</v>
      </c>
      <c r="D851" s="77" t="s">
        <v>27</v>
      </c>
      <c r="E851" s="77" t="s">
        <v>41</v>
      </c>
      <c r="F851" s="95">
        <v>6.27</v>
      </c>
      <c r="G851" s="95">
        <v>154.59</v>
      </c>
      <c r="H851" s="108">
        <f>ROUND(ROUND(F851,2)*ROUND(G851,2),2)</f>
        <v>969.28</v>
      </c>
    </row>
    <row r="852" ht="16.5" spans="1:8">
      <c r="A852" s="78" t="s">
        <v>2060</v>
      </c>
      <c r="B852" s="77" t="s">
        <v>2061</v>
      </c>
      <c r="C852" s="107" t="s">
        <v>2062</v>
      </c>
      <c r="D852" s="77" t="s">
        <v>27</v>
      </c>
      <c r="E852" s="77" t="s">
        <v>41</v>
      </c>
      <c r="F852" s="95">
        <v>6.27</v>
      </c>
      <c r="G852" s="95">
        <v>66.04</v>
      </c>
      <c r="H852" s="108">
        <f>ROUND(ROUND(F852,2)*ROUND(G852,2),2)</f>
        <v>414.07</v>
      </c>
    </row>
    <row r="853" ht="16.5" spans="1:8">
      <c r="A853" s="78" t="s">
        <v>2063</v>
      </c>
      <c r="B853" s="77" t="s">
        <v>2064</v>
      </c>
      <c r="C853" s="107" t="s">
        <v>2065</v>
      </c>
      <c r="D853" s="77" t="s">
        <v>27</v>
      </c>
      <c r="E853" s="77" t="s">
        <v>41</v>
      </c>
      <c r="F853" s="95">
        <v>4.38</v>
      </c>
      <c r="G853" s="95">
        <v>123.4</v>
      </c>
      <c r="H853" s="108">
        <f>ROUND(ROUND(F853,2)*ROUND(G853,2),2)</f>
        <v>540.49</v>
      </c>
    </row>
    <row r="854" ht="16.5" spans="1:8">
      <c r="A854" s="78" t="s">
        <v>2066</v>
      </c>
      <c r="B854" s="77" t="s">
        <v>2067</v>
      </c>
      <c r="C854" s="107" t="s">
        <v>2068</v>
      </c>
      <c r="D854" s="77" t="s">
        <v>27</v>
      </c>
      <c r="E854" s="77" t="s">
        <v>41</v>
      </c>
      <c r="F854" s="95">
        <v>4.38</v>
      </c>
      <c r="G854" s="95">
        <v>66.04</v>
      </c>
      <c r="H854" s="108">
        <f>ROUND(ROUND(F854,2)*ROUND(G854,2),2)</f>
        <v>289.26</v>
      </c>
    </row>
    <row r="855" ht="16.5" spans="1:8">
      <c r="A855" s="78" t="s">
        <v>2069</v>
      </c>
      <c r="B855" s="77" t="s">
        <v>2070</v>
      </c>
      <c r="C855" s="107" t="s">
        <v>2071</v>
      </c>
      <c r="D855" s="77" t="s">
        <v>27</v>
      </c>
      <c r="E855" s="77" t="s">
        <v>146</v>
      </c>
      <c r="F855" s="95">
        <v>33.14</v>
      </c>
      <c r="G855" s="95">
        <v>33.01</v>
      </c>
      <c r="H855" s="108">
        <f>ROUND(ROUND(F855,2)*ROUND(G855,2),2)</f>
        <v>1093.95</v>
      </c>
    </row>
    <row r="856" ht="20.1" customHeight="1" spans="1:8">
      <c r="A856" s="106" t="s">
        <v>2072</v>
      </c>
      <c r="B856" s="106" t="s">
        <v>2073</v>
      </c>
      <c r="C856" s="106"/>
      <c r="D856" s="106"/>
      <c r="E856" s="106"/>
      <c r="F856" s="106"/>
      <c r="G856" s="106"/>
      <c r="H856" s="72">
        <f>ROUND(SUM(H857:H858),2)</f>
        <v>6646.72</v>
      </c>
    </row>
    <row r="857" ht="16.5" spans="1:8">
      <c r="A857" s="78" t="s">
        <v>2074</v>
      </c>
      <c r="B857" s="77" t="s">
        <v>2075</v>
      </c>
      <c r="C857" s="107" t="s">
        <v>2076</v>
      </c>
      <c r="D857" s="77" t="s">
        <v>27</v>
      </c>
      <c r="E857" s="77" t="s">
        <v>35</v>
      </c>
      <c r="F857" s="95">
        <v>16</v>
      </c>
      <c r="G857" s="95">
        <v>255.56</v>
      </c>
      <c r="H857" s="108">
        <f>ROUND(ROUND(F857,2)*ROUND(G857,2),2)</f>
        <v>4088.96</v>
      </c>
    </row>
    <row r="858" ht="16.5" spans="1:8">
      <c r="A858" s="78" t="s">
        <v>2077</v>
      </c>
      <c r="B858" s="77" t="s">
        <v>2078</v>
      </c>
      <c r="C858" s="107" t="s">
        <v>2079</v>
      </c>
      <c r="D858" s="77" t="s">
        <v>27</v>
      </c>
      <c r="E858" s="77" t="s">
        <v>35</v>
      </c>
      <c r="F858" s="95">
        <v>16</v>
      </c>
      <c r="G858" s="95">
        <v>159.86</v>
      </c>
      <c r="H858" s="108">
        <f>ROUND(ROUND(F858,2)*ROUND(G858,2),2)</f>
        <v>2557.76</v>
      </c>
    </row>
    <row r="859" ht="20.1" customHeight="1" spans="1:8">
      <c r="A859" s="106" t="s">
        <v>2080</v>
      </c>
      <c r="B859" s="106" t="s">
        <v>1283</v>
      </c>
      <c r="C859" s="106"/>
      <c r="D859" s="106"/>
      <c r="E859" s="106"/>
      <c r="F859" s="106"/>
      <c r="G859" s="106"/>
      <c r="H859" s="72">
        <f>ROUND(SUM(H860:H864),2)</f>
        <v>76974.11</v>
      </c>
    </row>
    <row r="860" ht="24.75" spans="1:8">
      <c r="A860" s="78" t="s">
        <v>2081</v>
      </c>
      <c r="B860" s="77" t="s">
        <v>2082</v>
      </c>
      <c r="C860" s="107" t="s">
        <v>2083</v>
      </c>
      <c r="D860" s="77" t="s">
        <v>14</v>
      </c>
      <c r="E860" s="77" t="s">
        <v>146</v>
      </c>
      <c r="F860" s="95">
        <v>309.28</v>
      </c>
      <c r="G860" s="95">
        <v>47.51</v>
      </c>
      <c r="H860" s="108">
        <f>ROUND(ROUND(F860,2)*ROUND(G860,2),2)</f>
        <v>14693.89</v>
      </c>
    </row>
    <row r="861" ht="24.75" spans="1:8">
      <c r="A861" s="78" t="s">
        <v>2084</v>
      </c>
      <c r="B861" s="77" t="s">
        <v>2085</v>
      </c>
      <c r="C861" s="107" t="s">
        <v>2086</v>
      </c>
      <c r="D861" s="77" t="s">
        <v>14</v>
      </c>
      <c r="E861" s="77" t="s">
        <v>146</v>
      </c>
      <c r="F861" s="95">
        <v>24.52</v>
      </c>
      <c r="G861" s="95">
        <v>59.89</v>
      </c>
      <c r="H861" s="108">
        <f>ROUND(ROUND(F861,2)*ROUND(G861,2),2)</f>
        <v>1468.5</v>
      </c>
    </row>
    <row r="862" ht="24.75" spans="1:8">
      <c r="A862" s="78" t="s">
        <v>2087</v>
      </c>
      <c r="B862" s="77" t="s">
        <v>2088</v>
      </c>
      <c r="C862" s="107" t="s">
        <v>2089</v>
      </c>
      <c r="D862" s="77" t="s">
        <v>14</v>
      </c>
      <c r="E862" s="77" t="s">
        <v>146</v>
      </c>
      <c r="F862" s="95">
        <v>24.16</v>
      </c>
      <c r="G862" s="95">
        <v>73.09</v>
      </c>
      <c r="H862" s="108">
        <f>ROUND(ROUND(F862,2)*ROUND(G862,2),2)</f>
        <v>1765.85</v>
      </c>
    </row>
    <row r="863" ht="24.75" spans="1:8">
      <c r="A863" s="78" t="s">
        <v>2090</v>
      </c>
      <c r="B863" s="77" t="s">
        <v>2091</v>
      </c>
      <c r="C863" s="107" t="s">
        <v>2092</v>
      </c>
      <c r="D863" s="77" t="s">
        <v>27</v>
      </c>
      <c r="E863" s="77" t="s">
        <v>146</v>
      </c>
      <c r="F863" s="95">
        <v>262.03</v>
      </c>
      <c r="G863" s="95">
        <v>182.49</v>
      </c>
      <c r="H863" s="108">
        <f>ROUND(ROUND(F863,2)*ROUND(G863,2),2)</f>
        <v>47817.85</v>
      </c>
    </row>
    <row r="864" ht="33" spans="1:8">
      <c r="A864" s="78" t="s">
        <v>2093</v>
      </c>
      <c r="B864" s="77" t="s">
        <v>2094</v>
      </c>
      <c r="C864" s="107" t="s">
        <v>2095</v>
      </c>
      <c r="D864" s="77" t="s">
        <v>14</v>
      </c>
      <c r="E864" s="77" t="s">
        <v>146</v>
      </c>
      <c r="F864" s="95">
        <v>619.99</v>
      </c>
      <c r="G864" s="95">
        <v>18.11</v>
      </c>
      <c r="H864" s="108">
        <f>ROUND(ROUND(F864,2)*ROUND(G864,2),2)</f>
        <v>11228.02</v>
      </c>
    </row>
    <row r="865" ht="20.1" customHeight="1" spans="1:8">
      <c r="A865" s="106" t="s">
        <v>2096</v>
      </c>
      <c r="B865" s="106" t="s">
        <v>2097</v>
      </c>
      <c r="C865" s="106"/>
      <c r="D865" s="106"/>
      <c r="E865" s="106"/>
      <c r="F865" s="106"/>
      <c r="G865" s="106"/>
      <c r="H865" s="72">
        <f>ROUND(SUM(H866:H869),2)</f>
        <v>197765.28</v>
      </c>
    </row>
    <row r="866" ht="16.5" spans="1:8">
      <c r="A866" s="78" t="s">
        <v>2098</v>
      </c>
      <c r="B866" s="77" t="s">
        <v>2099</v>
      </c>
      <c r="C866" s="107" t="s">
        <v>2100</v>
      </c>
      <c r="D866" s="77" t="s">
        <v>14</v>
      </c>
      <c r="E866" s="77" t="s">
        <v>35</v>
      </c>
      <c r="F866" s="95">
        <v>5</v>
      </c>
      <c r="G866" s="95">
        <v>2992.56</v>
      </c>
      <c r="H866" s="108">
        <f>ROUND(ROUND(F866,2)*ROUND(G866,2),2)</f>
        <v>14962.8</v>
      </c>
    </row>
    <row r="867" ht="16.5" spans="1:8">
      <c r="A867" s="78" t="s">
        <v>2101</v>
      </c>
      <c r="B867" s="77" t="s">
        <v>2102</v>
      </c>
      <c r="C867" s="107" t="s">
        <v>2103</v>
      </c>
      <c r="D867" s="77" t="s">
        <v>14</v>
      </c>
      <c r="E867" s="77" t="s">
        <v>35</v>
      </c>
      <c r="F867" s="95">
        <v>14</v>
      </c>
      <c r="G867" s="95">
        <v>12881.8</v>
      </c>
      <c r="H867" s="108">
        <f>ROUND(ROUND(F867,2)*ROUND(G867,2),2)</f>
        <v>180345.2</v>
      </c>
    </row>
    <row r="868" ht="16.5" spans="1:8">
      <c r="A868" s="78" t="s">
        <v>2104</v>
      </c>
      <c r="B868" s="77" t="s">
        <v>2105</v>
      </c>
      <c r="C868" s="107" t="s">
        <v>2106</v>
      </c>
      <c r="D868" s="77" t="s">
        <v>27</v>
      </c>
      <c r="E868" s="77" t="s">
        <v>35</v>
      </c>
      <c r="F868" s="95">
        <v>16</v>
      </c>
      <c r="G868" s="95">
        <v>63.81</v>
      </c>
      <c r="H868" s="108">
        <f>ROUND(ROUND(F868,2)*ROUND(G868,2),2)</f>
        <v>1020.96</v>
      </c>
    </row>
    <row r="869" ht="16.5" spans="1:8">
      <c r="A869" s="78" t="s">
        <v>2107</v>
      </c>
      <c r="B869" s="77" t="s">
        <v>2108</v>
      </c>
      <c r="C869" s="107" t="s">
        <v>2109</v>
      </c>
      <c r="D869" s="77" t="s">
        <v>27</v>
      </c>
      <c r="E869" s="77" t="s">
        <v>35</v>
      </c>
      <c r="F869" s="95">
        <v>16</v>
      </c>
      <c r="G869" s="95">
        <v>89.77</v>
      </c>
      <c r="H869" s="108">
        <f>ROUND(ROUND(F869,2)*ROUND(G869,2),2)</f>
        <v>1436.32</v>
      </c>
    </row>
    <row r="870" ht="20.1" customHeight="1" spans="1:8">
      <c r="A870" s="106" t="s">
        <v>2110</v>
      </c>
      <c r="B870" s="106" t="s">
        <v>2111</v>
      </c>
      <c r="C870" s="106"/>
      <c r="D870" s="106"/>
      <c r="E870" s="106"/>
      <c r="F870" s="106"/>
      <c r="G870" s="106"/>
      <c r="H870" s="72">
        <f>ROUND(H871+H878+H881,2)</f>
        <v>247358.9</v>
      </c>
    </row>
    <row r="871" ht="20.1" customHeight="1" spans="1:8">
      <c r="A871" s="106" t="s">
        <v>2112</v>
      </c>
      <c r="B871" s="106" t="s">
        <v>2113</v>
      </c>
      <c r="C871" s="106"/>
      <c r="D871" s="106"/>
      <c r="E871" s="106"/>
      <c r="F871" s="106"/>
      <c r="G871" s="106"/>
      <c r="H871" s="72">
        <f>ROUND(SUM(H872:H877),2)</f>
        <v>200676.12</v>
      </c>
    </row>
    <row r="872" ht="16.5" spans="1:8">
      <c r="A872" s="78" t="s">
        <v>2114</v>
      </c>
      <c r="B872" s="77" t="s">
        <v>2115</v>
      </c>
      <c r="C872" s="107" t="s">
        <v>2116</v>
      </c>
      <c r="D872" s="77" t="s">
        <v>14</v>
      </c>
      <c r="E872" s="77" t="s">
        <v>41</v>
      </c>
      <c r="F872" s="95">
        <v>278.71</v>
      </c>
      <c r="G872" s="95">
        <v>44.39</v>
      </c>
      <c r="H872" s="108">
        <f t="shared" ref="H872:H877" si="46">ROUND(ROUND(F872,2)*ROUND(G872,2),2)</f>
        <v>12371.94</v>
      </c>
    </row>
    <row r="873" ht="33" spans="1:8">
      <c r="A873" s="78" t="s">
        <v>2117</v>
      </c>
      <c r="B873" s="77" t="s">
        <v>2118</v>
      </c>
      <c r="C873" s="107" t="s">
        <v>2119</v>
      </c>
      <c r="D873" s="77" t="s">
        <v>14</v>
      </c>
      <c r="E873" s="77" t="s">
        <v>41</v>
      </c>
      <c r="F873" s="95">
        <v>1308.65</v>
      </c>
      <c r="G873" s="95">
        <v>102.36</v>
      </c>
      <c r="H873" s="108">
        <f t="shared" si="46"/>
        <v>133953.41</v>
      </c>
    </row>
    <row r="874" ht="24.75" spans="1:8">
      <c r="A874" s="78" t="s">
        <v>2120</v>
      </c>
      <c r="B874" s="77" t="s">
        <v>2121</v>
      </c>
      <c r="C874" s="107" t="s">
        <v>2122</v>
      </c>
      <c r="D874" s="77" t="s">
        <v>14</v>
      </c>
      <c r="E874" s="77" t="s">
        <v>41</v>
      </c>
      <c r="F874" s="95">
        <v>23.78</v>
      </c>
      <c r="G874" s="95">
        <v>172.53</v>
      </c>
      <c r="H874" s="108">
        <f t="shared" si="46"/>
        <v>4102.76</v>
      </c>
    </row>
    <row r="875" ht="24.75" spans="1:8">
      <c r="A875" s="78" t="s">
        <v>2123</v>
      </c>
      <c r="B875" s="77" t="s">
        <v>2124</v>
      </c>
      <c r="C875" s="107" t="s">
        <v>2125</v>
      </c>
      <c r="D875" s="77" t="s">
        <v>14</v>
      </c>
      <c r="E875" s="77" t="s">
        <v>41</v>
      </c>
      <c r="F875" s="95">
        <v>14.63</v>
      </c>
      <c r="G875" s="95">
        <v>157.25</v>
      </c>
      <c r="H875" s="108">
        <f t="shared" si="46"/>
        <v>2300.57</v>
      </c>
    </row>
    <row r="876" ht="24.75" spans="1:8">
      <c r="A876" s="78" t="s">
        <v>2126</v>
      </c>
      <c r="B876" s="77" t="s">
        <v>2127</v>
      </c>
      <c r="C876" s="107" t="s">
        <v>2128</v>
      </c>
      <c r="D876" s="77" t="s">
        <v>14</v>
      </c>
      <c r="E876" s="77" t="s">
        <v>41</v>
      </c>
      <c r="F876" s="95">
        <v>48.78</v>
      </c>
      <c r="G876" s="95">
        <v>145.6</v>
      </c>
      <c r="H876" s="108">
        <f t="shared" si="46"/>
        <v>7102.37</v>
      </c>
    </row>
    <row r="877" spans="1:8">
      <c r="A877" s="78" t="s">
        <v>2129</v>
      </c>
      <c r="B877" s="77" t="s">
        <v>2130</v>
      </c>
      <c r="C877" s="107" t="s">
        <v>2131</v>
      </c>
      <c r="D877" s="77" t="s">
        <v>14</v>
      </c>
      <c r="E877" s="77" t="s">
        <v>146</v>
      </c>
      <c r="F877" s="95">
        <v>629.16</v>
      </c>
      <c r="G877" s="95">
        <v>64.92</v>
      </c>
      <c r="H877" s="108">
        <f t="shared" si="46"/>
        <v>40845.07</v>
      </c>
    </row>
    <row r="878" ht="20.1" customHeight="1" spans="1:8">
      <c r="A878" s="106" t="s">
        <v>2132</v>
      </c>
      <c r="B878" s="106" t="s">
        <v>2133</v>
      </c>
      <c r="C878" s="106"/>
      <c r="D878" s="106"/>
      <c r="E878" s="106"/>
      <c r="F878" s="106"/>
      <c r="G878" s="106"/>
      <c r="H878" s="72">
        <f>ROUND(SUM(H879:H880),2)</f>
        <v>38258.48</v>
      </c>
    </row>
    <row r="879" ht="16.5" spans="1:8">
      <c r="A879" s="78" t="s">
        <v>2134</v>
      </c>
      <c r="B879" s="77" t="s">
        <v>2135</v>
      </c>
      <c r="C879" s="107" t="s">
        <v>2136</v>
      </c>
      <c r="D879" s="77" t="s">
        <v>14</v>
      </c>
      <c r="E879" s="77" t="s">
        <v>41</v>
      </c>
      <c r="F879" s="95">
        <v>366.25</v>
      </c>
      <c r="G879" s="95">
        <v>2.78</v>
      </c>
      <c r="H879" s="108">
        <f>ROUND(ROUND(F879,2)*ROUND(G879,2),2)</f>
        <v>1018.18</v>
      </c>
    </row>
    <row r="880" ht="24.75" spans="1:8">
      <c r="A880" s="78" t="s">
        <v>2137</v>
      </c>
      <c r="B880" s="77" t="s">
        <v>2138</v>
      </c>
      <c r="C880" s="107" t="s">
        <v>2139</v>
      </c>
      <c r="D880" s="77" t="s">
        <v>14</v>
      </c>
      <c r="E880" s="77" t="s">
        <v>41</v>
      </c>
      <c r="F880" s="95">
        <v>366.25</v>
      </c>
      <c r="G880" s="95">
        <v>101.68</v>
      </c>
      <c r="H880" s="108">
        <f>ROUND(ROUND(F880,2)*ROUND(G880,2),2)</f>
        <v>37240.3</v>
      </c>
    </row>
    <row r="881" ht="20.1" customHeight="1" spans="1:8">
      <c r="A881" s="106" t="s">
        <v>2140</v>
      </c>
      <c r="B881" s="106" t="s">
        <v>517</v>
      </c>
      <c r="C881" s="106"/>
      <c r="D881" s="106"/>
      <c r="E881" s="106"/>
      <c r="F881" s="106"/>
      <c r="G881" s="106"/>
      <c r="H881" s="72">
        <f>ROUND(SUM(H882:H884),2)</f>
        <v>8424.3</v>
      </c>
    </row>
    <row r="882" ht="16.5" spans="1:8">
      <c r="A882" s="78" t="s">
        <v>2141</v>
      </c>
      <c r="B882" s="77" t="s">
        <v>2142</v>
      </c>
      <c r="C882" s="107" t="s">
        <v>2143</v>
      </c>
      <c r="D882" s="77" t="s">
        <v>14</v>
      </c>
      <c r="E882" s="77" t="s">
        <v>41</v>
      </c>
      <c r="F882" s="95">
        <v>14.9</v>
      </c>
      <c r="G882" s="95">
        <v>150.1</v>
      </c>
      <c r="H882" s="108">
        <f>ROUND(ROUND(F882,2)*ROUND(G882,2),2)</f>
        <v>2236.49</v>
      </c>
    </row>
    <row r="883" ht="24.75" spans="1:8">
      <c r="A883" s="78" t="s">
        <v>2144</v>
      </c>
      <c r="B883" s="77" t="s">
        <v>2145</v>
      </c>
      <c r="C883" s="107" t="s">
        <v>2146</v>
      </c>
      <c r="D883" s="77" t="s">
        <v>14</v>
      </c>
      <c r="E883" s="77" t="s">
        <v>146</v>
      </c>
      <c r="F883" s="95">
        <v>129.4</v>
      </c>
      <c r="G883" s="95">
        <v>36.79</v>
      </c>
      <c r="H883" s="108">
        <f>ROUND(ROUND(F883,2)*ROUND(G883,2),2)</f>
        <v>4760.63</v>
      </c>
    </row>
    <row r="884" ht="16.5" spans="1:8">
      <c r="A884" s="78" t="s">
        <v>2147</v>
      </c>
      <c r="B884" s="77" t="s">
        <v>2148</v>
      </c>
      <c r="C884" s="107" t="s">
        <v>2149</v>
      </c>
      <c r="D884" s="77" t="s">
        <v>14</v>
      </c>
      <c r="E884" s="77" t="s">
        <v>41</v>
      </c>
      <c r="F884" s="95">
        <v>4.05</v>
      </c>
      <c r="G884" s="95">
        <v>352.39</v>
      </c>
      <c r="H884" s="108">
        <f>ROUND(ROUND(F884,2)*ROUND(G884,2),2)</f>
        <v>1427.18</v>
      </c>
    </row>
    <row r="885" ht="20.1" customHeight="1" spans="1:8">
      <c r="A885" s="106" t="s">
        <v>2150</v>
      </c>
      <c r="B885" s="106" t="s">
        <v>2151</v>
      </c>
      <c r="C885" s="106"/>
      <c r="D885" s="106"/>
      <c r="E885" s="106"/>
      <c r="F885" s="106"/>
      <c r="G885" s="106"/>
      <c r="H885" s="72">
        <f>ROUND(H886,2)</f>
        <v>13535.85</v>
      </c>
    </row>
    <row r="886" ht="20.1" customHeight="1" spans="1:8">
      <c r="A886" s="106" t="s">
        <v>2152</v>
      </c>
      <c r="B886" s="106" t="s">
        <v>2153</v>
      </c>
      <c r="C886" s="106"/>
      <c r="D886" s="106"/>
      <c r="E886" s="106"/>
      <c r="F886" s="106"/>
      <c r="G886" s="106"/>
      <c r="H886" s="72">
        <f>ROUND(SUM(H887:H896),2)</f>
        <v>13535.85</v>
      </c>
    </row>
    <row r="887" ht="16.5" spans="1:8">
      <c r="A887" s="78" t="s">
        <v>2154</v>
      </c>
      <c r="B887" s="77" t="s">
        <v>786</v>
      </c>
      <c r="C887" s="107" t="s">
        <v>787</v>
      </c>
      <c r="D887" s="77" t="s">
        <v>27</v>
      </c>
      <c r="E887" s="77" t="s">
        <v>35</v>
      </c>
      <c r="F887" s="95">
        <v>1</v>
      </c>
      <c r="G887" s="95">
        <v>46.64</v>
      </c>
      <c r="H887" s="108">
        <f t="shared" ref="H887:H896" si="47">ROUND(ROUND(F887,2)*ROUND(G887,2),2)</f>
        <v>46.64</v>
      </c>
    </row>
    <row r="888" ht="16.5" spans="1:8">
      <c r="A888" s="78" t="s">
        <v>2155</v>
      </c>
      <c r="B888" s="77" t="s">
        <v>614</v>
      </c>
      <c r="C888" s="107" t="s">
        <v>615</v>
      </c>
      <c r="D888" s="77" t="s">
        <v>14</v>
      </c>
      <c r="E888" s="77" t="s">
        <v>35</v>
      </c>
      <c r="F888" s="95">
        <v>4</v>
      </c>
      <c r="G888" s="95">
        <v>25.65</v>
      </c>
      <c r="H888" s="108">
        <f t="shared" si="47"/>
        <v>102.6</v>
      </c>
    </row>
    <row r="889" ht="16.5" spans="1:8">
      <c r="A889" s="78" t="s">
        <v>2156</v>
      </c>
      <c r="B889" s="77" t="s">
        <v>617</v>
      </c>
      <c r="C889" s="107" t="s">
        <v>618</v>
      </c>
      <c r="D889" s="77" t="s">
        <v>14</v>
      </c>
      <c r="E889" s="77" t="s">
        <v>35</v>
      </c>
      <c r="F889" s="95">
        <v>14</v>
      </c>
      <c r="G889" s="95">
        <v>21.78</v>
      </c>
      <c r="H889" s="108">
        <f t="shared" si="47"/>
        <v>304.92</v>
      </c>
    </row>
    <row r="890" ht="16.5" spans="1:8">
      <c r="A890" s="78" t="s">
        <v>2157</v>
      </c>
      <c r="B890" s="77" t="s">
        <v>620</v>
      </c>
      <c r="C890" s="107" t="s">
        <v>621</v>
      </c>
      <c r="D890" s="77" t="s">
        <v>14</v>
      </c>
      <c r="E890" s="77" t="s">
        <v>35</v>
      </c>
      <c r="F890" s="95">
        <v>33</v>
      </c>
      <c r="G890" s="95">
        <v>28.63</v>
      </c>
      <c r="H890" s="108">
        <f t="shared" si="47"/>
        <v>944.79</v>
      </c>
    </row>
    <row r="891" ht="16.5" spans="1:8">
      <c r="A891" s="78" t="s">
        <v>2158</v>
      </c>
      <c r="B891" s="77" t="s">
        <v>626</v>
      </c>
      <c r="C891" s="107" t="s">
        <v>627</v>
      </c>
      <c r="D891" s="77" t="s">
        <v>14</v>
      </c>
      <c r="E891" s="77" t="s">
        <v>35</v>
      </c>
      <c r="F891" s="95">
        <v>9</v>
      </c>
      <c r="G891" s="95">
        <v>33.36</v>
      </c>
      <c r="H891" s="108">
        <f t="shared" si="47"/>
        <v>300.24</v>
      </c>
    </row>
    <row r="892" ht="24.75" spans="1:8">
      <c r="A892" s="78" t="s">
        <v>2159</v>
      </c>
      <c r="B892" s="77" t="s">
        <v>593</v>
      </c>
      <c r="C892" s="107" t="s">
        <v>594</v>
      </c>
      <c r="D892" s="77" t="s">
        <v>14</v>
      </c>
      <c r="E892" s="77" t="s">
        <v>146</v>
      </c>
      <c r="F892" s="95">
        <v>155</v>
      </c>
      <c r="G892" s="95">
        <v>13.07</v>
      </c>
      <c r="H892" s="108">
        <f t="shared" si="47"/>
        <v>2025.85</v>
      </c>
    </row>
    <row r="893" ht="16.5" spans="1:8">
      <c r="A893" s="78" t="s">
        <v>2160</v>
      </c>
      <c r="B893" s="77" t="s">
        <v>581</v>
      </c>
      <c r="C893" s="107" t="s">
        <v>582</v>
      </c>
      <c r="D893" s="77" t="s">
        <v>14</v>
      </c>
      <c r="E893" s="77" t="s">
        <v>35</v>
      </c>
      <c r="F893" s="95">
        <v>51</v>
      </c>
      <c r="G893" s="95">
        <v>7.21</v>
      </c>
      <c r="H893" s="108">
        <f t="shared" si="47"/>
        <v>367.71</v>
      </c>
    </row>
    <row r="894" ht="16.5" spans="1:8">
      <c r="A894" s="78" t="s">
        <v>2161</v>
      </c>
      <c r="B894" s="77" t="s">
        <v>578</v>
      </c>
      <c r="C894" s="107" t="s">
        <v>579</v>
      </c>
      <c r="D894" s="77" t="s">
        <v>14</v>
      </c>
      <c r="E894" s="77" t="s">
        <v>35</v>
      </c>
      <c r="F894" s="95">
        <v>1</v>
      </c>
      <c r="G894" s="95">
        <v>12.28</v>
      </c>
      <c r="H894" s="108">
        <f t="shared" si="47"/>
        <v>12.28</v>
      </c>
    </row>
    <row r="895" ht="16.5" spans="1:8">
      <c r="A895" s="78" t="s">
        <v>2162</v>
      </c>
      <c r="B895" s="77" t="s">
        <v>1234</v>
      </c>
      <c r="C895" s="107" t="s">
        <v>1235</v>
      </c>
      <c r="D895" s="77" t="s">
        <v>14</v>
      </c>
      <c r="E895" s="77" t="s">
        <v>146</v>
      </c>
      <c r="F895" s="95">
        <v>682.45</v>
      </c>
      <c r="G895" s="95">
        <v>8.47</v>
      </c>
      <c r="H895" s="108">
        <f t="shared" si="47"/>
        <v>5780.35</v>
      </c>
    </row>
    <row r="896" ht="16.5" spans="1:8">
      <c r="A896" s="78" t="s">
        <v>2163</v>
      </c>
      <c r="B896" s="77" t="s">
        <v>660</v>
      </c>
      <c r="C896" s="107" t="s">
        <v>661</v>
      </c>
      <c r="D896" s="77" t="s">
        <v>27</v>
      </c>
      <c r="E896" s="77" t="s">
        <v>146</v>
      </c>
      <c r="F896" s="95">
        <v>154.55</v>
      </c>
      <c r="G896" s="95">
        <v>23.62</v>
      </c>
      <c r="H896" s="108">
        <f t="shared" si="47"/>
        <v>3650.47</v>
      </c>
    </row>
    <row r="897" ht="20.1" customHeight="1" spans="1:8">
      <c r="A897" s="106" t="s">
        <v>2164</v>
      </c>
      <c r="B897" s="106" t="s">
        <v>2165</v>
      </c>
      <c r="C897" s="106"/>
      <c r="D897" s="106"/>
      <c r="E897" s="106"/>
      <c r="F897" s="106"/>
      <c r="G897" s="106"/>
      <c r="H897" s="72">
        <f>ROUND(SUM(H898:H898),2)</f>
        <v>46025.68</v>
      </c>
    </row>
    <row r="898" ht="16.5" spans="1:8">
      <c r="A898" s="78" t="s">
        <v>2166</v>
      </c>
      <c r="B898" s="77" t="s">
        <v>2167</v>
      </c>
      <c r="C898" s="107" t="s">
        <v>2168</v>
      </c>
      <c r="D898" s="77" t="s">
        <v>27</v>
      </c>
      <c r="E898" s="77" t="s">
        <v>35</v>
      </c>
      <c r="F898" s="95">
        <v>1</v>
      </c>
      <c r="G898" s="95">
        <v>46025.68</v>
      </c>
      <c r="H898" s="108">
        <f>ROUND(ROUND(F898,2)*ROUND(G898,2),2)</f>
        <v>46025.68</v>
      </c>
    </row>
    <row r="899" ht="20.1" customHeight="1" spans="1:8">
      <c r="A899" s="106" t="s">
        <v>2169</v>
      </c>
      <c r="B899" s="106" t="s">
        <v>2170</v>
      </c>
      <c r="C899" s="106"/>
      <c r="D899" s="106"/>
      <c r="E899" s="106"/>
      <c r="F899" s="106"/>
      <c r="G899" s="106"/>
      <c r="H899" s="72">
        <f>ROUND(SUM(H900:H902),2)</f>
        <v>12426.72</v>
      </c>
    </row>
    <row r="900" ht="16.5" spans="1:8">
      <c r="A900" s="78" t="s">
        <v>2171</v>
      </c>
      <c r="B900" s="77" t="s">
        <v>2172</v>
      </c>
      <c r="C900" s="107" t="s">
        <v>2173</v>
      </c>
      <c r="D900" s="77" t="s">
        <v>27</v>
      </c>
      <c r="E900" s="77" t="s">
        <v>35</v>
      </c>
      <c r="F900" s="95">
        <v>30</v>
      </c>
      <c r="G900" s="95">
        <v>96.05</v>
      </c>
      <c r="H900" s="108">
        <f>ROUND(ROUND(F900,2)*ROUND(G900,2),2)</f>
        <v>2881.5</v>
      </c>
    </row>
    <row r="901" ht="16.5" spans="1:8">
      <c r="A901" s="78" t="s">
        <v>2174</v>
      </c>
      <c r="B901" s="77" t="s">
        <v>2175</v>
      </c>
      <c r="C901" s="107" t="s">
        <v>2176</v>
      </c>
      <c r="D901" s="77" t="s">
        <v>27</v>
      </c>
      <c r="E901" s="77" t="s">
        <v>35</v>
      </c>
      <c r="F901" s="95">
        <v>2</v>
      </c>
      <c r="G901" s="95">
        <v>3731.46</v>
      </c>
      <c r="H901" s="108">
        <f>ROUND(ROUND(F901,2)*ROUND(G901,2),2)</f>
        <v>7462.92</v>
      </c>
    </row>
    <row r="902" ht="16.5" spans="1:8">
      <c r="A902" s="78" t="s">
        <v>2177</v>
      </c>
      <c r="B902" s="77" t="s">
        <v>2178</v>
      </c>
      <c r="C902" s="107" t="s">
        <v>2179</v>
      </c>
      <c r="D902" s="77" t="s">
        <v>27</v>
      </c>
      <c r="E902" s="77" t="s">
        <v>35</v>
      </c>
      <c r="F902" s="95">
        <v>22</v>
      </c>
      <c r="G902" s="95">
        <v>94.65</v>
      </c>
      <c r="H902" s="108">
        <f>ROUND(ROUND(F902,2)*ROUND(G902,2),2)</f>
        <v>2082.3</v>
      </c>
    </row>
    <row r="903" ht="20.1" customHeight="1" spans="1:8">
      <c r="A903" s="106" t="s">
        <v>2180</v>
      </c>
      <c r="B903" s="106" t="s">
        <v>2181</v>
      </c>
      <c r="C903" s="106"/>
      <c r="D903" s="106"/>
      <c r="E903" s="106"/>
      <c r="F903" s="106"/>
      <c r="G903" s="106"/>
      <c r="H903" s="72">
        <f>ROUND(SUM(H904:H920),2)</f>
        <v>39370.3</v>
      </c>
    </row>
    <row r="904" spans="1:8">
      <c r="A904" s="78" t="s">
        <v>2182</v>
      </c>
      <c r="B904" s="77" t="s">
        <v>2183</v>
      </c>
      <c r="C904" s="107" t="s">
        <v>2184</v>
      </c>
      <c r="D904" s="77" t="s">
        <v>643</v>
      </c>
      <c r="E904" s="77" t="s">
        <v>383</v>
      </c>
      <c r="F904" s="95">
        <v>224.2</v>
      </c>
      <c r="G904" s="95">
        <v>15.71</v>
      </c>
      <c r="H904" s="108">
        <f t="shared" ref="H904:H920" si="48">ROUND(ROUND(F904,2)*ROUND(G904,2),2)</f>
        <v>3522.18</v>
      </c>
    </row>
    <row r="905" ht="16.5" spans="1:8">
      <c r="A905" s="78" t="s">
        <v>2185</v>
      </c>
      <c r="B905" s="77" t="s">
        <v>2186</v>
      </c>
      <c r="C905" s="107" t="s">
        <v>2187</v>
      </c>
      <c r="D905" s="77" t="s">
        <v>14</v>
      </c>
      <c r="E905" s="77" t="s">
        <v>146</v>
      </c>
      <c r="F905" s="95">
        <v>336.64</v>
      </c>
      <c r="G905" s="95">
        <v>75.19</v>
      </c>
      <c r="H905" s="108">
        <f t="shared" si="48"/>
        <v>25311.96</v>
      </c>
    </row>
    <row r="906" ht="16.5" spans="1:8">
      <c r="A906" s="78" t="s">
        <v>2188</v>
      </c>
      <c r="B906" s="77" t="s">
        <v>2189</v>
      </c>
      <c r="C906" s="107" t="s">
        <v>2190</v>
      </c>
      <c r="D906" s="77" t="s">
        <v>14</v>
      </c>
      <c r="E906" s="77" t="s">
        <v>35</v>
      </c>
      <c r="F906" s="95">
        <v>13</v>
      </c>
      <c r="G906" s="95">
        <v>44.95</v>
      </c>
      <c r="H906" s="108">
        <f t="shared" si="48"/>
        <v>584.35</v>
      </c>
    </row>
    <row r="907" ht="16.5" spans="1:8">
      <c r="A907" s="78" t="s">
        <v>2191</v>
      </c>
      <c r="B907" s="77" t="s">
        <v>2192</v>
      </c>
      <c r="C907" s="107" t="s">
        <v>2193</v>
      </c>
      <c r="D907" s="77" t="s">
        <v>14</v>
      </c>
      <c r="E907" s="77" t="s">
        <v>35</v>
      </c>
      <c r="F907" s="95">
        <v>13</v>
      </c>
      <c r="G907" s="95">
        <v>95.83</v>
      </c>
      <c r="H907" s="108">
        <f t="shared" si="48"/>
        <v>1245.79</v>
      </c>
    </row>
    <row r="908" ht="16.5" spans="1:8">
      <c r="A908" s="78" t="s">
        <v>2194</v>
      </c>
      <c r="B908" s="77" t="s">
        <v>2195</v>
      </c>
      <c r="C908" s="107" t="s">
        <v>2196</v>
      </c>
      <c r="D908" s="77" t="s">
        <v>643</v>
      </c>
      <c r="E908" s="77" t="s">
        <v>376</v>
      </c>
      <c r="F908" s="95">
        <v>4</v>
      </c>
      <c r="G908" s="95">
        <v>369.04</v>
      </c>
      <c r="H908" s="108">
        <f t="shared" si="48"/>
        <v>1476.16</v>
      </c>
    </row>
    <row r="909" spans="1:8">
      <c r="A909" s="78" t="s">
        <v>2197</v>
      </c>
      <c r="B909" s="77" t="s">
        <v>2198</v>
      </c>
      <c r="C909" s="107" t="s">
        <v>2199</v>
      </c>
      <c r="D909" s="77" t="s">
        <v>643</v>
      </c>
      <c r="E909" s="77" t="s">
        <v>376</v>
      </c>
      <c r="F909" s="95">
        <v>147</v>
      </c>
      <c r="G909" s="95">
        <v>15.5</v>
      </c>
      <c r="H909" s="108">
        <f t="shared" si="48"/>
        <v>2278.5</v>
      </c>
    </row>
    <row r="910" spans="1:8">
      <c r="A910" s="78" t="s">
        <v>2200</v>
      </c>
      <c r="B910" s="77" t="s">
        <v>2201</v>
      </c>
      <c r="C910" s="107" t="s">
        <v>2202</v>
      </c>
      <c r="D910" s="77" t="s">
        <v>643</v>
      </c>
      <c r="E910" s="77" t="s">
        <v>376</v>
      </c>
      <c r="F910" s="95">
        <v>5</v>
      </c>
      <c r="G910" s="95">
        <v>15.7</v>
      </c>
      <c r="H910" s="108">
        <f t="shared" si="48"/>
        <v>78.5</v>
      </c>
    </row>
    <row r="911" ht="16.5" spans="1:8">
      <c r="A911" s="78" t="s">
        <v>2203</v>
      </c>
      <c r="B911" s="77" t="s">
        <v>2204</v>
      </c>
      <c r="C911" s="107" t="s">
        <v>2205</v>
      </c>
      <c r="D911" s="77" t="s">
        <v>14</v>
      </c>
      <c r="E911" s="77" t="s">
        <v>35</v>
      </c>
      <c r="F911" s="95">
        <v>2</v>
      </c>
      <c r="G911" s="95">
        <v>30.22</v>
      </c>
      <c r="H911" s="108">
        <f t="shared" si="48"/>
        <v>60.44</v>
      </c>
    </row>
    <row r="912" spans="1:8">
      <c r="A912" s="78" t="s">
        <v>2206</v>
      </c>
      <c r="B912" s="77" t="s">
        <v>2207</v>
      </c>
      <c r="C912" s="107" t="s">
        <v>2208</v>
      </c>
      <c r="D912" s="77" t="s">
        <v>643</v>
      </c>
      <c r="E912" s="77" t="s">
        <v>376</v>
      </c>
      <c r="F912" s="95">
        <v>29</v>
      </c>
      <c r="G912" s="95">
        <v>27.68</v>
      </c>
      <c r="H912" s="108">
        <f t="shared" si="48"/>
        <v>802.72</v>
      </c>
    </row>
    <row r="913" ht="16.5" spans="1:8">
      <c r="A913" s="78" t="s">
        <v>2209</v>
      </c>
      <c r="B913" s="77" t="s">
        <v>2210</v>
      </c>
      <c r="C913" s="107" t="s">
        <v>2211</v>
      </c>
      <c r="D913" s="77" t="s">
        <v>643</v>
      </c>
      <c r="E913" s="77" t="s">
        <v>376</v>
      </c>
      <c r="F913" s="95">
        <v>4</v>
      </c>
      <c r="G913" s="95">
        <v>32.21</v>
      </c>
      <c r="H913" s="108">
        <f t="shared" si="48"/>
        <v>128.84</v>
      </c>
    </row>
    <row r="914" spans="1:8">
      <c r="A914" s="78" t="s">
        <v>2212</v>
      </c>
      <c r="B914" s="77" t="s">
        <v>2213</v>
      </c>
      <c r="C914" s="107" t="s">
        <v>2214</v>
      </c>
      <c r="D914" s="77" t="s">
        <v>643</v>
      </c>
      <c r="E914" s="77" t="s">
        <v>376</v>
      </c>
      <c r="F914" s="95">
        <v>352</v>
      </c>
      <c r="G914" s="95">
        <v>0.94</v>
      </c>
      <c r="H914" s="108">
        <f t="shared" si="48"/>
        <v>330.88</v>
      </c>
    </row>
    <row r="915" spans="1:8">
      <c r="A915" s="78" t="s">
        <v>2215</v>
      </c>
      <c r="B915" s="77" t="s">
        <v>2216</v>
      </c>
      <c r="C915" s="107" t="s">
        <v>2217</v>
      </c>
      <c r="D915" s="77" t="s">
        <v>643</v>
      </c>
      <c r="E915" s="77" t="s">
        <v>376</v>
      </c>
      <c r="F915" s="95">
        <v>208</v>
      </c>
      <c r="G915" s="95">
        <v>0.74</v>
      </c>
      <c r="H915" s="108">
        <f t="shared" si="48"/>
        <v>153.92</v>
      </c>
    </row>
    <row r="916" spans="1:8">
      <c r="A916" s="78" t="s">
        <v>2218</v>
      </c>
      <c r="B916" s="77" t="s">
        <v>2219</v>
      </c>
      <c r="C916" s="107" t="s">
        <v>2220</v>
      </c>
      <c r="D916" s="77" t="s">
        <v>643</v>
      </c>
      <c r="E916" s="77" t="s">
        <v>376</v>
      </c>
      <c r="F916" s="95">
        <v>51</v>
      </c>
      <c r="G916" s="95">
        <v>26.5</v>
      </c>
      <c r="H916" s="108">
        <f t="shared" si="48"/>
        <v>1351.5</v>
      </c>
    </row>
    <row r="917" ht="16.5" spans="1:8">
      <c r="A917" s="78" t="s">
        <v>2221</v>
      </c>
      <c r="B917" s="77" t="s">
        <v>2222</v>
      </c>
      <c r="C917" s="107" t="s">
        <v>2223</v>
      </c>
      <c r="D917" s="77" t="s">
        <v>14</v>
      </c>
      <c r="E917" s="77" t="s">
        <v>35</v>
      </c>
      <c r="F917" s="95">
        <v>23</v>
      </c>
      <c r="G917" s="95">
        <v>6.17</v>
      </c>
      <c r="H917" s="108">
        <f t="shared" si="48"/>
        <v>141.91</v>
      </c>
    </row>
    <row r="918" ht="16.5" spans="1:8">
      <c r="A918" s="78" t="s">
        <v>2224</v>
      </c>
      <c r="B918" s="77" t="s">
        <v>2225</v>
      </c>
      <c r="C918" s="107" t="s">
        <v>2226</v>
      </c>
      <c r="D918" s="77" t="s">
        <v>27</v>
      </c>
      <c r="E918" s="77" t="s">
        <v>146</v>
      </c>
      <c r="F918" s="95">
        <v>158.67</v>
      </c>
      <c r="G918" s="95">
        <v>7.19</v>
      </c>
      <c r="H918" s="108">
        <f t="shared" si="48"/>
        <v>1140.84</v>
      </c>
    </row>
    <row r="919" ht="16.5" spans="1:8">
      <c r="A919" s="78" t="s">
        <v>2227</v>
      </c>
      <c r="B919" s="77" t="s">
        <v>2228</v>
      </c>
      <c r="C919" s="107" t="s">
        <v>2229</v>
      </c>
      <c r="D919" s="77" t="s">
        <v>27</v>
      </c>
      <c r="E919" s="77" t="s">
        <v>35</v>
      </c>
      <c r="F919" s="95">
        <v>7</v>
      </c>
      <c r="G919" s="95">
        <v>44.37</v>
      </c>
      <c r="H919" s="108">
        <f t="shared" si="48"/>
        <v>310.59</v>
      </c>
    </row>
    <row r="920" ht="24.75" spans="1:8">
      <c r="A920" s="78" t="s">
        <v>2230</v>
      </c>
      <c r="B920" s="77" t="s">
        <v>2231</v>
      </c>
      <c r="C920" s="107" t="s">
        <v>2232</v>
      </c>
      <c r="D920" s="77" t="s">
        <v>27</v>
      </c>
      <c r="E920" s="77" t="s">
        <v>35</v>
      </c>
      <c r="F920" s="95">
        <v>14</v>
      </c>
      <c r="G920" s="95">
        <v>32.23</v>
      </c>
      <c r="H920" s="108">
        <f t="shared" si="48"/>
        <v>451.22</v>
      </c>
    </row>
    <row r="921" ht="20.1" customHeight="1" spans="1:8">
      <c r="A921" s="106" t="s">
        <v>2233</v>
      </c>
      <c r="B921" s="106" t="s">
        <v>2097</v>
      </c>
      <c r="C921" s="106"/>
      <c r="D921" s="106"/>
      <c r="E921" s="106"/>
      <c r="F921" s="106"/>
      <c r="G921" s="106"/>
      <c r="H921" s="72">
        <f>ROUND(H922+H924+H929+H932,2)</f>
        <v>1138160.61</v>
      </c>
    </row>
    <row r="922" ht="20.1" customHeight="1" spans="1:8">
      <c r="A922" s="106" t="s">
        <v>2234</v>
      </c>
      <c r="B922" s="106" t="s">
        <v>2235</v>
      </c>
      <c r="C922" s="106"/>
      <c r="D922" s="106"/>
      <c r="E922" s="106"/>
      <c r="F922" s="106"/>
      <c r="G922" s="106"/>
      <c r="H922" s="72">
        <f>ROUND(SUM(H923:H923),2)</f>
        <v>166598.5</v>
      </c>
    </row>
    <row r="923" ht="16.5" spans="1:8">
      <c r="A923" s="78" t="s">
        <v>2236</v>
      </c>
      <c r="B923" s="77" t="s">
        <v>2237</v>
      </c>
      <c r="C923" s="107" t="s">
        <v>2238</v>
      </c>
      <c r="D923" s="77" t="s">
        <v>27</v>
      </c>
      <c r="E923" s="77" t="s">
        <v>35</v>
      </c>
      <c r="F923" s="95">
        <v>1</v>
      </c>
      <c r="G923" s="95">
        <v>166598.5</v>
      </c>
      <c r="H923" s="108">
        <f>ROUND(ROUND(F923,2)*ROUND(G923,2),2)</f>
        <v>166598.5</v>
      </c>
    </row>
    <row r="924" ht="20.1" customHeight="1" spans="1:8">
      <c r="A924" s="106" t="s">
        <v>2239</v>
      </c>
      <c r="B924" s="106" t="s">
        <v>2240</v>
      </c>
      <c r="C924" s="106"/>
      <c r="D924" s="106"/>
      <c r="E924" s="106"/>
      <c r="F924" s="106"/>
      <c r="G924" s="106"/>
      <c r="H924" s="72">
        <f>ROUND(SUM(H925:H928),2)</f>
        <v>756512.29</v>
      </c>
    </row>
    <row r="925" ht="16.5" spans="1:8">
      <c r="A925" s="78" t="s">
        <v>2241</v>
      </c>
      <c r="B925" s="77" t="s">
        <v>2242</v>
      </c>
      <c r="C925" s="107" t="s">
        <v>2243</v>
      </c>
      <c r="D925" s="77" t="s">
        <v>14</v>
      </c>
      <c r="E925" s="77" t="s">
        <v>35</v>
      </c>
      <c r="F925" s="95">
        <v>1</v>
      </c>
      <c r="G925" s="95">
        <v>153786.79</v>
      </c>
      <c r="H925" s="108">
        <f>ROUND(ROUND(F925,2)*ROUND(G925,2),2)</f>
        <v>153786.79</v>
      </c>
    </row>
    <row r="926" ht="33" spans="1:8">
      <c r="A926" s="78" t="s">
        <v>2244</v>
      </c>
      <c r="B926" s="77" t="s">
        <v>2245</v>
      </c>
      <c r="C926" s="107" t="s">
        <v>2246</v>
      </c>
      <c r="D926" s="77" t="s">
        <v>27</v>
      </c>
      <c r="E926" s="77" t="s">
        <v>35</v>
      </c>
      <c r="F926" s="95">
        <v>1</v>
      </c>
      <c r="G926" s="95">
        <v>498831.39</v>
      </c>
      <c r="H926" s="108">
        <f>ROUND(ROUND(F926,2)*ROUND(G926,2),2)</f>
        <v>498831.39</v>
      </c>
    </row>
    <row r="927" ht="16.5" spans="1:8">
      <c r="A927" s="78" t="s">
        <v>2247</v>
      </c>
      <c r="B927" s="77" t="s">
        <v>2248</v>
      </c>
      <c r="C927" s="107" t="s">
        <v>2249</v>
      </c>
      <c r="D927" s="77" t="s">
        <v>27</v>
      </c>
      <c r="E927" s="77" t="s">
        <v>35</v>
      </c>
      <c r="F927" s="95">
        <v>1</v>
      </c>
      <c r="G927" s="95">
        <v>54450</v>
      </c>
      <c r="H927" s="108">
        <f>ROUND(ROUND(F927,2)*ROUND(G927,2),2)</f>
        <v>54450</v>
      </c>
    </row>
    <row r="928" ht="16.5" spans="1:8">
      <c r="A928" s="78" t="s">
        <v>2250</v>
      </c>
      <c r="B928" s="77" t="s">
        <v>2251</v>
      </c>
      <c r="C928" s="107" t="s">
        <v>2252</v>
      </c>
      <c r="D928" s="77" t="s">
        <v>27</v>
      </c>
      <c r="E928" s="77" t="s">
        <v>35</v>
      </c>
      <c r="F928" s="95">
        <v>1</v>
      </c>
      <c r="G928" s="95">
        <v>49444.11</v>
      </c>
      <c r="H928" s="108">
        <f>ROUND(ROUND(F928,2)*ROUND(G928,2),2)</f>
        <v>49444.11</v>
      </c>
    </row>
    <row r="929" ht="20.1" customHeight="1" spans="1:8">
      <c r="A929" s="106" t="s">
        <v>2253</v>
      </c>
      <c r="B929" s="106" t="s">
        <v>2254</v>
      </c>
      <c r="C929" s="106"/>
      <c r="D929" s="106"/>
      <c r="E929" s="106"/>
      <c r="F929" s="106"/>
      <c r="G929" s="106"/>
      <c r="H929" s="72">
        <f>ROUND(SUM(H930:H931),2)</f>
        <v>40803.04</v>
      </c>
    </row>
    <row r="930" ht="16.5" spans="1:8">
      <c r="A930" s="78" t="s">
        <v>2255</v>
      </c>
      <c r="B930" s="77" t="s">
        <v>2256</v>
      </c>
      <c r="C930" s="107" t="s">
        <v>2257</v>
      </c>
      <c r="D930" s="77" t="s">
        <v>27</v>
      </c>
      <c r="E930" s="77" t="s">
        <v>35</v>
      </c>
      <c r="F930" s="95">
        <v>16</v>
      </c>
      <c r="G930" s="95">
        <v>1809</v>
      </c>
      <c r="H930" s="108">
        <f>ROUND(ROUND(F930,2)*ROUND(G930,2),2)</f>
        <v>28944</v>
      </c>
    </row>
    <row r="931" ht="16.5" spans="1:8">
      <c r="A931" s="78" t="s">
        <v>2258</v>
      </c>
      <c r="B931" s="77" t="s">
        <v>2259</v>
      </c>
      <c r="C931" s="107" t="s">
        <v>2260</v>
      </c>
      <c r="D931" s="77" t="s">
        <v>27</v>
      </c>
      <c r="E931" s="77" t="s">
        <v>35</v>
      </c>
      <c r="F931" s="95">
        <v>16</v>
      </c>
      <c r="G931" s="95">
        <v>741.19</v>
      </c>
      <c r="H931" s="108">
        <f>ROUND(ROUND(F931,2)*ROUND(G931,2),2)</f>
        <v>11859.04</v>
      </c>
    </row>
    <row r="932" ht="20.1" customHeight="1" spans="1:8">
      <c r="A932" s="106" t="s">
        <v>2261</v>
      </c>
      <c r="B932" s="106" t="s">
        <v>2262</v>
      </c>
      <c r="C932" s="106"/>
      <c r="D932" s="106"/>
      <c r="E932" s="106"/>
      <c r="F932" s="106"/>
      <c r="G932" s="106"/>
      <c r="H932" s="72">
        <f>ROUND(SUM(H933:H933),2)</f>
        <v>174246.78</v>
      </c>
    </row>
    <row r="933" ht="24.75" spans="1:8">
      <c r="A933" s="78" t="s">
        <v>2263</v>
      </c>
      <c r="B933" s="77" t="s">
        <v>2264</v>
      </c>
      <c r="C933" s="107" t="s">
        <v>2265</v>
      </c>
      <c r="D933" s="77" t="s">
        <v>27</v>
      </c>
      <c r="E933" s="77" t="s">
        <v>41</v>
      </c>
      <c r="F933" s="95">
        <v>409.03</v>
      </c>
      <c r="G933" s="95">
        <v>426</v>
      </c>
      <c r="H933" s="108">
        <f>ROUND(ROUND(F933,2)*ROUND(G933,2),2)</f>
        <v>174246.78</v>
      </c>
    </row>
    <row r="934" ht="20.1" customHeight="1" spans="1:8">
      <c r="A934" s="106" t="s">
        <v>2266</v>
      </c>
      <c r="B934" s="106" t="s">
        <v>2267</v>
      </c>
      <c r="C934" s="106"/>
      <c r="D934" s="106"/>
      <c r="E934" s="106"/>
      <c r="F934" s="106"/>
      <c r="G934" s="106"/>
      <c r="H934" s="72">
        <f>ROUND(SUM(H935:H937),2)</f>
        <v>56036.81</v>
      </c>
    </row>
    <row r="935" ht="16.5" spans="1:8">
      <c r="A935" s="78" t="s">
        <v>2268</v>
      </c>
      <c r="B935" s="77" t="s">
        <v>2269</v>
      </c>
      <c r="C935" s="107" t="s">
        <v>2270</v>
      </c>
      <c r="D935" s="77" t="s">
        <v>14</v>
      </c>
      <c r="E935" s="77" t="s">
        <v>41</v>
      </c>
      <c r="F935" s="95">
        <v>17.7</v>
      </c>
      <c r="G935" s="95">
        <v>130.65</v>
      </c>
      <c r="H935" s="108">
        <f>ROUND(ROUND(F935,2)*ROUND(G935,2),2)</f>
        <v>2312.51</v>
      </c>
    </row>
    <row r="936" ht="16.5" spans="1:8">
      <c r="A936" s="78" t="s">
        <v>2271</v>
      </c>
      <c r="B936" s="77" t="s">
        <v>2272</v>
      </c>
      <c r="C936" s="107" t="s">
        <v>2273</v>
      </c>
      <c r="D936" s="77" t="s">
        <v>14</v>
      </c>
      <c r="E936" s="77" t="s">
        <v>35</v>
      </c>
      <c r="F936" s="95">
        <v>14.6</v>
      </c>
      <c r="G936" s="95">
        <v>763.76</v>
      </c>
      <c r="H936" s="108">
        <f>ROUND(ROUND(F936,2)*ROUND(G936,2),2)</f>
        <v>11150.9</v>
      </c>
    </row>
    <row r="937" ht="16.5" spans="1:8">
      <c r="A937" s="78" t="s">
        <v>2274</v>
      </c>
      <c r="B937" s="77" t="s">
        <v>2275</v>
      </c>
      <c r="C937" s="107" t="s">
        <v>2276</v>
      </c>
      <c r="D937" s="77" t="s">
        <v>27</v>
      </c>
      <c r="E937" s="77" t="s">
        <v>41</v>
      </c>
      <c r="F937" s="95">
        <v>2618.29</v>
      </c>
      <c r="G937" s="95">
        <v>16.26</v>
      </c>
      <c r="H937" s="108">
        <f>ROUND(ROUND(F937,2)*ROUND(G937,2),2)</f>
        <v>42573.4</v>
      </c>
    </row>
    <row r="938" ht="15" customHeight="1" spans="1:8">
      <c r="A938" s="2"/>
      <c r="B938" s="2"/>
      <c r="C938" s="2"/>
      <c r="D938" s="2"/>
      <c r="E938" s="2"/>
      <c r="F938" s="105" t="s">
        <v>2277</v>
      </c>
      <c r="G938" s="105"/>
      <c r="H938" s="72">
        <f>H939+H940</f>
        <v>1702383.37</v>
      </c>
    </row>
    <row r="939" ht="15" customHeight="1" spans="1:8">
      <c r="A939" s="2"/>
      <c r="B939" s="2"/>
      <c r="C939" s="2"/>
      <c r="D939" s="2"/>
      <c r="E939" s="2"/>
      <c r="F939" s="105" t="s">
        <v>2278</v>
      </c>
      <c r="G939" s="105"/>
      <c r="H939" s="72">
        <v>1525057.95</v>
      </c>
    </row>
    <row r="940" ht="15" customHeight="1" spans="1:8">
      <c r="A940" s="2"/>
      <c r="B940" s="2"/>
      <c r="C940" s="2"/>
      <c r="D940" s="2"/>
      <c r="E940" s="2"/>
      <c r="F940" s="105" t="s">
        <v>2279</v>
      </c>
      <c r="G940" s="105"/>
      <c r="H940" s="72">
        <v>177325.42</v>
      </c>
    </row>
    <row r="941" ht="15" customHeight="1" spans="1:8">
      <c r="A941" s="2"/>
      <c r="B941" s="2"/>
      <c r="C941" s="2"/>
      <c r="D941" s="2"/>
      <c r="E941" s="2"/>
      <c r="F941" s="105" t="s">
        <v>2280</v>
      </c>
      <c r="G941" s="105"/>
      <c r="H941" s="72">
        <f>H4+H10+H57+H98+H165+H173+H202+H208+H500+H551+H696+H700+H765+H775+H807+H817+H849+H870+H885+H897+H899+H903+H921+H934</f>
        <v>7949495.81</v>
      </c>
    </row>
    <row r="942" ht="15" customHeight="1" spans="1:8">
      <c r="A942" s="2"/>
      <c r="B942" s="2"/>
      <c r="C942" s="2"/>
      <c r="D942" s="2"/>
      <c r="E942" s="2"/>
      <c r="F942" s="105" t="s">
        <v>2281</v>
      </c>
      <c r="G942" s="105"/>
      <c r="H942" s="72">
        <f>H941+H938</f>
        <v>9651879.18</v>
      </c>
    </row>
    <row r="943" ht="15" customHeight="1" spans="1:8">
      <c r="A943" s="3" t="s">
        <v>2282</v>
      </c>
      <c r="B943" s="3"/>
      <c r="C943" s="3"/>
      <c r="D943" s="3"/>
      <c r="E943" s="3"/>
      <c r="F943" s="3"/>
      <c r="G943" s="3"/>
      <c r="H943" s="3"/>
    </row>
  </sheetData>
  <mergeCells count="145">
    <mergeCell ref="A1:H1"/>
    <mergeCell ref="B2:G2"/>
    <mergeCell ref="B4:G4"/>
    <mergeCell ref="B10:G10"/>
    <mergeCell ref="B11:G11"/>
    <mergeCell ref="B13:G13"/>
    <mergeCell ref="B19:G19"/>
    <mergeCell ref="B35:G35"/>
    <mergeCell ref="B36:G36"/>
    <mergeCell ref="B52:G52"/>
    <mergeCell ref="B55:G55"/>
    <mergeCell ref="B57:G57"/>
    <mergeCell ref="B58:G58"/>
    <mergeCell ref="B64:G64"/>
    <mergeCell ref="B69:G69"/>
    <mergeCell ref="B82:G82"/>
    <mergeCell ref="B91:G91"/>
    <mergeCell ref="B98:G98"/>
    <mergeCell ref="B99:G99"/>
    <mergeCell ref="B107:G107"/>
    <mergeCell ref="B118:G118"/>
    <mergeCell ref="B132:G132"/>
    <mergeCell ref="B143:G143"/>
    <mergeCell ref="B145:G145"/>
    <mergeCell ref="B159:G159"/>
    <mergeCell ref="B165:G165"/>
    <mergeCell ref="B173:G173"/>
    <mergeCell ref="B174:G174"/>
    <mergeCell ref="B185:G185"/>
    <mergeCell ref="B191:G191"/>
    <mergeCell ref="B196:G196"/>
    <mergeCell ref="B202:G202"/>
    <mergeCell ref="B208:G208"/>
    <mergeCell ref="B209:G209"/>
    <mergeCell ref="B247:G247"/>
    <mergeCell ref="B263:G263"/>
    <mergeCell ref="B274:G274"/>
    <mergeCell ref="B287:G287"/>
    <mergeCell ref="B290:G290"/>
    <mergeCell ref="B295:G295"/>
    <mergeCell ref="B296:G296"/>
    <mergeCell ref="B300:G300"/>
    <mergeCell ref="B306:G306"/>
    <mergeCell ref="B312:G312"/>
    <mergeCell ref="B319:G319"/>
    <mergeCell ref="B328:G328"/>
    <mergeCell ref="B339:G339"/>
    <mergeCell ref="B346:G346"/>
    <mergeCell ref="B352:G352"/>
    <mergeCell ref="B359:G359"/>
    <mergeCell ref="B365:G365"/>
    <mergeCell ref="B372:G372"/>
    <mergeCell ref="B380:G380"/>
    <mergeCell ref="B391:G391"/>
    <mergeCell ref="B397:G397"/>
    <mergeCell ref="B403:G403"/>
    <mergeCell ref="B409:G409"/>
    <mergeCell ref="B416:G416"/>
    <mergeCell ref="B427:G427"/>
    <mergeCell ref="B437:G437"/>
    <mergeCell ref="B452:G452"/>
    <mergeCell ref="B453:G453"/>
    <mergeCell ref="B457:G457"/>
    <mergeCell ref="B461:G461"/>
    <mergeCell ref="B472:G472"/>
    <mergeCell ref="B476:G476"/>
    <mergeCell ref="B493:G493"/>
    <mergeCell ref="B495:G495"/>
    <mergeCell ref="B500:G500"/>
    <mergeCell ref="B501:G501"/>
    <mergeCell ref="B525:G525"/>
    <mergeCell ref="B531:G531"/>
    <mergeCell ref="B534:G534"/>
    <mergeCell ref="B538:G538"/>
    <mergeCell ref="B540:G540"/>
    <mergeCell ref="B551:G551"/>
    <mergeCell ref="B552:G552"/>
    <mergeCell ref="B553:G553"/>
    <mergeCell ref="B559:G559"/>
    <mergeCell ref="B593:G593"/>
    <mergeCell ref="B600:G600"/>
    <mergeCell ref="B614:G614"/>
    <mergeCell ref="B615:G615"/>
    <mergeCell ref="B624:G624"/>
    <mergeCell ref="B662:G662"/>
    <mergeCell ref="B666:G666"/>
    <mergeCell ref="B667:G667"/>
    <mergeCell ref="B672:G672"/>
    <mergeCell ref="B696:G696"/>
    <mergeCell ref="B700:G700"/>
    <mergeCell ref="B701:G701"/>
    <mergeCell ref="B706:G706"/>
    <mergeCell ref="B724:G724"/>
    <mergeCell ref="B735:G735"/>
    <mergeCell ref="B753:G753"/>
    <mergeCell ref="B765:G765"/>
    <mergeCell ref="B766:G766"/>
    <mergeCell ref="B773:G773"/>
    <mergeCell ref="B775:G775"/>
    <mergeCell ref="B776:G776"/>
    <mergeCell ref="B782:G782"/>
    <mergeCell ref="B790:G790"/>
    <mergeCell ref="B799:G799"/>
    <mergeCell ref="B807:G807"/>
    <mergeCell ref="B808:G808"/>
    <mergeCell ref="B812:G812"/>
    <mergeCell ref="B814:G814"/>
    <mergeCell ref="B817:G817"/>
    <mergeCell ref="B818:G818"/>
    <mergeCell ref="B821:G821"/>
    <mergeCell ref="B822:G822"/>
    <mergeCell ref="B825:G825"/>
    <mergeCell ref="B828:G828"/>
    <mergeCell ref="B831:G831"/>
    <mergeCell ref="B834:G834"/>
    <mergeCell ref="B837:G837"/>
    <mergeCell ref="B840:G840"/>
    <mergeCell ref="B843:G843"/>
    <mergeCell ref="B846:G846"/>
    <mergeCell ref="B849:G849"/>
    <mergeCell ref="B850:G850"/>
    <mergeCell ref="B856:G856"/>
    <mergeCell ref="B859:G859"/>
    <mergeCell ref="B865:G865"/>
    <mergeCell ref="B870:G870"/>
    <mergeCell ref="B871:G871"/>
    <mergeCell ref="B878:G878"/>
    <mergeCell ref="B881:G881"/>
    <mergeCell ref="B885:G885"/>
    <mergeCell ref="B886:G886"/>
    <mergeCell ref="B897:G897"/>
    <mergeCell ref="B899:G899"/>
    <mergeCell ref="B903:G903"/>
    <mergeCell ref="B921:G921"/>
    <mergeCell ref="B922:G922"/>
    <mergeCell ref="B924:G924"/>
    <mergeCell ref="B929:G929"/>
    <mergeCell ref="B932:G932"/>
    <mergeCell ref="B934:G934"/>
    <mergeCell ref="F938:G938"/>
    <mergeCell ref="F939:G939"/>
    <mergeCell ref="F940:G940"/>
    <mergeCell ref="F941:G941"/>
    <mergeCell ref="F942:G942"/>
    <mergeCell ref="A943:H943"/>
  </mergeCells>
  <printOptions horizontalCentered="1"/>
  <pageMargins left="0.511811023622047" right="0.511811023622047" top="0.511811023622047" bottom="0.511811023622047" header="0" footer="0"/>
  <pageSetup paperSize="9" scale="80" orientation="portrait"/>
  <headerFooter>
    <oddFooter>&amp;L&amp;9&amp;A&amp;R&amp;9Página &amp;P de &amp;N</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G43"/>
  <sheetViews>
    <sheetView view="pageBreakPreview" zoomScale="115" zoomScaleNormal="100" workbookViewId="0">
      <selection activeCell="I5" sqref="I5"/>
    </sheetView>
  </sheetViews>
  <sheetFormatPr defaultColWidth="9" defaultRowHeight="13.5" outlineLevelCol="6"/>
  <cols>
    <col min="1" max="1" width="9.28333333333333" customWidth="1"/>
    <col min="2" max="2" width="70.7083333333333" customWidth="1"/>
    <col min="3" max="3" width="8.85833333333333" customWidth="1"/>
    <col min="4" max="4" width="2.425" customWidth="1"/>
    <col min="5" max="5" width="7.70833333333333" customWidth="1"/>
    <col min="6" max="6" width="3.70833333333333" customWidth="1"/>
    <col min="7" max="7" width="14.425" customWidth="1"/>
  </cols>
  <sheetData>
    <row r="1" ht="116.1" customHeight="1" spans="1:7">
      <c r="A1" s="1"/>
      <c r="B1" s="1"/>
      <c r="C1" s="1"/>
      <c r="D1" s="1"/>
      <c r="E1" s="1"/>
      <c r="F1" s="1"/>
      <c r="G1" s="1"/>
    </row>
    <row r="2" ht="12" customHeight="1" spans="1:7">
      <c r="A2" s="2"/>
      <c r="B2" s="3" t="s">
        <v>0</v>
      </c>
      <c r="C2" s="3"/>
      <c r="D2" s="3"/>
      <c r="E2" s="3"/>
      <c r="F2" s="2"/>
      <c r="G2" s="2"/>
    </row>
    <row r="3" ht="15" customHeight="1" spans="1:7">
      <c r="A3" s="4" t="s">
        <v>5965</v>
      </c>
      <c r="B3" s="4" t="s">
        <v>3</v>
      </c>
      <c r="C3" s="5" t="s">
        <v>5992</v>
      </c>
      <c r="D3" s="5"/>
      <c r="E3" s="5" t="s">
        <v>5993</v>
      </c>
      <c r="F3" s="5"/>
      <c r="G3" s="2"/>
    </row>
    <row r="4" ht="12" customHeight="1" spans="1:7">
      <c r="A4" s="2"/>
      <c r="B4" s="3" t="s">
        <v>0</v>
      </c>
      <c r="C4" s="3"/>
      <c r="D4" s="2"/>
      <c r="E4" s="2"/>
      <c r="F4" s="2"/>
      <c r="G4" s="2"/>
    </row>
    <row r="5" ht="12.95" customHeight="1" spans="1:7">
      <c r="A5" s="6" t="s">
        <v>5970</v>
      </c>
      <c r="B5" s="7" t="s">
        <v>5994</v>
      </c>
      <c r="C5" s="2"/>
      <c r="D5" s="2"/>
      <c r="E5" s="2"/>
      <c r="F5" s="2"/>
      <c r="G5" s="2"/>
    </row>
    <row r="6" ht="12.95" customHeight="1" spans="1:7">
      <c r="A6" s="8" t="s">
        <v>5972</v>
      </c>
      <c r="B6" s="9" t="s">
        <v>5995</v>
      </c>
      <c r="C6" s="10">
        <v>20</v>
      </c>
      <c r="D6" s="10"/>
      <c r="E6" s="11">
        <v>20</v>
      </c>
      <c r="F6" s="11"/>
      <c r="G6" s="2"/>
    </row>
    <row r="7" ht="12.95" customHeight="1" spans="1:7">
      <c r="A7" s="8" t="s">
        <v>5974</v>
      </c>
      <c r="B7" s="9" t="s">
        <v>5996</v>
      </c>
      <c r="C7" s="10">
        <v>1.5</v>
      </c>
      <c r="D7" s="10"/>
      <c r="E7" s="11">
        <v>1.5</v>
      </c>
      <c r="F7" s="11"/>
      <c r="G7" s="2"/>
    </row>
    <row r="8" ht="12.95" customHeight="1" spans="1:7">
      <c r="A8" s="8" t="s">
        <v>5976</v>
      </c>
      <c r="B8" s="9" t="s">
        <v>5997</v>
      </c>
      <c r="C8" s="10">
        <v>1</v>
      </c>
      <c r="D8" s="10"/>
      <c r="E8" s="11">
        <v>1</v>
      </c>
      <c r="F8" s="11"/>
      <c r="G8" s="2"/>
    </row>
    <row r="9" ht="12.95" customHeight="1" spans="1:7">
      <c r="A9" s="8" t="s">
        <v>5978</v>
      </c>
      <c r="B9" s="9" t="s">
        <v>5998</v>
      </c>
      <c r="C9" s="10">
        <v>0.2</v>
      </c>
      <c r="D9" s="10"/>
      <c r="E9" s="11">
        <v>0.2</v>
      </c>
      <c r="F9" s="11"/>
      <c r="G9" s="2"/>
    </row>
    <row r="10" ht="12.95" customHeight="1" spans="1:7">
      <c r="A10" s="8" t="s">
        <v>5999</v>
      </c>
      <c r="B10" s="9" t="s">
        <v>6000</v>
      </c>
      <c r="C10" s="10">
        <v>0.6</v>
      </c>
      <c r="D10" s="10"/>
      <c r="E10" s="11">
        <v>0.6</v>
      </c>
      <c r="F10" s="11"/>
      <c r="G10" s="2"/>
    </row>
    <row r="11" ht="12.95" customHeight="1" spans="1:7">
      <c r="A11" s="8" t="s">
        <v>6001</v>
      </c>
      <c r="B11" s="9" t="s">
        <v>6002</v>
      </c>
      <c r="C11" s="10">
        <v>2.5</v>
      </c>
      <c r="D11" s="10"/>
      <c r="E11" s="11">
        <v>2.5</v>
      </c>
      <c r="F11" s="11"/>
      <c r="G11" s="2"/>
    </row>
    <row r="12" ht="12.95" customHeight="1" spans="1:7">
      <c r="A12" s="8" t="s">
        <v>6003</v>
      </c>
      <c r="B12" s="9" t="s">
        <v>6004</v>
      </c>
      <c r="C12" s="10">
        <v>3</v>
      </c>
      <c r="D12" s="10"/>
      <c r="E12" s="11">
        <v>3</v>
      </c>
      <c r="F12" s="11"/>
      <c r="G12" s="2"/>
    </row>
    <row r="13" ht="12.95" customHeight="1" spans="1:7">
      <c r="A13" s="8" t="s">
        <v>6005</v>
      </c>
      <c r="B13" s="9" t="s">
        <v>6006</v>
      </c>
      <c r="C13" s="10">
        <v>8</v>
      </c>
      <c r="D13" s="10"/>
      <c r="E13" s="11">
        <v>8</v>
      </c>
      <c r="F13" s="11"/>
      <c r="G13" s="2"/>
    </row>
    <row r="14" ht="12.95" customHeight="1" spans="1:7">
      <c r="A14" s="8" t="s">
        <v>6007</v>
      </c>
      <c r="B14" s="9" t="s">
        <v>6008</v>
      </c>
      <c r="C14" s="10">
        <v>0</v>
      </c>
      <c r="D14" s="10"/>
      <c r="E14" s="11">
        <v>0</v>
      </c>
      <c r="F14" s="11"/>
      <c r="G14" s="2"/>
    </row>
    <row r="15" ht="15" customHeight="1" spans="1:7">
      <c r="A15" s="2"/>
      <c r="B15" s="12" t="s">
        <v>2300</v>
      </c>
      <c r="C15" s="13">
        <v>36.8</v>
      </c>
      <c r="D15" s="13"/>
      <c r="E15" s="13">
        <v>36.8</v>
      </c>
      <c r="F15" s="13"/>
      <c r="G15" s="2"/>
    </row>
    <row r="16" ht="12" customHeight="1" spans="1:7">
      <c r="A16" s="2"/>
      <c r="B16" s="3" t="s">
        <v>0</v>
      </c>
      <c r="C16" s="3"/>
      <c r="D16" s="2"/>
      <c r="E16" s="2"/>
      <c r="F16" s="2"/>
      <c r="G16" s="2"/>
    </row>
    <row r="17" ht="12.95" customHeight="1" spans="1:7">
      <c r="A17" s="6" t="s">
        <v>5966</v>
      </c>
      <c r="B17" s="7" t="s">
        <v>6009</v>
      </c>
      <c r="C17" s="2"/>
      <c r="D17" s="2"/>
      <c r="E17" s="2"/>
      <c r="F17" s="2"/>
      <c r="G17" s="2"/>
    </row>
    <row r="18" ht="12.95" customHeight="1" spans="1:7">
      <c r="A18" s="8" t="s">
        <v>5968</v>
      </c>
      <c r="B18" s="9" t="s">
        <v>6010</v>
      </c>
      <c r="C18" s="10">
        <v>17.99</v>
      </c>
      <c r="D18" s="10"/>
      <c r="E18" s="11">
        <v>0</v>
      </c>
      <c r="F18" s="11"/>
      <c r="G18" s="2"/>
    </row>
    <row r="19" ht="12.95" customHeight="1" spans="1:7">
      <c r="A19" s="8" t="s">
        <v>6011</v>
      </c>
      <c r="B19" s="9" t="s">
        <v>6012</v>
      </c>
      <c r="C19" s="10">
        <v>3.97</v>
      </c>
      <c r="D19" s="10"/>
      <c r="E19" s="11">
        <v>0</v>
      </c>
      <c r="F19" s="11"/>
      <c r="G19" s="2"/>
    </row>
    <row r="20" ht="12.95" customHeight="1" spans="1:7">
      <c r="A20" s="8" t="s">
        <v>6013</v>
      </c>
      <c r="B20" s="9" t="s">
        <v>6014</v>
      </c>
      <c r="C20" s="10">
        <v>0.86</v>
      </c>
      <c r="D20" s="10"/>
      <c r="E20" s="11">
        <v>0.64</v>
      </c>
      <c r="F20" s="11"/>
      <c r="G20" s="2"/>
    </row>
    <row r="21" ht="12.95" customHeight="1" spans="1:7">
      <c r="A21" s="8" t="s">
        <v>6015</v>
      </c>
      <c r="B21" s="9" t="s">
        <v>6016</v>
      </c>
      <c r="C21" s="10">
        <v>11.19</v>
      </c>
      <c r="D21" s="10"/>
      <c r="E21" s="11">
        <v>8.33</v>
      </c>
      <c r="F21" s="11"/>
      <c r="G21" s="2"/>
    </row>
    <row r="22" ht="12.95" customHeight="1" spans="1:7">
      <c r="A22" s="8" t="s">
        <v>6017</v>
      </c>
      <c r="B22" s="9" t="s">
        <v>6018</v>
      </c>
      <c r="C22" s="10">
        <v>0.06</v>
      </c>
      <c r="D22" s="10"/>
      <c r="E22" s="11">
        <v>0.04</v>
      </c>
      <c r="F22" s="11"/>
      <c r="G22" s="2"/>
    </row>
    <row r="23" ht="12.95" customHeight="1" spans="1:7">
      <c r="A23" s="8" t="s">
        <v>6019</v>
      </c>
      <c r="B23" s="9" t="s">
        <v>6020</v>
      </c>
      <c r="C23" s="10">
        <v>0.75</v>
      </c>
      <c r="D23" s="10"/>
      <c r="E23" s="11">
        <v>0.56</v>
      </c>
      <c r="F23" s="11"/>
      <c r="G23" s="2"/>
    </row>
    <row r="24" ht="12.95" customHeight="1" spans="1:7">
      <c r="A24" s="8" t="s">
        <v>6021</v>
      </c>
      <c r="B24" s="9" t="s">
        <v>6022</v>
      </c>
      <c r="C24" s="10">
        <v>2.17</v>
      </c>
      <c r="D24" s="10"/>
      <c r="E24" s="11">
        <v>0</v>
      </c>
      <c r="F24" s="11"/>
      <c r="G24" s="2"/>
    </row>
    <row r="25" ht="12.95" customHeight="1" spans="1:7">
      <c r="A25" s="8" t="s">
        <v>6023</v>
      </c>
      <c r="B25" s="9" t="s">
        <v>6024</v>
      </c>
      <c r="C25" s="10">
        <v>0.1</v>
      </c>
      <c r="D25" s="10"/>
      <c r="E25" s="11">
        <v>0.08</v>
      </c>
      <c r="F25" s="11"/>
      <c r="G25" s="2"/>
    </row>
    <row r="26" ht="12.95" customHeight="1" spans="1:7">
      <c r="A26" s="8" t="s">
        <v>6025</v>
      </c>
      <c r="B26" s="9" t="s">
        <v>6026</v>
      </c>
      <c r="C26" s="10">
        <v>13.8</v>
      </c>
      <c r="D26" s="10"/>
      <c r="E26" s="11">
        <v>10.27</v>
      </c>
      <c r="F26" s="11"/>
      <c r="G26" s="2"/>
    </row>
    <row r="27" ht="12.95" customHeight="1" spans="1:7">
      <c r="A27" s="8" t="s">
        <v>6027</v>
      </c>
      <c r="B27" s="9" t="s">
        <v>6028</v>
      </c>
      <c r="C27" s="10">
        <v>0.04</v>
      </c>
      <c r="D27" s="10"/>
      <c r="E27" s="11">
        <v>0.03</v>
      </c>
      <c r="F27" s="11"/>
      <c r="G27" s="2"/>
    </row>
    <row r="28" ht="15" customHeight="1" spans="1:7">
      <c r="A28" s="2"/>
      <c r="B28" s="12" t="s">
        <v>2300</v>
      </c>
      <c r="C28" s="13">
        <v>50.93</v>
      </c>
      <c r="D28" s="13"/>
      <c r="E28" s="13">
        <v>19.95</v>
      </c>
      <c r="F28" s="13"/>
      <c r="G28" s="2"/>
    </row>
    <row r="29" ht="12" customHeight="1" spans="1:7">
      <c r="A29" s="2"/>
      <c r="B29" s="3" t="s">
        <v>0</v>
      </c>
      <c r="C29" s="3"/>
      <c r="D29" s="2"/>
      <c r="E29" s="2"/>
      <c r="F29" s="2"/>
      <c r="G29" s="2"/>
    </row>
    <row r="30" ht="12.95" customHeight="1" spans="1:7">
      <c r="A30" s="6" t="s">
        <v>5980</v>
      </c>
      <c r="B30" s="7" t="s">
        <v>6029</v>
      </c>
      <c r="C30" s="2"/>
      <c r="D30" s="2"/>
      <c r="E30" s="2"/>
      <c r="F30" s="2"/>
      <c r="G30" s="2"/>
    </row>
    <row r="31" ht="12.95" customHeight="1" spans="1:7">
      <c r="A31" s="8" t="s">
        <v>5982</v>
      </c>
      <c r="B31" s="9" t="s">
        <v>6030</v>
      </c>
      <c r="C31" s="10">
        <v>5.55</v>
      </c>
      <c r="D31" s="10"/>
      <c r="E31" s="11">
        <v>4.13</v>
      </c>
      <c r="F31" s="11"/>
      <c r="G31" s="2"/>
    </row>
    <row r="32" ht="12.95" customHeight="1" spans="1:7">
      <c r="A32" s="8" t="s">
        <v>5984</v>
      </c>
      <c r="B32" s="9" t="s">
        <v>6031</v>
      </c>
      <c r="C32" s="10">
        <v>0.13</v>
      </c>
      <c r="D32" s="10"/>
      <c r="E32" s="11">
        <v>0.1</v>
      </c>
      <c r="F32" s="11"/>
      <c r="G32" s="2"/>
    </row>
    <row r="33" ht="12.95" customHeight="1" spans="1:7">
      <c r="A33" s="8" t="s">
        <v>5986</v>
      </c>
      <c r="B33" s="9" t="s">
        <v>6032</v>
      </c>
      <c r="C33" s="10">
        <v>0.91</v>
      </c>
      <c r="D33" s="10"/>
      <c r="E33" s="11">
        <v>0.68</v>
      </c>
      <c r="F33" s="11"/>
      <c r="G33" s="2"/>
    </row>
    <row r="34" ht="12.95" customHeight="1" spans="1:7">
      <c r="A34" s="8" t="s">
        <v>5988</v>
      </c>
      <c r="B34" s="9" t="s">
        <v>6033</v>
      </c>
      <c r="C34" s="10">
        <v>2.62</v>
      </c>
      <c r="D34" s="10"/>
      <c r="E34" s="11">
        <v>1.95</v>
      </c>
      <c r="F34" s="11"/>
      <c r="G34" s="2"/>
    </row>
    <row r="35" ht="12.95" customHeight="1" spans="1:7">
      <c r="A35" s="8" t="s">
        <v>6034</v>
      </c>
      <c r="B35" s="9" t="s">
        <v>6035</v>
      </c>
      <c r="C35" s="10">
        <v>0.47</v>
      </c>
      <c r="D35" s="10"/>
      <c r="E35" s="11">
        <v>0.35</v>
      </c>
      <c r="F35" s="11"/>
      <c r="G35" s="2"/>
    </row>
    <row r="36" ht="15" customHeight="1" spans="1:7">
      <c r="A36" s="2"/>
      <c r="B36" s="12" t="s">
        <v>2300</v>
      </c>
      <c r="C36" s="13">
        <v>9.68</v>
      </c>
      <c r="D36" s="13"/>
      <c r="E36" s="13">
        <v>7.21</v>
      </c>
      <c r="F36" s="13"/>
      <c r="G36" s="2"/>
    </row>
    <row r="37" ht="12" customHeight="1" spans="1:7">
      <c r="A37" s="2"/>
      <c r="B37" s="3" t="s">
        <v>0</v>
      </c>
      <c r="C37" s="3"/>
      <c r="D37" s="2"/>
      <c r="E37" s="2"/>
      <c r="F37" s="2"/>
      <c r="G37" s="2"/>
    </row>
    <row r="38" ht="12.95" customHeight="1" spans="1:7">
      <c r="A38" s="6" t="s">
        <v>6036</v>
      </c>
      <c r="B38" s="7" t="s">
        <v>6037</v>
      </c>
      <c r="C38" s="2"/>
      <c r="D38" s="2"/>
      <c r="E38" s="2"/>
      <c r="F38" s="2"/>
      <c r="G38" s="2"/>
    </row>
    <row r="39" ht="12.95" customHeight="1" spans="1:7">
      <c r="A39" s="8" t="s">
        <v>6038</v>
      </c>
      <c r="B39" s="9" t="s">
        <v>6039</v>
      </c>
      <c r="C39" s="10">
        <v>18.74</v>
      </c>
      <c r="D39" s="10"/>
      <c r="E39" s="11">
        <v>7.34</v>
      </c>
      <c r="F39" s="11"/>
      <c r="G39" s="2"/>
    </row>
    <row r="40" ht="18" customHeight="1" spans="1:7">
      <c r="A40" s="8" t="s">
        <v>6040</v>
      </c>
      <c r="B40" s="9" t="s">
        <v>6041</v>
      </c>
      <c r="C40" s="10">
        <v>0.49</v>
      </c>
      <c r="D40" s="10"/>
      <c r="E40" s="11">
        <v>0.37</v>
      </c>
      <c r="F40" s="11"/>
      <c r="G40" s="2"/>
    </row>
    <row r="41" ht="15" customHeight="1" spans="1:7">
      <c r="A41" s="2"/>
      <c r="B41" s="12" t="s">
        <v>2300</v>
      </c>
      <c r="C41" s="13">
        <v>19.23</v>
      </c>
      <c r="D41" s="13"/>
      <c r="E41" s="13">
        <v>7.71</v>
      </c>
      <c r="F41" s="13"/>
      <c r="G41" s="2"/>
    </row>
    <row r="42" ht="15" customHeight="1" spans="1:7">
      <c r="A42" s="2"/>
      <c r="B42" s="3" t="s">
        <v>0</v>
      </c>
      <c r="C42" s="3"/>
      <c r="D42" s="3"/>
      <c r="E42" s="2"/>
      <c r="F42" s="2"/>
      <c r="G42" s="2"/>
    </row>
    <row r="43" ht="20.1" customHeight="1" spans="1:7">
      <c r="A43" s="2"/>
      <c r="B43" s="14" t="s">
        <v>6042</v>
      </c>
      <c r="C43" s="15">
        <v>116.64</v>
      </c>
      <c r="D43" s="15"/>
      <c r="E43" s="15">
        <v>71.67</v>
      </c>
      <c r="F43" s="15"/>
      <c r="G43" s="2"/>
    </row>
  </sheetData>
  <mergeCells count="70">
    <mergeCell ref="B2:E2"/>
    <mergeCell ref="C3:D3"/>
    <mergeCell ref="E3:F3"/>
    <mergeCell ref="B4:C4"/>
    <mergeCell ref="C6:D6"/>
    <mergeCell ref="E6:F6"/>
    <mergeCell ref="C7:D7"/>
    <mergeCell ref="E7:F7"/>
    <mergeCell ref="C8:D8"/>
    <mergeCell ref="E8:F8"/>
    <mergeCell ref="C9:D9"/>
    <mergeCell ref="E9:F9"/>
    <mergeCell ref="C10:D10"/>
    <mergeCell ref="E10:F10"/>
    <mergeCell ref="C11:D11"/>
    <mergeCell ref="E11:F11"/>
    <mergeCell ref="C12:D12"/>
    <mergeCell ref="E12:F12"/>
    <mergeCell ref="C13:D13"/>
    <mergeCell ref="E13:F13"/>
    <mergeCell ref="C14:D14"/>
    <mergeCell ref="E14:F14"/>
    <mergeCell ref="C15:D15"/>
    <mergeCell ref="E15:F15"/>
    <mergeCell ref="B16:C16"/>
    <mergeCell ref="C18:D18"/>
    <mergeCell ref="E18:F18"/>
    <mergeCell ref="C19:D19"/>
    <mergeCell ref="E19:F19"/>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B29:C29"/>
    <mergeCell ref="C31:D31"/>
    <mergeCell ref="E31:F31"/>
    <mergeCell ref="C32:D32"/>
    <mergeCell ref="E32:F32"/>
    <mergeCell ref="C33:D33"/>
    <mergeCell ref="E33:F33"/>
    <mergeCell ref="C34:D34"/>
    <mergeCell ref="E34:F34"/>
    <mergeCell ref="C35:D35"/>
    <mergeCell ref="E35:F35"/>
    <mergeCell ref="C36:D36"/>
    <mergeCell ref="E36:F36"/>
    <mergeCell ref="B37:C37"/>
    <mergeCell ref="C39:D39"/>
    <mergeCell ref="E39:F39"/>
    <mergeCell ref="C40:D40"/>
    <mergeCell ref="E40:F40"/>
    <mergeCell ref="C41:D41"/>
    <mergeCell ref="E41:F41"/>
    <mergeCell ref="B42:D42"/>
    <mergeCell ref="C43:D43"/>
    <mergeCell ref="E43:F43"/>
  </mergeCells>
  <printOptions horizontalCentered="1"/>
  <pageMargins left="0.511811023622047" right="0.511811023622047" top="0.511811023622047" bottom="0.511811023622047" header="0" footer="0"/>
  <pageSetup paperSize="9" scale="85" orientation="portrait"/>
  <headerFooter>
    <oddFooter>&amp;L&amp;9&amp;A&amp;R&amp;9Página &amp;P de &amp;N</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J943"/>
  <sheetViews>
    <sheetView view="pageBreakPreview" zoomScale="115" zoomScaleNormal="100" workbookViewId="0">
      <selection activeCell="K2" sqref="K2"/>
    </sheetView>
  </sheetViews>
  <sheetFormatPr defaultColWidth="9" defaultRowHeight="13.5"/>
  <cols>
    <col min="1" max="1" width="8.70833333333333" customWidth="1"/>
    <col min="2" max="2" width="10.2833333333333" customWidth="1"/>
    <col min="3" max="3" width="77"/>
    <col min="4" max="5" width="8.28333333333333" customWidth="1"/>
    <col min="6" max="9" width="10.2833333333333" customWidth="1"/>
    <col min="10" max="10" width="12.425" customWidth="1"/>
  </cols>
  <sheetData>
    <row r="1" ht="135" customHeight="1" spans="1:10">
      <c r="A1" s="96"/>
      <c r="B1" s="96"/>
      <c r="C1" s="96"/>
      <c r="D1" s="96"/>
      <c r="E1" s="96"/>
      <c r="F1" s="96"/>
      <c r="G1" s="96"/>
      <c r="H1" s="96"/>
      <c r="I1" s="96"/>
      <c r="J1" s="96"/>
    </row>
    <row r="2" ht="12.95" customHeight="1" spans="1:10">
      <c r="A2" s="76" t="s">
        <v>1</v>
      </c>
      <c r="B2" s="76" t="s">
        <v>2</v>
      </c>
      <c r="C2" s="76" t="s">
        <v>3</v>
      </c>
      <c r="D2" s="76" t="s">
        <v>4</v>
      </c>
      <c r="E2" s="76" t="s">
        <v>2283</v>
      </c>
      <c r="F2" s="76" t="s">
        <v>2284</v>
      </c>
      <c r="G2" s="76" t="s">
        <v>2285</v>
      </c>
      <c r="H2" s="76"/>
      <c r="I2" s="76" t="s">
        <v>2286</v>
      </c>
      <c r="J2" s="76" t="s">
        <v>2287</v>
      </c>
    </row>
    <row r="3" ht="12" customHeight="1" spans="1:10">
      <c r="A3" s="76"/>
      <c r="B3" s="76"/>
      <c r="C3" s="76"/>
      <c r="D3" s="76"/>
      <c r="E3" s="76"/>
      <c r="F3" s="76"/>
      <c r="G3" s="64" t="s">
        <v>2288</v>
      </c>
      <c r="H3" s="64" t="s">
        <v>2289</v>
      </c>
      <c r="I3" s="76"/>
      <c r="J3" s="76"/>
    </row>
    <row r="4" ht="15" customHeight="1" spans="1:10">
      <c r="A4" s="106" t="s">
        <v>9</v>
      </c>
      <c r="B4" s="62" t="s">
        <v>10</v>
      </c>
      <c r="C4" s="62"/>
      <c r="D4" s="62"/>
      <c r="E4" s="62"/>
      <c r="F4" s="62"/>
      <c r="G4" s="62">
        <f>ROUND(SUMPRODUCT(F5:F9,G5:G9),2)</f>
        <v>571512.9</v>
      </c>
      <c r="H4" s="62">
        <f>ROUND(SUMPRODUCT(F5:F9,H5:H9),2)</f>
        <v>43006.65</v>
      </c>
      <c r="I4" s="62"/>
      <c r="J4" s="72">
        <f>ROUND(SUM(J5:J9),2)</f>
        <v>614519.55</v>
      </c>
    </row>
    <row r="5" spans="1:10">
      <c r="A5" s="78" t="s">
        <v>11</v>
      </c>
      <c r="B5" s="77" t="s">
        <v>12</v>
      </c>
      <c r="C5" s="78" t="s">
        <v>13</v>
      </c>
      <c r="D5" s="77" t="s">
        <v>14</v>
      </c>
      <c r="E5" s="77" t="s">
        <v>15</v>
      </c>
      <c r="F5" s="95">
        <v>12</v>
      </c>
      <c r="G5" s="95">
        <v>21596.5</v>
      </c>
      <c r="H5" s="95">
        <v>401.91</v>
      </c>
      <c r="I5" s="95">
        <f>ROUND(G5+H5,2)</f>
        <v>21998.41</v>
      </c>
      <c r="J5" s="95">
        <f>ROUND(ROUND(F5,2)*ROUND(I5,2),2)</f>
        <v>263980.92</v>
      </c>
    </row>
    <row r="6" spans="1:10">
      <c r="A6" s="78" t="s">
        <v>16</v>
      </c>
      <c r="B6" s="77" t="s">
        <v>12</v>
      </c>
      <c r="C6" s="78" t="s">
        <v>17</v>
      </c>
      <c r="D6" s="77" t="s">
        <v>14</v>
      </c>
      <c r="E6" s="77" t="s">
        <v>15</v>
      </c>
      <c r="F6" s="95">
        <v>3</v>
      </c>
      <c r="G6" s="95">
        <v>21596.5</v>
      </c>
      <c r="H6" s="95">
        <v>401.91</v>
      </c>
      <c r="I6" s="95">
        <f>ROUND(G6+H6,2)</f>
        <v>21998.41</v>
      </c>
      <c r="J6" s="95">
        <f>ROUND(ROUND(F6,2)*ROUND(I6,2),2)</f>
        <v>65995.23</v>
      </c>
    </row>
    <row r="7" spans="1:10">
      <c r="A7" s="78" t="s">
        <v>18</v>
      </c>
      <c r="B7" s="77" t="s">
        <v>19</v>
      </c>
      <c r="C7" s="78" t="s">
        <v>20</v>
      </c>
      <c r="D7" s="77" t="s">
        <v>14</v>
      </c>
      <c r="E7" s="77" t="s">
        <v>15</v>
      </c>
      <c r="F7" s="95">
        <v>24</v>
      </c>
      <c r="G7" s="95">
        <v>6260.8</v>
      </c>
      <c r="H7" s="95">
        <v>514.28</v>
      </c>
      <c r="I7" s="95">
        <f>ROUND(G7+H7,2)</f>
        <v>6775.08</v>
      </c>
      <c r="J7" s="95">
        <f>ROUND(ROUND(F7,2)*ROUND(I7,2),2)</f>
        <v>162601.92</v>
      </c>
    </row>
    <row r="8" spans="1:10">
      <c r="A8" s="78" t="s">
        <v>21</v>
      </c>
      <c r="B8" s="77" t="s">
        <v>22</v>
      </c>
      <c r="C8" s="78" t="s">
        <v>23</v>
      </c>
      <c r="D8" s="77" t="s">
        <v>14</v>
      </c>
      <c r="E8" s="77" t="s">
        <v>15</v>
      </c>
      <c r="F8" s="95">
        <v>12</v>
      </c>
      <c r="G8" s="95">
        <v>4548.14</v>
      </c>
      <c r="H8" s="95">
        <v>418.32</v>
      </c>
      <c r="I8" s="95">
        <f>ROUND(G8+H8,2)</f>
        <v>4966.46</v>
      </c>
      <c r="J8" s="95">
        <f>ROUND(ROUND(F8,2)*ROUND(I8,2),2)</f>
        <v>59597.52</v>
      </c>
    </row>
    <row r="9" ht="16.5" spans="1:10">
      <c r="A9" s="78" t="s">
        <v>24</v>
      </c>
      <c r="B9" s="77" t="s">
        <v>25</v>
      </c>
      <c r="C9" s="78" t="s">
        <v>26</v>
      </c>
      <c r="D9" s="77" t="s">
        <v>27</v>
      </c>
      <c r="E9" s="77" t="s">
        <v>15</v>
      </c>
      <c r="F9" s="95">
        <v>12</v>
      </c>
      <c r="G9" s="95">
        <v>3560.71</v>
      </c>
      <c r="H9" s="95">
        <v>1634.62</v>
      </c>
      <c r="I9" s="95">
        <f>ROUND(G9+H9,2)</f>
        <v>5195.33</v>
      </c>
      <c r="J9" s="95">
        <f>ROUND(ROUND(F9,2)*ROUND(I9,2),2)</f>
        <v>62343.96</v>
      </c>
    </row>
    <row r="10" ht="15" customHeight="1" spans="1:10">
      <c r="A10" s="106" t="s">
        <v>28</v>
      </c>
      <c r="B10" s="62" t="s">
        <v>29</v>
      </c>
      <c r="C10" s="62"/>
      <c r="D10" s="62"/>
      <c r="E10" s="62"/>
      <c r="F10" s="62"/>
      <c r="G10" s="62">
        <f>ROUND(ROUND(F11*G11,2)+ROUND(F13*G13,2)+ROUND(F19*G19,2)+ROUND(F35*G35,2)+ROUND(F55*G55,2),2)</f>
        <v>0</v>
      </c>
      <c r="H10" s="62">
        <f>ROUND(ROUND(F11*H11,2)+ROUND(F13*H13,2)+ROUND(F19*H19,2)+ROUND(F35*H35,2)+ROUND(F55*H55,2),2)</f>
        <v>0</v>
      </c>
      <c r="I10" s="62"/>
      <c r="J10" s="72">
        <f>ROUND(J11+J13+J19+J35+J55,2)</f>
        <v>336573.1</v>
      </c>
    </row>
    <row r="11" ht="15" customHeight="1" spans="1:10">
      <c r="A11" s="106" t="s">
        <v>30</v>
      </c>
      <c r="B11" s="62" t="s">
        <v>31</v>
      </c>
      <c r="C11" s="62"/>
      <c r="D11" s="62"/>
      <c r="E11" s="62"/>
      <c r="F11" s="62"/>
      <c r="G11" s="62">
        <f>ROUND(SUMPRODUCT(F12:F12,G12:G12),2)</f>
        <v>0</v>
      </c>
      <c r="H11" s="62">
        <f>ROUND(SUMPRODUCT(F12:F12,H12:H12),2)</f>
        <v>20651.92</v>
      </c>
      <c r="I11" s="62"/>
      <c r="J11" s="72">
        <f>ROUND(SUM(J12:J12),2)</f>
        <v>20651.92</v>
      </c>
    </row>
    <row r="12" ht="16.5" spans="1:10">
      <c r="A12" s="78" t="s">
        <v>32</v>
      </c>
      <c r="B12" s="77" t="s">
        <v>33</v>
      </c>
      <c r="C12" s="78" t="s">
        <v>34</v>
      </c>
      <c r="D12" s="77" t="s">
        <v>27</v>
      </c>
      <c r="E12" s="77" t="s">
        <v>35</v>
      </c>
      <c r="F12" s="95">
        <v>1</v>
      </c>
      <c r="G12" s="95">
        <v>0</v>
      </c>
      <c r="H12" s="95">
        <v>20651.92</v>
      </c>
      <c r="I12" s="95">
        <f>ROUND(G12+H12,2)</f>
        <v>20651.92</v>
      </c>
      <c r="J12" s="95">
        <f>ROUND(ROUND(F12,2)*ROUND(I12,2),2)</f>
        <v>20651.92</v>
      </c>
    </row>
    <row r="13" ht="15" customHeight="1" spans="1:10">
      <c r="A13" s="106" t="s">
        <v>36</v>
      </c>
      <c r="B13" s="62" t="s">
        <v>37</v>
      </c>
      <c r="C13" s="62"/>
      <c r="D13" s="62"/>
      <c r="E13" s="62"/>
      <c r="F13" s="62"/>
      <c r="G13" s="62">
        <f>ROUND(SUMPRODUCT(F14:F18,G14:G18),2)</f>
        <v>2015.32</v>
      </c>
      <c r="H13" s="62">
        <f>ROUND(SUMPRODUCT(F14:F18,H14:H18),2)</f>
        <v>8289.86</v>
      </c>
      <c r="I13" s="62"/>
      <c r="J13" s="72">
        <f>ROUND(SUM(J14:J18),2)</f>
        <v>10305.18</v>
      </c>
    </row>
    <row r="14" ht="16.5" spans="1:10">
      <c r="A14" s="78" t="s">
        <v>38</v>
      </c>
      <c r="B14" s="77" t="s">
        <v>39</v>
      </c>
      <c r="C14" s="78" t="s">
        <v>40</v>
      </c>
      <c r="D14" s="77" t="s">
        <v>14</v>
      </c>
      <c r="E14" s="77" t="s">
        <v>41</v>
      </c>
      <c r="F14" s="95">
        <v>2388.8</v>
      </c>
      <c r="G14" s="95">
        <v>0.21</v>
      </c>
      <c r="H14" s="95">
        <v>0.48</v>
      </c>
      <c r="I14" s="95">
        <f>ROUND(G14+H14,2)</f>
        <v>0.69</v>
      </c>
      <c r="J14" s="95">
        <f>ROUND(ROUND(F14,2)*ROUND(I14,2),2)</f>
        <v>1648.27</v>
      </c>
    </row>
    <row r="15" spans="1:10">
      <c r="A15" s="78" t="s">
        <v>42</v>
      </c>
      <c r="B15" s="77" t="s">
        <v>43</v>
      </c>
      <c r="C15" s="78" t="s">
        <v>44</v>
      </c>
      <c r="D15" s="77" t="s">
        <v>14</v>
      </c>
      <c r="E15" s="77" t="s">
        <v>35</v>
      </c>
      <c r="F15" s="95">
        <v>3</v>
      </c>
      <c r="G15" s="95">
        <v>49.21</v>
      </c>
      <c r="H15" s="95">
        <v>28.95</v>
      </c>
      <c r="I15" s="95">
        <f>ROUND(G15+H15,2)</f>
        <v>78.16</v>
      </c>
      <c r="J15" s="95">
        <f>ROUND(ROUND(F15,2)*ROUND(I15,2),2)</f>
        <v>234.48</v>
      </c>
    </row>
    <row r="16" spans="1:10">
      <c r="A16" s="78" t="s">
        <v>45</v>
      </c>
      <c r="B16" s="77" t="s">
        <v>46</v>
      </c>
      <c r="C16" s="78" t="s">
        <v>47</v>
      </c>
      <c r="D16" s="77" t="s">
        <v>14</v>
      </c>
      <c r="E16" s="77" t="s">
        <v>35</v>
      </c>
      <c r="F16" s="95">
        <v>3</v>
      </c>
      <c r="G16" s="95">
        <v>68.04</v>
      </c>
      <c r="H16" s="95">
        <v>76.83</v>
      </c>
      <c r="I16" s="95">
        <f>ROUND(G16+H16,2)</f>
        <v>144.87</v>
      </c>
      <c r="J16" s="95">
        <f>ROUND(ROUND(F16,2)*ROUND(I16,2),2)</f>
        <v>434.61</v>
      </c>
    </row>
    <row r="17" ht="16.5" spans="1:10">
      <c r="A17" s="78" t="s">
        <v>48</v>
      </c>
      <c r="B17" s="77" t="s">
        <v>49</v>
      </c>
      <c r="C17" s="78" t="s">
        <v>50</v>
      </c>
      <c r="D17" s="77" t="s">
        <v>14</v>
      </c>
      <c r="E17" s="77" t="s">
        <v>51</v>
      </c>
      <c r="F17" s="95">
        <v>360.51</v>
      </c>
      <c r="G17" s="95">
        <v>1.21</v>
      </c>
      <c r="H17" s="95">
        <v>5.88</v>
      </c>
      <c r="I17" s="95">
        <f>ROUND(G17+H17,2)</f>
        <v>7.09</v>
      </c>
      <c r="J17" s="95">
        <f>ROUND(ROUND(F17,2)*ROUND(I17,2),2)</f>
        <v>2556.02</v>
      </c>
    </row>
    <row r="18" spans="1:10">
      <c r="A18" s="78" t="s">
        <v>52</v>
      </c>
      <c r="B18" s="77" t="s">
        <v>53</v>
      </c>
      <c r="C18" s="78" t="s">
        <v>54</v>
      </c>
      <c r="D18" s="77" t="s">
        <v>14</v>
      </c>
      <c r="E18" s="77" t="s">
        <v>55</v>
      </c>
      <c r="F18" s="95">
        <v>2199.11</v>
      </c>
      <c r="G18" s="95">
        <v>0.33</v>
      </c>
      <c r="H18" s="95">
        <v>2.14</v>
      </c>
      <c r="I18" s="95">
        <f>ROUND(G18+H18,2)</f>
        <v>2.47</v>
      </c>
      <c r="J18" s="95">
        <f>ROUND(ROUND(F18,2)*ROUND(I18,2),2)</f>
        <v>5431.8</v>
      </c>
    </row>
    <row r="19" ht="15" customHeight="1" spans="1:10">
      <c r="A19" s="106" t="s">
        <v>56</v>
      </c>
      <c r="B19" s="62" t="s">
        <v>57</v>
      </c>
      <c r="C19" s="62"/>
      <c r="D19" s="62"/>
      <c r="E19" s="62"/>
      <c r="F19" s="62"/>
      <c r="G19" s="62">
        <f>ROUND(SUMPRODUCT(F20:F34,G20:G34),2)</f>
        <v>61869.29</v>
      </c>
      <c r="H19" s="62">
        <f>ROUND(SUMPRODUCT(F20:F34,H20:H34),2)</f>
        <v>196900.8</v>
      </c>
      <c r="I19" s="62"/>
      <c r="J19" s="72">
        <f>ROUND(SUM(J20:J34),2)</f>
        <v>258770.09</v>
      </c>
    </row>
    <row r="20" ht="16.5" spans="1:10">
      <c r="A20" s="78" t="s">
        <v>58</v>
      </c>
      <c r="B20" s="77" t="s">
        <v>59</v>
      </c>
      <c r="C20" s="78" t="s">
        <v>60</v>
      </c>
      <c r="D20" s="77" t="s">
        <v>27</v>
      </c>
      <c r="E20" s="77" t="s">
        <v>41</v>
      </c>
      <c r="F20" s="95">
        <v>54.09</v>
      </c>
      <c r="G20" s="95">
        <v>209.97</v>
      </c>
      <c r="H20" s="95">
        <v>676.95</v>
      </c>
      <c r="I20" s="95">
        <f t="shared" ref="I20:I34" si="0">ROUND(G20+H20,2)</f>
        <v>886.92</v>
      </c>
      <c r="J20" s="95">
        <f t="shared" ref="J20:J34" si="1">ROUND(ROUND(F20,2)*ROUND(I20,2),2)</f>
        <v>47973.5</v>
      </c>
    </row>
    <row r="21" ht="16.5" spans="1:10">
      <c r="A21" s="78" t="s">
        <v>61</v>
      </c>
      <c r="B21" s="77" t="s">
        <v>62</v>
      </c>
      <c r="C21" s="78" t="s">
        <v>63</v>
      </c>
      <c r="D21" s="77" t="s">
        <v>27</v>
      </c>
      <c r="E21" s="77" t="s">
        <v>41</v>
      </c>
      <c r="F21" s="95">
        <v>41.74</v>
      </c>
      <c r="G21" s="95">
        <v>162.63</v>
      </c>
      <c r="H21" s="95">
        <v>573.96</v>
      </c>
      <c r="I21" s="95">
        <f t="shared" si="0"/>
        <v>736.59</v>
      </c>
      <c r="J21" s="95">
        <f t="shared" si="1"/>
        <v>30745.27</v>
      </c>
    </row>
    <row r="22" ht="16.5" spans="1:10">
      <c r="A22" s="78" t="s">
        <v>64</v>
      </c>
      <c r="B22" s="77" t="s">
        <v>65</v>
      </c>
      <c r="C22" s="78" t="s">
        <v>66</v>
      </c>
      <c r="D22" s="77" t="s">
        <v>27</v>
      </c>
      <c r="E22" s="77" t="s">
        <v>41</v>
      </c>
      <c r="F22" s="95">
        <v>39.2</v>
      </c>
      <c r="G22" s="95">
        <v>136.08</v>
      </c>
      <c r="H22" s="95">
        <v>396.73</v>
      </c>
      <c r="I22" s="95">
        <f t="shared" si="0"/>
        <v>532.81</v>
      </c>
      <c r="J22" s="95">
        <f t="shared" si="1"/>
        <v>20886.15</v>
      </c>
    </row>
    <row r="23" ht="16.5" spans="1:10">
      <c r="A23" s="78" t="s">
        <v>67</v>
      </c>
      <c r="B23" s="77" t="s">
        <v>68</v>
      </c>
      <c r="C23" s="78" t="s">
        <v>69</v>
      </c>
      <c r="D23" s="77" t="s">
        <v>27</v>
      </c>
      <c r="E23" s="77" t="s">
        <v>41</v>
      </c>
      <c r="F23" s="95">
        <v>60.4</v>
      </c>
      <c r="G23" s="95">
        <v>56.96</v>
      </c>
      <c r="H23" s="95">
        <v>182.13</v>
      </c>
      <c r="I23" s="95">
        <f t="shared" si="0"/>
        <v>239.09</v>
      </c>
      <c r="J23" s="95">
        <f t="shared" si="1"/>
        <v>14441.04</v>
      </c>
    </row>
    <row r="24" ht="16.5" spans="1:10">
      <c r="A24" s="78" t="s">
        <v>70</v>
      </c>
      <c r="B24" s="77" t="s">
        <v>71</v>
      </c>
      <c r="C24" s="78" t="s">
        <v>72</v>
      </c>
      <c r="D24" s="77" t="s">
        <v>27</v>
      </c>
      <c r="E24" s="77" t="s">
        <v>41</v>
      </c>
      <c r="F24" s="95">
        <v>83.48</v>
      </c>
      <c r="G24" s="95">
        <v>221.36</v>
      </c>
      <c r="H24" s="95">
        <v>658.21</v>
      </c>
      <c r="I24" s="95">
        <f t="shared" si="0"/>
        <v>879.57</v>
      </c>
      <c r="J24" s="95">
        <f t="shared" si="1"/>
        <v>73426.5</v>
      </c>
    </row>
    <row r="25" ht="16.5" spans="1:10">
      <c r="A25" s="78" t="s">
        <v>73</v>
      </c>
      <c r="B25" s="77" t="s">
        <v>74</v>
      </c>
      <c r="C25" s="78" t="s">
        <v>75</v>
      </c>
      <c r="D25" s="77" t="s">
        <v>27</v>
      </c>
      <c r="E25" s="77" t="s">
        <v>41</v>
      </c>
      <c r="F25" s="95">
        <v>10.35</v>
      </c>
      <c r="G25" s="95">
        <v>95.93</v>
      </c>
      <c r="H25" s="95">
        <v>326.74</v>
      </c>
      <c r="I25" s="95">
        <f t="shared" si="0"/>
        <v>422.67</v>
      </c>
      <c r="J25" s="95">
        <f t="shared" si="1"/>
        <v>4374.63</v>
      </c>
    </row>
    <row r="26" ht="16.5" spans="1:10">
      <c r="A26" s="78" t="s">
        <v>76</v>
      </c>
      <c r="B26" s="77" t="s">
        <v>77</v>
      </c>
      <c r="C26" s="78" t="s">
        <v>78</v>
      </c>
      <c r="D26" s="77" t="s">
        <v>27</v>
      </c>
      <c r="E26" s="77" t="s">
        <v>35</v>
      </c>
      <c r="F26" s="95">
        <v>1</v>
      </c>
      <c r="G26" s="95">
        <v>2303.16</v>
      </c>
      <c r="H26" s="95">
        <v>7603.08</v>
      </c>
      <c r="I26" s="95">
        <f t="shared" si="0"/>
        <v>9906.24</v>
      </c>
      <c r="J26" s="95">
        <f t="shared" si="1"/>
        <v>9906.24</v>
      </c>
    </row>
    <row r="27" ht="16.5" spans="1:10">
      <c r="A27" s="78" t="s">
        <v>79</v>
      </c>
      <c r="B27" s="77" t="s">
        <v>80</v>
      </c>
      <c r="C27" s="78" t="s">
        <v>81</v>
      </c>
      <c r="D27" s="77" t="s">
        <v>27</v>
      </c>
      <c r="E27" s="77" t="s">
        <v>35</v>
      </c>
      <c r="F27" s="95">
        <v>1</v>
      </c>
      <c r="G27" s="95">
        <v>1876.8</v>
      </c>
      <c r="H27" s="95">
        <v>6163.4</v>
      </c>
      <c r="I27" s="95">
        <f t="shared" si="0"/>
        <v>8040.2</v>
      </c>
      <c r="J27" s="95">
        <f t="shared" si="1"/>
        <v>8040.2</v>
      </c>
    </row>
    <row r="28" spans="1:10">
      <c r="A28" s="78" t="s">
        <v>82</v>
      </c>
      <c r="B28" s="77" t="s">
        <v>83</v>
      </c>
      <c r="C28" s="78" t="s">
        <v>84</v>
      </c>
      <c r="D28" s="77" t="s">
        <v>14</v>
      </c>
      <c r="E28" s="77" t="s">
        <v>41</v>
      </c>
      <c r="F28" s="95">
        <v>5.12</v>
      </c>
      <c r="G28" s="95">
        <v>21.26</v>
      </c>
      <c r="H28" s="95">
        <v>176.87</v>
      </c>
      <c r="I28" s="95">
        <f t="shared" si="0"/>
        <v>198.13</v>
      </c>
      <c r="J28" s="95">
        <f t="shared" si="1"/>
        <v>1014.43</v>
      </c>
    </row>
    <row r="29" spans="1:10">
      <c r="A29" s="78" t="s">
        <v>85</v>
      </c>
      <c r="B29" s="77" t="s">
        <v>86</v>
      </c>
      <c r="C29" s="78" t="s">
        <v>87</v>
      </c>
      <c r="D29" s="77" t="s">
        <v>14</v>
      </c>
      <c r="E29" s="77" t="s">
        <v>41</v>
      </c>
      <c r="F29" s="95">
        <v>177.5</v>
      </c>
      <c r="G29" s="95">
        <v>26.13</v>
      </c>
      <c r="H29" s="95">
        <v>68.65</v>
      </c>
      <c r="I29" s="95">
        <f t="shared" si="0"/>
        <v>94.78</v>
      </c>
      <c r="J29" s="95">
        <f t="shared" si="1"/>
        <v>16823.45</v>
      </c>
    </row>
    <row r="30" spans="1:10">
      <c r="A30" s="78" t="s">
        <v>88</v>
      </c>
      <c r="B30" s="77" t="s">
        <v>89</v>
      </c>
      <c r="C30" s="78" t="s">
        <v>90</v>
      </c>
      <c r="D30" s="77" t="s">
        <v>14</v>
      </c>
      <c r="E30" s="77" t="s">
        <v>41</v>
      </c>
      <c r="F30" s="95">
        <v>8</v>
      </c>
      <c r="G30" s="95">
        <v>30.21</v>
      </c>
      <c r="H30" s="95">
        <v>410.91</v>
      </c>
      <c r="I30" s="95">
        <f t="shared" si="0"/>
        <v>441.12</v>
      </c>
      <c r="J30" s="95">
        <f t="shared" si="1"/>
        <v>3528.96</v>
      </c>
    </row>
    <row r="31" ht="16.5" spans="1:10">
      <c r="A31" s="78" t="s">
        <v>91</v>
      </c>
      <c r="B31" s="77" t="s">
        <v>92</v>
      </c>
      <c r="C31" s="78" t="s">
        <v>93</v>
      </c>
      <c r="D31" s="77" t="s">
        <v>14</v>
      </c>
      <c r="E31" s="77" t="s">
        <v>35</v>
      </c>
      <c r="F31" s="95">
        <v>2</v>
      </c>
      <c r="G31" s="95">
        <v>319.29</v>
      </c>
      <c r="H31" s="95">
        <v>2575.23</v>
      </c>
      <c r="I31" s="95">
        <f t="shared" si="0"/>
        <v>2894.52</v>
      </c>
      <c r="J31" s="95">
        <f t="shared" si="1"/>
        <v>5789.04</v>
      </c>
    </row>
    <row r="32" ht="16.5" spans="1:10">
      <c r="A32" s="78" t="s">
        <v>94</v>
      </c>
      <c r="B32" s="77" t="s">
        <v>95</v>
      </c>
      <c r="C32" s="78" t="s">
        <v>96</v>
      </c>
      <c r="D32" s="77" t="s">
        <v>14</v>
      </c>
      <c r="E32" s="77" t="s">
        <v>35</v>
      </c>
      <c r="F32" s="95">
        <v>2</v>
      </c>
      <c r="G32" s="95">
        <v>1596.55</v>
      </c>
      <c r="H32" s="95">
        <v>2962.48</v>
      </c>
      <c r="I32" s="95">
        <f t="shared" si="0"/>
        <v>4559.03</v>
      </c>
      <c r="J32" s="95">
        <f t="shared" si="1"/>
        <v>9118.06</v>
      </c>
    </row>
    <row r="33" spans="1:10">
      <c r="A33" s="78" t="s">
        <v>97</v>
      </c>
      <c r="B33" s="77" t="s">
        <v>98</v>
      </c>
      <c r="C33" s="78" t="s">
        <v>99</v>
      </c>
      <c r="D33" s="77" t="s">
        <v>14</v>
      </c>
      <c r="E33" s="77" t="s">
        <v>35</v>
      </c>
      <c r="F33" s="95">
        <v>2</v>
      </c>
      <c r="G33" s="95">
        <v>1232.6</v>
      </c>
      <c r="H33" s="95">
        <v>4707.96</v>
      </c>
      <c r="I33" s="95">
        <f t="shared" si="0"/>
        <v>5940.56</v>
      </c>
      <c r="J33" s="95">
        <f t="shared" si="1"/>
        <v>11881.12</v>
      </c>
    </row>
    <row r="34" spans="1:10">
      <c r="A34" s="78" t="s">
        <v>100</v>
      </c>
      <c r="B34" s="77" t="s">
        <v>101</v>
      </c>
      <c r="C34" s="78" t="s">
        <v>102</v>
      </c>
      <c r="D34" s="77" t="s">
        <v>14</v>
      </c>
      <c r="E34" s="77" t="s">
        <v>35</v>
      </c>
      <c r="F34" s="95">
        <v>2</v>
      </c>
      <c r="G34" s="95">
        <v>5.83</v>
      </c>
      <c r="H34" s="95">
        <v>404.92</v>
      </c>
      <c r="I34" s="95">
        <f t="shared" si="0"/>
        <v>410.75</v>
      </c>
      <c r="J34" s="95">
        <f t="shared" si="1"/>
        <v>821.5</v>
      </c>
    </row>
    <row r="35" ht="15" customHeight="1" spans="1:10">
      <c r="A35" s="106" t="s">
        <v>103</v>
      </c>
      <c r="B35" s="62" t="s">
        <v>104</v>
      </c>
      <c r="C35" s="62"/>
      <c r="D35" s="62"/>
      <c r="E35" s="62"/>
      <c r="F35" s="62"/>
      <c r="G35" s="62">
        <f>ROUND(ROUND(F36*G36,2)+ROUND(F52*G52,2),2)</f>
        <v>0</v>
      </c>
      <c r="H35" s="62">
        <f>ROUND(ROUND(F36*H36,2)+ROUND(F52*H52,2),2)</f>
        <v>0</v>
      </c>
      <c r="I35" s="62"/>
      <c r="J35" s="72">
        <f>ROUND(J36+J52,2)</f>
        <v>36860.97</v>
      </c>
    </row>
    <row r="36" ht="15" customHeight="1" spans="1:10">
      <c r="A36" s="106" t="s">
        <v>105</v>
      </c>
      <c r="B36" s="62" t="s">
        <v>106</v>
      </c>
      <c r="C36" s="62"/>
      <c r="D36" s="62"/>
      <c r="E36" s="62"/>
      <c r="F36" s="62"/>
      <c r="G36" s="62">
        <f>ROUND(SUMPRODUCT(F37:F51,G37:G51),2)</f>
        <v>15657.21</v>
      </c>
      <c r="H36" s="62">
        <f>ROUND(SUMPRODUCT(F37:F51,H37:H51),2)</f>
        <v>12292.38</v>
      </c>
      <c r="I36" s="62"/>
      <c r="J36" s="72">
        <f>ROUND(SUM(J37:J51),2)</f>
        <v>27949.59</v>
      </c>
    </row>
    <row r="37" spans="1:10">
      <c r="A37" s="78" t="s">
        <v>107</v>
      </c>
      <c r="B37" s="77" t="s">
        <v>108</v>
      </c>
      <c r="C37" s="78" t="s">
        <v>109</v>
      </c>
      <c r="D37" s="77" t="s">
        <v>14</v>
      </c>
      <c r="E37" s="77" t="s">
        <v>51</v>
      </c>
      <c r="F37" s="95">
        <v>64.84</v>
      </c>
      <c r="G37" s="95">
        <v>12.11</v>
      </c>
      <c r="H37" s="95">
        <v>51.96</v>
      </c>
      <c r="I37" s="95">
        <f t="shared" ref="I37:I51" si="2">ROUND(G37+H37,2)</f>
        <v>64.07</v>
      </c>
      <c r="J37" s="95">
        <f t="shared" ref="J37:J51" si="3">ROUND(ROUND(F37,2)*ROUND(I37,2),2)</f>
        <v>4154.3</v>
      </c>
    </row>
    <row r="38" spans="1:10">
      <c r="A38" s="78" t="s">
        <v>110</v>
      </c>
      <c r="B38" s="77" t="s">
        <v>111</v>
      </c>
      <c r="C38" s="78" t="s">
        <v>112</v>
      </c>
      <c r="D38" s="77" t="s">
        <v>14</v>
      </c>
      <c r="E38" s="77" t="s">
        <v>51</v>
      </c>
      <c r="F38" s="95">
        <v>24.06</v>
      </c>
      <c r="G38" s="95">
        <v>85.44</v>
      </c>
      <c r="H38" s="95">
        <v>32.69</v>
      </c>
      <c r="I38" s="95">
        <f t="shared" si="2"/>
        <v>118.13</v>
      </c>
      <c r="J38" s="95">
        <f t="shared" si="3"/>
        <v>2842.21</v>
      </c>
    </row>
    <row r="39" spans="1:10">
      <c r="A39" s="78" t="s">
        <v>113</v>
      </c>
      <c r="B39" s="77" t="s">
        <v>114</v>
      </c>
      <c r="C39" s="78" t="s">
        <v>115</v>
      </c>
      <c r="D39" s="77" t="s">
        <v>14</v>
      </c>
      <c r="E39" s="77" t="s">
        <v>51</v>
      </c>
      <c r="F39" s="95">
        <v>16.49</v>
      </c>
      <c r="G39" s="95">
        <v>183.44</v>
      </c>
      <c r="H39" s="95">
        <v>70.21</v>
      </c>
      <c r="I39" s="95">
        <f t="shared" si="2"/>
        <v>253.65</v>
      </c>
      <c r="J39" s="95">
        <f t="shared" si="3"/>
        <v>4182.69</v>
      </c>
    </row>
    <row r="40" spans="1:10">
      <c r="A40" s="78" t="s">
        <v>116</v>
      </c>
      <c r="B40" s="77" t="s">
        <v>117</v>
      </c>
      <c r="C40" s="78" t="s">
        <v>118</v>
      </c>
      <c r="D40" s="77" t="s">
        <v>14</v>
      </c>
      <c r="E40" s="77" t="s">
        <v>41</v>
      </c>
      <c r="F40" s="95">
        <v>37.71</v>
      </c>
      <c r="G40" s="95">
        <v>6.59</v>
      </c>
      <c r="H40" s="95">
        <v>3.14</v>
      </c>
      <c r="I40" s="95">
        <f t="shared" si="2"/>
        <v>9.73</v>
      </c>
      <c r="J40" s="95">
        <f t="shared" si="3"/>
        <v>366.92</v>
      </c>
    </row>
    <row r="41" spans="1:10">
      <c r="A41" s="78" t="s">
        <v>119</v>
      </c>
      <c r="B41" s="77" t="s">
        <v>120</v>
      </c>
      <c r="C41" s="78" t="s">
        <v>121</v>
      </c>
      <c r="D41" s="77" t="s">
        <v>14</v>
      </c>
      <c r="E41" s="77" t="s">
        <v>41</v>
      </c>
      <c r="F41" s="95">
        <v>290.33</v>
      </c>
      <c r="G41" s="95">
        <v>1.53</v>
      </c>
      <c r="H41" s="95">
        <v>0.74</v>
      </c>
      <c r="I41" s="95">
        <f t="shared" si="2"/>
        <v>2.27</v>
      </c>
      <c r="J41" s="95">
        <f t="shared" si="3"/>
        <v>659.05</v>
      </c>
    </row>
    <row r="42" spans="1:10">
      <c r="A42" s="78" t="s">
        <v>122</v>
      </c>
      <c r="B42" s="77" t="s">
        <v>123</v>
      </c>
      <c r="C42" s="78" t="s">
        <v>124</v>
      </c>
      <c r="D42" s="77" t="s">
        <v>14</v>
      </c>
      <c r="E42" s="77" t="s">
        <v>41</v>
      </c>
      <c r="F42" s="95">
        <v>290.33</v>
      </c>
      <c r="G42" s="95">
        <v>2.2</v>
      </c>
      <c r="H42" s="95">
        <v>1.06</v>
      </c>
      <c r="I42" s="95">
        <f t="shared" si="2"/>
        <v>3.26</v>
      </c>
      <c r="J42" s="95">
        <f t="shared" si="3"/>
        <v>946.48</v>
      </c>
    </row>
    <row r="43" spans="1:10">
      <c r="A43" s="78" t="s">
        <v>125</v>
      </c>
      <c r="B43" s="77" t="s">
        <v>126</v>
      </c>
      <c r="C43" s="78" t="s">
        <v>127</v>
      </c>
      <c r="D43" s="77" t="s">
        <v>14</v>
      </c>
      <c r="E43" s="77" t="s">
        <v>41</v>
      </c>
      <c r="F43" s="95">
        <v>25.17</v>
      </c>
      <c r="G43" s="95">
        <v>7.02</v>
      </c>
      <c r="H43" s="95">
        <v>3.62</v>
      </c>
      <c r="I43" s="95">
        <f t="shared" si="2"/>
        <v>10.64</v>
      </c>
      <c r="J43" s="95">
        <f t="shared" si="3"/>
        <v>267.81</v>
      </c>
    </row>
    <row r="44" spans="1:10">
      <c r="A44" s="78" t="s">
        <v>128</v>
      </c>
      <c r="B44" s="77" t="s">
        <v>129</v>
      </c>
      <c r="C44" s="78" t="s">
        <v>130</v>
      </c>
      <c r="D44" s="77" t="s">
        <v>14</v>
      </c>
      <c r="E44" s="77" t="s">
        <v>41</v>
      </c>
      <c r="F44" s="95">
        <v>54.3</v>
      </c>
      <c r="G44" s="95">
        <v>18.13</v>
      </c>
      <c r="H44" s="95">
        <v>9.35</v>
      </c>
      <c r="I44" s="95">
        <f t="shared" si="2"/>
        <v>27.48</v>
      </c>
      <c r="J44" s="95">
        <f t="shared" si="3"/>
        <v>1492.16</v>
      </c>
    </row>
    <row r="45" spans="1:10">
      <c r="A45" s="78" t="s">
        <v>131</v>
      </c>
      <c r="B45" s="77" t="s">
        <v>132</v>
      </c>
      <c r="C45" s="78" t="s">
        <v>133</v>
      </c>
      <c r="D45" s="77" t="s">
        <v>14</v>
      </c>
      <c r="E45" s="77" t="s">
        <v>41</v>
      </c>
      <c r="F45" s="95">
        <v>358.75</v>
      </c>
      <c r="G45" s="95">
        <v>2.61</v>
      </c>
      <c r="H45" s="95">
        <v>1.34</v>
      </c>
      <c r="I45" s="95">
        <f t="shared" si="2"/>
        <v>3.95</v>
      </c>
      <c r="J45" s="95">
        <f t="shared" si="3"/>
        <v>1417.06</v>
      </c>
    </row>
    <row r="46" spans="1:10">
      <c r="A46" s="78" t="s">
        <v>134</v>
      </c>
      <c r="B46" s="77" t="s">
        <v>135</v>
      </c>
      <c r="C46" s="78" t="s">
        <v>136</v>
      </c>
      <c r="D46" s="77" t="s">
        <v>14</v>
      </c>
      <c r="E46" s="77" t="s">
        <v>41</v>
      </c>
      <c r="F46" s="95">
        <v>358.75</v>
      </c>
      <c r="G46" s="95">
        <v>5.63</v>
      </c>
      <c r="H46" s="95">
        <v>2.91</v>
      </c>
      <c r="I46" s="95">
        <f t="shared" si="2"/>
        <v>8.54</v>
      </c>
      <c r="J46" s="95">
        <f t="shared" si="3"/>
        <v>3063.73</v>
      </c>
    </row>
    <row r="47" spans="1:10">
      <c r="A47" s="78" t="s">
        <v>137</v>
      </c>
      <c r="B47" s="77" t="s">
        <v>138</v>
      </c>
      <c r="C47" s="78" t="s">
        <v>139</v>
      </c>
      <c r="D47" s="77" t="s">
        <v>14</v>
      </c>
      <c r="E47" s="77" t="s">
        <v>35</v>
      </c>
      <c r="F47" s="95">
        <v>13</v>
      </c>
      <c r="G47" s="95">
        <v>9.35</v>
      </c>
      <c r="H47" s="95">
        <v>4.72</v>
      </c>
      <c r="I47" s="95">
        <f t="shared" si="2"/>
        <v>14.07</v>
      </c>
      <c r="J47" s="95">
        <f t="shared" si="3"/>
        <v>182.91</v>
      </c>
    </row>
    <row r="48" spans="1:10">
      <c r="A48" s="78" t="s">
        <v>140</v>
      </c>
      <c r="B48" s="77" t="s">
        <v>141</v>
      </c>
      <c r="C48" s="78" t="s">
        <v>142</v>
      </c>
      <c r="D48" s="77" t="s">
        <v>14</v>
      </c>
      <c r="E48" s="77" t="s">
        <v>51</v>
      </c>
      <c r="F48" s="95">
        <v>53.75</v>
      </c>
      <c r="G48" s="95">
        <v>64.14</v>
      </c>
      <c r="H48" s="95">
        <v>70.37</v>
      </c>
      <c r="I48" s="95">
        <f t="shared" si="2"/>
        <v>134.51</v>
      </c>
      <c r="J48" s="95">
        <f t="shared" si="3"/>
        <v>7229.91</v>
      </c>
    </row>
    <row r="49" spans="1:10">
      <c r="A49" s="78" t="s">
        <v>143</v>
      </c>
      <c r="B49" s="77" t="s">
        <v>144</v>
      </c>
      <c r="C49" s="78" t="s">
        <v>145</v>
      </c>
      <c r="D49" s="77" t="s">
        <v>14</v>
      </c>
      <c r="E49" s="77" t="s">
        <v>146</v>
      </c>
      <c r="F49" s="95">
        <v>990</v>
      </c>
      <c r="G49" s="95">
        <v>0.29</v>
      </c>
      <c r="H49" s="95">
        <v>0.14</v>
      </c>
      <c r="I49" s="95">
        <f t="shared" si="2"/>
        <v>0.43</v>
      </c>
      <c r="J49" s="95">
        <f t="shared" si="3"/>
        <v>425.7</v>
      </c>
    </row>
    <row r="50" spans="1:10">
      <c r="A50" s="78" t="s">
        <v>147</v>
      </c>
      <c r="B50" s="77" t="s">
        <v>148</v>
      </c>
      <c r="C50" s="78" t="s">
        <v>149</v>
      </c>
      <c r="D50" s="77" t="s">
        <v>14</v>
      </c>
      <c r="E50" s="77" t="s">
        <v>146</v>
      </c>
      <c r="F50" s="95">
        <v>486</v>
      </c>
      <c r="G50" s="95">
        <v>0.4</v>
      </c>
      <c r="H50" s="95">
        <v>0.2</v>
      </c>
      <c r="I50" s="95">
        <f t="shared" si="2"/>
        <v>0.6</v>
      </c>
      <c r="J50" s="95">
        <f t="shared" si="3"/>
        <v>291.6</v>
      </c>
    </row>
    <row r="51" ht="16.5" spans="1:10">
      <c r="A51" s="78" t="s">
        <v>150</v>
      </c>
      <c r="B51" s="77" t="s">
        <v>151</v>
      </c>
      <c r="C51" s="78" t="s">
        <v>152</v>
      </c>
      <c r="D51" s="77" t="s">
        <v>14</v>
      </c>
      <c r="E51" s="77" t="s">
        <v>41</v>
      </c>
      <c r="F51" s="95">
        <v>26.46</v>
      </c>
      <c r="G51" s="95">
        <v>11.04</v>
      </c>
      <c r="H51" s="95">
        <v>5.1</v>
      </c>
      <c r="I51" s="95">
        <f t="shared" si="2"/>
        <v>16.14</v>
      </c>
      <c r="J51" s="95">
        <f t="shared" si="3"/>
        <v>427.06</v>
      </c>
    </row>
    <row r="52" ht="15" customHeight="1" spans="1:10">
      <c r="A52" s="106" t="s">
        <v>153</v>
      </c>
      <c r="B52" s="62" t="s">
        <v>154</v>
      </c>
      <c r="C52" s="62"/>
      <c r="D52" s="62"/>
      <c r="E52" s="62"/>
      <c r="F52" s="62"/>
      <c r="G52" s="62">
        <f>ROUND(SUMPRODUCT(F53:F54,G53:G54),2)</f>
        <v>1316.3</v>
      </c>
      <c r="H52" s="62">
        <f>ROUND(SUMPRODUCT(F53:F54,H53:H54),2)</f>
        <v>7595.08</v>
      </c>
      <c r="I52" s="62"/>
      <c r="J52" s="72">
        <f>ROUND(SUM(J53:J54),2)</f>
        <v>8911.38</v>
      </c>
    </row>
    <row r="53" ht="16.5" spans="1:10">
      <c r="A53" s="78" t="s">
        <v>155</v>
      </c>
      <c r="B53" s="77" t="s">
        <v>156</v>
      </c>
      <c r="C53" s="78" t="s">
        <v>157</v>
      </c>
      <c r="D53" s="77" t="s">
        <v>14</v>
      </c>
      <c r="E53" s="77" t="s">
        <v>51</v>
      </c>
      <c r="F53" s="95">
        <v>367.37</v>
      </c>
      <c r="G53" s="95">
        <v>1.57</v>
      </c>
      <c r="H53" s="95">
        <v>7.62</v>
      </c>
      <c r="I53" s="95">
        <f>ROUND(G53+H53,2)</f>
        <v>9.19</v>
      </c>
      <c r="J53" s="95">
        <f>ROUND(ROUND(F53,2)*ROUND(I53,2),2)</f>
        <v>3376.13</v>
      </c>
    </row>
    <row r="54" spans="1:10">
      <c r="A54" s="78" t="s">
        <v>158</v>
      </c>
      <c r="B54" s="77" t="s">
        <v>53</v>
      </c>
      <c r="C54" s="78" t="s">
        <v>54</v>
      </c>
      <c r="D54" s="77" t="s">
        <v>14</v>
      </c>
      <c r="E54" s="77" t="s">
        <v>55</v>
      </c>
      <c r="F54" s="95">
        <v>2240.99</v>
      </c>
      <c r="G54" s="95">
        <v>0.33</v>
      </c>
      <c r="H54" s="95">
        <v>2.14</v>
      </c>
      <c r="I54" s="95">
        <f>ROUND(G54+H54,2)</f>
        <v>2.47</v>
      </c>
      <c r="J54" s="95">
        <f>ROUND(ROUND(F54,2)*ROUND(I54,2),2)</f>
        <v>5535.25</v>
      </c>
    </row>
    <row r="55" ht="15" customHeight="1" spans="1:10">
      <c r="A55" s="106" t="s">
        <v>159</v>
      </c>
      <c r="B55" s="62" t="s">
        <v>160</v>
      </c>
      <c r="C55" s="62"/>
      <c r="D55" s="62"/>
      <c r="E55" s="62"/>
      <c r="F55" s="62"/>
      <c r="G55" s="62">
        <f>ROUND(SUMPRODUCT(F56:F56,G56:G56),2)</f>
        <v>4277.8</v>
      </c>
      <c r="H55" s="62">
        <f>ROUND(SUMPRODUCT(F56:F56,H56:H56),2)</f>
        <v>5707.14</v>
      </c>
      <c r="I55" s="62"/>
      <c r="J55" s="72">
        <f>ROUND(SUM(J56:J56),2)</f>
        <v>9984.94</v>
      </c>
    </row>
    <row r="56" spans="1:10">
      <c r="A56" s="78" t="s">
        <v>161</v>
      </c>
      <c r="B56" s="77" t="s">
        <v>162</v>
      </c>
      <c r="C56" s="78" t="s">
        <v>163</v>
      </c>
      <c r="D56" s="77" t="s">
        <v>14</v>
      </c>
      <c r="E56" s="77" t="s">
        <v>146</v>
      </c>
      <c r="F56" s="95">
        <v>146</v>
      </c>
      <c r="G56" s="95">
        <v>29.3</v>
      </c>
      <c r="H56" s="95">
        <v>39.09</v>
      </c>
      <c r="I56" s="95">
        <f>ROUND(G56+H56,2)</f>
        <v>68.39</v>
      </c>
      <c r="J56" s="95">
        <f>ROUND(ROUND(F56,2)*ROUND(I56,2),2)</f>
        <v>9984.94</v>
      </c>
    </row>
    <row r="57" ht="15" customHeight="1" spans="1:10">
      <c r="A57" s="106" t="s">
        <v>164</v>
      </c>
      <c r="B57" s="62" t="s">
        <v>165</v>
      </c>
      <c r="C57" s="62"/>
      <c r="D57" s="62"/>
      <c r="E57" s="62"/>
      <c r="F57" s="62"/>
      <c r="G57" s="62">
        <f>ROUND(ROUND(F58*G58,2)+ROUND(F64*G64,2)+ROUND(F69*G69,2)+ROUND(F82*G82,2)+ROUND(F91*G91,2),2)</f>
        <v>0</v>
      </c>
      <c r="H57" s="62">
        <f>ROUND(ROUND(F58*H58,2)+ROUND(F64*H64,2)+ROUND(F69*H69,2)+ROUND(F82*H82,2)+ROUND(F91*H91,2),2)</f>
        <v>0</v>
      </c>
      <c r="I57" s="62"/>
      <c r="J57" s="72">
        <f>ROUND(J58+J64+J69+J82+J91,2)</f>
        <v>796203.98</v>
      </c>
    </row>
    <row r="58" ht="15" customHeight="1" spans="1:10">
      <c r="A58" s="106" t="s">
        <v>166</v>
      </c>
      <c r="B58" s="62" t="s">
        <v>167</v>
      </c>
      <c r="C58" s="62"/>
      <c r="D58" s="62"/>
      <c r="E58" s="62"/>
      <c r="F58" s="62"/>
      <c r="G58" s="62">
        <f>ROUND(SUMPRODUCT(F59:F63,G59:G63),2)</f>
        <v>44232.83</v>
      </c>
      <c r="H58" s="62">
        <f>ROUND(SUMPRODUCT(F59:F63,H59:H63),2)</f>
        <v>32167.37</v>
      </c>
      <c r="I58" s="62"/>
      <c r="J58" s="72">
        <f>ROUND(SUM(J59:J63),2)</f>
        <v>76400.2</v>
      </c>
    </row>
    <row r="59" spans="1:10">
      <c r="A59" s="78" t="s">
        <v>168</v>
      </c>
      <c r="B59" s="77" t="s">
        <v>169</v>
      </c>
      <c r="C59" s="78" t="s">
        <v>170</v>
      </c>
      <c r="D59" s="77" t="s">
        <v>14</v>
      </c>
      <c r="E59" s="77" t="s">
        <v>51</v>
      </c>
      <c r="F59" s="95">
        <v>515.91</v>
      </c>
      <c r="G59" s="95">
        <v>68.17</v>
      </c>
      <c r="H59" s="95">
        <v>35.61</v>
      </c>
      <c r="I59" s="95">
        <f>ROUND(G59+H59,2)</f>
        <v>103.78</v>
      </c>
      <c r="J59" s="95">
        <f>ROUND(ROUND(F59,2)*ROUND(I59,2),2)</f>
        <v>53541.14</v>
      </c>
    </row>
    <row r="60" spans="1:10">
      <c r="A60" s="78" t="s">
        <v>171</v>
      </c>
      <c r="B60" s="77" t="s">
        <v>172</v>
      </c>
      <c r="C60" s="78" t="s">
        <v>173</v>
      </c>
      <c r="D60" s="77" t="s">
        <v>14</v>
      </c>
      <c r="E60" s="77" t="s">
        <v>51</v>
      </c>
      <c r="F60" s="95">
        <v>49.78</v>
      </c>
      <c r="G60" s="95">
        <v>74.72</v>
      </c>
      <c r="H60" s="95">
        <v>39.32</v>
      </c>
      <c r="I60" s="95">
        <f>ROUND(G60+H60,2)</f>
        <v>114.04</v>
      </c>
      <c r="J60" s="95">
        <f>ROUND(ROUND(F60,2)*ROUND(I60,2),2)</f>
        <v>5676.91</v>
      </c>
    </row>
    <row r="61" spans="1:10">
      <c r="A61" s="78" t="s">
        <v>174</v>
      </c>
      <c r="B61" s="77" t="s">
        <v>175</v>
      </c>
      <c r="C61" s="78" t="s">
        <v>176</v>
      </c>
      <c r="D61" s="77" t="s">
        <v>14</v>
      </c>
      <c r="E61" s="77" t="s">
        <v>51</v>
      </c>
      <c r="F61" s="95">
        <v>211.17</v>
      </c>
      <c r="G61" s="95">
        <v>17.73</v>
      </c>
      <c r="H61" s="95">
        <v>11.56</v>
      </c>
      <c r="I61" s="95">
        <f>ROUND(G61+H61,2)</f>
        <v>29.29</v>
      </c>
      <c r="J61" s="95">
        <f>ROUND(ROUND(F61,2)*ROUND(I61,2),2)</f>
        <v>6185.17</v>
      </c>
    </row>
    <row r="62" ht="16.5" spans="1:10">
      <c r="A62" s="78" t="s">
        <v>177</v>
      </c>
      <c r="B62" s="77" t="s">
        <v>49</v>
      </c>
      <c r="C62" s="78" t="s">
        <v>50</v>
      </c>
      <c r="D62" s="77" t="s">
        <v>14</v>
      </c>
      <c r="E62" s="77" t="s">
        <v>51</v>
      </c>
      <c r="F62" s="95">
        <v>496.32</v>
      </c>
      <c r="G62" s="95">
        <v>1.21</v>
      </c>
      <c r="H62" s="95">
        <v>5.88</v>
      </c>
      <c r="I62" s="95">
        <f>ROUND(G62+H62,2)</f>
        <v>7.09</v>
      </c>
      <c r="J62" s="95">
        <f>ROUND(ROUND(F62,2)*ROUND(I62,2),2)</f>
        <v>3518.91</v>
      </c>
    </row>
    <row r="63" spans="1:10">
      <c r="A63" s="78" t="s">
        <v>178</v>
      </c>
      <c r="B63" s="77" t="s">
        <v>53</v>
      </c>
      <c r="C63" s="78" t="s">
        <v>54</v>
      </c>
      <c r="D63" s="77" t="s">
        <v>14</v>
      </c>
      <c r="E63" s="77" t="s">
        <v>55</v>
      </c>
      <c r="F63" s="95">
        <v>3027.56</v>
      </c>
      <c r="G63" s="95">
        <v>0.33</v>
      </c>
      <c r="H63" s="95">
        <v>2.14</v>
      </c>
      <c r="I63" s="95">
        <f>ROUND(G63+H63,2)</f>
        <v>2.47</v>
      </c>
      <c r="J63" s="95">
        <f>ROUND(ROUND(F63,2)*ROUND(I63,2),2)</f>
        <v>7478.07</v>
      </c>
    </row>
    <row r="64" ht="15" customHeight="1" spans="1:10">
      <c r="A64" s="106" t="s">
        <v>179</v>
      </c>
      <c r="B64" s="62" t="s">
        <v>180</v>
      </c>
      <c r="C64" s="62"/>
      <c r="D64" s="62"/>
      <c r="E64" s="62"/>
      <c r="F64" s="62"/>
      <c r="G64" s="62">
        <f>ROUND(SUMPRODUCT(F65:F68,G65:G68),2)</f>
        <v>1426.15</v>
      </c>
      <c r="H64" s="62">
        <f>ROUND(SUMPRODUCT(F65:F68,H65:H68),2)</f>
        <v>7981.09</v>
      </c>
      <c r="I64" s="62"/>
      <c r="J64" s="72">
        <f>ROUND(SUM(J65:J68),2)</f>
        <v>9407.24</v>
      </c>
    </row>
    <row r="65" spans="1:10">
      <c r="A65" s="78" t="s">
        <v>181</v>
      </c>
      <c r="B65" s="77" t="s">
        <v>182</v>
      </c>
      <c r="C65" s="78" t="s">
        <v>183</v>
      </c>
      <c r="D65" s="77" t="s">
        <v>14</v>
      </c>
      <c r="E65" s="77" t="s">
        <v>41</v>
      </c>
      <c r="F65" s="95">
        <v>2.8</v>
      </c>
      <c r="G65" s="95">
        <v>99.33</v>
      </c>
      <c r="H65" s="95">
        <v>101.01</v>
      </c>
      <c r="I65" s="95">
        <f>ROUND(G65+H65,2)</f>
        <v>200.34</v>
      </c>
      <c r="J65" s="95">
        <f>ROUND(ROUND(F65,2)*ROUND(I65,2),2)</f>
        <v>560.95</v>
      </c>
    </row>
    <row r="66" spans="1:10">
      <c r="A66" s="78" t="s">
        <v>184</v>
      </c>
      <c r="B66" s="77" t="s">
        <v>185</v>
      </c>
      <c r="C66" s="78" t="s">
        <v>186</v>
      </c>
      <c r="D66" s="77" t="s">
        <v>14</v>
      </c>
      <c r="E66" s="77" t="s">
        <v>41</v>
      </c>
      <c r="F66" s="95">
        <v>23.66</v>
      </c>
      <c r="G66" s="95">
        <v>14.73</v>
      </c>
      <c r="H66" s="95">
        <v>29.35</v>
      </c>
      <c r="I66" s="95">
        <f>ROUND(G66+H66,2)</f>
        <v>44.08</v>
      </c>
      <c r="J66" s="95">
        <f>ROUND(ROUND(F66,2)*ROUND(I66,2),2)</f>
        <v>1042.93</v>
      </c>
    </row>
    <row r="67" spans="1:10">
      <c r="A67" s="78" t="s">
        <v>187</v>
      </c>
      <c r="B67" s="77" t="s">
        <v>188</v>
      </c>
      <c r="C67" s="78" t="s">
        <v>189</v>
      </c>
      <c r="D67" s="77" t="s">
        <v>14</v>
      </c>
      <c r="E67" s="77" t="s">
        <v>51</v>
      </c>
      <c r="F67" s="95">
        <v>6.59</v>
      </c>
      <c r="G67" s="95">
        <v>26.59</v>
      </c>
      <c r="H67" s="95">
        <v>721.93</v>
      </c>
      <c r="I67" s="95">
        <f>ROUND(G67+H67,2)</f>
        <v>748.52</v>
      </c>
      <c r="J67" s="95">
        <f>ROUND(ROUND(F67,2)*ROUND(I67,2),2)</f>
        <v>4932.75</v>
      </c>
    </row>
    <row r="68" spans="1:10">
      <c r="A68" s="78" t="s">
        <v>190</v>
      </c>
      <c r="B68" s="77" t="s">
        <v>191</v>
      </c>
      <c r="C68" s="78" t="s">
        <v>192</v>
      </c>
      <c r="D68" s="77" t="s">
        <v>14</v>
      </c>
      <c r="E68" s="77" t="s">
        <v>193</v>
      </c>
      <c r="F68" s="95">
        <v>185.8</v>
      </c>
      <c r="G68" s="95">
        <v>3.36</v>
      </c>
      <c r="H68" s="95">
        <v>12.09</v>
      </c>
      <c r="I68" s="95">
        <f>ROUND(G68+H68,2)</f>
        <v>15.45</v>
      </c>
      <c r="J68" s="95">
        <f>ROUND(ROUND(F68,2)*ROUND(I68,2),2)</f>
        <v>2870.61</v>
      </c>
    </row>
    <row r="69" ht="15" customHeight="1" spans="1:10">
      <c r="A69" s="106" t="s">
        <v>194</v>
      </c>
      <c r="B69" s="62" t="s">
        <v>195</v>
      </c>
      <c r="C69" s="62"/>
      <c r="D69" s="62"/>
      <c r="E69" s="62"/>
      <c r="F69" s="62"/>
      <c r="G69" s="62">
        <f>ROUND(SUMPRODUCT(F70:F81,G70:G81),2)</f>
        <v>42879.43</v>
      </c>
      <c r="H69" s="62">
        <f>ROUND(SUMPRODUCT(F70:F81,H70:H81),2)</f>
        <v>391831.18</v>
      </c>
      <c r="I69" s="62"/>
      <c r="J69" s="72">
        <f>ROUND(SUM(J70:J81),2)</f>
        <v>434710.61</v>
      </c>
    </row>
    <row r="70" spans="1:10">
      <c r="A70" s="78" t="s">
        <v>196</v>
      </c>
      <c r="B70" s="77" t="s">
        <v>197</v>
      </c>
      <c r="C70" s="78" t="s">
        <v>198</v>
      </c>
      <c r="D70" s="77" t="s">
        <v>14</v>
      </c>
      <c r="E70" s="77" t="s">
        <v>41</v>
      </c>
      <c r="F70" s="95">
        <v>238.9</v>
      </c>
      <c r="G70" s="95">
        <v>41.62</v>
      </c>
      <c r="H70" s="95">
        <v>45.68</v>
      </c>
      <c r="I70" s="95">
        <f t="shared" ref="I70:I81" si="4">ROUND(G70+H70,2)</f>
        <v>87.3</v>
      </c>
      <c r="J70" s="95">
        <f t="shared" ref="J70:J81" si="5">ROUND(ROUND(F70,2)*ROUND(I70,2),2)</f>
        <v>20855.97</v>
      </c>
    </row>
    <row r="71" ht="16.5" spans="1:10">
      <c r="A71" s="78" t="s">
        <v>199</v>
      </c>
      <c r="B71" s="77" t="s">
        <v>200</v>
      </c>
      <c r="C71" s="78" t="s">
        <v>201</v>
      </c>
      <c r="D71" s="77" t="s">
        <v>14</v>
      </c>
      <c r="E71" s="77" t="s">
        <v>51</v>
      </c>
      <c r="F71" s="95">
        <v>189.54</v>
      </c>
      <c r="G71" s="95">
        <v>15.12</v>
      </c>
      <c r="H71" s="95">
        <v>699.4</v>
      </c>
      <c r="I71" s="95">
        <f t="shared" si="4"/>
        <v>714.52</v>
      </c>
      <c r="J71" s="95">
        <f t="shared" si="5"/>
        <v>135430.12</v>
      </c>
    </row>
    <row r="72" spans="1:10">
      <c r="A72" s="78" t="s">
        <v>202</v>
      </c>
      <c r="B72" s="77" t="s">
        <v>203</v>
      </c>
      <c r="C72" s="78" t="s">
        <v>204</v>
      </c>
      <c r="D72" s="77" t="s">
        <v>14</v>
      </c>
      <c r="E72" s="77" t="s">
        <v>193</v>
      </c>
      <c r="F72" s="95">
        <v>202.8</v>
      </c>
      <c r="G72" s="95">
        <v>8.8</v>
      </c>
      <c r="H72" s="95">
        <v>13.1</v>
      </c>
      <c r="I72" s="95">
        <f t="shared" si="4"/>
        <v>21.9</v>
      </c>
      <c r="J72" s="95">
        <f t="shared" si="5"/>
        <v>4441.32</v>
      </c>
    </row>
    <row r="73" spans="1:10">
      <c r="A73" s="78" t="s">
        <v>205</v>
      </c>
      <c r="B73" s="77" t="s">
        <v>206</v>
      </c>
      <c r="C73" s="78" t="s">
        <v>207</v>
      </c>
      <c r="D73" s="77" t="s">
        <v>14</v>
      </c>
      <c r="E73" s="77" t="s">
        <v>193</v>
      </c>
      <c r="F73" s="95">
        <v>62.5</v>
      </c>
      <c r="G73" s="95">
        <v>6.47</v>
      </c>
      <c r="H73" s="95">
        <v>13.05</v>
      </c>
      <c r="I73" s="95">
        <f t="shared" si="4"/>
        <v>19.52</v>
      </c>
      <c r="J73" s="95">
        <f t="shared" si="5"/>
        <v>1220</v>
      </c>
    </row>
    <row r="74" spans="1:10">
      <c r="A74" s="78" t="s">
        <v>208</v>
      </c>
      <c r="B74" s="77" t="s">
        <v>209</v>
      </c>
      <c r="C74" s="78" t="s">
        <v>210</v>
      </c>
      <c r="D74" s="77" t="s">
        <v>14</v>
      </c>
      <c r="E74" s="77" t="s">
        <v>193</v>
      </c>
      <c r="F74" s="95">
        <v>63.9</v>
      </c>
      <c r="G74" s="95">
        <v>4.75</v>
      </c>
      <c r="H74" s="95">
        <v>12.7</v>
      </c>
      <c r="I74" s="95">
        <f t="shared" si="4"/>
        <v>17.45</v>
      </c>
      <c r="J74" s="95">
        <f t="shared" si="5"/>
        <v>1115.06</v>
      </c>
    </row>
    <row r="75" spans="1:10">
      <c r="A75" s="78" t="s">
        <v>211</v>
      </c>
      <c r="B75" s="77" t="s">
        <v>212</v>
      </c>
      <c r="C75" s="78" t="s">
        <v>213</v>
      </c>
      <c r="D75" s="77" t="s">
        <v>14</v>
      </c>
      <c r="E75" s="77" t="s">
        <v>193</v>
      </c>
      <c r="F75" s="95">
        <v>1439.9</v>
      </c>
      <c r="G75" s="95">
        <v>3.58</v>
      </c>
      <c r="H75" s="95">
        <v>11.61</v>
      </c>
      <c r="I75" s="95">
        <f t="shared" si="4"/>
        <v>15.19</v>
      </c>
      <c r="J75" s="95">
        <f t="shared" si="5"/>
        <v>21872.08</v>
      </c>
    </row>
    <row r="76" spans="1:10">
      <c r="A76" s="78" t="s">
        <v>214</v>
      </c>
      <c r="B76" s="77" t="s">
        <v>215</v>
      </c>
      <c r="C76" s="78" t="s">
        <v>216</v>
      </c>
      <c r="D76" s="77" t="s">
        <v>14</v>
      </c>
      <c r="E76" s="77" t="s">
        <v>193</v>
      </c>
      <c r="F76" s="95">
        <v>35.2</v>
      </c>
      <c r="G76" s="95">
        <v>1.97</v>
      </c>
      <c r="H76" s="95">
        <v>9.64</v>
      </c>
      <c r="I76" s="95">
        <f t="shared" si="4"/>
        <v>11.61</v>
      </c>
      <c r="J76" s="95">
        <f t="shared" si="5"/>
        <v>408.67</v>
      </c>
    </row>
    <row r="77" ht="16.5" spans="1:10">
      <c r="A77" s="78" t="s">
        <v>217</v>
      </c>
      <c r="B77" s="77" t="s">
        <v>218</v>
      </c>
      <c r="C77" s="78" t="s">
        <v>219</v>
      </c>
      <c r="D77" s="77" t="s">
        <v>27</v>
      </c>
      <c r="E77" s="77" t="s">
        <v>35</v>
      </c>
      <c r="F77" s="95">
        <v>2</v>
      </c>
      <c r="G77" s="95">
        <v>0</v>
      </c>
      <c r="H77" s="95">
        <v>694.66</v>
      </c>
      <c r="I77" s="95">
        <f t="shared" si="4"/>
        <v>694.66</v>
      </c>
      <c r="J77" s="95">
        <f t="shared" si="5"/>
        <v>1389.32</v>
      </c>
    </row>
    <row r="78" ht="16.5" spans="1:10">
      <c r="A78" s="78" t="s">
        <v>220</v>
      </c>
      <c r="B78" s="77" t="s">
        <v>221</v>
      </c>
      <c r="C78" s="78" t="s">
        <v>222</v>
      </c>
      <c r="D78" s="77" t="s">
        <v>27</v>
      </c>
      <c r="E78" s="77" t="s">
        <v>146</v>
      </c>
      <c r="F78" s="95">
        <v>1136</v>
      </c>
      <c r="G78" s="95">
        <v>11.38</v>
      </c>
      <c r="H78" s="95">
        <v>143.57</v>
      </c>
      <c r="I78" s="95">
        <f t="shared" si="4"/>
        <v>154.95</v>
      </c>
      <c r="J78" s="95">
        <f t="shared" si="5"/>
        <v>176023.2</v>
      </c>
    </row>
    <row r="79" spans="1:10">
      <c r="A79" s="78" t="s">
        <v>223</v>
      </c>
      <c r="B79" s="77" t="s">
        <v>224</v>
      </c>
      <c r="C79" s="78" t="s">
        <v>225</v>
      </c>
      <c r="D79" s="77" t="s">
        <v>14</v>
      </c>
      <c r="E79" s="77" t="s">
        <v>35</v>
      </c>
      <c r="F79" s="95">
        <v>142</v>
      </c>
      <c r="G79" s="95">
        <v>15.4</v>
      </c>
      <c r="H79" s="95">
        <v>6.66</v>
      </c>
      <c r="I79" s="95">
        <f t="shared" si="4"/>
        <v>22.06</v>
      </c>
      <c r="J79" s="95">
        <f t="shared" si="5"/>
        <v>3132.52</v>
      </c>
    </row>
    <row r="80" spans="1:10">
      <c r="A80" s="78" t="s">
        <v>226</v>
      </c>
      <c r="B80" s="77" t="s">
        <v>227</v>
      </c>
      <c r="C80" s="78" t="s">
        <v>228</v>
      </c>
      <c r="D80" s="77" t="s">
        <v>14</v>
      </c>
      <c r="E80" s="77" t="s">
        <v>193</v>
      </c>
      <c r="F80" s="95">
        <v>1252.44</v>
      </c>
      <c r="G80" s="95">
        <v>3.51</v>
      </c>
      <c r="H80" s="95">
        <v>11.67</v>
      </c>
      <c r="I80" s="95">
        <f t="shared" si="4"/>
        <v>15.18</v>
      </c>
      <c r="J80" s="95">
        <f t="shared" si="5"/>
        <v>19012.04</v>
      </c>
    </row>
    <row r="81" spans="1:10">
      <c r="A81" s="78" t="s">
        <v>229</v>
      </c>
      <c r="B81" s="77" t="s">
        <v>230</v>
      </c>
      <c r="C81" s="78" t="s">
        <v>231</v>
      </c>
      <c r="D81" s="77" t="s">
        <v>14</v>
      </c>
      <c r="E81" s="77" t="s">
        <v>193</v>
      </c>
      <c r="F81" s="95">
        <v>5265.36</v>
      </c>
      <c r="G81" s="95">
        <v>0.54</v>
      </c>
      <c r="H81" s="95">
        <v>8.92</v>
      </c>
      <c r="I81" s="95">
        <f t="shared" si="4"/>
        <v>9.46</v>
      </c>
      <c r="J81" s="95">
        <f t="shared" si="5"/>
        <v>49810.31</v>
      </c>
    </row>
    <row r="82" ht="15" customHeight="1" spans="1:10">
      <c r="A82" s="106" t="s">
        <v>232</v>
      </c>
      <c r="B82" s="62" t="s">
        <v>233</v>
      </c>
      <c r="C82" s="62"/>
      <c r="D82" s="62"/>
      <c r="E82" s="62"/>
      <c r="F82" s="62"/>
      <c r="G82" s="62">
        <f>ROUND(SUMPRODUCT(F83:F90,G83:G90),2)</f>
        <v>10724.81</v>
      </c>
      <c r="H82" s="62">
        <f>ROUND(SUMPRODUCT(F83:F90,H83:H90),2)</f>
        <v>39644.61</v>
      </c>
      <c r="I82" s="62"/>
      <c r="J82" s="72">
        <f>ROUND(SUM(J83:J90),2)</f>
        <v>50369.43</v>
      </c>
    </row>
    <row r="83" spans="1:10">
      <c r="A83" s="78" t="s">
        <v>234</v>
      </c>
      <c r="B83" s="77" t="s">
        <v>235</v>
      </c>
      <c r="C83" s="78" t="s">
        <v>236</v>
      </c>
      <c r="D83" s="77" t="s">
        <v>14</v>
      </c>
      <c r="E83" s="77" t="s">
        <v>41</v>
      </c>
      <c r="F83" s="95">
        <v>131.84</v>
      </c>
      <c r="G83" s="95">
        <v>34.56</v>
      </c>
      <c r="H83" s="95">
        <v>41.22</v>
      </c>
      <c r="I83" s="95">
        <f t="shared" ref="I83:I90" si="6">ROUND(G83+H83,2)</f>
        <v>75.78</v>
      </c>
      <c r="J83" s="95">
        <f t="shared" ref="J83:J90" si="7">ROUND(ROUND(F83,2)*ROUND(I83,2),2)</f>
        <v>9990.84</v>
      </c>
    </row>
    <row r="84" ht="16.5" spans="1:10">
      <c r="A84" s="78" t="s">
        <v>237</v>
      </c>
      <c r="B84" s="77" t="s">
        <v>200</v>
      </c>
      <c r="C84" s="78" t="s">
        <v>201</v>
      </c>
      <c r="D84" s="77" t="s">
        <v>14</v>
      </c>
      <c r="E84" s="77" t="s">
        <v>51</v>
      </c>
      <c r="F84" s="95">
        <v>20.68</v>
      </c>
      <c r="G84" s="95">
        <v>15.12</v>
      </c>
      <c r="H84" s="95">
        <v>699.4</v>
      </c>
      <c r="I84" s="95">
        <f t="shared" si="6"/>
        <v>714.52</v>
      </c>
      <c r="J84" s="95">
        <f t="shared" si="7"/>
        <v>14776.27</v>
      </c>
    </row>
    <row r="85" spans="1:10">
      <c r="A85" s="78" t="s">
        <v>238</v>
      </c>
      <c r="B85" s="77" t="s">
        <v>239</v>
      </c>
      <c r="C85" s="78" t="s">
        <v>240</v>
      </c>
      <c r="D85" s="77" t="s">
        <v>14</v>
      </c>
      <c r="E85" s="77" t="s">
        <v>193</v>
      </c>
      <c r="F85" s="95">
        <v>380.2</v>
      </c>
      <c r="G85" s="95">
        <v>6.3</v>
      </c>
      <c r="H85" s="95">
        <v>11.99</v>
      </c>
      <c r="I85" s="95">
        <f t="shared" si="6"/>
        <v>18.29</v>
      </c>
      <c r="J85" s="95">
        <f t="shared" si="7"/>
        <v>6953.86</v>
      </c>
    </row>
    <row r="86" spans="1:10">
      <c r="A86" s="78" t="s">
        <v>241</v>
      </c>
      <c r="B86" s="77" t="s">
        <v>242</v>
      </c>
      <c r="C86" s="78" t="s">
        <v>243</v>
      </c>
      <c r="D86" s="77" t="s">
        <v>14</v>
      </c>
      <c r="E86" s="77" t="s">
        <v>193</v>
      </c>
      <c r="F86" s="95">
        <v>0.4</v>
      </c>
      <c r="G86" s="95">
        <v>4.58</v>
      </c>
      <c r="H86" s="95">
        <v>12.22</v>
      </c>
      <c r="I86" s="95">
        <f t="shared" si="6"/>
        <v>16.8</v>
      </c>
      <c r="J86" s="95">
        <f t="shared" si="7"/>
        <v>6.72</v>
      </c>
    </row>
    <row r="87" spans="1:10">
      <c r="A87" s="78" t="s">
        <v>244</v>
      </c>
      <c r="B87" s="77" t="s">
        <v>191</v>
      </c>
      <c r="C87" s="78" t="s">
        <v>192</v>
      </c>
      <c r="D87" s="77" t="s">
        <v>14</v>
      </c>
      <c r="E87" s="77" t="s">
        <v>193</v>
      </c>
      <c r="F87" s="95">
        <v>331.2</v>
      </c>
      <c r="G87" s="95">
        <v>3.36</v>
      </c>
      <c r="H87" s="95">
        <v>12.09</v>
      </c>
      <c r="I87" s="95">
        <f t="shared" si="6"/>
        <v>15.45</v>
      </c>
      <c r="J87" s="95">
        <f t="shared" si="7"/>
        <v>5117.04</v>
      </c>
    </row>
    <row r="88" spans="1:10">
      <c r="A88" s="78" t="s">
        <v>245</v>
      </c>
      <c r="B88" s="77" t="s">
        <v>246</v>
      </c>
      <c r="C88" s="78" t="s">
        <v>247</v>
      </c>
      <c r="D88" s="77" t="s">
        <v>14</v>
      </c>
      <c r="E88" s="77" t="s">
        <v>193</v>
      </c>
      <c r="F88" s="95">
        <v>500</v>
      </c>
      <c r="G88" s="95">
        <v>2.57</v>
      </c>
      <c r="H88" s="95">
        <v>11.17</v>
      </c>
      <c r="I88" s="95">
        <f t="shared" si="6"/>
        <v>13.74</v>
      </c>
      <c r="J88" s="95">
        <f t="shared" si="7"/>
        <v>6870</v>
      </c>
    </row>
    <row r="89" spans="1:10">
      <c r="A89" s="78" t="s">
        <v>248</v>
      </c>
      <c r="B89" s="77" t="s">
        <v>215</v>
      </c>
      <c r="C89" s="78" t="s">
        <v>216</v>
      </c>
      <c r="D89" s="77" t="s">
        <v>14</v>
      </c>
      <c r="E89" s="77" t="s">
        <v>193</v>
      </c>
      <c r="F89" s="95">
        <v>399.5</v>
      </c>
      <c r="G89" s="95">
        <v>1.97</v>
      </c>
      <c r="H89" s="95">
        <v>9.64</v>
      </c>
      <c r="I89" s="95">
        <f t="shared" si="6"/>
        <v>11.61</v>
      </c>
      <c r="J89" s="95">
        <f t="shared" si="7"/>
        <v>4638.2</v>
      </c>
    </row>
    <row r="90" spans="1:10">
      <c r="A90" s="78" t="s">
        <v>249</v>
      </c>
      <c r="B90" s="77" t="s">
        <v>250</v>
      </c>
      <c r="C90" s="78" t="s">
        <v>251</v>
      </c>
      <c r="D90" s="77" t="s">
        <v>14</v>
      </c>
      <c r="E90" s="77" t="s">
        <v>193</v>
      </c>
      <c r="F90" s="95">
        <v>185</v>
      </c>
      <c r="G90" s="95">
        <v>1.48</v>
      </c>
      <c r="H90" s="95">
        <v>9.42</v>
      </c>
      <c r="I90" s="95">
        <f t="shared" si="6"/>
        <v>10.9</v>
      </c>
      <c r="J90" s="95">
        <f t="shared" si="7"/>
        <v>2016.5</v>
      </c>
    </row>
    <row r="91" ht="15" customHeight="1" spans="1:10">
      <c r="A91" s="106" t="s">
        <v>252</v>
      </c>
      <c r="B91" s="62" t="s">
        <v>253</v>
      </c>
      <c r="C91" s="62"/>
      <c r="D91" s="62"/>
      <c r="E91" s="62"/>
      <c r="F91" s="62"/>
      <c r="G91" s="62">
        <f>ROUND(SUMPRODUCT(F92:F97,G92:G97),2)</f>
        <v>11016.23</v>
      </c>
      <c r="H91" s="62">
        <f>ROUND(SUMPRODUCT(F92:F97,H92:H97),2)</f>
        <v>214300.27</v>
      </c>
      <c r="I91" s="62"/>
      <c r="J91" s="72">
        <f>ROUND(SUM(J92:J97),2)</f>
        <v>225316.5</v>
      </c>
    </row>
    <row r="92" ht="16.5" spans="1:10">
      <c r="A92" s="78" t="s">
        <v>254</v>
      </c>
      <c r="B92" s="77" t="s">
        <v>255</v>
      </c>
      <c r="C92" s="78" t="s">
        <v>256</v>
      </c>
      <c r="D92" s="77" t="s">
        <v>14</v>
      </c>
      <c r="E92" s="77" t="s">
        <v>41</v>
      </c>
      <c r="F92" s="95">
        <v>1147.5</v>
      </c>
      <c r="G92" s="95">
        <v>0.49</v>
      </c>
      <c r="H92" s="95">
        <v>0.29</v>
      </c>
      <c r="I92" s="95">
        <f t="shared" ref="I92:I97" si="8">ROUND(G92+H92,2)</f>
        <v>0.78</v>
      </c>
      <c r="J92" s="95">
        <f t="shared" ref="J92:J97" si="9">ROUND(ROUND(F92,2)*ROUND(I92,2),2)</f>
        <v>895.05</v>
      </c>
    </row>
    <row r="93" spans="1:10">
      <c r="A93" s="78" t="s">
        <v>257</v>
      </c>
      <c r="B93" s="77" t="s">
        <v>258</v>
      </c>
      <c r="C93" s="78" t="s">
        <v>259</v>
      </c>
      <c r="D93" s="77" t="s">
        <v>14</v>
      </c>
      <c r="E93" s="77" t="s">
        <v>41</v>
      </c>
      <c r="F93" s="95">
        <v>1147.5</v>
      </c>
      <c r="G93" s="95">
        <v>0.39</v>
      </c>
      <c r="H93" s="95">
        <v>2.47</v>
      </c>
      <c r="I93" s="95">
        <f t="shared" si="8"/>
        <v>2.86</v>
      </c>
      <c r="J93" s="95">
        <f t="shared" si="9"/>
        <v>3281.85</v>
      </c>
    </row>
    <row r="94" ht="16.5" spans="1:10">
      <c r="A94" s="78" t="s">
        <v>260</v>
      </c>
      <c r="B94" s="77" t="s">
        <v>261</v>
      </c>
      <c r="C94" s="78" t="s">
        <v>262</v>
      </c>
      <c r="D94" s="77" t="s">
        <v>14</v>
      </c>
      <c r="E94" s="77" t="s">
        <v>41</v>
      </c>
      <c r="F94" s="95">
        <v>32.83</v>
      </c>
      <c r="G94" s="95">
        <v>76.69</v>
      </c>
      <c r="H94" s="95">
        <v>65.53</v>
      </c>
      <c r="I94" s="95">
        <f t="shared" si="8"/>
        <v>142.22</v>
      </c>
      <c r="J94" s="95">
        <f t="shared" si="9"/>
        <v>4669.08</v>
      </c>
    </row>
    <row r="95" spans="1:10">
      <c r="A95" s="78" t="s">
        <v>263</v>
      </c>
      <c r="B95" s="77" t="s">
        <v>264</v>
      </c>
      <c r="C95" s="78" t="s">
        <v>265</v>
      </c>
      <c r="D95" s="77" t="s">
        <v>14</v>
      </c>
      <c r="E95" s="77" t="s">
        <v>51</v>
      </c>
      <c r="F95" s="95">
        <v>137.7</v>
      </c>
      <c r="G95" s="95">
        <v>15.62</v>
      </c>
      <c r="H95" s="95">
        <v>603.59</v>
      </c>
      <c r="I95" s="95">
        <f t="shared" si="8"/>
        <v>619.21</v>
      </c>
      <c r="J95" s="95">
        <f t="shared" si="9"/>
        <v>85265.22</v>
      </c>
    </row>
    <row r="96" spans="1:10">
      <c r="A96" s="78" t="s">
        <v>266</v>
      </c>
      <c r="B96" s="77" t="s">
        <v>267</v>
      </c>
      <c r="C96" s="78" t="s">
        <v>268</v>
      </c>
      <c r="D96" s="77" t="s">
        <v>14</v>
      </c>
      <c r="E96" s="77" t="s">
        <v>193</v>
      </c>
      <c r="F96" s="95">
        <v>40.1</v>
      </c>
      <c r="G96" s="95">
        <v>0.47</v>
      </c>
      <c r="H96" s="95">
        <v>8.98</v>
      </c>
      <c r="I96" s="95">
        <f t="shared" si="8"/>
        <v>9.45</v>
      </c>
      <c r="J96" s="95">
        <f t="shared" si="9"/>
        <v>378.95</v>
      </c>
    </row>
    <row r="97" spans="1:10">
      <c r="A97" s="78" t="s">
        <v>269</v>
      </c>
      <c r="B97" s="77" t="s">
        <v>270</v>
      </c>
      <c r="C97" s="78" t="s">
        <v>271</v>
      </c>
      <c r="D97" s="77" t="s">
        <v>14</v>
      </c>
      <c r="E97" s="77" t="s">
        <v>193</v>
      </c>
      <c r="F97" s="95">
        <v>10228.8</v>
      </c>
      <c r="G97" s="95">
        <v>0.52</v>
      </c>
      <c r="H97" s="95">
        <v>12.27</v>
      </c>
      <c r="I97" s="95">
        <f t="shared" si="8"/>
        <v>12.79</v>
      </c>
      <c r="J97" s="95">
        <f t="shared" si="9"/>
        <v>130826.35</v>
      </c>
    </row>
    <row r="98" ht="15" customHeight="1" spans="1:10">
      <c r="A98" s="106" t="s">
        <v>272</v>
      </c>
      <c r="B98" s="62" t="s">
        <v>273</v>
      </c>
      <c r="C98" s="62"/>
      <c r="D98" s="62"/>
      <c r="E98" s="62"/>
      <c r="F98" s="62"/>
      <c r="G98" s="62">
        <f>ROUND(ROUND(F99*G99,2)+ROUND(F107*G107,2)+ROUND(F118*G118,2)+ROUND(F132*G132,2)+ROUND(F143*G143,2)+ROUND(F145*G145,2)+ROUND(F159*G159,2),2)</f>
        <v>0</v>
      </c>
      <c r="H98" s="62">
        <f>ROUND(ROUND(F99*H99,2)+ROUND(F107*H107,2)+ROUND(F118*H118,2)+ROUND(F132*H132,2)+ROUND(F143*H143,2)+ROUND(F145*H145,2)+ROUND(F159*H159,2),2)</f>
        <v>0</v>
      </c>
      <c r="I98" s="62"/>
      <c r="J98" s="72">
        <f>ROUND(J99+J107+J118+J132+J143+J145+J159,2)</f>
        <v>1712471.44</v>
      </c>
    </row>
    <row r="99" ht="15" customHeight="1" spans="1:10">
      <c r="A99" s="106" t="s">
        <v>274</v>
      </c>
      <c r="B99" s="62" t="s">
        <v>275</v>
      </c>
      <c r="C99" s="62"/>
      <c r="D99" s="62"/>
      <c r="E99" s="62"/>
      <c r="F99" s="62"/>
      <c r="G99" s="62">
        <f>ROUND(SUMPRODUCT(F100:F106,G100:G106),2)</f>
        <v>55455.56</v>
      </c>
      <c r="H99" s="62">
        <f>ROUND(SUMPRODUCT(F100:F106,H100:H106),2)</f>
        <v>197124.45</v>
      </c>
      <c r="I99" s="62"/>
      <c r="J99" s="72">
        <f>ROUND(SUM(J100:J106),2)</f>
        <v>252580.01</v>
      </c>
    </row>
    <row r="100" ht="16.5" spans="1:10">
      <c r="A100" s="78" t="s">
        <v>276</v>
      </c>
      <c r="B100" s="77" t="s">
        <v>277</v>
      </c>
      <c r="C100" s="78" t="s">
        <v>278</v>
      </c>
      <c r="D100" s="77" t="s">
        <v>14</v>
      </c>
      <c r="E100" s="77" t="s">
        <v>41</v>
      </c>
      <c r="F100" s="95">
        <v>913</v>
      </c>
      <c r="G100" s="95">
        <v>47.84</v>
      </c>
      <c r="H100" s="95">
        <v>61.5</v>
      </c>
      <c r="I100" s="95">
        <f t="shared" ref="I100:I106" si="10">ROUND(G100+H100,2)</f>
        <v>109.34</v>
      </c>
      <c r="J100" s="95">
        <f t="shared" ref="J100:J106" si="11">ROUND(ROUND(F100,2)*ROUND(I100,2),2)</f>
        <v>99827.42</v>
      </c>
    </row>
    <row r="101" ht="16.5" spans="1:10">
      <c r="A101" s="78" t="s">
        <v>279</v>
      </c>
      <c r="B101" s="77" t="s">
        <v>280</v>
      </c>
      <c r="C101" s="78" t="s">
        <v>281</v>
      </c>
      <c r="D101" s="77" t="s">
        <v>27</v>
      </c>
      <c r="E101" s="77" t="s">
        <v>51</v>
      </c>
      <c r="F101" s="95">
        <v>61.68</v>
      </c>
      <c r="G101" s="95">
        <v>30.04</v>
      </c>
      <c r="H101" s="95">
        <v>636.28</v>
      </c>
      <c r="I101" s="95">
        <f t="shared" si="10"/>
        <v>666.32</v>
      </c>
      <c r="J101" s="95">
        <f t="shared" si="11"/>
        <v>41098.62</v>
      </c>
    </row>
    <row r="102" spans="1:10">
      <c r="A102" s="78" t="s">
        <v>282</v>
      </c>
      <c r="B102" s="77" t="s">
        <v>283</v>
      </c>
      <c r="C102" s="78" t="s">
        <v>284</v>
      </c>
      <c r="D102" s="77" t="s">
        <v>14</v>
      </c>
      <c r="E102" s="77" t="s">
        <v>193</v>
      </c>
      <c r="F102" s="95">
        <v>1178.6</v>
      </c>
      <c r="G102" s="95">
        <v>4.22</v>
      </c>
      <c r="H102" s="95">
        <v>11.13</v>
      </c>
      <c r="I102" s="95">
        <f t="shared" si="10"/>
        <v>15.35</v>
      </c>
      <c r="J102" s="95">
        <f t="shared" si="11"/>
        <v>18091.51</v>
      </c>
    </row>
    <row r="103" spans="1:10">
      <c r="A103" s="78" t="s">
        <v>285</v>
      </c>
      <c r="B103" s="77" t="s">
        <v>286</v>
      </c>
      <c r="C103" s="78" t="s">
        <v>287</v>
      </c>
      <c r="D103" s="77" t="s">
        <v>14</v>
      </c>
      <c r="E103" s="77" t="s">
        <v>193</v>
      </c>
      <c r="F103" s="95">
        <v>744.5</v>
      </c>
      <c r="G103" s="95">
        <v>1.23</v>
      </c>
      <c r="H103" s="95">
        <v>10.61</v>
      </c>
      <c r="I103" s="95">
        <f t="shared" si="10"/>
        <v>11.84</v>
      </c>
      <c r="J103" s="95">
        <f t="shared" si="11"/>
        <v>8814.88</v>
      </c>
    </row>
    <row r="104" spans="1:10">
      <c r="A104" s="78" t="s">
        <v>288</v>
      </c>
      <c r="B104" s="77" t="s">
        <v>289</v>
      </c>
      <c r="C104" s="78" t="s">
        <v>290</v>
      </c>
      <c r="D104" s="77" t="s">
        <v>14</v>
      </c>
      <c r="E104" s="77" t="s">
        <v>193</v>
      </c>
      <c r="F104" s="95">
        <v>1030.4</v>
      </c>
      <c r="G104" s="95">
        <v>0.77</v>
      </c>
      <c r="H104" s="95">
        <v>9.14</v>
      </c>
      <c r="I104" s="95">
        <f t="shared" si="10"/>
        <v>9.91</v>
      </c>
      <c r="J104" s="95">
        <f t="shared" si="11"/>
        <v>10211.26</v>
      </c>
    </row>
    <row r="105" spans="1:10">
      <c r="A105" s="78" t="s">
        <v>291</v>
      </c>
      <c r="B105" s="77" t="s">
        <v>292</v>
      </c>
      <c r="C105" s="78" t="s">
        <v>293</v>
      </c>
      <c r="D105" s="77" t="s">
        <v>14</v>
      </c>
      <c r="E105" s="77" t="s">
        <v>193</v>
      </c>
      <c r="F105" s="95">
        <v>2258.1</v>
      </c>
      <c r="G105" s="95">
        <v>0.55</v>
      </c>
      <c r="H105" s="95">
        <v>9.02</v>
      </c>
      <c r="I105" s="95">
        <f t="shared" si="10"/>
        <v>9.57</v>
      </c>
      <c r="J105" s="95">
        <f t="shared" si="11"/>
        <v>21610.02</v>
      </c>
    </row>
    <row r="106" spans="1:10">
      <c r="A106" s="78" t="s">
        <v>294</v>
      </c>
      <c r="B106" s="77" t="s">
        <v>295</v>
      </c>
      <c r="C106" s="78" t="s">
        <v>296</v>
      </c>
      <c r="D106" s="77" t="s">
        <v>14</v>
      </c>
      <c r="E106" s="77" t="s">
        <v>193</v>
      </c>
      <c r="F106" s="95">
        <v>4878</v>
      </c>
      <c r="G106" s="95">
        <v>0.41</v>
      </c>
      <c r="H106" s="95">
        <v>10.44</v>
      </c>
      <c r="I106" s="95">
        <f t="shared" si="10"/>
        <v>10.85</v>
      </c>
      <c r="J106" s="95">
        <f t="shared" si="11"/>
        <v>52926.3</v>
      </c>
    </row>
    <row r="107" ht="15" customHeight="1" spans="1:10">
      <c r="A107" s="106" t="s">
        <v>297</v>
      </c>
      <c r="B107" s="62" t="s">
        <v>298</v>
      </c>
      <c r="C107" s="62"/>
      <c r="D107" s="62"/>
      <c r="E107" s="62"/>
      <c r="F107" s="62"/>
      <c r="G107" s="62">
        <f>ROUND(SUMPRODUCT(F108:F117,G108:G117),2)</f>
        <v>144875.33</v>
      </c>
      <c r="H107" s="62">
        <f>ROUND(SUMPRODUCT(F108:F117,H108:H117),2)</f>
        <v>479188.69</v>
      </c>
      <c r="I107" s="62"/>
      <c r="J107" s="72">
        <f>ROUND(SUM(J108:J117),2)</f>
        <v>624064.02</v>
      </c>
    </row>
    <row r="108" ht="16.5" spans="1:10">
      <c r="A108" s="78" t="s">
        <v>299</v>
      </c>
      <c r="B108" s="77" t="s">
        <v>300</v>
      </c>
      <c r="C108" s="78" t="s">
        <v>301</v>
      </c>
      <c r="D108" s="77" t="s">
        <v>14</v>
      </c>
      <c r="E108" s="77" t="s">
        <v>41</v>
      </c>
      <c r="F108" s="95">
        <v>914.97</v>
      </c>
      <c r="G108" s="95">
        <v>56.27</v>
      </c>
      <c r="H108" s="95">
        <v>93.73</v>
      </c>
      <c r="I108" s="95">
        <f t="shared" ref="I108:I117" si="12">ROUND(G108+H108,2)</f>
        <v>150</v>
      </c>
      <c r="J108" s="95">
        <f t="shared" ref="J108:J117" si="13">ROUND(ROUND(F108,2)*ROUND(I108,2),2)</f>
        <v>137245.5</v>
      </c>
    </row>
    <row r="109" ht="16.5" spans="1:10">
      <c r="A109" s="78" t="s">
        <v>302</v>
      </c>
      <c r="B109" s="77" t="s">
        <v>303</v>
      </c>
      <c r="C109" s="78" t="s">
        <v>304</v>
      </c>
      <c r="D109" s="77" t="s">
        <v>14</v>
      </c>
      <c r="E109" s="77" t="s">
        <v>41</v>
      </c>
      <c r="F109" s="95">
        <v>1078.4</v>
      </c>
      <c r="G109" s="95">
        <v>70.42</v>
      </c>
      <c r="H109" s="95">
        <v>190.43</v>
      </c>
      <c r="I109" s="95">
        <f t="shared" si="12"/>
        <v>260.85</v>
      </c>
      <c r="J109" s="95">
        <f t="shared" si="13"/>
        <v>281300.64</v>
      </c>
    </row>
    <row r="110" ht="16.5" spans="1:10">
      <c r="A110" s="78" t="s">
        <v>305</v>
      </c>
      <c r="B110" s="77" t="s">
        <v>306</v>
      </c>
      <c r="C110" s="78" t="s">
        <v>307</v>
      </c>
      <c r="D110" s="77" t="s">
        <v>27</v>
      </c>
      <c r="E110" s="77" t="s">
        <v>51</v>
      </c>
      <c r="F110" s="95">
        <v>143.38</v>
      </c>
      <c r="G110" s="95">
        <v>32.6</v>
      </c>
      <c r="H110" s="95">
        <v>635.63</v>
      </c>
      <c r="I110" s="95">
        <f t="shared" si="12"/>
        <v>668.23</v>
      </c>
      <c r="J110" s="95">
        <f t="shared" si="13"/>
        <v>95810.82</v>
      </c>
    </row>
    <row r="111" spans="1:10">
      <c r="A111" s="78" t="s">
        <v>308</v>
      </c>
      <c r="B111" s="77" t="s">
        <v>283</v>
      </c>
      <c r="C111" s="78" t="s">
        <v>284</v>
      </c>
      <c r="D111" s="77" t="s">
        <v>14</v>
      </c>
      <c r="E111" s="77" t="s">
        <v>193</v>
      </c>
      <c r="F111" s="95">
        <v>1272.2</v>
      </c>
      <c r="G111" s="95">
        <v>4.22</v>
      </c>
      <c r="H111" s="95">
        <v>11.13</v>
      </c>
      <c r="I111" s="95">
        <f t="shared" si="12"/>
        <v>15.35</v>
      </c>
      <c r="J111" s="95">
        <f t="shared" si="13"/>
        <v>19528.27</v>
      </c>
    </row>
    <row r="112" spans="1:10">
      <c r="A112" s="78" t="s">
        <v>309</v>
      </c>
      <c r="B112" s="77" t="s">
        <v>310</v>
      </c>
      <c r="C112" s="78" t="s">
        <v>311</v>
      </c>
      <c r="D112" s="77" t="s">
        <v>14</v>
      </c>
      <c r="E112" s="77" t="s">
        <v>193</v>
      </c>
      <c r="F112" s="95">
        <v>159.26</v>
      </c>
      <c r="G112" s="95">
        <v>2.81</v>
      </c>
      <c r="H112" s="95">
        <v>11.5</v>
      </c>
      <c r="I112" s="95">
        <f t="shared" si="12"/>
        <v>14.31</v>
      </c>
      <c r="J112" s="95">
        <f t="shared" si="13"/>
        <v>2279.01</v>
      </c>
    </row>
    <row r="113" spans="1:10">
      <c r="A113" s="78" t="s">
        <v>312</v>
      </c>
      <c r="B113" s="77" t="s">
        <v>313</v>
      </c>
      <c r="C113" s="78" t="s">
        <v>314</v>
      </c>
      <c r="D113" s="77" t="s">
        <v>14</v>
      </c>
      <c r="E113" s="77" t="s">
        <v>193</v>
      </c>
      <c r="F113" s="95">
        <v>1204.24</v>
      </c>
      <c r="G113" s="95">
        <v>1.85</v>
      </c>
      <c r="H113" s="95">
        <v>11.47</v>
      </c>
      <c r="I113" s="95">
        <f t="shared" si="12"/>
        <v>13.32</v>
      </c>
      <c r="J113" s="95">
        <f t="shared" si="13"/>
        <v>16040.48</v>
      </c>
    </row>
    <row r="114" spans="1:10">
      <c r="A114" s="78" t="s">
        <v>315</v>
      </c>
      <c r="B114" s="77" t="s">
        <v>286</v>
      </c>
      <c r="C114" s="78" t="s">
        <v>287</v>
      </c>
      <c r="D114" s="77" t="s">
        <v>14</v>
      </c>
      <c r="E114" s="77" t="s">
        <v>193</v>
      </c>
      <c r="F114" s="95">
        <v>1046.06</v>
      </c>
      <c r="G114" s="95">
        <v>1.23</v>
      </c>
      <c r="H114" s="95">
        <v>10.61</v>
      </c>
      <c r="I114" s="95">
        <f t="shared" si="12"/>
        <v>11.84</v>
      </c>
      <c r="J114" s="95">
        <f t="shared" si="13"/>
        <v>12385.35</v>
      </c>
    </row>
    <row r="115" spans="1:10">
      <c r="A115" s="78" t="s">
        <v>316</v>
      </c>
      <c r="B115" s="77" t="s">
        <v>289</v>
      </c>
      <c r="C115" s="78" t="s">
        <v>290</v>
      </c>
      <c r="D115" s="77" t="s">
        <v>14</v>
      </c>
      <c r="E115" s="77" t="s">
        <v>193</v>
      </c>
      <c r="F115" s="95">
        <v>995.4</v>
      </c>
      <c r="G115" s="95">
        <v>0.77</v>
      </c>
      <c r="H115" s="95">
        <v>9.14</v>
      </c>
      <c r="I115" s="95">
        <f t="shared" si="12"/>
        <v>9.91</v>
      </c>
      <c r="J115" s="95">
        <f t="shared" si="13"/>
        <v>9864.41</v>
      </c>
    </row>
    <row r="116" spans="1:10">
      <c r="A116" s="78" t="s">
        <v>317</v>
      </c>
      <c r="B116" s="77" t="s">
        <v>292</v>
      </c>
      <c r="C116" s="78" t="s">
        <v>293</v>
      </c>
      <c r="D116" s="77" t="s">
        <v>14</v>
      </c>
      <c r="E116" s="77" t="s">
        <v>193</v>
      </c>
      <c r="F116" s="95">
        <v>4263.14</v>
      </c>
      <c r="G116" s="95">
        <v>0.55</v>
      </c>
      <c r="H116" s="95">
        <v>9.02</v>
      </c>
      <c r="I116" s="95">
        <f t="shared" si="12"/>
        <v>9.57</v>
      </c>
      <c r="J116" s="95">
        <f t="shared" si="13"/>
        <v>40798.25</v>
      </c>
    </row>
    <row r="117" spans="1:10">
      <c r="A117" s="78" t="s">
        <v>318</v>
      </c>
      <c r="B117" s="77" t="s">
        <v>295</v>
      </c>
      <c r="C117" s="78" t="s">
        <v>296</v>
      </c>
      <c r="D117" s="77" t="s">
        <v>14</v>
      </c>
      <c r="E117" s="77" t="s">
        <v>193</v>
      </c>
      <c r="F117" s="95">
        <v>812.1</v>
      </c>
      <c r="G117" s="95">
        <v>0.41</v>
      </c>
      <c r="H117" s="95">
        <v>10.44</v>
      </c>
      <c r="I117" s="95">
        <f t="shared" si="12"/>
        <v>10.85</v>
      </c>
      <c r="J117" s="95">
        <f t="shared" si="13"/>
        <v>8811.29</v>
      </c>
    </row>
    <row r="118" ht="15" customHeight="1" spans="1:10">
      <c r="A118" s="106" t="s">
        <v>319</v>
      </c>
      <c r="B118" s="62" t="s">
        <v>320</v>
      </c>
      <c r="C118" s="62"/>
      <c r="D118" s="62"/>
      <c r="E118" s="62"/>
      <c r="F118" s="62"/>
      <c r="G118" s="62">
        <f>ROUND(SUMPRODUCT(F119:F131,G119:G131),2)</f>
        <v>73941.16</v>
      </c>
      <c r="H118" s="62">
        <f>ROUND(SUMPRODUCT(F119:F131,H119:H131),2)</f>
        <v>351383.25</v>
      </c>
      <c r="I118" s="62"/>
      <c r="J118" s="72">
        <f>ROUND(SUM(J119:J131),2)</f>
        <v>425324.43</v>
      </c>
    </row>
    <row r="119" ht="16.5" spans="1:10">
      <c r="A119" s="78" t="s">
        <v>321</v>
      </c>
      <c r="B119" s="77" t="s">
        <v>322</v>
      </c>
      <c r="C119" s="78" t="s">
        <v>323</v>
      </c>
      <c r="D119" s="77" t="s">
        <v>14</v>
      </c>
      <c r="E119" s="77" t="s">
        <v>41</v>
      </c>
      <c r="F119" s="95">
        <v>132.08</v>
      </c>
      <c r="G119" s="95">
        <v>27.75</v>
      </c>
      <c r="H119" s="95">
        <v>53.72</v>
      </c>
      <c r="I119" s="95">
        <f t="shared" ref="I119:I131" si="14">ROUND(G119+H119,2)</f>
        <v>81.47</v>
      </c>
      <c r="J119" s="95">
        <f t="shared" ref="J119:J131" si="15">ROUND(ROUND(F119,2)*ROUND(I119,2),2)</f>
        <v>10760.56</v>
      </c>
    </row>
    <row r="120" spans="1:10">
      <c r="A120" s="78" t="s">
        <v>324</v>
      </c>
      <c r="B120" s="77" t="s">
        <v>325</v>
      </c>
      <c r="C120" s="78" t="s">
        <v>326</v>
      </c>
      <c r="D120" s="77" t="s">
        <v>14</v>
      </c>
      <c r="E120" s="77" t="s">
        <v>41</v>
      </c>
      <c r="F120" s="95">
        <v>2.22</v>
      </c>
      <c r="G120" s="95">
        <v>28.92</v>
      </c>
      <c r="H120" s="95">
        <v>55.35</v>
      </c>
      <c r="I120" s="95">
        <f t="shared" si="14"/>
        <v>84.27</v>
      </c>
      <c r="J120" s="95">
        <f t="shared" si="15"/>
        <v>187.08</v>
      </c>
    </row>
    <row r="121" ht="16.5" spans="1:10">
      <c r="A121" s="78" t="s">
        <v>327</v>
      </c>
      <c r="B121" s="77" t="s">
        <v>328</v>
      </c>
      <c r="C121" s="78" t="s">
        <v>329</v>
      </c>
      <c r="D121" s="77" t="s">
        <v>14</v>
      </c>
      <c r="E121" s="77" t="s">
        <v>41</v>
      </c>
      <c r="F121" s="95">
        <v>94.57</v>
      </c>
      <c r="G121" s="95">
        <v>26.63</v>
      </c>
      <c r="H121" s="95">
        <v>38.39</v>
      </c>
      <c r="I121" s="95">
        <f t="shared" si="14"/>
        <v>65.02</v>
      </c>
      <c r="J121" s="95">
        <f t="shared" si="15"/>
        <v>6148.94</v>
      </c>
    </row>
    <row r="122" ht="16.5" spans="1:10">
      <c r="A122" s="78" t="s">
        <v>330</v>
      </c>
      <c r="B122" s="77" t="s">
        <v>331</v>
      </c>
      <c r="C122" s="78" t="s">
        <v>332</v>
      </c>
      <c r="D122" s="77" t="s">
        <v>14</v>
      </c>
      <c r="E122" s="77" t="s">
        <v>41</v>
      </c>
      <c r="F122" s="95">
        <v>1292.22</v>
      </c>
      <c r="G122" s="95">
        <v>37.2</v>
      </c>
      <c r="H122" s="95">
        <v>60.96</v>
      </c>
      <c r="I122" s="95">
        <f t="shared" si="14"/>
        <v>98.16</v>
      </c>
      <c r="J122" s="95">
        <f t="shared" si="15"/>
        <v>126844.32</v>
      </c>
    </row>
    <row r="123" ht="16.5" spans="1:10">
      <c r="A123" s="78" t="s">
        <v>333</v>
      </c>
      <c r="B123" s="77" t="s">
        <v>334</v>
      </c>
      <c r="C123" s="78" t="s">
        <v>335</v>
      </c>
      <c r="D123" s="77" t="s">
        <v>27</v>
      </c>
      <c r="E123" s="77" t="s">
        <v>51</v>
      </c>
      <c r="F123" s="95">
        <v>224.88</v>
      </c>
      <c r="G123" s="95">
        <v>32.6</v>
      </c>
      <c r="H123" s="95">
        <v>635.63</v>
      </c>
      <c r="I123" s="95">
        <f t="shared" si="14"/>
        <v>668.23</v>
      </c>
      <c r="J123" s="95">
        <f t="shared" si="15"/>
        <v>150271.56</v>
      </c>
    </row>
    <row r="124" ht="16.5" spans="1:10">
      <c r="A124" s="78" t="s">
        <v>336</v>
      </c>
      <c r="B124" s="77" t="s">
        <v>337</v>
      </c>
      <c r="C124" s="78" t="s">
        <v>338</v>
      </c>
      <c r="D124" s="77" t="s">
        <v>27</v>
      </c>
      <c r="E124" s="77" t="s">
        <v>41</v>
      </c>
      <c r="F124" s="95">
        <v>98.07</v>
      </c>
      <c r="G124" s="95">
        <v>27.56</v>
      </c>
      <c r="H124" s="95">
        <v>247.67</v>
      </c>
      <c r="I124" s="95">
        <f t="shared" si="14"/>
        <v>275.23</v>
      </c>
      <c r="J124" s="95">
        <f t="shared" si="15"/>
        <v>26991.81</v>
      </c>
    </row>
    <row r="125" ht="16.5" spans="1:10">
      <c r="A125" s="78" t="s">
        <v>339</v>
      </c>
      <c r="B125" s="77" t="s">
        <v>340</v>
      </c>
      <c r="C125" s="78" t="s">
        <v>341</v>
      </c>
      <c r="D125" s="77" t="s">
        <v>27</v>
      </c>
      <c r="E125" s="77" t="s">
        <v>41</v>
      </c>
      <c r="F125" s="95">
        <v>81.94</v>
      </c>
      <c r="G125" s="95">
        <v>27.22</v>
      </c>
      <c r="H125" s="95">
        <v>239.33</v>
      </c>
      <c r="I125" s="95">
        <f t="shared" si="14"/>
        <v>266.55</v>
      </c>
      <c r="J125" s="95">
        <f t="shared" si="15"/>
        <v>21841.11</v>
      </c>
    </row>
    <row r="126" spans="1:10">
      <c r="A126" s="78" t="s">
        <v>342</v>
      </c>
      <c r="B126" s="77" t="s">
        <v>343</v>
      </c>
      <c r="C126" s="78" t="s">
        <v>344</v>
      </c>
      <c r="D126" s="77" t="s">
        <v>14</v>
      </c>
      <c r="E126" s="77" t="s">
        <v>193</v>
      </c>
      <c r="F126" s="95">
        <v>41</v>
      </c>
      <c r="G126" s="95">
        <v>3.63</v>
      </c>
      <c r="H126" s="95">
        <v>11.08</v>
      </c>
      <c r="I126" s="95">
        <f t="shared" si="14"/>
        <v>14.71</v>
      </c>
      <c r="J126" s="95">
        <f t="shared" si="15"/>
        <v>603.11</v>
      </c>
    </row>
    <row r="127" spans="1:10">
      <c r="A127" s="78" t="s">
        <v>345</v>
      </c>
      <c r="B127" s="77" t="s">
        <v>346</v>
      </c>
      <c r="C127" s="78" t="s">
        <v>347</v>
      </c>
      <c r="D127" s="77" t="s">
        <v>14</v>
      </c>
      <c r="E127" s="77" t="s">
        <v>193</v>
      </c>
      <c r="F127" s="95">
        <v>63.9</v>
      </c>
      <c r="G127" s="95">
        <v>2.33</v>
      </c>
      <c r="H127" s="95">
        <v>11.37</v>
      </c>
      <c r="I127" s="95">
        <f t="shared" si="14"/>
        <v>13.7</v>
      </c>
      <c r="J127" s="95">
        <f t="shared" si="15"/>
        <v>875.43</v>
      </c>
    </row>
    <row r="128" spans="1:10">
      <c r="A128" s="78" t="s">
        <v>348</v>
      </c>
      <c r="B128" s="77" t="s">
        <v>349</v>
      </c>
      <c r="C128" s="78" t="s">
        <v>350</v>
      </c>
      <c r="D128" s="77" t="s">
        <v>14</v>
      </c>
      <c r="E128" s="77" t="s">
        <v>193</v>
      </c>
      <c r="F128" s="95">
        <v>11.2</v>
      </c>
      <c r="G128" s="95">
        <v>1.44</v>
      </c>
      <c r="H128" s="95">
        <v>11.31</v>
      </c>
      <c r="I128" s="95">
        <f t="shared" si="14"/>
        <v>12.75</v>
      </c>
      <c r="J128" s="95">
        <f t="shared" si="15"/>
        <v>142.8</v>
      </c>
    </row>
    <row r="129" spans="1:10">
      <c r="A129" s="78" t="s">
        <v>351</v>
      </c>
      <c r="B129" s="77" t="s">
        <v>352</v>
      </c>
      <c r="C129" s="78" t="s">
        <v>353</v>
      </c>
      <c r="D129" s="77" t="s">
        <v>14</v>
      </c>
      <c r="E129" s="77" t="s">
        <v>193</v>
      </c>
      <c r="F129" s="95">
        <v>2905.4</v>
      </c>
      <c r="G129" s="95">
        <v>0.89</v>
      </c>
      <c r="H129" s="95">
        <v>10.43</v>
      </c>
      <c r="I129" s="95">
        <f t="shared" si="14"/>
        <v>11.32</v>
      </c>
      <c r="J129" s="95">
        <f t="shared" si="15"/>
        <v>32889.13</v>
      </c>
    </row>
    <row r="130" spans="1:10">
      <c r="A130" s="78" t="s">
        <v>354</v>
      </c>
      <c r="B130" s="77" t="s">
        <v>267</v>
      </c>
      <c r="C130" s="78" t="s">
        <v>268</v>
      </c>
      <c r="D130" s="77" t="s">
        <v>14</v>
      </c>
      <c r="E130" s="77" t="s">
        <v>193</v>
      </c>
      <c r="F130" s="95">
        <v>4539.7</v>
      </c>
      <c r="G130" s="95">
        <v>0.47</v>
      </c>
      <c r="H130" s="95">
        <v>8.98</v>
      </c>
      <c r="I130" s="95">
        <f t="shared" si="14"/>
        <v>9.45</v>
      </c>
      <c r="J130" s="95">
        <f t="shared" si="15"/>
        <v>42900.17</v>
      </c>
    </row>
    <row r="131" spans="1:10">
      <c r="A131" s="78" t="s">
        <v>355</v>
      </c>
      <c r="B131" s="77" t="s">
        <v>356</v>
      </c>
      <c r="C131" s="78" t="s">
        <v>357</v>
      </c>
      <c r="D131" s="77" t="s">
        <v>14</v>
      </c>
      <c r="E131" s="77" t="s">
        <v>146</v>
      </c>
      <c r="F131" s="95">
        <v>66.3</v>
      </c>
      <c r="G131" s="95">
        <v>35.07</v>
      </c>
      <c r="H131" s="95">
        <v>38.36</v>
      </c>
      <c r="I131" s="95">
        <f t="shared" si="14"/>
        <v>73.43</v>
      </c>
      <c r="J131" s="95">
        <f t="shared" si="15"/>
        <v>4868.41</v>
      </c>
    </row>
    <row r="132" ht="15" customHeight="1" spans="1:10">
      <c r="A132" s="106" t="s">
        <v>358</v>
      </c>
      <c r="B132" s="62" t="s">
        <v>359</v>
      </c>
      <c r="C132" s="62"/>
      <c r="D132" s="62"/>
      <c r="E132" s="62"/>
      <c r="F132" s="62"/>
      <c r="G132" s="62">
        <f>ROUND(SUMPRODUCT(F133:F142,G133:G142),2)</f>
        <v>12968.13</v>
      </c>
      <c r="H132" s="62">
        <f>ROUND(SUMPRODUCT(F133:F142,H133:H142),2)</f>
        <v>72503.72</v>
      </c>
      <c r="I132" s="62"/>
      <c r="J132" s="72">
        <f>ROUND(SUM(J133:J142),2)</f>
        <v>85471.84</v>
      </c>
    </row>
    <row r="133" ht="16.5" spans="1:10">
      <c r="A133" s="78" t="s">
        <v>360</v>
      </c>
      <c r="B133" s="77" t="s">
        <v>303</v>
      </c>
      <c r="C133" s="78" t="s">
        <v>304</v>
      </c>
      <c r="D133" s="77" t="s">
        <v>14</v>
      </c>
      <c r="E133" s="77" t="s">
        <v>41</v>
      </c>
      <c r="F133" s="95">
        <v>120.6</v>
      </c>
      <c r="G133" s="95">
        <v>70.42</v>
      </c>
      <c r="H133" s="95">
        <v>190.43</v>
      </c>
      <c r="I133" s="95">
        <f t="shared" ref="I133:I142" si="16">ROUND(G133+H133,2)</f>
        <v>260.85</v>
      </c>
      <c r="J133" s="95">
        <f t="shared" ref="J133:J142" si="17">ROUND(ROUND(F133,2)*ROUND(I133,2),2)</f>
        <v>31458.51</v>
      </c>
    </row>
    <row r="134" ht="16.5" spans="1:10">
      <c r="A134" s="78" t="s">
        <v>361</v>
      </c>
      <c r="B134" s="77" t="s">
        <v>362</v>
      </c>
      <c r="C134" s="78" t="s">
        <v>363</v>
      </c>
      <c r="D134" s="77" t="s">
        <v>27</v>
      </c>
      <c r="E134" s="77" t="s">
        <v>51</v>
      </c>
      <c r="F134" s="95">
        <v>14.47</v>
      </c>
      <c r="G134" s="95">
        <v>32.6</v>
      </c>
      <c r="H134" s="95">
        <v>611.27</v>
      </c>
      <c r="I134" s="95">
        <f t="shared" si="16"/>
        <v>643.87</v>
      </c>
      <c r="J134" s="95">
        <f t="shared" si="17"/>
        <v>9316.8</v>
      </c>
    </row>
    <row r="135" spans="1:10">
      <c r="A135" s="78" t="s">
        <v>364</v>
      </c>
      <c r="B135" s="77" t="s">
        <v>310</v>
      </c>
      <c r="C135" s="78" t="s">
        <v>311</v>
      </c>
      <c r="D135" s="77" t="s">
        <v>14</v>
      </c>
      <c r="E135" s="77" t="s">
        <v>193</v>
      </c>
      <c r="F135" s="95">
        <v>11.56</v>
      </c>
      <c r="G135" s="95">
        <v>2.81</v>
      </c>
      <c r="H135" s="95">
        <v>11.5</v>
      </c>
      <c r="I135" s="95">
        <f t="shared" si="16"/>
        <v>14.31</v>
      </c>
      <c r="J135" s="95">
        <f t="shared" si="17"/>
        <v>165.42</v>
      </c>
    </row>
    <row r="136" spans="1:10">
      <c r="A136" s="78" t="s">
        <v>365</v>
      </c>
      <c r="B136" s="77" t="s">
        <v>313</v>
      </c>
      <c r="C136" s="78" t="s">
        <v>314</v>
      </c>
      <c r="D136" s="77" t="s">
        <v>14</v>
      </c>
      <c r="E136" s="77" t="s">
        <v>193</v>
      </c>
      <c r="F136" s="95">
        <v>118.24</v>
      </c>
      <c r="G136" s="95">
        <v>1.85</v>
      </c>
      <c r="H136" s="95">
        <v>11.47</v>
      </c>
      <c r="I136" s="95">
        <f t="shared" si="16"/>
        <v>13.32</v>
      </c>
      <c r="J136" s="95">
        <f t="shared" si="17"/>
        <v>1574.96</v>
      </c>
    </row>
    <row r="137" spans="1:10">
      <c r="A137" s="78" t="s">
        <v>366</v>
      </c>
      <c r="B137" s="77" t="s">
        <v>286</v>
      </c>
      <c r="C137" s="78" t="s">
        <v>287</v>
      </c>
      <c r="D137" s="77" t="s">
        <v>14</v>
      </c>
      <c r="E137" s="77" t="s">
        <v>193</v>
      </c>
      <c r="F137" s="95">
        <v>86.56</v>
      </c>
      <c r="G137" s="95">
        <v>1.23</v>
      </c>
      <c r="H137" s="95">
        <v>10.61</v>
      </c>
      <c r="I137" s="95">
        <f t="shared" si="16"/>
        <v>11.84</v>
      </c>
      <c r="J137" s="95">
        <f t="shared" si="17"/>
        <v>1024.87</v>
      </c>
    </row>
    <row r="138" spans="1:10">
      <c r="A138" s="78" t="s">
        <v>367</v>
      </c>
      <c r="B138" s="77" t="s">
        <v>292</v>
      </c>
      <c r="C138" s="78" t="s">
        <v>293</v>
      </c>
      <c r="D138" s="77" t="s">
        <v>14</v>
      </c>
      <c r="E138" s="77" t="s">
        <v>193</v>
      </c>
      <c r="F138" s="95">
        <v>289.04</v>
      </c>
      <c r="G138" s="95">
        <v>0.55</v>
      </c>
      <c r="H138" s="95">
        <v>9.02</v>
      </c>
      <c r="I138" s="95">
        <f t="shared" si="16"/>
        <v>9.57</v>
      </c>
      <c r="J138" s="95">
        <f t="shared" si="17"/>
        <v>2766.11</v>
      </c>
    </row>
    <row r="139" spans="1:10">
      <c r="A139" s="78" t="s">
        <v>368</v>
      </c>
      <c r="B139" s="77" t="s">
        <v>369</v>
      </c>
      <c r="C139" s="78" t="s">
        <v>370</v>
      </c>
      <c r="D139" s="77" t="s">
        <v>371</v>
      </c>
      <c r="E139" s="77" t="s">
        <v>372</v>
      </c>
      <c r="F139" s="95">
        <v>287.64</v>
      </c>
      <c r="G139" s="95">
        <v>1.16</v>
      </c>
      <c r="H139" s="95">
        <v>13.86</v>
      </c>
      <c r="I139" s="95">
        <f t="shared" si="16"/>
        <v>15.02</v>
      </c>
      <c r="J139" s="95">
        <f t="shared" si="17"/>
        <v>4320.35</v>
      </c>
    </row>
    <row r="140" spans="1:10">
      <c r="A140" s="78" t="s">
        <v>373</v>
      </c>
      <c r="B140" s="77" t="s">
        <v>374</v>
      </c>
      <c r="C140" s="78" t="s">
        <v>375</v>
      </c>
      <c r="D140" s="77" t="s">
        <v>371</v>
      </c>
      <c r="E140" s="77" t="s">
        <v>376</v>
      </c>
      <c r="F140" s="95">
        <v>32</v>
      </c>
      <c r="G140" s="95">
        <v>19.15</v>
      </c>
      <c r="H140" s="95">
        <v>587.91</v>
      </c>
      <c r="I140" s="95">
        <f t="shared" si="16"/>
        <v>607.06</v>
      </c>
      <c r="J140" s="95">
        <f t="shared" si="17"/>
        <v>19425.92</v>
      </c>
    </row>
    <row r="141" spans="1:10">
      <c r="A141" s="78" t="s">
        <v>377</v>
      </c>
      <c r="B141" s="77" t="s">
        <v>378</v>
      </c>
      <c r="C141" s="78" t="s">
        <v>379</v>
      </c>
      <c r="D141" s="77" t="s">
        <v>371</v>
      </c>
      <c r="E141" s="77" t="s">
        <v>376</v>
      </c>
      <c r="F141" s="95">
        <v>32</v>
      </c>
      <c r="G141" s="95">
        <v>4.04</v>
      </c>
      <c r="H141" s="95">
        <v>110.11</v>
      </c>
      <c r="I141" s="95">
        <f t="shared" si="16"/>
        <v>114.15</v>
      </c>
      <c r="J141" s="95">
        <f t="shared" si="17"/>
        <v>3652.8</v>
      </c>
    </row>
    <row r="142" spans="1:10">
      <c r="A142" s="78" t="s">
        <v>380</v>
      </c>
      <c r="B142" s="77" t="s">
        <v>381</v>
      </c>
      <c r="C142" s="78" t="s">
        <v>382</v>
      </c>
      <c r="D142" s="77" t="s">
        <v>371</v>
      </c>
      <c r="E142" s="77" t="s">
        <v>383</v>
      </c>
      <c r="F142" s="95">
        <v>345.96</v>
      </c>
      <c r="G142" s="95">
        <v>6.97</v>
      </c>
      <c r="H142" s="95">
        <v>27.04</v>
      </c>
      <c r="I142" s="95">
        <f t="shared" si="16"/>
        <v>34.01</v>
      </c>
      <c r="J142" s="95">
        <f t="shared" si="17"/>
        <v>11766.1</v>
      </c>
    </row>
    <row r="143" ht="15" customHeight="1" spans="1:10">
      <c r="A143" s="106" t="s">
        <v>384</v>
      </c>
      <c r="B143" s="62" t="s">
        <v>385</v>
      </c>
      <c r="C143" s="62"/>
      <c r="D143" s="62"/>
      <c r="E143" s="62"/>
      <c r="F143" s="62"/>
      <c r="G143" s="62">
        <f>ROUND(SUMPRODUCT(F144:F144,G144:G144),2)</f>
        <v>8687.93</v>
      </c>
      <c r="H143" s="62">
        <f>ROUND(SUMPRODUCT(F144:F144,H144:H144),2)</f>
        <v>22579.78</v>
      </c>
      <c r="I143" s="62"/>
      <c r="J143" s="72">
        <f>ROUND(SUM(J144:J144),2)</f>
        <v>31267.71</v>
      </c>
    </row>
    <row r="144" ht="16.5" spans="1:10">
      <c r="A144" s="78" t="s">
        <v>386</v>
      </c>
      <c r="B144" s="77" t="s">
        <v>387</v>
      </c>
      <c r="C144" s="78" t="s">
        <v>388</v>
      </c>
      <c r="D144" s="77" t="s">
        <v>14</v>
      </c>
      <c r="E144" s="77" t="s">
        <v>51</v>
      </c>
      <c r="F144" s="95">
        <v>6.81</v>
      </c>
      <c r="G144" s="95">
        <v>1275.76</v>
      </c>
      <c r="H144" s="95">
        <v>3315.68</v>
      </c>
      <c r="I144" s="95">
        <f>ROUND(G144+H144,2)</f>
        <v>4591.44</v>
      </c>
      <c r="J144" s="95">
        <f>ROUND(ROUND(F144,2)*ROUND(I144,2),2)</f>
        <v>31267.71</v>
      </c>
    </row>
    <row r="145" ht="15" customHeight="1" spans="1:10">
      <c r="A145" s="106" t="s">
        <v>389</v>
      </c>
      <c r="B145" s="62" t="s">
        <v>390</v>
      </c>
      <c r="C145" s="62"/>
      <c r="D145" s="62"/>
      <c r="E145" s="62"/>
      <c r="F145" s="62"/>
      <c r="G145" s="62">
        <f>ROUND(SUMPRODUCT(F146:F158,G146:G158),2)</f>
        <v>17666.45</v>
      </c>
      <c r="H145" s="62">
        <f>ROUND(SUMPRODUCT(F146:F158,H146:H158),2)</f>
        <v>86790.41</v>
      </c>
      <c r="I145" s="62"/>
      <c r="J145" s="72">
        <f>ROUND(SUM(J146:J158),2)</f>
        <v>104456.87</v>
      </c>
    </row>
    <row r="146" ht="16.5" spans="1:10">
      <c r="A146" s="78" t="s">
        <v>391</v>
      </c>
      <c r="B146" s="77" t="s">
        <v>392</v>
      </c>
      <c r="C146" s="78" t="s">
        <v>393</v>
      </c>
      <c r="D146" s="77" t="s">
        <v>27</v>
      </c>
      <c r="E146" s="77" t="s">
        <v>41</v>
      </c>
      <c r="F146" s="95">
        <v>167.58</v>
      </c>
      <c r="G146" s="95">
        <v>50.85</v>
      </c>
      <c r="H146" s="95">
        <v>90.54</v>
      </c>
      <c r="I146" s="95">
        <f t="shared" ref="I146:I158" si="18">ROUND(G146+H146,2)</f>
        <v>141.39</v>
      </c>
      <c r="J146" s="95">
        <f t="shared" ref="J146:J158" si="19">ROUND(ROUND(F146,2)*ROUND(I146,2),2)</f>
        <v>23694.14</v>
      </c>
    </row>
    <row r="147" ht="16.5" spans="1:10">
      <c r="A147" s="78" t="s">
        <v>394</v>
      </c>
      <c r="B147" s="77" t="s">
        <v>395</v>
      </c>
      <c r="C147" s="78" t="s">
        <v>396</v>
      </c>
      <c r="D147" s="77" t="s">
        <v>27</v>
      </c>
      <c r="E147" s="77" t="s">
        <v>51</v>
      </c>
      <c r="F147" s="95">
        <v>12.31</v>
      </c>
      <c r="G147" s="95">
        <v>45.71</v>
      </c>
      <c r="H147" s="95">
        <v>641.74</v>
      </c>
      <c r="I147" s="95">
        <f t="shared" si="18"/>
        <v>687.45</v>
      </c>
      <c r="J147" s="95">
        <f t="shared" si="19"/>
        <v>8462.51</v>
      </c>
    </row>
    <row r="148" spans="1:10">
      <c r="A148" s="78" t="s">
        <v>397</v>
      </c>
      <c r="B148" s="77" t="s">
        <v>398</v>
      </c>
      <c r="C148" s="78" t="s">
        <v>399</v>
      </c>
      <c r="D148" s="77" t="s">
        <v>14</v>
      </c>
      <c r="E148" s="77" t="s">
        <v>193</v>
      </c>
      <c r="F148" s="95">
        <v>268.62</v>
      </c>
      <c r="G148" s="95">
        <v>2.2</v>
      </c>
      <c r="H148" s="95">
        <v>11.07</v>
      </c>
      <c r="I148" s="95">
        <f t="shared" si="18"/>
        <v>13.27</v>
      </c>
      <c r="J148" s="95">
        <f t="shared" si="19"/>
        <v>3564.59</v>
      </c>
    </row>
    <row r="149" spans="1:10">
      <c r="A149" s="78" t="s">
        <v>400</v>
      </c>
      <c r="B149" s="77" t="s">
        <v>401</v>
      </c>
      <c r="C149" s="78" t="s">
        <v>402</v>
      </c>
      <c r="D149" s="77" t="s">
        <v>14</v>
      </c>
      <c r="E149" s="77" t="s">
        <v>193</v>
      </c>
      <c r="F149" s="95">
        <v>1910.48</v>
      </c>
      <c r="G149" s="95">
        <v>1.32</v>
      </c>
      <c r="H149" s="95">
        <v>10.77</v>
      </c>
      <c r="I149" s="95">
        <f t="shared" si="18"/>
        <v>12.09</v>
      </c>
      <c r="J149" s="95">
        <f t="shared" si="19"/>
        <v>23097.7</v>
      </c>
    </row>
    <row r="150" spans="1:10">
      <c r="A150" s="78" t="s">
        <v>403</v>
      </c>
      <c r="B150" s="77" t="s">
        <v>404</v>
      </c>
      <c r="C150" s="78" t="s">
        <v>405</v>
      </c>
      <c r="D150" s="77" t="s">
        <v>14</v>
      </c>
      <c r="E150" s="77" t="s">
        <v>193</v>
      </c>
      <c r="F150" s="95">
        <v>132</v>
      </c>
      <c r="G150" s="95">
        <v>1.25</v>
      </c>
      <c r="H150" s="95">
        <v>10.17</v>
      </c>
      <c r="I150" s="95">
        <f t="shared" si="18"/>
        <v>11.42</v>
      </c>
      <c r="J150" s="95">
        <f t="shared" si="19"/>
        <v>1507.44</v>
      </c>
    </row>
    <row r="151" spans="1:10">
      <c r="A151" s="78" t="s">
        <v>406</v>
      </c>
      <c r="B151" s="77" t="s">
        <v>407</v>
      </c>
      <c r="C151" s="78" t="s">
        <v>408</v>
      </c>
      <c r="D151" s="77" t="s">
        <v>14</v>
      </c>
      <c r="E151" s="77" t="s">
        <v>193</v>
      </c>
      <c r="F151" s="95">
        <v>2315.09</v>
      </c>
      <c r="G151" s="95">
        <v>0.96</v>
      </c>
      <c r="H151" s="95">
        <v>8.8</v>
      </c>
      <c r="I151" s="95">
        <f t="shared" si="18"/>
        <v>9.76</v>
      </c>
      <c r="J151" s="95">
        <f t="shared" si="19"/>
        <v>22595.28</v>
      </c>
    </row>
    <row r="152" spans="1:10">
      <c r="A152" s="78" t="s">
        <v>409</v>
      </c>
      <c r="B152" s="77" t="s">
        <v>325</v>
      </c>
      <c r="C152" s="78" t="s">
        <v>326</v>
      </c>
      <c r="D152" s="77" t="s">
        <v>14</v>
      </c>
      <c r="E152" s="77" t="s">
        <v>41</v>
      </c>
      <c r="F152" s="95">
        <v>48.42</v>
      </c>
      <c r="G152" s="95">
        <v>28.92</v>
      </c>
      <c r="H152" s="95">
        <v>55.35</v>
      </c>
      <c r="I152" s="95">
        <f t="shared" si="18"/>
        <v>84.27</v>
      </c>
      <c r="J152" s="95">
        <f t="shared" si="19"/>
        <v>4080.35</v>
      </c>
    </row>
    <row r="153" ht="16.5" spans="1:10">
      <c r="A153" s="78" t="s">
        <v>410</v>
      </c>
      <c r="B153" s="77" t="s">
        <v>306</v>
      </c>
      <c r="C153" s="78" t="s">
        <v>307</v>
      </c>
      <c r="D153" s="77" t="s">
        <v>27</v>
      </c>
      <c r="E153" s="77" t="s">
        <v>51</v>
      </c>
      <c r="F153" s="95">
        <v>6.39</v>
      </c>
      <c r="G153" s="95">
        <v>32.6</v>
      </c>
      <c r="H153" s="95">
        <v>635.63</v>
      </c>
      <c r="I153" s="95">
        <f t="shared" si="18"/>
        <v>668.23</v>
      </c>
      <c r="J153" s="95">
        <f t="shared" si="19"/>
        <v>4269.99</v>
      </c>
    </row>
    <row r="154" spans="1:10">
      <c r="A154" s="78" t="s">
        <v>411</v>
      </c>
      <c r="B154" s="77" t="s">
        <v>343</v>
      </c>
      <c r="C154" s="78" t="s">
        <v>344</v>
      </c>
      <c r="D154" s="77" t="s">
        <v>14</v>
      </c>
      <c r="E154" s="77" t="s">
        <v>193</v>
      </c>
      <c r="F154" s="95">
        <v>140.18</v>
      </c>
      <c r="G154" s="95">
        <v>3.63</v>
      </c>
      <c r="H154" s="95">
        <v>11.08</v>
      </c>
      <c r="I154" s="95">
        <f t="shared" si="18"/>
        <v>14.71</v>
      </c>
      <c r="J154" s="95">
        <f t="shared" si="19"/>
        <v>2062.05</v>
      </c>
    </row>
    <row r="155" spans="1:10">
      <c r="A155" s="78" t="s">
        <v>412</v>
      </c>
      <c r="B155" s="77" t="s">
        <v>349</v>
      </c>
      <c r="C155" s="78" t="s">
        <v>350</v>
      </c>
      <c r="D155" s="77" t="s">
        <v>14</v>
      </c>
      <c r="E155" s="77" t="s">
        <v>193</v>
      </c>
      <c r="F155" s="95">
        <v>432.72</v>
      </c>
      <c r="G155" s="95">
        <v>1.44</v>
      </c>
      <c r="H155" s="95">
        <v>11.31</v>
      </c>
      <c r="I155" s="95">
        <f t="shared" si="18"/>
        <v>12.75</v>
      </c>
      <c r="J155" s="95">
        <f t="shared" si="19"/>
        <v>5517.18</v>
      </c>
    </row>
    <row r="156" spans="1:10">
      <c r="A156" s="78" t="s">
        <v>413</v>
      </c>
      <c r="B156" s="77" t="s">
        <v>352</v>
      </c>
      <c r="C156" s="78" t="s">
        <v>353</v>
      </c>
      <c r="D156" s="77" t="s">
        <v>14</v>
      </c>
      <c r="E156" s="77" t="s">
        <v>193</v>
      </c>
      <c r="F156" s="95">
        <v>251.72</v>
      </c>
      <c r="G156" s="95">
        <v>0.89</v>
      </c>
      <c r="H156" s="95">
        <v>10.43</v>
      </c>
      <c r="I156" s="95">
        <f t="shared" si="18"/>
        <v>11.32</v>
      </c>
      <c r="J156" s="95">
        <f t="shared" si="19"/>
        <v>2849.47</v>
      </c>
    </row>
    <row r="157" spans="1:10">
      <c r="A157" s="78" t="s">
        <v>414</v>
      </c>
      <c r="B157" s="77" t="s">
        <v>267</v>
      </c>
      <c r="C157" s="78" t="s">
        <v>268</v>
      </c>
      <c r="D157" s="77" t="s">
        <v>14</v>
      </c>
      <c r="E157" s="77" t="s">
        <v>193</v>
      </c>
      <c r="F157" s="95">
        <v>99.99</v>
      </c>
      <c r="G157" s="95">
        <v>0.47</v>
      </c>
      <c r="H157" s="95">
        <v>8.98</v>
      </c>
      <c r="I157" s="95">
        <f t="shared" si="18"/>
        <v>9.45</v>
      </c>
      <c r="J157" s="95">
        <f t="shared" si="19"/>
        <v>944.91</v>
      </c>
    </row>
    <row r="158" spans="1:10">
      <c r="A158" s="78" t="s">
        <v>415</v>
      </c>
      <c r="B158" s="77" t="s">
        <v>416</v>
      </c>
      <c r="C158" s="78" t="s">
        <v>417</v>
      </c>
      <c r="D158" s="77" t="s">
        <v>14</v>
      </c>
      <c r="E158" s="77" t="s">
        <v>193</v>
      </c>
      <c r="F158" s="95">
        <v>195.6</v>
      </c>
      <c r="G158" s="95">
        <v>0.36</v>
      </c>
      <c r="H158" s="95">
        <v>8.9</v>
      </c>
      <c r="I158" s="95">
        <f t="shared" si="18"/>
        <v>9.26</v>
      </c>
      <c r="J158" s="95">
        <f t="shared" si="19"/>
        <v>1811.26</v>
      </c>
    </row>
    <row r="159" ht="15" customHeight="1" spans="1:10">
      <c r="A159" s="106" t="s">
        <v>418</v>
      </c>
      <c r="B159" s="62" t="s">
        <v>419</v>
      </c>
      <c r="C159" s="62"/>
      <c r="D159" s="62"/>
      <c r="E159" s="62"/>
      <c r="F159" s="62"/>
      <c r="G159" s="62">
        <f>ROUND(SUMPRODUCT(F160:F164,G160:G164),2)</f>
        <v>8581.54</v>
      </c>
      <c r="H159" s="62">
        <f>ROUND(SUMPRODUCT(F160:F164,H160:H164),2)</f>
        <v>180725.01</v>
      </c>
      <c r="I159" s="62"/>
      <c r="J159" s="72">
        <f>ROUND(SUM(J160:J164),2)</f>
        <v>189306.56</v>
      </c>
    </row>
    <row r="160" spans="1:10">
      <c r="A160" s="78" t="s">
        <v>420</v>
      </c>
      <c r="B160" s="77" t="s">
        <v>258</v>
      </c>
      <c r="C160" s="78" t="s">
        <v>259</v>
      </c>
      <c r="D160" s="77" t="s">
        <v>14</v>
      </c>
      <c r="E160" s="77" t="s">
        <v>41</v>
      </c>
      <c r="F160" s="95">
        <v>1195.03</v>
      </c>
      <c r="G160" s="95">
        <v>0.39</v>
      </c>
      <c r="H160" s="95">
        <v>2.47</v>
      </c>
      <c r="I160" s="95">
        <f>ROUND(G160+H160,2)</f>
        <v>2.86</v>
      </c>
      <c r="J160" s="95">
        <f>ROUND(ROUND(F160,2)*ROUND(I160,2),2)</f>
        <v>3417.79</v>
      </c>
    </row>
    <row r="161" ht="16.5" spans="1:10">
      <c r="A161" s="78" t="s">
        <v>421</v>
      </c>
      <c r="B161" s="77" t="s">
        <v>334</v>
      </c>
      <c r="C161" s="78" t="s">
        <v>335</v>
      </c>
      <c r="D161" s="77" t="s">
        <v>27</v>
      </c>
      <c r="E161" s="77" t="s">
        <v>51</v>
      </c>
      <c r="F161" s="95">
        <v>137.7</v>
      </c>
      <c r="G161" s="95">
        <v>32.6</v>
      </c>
      <c r="H161" s="95">
        <v>635.63</v>
      </c>
      <c r="I161" s="95">
        <f>ROUND(G161+H161,2)</f>
        <v>668.23</v>
      </c>
      <c r="J161" s="95">
        <f>ROUND(ROUND(F161,2)*ROUND(I161,2),2)</f>
        <v>92015.27</v>
      </c>
    </row>
    <row r="162" spans="1:10">
      <c r="A162" s="78" t="s">
        <v>422</v>
      </c>
      <c r="B162" s="77" t="s">
        <v>267</v>
      </c>
      <c r="C162" s="78" t="s">
        <v>268</v>
      </c>
      <c r="D162" s="77" t="s">
        <v>14</v>
      </c>
      <c r="E162" s="77" t="s">
        <v>193</v>
      </c>
      <c r="F162" s="95">
        <v>40.1</v>
      </c>
      <c r="G162" s="95">
        <v>0.47</v>
      </c>
      <c r="H162" s="95">
        <v>8.98</v>
      </c>
      <c r="I162" s="95">
        <f>ROUND(G162+H162,2)</f>
        <v>9.45</v>
      </c>
      <c r="J162" s="95">
        <f>ROUND(ROUND(F162,2)*ROUND(I162,2),2)</f>
        <v>378.95</v>
      </c>
    </row>
    <row r="163" ht="16.5" spans="1:10">
      <c r="A163" s="78" t="s">
        <v>423</v>
      </c>
      <c r="B163" s="77" t="s">
        <v>424</v>
      </c>
      <c r="C163" s="78" t="s">
        <v>425</v>
      </c>
      <c r="D163" s="77" t="s">
        <v>27</v>
      </c>
      <c r="E163" s="77" t="s">
        <v>41</v>
      </c>
      <c r="F163" s="95">
        <v>2283.24</v>
      </c>
      <c r="G163" s="95">
        <v>1.02</v>
      </c>
      <c r="H163" s="95">
        <v>38.99</v>
      </c>
      <c r="I163" s="95">
        <f>ROUND(G163+H163,2)</f>
        <v>40.01</v>
      </c>
      <c r="J163" s="95">
        <f>ROUND(ROUND(F163,2)*ROUND(I163,2),2)</f>
        <v>91352.43</v>
      </c>
    </row>
    <row r="164" spans="1:10">
      <c r="A164" s="78" t="s">
        <v>426</v>
      </c>
      <c r="B164" s="77" t="s">
        <v>427</v>
      </c>
      <c r="C164" s="78" t="s">
        <v>428</v>
      </c>
      <c r="D164" s="77" t="s">
        <v>14</v>
      </c>
      <c r="E164" s="77" t="s">
        <v>146</v>
      </c>
      <c r="F164" s="95">
        <v>41.53</v>
      </c>
      <c r="G164" s="95">
        <v>30.79</v>
      </c>
      <c r="H164" s="95">
        <v>20.79</v>
      </c>
      <c r="I164" s="95">
        <f>ROUND(G164+H164,2)</f>
        <v>51.58</v>
      </c>
      <c r="J164" s="95">
        <f>ROUND(ROUND(F164,2)*ROUND(I164,2),2)</f>
        <v>2142.12</v>
      </c>
    </row>
    <row r="165" ht="15" customHeight="1" spans="1:10">
      <c r="A165" s="106" t="s">
        <v>429</v>
      </c>
      <c r="B165" s="62" t="s">
        <v>430</v>
      </c>
      <c r="C165" s="62"/>
      <c r="D165" s="62"/>
      <c r="E165" s="62"/>
      <c r="F165" s="62"/>
      <c r="G165" s="62">
        <f>ROUND(SUMPRODUCT(F166:F172,G166:G172),2)</f>
        <v>76088.66</v>
      </c>
      <c r="H165" s="62">
        <f>ROUND(SUMPRODUCT(F166:F172,H166:H172),2)</f>
        <v>139183.59</v>
      </c>
      <c r="I165" s="62"/>
      <c r="J165" s="72">
        <f>ROUND(SUM(J166:J172),2)</f>
        <v>215272.25</v>
      </c>
    </row>
    <row r="166" ht="16.5" spans="1:10">
      <c r="A166" s="78" t="s">
        <v>431</v>
      </c>
      <c r="B166" s="77" t="s">
        <v>432</v>
      </c>
      <c r="C166" s="78" t="s">
        <v>433</v>
      </c>
      <c r="D166" s="77" t="s">
        <v>14</v>
      </c>
      <c r="E166" s="77" t="s">
        <v>41</v>
      </c>
      <c r="F166" s="95">
        <v>2722.54</v>
      </c>
      <c r="G166" s="95">
        <v>24.76</v>
      </c>
      <c r="H166" s="95">
        <v>35.62</v>
      </c>
      <c r="I166" s="95">
        <f t="shared" ref="I166:I172" si="20">ROUND(G166+H166,2)</f>
        <v>60.38</v>
      </c>
      <c r="J166" s="95">
        <f t="shared" ref="J166:J172" si="21">ROUND(ROUND(F166,2)*ROUND(I166,2),2)</f>
        <v>164386.97</v>
      </c>
    </row>
    <row r="167" ht="16.5" spans="1:10">
      <c r="A167" s="78" t="s">
        <v>434</v>
      </c>
      <c r="B167" s="77" t="s">
        <v>435</v>
      </c>
      <c r="C167" s="78" t="s">
        <v>436</v>
      </c>
      <c r="D167" s="77" t="s">
        <v>14</v>
      </c>
      <c r="E167" s="77" t="s">
        <v>41</v>
      </c>
      <c r="F167" s="95">
        <v>187.75</v>
      </c>
      <c r="G167" s="95">
        <v>16.19</v>
      </c>
      <c r="H167" s="95">
        <v>81.27</v>
      </c>
      <c r="I167" s="95">
        <f t="shared" si="20"/>
        <v>97.46</v>
      </c>
      <c r="J167" s="95">
        <f t="shared" si="21"/>
        <v>18298.12</v>
      </c>
    </row>
    <row r="168" ht="16.5" spans="1:10">
      <c r="A168" s="78" t="s">
        <v>437</v>
      </c>
      <c r="B168" s="77" t="s">
        <v>438</v>
      </c>
      <c r="C168" s="78" t="s">
        <v>439</v>
      </c>
      <c r="D168" s="77" t="s">
        <v>14</v>
      </c>
      <c r="E168" s="77" t="s">
        <v>41</v>
      </c>
      <c r="F168" s="95">
        <v>2.02</v>
      </c>
      <c r="G168" s="95">
        <v>23.4</v>
      </c>
      <c r="H168" s="95">
        <v>111.2</v>
      </c>
      <c r="I168" s="95">
        <f t="shared" si="20"/>
        <v>134.6</v>
      </c>
      <c r="J168" s="95">
        <f t="shared" si="21"/>
        <v>271.89</v>
      </c>
    </row>
    <row r="169" ht="16.5" spans="1:10">
      <c r="A169" s="78" t="s">
        <v>440</v>
      </c>
      <c r="B169" s="77" t="s">
        <v>441</v>
      </c>
      <c r="C169" s="78" t="s">
        <v>442</v>
      </c>
      <c r="D169" s="77" t="s">
        <v>14</v>
      </c>
      <c r="E169" s="77" t="s">
        <v>41</v>
      </c>
      <c r="F169" s="95">
        <v>46.77</v>
      </c>
      <c r="G169" s="95">
        <v>18.44</v>
      </c>
      <c r="H169" s="95">
        <v>92.27</v>
      </c>
      <c r="I169" s="95">
        <f t="shared" si="20"/>
        <v>110.71</v>
      </c>
      <c r="J169" s="95">
        <f t="shared" si="21"/>
        <v>5177.91</v>
      </c>
    </row>
    <row r="170" ht="16.5" spans="1:10">
      <c r="A170" s="78" t="s">
        <v>443</v>
      </c>
      <c r="B170" s="77" t="s">
        <v>444</v>
      </c>
      <c r="C170" s="78" t="s">
        <v>445</v>
      </c>
      <c r="D170" s="77" t="s">
        <v>14</v>
      </c>
      <c r="E170" s="77" t="s">
        <v>41</v>
      </c>
      <c r="F170" s="95">
        <v>68.69</v>
      </c>
      <c r="G170" s="95">
        <v>10.65</v>
      </c>
      <c r="H170" s="95">
        <v>55.89</v>
      </c>
      <c r="I170" s="95">
        <f t="shared" si="20"/>
        <v>66.54</v>
      </c>
      <c r="J170" s="95">
        <f t="shared" si="21"/>
        <v>4570.63</v>
      </c>
    </row>
    <row r="171" ht="16.5" spans="1:10">
      <c r="A171" s="78" t="s">
        <v>446</v>
      </c>
      <c r="B171" s="77" t="s">
        <v>447</v>
      </c>
      <c r="C171" s="78" t="s">
        <v>448</v>
      </c>
      <c r="D171" s="77" t="s">
        <v>14</v>
      </c>
      <c r="E171" s="77" t="s">
        <v>41</v>
      </c>
      <c r="F171" s="95">
        <v>24.03</v>
      </c>
      <c r="G171" s="95">
        <v>70.28</v>
      </c>
      <c r="H171" s="95">
        <v>96.61</v>
      </c>
      <c r="I171" s="95">
        <f t="shared" si="20"/>
        <v>166.89</v>
      </c>
      <c r="J171" s="95">
        <f t="shared" si="21"/>
        <v>4010.37</v>
      </c>
    </row>
    <row r="172" ht="16.5" spans="1:10">
      <c r="A172" s="78" t="s">
        <v>449</v>
      </c>
      <c r="B172" s="77" t="s">
        <v>450</v>
      </c>
      <c r="C172" s="78" t="s">
        <v>451</v>
      </c>
      <c r="D172" s="77" t="s">
        <v>14</v>
      </c>
      <c r="E172" s="77" t="s">
        <v>41</v>
      </c>
      <c r="F172" s="95">
        <v>26.59</v>
      </c>
      <c r="G172" s="95">
        <v>86.83</v>
      </c>
      <c r="H172" s="95">
        <v>611.04</v>
      </c>
      <c r="I172" s="95">
        <f t="shared" si="20"/>
        <v>697.87</v>
      </c>
      <c r="J172" s="95">
        <f t="shared" si="21"/>
        <v>18556.36</v>
      </c>
    </row>
    <row r="173" ht="15" customHeight="1" spans="1:10">
      <c r="A173" s="106" t="s">
        <v>452</v>
      </c>
      <c r="B173" s="62" t="s">
        <v>453</v>
      </c>
      <c r="C173" s="62"/>
      <c r="D173" s="62"/>
      <c r="E173" s="62"/>
      <c r="F173" s="62"/>
      <c r="G173" s="62">
        <f>ROUND(ROUND(F174*G174,2)+ROUND(F185*G185,2)+ROUND(F191*G191,2)+ROUND(F196*G196,2),2)</f>
        <v>0</v>
      </c>
      <c r="H173" s="62">
        <f>ROUND(ROUND(F174*H174,2)+ROUND(F185*H185,2)+ROUND(F191*H191,2)+ROUND(F196*H196,2),2)</f>
        <v>0</v>
      </c>
      <c r="I173" s="62"/>
      <c r="J173" s="72">
        <f>ROUND(J174+J185+J191+J196,2)</f>
        <v>194693.12</v>
      </c>
    </row>
    <row r="174" ht="15" customHeight="1" spans="1:10">
      <c r="A174" s="106" t="s">
        <v>454</v>
      </c>
      <c r="B174" s="62" t="s">
        <v>455</v>
      </c>
      <c r="C174" s="62"/>
      <c r="D174" s="62"/>
      <c r="E174" s="62"/>
      <c r="F174" s="62"/>
      <c r="G174" s="62">
        <f>ROUND(SUMPRODUCT(F175:F184,G175:G184),2)</f>
        <v>5343.81</v>
      </c>
      <c r="H174" s="62">
        <f>ROUND(SUMPRODUCT(F175:F184,H175:H184),2)</f>
        <v>61072.73</v>
      </c>
      <c r="I174" s="62"/>
      <c r="J174" s="72">
        <f>ROUND(SUM(J175:J184),2)</f>
        <v>66416.55</v>
      </c>
    </row>
    <row r="175" ht="16.5" spans="1:10">
      <c r="A175" s="78" t="s">
        <v>456</v>
      </c>
      <c r="B175" s="77" t="s">
        <v>457</v>
      </c>
      <c r="C175" s="78" t="s">
        <v>458</v>
      </c>
      <c r="D175" s="77" t="s">
        <v>27</v>
      </c>
      <c r="E175" s="77" t="s">
        <v>35</v>
      </c>
      <c r="F175" s="95">
        <v>14</v>
      </c>
      <c r="G175" s="95">
        <v>15.04</v>
      </c>
      <c r="H175" s="95">
        <v>537.48</v>
      </c>
      <c r="I175" s="95">
        <f t="shared" ref="I175:I184" si="22">ROUND(G175+H175,2)</f>
        <v>552.52</v>
      </c>
      <c r="J175" s="95">
        <f t="shared" ref="J175:J184" si="23">ROUND(ROUND(F175,2)*ROUND(I175,2),2)</f>
        <v>7735.28</v>
      </c>
    </row>
    <row r="176" ht="16.5" spans="1:10">
      <c r="A176" s="78" t="s">
        <v>459</v>
      </c>
      <c r="B176" s="77" t="s">
        <v>460</v>
      </c>
      <c r="C176" s="78" t="s">
        <v>461</v>
      </c>
      <c r="D176" s="77" t="s">
        <v>27</v>
      </c>
      <c r="E176" s="77" t="s">
        <v>35</v>
      </c>
      <c r="F176" s="95">
        <v>3</v>
      </c>
      <c r="G176" s="95">
        <v>22.21</v>
      </c>
      <c r="H176" s="95">
        <v>793.63</v>
      </c>
      <c r="I176" s="95">
        <f t="shared" si="22"/>
        <v>815.84</v>
      </c>
      <c r="J176" s="95">
        <f t="shared" si="23"/>
        <v>2447.52</v>
      </c>
    </row>
    <row r="177" ht="16.5" spans="1:10">
      <c r="A177" s="78" t="s">
        <v>462</v>
      </c>
      <c r="B177" s="77" t="s">
        <v>463</v>
      </c>
      <c r="C177" s="78" t="s">
        <v>464</v>
      </c>
      <c r="D177" s="77" t="s">
        <v>27</v>
      </c>
      <c r="E177" s="77" t="s">
        <v>35</v>
      </c>
      <c r="F177" s="95">
        <v>2</v>
      </c>
      <c r="G177" s="95">
        <v>39.48</v>
      </c>
      <c r="H177" s="95">
        <v>1410.9</v>
      </c>
      <c r="I177" s="95">
        <f t="shared" si="22"/>
        <v>1450.38</v>
      </c>
      <c r="J177" s="95">
        <f t="shared" si="23"/>
        <v>2900.76</v>
      </c>
    </row>
    <row r="178" ht="16.5" spans="1:10">
      <c r="A178" s="78" t="s">
        <v>465</v>
      </c>
      <c r="B178" s="77" t="s">
        <v>466</v>
      </c>
      <c r="C178" s="78" t="s">
        <v>467</v>
      </c>
      <c r="D178" s="77" t="s">
        <v>27</v>
      </c>
      <c r="E178" s="77" t="s">
        <v>35</v>
      </c>
      <c r="F178" s="95">
        <v>8</v>
      </c>
      <c r="G178" s="95">
        <v>111.79</v>
      </c>
      <c r="H178" s="95">
        <v>1412.23</v>
      </c>
      <c r="I178" s="95">
        <f t="shared" si="22"/>
        <v>1524.02</v>
      </c>
      <c r="J178" s="95">
        <f t="shared" si="23"/>
        <v>12192.16</v>
      </c>
    </row>
    <row r="179" ht="16.5" spans="1:10">
      <c r="A179" s="78" t="s">
        <v>468</v>
      </c>
      <c r="B179" s="77" t="s">
        <v>469</v>
      </c>
      <c r="C179" s="78" t="s">
        <v>470</v>
      </c>
      <c r="D179" s="77" t="s">
        <v>27</v>
      </c>
      <c r="E179" s="77" t="s">
        <v>41</v>
      </c>
      <c r="F179" s="95">
        <v>25.2</v>
      </c>
      <c r="G179" s="95">
        <v>15.6</v>
      </c>
      <c r="H179" s="95">
        <v>535.04</v>
      </c>
      <c r="I179" s="95">
        <f t="shared" si="22"/>
        <v>550.64</v>
      </c>
      <c r="J179" s="95">
        <f t="shared" si="23"/>
        <v>13876.13</v>
      </c>
    </row>
    <row r="180" spans="1:10">
      <c r="A180" s="78" t="s">
        <v>471</v>
      </c>
      <c r="B180" s="77" t="s">
        <v>472</v>
      </c>
      <c r="C180" s="78" t="s">
        <v>473</v>
      </c>
      <c r="D180" s="77" t="s">
        <v>14</v>
      </c>
      <c r="E180" s="77" t="s">
        <v>41</v>
      </c>
      <c r="F180" s="95">
        <v>1.28</v>
      </c>
      <c r="G180" s="95">
        <v>15.59</v>
      </c>
      <c r="H180" s="95">
        <v>432.09</v>
      </c>
      <c r="I180" s="95">
        <f t="shared" si="22"/>
        <v>447.68</v>
      </c>
      <c r="J180" s="95">
        <f t="shared" si="23"/>
        <v>573.03</v>
      </c>
    </row>
    <row r="181" ht="16.5" spans="1:10">
      <c r="A181" s="78" t="s">
        <v>474</v>
      </c>
      <c r="B181" s="77" t="s">
        <v>475</v>
      </c>
      <c r="C181" s="78" t="s">
        <v>476</v>
      </c>
      <c r="D181" s="77" t="s">
        <v>27</v>
      </c>
      <c r="E181" s="77" t="s">
        <v>477</v>
      </c>
      <c r="F181" s="95">
        <v>0.84</v>
      </c>
      <c r="G181" s="95">
        <v>85.59</v>
      </c>
      <c r="H181" s="95">
        <v>600.06</v>
      </c>
      <c r="I181" s="95">
        <f t="shared" si="22"/>
        <v>685.65</v>
      </c>
      <c r="J181" s="95">
        <f t="shared" si="23"/>
        <v>575.95</v>
      </c>
    </row>
    <row r="182" ht="16.5" spans="1:10">
      <c r="A182" s="78" t="s">
        <v>478</v>
      </c>
      <c r="B182" s="77" t="s">
        <v>479</v>
      </c>
      <c r="C182" s="78" t="s">
        <v>480</v>
      </c>
      <c r="D182" s="77" t="s">
        <v>27</v>
      </c>
      <c r="E182" s="77" t="s">
        <v>35</v>
      </c>
      <c r="F182" s="95">
        <v>15</v>
      </c>
      <c r="G182" s="95">
        <v>122.71</v>
      </c>
      <c r="H182" s="95">
        <v>634.05</v>
      </c>
      <c r="I182" s="95">
        <f t="shared" si="22"/>
        <v>756.76</v>
      </c>
      <c r="J182" s="95">
        <f t="shared" si="23"/>
        <v>11351.4</v>
      </c>
    </row>
    <row r="183" ht="16.5" spans="1:10">
      <c r="A183" s="78" t="s">
        <v>481</v>
      </c>
      <c r="B183" s="77" t="s">
        <v>482</v>
      </c>
      <c r="C183" s="78" t="s">
        <v>483</v>
      </c>
      <c r="D183" s="77" t="s">
        <v>27</v>
      </c>
      <c r="E183" s="77" t="s">
        <v>35</v>
      </c>
      <c r="F183" s="95">
        <v>4</v>
      </c>
      <c r="G183" s="95">
        <v>122.71</v>
      </c>
      <c r="H183" s="95">
        <v>1344.83</v>
      </c>
      <c r="I183" s="95">
        <f t="shared" si="22"/>
        <v>1467.54</v>
      </c>
      <c r="J183" s="95">
        <f t="shared" si="23"/>
        <v>5870.16</v>
      </c>
    </row>
    <row r="184" ht="16.5" spans="1:10">
      <c r="A184" s="78" t="s">
        <v>484</v>
      </c>
      <c r="B184" s="77" t="s">
        <v>485</v>
      </c>
      <c r="C184" s="78" t="s">
        <v>486</v>
      </c>
      <c r="D184" s="77" t="s">
        <v>27</v>
      </c>
      <c r="E184" s="77" t="s">
        <v>35</v>
      </c>
      <c r="F184" s="95">
        <v>8</v>
      </c>
      <c r="G184" s="95">
        <v>159.61</v>
      </c>
      <c r="H184" s="95">
        <v>952.16</v>
      </c>
      <c r="I184" s="95">
        <f t="shared" si="22"/>
        <v>1111.77</v>
      </c>
      <c r="J184" s="95">
        <f t="shared" si="23"/>
        <v>8894.16</v>
      </c>
    </row>
    <row r="185" ht="15" customHeight="1" spans="1:10">
      <c r="A185" s="106" t="s">
        <v>487</v>
      </c>
      <c r="B185" s="62" t="s">
        <v>488</v>
      </c>
      <c r="C185" s="62"/>
      <c r="D185" s="62"/>
      <c r="E185" s="62"/>
      <c r="F185" s="62"/>
      <c r="G185" s="62">
        <f>ROUND(SUMPRODUCT(F186:F190,G186:G190),2)</f>
        <v>3588.59</v>
      </c>
      <c r="H185" s="62">
        <f>ROUND(SUMPRODUCT(F186:F190,H186:H190),2)</f>
        <v>41721.15</v>
      </c>
      <c r="I185" s="62"/>
      <c r="J185" s="72">
        <f>ROUND(SUM(J186:J190),2)</f>
        <v>45309.73</v>
      </c>
    </row>
    <row r="186" ht="16.5" spans="1:10">
      <c r="A186" s="78" t="s">
        <v>489</v>
      </c>
      <c r="B186" s="77" t="s">
        <v>490</v>
      </c>
      <c r="C186" s="78" t="s">
        <v>491</v>
      </c>
      <c r="D186" s="77" t="s">
        <v>14</v>
      </c>
      <c r="E186" s="77" t="s">
        <v>41</v>
      </c>
      <c r="F186" s="95">
        <v>2.7</v>
      </c>
      <c r="G186" s="95">
        <v>52.48</v>
      </c>
      <c r="H186" s="95">
        <v>402.71</v>
      </c>
      <c r="I186" s="95">
        <f>ROUND(G186+H186,2)</f>
        <v>455.19</v>
      </c>
      <c r="J186" s="95">
        <f>ROUND(ROUND(F186,2)*ROUND(I186,2),2)</f>
        <v>1229.01</v>
      </c>
    </row>
    <row r="187" ht="16.5" spans="1:10">
      <c r="A187" s="78" t="s">
        <v>492</v>
      </c>
      <c r="B187" s="77" t="s">
        <v>490</v>
      </c>
      <c r="C187" s="78" t="s">
        <v>493</v>
      </c>
      <c r="D187" s="77" t="s">
        <v>14</v>
      </c>
      <c r="E187" s="77" t="s">
        <v>41</v>
      </c>
      <c r="F187" s="95">
        <v>17.28</v>
      </c>
      <c r="G187" s="95">
        <v>52.48</v>
      </c>
      <c r="H187" s="95">
        <v>402.71</v>
      </c>
      <c r="I187" s="95">
        <f>ROUND(G187+H187,2)</f>
        <v>455.19</v>
      </c>
      <c r="J187" s="95">
        <f>ROUND(ROUND(F187,2)*ROUND(I187,2),2)</f>
        <v>7865.68</v>
      </c>
    </row>
    <row r="188" ht="16.5" spans="1:10">
      <c r="A188" s="78" t="s">
        <v>494</v>
      </c>
      <c r="B188" s="77" t="s">
        <v>495</v>
      </c>
      <c r="C188" s="78" t="s">
        <v>496</v>
      </c>
      <c r="D188" s="77" t="s">
        <v>14</v>
      </c>
      <c r="E188" s="77" t="s">
        <v>41</v>
      </c>
      <c r="F188" s="95">
        <v>65.25</v>
      </c>
      <c r="G188" s="95">
        <v>15.95</v>
      </c>
      <c r="H188" s="95">
        <v>211.46</v>
      </c>
      <c r="I188" s="95">
        <f>ROUND(G188+H188,2)</f>
        <v>227.41</v>
      </c>
      <c r="J188" s="95">
        <f>ROUND(ROUND(F188,2)*ROUND(I188,2),2)</f>
        <v>14838.5</v>
      </c>
    </row>
    <row r="189" ht="16.5" spans="1:10">
      <c r="A189" s="78" t="s">
        <v>497</v>
      </c>
      <c r="B189" s="77" t="s">
        <v>495</v>
      </c>
      <c r="C189" s="78" t="s">
        <v>498</v>
      </c>
      <c r="D189" s="77" t="s">
        <v>14</v>
      </c>
      <c r="E189" s="77" t="s">
        <v>41</v>
      </c>
      <c r="F189" s="95">
        <v>93</v>
      </c>
      <c r="G189" s="95">
        <v>15.95</v>
      </c>
      <c r="H189" s="95">
        <v>211.46</v>
      </c>
      <c r="I189" s="95">
        <f>ROUND(G189+H189,2)</f>
        <v>227.41</v>
      </c>
      <c r="J189" s="95">
        <f>ROUND(ROUND(F189,2)*ROUND(I189,2),2)</f>
        <v>21149.13</v>
      </c>
    </row>
    <row r="190" ht="16.5" spans="1:10">
      <c r="A190" s="78" t="s">
        <v>499</v>
      </c>
      <c r="B190" s="77" t="s">
        <v>500</v>
      </c>
      <c r="C190" s="78" t="s">
        <v>501</v>
      </c>
      <c r="D190" s="77" t="s">
        <v>27</v>
      </c>
      <c r="E190" s="77" t="s">
        <v>35</v>
      </c>
      <c r="F190" s="95">
        <v>1</v>
      </c>
      <c r="G190" s="95">
        <v>15.95</v>
      </c>
      <c r="H190" s="95">
        <v>211.46</v>
      </c>
      <c r="I190" s="95">
        <f>ROUND(G190+H190,2)</f>
        <v>227.41</v>
      </c>
      <c r="J190" s="95">
        <f>ROUND(ROUND(F190,2)*ROUND(I190,2),2)</f>
        <v>227.41</v>
      </c>
    </row>
    <row r="191" ht="15" customHeight="1" spans="1:10">
      <c r="A191" s="106" t="s">
        <v>502</v>
      </c>
      <c r="B191" s="62" t="s">
        <v>503</v>
      </c>
      <c r="C191" s="62"/>
      <c r="D191" s="62"/>
      <c r="E191" s="62"/>
      <c r="F191" s="62"/>
      <c r="G191" s="62">
        <f>ROUND(SUMPRODUCT(F192:F195,G192:G195),2)</f>
        <v>10189.08</v>
      </c>
      <c r="H191" s="62">
        <f>ROUND(SUMPRODUCT(F192:F195,H192:H195),2)</f>
        <v>31941.54</v>
      </c>
      <c r="I191" s="62"/>
      <c r="J191" s="72">
        <f>ROUND(SUM(J192:J195),2)</f>
        <v>42130.62</v>
      </c>
    </row>
    <row r="192" ht="16.5" spans="1:10">
      <c r="A192" s="78" t="s">
        <v>504</v>
      </c>
      <c r="B192" s="77" t="s">
        <v>505</v>
      </c>
      <c r="C192" s="78" t="s">
        <v>506</v>
      </c>
      <c r="D192" s="77" t="s">
        <v>27</v>
      </c>
      <c r="E192" s="77" t="s">
        <v>41</v>
      </c>
      <c r="F192" s="95">
        <v>409.03</v>
      </c>
      <c r="G192" s="95">
        <v>14.07</v>
      </c>
      <c r="H192" s="95">
        <v>6.24</v>
      </c>
      <c r="I192" s="95">
        <f>ROUND(G192+H192,2)</f>
        <v>20.31</v>
      </c>
      <c r="J192" s="95">
        <f>ROUND(ROUND(F192,2)*ROUND(I192,2),2)</f>
        <v>8307.4</v>
      </c>
    </row>
    <row r="193" ht="16.5" spans="1:10">
      <c r="A193" s="78" t="s">
        <v>507</v>
      </c>
      <c r="B193" s="77" t="s">
        <v>508</v>
      </c>
      <c r="C193" s="78" t="s">
        <v>509</v>
      </c>
      <c r="D193" s="77" t="s">
        <v>27</v>
      </c>
      <c r="E193" s="77" t="s">
        <v>35</v>
      </c>
      <c r="F193" s="95">
        <v>345</v>
      </c>
      <c r="G193" s="95">
        <v>5.8</v>
      </c>
      <c r="H193" s="95">
        <v>42.35</v>
      </c>
      <c r="I193" s="95">
        <f>ROUND(G193+H193,2)</f>
        <v>48.15</v>
      </c>
      <c r="J193" s="95">
        <f>ROUND(ROUND(F193,2)*ROUND(I193,2),2)</f>
        <v>16611.75</v>
      </c>
    </row>
    <row r="194" ht="16.5" spans="1:10">
      <c r="A194" s="78" t="s">
        <v>510</v>
      </c>
      <c r="B194" s="77" t="s">
        <v>511</v>
      </c>
      <c r="C194" s="78" t="s">
        <v>512</v>
      </c>
      <c r="D194" s="77" t="s">
        <v>27</v>
      </c>
      <c r="E194" s="77" t="s">
        <v>146</v>
      </c>
      <c r="F194" s="95">
        <v>345.7</v>
      </c>
      <c r="G194" s="95">
        <v>6.26</v>
      </c>
      <c r="H194" s="95">
        <v>38.56</v>
      </c>
      <c r="I194" s="95">
        <f>ROUND(G194+H194,2)</f>
        <v>44.82</v>
      </c>
      <c r="J194" s="95">
        <f>ROUND(ROUND(F194,2)*ROUND(I194,2),2)</f>
        <v>15494.27</v>
      </c>
    </row>
    <row r="195" ht="16.5" spans="1:10">
      <c r="A195" s="78" t="s">
        <v>513</v>
      </c>
      <c r="B195" s="77" t="s">
        <v>514</v>
      </c>
      <c r="C195" s="78" t="s">
        <v>515</v>
      </c>
      <c r="D195" s="77" t="s">
        <v>27</v>
      </c>
      <c r="E195" s="77" t="s">
        <v>35</v>
      </c>
      <c r="F195" s="95">
        <v>1</v>
      </c>
      <c r="G195" s="95">
        <v>268.95</v>
      </c>
      <c r="H195" s="95">
        <v>1448.25</v>
      </c>
      <c r="I195" s="95">
        <f>ROUND(G195+H195,2)</f>
        <v>1717.2</v>
      </c>
      <c r="J195" s="95">
        <f>ROUND(ROUND(F195,2)*ROUND(I195,2),2)</f>
        <v>1717.2</v>
      </c>
    </row>
    <row r="196" ht="15" customHeight="1" spans="1:10">
      <c r="A196" s="106" t="s">
        <v>516</v>
      </c>
      <c r="B196" s="62" t="s">
        <v>517</v>
      </c>
      <c r="C196" s="62"/>
      <c r="D196" s="62"/>
      <c r="E196" s="62"/>
      <c r="F196" s="62"/>
      <c r="G196" s="62">
        <f>ROUND(SUMPRODUCT(F197:F201,G197:G201),2)</f>
        <v>10963.77</v>
      </c>
      <c r="H196" s="62">
        <f>ROUND(SUMPRODUCT(F197:F201,H197:H201),2)</f>
        <v>29872.45</v>
      </c>
      <c r="I196" s="62"/>
      <c r="J196" s="72">
        <f>ROUND(SUM(J197:J201),2)</f>
        <v>40836.22</v>
      </c>
    </row>
    <row r="197" spans="1:10">
      <c r="A197" s="78" t="s">
        <v>518</v>
      </c>
      <c r="B197" s="77" t="s">
        <v>519</v>
      </c>
      <c r="C197" s="78" t="s">
        <v>520</v>
      </c>
      <c r="D197" s="77" t="s">
        <v>14</v>
      </c>
      <c r="E197" s="77" t="s">
        <v>146</v>
      </c>
      <c r="F197" s="95">
        <v>58</v>
      </c>
      <c r="G197" s="95">
        <v>21.62</v>
      </c>
      <c r="H197" s="95">
        <v>47.63</v>
      </c>
      <c r="I197" s="95">
        <f>ROUND(G197+H197,2)</f>
        <v>69.25</v>
      </c>
      <c r="J197" s="95">
        <f>ROUND(ROUND(F197,2)*ROUND(I197,2),2)</f>
        <v>4016.5</v>
      </c>
    </row>
    <row r="198" spans="1:10">
      <c r="A198" s="78" t="s">
        <v>521</v>
      </c>
      <c r="B198" s="77" t="s">
        <v>519</v>
      </c>
      <c r="C198" s="78" t="s">
        <v>522</v>
      </c>
      <c r="D198" s="77" t="s">
        <v>14</v>
      </c>
      <c r="E198" s="77" t="s">
        <v>146</v>
      </c>
      <c r="F198" s="95">
        <v>149.1</v>
      </c>
      <c r="G198" s="95">
        <v>21.62</v>
      </c>
      <c r="H198" s="95">
        <v>47.63</v>
      </c>
      <c r="I198" s="95">
        <f>ROUND(G198+H198,2)</f>
        <v>69.25</v>
      </c>
      <c r="J198" s="95">
        <f>ROUND(ROUND(F198,2)*ROUND(I198,2),2)</f>
        <v>10325.18</v>
      </c>
    </row>
    <row r="199" spans="1:10">
      <c r="A199" s="78" t="s">
        <v>523</v>
      </c>
      <c r="B199" s="77" t="s">
        <v>524</v>
      </c>
      <c r="C199" s="78" t="s">
        <v>525</v>
      </c>
      <c r="D199" s="77" t="s">
        <v>14</v>
      </c>
      <c r="E199" s="77" t="s">
        <v>146</v>
      </c>
      <c r="F199" s="95">
        <v>149.1</v>
      </c>
      <c r="G199" s="95">
        <v>13.8</v>
      </c>
      <c r="H199" s="95">
        <v>38.56</v>
      </c>
      <c r="I199" s="95">
        <f>ROUND(G199+H199,2)</f>
        <v>52.36</v>
      </c>
      <c r="J199" s="95">
        <f>ROUND(ROUND(F199,2)*ROUND(I199,2),2)</f>
        <v>7806.88</v>
      </c>
    </row>
    <row r="200" spans="1:10">
      <c r="A200" s="78" t="s">
        <v>526</v>
      </c>
      <c r="B200" s="77" t="s">
        <v>527</v>
      </c>
      <c r="C200" s="78" t="s">
        <v>528</v>
      </c>
      <c r="D200" s="77" t="s">
        <v>14</v>
      </c>
      <c r="E200" s="77" t="s">
        <v>146</v>
      </c>
      <c r="F200" s="95">
        <v>134.92</v>
      </c>
      <c r="G200" s="95">
        <v>26.71</v>
      </c>
      <c r="H200" s="95">
        <v>77.41</v>
      </c>
      <c r="I200" s="95">
        <f>ROUND(G200+H200,2)</f>
        <v>104.12</v>
      </c>
      <c r="J200" s="95">
        <f>ROUND(ROUND(F200,2)*ROUND(I200,2),2)</f>
        <v>14047.87</v>
      </c>
    </row>
    <row r="201" spans="1:10">
      <c r="A201" s="78" t="s">
        <v>529</v>
      </c>
      <c r="B201" s="77" t="s">
        <v>530</v>
      </c>
      <c r="C201" s="78" t="s">
        <v>531</v>
      </c>
      <c r="D201" s="77" t="s">
        <v>14</v>
      </c>
      <c r="E201" s="77" t="s">
        <v>146</v>
      </c>
      <c r="F201" s="95">
        <v>49.37</v>
      </c>
      <c r="G201" s="95">
        <v>16.71</v>
      </c>
      <c r="H201" s="95">
        <v>77.27</v>
      </c>
      <c r="I201" s="95">
        <f>ROUND(G201+H201,2)</f>
        <v>93.98</v>
      </c>
      <c r="J201" s="95">
        <f>ROUND(ROUND(F201,2)*ROUND(I201,2),2)</f>
        <v>4639.79</v>
      </c>
    </row>
    <row r="202" ht="15" customHeight="1" spans="1:10">
      <c r="A202" s="106" t="s">
        <v>532</v>
      </c>
      <c r="B202" s="62" t="s">
        <v>533</v>
      </c>
      <c r="C202" s="62"/>
      <c r="D202" s="62"/>
      <c r="E202" s="62"/>
      <c r="F202" s="62"/>
      <c r="G202" s="62">
        <f>ROUND(SUMPRODUCT(F203:F207,G203:G207),2)</f>
        <v>10879.97</v>
      </c>
      <c r="H202" s="62">
        <f>ROUND(SUMPRODUCT(F203:F207,H203:H207),2)</f>
        <v>177953.4</v>
      </c>
      <c r="I202" s="62"/>
      <c r="J202" s="72">
        <f>ROUND(SUM(J203:J207),2)</f>
        <v>188833.37</v>
      </c>
    </row>
    <row r="203" spans="1:10">
      <c r="A203" s="78" t="s">
        <v>534</v>
      </c>
      <c r="B203" s="77" t="s">
        <v>535</v>
      </c>
      <c r="C203" s="78" t="s">
        <v>536</v>
      </c>
      <c r="D203" s="77" t="s">
        <v>14</v>
      </c>
      <c r="E203" s="77" t="s">
        <v>41</v>
      </c>
      <c r="F203" s="95">
        <v>534.37</v>
      </c>
      <c r="G203" s="95">
        <v>2.23</v>
      </c>
      <c r="H203" s="95">
        <v>199.45</v>
      </c>
      <c r="I203" s="95">
        <f>ROUND(G203+H203,2)</f>
        <v>201.68</v>
      </c>
      <c r="J203" s="95">
        <f>ROUND(ROUND(F203,2)*ROUND(I203,2),2)</f>
        <v>107771.74</v>
      </c>
    </row>
    <row r="204" ht="16.5" spans="1:10">
      <c r="A204" s="78" t="s">
        <v>537</v>
      </c>
      <c r="B204" s="77" t="s">
        <v>538</v>
      </c>
      <c r="C204" s="78" t="s">
        <v>539</v>
      </c>
      <c r="D204" s="77" t="s">
        <v>14</v>
      </c>
      <c r="E204" s="77" t="s">
        <v>41</v>
      </c>
      <c r="F204" s="95">
        <v>616.94</v>
      </c>
      <c r="G204" s="95">
        <v>4.03</v>
      </c>
      <c r="H204" s="95">
        <v>20</v>
      </c>
      <c r="I204" s="95">
        <f>ROUND(G204+H204,2)</f>
        <v>24.03</v>
      </c>
      <c r="J204" s="95">
        <f>ROUND(ROUND(F204,2)*ROUND(I204,2),2)</f>
        <v>14825.07</v>
      </c>
    </row>
    <row r="205" spans="1:10">
      <c r="A205" s="78" t="s">
        <v>540</v>
      </c>
      <c r="B205" s="77" t="s">
        <v>541</v>
      </c>
      <c r="C205" s="78" t="s">
        <v>542</v>
      </c>
      <c r="D205" s="77" t="s">
        <v>14</v>
      </c>
      <c r="E205" s="77" t="s">
        <v>146</v>
      </c>
      <c r="F205" s="95">
        <v>466.18</v>
      </c>
      <c r="G205" s="95">
        <v>12.46</v>
      </c>
      <c r="H205" s="95">
        <v>104.91</v>
      </c>
      <c r="I205" s="95">
        <f>ROUND(G205+H205,2)</f>
        <v>117.37</v>
      </c>
      <c r="J205" s="95">
        <f>ROUND(ROUND(F205,2)*ROUND(I205,2),2)</f>
        <v>54715.55</v>
      </c>
    </row>
    <row r="206" spans="1:10">
      <c r="A206" s="78" t="s">
        <v>543</v>
      </c>
      <c r="B206" s="77" t="s">
        <v>544</v>
      </c>
      <c r="C206" s="78" t="s">
        <v>545</v>
      </c>
      <c r="D206" s="77" t="s">
        <v>14</v>
      </c>
      <c r="E206" s="77" t="s">
        <v>146</v>
      </c>
      <c r="F206" s="95">
        <v>143.07</v>
      </c>
      <c r="G206" s="95">
        <v>6.45</v>
      </c>
      <c r="H206" s="95">
        <v>43.57</v>
      </c>
      <c r="I206" s="95">
        <f>ROUND(G206+H206,2)</f>
        <v>50.02</v>
      </c>
      <c r="J206" s="95">
        <f>ROUND(ROUND(F206,2)*ROUND(I206,2),2)</f>
        <v>7156.36</v>
      </c>
    </row>
    <row r="207" ht="16.5" spans="1:10">
      <c r="A207" s="78" t="s">
        <v>546</v>
      </c>
      <c r="B207" s="77" t="s">
        <v>547</v>
      </c>
      <c r="C207" s="78" t="s">
        <v>548</v>
      </c>
      <c r="D207" s="77" t="s">
        <v>14</v>
      </c>
      <c r="E207" s="77" t="s">
        <v>41</v>
      </c>
      <c r="F207" s="95">
        <v>82.57</v>
      </c>
      <c r="G207" s="95">
        <v>5.7</v>
      </c>
      <c r="H207" s="95">
        <v>47.16</v>
      </c>
      <c r="I207" s="95">
        <f>ROUND(G207+H207,2)</f>
        <v>52.86</v>
      </c>
      <c r="J207" s="95">
        <f>ROUND(ROUND(F207,2)*ROUND(I207,2),2)</f>
        <v>4364.65</v>
      </c>
    </row>
    <row r="208" ht="15" customHeight="1" spans="1:10">
      <c r="A208" s="106" t="s">
        <v>549</v>
      </c>
      <c r="B208" s="62" t="s">
        <v>550</v>
      </c>
      <c r="C208" s="62"/>
      <c r="D208" s="62"/>
      <c r="E208" s="62"/>
      <c r="F208" s="62"/>
      <c r="G208" s="62">
        <f>ROUND(ROUND(F209*G209,2)+ROUND(F247*G247,2)+ROUND(F263*G263,2)+ROUND(F274*G274,2)+ROUND(F287*G287,2)+ROUND(F290*G290,2)+ROUND(F295*G295,2)+ROUND(F437*G437,2)+ROUND(F452*G452,2),2)</f>
        <v>0</v>
      </c>
      <c r="H208" s="62">
        <f>ROUND(ROUND(F209*H209,2)+ROUND(F247*H247,2)+ROUND(F263*H263,2)+ROUND(F274*H274,2)+ROUND(F287*H287,2)+ROUND(F290*H290,2)+ROUND(F295*H295,2)+ROUND(F437*H437,2)+ROUND(F452*H452,2),2)</f>
        <v>0</v>
      </c>
      <c r="I208" s="62"/>
      <c r="J208" s="72">
        <f>ROUND(J209+J247+J263+J274+J287+J290+J295+J437+J452,2)</f>
        <v>615928.65</v>
      </c>
    </row>
    <row r="209" ht="15" customHeight="1" spans="1:10">
      <c r="A209" s="106" t="s">
        <v>551</v>
      </c>
      <c r="B209" s="62" t="s">
        <v>552</v>
      </c>
      <c r="C209" s="62"/>
      <c r="D209" s="62"/>
      <c r="E209" s="62"/>
      <c r="F209" s="62"/>
      <c r="G209" s="62">
        <f>ROUND(SUMPRODUCT(F210:F246,G210:G246),2)</f>
        <v>24478.99</v>
      </c>
      <c r="H209" s="62">
        <f>ROUND(SUMPRODUCT(F210:F246,H210:H246),2)</f>
        <v>39503.86</v>
      </c>
      <c r="I209" s="62"/>
      <c r="J209" s="72">
        <f>ROUND(SUM(J210:J246),2)</f>
        <v>63982.86</v>
      </c>
    </row>
    <row r="210" spans="1:10">
      <c r="A210" s="78" t="s">
        <v>553</v>
      </c>
      <c r="B210" s="77" t="s">
        <v>554</v>
      </c>
      <c r="C210" s="78" t="s">
        <v>555</v>
      </c>
      <c r="D210" s="77" t="s">
        <v>14</v>
      </c>
      <c r="E210" s="77" t="s">
        <v>146</v>
      </c>
      <c r="F210" s="95">
        <v>1.02</v>
      </c>
      <c r="G210" s="95">
        <v>5.36</v>
      </c>
      <c r="H210" s="95">
        <v>11.99</v>
      </c>
      <c r="I210" s="95">
        <f t="shared" ref="I210:I246" si="24">ROUND(G210+H210,2)</f>
        <v>17.35</v>
      </c>
      <c r="J210" s="95">
        <f t="shared" ref="J210:J246" si="25">ROUND(ROUND(F210,2)*ROUND(I210,2),2)</f>
        <v>17.7</v>
      </c>
    </row>
    <row r="211" spans="1:10">
      <c r="A211" s="78" t="s">
        <v>556</v>
      </c>
      <c r="B211" s="77" t="s">
        <v>557</v>
      </c>
      <c r="C211" s="78" t="s">
        <v>558</v>
      </c>
      <c r="D211" s="77" t="s">
        <v>14</v>
      </c>
      <c r="E211" s="77" t="s">
        <v>146</v>
      </c>
      <c r="F211" s="95">
        <v>1.58</v>
      </c>
      <c r="G211" s="95">
        <v>8.64</v>
      </c>
      <c r="H211" s="95">
        <v>13.4</v>
      </c>
      <c r="I211" s="95">
        <f t="shared" si="24"/>
        <v>22.04</v>
      </c>
      <c r="J211" s="95">
        <f t="shared" si="25"/>
        <v>34.82</v>
      </c>
    </row>
    <row r="212" ht="16.5" spans="1:10">
      <c r="A212" s="78" t="s">
        <v>559</v>
      </c>
      <c r="B212" s="77" t="s">
        <v>560</v>
      </c>
      <c r="C212" s="78" t="s">
        <v>561</v>
      </c>
      <c r="D212" s="77" t="s">
        <v>14</v>
      </c>
      <c r="E212" s="77" t="s">
        <v>146</v>
      </c>
      <c r="F212" s="95">
        <v>3.78</v>
      </c>
      <c r="G212" s="95">
        <v>4.42</v>
      </c>
      <c r="H212" s="95">
        <v>13.33</v>
      </c>
      <c r="I212" s="95">
        <f t="shared" si="24"/>
        <v>17.75</v>
      </c>
      <c r="J212" s="95">
        <f t="shared" si="25"/>
        <v>67.1</v>
      </c>
    </row>
    <row r="213" ht="16.5" spans="1:10">
      <c r="A213" s="78" t="s">
        <v>562</v>
      </c>
      <c r="B213" s="77" t="s">
        <v>563</v>
      </c>
      <c r="C213" s="78" t="s">
        <v>564</v>
      </c>
      <c r="D213" s="77" t="s">
        <v>14</v>
      </c>
      <c r="E213" s="77" t="s">
        <v>146</v>
      </c>
      <c r="F213" s="95">
        <v>9.42</v>
      </c>
      <c r="G213" s="95">
        <v>5.08</v>
      </c>
      <c r="H213" s="95">
        <v>20.84</v>
      </c>
      <c r="I213" s="95">
        <f t="shared" si="24"/>
        <v>25.92</v>
      </c>
      <c r="J213" s="95">
        <f t="shared" si="25"/>
        <v>244.17</v>
      </c>
    </row>
    <row r="214" ht="16.5" spans="1:10">
      <c r="A214" s="78" t="s">
        <v>565</v>
      </c>
      <c r="B214" s="77" t="s">
        <v>566</v>
      </c>
      <c r="C214" s="78" t="s">
        <v>567</v>
      </c>
      <c r="D214" s="77" t="s">
        <v>14</v>
      </c>
      <c r="E214" s="77" t="s">
        <v>35</v>
      </c>
      <c r="F214" s="95">
        <v>171</v>
      </c>
      <c r="G214" s="95">
        <v>11.65</v>
      </c>
      <c r="H214" s="95">
        <v>7.6</v>
      </c>
      <c r="I214" s="95">
        <f t="shared" si="24"/>
        <v>19.25</v>
      </c>
      <c r="J214" s="95">
        <f t="shared" si="25"/>
        <v>3291.75</v>
      </c>
    </row>
    <row r="215" ht="16.5" spans="1:10">
      <c r="A215" s="78" t="s">
        <v>568</v>
      </c>
      <c r="B215" s="77" t="s">
        <v>569</v>
      </c>
      <c r="C215" s="78" t="s">
        <v>570</v>
      </c>
      <c r="D215" s="77" t="s">
        <v>14</v>
      </c>
      <c r="E215" s="77" t="s">
        <v>35</v>
      </c>
      <c r="F215" s="95">
        <v>2</v>
      </c>
      <c r="G215" s="95">
        <v>14.42</v>
      </c>
      <c r="H215" s="95">
        <v>10.55</v>
      </c>
      <c r="I215" s="95">
        <f t="shared" si="24"/>
        <v>24.97</v>
      </c>
      <c r="J215" s="95">
        <f t="shared" si="25"/>
        <v>49.94</v>
      </c>
    </row>
    <row r="216" ht="16.5" spans="1:10">
      <c r="A216" s="78" t="s">
        <v>571</v>
      </c>
      <c r="B216" s="77" t="s">
        <v>572</v>
      </c>
      <c r="C216" s="78" t="s">
        <v>573</v>
      </c>
      <c r="D216" s="77" t="s">
        <v>14</v>
      </c>
      <c r="E216" s="77" t="s">
        <v>35</v>
      </c>
      <c r="F216" s="95">
        <v>7</v>
      </c>
      <c r="G216" s="95">
        <v>12.95</v>
      </c>
      <c r="H216" s="95">
        <v>9.43</v>
      </c>
      <c r="I216" s="95">
        <f t="shared" si="24"/>
        <v>22.38</v>
      </c>
      <c r="J216" s="95">
        <f t="shared" si="25"/>
        <v>156.66</v>
      </c>
    </row>
    <row r="217" ht="16.5" spans="1:10">
      <c r="A217" s="78" t="s">
        <v>574</v>
      </c>
      <c r="B217" s="77" t="s">
        <v>575</v>
      </c>
      <c r="C217" s="78" t="s">
        <v>576</v>
      </c>
      <c r="D217" s="77" t="s">
        <v>14</v>
      </c>
      <c r="E217" s="77" t="s">
        <v>35</v>
      </c>
      <c r="F217" s="95">
        <v>4</v>
      </c>
      <c r="G217" s="95">
        <v>15.28</v>
      </c>
      <c r="H217" s="95">
        <v>14.93</v>
      </c>
      <c r="I217" s="95">
        <f t="shared" si="24"/>
        <v>30.21</v>
      </c>
      <c r="J217" s="95">
        <f t="shared" si="25"/>
        <v>120.84</v>
      </c>
    </row>
    <row r="218" spans="1:10">
      <c r="A218" s="78" t="s">
        <v>577</v>
      </c>
      <c r="B218" s="77" t="s">
        <v>578</v>
      </c>
      <c r="C218" s="78" t="s">
        <v>579</v>
      </c>
      <c r="D218" s="77" t="s">
        <v>14</v>
      </c>
      <c r="E218" s="77" t="s">
        <v>35</v>
      </c>
      <c r="F218" s="95">
        <v>286</v>
      </c>
      <c r="G218" s="95">
        <v>7.77</v>
      </c>
      <c r="H218" s="95">
        <v>4.51</v>
      </c>
      <c r="I218" s="95">
        <f t="shared" si="24"/>
        <v>12.28</v>
      </c>
      <c r="J218" s="95">
        <f t="shared" si="25"/>
        <v>3512.08</v>
      </c>
    </row>
    <row r="219" spans="1:10">
      <c r="A219" s="78" t="s">
        <v>580</v>
      </c>
      <c r="B219" s="77" t="s">
        <v>581</v>
      </c>
      <c r="C219" s="78" t="s">
        <v>582</v>
      </c>
      <c r="D219" s="77" t="s">
        <v>14</v>
      </c>
      <c r="E219" s="77" t="s">
        <v>35</v>
      </c>
      <c r="F219" s="95">
        <v>169</v>
      </c>
      <c r="G219" s="95">
        <v>4.27</v>
      </c>
      <c r="H219" s="95">
        <v>2.94</v>
      </c>
      <c r="I219" s="95">
        <f t="shared" si="24"/>
        <v>7.21</v>
      </c>
      <c r="J219" s="95">
        <f t="shared" si="25"/>
        <v>1218.49</v>
      </c>
    </row>
    <row r="220" spans="1:10">
      <c r="A220" s="78" t="s">
        <v>583</v>
      </c>
      <c r="B220" s="77" t="s">
        <v>584</v>
      </c>
      <c r="C220" s="78" t="s">
        <v>585</v>
      </c>
      <c r="D220" s="77" t="s">
        <v>14</v>
      </c>
      <c r="E220" s="77" t="s">
        <v>35</v>
      </c>
      <c r="F220" s="95">
        <v>2</v>
      </c>
      <c r="G220" s="95">
        <v>8.65</v>
      </c>
      <c r="H220" s="95">
        <v>5.3</v>
      </c>
      <c r="I220" s="95">
        <f t="shared" si="24"/>
        <v>13.95</v>
      </c>
      <c r="J220" s="95">
        <f t="shared" si="25"/>
        <v>27.9</v>
      </c>
    </row>
    <row r="221" spans="1:10">
      <c r="A221" s="78" t="s">
        <v>586</v>
      </c>
      <c r="B221" s="77" t="s">
        <v>587</v>
      </c>
      <c r="C221" s="78" t="s">
        <v>588</v>
      </c>
      <c r="D221" s="77" t="s">
        <v>14</v>
      </c>
      <c r="E221" s="77" t="s">
        <v>35</v>
      </c>
      <c r="F221" s="95">
        <v>41</v>
      </c>
      <c r="G221" s="95">
        <v>5.17</v>
      </c>
      <c r="H221" s="95">
        <v>3.76</v>
      </c>
      <c r="I221" s="95">
        <f t="shared" si="24"/>
        <v>8.93</v>
      </c>
      <c r="J221" s="95">
        <f t="shared" si="25"/>
        <v>366.13</v>
      </c>
    </row>
    <row r="222" ht="16.5" spans="1:10">
      <c r="A222" s="78" t="s">
        <v>589</v>
      </c>
      <c r="B222" s="77" t="s">
        <v>590</v>
      </c>
      <c r="C222" s="78" t="s">
        <v>591</v>
      </c>
      <c r="D222" s="77" t="s">
        <v>14</v>
      </c>
      <c r="E222" s="77" t="s">
        <v>35</v>
      </c>
      <c r="F222" s="95">
        <v>3</v>
      </c>
      <c r="G222" s="95">
        <v>8.85</v>
      </c>
      <c r="H222" s="95">
        <v>7.08</v>
      </c>
      <c r="I222" s="95">
        <f t="shared" si="24"/>
        <v>15.93</v>
      </c>
      <c r="J222" s="95">
        <f t="shared" si="25"/>
        <v>47.79</v>
      </c>
    </row>
    <row r="223" ht="16.5" spans="1:10">
      <c r="A223" s="78" t="s">
        <v>592</v>
      </c>
      <c r="B223" s="77" t="s">
        <v>593</v>
      </c>
      <c r="C223" s="78" t="s">
        <v>594</v>
      </c>
      <c r="D223" s="77" t="s">
        <v>14</v>
      </c>
      <c r="E223" s="77" t="s">
        <v>146</v>
      </c>
      <c r="F223" s="95">
        <v>893</v>
      </c>
      <c r="G223" s="95">
        <v>5.33</v>
      </c>
      <c r="H223" s="95">
        <v>7.74</v>
      </c>
      <c r="I223" s="95">
        <f t="shared" si="24"/>
        <v>13.07</v>
      </c>
      <c r="J223" s="95">
        <f t="shared" si="25"/>
        <v>11671.51</v>
      </c>
    </row>
    <row r="224" spans="1:10">
      <c r="A224" s="78" t="s">
        <v>595</v>
      </c>
      <c r="B224" s="77" t="s">
        <v>596</v>
      </c>
      <c r="C224" s="78" t="s">
        <v>597</v>
      </c>
      <c r="D224" s="77" t="s">
        <v>14</v>
      </c>
      <c r="E224" s="77" t="s">
        <v>35</v>
      </c>
      <c r="F224" s="95">
        <v>5</v>
      </c>
      <c r="G224" s="95">
        <v>10.07</v>
      </c>
      <c r="H224" s="95">
        <v>25.74</v>
      </c>
      <c r="I224" s="95">
        <f t="shared" si="24"/>
        <v>35.81</v>
      </c>
      <c r="J224" s="95">
        <f t="shared" si="25"/>
        <v>179.05</v>
      </c>
    </row>
    <row r="225" spans="1:10">
      <c r="A225" s="78" t="s">
        <v>598</v>
      </c>
      <c r="B225" s="77" t="s">
        <v>599</v>
      </c>
      <c r="C225" s="78" t="s">
        <v>600</v>
      </c>
      <c r="D225" s="77" t="s">
        <v>14</v>
      </c>
      <c r="E225" s="77" t="s">
        <v>35</v>
      </c>
      <c r="F225" s="95">
        <v>7</v>
      </c>
      <c r="G225" s="95">
        <v>11.44</v>
      </c>
      <c r="H225" s="95">
        <v>31.08</v>
      </c>
      <c r="I225" s="95">
        <f t="shared" si="24"/>
        <v>42.52</v>
      </c>
      <c r="J225" s="95">
        <f t="shared" si="25"/>
        <v>297.64</v>
      </c>
    </row>
    <row r="226" spans="1:10">
      <c r="A226" s="78" t="s">
        <v>601</v>
      </c>
      <c r="B226" s="77" t="s">
        <v>602</v>
      </c>
      <c r="C226" s="78" t="s">
        <v>603</v>
      </c>
      <c r="D226" s="77" t="s">
        <v>14</v>
      </c>
      <c r="E226" s="77" t="s">
        <v>35</v>
      </c>
      <c r="F226" s="95">
        <v>20</v>
      </c>
      <c r="G226" s="95">
        <v>15.41</v>
      </c>
      <c r="H226" s="95">
        <v>27.43</v>
      </c>
      <c r="I226" s="95">
        <f t="shared" si="24"/>
        <v>42.84</v>
      </c>
      <c r="J226" s="95">
        <f t="shared" si="25"/>
        <v>856.8</v>
      </c>
    </row>
    <row r="227" spans="1:10">
      <c r="A227" s="78" t="s">
        <v>604</v>
      </c>
      <c r="B227" s="77" t="s">
        <v>605</v>
      </c>
      <c r="C227" s="78" t="s">
        <v>606</v>
      </c>
      <c r="D227" s="77" t="s">
        <v>14</v>
      </c>
      <c r="E227" s="77" t="s">
        <v>35</v>
      </c>
      <c r="F227" s="95">
        <v>20</v>
      </c>
      <c r="G227" s="95">
        <v>19.54</v>
      </c>
      <c r="H227" s="95">
        <v>40.34</v>
      </c>
      <c r="I227" s="95">
        <f t="shared" si="24"/>
        <v>59.88</v>
      </c>
      <c r="J227" s="95">
        <f t="shared" si="25"/>
        <v>1197.6</v>
      </c>
    </row>
    <row r="228" spans="1:10">
      <c r="A228" s="78" t="s">
        <v>607</v>
      </c>
      <c r="B228" s="77" t="s">
        <v>608</v>
      </c>
      <c r="C228" s="78" t="s">
        <v>609</v>
      </c>
      <c r="D228" s="77" t="s">
        <v>14</v>
      </c>
      <c r="E228" s="77" t="s">
        <v>35</v>
      </c>
      <c r="F228" s="95">
        <v>2</v>
      </c>
      <c r="G228" s="95">
        <v>18.07</v>
      </c>
      <c r="H228" s="95">
        <v>32.3</v>
      </c>
      <c r="I228" s="95">
        <f t="shared" si="24"/>
        <v>50.37</v>
      </c>
      <c r="J228" s="95">
        <f t="shared" si="25"/>
        <v>100.74</v>
      </c>
    </row>
    <row r="229" spans="1:10">
      <c r="A229" s="78" t="s">
        <v>610</v>
      </c>
      <c r="B229" s="77" t="s">
        <v>611</v>
      </c>
      <c r="C229" s="78" t="s">
        <v>612</v>
      </c>
      <c r="D229" s="77" t="s">
        <v>14</v>
      </c>
      <c r="E229" s="77" t="s">
        <v>35</v>
      </c>
      <c r="F229" s="95">
        <v>2</v>
      </c>
      <c r="G229" s="95">
        <v>23.59</v>
      </c>
      <c r="H229" s="95">
        <v>46.32</v>
      </c>
      <c r="I229" s="95">
        <f t="shared" si="24"/>
        <v>69.91</v>
      </c>
      <c r="J229" s="95">
        <f t="shared" si="25"/>
        <v>139.82</v>
      </c>
    </row>
    <row r="230" spans="1:10">
      <c r="A230" s="78" t="s">
        <v>613</v>
      </c>
      <c r="B230" s="77" t="s">
        <v>614</v>
      </c>
      <c r="C230" s="78" t="s">
        <v>615</v>
      </c>
      <c r="D230" s="77" t="s">
        <v>14</v>
      </c>
      <c r="E230" s="77" t="s">
        <v>35</v>
      </c>
      <c r="F230" s="95">
        <v>25</v>
      </c>
      <c r="G230" s="95">
        <v>11.53</v>
      </c>
      <c r="H230" s="95">
        <v>14.12</v>
      </c>
      <c r="I230" s="95">
        <f t="shared" si="24"/>
        <v>25.65</v>
      </c>
      <c r="J230" s="95">
        <f t="shared" si="25"/>
        <v>641.25</v>
      </c>
    </row>
    <row r="231" spans="1:10">
      <c r="A231" s="78" t="s">
        <v>616</v>
      </c>
      <c r="B231" s="77" t="s">
        <v>617</v>
      </c>
      <c r="C231" s="78" t="s">
        <v>618</v>
      </c>
      <c r="D231" s="77" t="s">
        <v>14</v>
      </c>
      <c r="E231" s="77" t="s">
        <v>35</v>
      </c>
      <c r="F231" s="95">
        <v>152</v>
      </c>
      <c r="G231" s="95">
        <v>9.46</v>
      </c>
      <c r="H231" s="95">
        <v>12.32</v>
      </c>
      <c r="I231" s="95">
        <f t="shared" si="24"/>
        <v>21.78</v>
      </c>
      <c r="J231" s="95">
        <f t="shared" si="25"/>
        <v>3310.56</v>
      </c>
    </row>
    <row r="232" spans="1:10">
      <c r="A232" s="78" t="s">
        <v>619</v>
      </c>
      <c r="B232" s="77" t="s">
        <v>620</v>
      </c>
      <c r="C232" s="78" t="s">
        <v>621</v>
      </c>
      <c r="D232" s="77" t="s">
        <v>14</v>
      </c>
      <c r="E232" s="77" t="s">
        <v>35</v>
      </c>
      <c r="F232" s="95">
        <v>178</v>
      </c>
      <c r="G232" s="95">
        <v>13.59</v>
      </c>
      <c r="H232" s="95">
        <v>15.04</v>
      </c>
      <c r="I232" s="95">
        <f t="shared" si="24"/>
        <v>28.63</v>
      </c>
      <c r="J232" s="95">
        <f t="shared" si="25"/>
        <v>5096.14</v>
      </c>
    </row>
    <row r="233" spans="1:10">
      <c r="A233" s="78" t="s">
        <v>622</v>
      </c>
      <c r="B233" s="77" t="s">
        <v>623</v>
      </c>
      <c r="C233" s="78" t="s">
        <v>624</v>
      </c>
      <c r="D233" s="77" t="s">
        <v>14</v>
      </c>
      <c r="E233" s="77" t="s">
        <v>35</v>
      </c>
      <c r="F233" s="95">
        <v>14</v>
      </c>
      <c r="G233" s="95">
        <v>17.73</v>
      </c>
      <c r="H233" s="95">
        <v>19.09</v>
      </c>
      <c r="I233" s="95">
        <f t="shared" si="24"/>
        <v>36.82</v>
      </c>
      <c r="J233" s="95">
        <f t="shared" si="25"/>
        <v>515.48</v>
      </c>
    </row>
    <row r="234" spans="1:10">
      <c r="A234" s="78" t="s">
        <v>625</v>
      </c>
      <c r="B234" s="77" t="s">
        <v>626</v>
      </c>
      <c r="C234" s="78" t="s">
        <v>627</v>
      </c>
      <c r="D234" s="77" t="s">
        <v>14</v>
      </c>
      <c r="E234" s="77" t="s">
        <v>35</v>
      </c>
      <c r="F234" s="95">
        <v>42</v>
      </c>
      <c r="G234" s="95">
        <v>15.67</v>
      </c>
      <c r="H234" s="95">
        <v>17.69</v>
      </c>
      <c r="I234" s="95">
        <f t="shared" si="24"/>
        <v>33.36</v>
      </c>
      <c r="J234" s="95">
        <f t="shared" si="25"/>
        <v>1401.12</v>
      </c>
    </row>
    <row r="235" spans="1:10">
      <c r="A235" s="78" t="s">
        <v>628</v>
      </c>
      <c r="B235" s="77" t="s">
        <v>629</v>
      </c>
      <c r="C235" s="78" t="s">
        <v>630</v>
      </c>
      <c r="D235" s="77" t="s">
        <v>14</v>
      </c>
      <c r="E235" s="77" t="s">
        <v>35</v>
      </c>
      <c r="F235" s="95">
        <v>57</v>
      </c>
      <c r="G235" s="95">
        <v>17.73</v>
      </c>
      <c r="H235" s="95">
        <v>19.78</v>
      </c>
      <c r="I235" s="95">
        <f t="shared" si="24"/>
        <v>37.51</v>
      </c>
      <c r="J235" s="95">
        <f t="shared" si="25"/>
        <v>2138.07</v>
      </c>
    </row>
    <row r="236" spans="1:10">
      <c r="A236" s="78" t="s">
        <v>631</v>
      </c>
      <c r="B236" s="77" t="s">
        <v>632</v>
      </c>
      <c r="C236" s="78" t="s">
        <v>633</v>
      </c>
      <c r="D236" s="77" t="s">
        <v>14</v>
      </c>
      <c r="E236" s="77" t="s">
        <v>35</v>
      </c>
      <c r="F236" s="95">
        <v>2</v>
      </c>
      <c r="G236" s="95">
        <v>6.19</v>
      </c>
      <c r="H236" s="95">
        <v>5.03</v>
      </c>
      <c r="I236" s="95">
        <f t="shared" si="24"/>
        <v>11.22</v>
      </c>
      <c r="J236" s="95">
        <f t="shared" si="25"/>
        <v>22.44</v>
      </c>
    </row>
    <row r="237" ht="16.5" spans="1:10">
      <c r="A237" s="78" t="s">
        <v>634</v>
      </c>
      <c r="B237" s="77" t="s">
        <v>635</v>
      </c>
      <c r="C237" s="78" t="s">
        <v>636</v>
      </c>
      <c r="D237" s="77" t="s">
        <v>14</v>
      </c>
      <c r="E237" s="77" t="s">
        <v>35</v>
      </c>
      <c r="F237" s="95">
        <v>2</v>
      </c>
      <c r="G237" s="95">
        <v>9.63</v>
      </c>
      <c r="H237" s="95">
        <v>6.56</v>
      </c>
      <c r="I237" s="95">
        <f t="shared" si="24"/>
        <v>16.19</v>
      </c>
      <c r="J237" s="95">
        <f t="shared" si="25"/>
        <v>32.38</v>
      </c>
    </row>
    <row r="238" ht="16.5" spans="1:10">
      <c r="A238" s="78" t="s">
        <v>637</v>
      </c>
      <c r="B238" s="77" t="s">
        <v>638</v>
      </c>
      <c r="C238" s="78" t="s">
        <v>639</v>
      </c>
      <c r="D238" s="77" t="s">
        <v>14</v>
      </c>
      <c r="E238" s="77" t="s">
        <v>35</v>
      </c>
      <c r="F238" s="95">
        <v>7</v>
      </c>
      <c r="G238" s="95">
        <v>10.19</v>
      </c>
      <c r="H238" s="95">
        <v>9.06</v>
      </c>
      <c r="I238" s="95">
        <f t="shared" si="24"/>
        <v>19.25</v>
      </c>
      <c r="J238" s="95">
        <f t="shared" si="25"/>
        <v>134.75</v>
      </c>
    </row>
    <row r="239" spans="1:10">
      <c r="A239" s="78" t="s">
        <v>640</v>
      </c>
      <c r="B239" s="77" t="s">
        <v>641</v>
      </c>
      <c r="C239" s="78" t="s">
        <v>642</v>
      </c>
      <c r="D239" s="77" t="s">
        <v>643</v>
      </c>
      <c r="E239" s="77" t="s">
        <v>376</v>
      </c>
      <c r="F239" s="95">
        <v>23</v>
      </c>
      <c r="G239" s="95">
        <v>28.84</v>
      </c>
      <c r="H239" s="95">
        <v>97</v>
      </c>
      <c r="I239" s="95">
        <f t="shared" si="24"/>
        <v>125.84</v>
      </c>
      <c r="J239" s="95">
        <f t="shared" si="25"/>
        <v>2894.32</v>
      </c>
    </row>
    <row r="240" spans="1:10">
      <c r="A240" s="78" t="s">
        <v>644</v>
      </c>
      <c r="B240" s="77" t="s">
        <v>645</v>
      </c>
      <c r="C240" s="78" t="s">
        <v>646</v>
      </c>
      <c r="D240" s="77" t="s">
        <v>643</v>
      </c>
      <c r="E240" s="77" t="s">
        <v>376</v>
      </c>
      <c r="F240" s="95">
        <v>23</v>
      </c>
      <c r="G240" s="95">
        <v>28.84</v>
      </c>
      <c r="H240" s="95">
        <v>117.05</v>
      </c>
      <c r="I240" s="95">
        <f t="shared" si="24"/>
        <v>145.89</v>
      </c>
      <c r="J240" s="95">
        <f t="shared" si="25"/>
        <v>3355.47</v>
      </c>
    </row>
    <row r="241" spans="1:10">
      <c r="A241" s="78" t="s">
        <v>647</v>
      </c>
      <c r="B241" s="77" t="s">
        <v>648</v>
      </c>
      <c r="C241" s="78" t="s">
        <v>649</v>
      </c>
      <c r="D241" s="77" t="s">
        <v>643</v>
      </c>
      <c r="E241" s="77" t="s">
        <v>376</v>
      </c>
      <c r="F241" s="95">
        <v>4</v>
      </c>
      <c r="G241" s="95">
        <v>28.84</v>
      </c>
      <c r="H241" s="95">
        <v>154.75</v>
      </c>
      <c r="I241" s="95">
        <f t="shared" si="24"/>
        <v>183.59</v>
      </c>
      <c r="J241" s="95">
        <f t="shared" si="25"/>
        <v>734.36</v>
      </c>
    </row>
    <row r="242" spans="1:10">
      <c r="A242" s="78" t="s">
        <v>650</v>
      </c>
      <c r="B242" s="77" t="s">
        <v>651</v>
      </c>
      <c r="C242" s="78" t="s">
        <v>652</v>
      </c>
      <c r="D242" s="77" t="s">
        <v>643</v>
      </c>
      <c r="E242" s="77" t="s">
        <v>376</v>
      </c>
      <c r="F242" s="95">
        <v>46</v>
      </c>
      <c r="G242" s="95">
        <v>4.07</v>
      </c>
      <c r="H242" s="95">
        <v>11.05</v>
      </c>
      <c r="I242" s="95">
        <f t="shared" si="24"/>
        <v>15.12</v>
      </c>
      <c r="J242" s="95">
        <f t="shared" si="25"/>
        <v>695.52</v>
      </c>
    </row>
    <row r="243" spans="1:10">
      <c r="A243" s="78" t="s">
        <v>653</v>
      </c>
      <c r="B243" s="77" t="s">
        <v>654</v>
      </c>
      <c r="C243" s="78" t="s">
        <v>655</v>
      </c>
      <c r="D243" s="77" t="s">
        <v>643</v>
      </c>
      <c r="E243" s="77" t="s">
        <v>376</v>
      </c>
      <c r="F243" s="95">
        <v>46</v>
      </c>
      <c r="G243" s="95">
        <v>5.21</v>
      </c>
      <c r="H243" s="95">
        <v>17.33</v>
      </c>
      <c r="I243" s="95">
        <f t="shared" si="24"/>
        <v>22.54</v>
      </c>
      <c r="J243" s="95">
        <f t="shared" si="25"/>
        <v>1036.84</v>
      </c>
    </row>
    <row r="244" ht="16.5" spans="1:10">
      <c r="A244" s="78" t="s">
        <v>656</v>
      </c>
      <c r="B244" s="77" t="s">
        <v>657</v>
      </c>
      <c r="C244" s="78" t="s">
        <v>658</v>
      </c>
      <c r="D244" s="77" t="s">
        <v>27</v>
      </c>
      <c r="E244" s="77" t="s">
        <v>35</v>
      </c>
      <c r="F244" s="95">
        <v>7</v>
      </c>
      <c r="G244" s="95">
        <v>8.09</v>
      </c>
      <c r="H244" s="95">
        <v>35.7</v>
      </c>
      <c r="I244" s="95">
        <f t="shared" si="24"/>
        <v>43.79</v>
      </c>
      <c r="J244" s="95">
        <f t="shared" si="25"/>
        <v>306.53</v>
      </c>
    </row>
    <row r="245" ht="16.5" spans="1:10">
      <c r="A245" s="78" t="s">
        <v>659</v>
      </c>
      <c r="B245" s="77" t="s">
        <v>660</v>
      </c>
      <c r="C245" s="78" t="s">
        <v>661</v>
      </c>
      <c r="D245" s="77" t="s">
        <v>27</v>
      </c>
      <c r="E245" s="77" t="s">
        <v>146</v>
      </c>
      <c r="F245" s="95">
        <v>681.1</v>
      </c>
      <c r="G245" s="95">
        <v>6.99</v>
      </c>
      <c r="H245" s="95">
        <v>16.63</v>
      </c>
      <c r="I245" s="95">
        <f t="shared" si="24"/>
        <v>23.62</v>
      </c>
      <c r="J245" s="95">
        <f t="shared" si="25"/>
        <v>16087.58</v>
      </c>
    </row>
    <row r="246" ht="16.5" spans="1:10">
      <c r="A246" s="78" t="s">
        <v>662</v>
      </c>
      <c r="B246" s="77" t="s">
        <v>663</v>
      </c>
      <c r="C246" s="78" t="s">
        <v>664</v>
      </c>
      <c r="D246" s="77" t="s">
        <v>27</v>
      </c>
      <c r="E246" s="77" t="s">
        <v>146</v>
      </c>
      <c r="F246" s="95">
        <v>64.21</v>
      </c>
      <c r="G246" s="95">
        <v>7.77</v>
      </c>
      <c r="H246" s="95">
        <v>23.09</v>
      </c>
      <c r="I246" s="95">
        <f t="shared" si="24"/>
        <v>30.86</v>
      </c>
      <c r="J246" s="95">
        <f t="shared" si="25"/>
        <v>1981.52</v>
      </c>
    </row>
    <row r="247" ht="15" customHeight="1" spans="1:10">
      <c r="A247" s="106" t="s">
        <v>665</v>
      </c>
      <c r="B247" s="62" t="s">
        <v>666</v>
      </c>
      <c r="C247" s="62"/>
      <c r="D247" s="62"/>
      <c r="E247" s="62"/>
      <c r="F247" s="62"/>
      <c r="G247" s="62">
        <f>ROUND(SUMPRODUCT(F248:F262,G248:G262),2)</f>
        <v>17355.36</v>
      </c>
      <c r="H247" s="62">
        <f>ROUND(SUMPRODUCT(F248:F262,H248:H262),2)</f>
        <v>43353.38</v>
      </c>
      <c r="I247" s="62"/>
      <c r="J247" s="72">
        <f>ROUND(SUM(J248:J262),2)</f>
        <v>60708.74</v>
      </c>
    </row>
    <row r="248" spans="1:10">
      <c r="A248" s="78" t="s">
        <v>667</v>
      </c>
      <c r="B248" s="77" t="s">
        <v>668</v>
      </c>
      <c r="C248" s="78" t="s">
        <v>669</v>
      </c>
      <c r="D248" s="77" t="s">
        <v>643</v>
      </c>
      <c r="E248" s="77" t="s">
        <v>383</v>
      </c>
      <c r="F248" s="95">
        <v>36.39</v>
      </c>
      <c r="G248" s="95">
        <v>19.22</v>
      </c>
      <c r="H248" s="95">
        <v>20.03</v>
      </c>
      <c r="I248" s="95">
        <f t="shared" ref="I248:I262" si="26">ROUND(G248+H248,2)</f>
        <v>39.25</v>
      </c>
      <c r="J248" s="95">
        <f t="shared" ref="J248:J262" si="27">ROUND(ROUND(F248,2)*ROUND(I248,2),2)</f>
        <v>1428.31</v>
      </c>
    </row>
    <row r="249" spans="1:10">
      <c r="A249" s="78" t="s">
        <v>670</v>
      </c>
      <c r="B249" s="77" t="s">
        <v>671</v>
      </c>
      <c r="C249" s="78" t="s">
        <v>672</v>
      </c>
      <c r="D249" s="77" t="s">
        <v>643</v>
      </c>
      <c r="E249" s="77" t="s">
        <v>383</v>
      </c>
      <c r="F249" s="95">
        <v>615.1</v>
      </c>
      <c r="G249" s="95">
        <v>11.54</v>
      </c>
      <c r="H249" s="95">
        <v>16.34</v>
      </c>
      <c r="I249" s="95">
        <f t="shared" si="26"/>
        <v>27.88</v>
      </c>
      <c r="J249" s="95">
        <f t="shared" si="27"/>
        <v>17148.99</v>
      </c>
    </row>
    <row r="250" ht="16.5" spans="1:10">
      <c r="A250" s="78" t="s">
        <v>673</v>
      </c>
      <c r="B250" s="77" t="s">
        <v>674</v>
      </c>
      <c r="C250" s="78" t="s">
        <v>675</v>
      </c>
      <c r="D250" s="77" t="s">
        <v>27</v>
      </c>
      <c r="E250" s="77" t="s">
        <v>35</v>
      </c>
      <c r="F250" s="95">
        <v>174</v>
      </c>
      <c r="G250" s="95">
        <v>28.07</v>
      </c>
      <c r="H250" s="95">
        <v>112.01</v>
      </c>
      <c r="I250" s="95">
        <f t="shared" si="26"/>
        <v>140.08</v>
      </c>
      <c r="J250" s="95">
        <f t="shared" si="27"/>
        <v>24373.92</v>
      </c>
    </row>
    <row r="251" ht="16.5" spans="1:10">
      <c r="A251" s="78" t="s">
        <v>676</v>
      </c>
      <c r="B251" s="77" t="s">
        <v>677</v>
      </c>
      <c r="C251" s="78" t="s">
        <v>678</v>
      </c>
      <c r="D251" s="77" t="s">
        <v>27</v>
      </c>
      <c r="E251" s="77" t="s">
        <v>146</v>
      </c>
      <c r="F251" s="95">
        <v>29.72</v>
      </c>
      <c r="G251" s="95">
        <v>23.12</v>
      </c>
      <c r="H251" s="95">
        <v>146.22</v>
      </c>
      <c r="I251" s="95">
        <f t="shared" si="26"/>
        <v>169.34</v>
      </c>
      <c r="J251" s="95">
        <f t="shared" si="27"/>
        <v>5032.78</v>
      </c>
    </row>
    <row r="252" ht="16.5" spans="1:10">
      <c r="A252" s="78" t="s">
        <v>679</v>
      </c>
      <c r="B252" s="77" t="s">
        <v>680</v>
      </c>
      <c r="C252" s="78" t="s">
        <v>681</v>
      </c>
      <c r="D252" s="77" t="s">
        <v>27</v>
      </c>
      <c r="E252" s="77" t="s">
        <v>146</v>
      </c>
      <c r="F252" s="95">
        <v>28.75</v>
      </c>
      <c r="G252" s="95">
        <v>23.13</v>
      </c>
      <c r="H252" s="95">
        <v>156.1</v>
      </c>
      <c r="I252" s="95">
        <f t="shared" si="26"/>
        <v>179.23</v>
      </c>
      <c r="J252" s="95">
        <f t="shared" si="27"/>
        <v>5152.86</v>
      </c>
    </row>
    <row r="253" spans="1:10">
      <c r="A253" s="78" t="s">
        <v>682</v>
      </c>
      <c r="B253" s="77" t="s">
        <v>683</v>
      </c>
      <c r="C253" s="78" t="s">
        <v>684</v>
      </c>
      <c r="D253" s="77" t="s">
        <v>643</v>
      </c>
      <c r="E253" s="77" t="s">
        <v>376</v>
      </c>
      <c r="F253" s="95">
        <v>6</v>
      </c>
      <c r="G253" s="95">
        <v>5.76</v>
      </c>
      <c r="H253" s="95">
        <v>71.62</v>
      </c>
      <c r="I253" s="95">
        <f t="shared" si="26"/>
        <v>77.38</v>
      </c>
      <c r="J253" s="95">
        <f t="shared" si="27"/>
        <v>464.28</v>
      </c>
    </row>
    <row r="254" spans="1:10">
      <c r="A254" s="78" t="s">
        <v>685</v>
      </c>
      <c r="B254" s="77" t="s">
        <v>686</v>
      </c>
      <c r="C254" s="78" t="s">
        <v>687</v>
      </c>
      <c r="D254" s="77" t="s">
        <v>643</v>
      </c>
      <c r="E254" s="77" t="s">
        <v>376</v>
      </c>
      <c r="F254" s="95">
        <v>48</v>
      </c>
      <c r="G254" s="95">
        <v>7.69</v>
      </c>
      <c r="H254" s="95">
        <v>20.4</v>
      </c>
      <c r="I254" s="95">
        <f t="shared" si="26"/>
        <v>28.09</v>
      </c>
      <c r="J254" s="95">
        <f t="shared" si="27"/>
        <v>1348.32</v>
      </c>
    </row>
    <row r="255" spans="1:10">
      <c r="A255" s="78" t="s">
        <v>688</v>
      </c>
      <c r="B255" s="77" t="s">
        <v>689</v>
      </c>
      <c r="C255" s="78" t="s">
        <v>690</v>
      </c>
      <c r="D255" s="77" t="s">
        <v>643</v>
      </c>
      <c r="E255" s="77" t="s">
        <v>376</v>
      </c>
      <c r="F255" s="95">
        <v>1</v>
      </c>
      <c r="G255" s="95">
        <v>7.69</v>
      </c>
      <c r="H255" s="95">
        <v>17.4</v>
      </c>
      <c r="I255" s="95">
        <f t="shared" si="26"/>
        <v>25.09</v>
      </c>
      <c r="J255" s="95">
        <f t="shared" si="27"/>
        <v>25.09</v>
      </c>
    </row>
    <row r="256" spans="1:10">
      <c r="A256" s="78" t="s">
        <v>691</v>
      </c>
      <c r="B256" s="77" t="s">
        <v>692</v>
      </c>
      <c r="C256" s="78" t="s">
        <v>693</v>
      </c>
      <c r="D256" s="77" t="s">
        <v>643</v>
      </c>
      <c r="E256" s="77" t="s">
        <v>376</v>
      </c>
      <c r="F256" s="95">
        <v>2</v>
      </c>
      <c r="G256" s="95">
        <v>7.69</v>
      </c>
      <c r="H256" s="95">
        <v>27</v>
      </c>
      <c r="I256" s="95">
        <f t="shared" si="26"/>
        <v>34.69</v>
      </c>
      <c r="J256" s="95">
        <f t="shared" si="27"/>
        <v>69.38</v>
      </c>
    </row>
    <row r="257" spans="1:10">
      <c r="A257" s="78" t="s">
        <v>694</v>
      </c>
      <c r="B257" s="77" t="s">
        <v>695</v>
      </c>
      <c r="C257" s="78" t="s">
        <v>696</v>
      </c>
      <c r="D257" s="77" t="s">
        <v>643</v>
      </c>
      <c r="E257" s="77" t="s">
        <v>376</v>
      </c>
      <c r="F257" s="95">
        <v>4</v>
      </c>
      <c r="G257" s="95">
        <v>7.69</v>
      </c>
      <c r="H257" s="95">
        <v>20.35</v>
      </c>
      <c r="I257" s="95">
        <f t="shared" si="26"/>
        <v>28.04</v>
      </c>
      <c r="J257" s="95">
        <f t="shared" si="27"/>
        <v>112.16</v>
      </c>
    </row>
    <row r="258" spans="1:10">
      <c r="A258" s="78" t="s">
        <v>697</v>
      </c>
      <c r="B258" s="77" t="s">
        <v>698</v>
      </c>
      <c r="C258" s="78" t="s">
        <v>699</v>
      </c>
      <c r="D258" s="77" t="s">
        <v>643</v>
      </c>
      <c r="E258" s="77" t="s">
        <v>376</v>
      </c>
      <c r="F258" s="95">
        <v>8</v>
      </c>
      <c r="G258" s="95">
        <v>7.69</v>
      </c>
      <c r="H258" s="95">
        <v>12.95</v>
      </c>
      <c r="I258" s="95">
        <f t="shared" si="26"/>
        <v>20.64</v>
      </c>
      <c r="J258" s="95">
        <f t="shared" si="27"/>
        <v>165.12</v>
      </c>
    </row>
    <row r="259" spans="1:10">
      <c r="A259" s="78" t="s">
        <v>700</v>
      </c>
      <c r="B259" s="77" t="s">
        <v>701</v>
      </c>
      <c r="C259" s="78" t="s">
        <v>702</v>
      </c>
      <c r="D259" s="77" t="s">
        <v>643</v>
      </c>
      <c r="E259" s="77" t="s">
        <v>376</v>
      </c>
      <c r="F259" s="95">
        <v>354</v>
      </c>
      <c r="G259" s="95">
        <v>7.69</v>
      </c>
      <c r="H259" s="95">
        <v>6.33</v>
      </c>
      <c r="I259" s="95">
        <f t="shared" si="26"/>
        <v>14.02</v>
      </c>
      <c r="J259" s="95">
        <f t="shared" si="27"/>
        <v>4963.08</v>
      </c>
    </row>
    <row r="260" spans="1:10">
      <c r="A260" s="78" t="s">
        <v>703</v>
      </c>
      <c r="B260" s="77" t="s">
        <v>692</v>
      </c>
      <c r="C260" s="78" t="s">
        <v>693</v>
      </c>
      <c r="D260" s="77" t="s">
        <v>643</v>
      </c>
      <c r="E260" s="77" t="s">
        <v>376</v>
      </c>
      <c r="F260" s="95">
        <v>3</v>
      </c>
      <c r="G260" s="95">
        <v>7.69</v>
      </c>
      <c r="H260" s="95">
        <v>27</v>
      </c>
      <c r="I260" s="95">
        <f t="shared" si="26"/>
        <v>34.69</v>
      </c>
      <c r="J260" s="95">
        <f t="shared" si="27"/>
        <v>104.07</v>
      </c>
    </row>
    <row r="261" ht="16.5" spans="1:10">
      <c r="A261" s="78" t="s">
        <v>704</v>
      </c>
      <c r="B261" s="77" t="s">
        <v>705</v>
      </c>
      <c r="C261" s="78" t="s">
        <v>706</v>
      </c>
      <c r="D261" s="77" t="s">
        <v>27</v>
      </c>
      <c r="E261" s="77" t="s">
        <v>35</v>
      </c>
      <c r="F261" s="95">
        <v>2</v>
      </c>
      <c r="G261" s="95">
        <v>13.14</v>
      </c>
      <c r="H261" s="95">
        <v>95.67</v>
      </c>
      <c r="I261" s="95">
        <f t="shared" si="26"/>
        <v>108.81</v>
      </c>
      <c r="J261" s="95">
        <f t="shared" si="27"/>
        <v>217.62</v>
      </c>
    </row>
    <row r="262" spans="1:10">
      <c r="A262" s="78" t="s">
        <v>707</v>
      </c>
      <c r="B262" s="77" t="s">
        <v>708</v>
      </c>
      <c r="C262" s="78" t="s">
        <v>709</v>
      </c>
      <c r="D262" s="77" t="s">
        <v>643</v>
      </c>
      <c r="E262" s="77" t="s">
        <v>376</v>
      </c>
      <c r="F262" s="95">
        <v>4</v>
      </c>
      <c r="G262" s="95">
        <v>7.69</v>
      </c>
      <c r="H262" s="95">
        <v>18</v>
      </c>
      <c r="I262" s="95">
        <f t="shared" si="26"/>
        <v>25.69</v>
      </c>
      <c r="J262" s="95">
        <f t="shared" si="27"/>
        <v>102.76</v>
      </c>
    </row>
    <row r="263" ht="15" customHeight="1" spans="1:10">
      <c r="A263" s="106" t="s">
        <v>710</v>
      </c>
      <c r="B263" s="62" t="s">
        <v>711</v>
      </c>
      <c r="C263" s="62"/>
      <c r="D263" s="62"/>
      <c r="E263" s="62"/>
      <c r="F263" s="62"/>
      <c r="G263" s="62">
        <f>ROUND(SUMPRODUCT(F264:F273,G264:G273),2)</f>
        <v>14665.81</v>
      </c>
      <c r="H263" s="62">
        <f>ROUND(SUMPRODUCT(F264:F273,H264:H273),2)</f>
        <v>20096.34</v>
      </c>
      <c r="I263" s="62"/>
      <c r="J263" s="72">
        <f>ROUND(SUM(J264:J273),2)</f>
        <v>34762.15</v>
      </c>
    </row>
    <row r="264" ht="16.5" spans="1:10">
      <c r="A264" s="78" t="s">
        <v>712</v>
      </c>
      <c r="B264" s="77" t="s">
        <v>713</v>
      </c>
      <c r="C264" s="78" t="s">
        <v>714</v>
      </c>
      <c r="D264" s="77" t="s">
        <v>27</v>
      </c>
      <c r="E264" s="77" t="s">
        <v>35</v>
      </c>
      <c r="F264" s="95">
        <v>6</v>
      </c>
      <c r="G264" s="95">
        <v>43.4</v>
      </c>
      <c r="H264" s="95">
        <v>47.84</v>
      </c>
      <c r="I264" s="95">
        <f t="shared" ref="I264:I273" si="28">ROUND(G264+H264,2)</f>
        <v>91.24</v>
      </c>
      <c r="J264" s="95">
        <f t="shared" ref="J264:J273" si="29">ROUND(ROUND(F264,2)*ROUND(I264,2),2)</f>
        <v>547.44</v>
      </c>
    </row>
    <row r="265" ht="16.5" spans="1:10">
      <c r="A265" s="78" t="s">
        <v>715</v>
      </c>
      <c r="B265" s="77" t="s">
        <v>716</v>
      </c>
      <c r="C265" s="78" t="s">
        <v>717</v>
      </c>
      <c r="D265" s="77" t="s">
        <v>27</v>
      </c>
      <c r="E265" s="77" t="s">
        <v>35</v>
      </c>
      <c r="F265" s="95">
        <v>27</v>
      </c>
      <c r="G265" s="95">
        <v>28.98</v>
      </c>
      <c r="H265" s="95">
        <v>42.95</v>
      </c>
      <c r="I265" s="95">
        <f t="shared" si="28"/>
        <v>71.93</v>
      </c>
      <c r="J265" s="95">
        <f t="shared" si="29"/>
        <v>1942.11</v>
      </c>
    </row>
    <row r="266" ht="16.5" spans="1:10">
      <c r="A266" s="78" t="s">
        <v>718</v>
      </c>
      <c r="B266" s="77" t="s">
        <v>719</v>
      </c>
      <c r="C266" s="78" t="s">
        <v>720</v>
      </c>
      <c r="D266" s="77" t="s">
        <v>27</v>
      </c>
      <c r="E266" s="77" t="s">
        <v>35</v>
      </c>
      <c r="F266" s="95">
        <v>71</v>
      </c>
      <c r="G266" s="95">
        <v>38.54</v>
      </c>
      <c r="H266" s="95">
        <v>51.16</v>
      </c>
      <c r="I266" s="95">
        <f t="shared" si="28"/>
        <v>89.7</v>
      </c>
      <c r="J266" s="95">
        <f t="shared" si="29"/>
        <v>6368.7</v>
      </c>
    </row>
    <row r="267" ht="16.5" spans="1:10">
      <c r="A267" s="78" t="s">
        <v>721</v>
      </c>
      <c r="B267" s="77" t="s">
        <v>722</v>
      </c>
      <c r="C267" s="78" t="s">
        <v>723</v>
      </c>
      <c r="D267" s="77" t="s">
        <v>27</v>
      </c>
      <c r="E267" s="77" t="s">
        <v>35</v>
      </c>
      <c r="F267" s="95">
        <v>1</v>
      </c>
      <c r="G267" s="95">
        <v>32.34</v>
      </c>
      <c r="H267" s="95">
        <v>83.42</v>
      </c>
      <c r="I267" s="95">
        <f t="shared" si="28"/>
        <v>115.76</v>
      </c>
      <c r="J267" s="95">
        <f t="shared" si="29"/>
        <v>115.76</v>
      </c>
    </row>
    <row r="268" ht="16.5" spans="1:10">
      <c r="A268" s="78" t="s">
        <v>724</v>
      </c>
      <c r="B268" s="77" t="s">
        <v>725</v>
      </c>
      <c r="C268" s="78" t="s">
        <v>726</v>
      </c>
      <c r="D268" s="77" t="s">
        <v>27</v>
      </c>
      <c r="E268" s="77" t="s">
        <v>35</v>
      </c>
      <c r="F268" s="95">
        <v>206</v>
      </c>
      <c r="G268" s="95">
        <v>30.45</v>
      </c>
      <c r="H268" s="95">
        <v>42.07</v>
      </c>
      <c r="I268" s="95">
        <f t="shared" si="28"/>
        <v>72.52</v>
      </c>
      <c r="J268" s="95">
        <f t="shared" si="29"/>
        <v>14939.12</v>
      </c>
    </row>
    <row r="269" ht="16.5" spans="1:10">
      <c r="A269" s="78" t="s">
        <v>727</v>
      </c>
      <c r="B269" s="77" t="s">
        <v>728</v>
      </c>
      <c r="C269" s="78" t="s">
        <v>729</v>
      </c>
      <c r="D269" s="77" t="s">
        <v>27</v>
      </c>
      <c r="E269" s="77" t="s">
        <v>35</v>
      </c>
      <c r="F269" s="95">
        <v>46</v>
      </c>
      <c r="G269" s="95">
        <v>33.41</v>
      </c>
      <c r="H269" s="95">
        <v>43.39</v>
      </c>
      <c r="I269" s="95">
        <f t="shared" si="28"/>
        <v>76.8</v>
      </c>
      <c r="J269" s="95">
        <f t="shared" si="29"/>
        <v>3532.8</v>
      </c>
    </row>
    <row r="270" ht="16.5" spans="1:10">
      <c r="A270" s="78" t="s">
        <v>730</v>
      </c>
      <c r="B270" s="77" t="s">
        <v>731</v>
      </c>
      <c r="C270" s="78" t="s">
        <v>732</v>
      </c>
      <c r="D270" s="77" t="s">
        <v>27</v>
      </c>
      <c r="E270" s="77" t="s">
        <v>35</v>
      </c>
      <c r="F270" s="95">
        <v>23</v>
      </c>
      <c r="G270" s="95">
        <v>45.93</v>
      </c>
      <c r="H270" s="95">
        <v>54.45</v>
      </c>
      <c r="I270" s="95">
        <f t="shared" si="28"/>
        <v>100.38</v>
      </c>
      <c r="J270" s="95">
        <f t="shared" si="29"/>
        <v>2308.74</v>
      </c>
    </row>
    <row r="271" ht="16.5" spans="1:10">
      <c r="A271" s="78" t="s">
        <v>733</v>
      </c>
      <c r="B271" s="77" t="s">
        <v>734</v>
      </c>
      <c r="C271" s="78" t="s">
        <v>735</v>
      </c>
      <c r="D271" s="77" t="s">
        <v>27</v>
      </c>
      <c r="E271" s="77" t="s">
        <v>35</v>
      </c>
      <c r="F271" s="95">
        <v>27</v>
      </c>
      <c r="G271" s="95">
        <v>46.55</v>
      </c>
      <c r="H271" s="95">
        <v>51.67</v>
      </c>
      <c r="I271" s="95">
        <f t="shared" si="28"/>
        <v>98.22</v>
      </c>
      <c r="J271" s="95">
        <f t="shared" si="29"/>
        <v>2651.94</v>
      </c>
    </row>
    <row r="272" ht="16.5" spans="1:10">
      <c r="A272" s="78" t="s">
        <v>736</v>
      </c>
      <c r="B272" s="77" t="s">
        <v>737</v>
      </c>
      <c r="C272" s="78" t="s">
        <v>738</v>
      </c>
      <c r="D272" s="77" t="s">
        <v>27</v>
      </c>
      <c r="E272" s="77" t="s">
        <v>35</v>
      </c>
      <c r="F272" s="95">
        <v>10</v>
      </c>
      <c r="G272" s="95">
        <v>53.27</v>
      </c>
      <c r="H272" s="95">
        <v>59.48</v>
      </c>
      <c r="I272" s="95">
        <f t="shared" si="28"/>
        <v>112.75</v>
      </c>
      <c r="J272" s="95">
        <f t="shared" si="29"/>
        <v>1127.5</v>
      </c>
    </row>
    <row r="273" spans="1:10">
      <c r="A273" s="78" t="s">
        <v>739</v>
      </c>
      <c r="B273" s="77" t="s">
        <v>740</v>
      </c>
      <c r="C273" s="78" t="s">
        <v>741</v>
      </c>
      <c r="D273" s="77" t="s">
        <v>14</v>
      </c>
      <c r="E273" s="77" t="s">
        <v>35</v>
      </c>
      <c r="F273" s="95">
        <v>11</v>
      </c>
      <c r="G273" s="95">
        <v>18.07</v>
      </c>
      <c r="H273" s="95">
        <v>93.57</v>
      </c>
      <c r="I273" s="95">
        <f t="shared" si="28"/>
        <v>111.64</v>
      </c>
      <c r="J273" s="95">
        <f t="shared" si="29"/>
        <v>1228.04</v>
      </c>
    </row>
    <row r="274" ht="15" customHeight="1" spans="1:10">
      <c r="A274" s="106" t="s">
        <v>742</v>
      </c>
      <c r="B274" s="62" t="s">
        <v>743</v>
      </c>
      <c r="C274" s="62"/>
      <c r="D274" s="62"/>
      <c r="E274" s="62"/>
      <c r="F274" s="62"/>
      <c r="G274" s="62">
        <f>ROUND(SUMPRODUCT(F275:F286,G275:G286),2)</f>
        <v>22987.04</v>
      </c>
      <c r="H274" s="62">
        <f>ROUND(SUMPRODUCT(F275:F286,H275:H286),2)</f>
        <v>203042.47</v>
      </c>
      <c r="I274" s="62"/>
      <c r="J274" s="72">
        <f>ROUND(SUM(J275:J286),2)</f>
        <v>226029.52</v>
      </c>
    </row>
    <row r="275" spans="1:10">
      <c r="A275" s="78" t="s">
        <v>744</v>
      </c>
      <c r="B275" s="77" t="s">
        <v>745</v>
      </c>
      <c r="C275" s="78" t="s">
        <v>746</v>
      </c>
      <c r="D275" s="77" t="s">
        <v>14</v>
      </c>
      <c r="E275" s="77" t="s">
        <v>146</v>
      </c>
      <c r="F275" s="95">
        <v>9008.44</v>
      </c>
      <c r="G275" s="95">
        <v>1.13</v>
      </c>
      <c r="H275" s="95">
        <v>3.31</v>
      </c>
      <c r="I275" s="95">
        <f t="shared" ref="I275:I286" si="30">ROUND(G275+H275,2)</f>
        <v>4.44</v>
      </c>
      <c r="J275" s="95">
        <f t="shared" ref="J275:J286" si="31">ROUND(ROUND(F275,2)*ROUND(I275,2),2)</f>
        <v>39997.47</v>
      </c>
    </row>
    <row r="276" spans="1:10">
      <c r="A276" s="78" t="s">
        <v>747</v>
      </c>
      <c r="B276" s="77" t="s">
        <v>748</v>
      </c>
      <c r="C276" s="78" t="s">
        <v>749</v>
      </c>
      <c r="D276" s="77" t="s">
        <v>14</v>
      </c>
      <c r="E276" s="77" t="s">
        <v>146</v>
      </c>
      <c r="F276" s="95">
        <v>199.29</v>
      </c>
      <c r="G276" s="95">
        <v>1.53</v>
      </c>
      <c r="H276" s="95">
        <v>5.32</v>
      </c>
      <c r="I276" s="95">
        <f t="shared" si="30"/>
        <v>6.85</v>
      </c>
      <c r="J276" s="95">
        <f t="shared" si="31"/>
        <v>1365.14</v>
      </c>
    </row>
    <row r="277" spans="1:10">
      <c r="A277" s="78" t="s">
        <v>750</v>
      </c>
      <c r="B277" s="77" t="s">
        <v>751</v>
      </c>
      <c r="C277" s="78" t="s">
        <v>752</v>
      </c>
      <c r="D277" s="77" t="s">
        <v>14</v>
      </c>
      <c r="E277" s="77" t="s">
        <v>146</v>
      </c>
      <c r="F277" s="95">
        <v>855.34</v>
      </c>
      <c r="G277" s="95">
        <v>2.01</v>
      </c>
      <c r="H277" s="95">
        <v>7.53</v>
      </c>
      <c r="I277" s="95">
        <f t="shared" si="30"/>
        <v>9.54</v>
      </c>
      <c r="J277" s="95">
        <f t="shared" si="31"/>
        <v>8159.94</v>
      </c>
    </row>
    <row r="278" spans="1:10">
      <c r="A278" s="78" t="s">
        <v>753</v>
      </c>
      <c r="B278" s="77" t="s">
        <v>754</v>
      </c>
      <c r="C278" s="78" t="s">
        <v>755</v>
      </c>
      <c r="D278" s="77" t="s">
        <v>14</v>
      </c>
      <c r="E278" s="77" t="s">
        <v>146</v>
      </c>
      <c r="F278" s="95">
        <v>555</v>
      </c>
      <c r="G278" s="95">
        <v>3</v>
      </c>
      <c r="H278" s="95">
        <v>13.4</v>
      </c>
      <c r="I278" s="95">
        <f t="shared" si="30"/>
        <v>16.4</v>
      </c>
      <c r="J278" s="95">
        <f t="shared" si="31"/>
        <v>9102</v>
      </c>
    </row>
    <row r="279" ht="16.5" spans="1:10">
      <c r="A279" s="78" t="s">
        <v>756</v>
      </c>
      <c r="B279" s="77" t="s">
        <v>757</v>
      </c>
      <c r="C279" s="78" t="s">
        <v>758</v>
      </c>
      <c r="D279" s="77" t="s">
        <v>14</v>
      </c>
      <c r="E279" s="77" t="s">
        <v>146</v>
      </c>
      <c r="F279" s="95">
        <v>59</v>
      </c>
      <c r="G279" s="95">
        <v>0.07</v>
      </c>
      <c r="H279" s="95">
        <v>35.19</v>
      </c>
      <c r="I279" s="95">
        <f t="shared" si="30"/>
        <v>35.26</v>
      </c>
      <c r="J279" s="95">
        <f t="shared" si="31"/>
        <v>2080.34</v>
      </c>
    </row>
    <row r="280" ht="16.5" spans="1:10">
      <c r="A280" s="78" t="s">
        <v>759</v>
      </c>
      <c r="B280" s="77" t="s">
        <v>760</v>
      </c>
      <c r="C280" s="78" t="s">
        <v>761</v>
      </c>
      <c r="D280" s="77" t="s">
        <v>14</v>
      </c>
      <c r="E280" s="77" t="s">
        <v>146</v>
      </c>
      <c r="F280" s="95">
        <v>161</v>
      </c>
      <c r="G280" s="95">
        <v>3.27</v>
      </c>
      <c r="H280" s="95">
        <v>52.25</v>
      </c>
      <c r="I280" s="95">
        <f t="shared" si="30"/>
        <v>55.52</v>
      </c>
      <c r="J280" s="95">
        <f t="shared" si="31"/>
        <v>8938.72</v>
      </c>
    </row>
    <row r="281" ht="16.5" spans="1:10">
      <c r="A281" s="78" t="s">
        <v>762</v>
      </c>
      <c r="B281" s="77" t="s">
        <v>763</v>
      </c>
      <c r="C281" s="78" t="s">
        <v>764</v>
      </c>
      <c r="D281" s="77" t="s">
        <v>14</v>
      </c>
      <c r="E281" s="77" t="s">
        <v>146</v>
      </c>
      <c r="F281" s="95">
        <v>220</v>
      </c>
      <c r="G281" s="95">
        <v>3.97</v>
      </c>
      <c r="H281" s="95">
        <v>72.8</v>
      </c>
      <c r="I281" s="95">
        <f t="shared" si="30"/>
        <v>76.77</v>
      </c>
      <c r="J281" s="95">
        <f t="shared" si="31"/>
        <v>16889.4</v>
      </c>
    </row>
    <row r="282" ht="16.5" spans="1:10">
      <c r="A282" s="78" t="s">
        <v>765</v>
      </c>
      <c r="B282" s="77" t="s">
        <v>766</v>
      </c>
      <c r="C282" s="78" t="s">
        <v>767</v>
      </c>
      <c r="D282" s="77" t="s">
        <v>14</v>
      </c>
      <c r="E282" s="77" t="s">
        <v>146</v>
      </c>
      <c r="F282" s="95">
        <v>761</v>
      </c>
      <c r="G282" s="95">
        <v>6.77</v>
      </c>
      <c r="H282" s="95">
        <v>149.1</v>
      </c>
      <c r="I282" s="95">
        <f t="shared" si="30"/>
        <v>155.87</v>
      </c>
      <c r="J282" s="95">
        <f t="shared" si="31"/>
        <v>118617.07</v>
      </c>
    </row>
    <row r="283" spans="1:10">
      <c r="A283" s="78" t="s">
        <v>768</v>
      </c>
      <c r="B283" s="77" t="s">
        <v>769</v>
      </c>
      <c r="C283" s="78" t="s">
        <v>770</v>
      </c>
      <c r="D283" s="77" t="s">
        <v>14</v>
      </c>
      <c r="E283" s="77" t="s">
        <v>146</v>
      </c>
      <c r="F283" s="95">
        <v>3.5</v>
      </c>
      <c r="G283" s="95">
        <v>0.27</v>
      </c>
      <c r="H283" s="95">
        <v>16.01</v>
      </c>
      <c r="I283" s="95">
        <f t="shared" si="30"/>
        <v>16.28</v>
      </c>
      <c r="J283" s="95">
        <f t="shared" si="31"/>
        <v>56.98</v>
      </c>
    </row>
    <row r="284" spans="1:10">
      <c r="A284" s="78" t="s">
        <v>771</v>
      </c>
      <c r="B284" s="77" t="s">
        <v>772</v>
      </c>
      <c r="C284" s="78" t="s">
        <v>773</v>
      </c>
      <c r="D284" s="77" t="s">
        <v>14</v>
      </c>
      <c r="E284" s="77" t="s">
        <v>146</v>
      </c>
      <c r="F284" s="95">
        <v>50.2</v>
      </c>
      <c r="G284" s="95">
        <v>0.46</v>
      </c>
      <c r="H284" s="95">
        <v>24.82</v>
      </c>
      <c r="I284" s="95">
        <f t="shared" si="30"/>
        <v>25.28</v>
      </c>
      <c r="J284" s="95">
        <f t="shared" si="31"/>
        <v>1269.06</v>
      </c>
    </row>
    <row r="285" spans="1:10">
      <c r="A285" s="78" t="s">
        <v>774</v>
      </c>
      <c r="B285" s="77" t="s">
        <v>775</v>
      </c>
      <c r="C285" s="78" t="s">
        <v>776</v>
      </c>
      <c r="D285" s="77" t="s">
        <v>14</v>
      </c>
      <c r="E285" s="77" t="s">
        <v>146</v>
      </c>
      <c r="F285" s="95">
        <v>1348.4</v>
      </c>
      <c r="G285" s="95">
        <v>1.53</v>
      </c>
      <c r="H285" s="95">
        <v>5.76</v>
      </c>
      <c r="I285" s="95">
        <f t="shared" si="30"/>
        <v>7.29</v>
      </c>
      <c r="J285" s="95">
        <f t="shared" si="31"/>
        <v>9829.84</v>
      </c>
    </row>
    <row r="286" ht="16.5" spans="1:10">
      <c r="A286" s="78" t="s">
        <v>777</v>
      </c>
      <c r="B286" s="77" t="s">
        <v>778</v>
      </c>
      <c r="C286" s="78" t="s">
        <v>779</v>
      </c>
      <c r="D286" s="77" t="s">
        <v>14</v>
      </c>
      <c r="E286" s="77" t="s">
        <v>146</v>
      </c>
      <c r="F286" s="95">
        <v>98</v>
      </c>
      <c r="G286" s="95">
        <v>4.85</v>
      </c>
      <c r="H286" s="95">
        <v>94.37</v>
      </c>
      <c r="I286" s="95">
        <f t="shared" si="30"/>
        <v>99.22</v>
      </c>
      <c r="J286" s="95">
        <f t="shared" si="31"/>
        <v>9723.56</v>
      </c>
    </row>
    <row r="287" ht="15" customHeight="1" spans="1:10">
      <c r="A287" s="106" t="s">
        <v>780</v>
      </c>
      <c r="B287" s="62" t="s">
        <v>781</v>
      </c>
      <c r="C287" s="62"/>
      <c r="D287" s="62"/>
      <c r="E287" s="62"/>
      <c r="F287" s="62"/>
      <c r="G287" s="62">
        <f>ROUND(SUMPRODUCT(F288:F289,G288:G289),2)</f>
        <v>237.59</v>
      </c>
      <c r="H287" s="62">
        <f>ROUND(SUMPRODUCT(F288:F289,H288:H289),2)</f>
        <v>380.8</v>
      </c>
      <c r="I287" s="62"/>
      <c r="J287" s="72">
        <f>ROUND(SUM(J288:J289),2)</f>
        <v>618.39</v>
      </c>
    </row>
    <row r="288" spans="1:10">
      <c r="A288" s="78" t="s">
        <v>782</v>
      </c>
      <c r="B288" s="77" t="s">
        <v>783</v>
      </c>
      <c r="C288" s="78" t="s">
        <v>784</v>
      </c>
      <c r="D288" s="77" t="s">
        <v>14</v>
      </c>
      <c r="E288" s="77" t="s">
        <v>35</v>
      </c>
      <c r="F288" s="95">
        <v>1</v>
      </c>
      <c r="G288" s="95">
        <v>6.58</v>
      </c>
      <c r="H288" s="95">
        <v>5.49</v>
      </c>
      <c r="I288" s="95">
        <f>ROUND(G288+H288,2)</f>
        <v>12.07</v>
      </c>
      <c r="J288" s="95">
        <f>ROUND(ROUND(F288,2)*ROUND(I288,2),2)</f>
        <v>12.07</v>
      </c>
    </row>
    <row r="289" ht="16.5" spans="1:10">
      <c r="A289" s="78" t="s">
        <v>785</v>
      </c>
      <c r="B289" s="77" t="s">
        <v>786</v>
      </c>
      <c r="C289" s="78" t="s">
        <v>787</v>
      </c>
      <c r="D289" s="77" t="s">
        <v>27</v>
      </c>
      <c r="E289" s="77" t="s">
        <v>35</v>
      </c>
      <c r="F289" s="95">
        <v>13</v>
      </c>
      <c r="G289" s="95">
        <v>17.77</v>
      </c>
      <c r="H289" s="95">
        <v>28.87</v>
      </c>
      <c r="I289" s="95">
        <f>ROUND(G289+H289,2)</f>
        <v>46.64</v>
      </c>
      <c r="J289" s="95">
        <f>ROUND(ROUND(F289,2)*ROUND(I289,2),2)</f>
        <v>606.32</v>
      </c>
    </row>
    <row r="290" ht="15" customHeight="1" spans="1:10">
      <c r="A290" s="106" t="s">
        <v>788</v>
      </c>
      <c r="B290" s="62" t="s">
        <v>789</v>
      </c>
      <c r="C290" s="62"/>
      <c r="D290" s="62"/>
      <c r="E290" s="62"/>
      <c r="F290" s="62"/>
      <c r="G290" s="62">
        <f>ROUND(SUMPRODUCT(F291:F294,G291:G294),2)</f>
        <v>6281.47</v>
      </c>
      <c r="H290" s="62">
        <f>ROUND(SUMPRODUCT(F291:F294,H291:H294),2)</f>
        <v>38758.47</v>
      </c>
      <c r="I290" s="62"/>
      <c r="J290" s="72">
        <f>ROUND(SUM(J291:J294),2)</f>
        <v>45039.94</v>
      </c>
    </row>
    <row r="291" ht="16.5" spans="1:10">
      <c r="A291" s="78" t="s">
        <v>790</v>
      </c>
      <c r="B291" s="77" t="s">
        <v>791</v>
      </c>
      <c r="C291" s="78" t="s">
        <v>792</v>
      </c>
      <c r="D291" s="77" t="s">
        <v>27</v>
      </c>
      <c r="E291" s="77" t="s">
        <v>35</v>
      </c>
      <c r="F291" s="95">
        <v>25</v>
      </c>
      <c r="G291" s="95">
        <v>7.53</v>
      </c>
      <c r="H291" s="95">
        <v>91.95</v>
      </c>
      <c r="I291" s="95">
        <f>ROUND(G291+H291,2)</f>
        <v>99.48</v>
      </c>
      <c r="J291" s="95">
        <f>ROUND(ROUND(F291,2)*ROUND(I291,2),2)</f>
        <v>2487</v>
      </c>
    </row>
    <row r="292" ht="16.5" spans="1:10">
      <c r="A292" s="78" t="s">
        <v>793</v>
      </c>
      <c r="B292" s="77" t="s">
        <v>794</v>
      </c>
      <c r="C292" s="78" t="s">
        <v>795</v>
      </c>
      <c r="D292" s="77" t="s">
        <v>27</v>
      </c>
      <c r="E292" s="77" t="s">
        <v>35</v>
      </c>
      <c r="F292" s="95">
        <v>177</v>
      </c>
      <c r="G292" s="95">
        <v>30.54</v>
      </c>
      <c r="H292" s="95">
        <v>193.12</v>
      </c>
      <c r="I292" s="95">
        <f>ROUND(G292+H292,2)</f>
        <v>223.66</v>
      </c>
      <c r="J292" s="95">
        <f>ROUND(ROUND(F292,2)*ROUND(I292,2),2)</f>
        <v>39587.82</v>
      </c>
    </row>
    <row r="293" spans="1:10">
      <c r="A293" s="78" t="s">
        <v>796</v>
      </c>
      <c r="B293" s="77" t="s">
        <v>797</v>
      </c>
      <c r="C293" s="78" t="s">
        <v>798</v>
      </c>
      <c r="D293" s="77" t="s">
        <v>14</v>
      </c>
      <c r="E293" s="77" t="s">
        <v>35</v>
      </c>
      <c r="F293" s="95">
        <v>18</v>
      </c>
      <c r="G293" s="95">
        <v>16.58</v>
      </c>
      <c r="H293" s="95">
        <v>100.02</v>
      </c>
      <c r="I293" s="95">
        <f>ROUND(G293+H293,2)</f>
        <v>116.6</v>
      </c>
      <c r="J293" s="95">
        <f>ROUND(ROUND(F293,2)*ROUND(I293,2),2)</f>
        <v>2098.8</v>
      </c>
    </row>
    <row r="294" spans="1:10">
      <c r="A294" s="78" t="s">
        <v>799</v>
      </c>
      <c r="B294" s="77" t="s">
        <v>800</v>
      </c>
      <c r="C294" s="78" t="s">
        <v>801</v>
      </c>
      <c r="D294" s="77" t="s">
        <v>14</v>
      </c>
      <c r="E294" s="77" t="s">
        <v>35</v>
      </c>
      <c r="F294" s="95">
        <v>28</v>
      </c>
      <c r="G294" s="95">
        <v>13.9</v>
      </c>
      <c r="H294" s="95">
        <v>17.04</v>
      </c>
      <c r="I294" s="95">
        <f>ROUND(G294+H294,2)</f>
        <v>30.94</v>
      </c>
      <c r="J294" s="95">
        <f>ROUND(ROUND(F294,2)*ROUND(I294,2),2)</f>
        <v>866.32</v>
      </c>
    </row>
    <row r="295" ht="15" customHeight="1" spans="1:10">
      <c r="A295" s="106" t="s">
        <v>802</v>
      </c>
      <c r="B295" s="62" t="s">
        <v>803</v>
      </c>
      <c r="C295" s="62"/>
      <c r="D295" s="62"/>
      <c r="E295" s="62"/>
      <c r="F295" s="62"/>
      <c r="G295" s="62">
        <f>ROUND(ROUND(F296*G296,2)+ROUND(F300*G300,2)+ROUND(F306*G306,2)+ROUND(F312*G312,2)+ROUND(F319*G319,2)+ROUND(F328*G328,2)+ROUND(F339*G339,2)+ROUND(F346*G346,2)+ROUND(F352*G352,2)+ROUND(F359*G359,2)+ROUND(F365*G365,2)+ROUND(F372*G372,2)+ROUND(F380*G380,2)+ROUND(F391*G391,2)+ROUND(F397*G397,2)+ROUND(F403*G403,2)+ROUND(F409*G409,2)+ROUND(F416*G416,2)+ROUND(F427*G427,2),2)</f>
        <v>0</v>
      </c>
      <c r="H295" s="62">
        <f>ROUND(ROUND(F296*H296,2)+ROUND(F300*H300,2)+ROUND(F306*H306,2)+ROUND(F312*H312,2)+ROUND(F319*H319,2)+ROUND(F328*H328,2)+ROUND(F339*H339,2)+ROUND(F346*H346,2)+ROUND(F352*H352,2)+ROUND(F359*H359,2)+ROUND(F365*H365,2)+ROUND(F372*H372,2)+ROUND(F380*H380,2)+ROUND(F391*H391,2)+ROUND(F397*H397,2)+ROUND(F403*H403,2)+ROUND(F409*H409,2)+ROUND(F416*H416,2)+ROUND(F427*H427,2),2)</f>
        <v>0</v>
      </c>
      <c r="I295" s="62"/>
      <c r="J295" s="72">
        <f>ROUND(J296+J300+J306+J312+J319+J328+J339+J346+J352+J359+J365+J372+J380+J391+J397+J403+J409+J416+J427,2)</f>
        <v>67690.11</v>
      </c>
    </row>
    <row r="296" ht="15" customHeight="1" spans="1:10">
      <c r="A296" s="106" t="s">
        <v>804</v>
      </c>
      <c r="B296" s="62" t="s">
        <v>805</v>
      </c>
      <c r="C296" s="62"/>
      <c r="D296" s="62"/>
      <c r="E296" s="62"/>
      <c r="F296" s="62"/>
      <c r="G296" s="62">
        <f>ROUND(SUMPRODUCT(F297:F299,G297:G299),2)</f>
        <v>155.49</v>
      </c>
      <c r="H296" s="62">
        <f>ROUND(SUMPRODUCT(F297:F299,H297:H299),2)</f>
        <v>870.72</v>
      </c>
      <c r="I296" s="62"/>
      <c r="J296" s="72">
        <f>ROUND(SUM(J297:J299),2)</f>
        <v>1026.21</v>
      </c>
    </row>
    <row r="297" spans="1:10">
      <c r="A297" s="78" t="s">
        <v>806</v>
      </c>
      <c r="B297" s="77" t="s">
        <v>807</v>
      </c>
      <c r="C297" s="78" t="s">
        <v>808</v>
      </c>
      <c r="D297" s="77" t="s">
        <v>14</v>
      </c>
      <c r="E297" s="77" t="s">
        <v>35</v>
      </c>
      <c r="F297" s="95">
        <v>1</v>
      </c>
      <c r="G297" s="95">
        <v>5.64</v>
      </c>
      <c r="H297" s="95">
        <v>64.58</v>
      </c>
      <c r="I297" s="95">
        <f>ROUND(G297+H297,2)</f>
        <v>70.22</v>
      </c>
      <c r="J297" s="95">
        <f>ROUND(ROUND(F297,2)*ROUND(I297,2),2)</f>
        <v>70.22</v>
      </c>
    </row>
    <row r="298" ht="16.5" spans="1:10">
      <c r="A298" s="78" t="s">
        <v>809</v>
      </c>
      <c r="B298" s="77" t="s">
        <v>810</v>
      </c>
      <c r="C298" s="78" t="s">
        <v>811</v>
      </c>
      <c r="D298" s="77" t="s">
        <v>27</v>
      </c>
      <c r="E298" s="77" t="s">
        <v>35</v>
      </c>
      <c r="F298" s="95">
        <v>4</v>
      </c>
      <c r="G298" s="95">
        <v>22.42</v>
      </c>
      <c r="H298" s="95">
        <v>86.79</v>
      </c>
      <c r="I298" s="95">
        <f>ROUND(G298+H298,2)</f>
        <v>109.21</v>
      </c>
      <c r="J298" s="95">
        <f>ROUND(ROUND(F298,2)*ROUND(I298,2),2)</f>
        <v>436.84</v>
      </c>
    </row>
    <row r="299" ht="16.5" spans="1:10">
      <c r="A299" s="78" t="s">
        <v>812</v>
      </c>
      <c r="B299" s="77" t="s">
        <v>813</v>
      </c>
      <c r="C299" s="78" t="s">
        <v>814</v>
      </c>
      <c r="D299" s="77" t="s">
        <v>14</v>
      </c>
      <c r="E299" s="77" t="s">
        <v>35</v>
      </c>
      <c r="F299" s="95">
        <v>1</v>
      </c>
      <c r="G299" s="95">
        <v>60.17</v>
      </c>
      <c r="H299" s="95">
        <v>458.98</v>
      </c>
      <c r="I299" s="95">
        <f>ROUND(G299+H299,2)</f>
        <v>519.15</v>
      </c>
      <c r="J299" s="95">
        <f>ROUND(ROUND(F299,2)*ROUND(I299,2),2)</f>
        <v>519.15</v>
      </c>
    </row>
    <row r="300" ht="15" customHeight="1" spans="1:10">
      <c r="A300" s="106" t="s">
        <v>815</v>
      </c>
      <c r="B300" s="62" t="s">
        <v>816</v>
      </c>
      <c r="C300" s="62"/>
      <c r="D300" s="62"/>
      <c r="E300" s="62"/>
      <c r="F300" s="62"/>
      <c r="G300" s="62">
        <f>ROUND(SUMPRODUCT(F301:F305,G301:G305),2)</f>
        <v>293.36</v>
      </c>
      <c r="H300" s="62">
        <f>ROUND(SUMPRODUCT(F301:F305,H301:H305),2)</f>
        <v>1489.82</v>
      </c>
      <c r="I300" s="62"/>
      <c r="J300" s="72">
        <f>ROUND(SUM(J301:J305),2)</f>
        <v>1783.18</v>
      </c>
    </row>
    <row r="301" ht="16.5" spans="1:10">
      <c r="A301" s="78" t="s">
        <v>817</v>
      </c>
      <c r="B301" s="77" t="s">
        <v>818</v>
      </c>
      <c r="C301" s="78" t="s">
        <v>819</v>
      </c>
      <c r="D301" s="77" t="s">
        <v>27</v>
      </c>
      <c r="E301" s="77" t="s">
        <v>35</v>
      </c>
      <c r="F301" s="95">
        <v>1</v>
      </c>
      <c r="G301" s="95">
        <v>2.61</v>
      </c>
      <c r="H301" s="95">
        <v>157.22</v>
      </c>
      <c r="I301" s="95">
        <f>ROUND(G301+H301,2)</f>
        <v>159.83</v>
      </c>
      <c r="J301" s="95">
        <f>ROUND(ROUND(F301,2)*ROUND(I301,2),2)</f>
        <v>159.83</v>
      </c>
    </row>
    <row r="302" spans="1:10">
      <c r="A302" s="78" t="s">
        <v>820</v>
      </c>
      <c r="B302" s="77" t="s">
        <v>821</v>
      </c>
      <c r="C302" s="78" t="s">
        <v>822</v>
      </c>
      <c r="D302" s="77" t="s">
        <v>14</v>
      </c>
      <c r="E302" s="77" t="s">
        <v>35</v>
      </c>
      <c r="F302" s="95">
        <v>14</v>
      </c>
      <c r="G302" s="95">
        <v>3.59</v>
      </c>
      <c r="H302" s="95">
        <v>11.46</v>
      </c>
      <c r="I302" s="95">
        <f>ROUND(G302+H302,2)</f>
        <v>15.05</v>
      </c>
      <c r="J302" s="95">
        <f>ROUND(ROUND(F302,2)*ROUND(I302,2),2)</f>
        <v>210.7</v>
      </c>
    </row>
    <row r="303" ht="16.5" spans="1:10">
      <c r="A303" s="78" t="s">
        <v>823</v>
      </c>
      <c r="B303" s="77" t="s">
        <v>810</v>
      </c>
      <c r="C303" s="78" t="s">
        <v>811</v>
      </c>
      <c r="D303" s="77" t="s">
        <v>27</v>
      </c>
      <c r="E303" s="77" t="s">
        <v>35</v>
      </c>
      <c r="F303" s="95">
        <v>4</v>
      </c>
      <c r="G303" s="95">
        <v>22.42</v>
      </c>
      <c r="H303" s="95">
        <v>86.79</v>
      </c>
      <c r="I303" s="95">
        <f>ROUND(G303+H303,2)</f>
        <v>109.21</v>
      </c>
      <c r="J303" s="95">
        <f>ROUND(ROUND(F303,2)*ROUND(I303,2),2)</f>
        <v>436.84</v>
      </c>
    </row>
    <row r="304" ht="16.5" spans="1:10">
      <c r="A304" s="78" t="s">
        <v>824</v>
      </c>
      <c r="B304" s="77" t="s">
        <v>825</v>
      </c>
      <c r="C304" s="78" t="s">
        <v>826</v>
      </c>
      <c r="D304" s="77" t="s">
        <v>27</v>
      </c>
      <c r="E304" s="77" t="s">
        <v>35</v>
      </c>
      <c r="F304" s="95">
        <v>1</v>
      </c>
      <c r="G304" s="95">
        <v>140.41</v>
      </c>
      <c r="H304" s="95">
        <v>781.8</v>
      </c>
      <c r="I304" s="95">
        <f>ROUND(G304+H304,2)</f>
        <v>922.21</v>
      </c>
      <c r="J304" s="95">
        <f>ROUND(ROUND(F304,2)*ROUND(I304,2),2)</f>
        <v>922.21</v>
      </c>
    </row>
    <row r="305" spans="1:10">
      <c r="A305" s="78" t="s">
        <v>827</v>
      </c>
      <c r="B305" s="77" t="s">
        <v>828</v>
      </c>
      <c r="C305" s="78" t="s">
        <v>829</v>
      </c>
      <c r="D305" s="77" t="s">
        <v>14</v>
      </c>
      <c r="E305" s="77" t="s">
        <v>35</v>
      </c>
      <c r="F305" s="95">
        <v>4</v>
      </c>
      <c r="G305" s="95">
        <v>2.6</v>
      </c>
      <c r="H305" s="95">
        <v>10.8</v>
      </c>
      <c r="I305" s="95">
        <f>ROUND(G305+H305,2)</f>
        <v>13.4</v>
      </c>
      <c r="J305" s="95">
        <f>ROUND(ROUND(F305,2)*ROUND(I305,2),2)</f>
        <v>53.6</v>
      </c>
    </row>
    <row r="306" ht="15" customHeight="1" spans="1:10">
      <c r="A306" s="106" t="s">
        <v>830</v>
      </c>
      <c r="B306" s="62" t="s">
        <v>831</v>
      </c>
      <c r="C306" s="62"/>
      <c r="D306" s="62"/>
      <c r="E306" s="62"/>
      <c r="F306" s="62"/>
      <c r="G306" s="62">
        <f>ROUND(SUMPRODUCT(F307:F311,G307:G311),2)</f>
        <v>293.36</v>
      </c>
      <c r="H306" s="62">
        <f>ROUND(SUMPRODUCT(F307:F311,H307:H311),2)</f>
        <v>1489.82</v>
      </c>
      <c r="I306" s="62"/>
      <c r="J306" s="72">
        <f>ROUND(SUM(J307:J311),2)</f>
        <v>1783.18</v>
      </c>
    </row>
    <row r="307" ht="16.5" spans="1:10">
      <c r="A307" s="78" t="s">
        <v>832</v>
      </c>
      <c r="B307" s="77" t="s">
        <v>818</v>
      </c>
      <c r="C307" s="78" t="s">
        <v>819</v>
      </c>
      <c r="D307" s="77" t="s">
        <v>27</v>
      </c>
      <c r="E307" s="77" t="s">
        <v>35</v>
      </c>
      <c r="F307" s="95">
        <v>1</v>
      </c>
      <c r="G307" s="95">
        <v>2.61</v>
      </c>
      <c r="H307" s="95">
        <v>157.22</v>
      </c>
      <c r="I307" s="95">
        <f>ROUND(G307+H307,2)</f>
        <v>159.83</v>
      </c>
      <c r="J307" s="95">
        <f>ROUND(ROUND(F307,2)*ROUND(I307,2),2)</f>
        <v>159.83</v>
      </c>
    </row>
    <row r="308" spans="1:10">
      <c r="A308" s="78" t="s">
        <v>833</v>
      </c>
      <c r="B308" s="77" t="s">
        <v>828</v>
      </c>
      <c r="C308" s="78" t="s">
        <v>829</v>
      </c>
      <c r="D308" s="77" t="s">
        <v>14</v>
      </c>
      <c r="E308" s="77" t="s">
        <v>35</v>
      </c>
      <c r="F308" s="95">
        <v>4</v>
      </c>
      <c r="G308" s="95">
        <v>2.6</v>
      </c>
      <c r="H308" s="95">
        <v>10.8</v>
      </c>
      <c r="I308" s="95">
        <f>ROUND(G308+H308,2)</f>
        <v>13.4</v>
      </c>
      <c r="J308" s="95">
        <f>ROUND(ROUND(F308,2)*ROUND(I308,2),2)</f>
        <v>53.6</v>
      </c>
    </row>
    <row r="309" ht="16.5" spans="1:10">
      <c r="A309" s="78" t="s">
        <v>834</v>
      </c>
      <c r="B309" s="77" t="s">
        <v>810</v>
      </c>
      <c r="C309" s="78" t="s">
        <v>811</v>
      </c>
      <c r="D309" s="77" t="s">
        <v>27</v>
      </c>
      <c r="E309" s="77" t="s">
        <v>35</v>
      </c>
      <c r="F309" s="95">
        <v>4</v>
      </c>
      <c r="G309" s="95">
        <v>22.42</v>
      </c>
      <c r="H309" s="95">
        <v>86.79</v>
      </c>
      <c r="I309" s="95">
        <f>ROUND(G309+H309,2)</f>
        <v>109.21</v>
      </c>
      <c r="J309" s="95">
        <f>ROUND(ROUND(F309,2)*ROUND(I309,2),2)</f>
        <v>436.84</v>
      </c>
    </row>
    <row r="310" spans="1:10">
      <c r="A310" s="78" t="s">
        <v>835</v>
      </c>
      <c r="B310" s="77" t="s">
        <v>821</v>
      </c>
      <c r="C310" s="78" t="s">
        <v>822</v>
      </c>
      <c r="D310" s="77" t="s">
        <v>14</v>
      </c>
      <c r="E310" s="77" t="s">
        <v>35</v>
      </c>
      <c r="F310" s="95">
        <v>14</v>
      </c>
      <c r="G310" s="95">
        <v>3.59</v>
      </c>
      <c r="H310" s="95">
        <v>11.46</v>
      </c>
      <c r="I310" s="95">
        <f>ROUND(G310+H310,2)</f>
        <v>15.05</v>
      </c>
      <c r="J310" s="95">
        <f>ROUND(ROUND(F310,2)*ROUND(I310,2),2)</f>
        <v>210.7</v>
      </c>
    </row>
    <row r="311" ht="16.5" spans="1:10">
      <c r="A311" s="78" t="s">
        <v>836</v>
      </c>
      <c r="B311" s="77" t="s">
        <v>825</v>
      </c>
      <c r="C311" s="78" t="s">
        <v>826</v>
      </c>
      <c r="D311" s="77" t="s">
        <v>27</v>
      </c>
      <c r="E311" s="77" t="s">
        <v>35</v>
      </c>
      <c r="F311" s="95">
        <v>1</v>
      </c>
      <c r="G311" s="95">
        <v>140.41</v>
      </c>
      <c r="H311" s="95">
        <v>781.8</v>
      </c>
      <c r="I311" s="95">
        <f>ROUND(G311+H311,2)</f>
        <v>922.21</v>
      </c>
      <c r="J311" s="95">
        <f>ROUND(ROUND(F311,2)*ROUND(I311,2),2)</f>
        <v>922.21</v>
      </c>
    </row>
    <row r="312" ht="15" customHeight="1" spans="1:10">
      <c r="A312" s="106" t="s">
        <v>837</v>
      </c>
      <c r="B312" s="62" t="s">
        <v>838</v>
      </c>
      <c r="C312" s="62"/>
      <c r="D312" s="62"/>
      <c r="E312" s="62"/>
      <c r="F312" s="62"/>
      <c r="G312" s="62">
        <f>ROUND(SUMPRODUCT(F313:F318,G313:G318),2)</f>
        <v>313.19</v>
      </c>
      <c r="H312" s="62">
        <f>ROUND(SUMPRODUCT(F313:F318,H313:H318),2)</f>
        <v>1773.31</v>
      </c>
      <c r="I312" s="62"/>
      <c r="J312" s="72">
        <f>ROUND(SUM(J313:J318),2)</f>
        <v>2086.5</v>
      </c>
    </row>
    <row r="313" spans="1:10">
      <c r="A313" s="78" t="s">
        <v>839</v>
      </c>
      <c r="B313" s="77" t="s">
        <v>840</v>
      </c>
      <c r="C313" s="78" t="s">
        <v>841</v>
      </c>
      <c r="D313" s="77" t="s">
        <v>14</v>
      </c>
      <c r="E313" s="77" t="s">
        <v>35</v>
      </c>
      <c r="F313" s="95">
        <v>1</v>
      </c>
      <c r="G313" s="95">
        <v>10.8</v>
      </c>
      <c r="H313" s="95">
        <v>68.37</v>
      </c>
      <c r="I313" s="95">
        <f t="shared" ref="I313:I318" si="32">ROUND(G313+H313,2)</f>
        <v>79.17</v>
      </c>
      <c r="J313" s="95">
        <f t="shared" ref="J313:J318" si="33">ROUND(ROUND(F313,2)*ROUND(I313,2),2)</f>
        <v>79.17</v>
      </c>
    </row>
    <row r="314" spans="1:10">
      <c r="A314" s="78" t="s">
        <v>842</v>
      </c>
      <c r="B314" s="77" t="s">
        <v>828</v>
      </c>
      <c r="C314" s="78" t="s">
        <v>829</v>
      </c>
      <c r="D314" s="77" t="s">
        <v>14</v>
      </c>
      <c r="E314" s="77" t="s">
        <v>35</v>
      </c>
      <c r="F314" s="95">
        <v>4</v>
      </c>
      <c r="G314" s="95">
        <v>2.6</v>
      </c>
      <c r="H314" s="95">
        <v>10.8</v>
      </c>
      <c r="I314" s="95">
        <f t="shared" si="32"/>
        <v>13.4</v>
      </c>
      <c r="J314" s="95">
        <f t="shared" si="33"/>
        <v>53.6</v>
      </c>
    </row>
    <row r="315" ht="16.5" spans="1:10">
      <c r="A315" s="78" t="s">
        <v>843</v>
      </c>
      <c r="B315" s="77" t="s">
        <v>810</v>
      </c>
      <c r="C315" s="78" t="s">
        <v>811</v>
      </c>
      <c r="D315" s="77" t="s">
        <v>27</v>
      </c>
      <c r="E315" s="77" t="s">
        <v>35</v>
      </c>
      <c r="F315" s="95">
        <v>4</v>
      </c>
      <c r="G315" s="95">
        <v>22.42</v>
      </c>
      <c r="H315" s="95">
        <v>86.79</v>
      </c>
      <c r="I315" s="95">
        <f t="shared" si="32"/>
        <v>109.21</v>
      </c>
      <c r="J315" s="95">
        <f t="shared" si="33"/>
        <v>436.84</v>
      </c>
    </row>
    <row r="316" spans="1:10">
      <c r="A316" s="78" t="s">
        <v>844</v>
      </c>
      <c r="B316" s="77" t="s">
        <v>845</v>
      </c>
      <c r="C316" s="78" t="s">
        <v>846</v>
      </c>
      <c r="D316" s="77" t="s">
        <v>14</v>
      </c>
      <c r="E316" s="77" t="s">
        <v>35</v>
      </c>
      <c r="F316" s="95">
        <v>21</v>
      </c>
      <c r="G316" s="95">
        <v>1.88</v>
      </c>
      <c r="H316" s="95">
        <v>10.19</v>
      </c>
      <c r="I316" s="95">
        <f t="shared" si="32"/>
        <v>12.07</v>
      </c>
      <c r="J316" s="95">
        <f t="shared" si="33"/>
        <v>253.47</v>
      </c>
    </row>
    <row r="317" ht="16.5" spans="1:10">
      <c r="A317" s="78" t="s">
        <v>847</v>
      </c>
      <c r="B317" s="77" t="s">
        <v>848</v>
      </c>
      <c r="C317" s="78" t="s">
        <v>849</v>
      </c>
      <c r="D317" s="77" t="s">
        <v>27</v>
      </c>
      <c r="E317" s="77" t="s">
        <v>35</v>
      </c>
      <c r="F317" s="95">
        <v>1</v>
      </c>
      <c r="G317" s="95">
        <v>140.41</v>
      </c>
      <c r="H317" s="95">
        <v>1025.81</v>
      </c>
      <c r="I317" s="95">
        <f t="shared" si="32"/>
        <v>1166.22</v>
      </c>
      <c r="J317" s="95">
        <f t="shared" si="33"/>
        <v>1166.22</v>
      </c>
    </row>
    <row r="318" spans="1:10">
      <c r="A318" s="78" t="s">
        <v>850</v>
      </c>
      <c r="B318" s="77" t="s">
        <v>851</v>
      </c>
      <c r="C318" s="78" t="s">
        <v>852</v>
      </c>
      <c r="D318" s="77" t="s">
        <v>14</v>
      </c>
      <c r="E318" s="77" t="s">
        <v>35</v>
      </c>
      <c r="F318" s="95">
        <v>1</v>
      </c>
      <c r="G318" s="95">
        <v>22.42</v>
      </c>
      <c r="H318" s="95">
        <v>74.78</v>
      </c>
      <c r="I318" s="95">
        <f t="shared" si="32"/>
        <v>97.2</v>
      </c>
      <c r="J318" s="95">
        <f t="shared" si="33"/>
        <v>97.2</v>
      </c>
    </row>
    <row r="319" ht="15" customHeight="1" spans="1:10">
      <c r="A319" s="106" t="s">
        <v>853</v>
      </c>
      <c r="B319" s="62" t="s">
        <v>854</v>
      </c>
      <c r="C319" s="62"/>
      <c r="D319" s="62"/>
      <c r="E319" s="62"/>
      <c r="F319" s="62"/>
      <c r="G319" s="62">
        <f>ROUND(SUMPRODUCT(F320:F327,G320:G327),2)</f>
        <v>404.31</v>
      </c>
      <c r="H319" s="62">
        <f>ROUND(SUMPRODUCT(F320:F327,H320:H327),2)</f>
        <v>2212.14</v>
      </c>
      <c r="I319" s="62"/>
      <c r="J319" s="72">
        <f>ROUND(SUM(J320:J327),2)</f>
        <v>2616.45</v>
      </c>
    </row>
    <row r="320" spans="1:10">
      <c r="A320" s="78" t="s">
        <v>855</v>
      </c>
      <c r="B320" s="77" t="s">
        <v>840</v>
      </c>
      <c r="C320" s="78" t="s">
        <v>841</v>
      </c>
      <c r="D320" s="77" t="s">
        <v>14</v>
      </c>
      <c r="E320" s="77" t="s">
        <v>35</v>
      </c>
      <c r="F320" s="95">
        <v>2</v>
      </c>
      <c r="G320" s="95">
        <v>10.8</v>
      </c>
      <c r="H320" s="95">
        <v>68.37</v>
      </c>
      <c r="I320" s="95">
        <f t="shared" ref="I320:I327" si="34">ROUND(G320+H320,2)</f>
        <v>79.17</v>
      </c>
      <c r="J320" s="95">
        <f t="shared" ref="J320:J327" si="35">ROUND(ROUND(F320,2)*ROUND(I320,2),2)</f>
        <v>158.34</v>
      </c>
    </row>
    <row r="321" spans="1:10">
      <c r="A321" s="78" t="s">
        <v>856</v>
      </c>
      <c r="B321" s="77" t="s">
        <v>828</v>
      </c>
      <c r="C321" s="78" t="s">
        <v>829</v>
      </c>
      <c r="D321" s="77" t="s">
        <v>14</v>
      </c>
      <c r="E321" s="77" t="s">
        <v>35</v>
      </c>
      <c r="F321" s="95">
        <v>4</v>
      </c>
      <c r="G321" s="95">
        <v>2.6</v>
      </c>
      <c r="H321" s="95">
        <v>10.8</v>
      </c>
      <c r="I321" s="95">
        <f t="shared" si="34"/>
        <v>13.4</v>
      </c>
      <c r="J321" s="95">
        <f t="shared" si="35"/>
        <v>53.6</v>
      </c>
    </row>
    <row r="322" ht="16.5" spans="1:10">
      <c r="A322" s="78" t="s">
        <v>857</v>
      </c>
      <c r="B322" s="77" t="s">
        <v>810</v>
      </c>
      <c r="C322" s="78" t="s">
        <v>811</v>
      </c>
      <c r="D322" s="77" t="s">
        <v>27</v>
      </c>
      <c r="E322" s="77" t="s">
        <v>35</v>
      </c>
      <c r="F322" s="95">
        <v>4</v>
      </c>
      <c r="G322" s="95">
        <v>22.42</v>
      </c>
      <c r="H322" s="95">
        <v>86.79</v>
      </c>
      <c r="I322" s="95">
        <f t="shared" si="34"/>
        <v>109.21</v>
      </c>
      <c r="J322" s="95">
        <f t="shared" si="35"/>
        <v>436.84</v>
      </c>
    </row>
    <row r="323" spans="1:10">
      <c r="A323" s="78" t="s">
        <v>858</v>
      </c>
      <c r="B323" s="77" t="s">
        <v>845</v>
      </c>
      <c r="C323" s="78" t="s">
        <v>846</v>
      </c>
      <c r="D323" s="77" t="s">
        <v>14</v>
      </c>
      <c r="E323" s="77" t="s">
        <v>35</v>
      </c>
      <c r="F323" s="95">
        <v>24</v>
      </c>
      <c r="G323" s="95">
        <v>1.88</v>
      </c>
      <c r="H323" s="95">
        <v>10.19</v>
      </c>
      <c r="I323" s="95">
        <f t="shared" si="34"/>
        <v>12.07</v>
      </c>
      <c r="J323" s="95">
        <f t="shared" si="35"/>
        <v>289.68</v>
      </c>
    </row>
    <row r="324" ht="16.5" spans="1:10">
      <c r="A324" s="78" t="s">
        <v>859</v>
      </c>
      <c r="B324" s="77" t="s">
        <v>860</v>
      </c>
      <c r="C324" s="78" t="s">
        <v>861</v>
      </c>
      <c r="D324" s="77" t="s">
        <v>27</v>
      </c>
      <c r="E324" s="77" t="s">
        <v>35</v>
      </c>
      <c r="F324" s="95">
        <v>1</v>
      </c>
      <c r="G324" s="95">
        <v>140.41</v>
      </c>
      <c r="H324" s="95">
        <v>927.12</v>
      </c>
      <c r="I324" s="95">
        <f t="shared" si="34"/>
        <v>1067.53</v>
      </c>
      <c r="J324" s="95">
        <f t="shared" si="35"/>
        <v>1067.53</v>
      </c>
    </row>
    <row r="325" ht="16.5" spans="1:10">
      <c r="A325" s="78" t="s">
        <v>862</v>
      </c>
      <c r="B325" s="77" t="s">
        <v>863</v>
      </c>
      <c r="C325" s="78" t="s">
        <v>864</v>
      </c>
      <c r="D325" s="77" t="s">
        <v>27</v>
      </c>
      <c r="E325" s="77" t="s">
        <v>35</v>
      </c>
      <c r="F325" s="95">
        <v>1</v>
      </c>
      <c r="G325" s="95">
        <v>22.42</v>
      </c>
      <c r="H325" s="95">
        <v>76.89</v>
      </c>
      <c r="I325" s="95">
        <f t="shared" si="34"/>
        <v>99.31</v>
      </c>
      <c r="J325" s="95">
        <f t="shared" si="35"/>
        <v>99.31</v>
      </c>
    </row>
    <row r="326" spans="1:10">
      <c r="A326" s="78" t="s">
        <v>865</v>
      </c>
      <c r="B326" s="77" t="s">
        <v>866</v>
      </c>
      <c r="C326" s="78" t="s">
        <v>867</v>
      </c>
      <c r="D326" s="77" t="s">
        <v>14</v>
      </c>
      <c r="E326" s="77" t="s">
        <v>35</v>
      </c>
      <c r="F326" s="95">
        <v>1</v>
      </c>
      <c r="G326" s="95">
        <v>52.26</v>
      </c>
      <c r="H326" s="95">
        <v>361.69</v>
      </c>
      <c r="I326" s="95">
        <f t="shared" si="34"/>
        <v>413.95</v>
      </c>
      <c r="J326" s="95">
        <f t="shared" si="35"/>
        <v>413.95</v>
      </c>
    </row>
    <row r="327" spans="1:10">
      <c r="A327" s="78" t="s">
        <v>868</v>
      </c>
      <c r="B327" s="77" t="s">
        <v>851</v>
      </c>
      <c r="C327" s="78" t="s">
        <v>852</v>
      </c>
      <c r="D327" s="77" t="s">
        <v>14</v>
      </c>
      <c r="E327" s="77" t="s">
        <v>35</v>
      </c>
      <c r="F327" s="95">
        <v>1</v>
      </c>
      <c r="G327" s="95">
        <v>22.42</v>
      </c>
      <c r="H327" s="95">
        <v>74.78</v>
      </c>
      <c r="I327" s="95">
        <f t="shared" si="34"/>
        <v>97.2</v>
      </c>
      <c r="J327" s="95">
        <f t="shared" si="35"/>
        <v>97.2</v>
      </c>
    </row>
    <row r="328" ht="15" customHeight="1" spans="1:10">
      <c r="A328" s="106" t="s">
        <v>869</v>
      </c>
      <c r="B328" s="62" t="s">
        <v>870</v>
      </c>
      <c r="C328" s="62"/>
      <c r="D328" s="62"/>
      <c r="E328" s="62"/>
      <c r="F328" s="62"/>
      <c r="G328" s="62">
        <f>ROUND(SUMPRODUCT(F329:F338,G329:G338),2)</f>
        <v>387.96</v>
      </c>
      <c r="H328" s="62">
        <f>ROUND(SUMPRODUCT(F329:F338,H329:H338),2)</f>
        <v>7151.89</v>
      </c>
      <c r="I328" s="62"/>
      <c r="J328" s="72">
        <f>ROUND(SUM(J329:J338),2)</f>
        <v>7539.85</v>
      </c>
    </row>
    <row r="329" spans="1:10">
      <c r="A329" s="78" t="s">
        <v>871</v>
      </c>
      <c r="B329" s="77" t="s">
        <v>872</v>
      </c>
      <c r="C329" s="78" t="s">
        <v>873</v>
      </c>
      <c r="D329" s="77" t="s">
        <v>643</v>
      </c>
      <c r="E329" s="77" t="s">
        <v>376</v>
      </c>
      <c r="F329" s="95">
        <v>1</v>
      </c>
      <c r="G329" s="95">
        <v>38.45</v>
      </c>
      <c r="H329" s="95">
        <v>276.72</v>
      </c>
      <c r="I329" s="95">
        <f t="shared" ref="I329:I338" si="36">ROUND(G329+H329,2)</f>
        <v>315.17</v>
      </c>
      <c r="J329" s="95">
        <f t="shared" ref="J329:J338" si="37">ROUND(ROUND(F329,2)*ROUND(I329,2),2)</f>
        <v>315.17</v>
      </c>
    </row>
    <row r="330" spans="1:10">
      <c r="A330" s="78" t="s">
        <v>874</v>
      </c>
      <c r="B330" s="77" t="s">
        <v>828</v>
      </c>
      <c r="C330" s="78" t="s">
        <v>829</v>
      </c>
      <c r="D330" s="77" t="s">
        <v>14</v>
      </c>
      <c r="E330" s="77" t="s">
        <v>35</v>
      </c>
      <c r="F330" s="95">
        <v>4</v>
      </c>
      <c r="G330" s="95">
        <v>2.6</v>
      </c>
      <c r="H330" s="95">
        <v>10.8</v>
      </c>
      <c r="I330" s="95">
        <f t="shared" si="36"/>
        <v>13.4</v>
      </c>
      <c r="J330" s="95">
        <f t="shared" si="37"/>
        <v>53.6</v>
      </c>
    </row>
    <row r="331" ht="16.5" spans="1:10">
      <c r="A331" s="78" t="s">
        <v>875</v>
      </c>
      <c r="B331" s="77" t="s">
        <v>810</v>
      </c>
      <c r="C331" s="78" t="s">
        <v>811</v>
      </c>
      <c r="D331" s="77" t="s">
        <v>27</v>
      </c>
      <c r="E331" s="77" t="s">
        <v>35</v>
      </c>
      <c r="F331" s="95">
        <v>4</v>
      </c>
      <c r="G331" s="95">
        <v>22.42</v>
      </c>
      <c r="H331" s="95">
        <v>86.79</v>
      </c>
      <c r="I331" s="95">
        <f t="shared" si="36"/>
        <v>109.21</v>
      </c>
      <c r="J331" s="95">
        <f t="shared" si="37"/>
        <v>436.84</v>
      </c>
    </row>
    <row r="332" spans="1:10">
      <c r="A332" s="78" t="s">
        <v>876</v>
      </c>
      <c r="B332" s="77" t="s">
        <v>845</v>
      </c>
      <c r="C332" s="78" t="s">
        <v>846</v>
      </c>
      <c r="D332" s="77" t="s">
        <v>14</v>
      </c>
      <c r="E332" s="77" t="s">
        <v>35</v>
      </c>
      <c r="F332" s="95">
        <v>4</v>
      </c>
      <c r="G332" s="95">
        <v>1.88</v>
      </c>
      <c r="H332" s="95">
        <v>10.19</v>
      </c>
      <c r="I332" s="95">
        <f t="shared" si="36"/>
        <v>12.07</v>
      </c>
      <c r="J332" s="95">
        <f t="shared" si="37"/>
        <v>48.28</v>
      </c>
    </row>
    <row r="333" ht="16.5" spans="1:10">
      <c r="A333" s="78" t="s">
        <v>877</v>
      </c>
      <c r="B333" s="77" t="s">
        <v>863</v>
      </c>
      <c r="C333" s="78" t="s">
        <v>864</v>
      </c>
      <c r="D333" s="77" t="s">
        <v>27</v>
      </c>
      <c r="E333" s="77" t="s">
        <v>35</v>
      </c>
      <c r="F333" s="95">
        <v>2</v>
      </c>
      <c r="G333" s="95">
        <v>22.42</v>
      </c>
      <c r="H333" s="95">
        <v>76.89</v>
      </c>
      <c r="I333" s="95">
        <f t="shared" si="36"/>
        <v>99.31</v>
      </c>
      <c r="J333" s="95">
        <f t="shared" si="37"/>
        <v>198.62</v>
      </c>
    </row>
    <row r="334" spans="1:10">
      <c r="A334" s="78" t="s">
        <v>878</v>
      </c>
      <c r="B334" s="77" t="s">
        <v>821</v>
      </c>
      <c r="C334" s="78" t="s">
        <v>822</v>
      </c>
      <c r="D334" s="77" t="s">
        <v>14</v>
      </c>
      <c r="E334" s="77" t="s">
        <v>35</v>
      </c>
      <c r="F334" s="95">
        <v>1</v>
      </c>
      <c r="G334" s="95">
        <v>3.59</v>
      </c>
      <c r="H334" s="95">
        <v>11.46</v>
      </c>
      <c r="I334" s="95">
        <f t="shared" si="36"/>
        <v>15.05</v>
      </c>
      <c r="J334" s="95">
        <f t="shared" si="37"/>
        <v>15.05</v>
      </c>
    </row>
    <row r="335" ht="16.5" spans="1:10">
      <c r="A335" s="78" t="s">
        <v>879</v>
      </c>
      <c r="B335" s="77" t="s">
        <v>880</v>
      </c>
      <c r="C335" s="78" t="s">
        <v>881</v>
      </c>
      <c r="D335" s="77" t="s">
        <v>27</v>
      </c>
      <c r="E335" s="77" t="s">
        <v>35</v>
      </c>
      <c r="F335" s="95">
        <v>1</v>
      </c>
      <c r="G335" s="95">
        <v>60.17</v>
      </c>
      <c r="H335" s="95">
        <v>958.27</v>
      </c>
      <c r="I335" s="95">
        <f t="shared" si="36"/>
        <v>1018.44</v>
      </c>
      <c r="J335" s="95">
        <f t="shared" si="37"/>
        <v>1018.44</v>
      </c>
    </row>
    <row r="336" spans="1:10">
      <c r="A336" s="78" t="s">
        <v>882</v>
      </c>
      <c r="B336" s="77" t="s">
        <v>840</v>
      </c>
      <c r="C336" s="78" t="s">
        <v>841</v>
      </c>
      <c r="D336" s="77" t="s">
        <v>14</v>
      </c>
      <c r="E336" s="77" t="s">
        <v>35</v>
      </c>
      <c r="F336" s="95">
        <v>6</v>
      </c>
      <c r="G336" s="95">
        <v>10.8</v>
      </c>
      <c r="H336" s="95">
        <v>68.37</v>
      </c>
      <c r="I336" s="95">
        <f t="shared" si="36"/>
        <v>79.17</v>
      </c>
      <c r="J336" s="95">
        <f t="shared" si="37"/>
        <v>475.02</v>
      </c>
    </row>
    <row r="337" ht="16.5" spans="1:10">
      <c r="A337" s="78" t="s">
        <v>883</v>
      </c>
      <c r="B337" s="77" t="s">
        <v>884</v>
      </c>
      <c r="C337" s="78" t="s">
        <v>885</v>
      </c>
      <c r="D337" s="77" t="s">
        <v>27</v>
      </c>
      <c r="E337" s="77" t="s">
        <v>35</v>
      </c>
      <c r="F337" s="95">
        <v>2</v>
      </c>
      <c r="G337" s="95">
        <v>4.17</v>
      </c>
      <c r="H337" s="95">
        <v>371.7</v>
      </c>
      <c r="I337" s="95">
        <f t="shared" si="36"/>
        <v>375.87</v>
      </c>
      <c r="J337" s="95">
        <f t="shared" si="37"/>
        <v>751.74</v>
      </c>
    </row>
    <row r="338" ht="16.5" spans="1:10">
      <c r="A338" s="78" t="s">
        <v>886</v>
      </c>
      <c r="B338" s="77" t="s">
        <v>887</v>
      </c>
      <c r="C338" s="78" t="s">
        <v>888</v>
      </c>
      <c r="D338" s="77" t="s">
        <v>27</v>
      </c>
      <c r="E338" s="77" t="s">
        <v>35</v>
      </c>
      <c r="F338" s="95">
        <v>1</v>
      </c>
      <c r="G338" s="95">
        <v>60.17</v>
      </c>
      <c r="H338" s="95">
        <v>4166.92</v>
      </c>
      <c r="I338" s="95">
        <f t="shared" si="36"/>
        <v>4227.09</v>
      </c>
      <c r="J338" s="95">
        <f t="shared" si="37"/>
        <v>4227.09</v>
      </c>
    </row>
    <row r="339" ht="15" customHeight="1" spans="1:10">
      <c r="A339" s="106" t="s">
        <v>889</v>
      </c>
      <c r="B339" s="62" t="s">
        <v>890</v>
      </c>
      <c r="C339" s="62"/>
      <c r="D339" s="62"/>
      <c r="E339" s="62"/>
      <c r="F339" s="62"/>
      <c r="G339" s="62">
        <f>ROUND(SUMPRODUCT(F340:F345,G340:G345),2)</f>
        <v>281.23</v>
      </c>
      <c r="H339" s="62">
        <f>ROUND(SUMPRODUCT(F340:F345,H340:H345),2)</f>
        <v>1038.51</v>
      </c>
      <c r="I339" s="62"/>
      <c r="J339" s="72">
        <f>ROUND(SUM(J340:J345),2)</f>
        <v>1319.74</v>
      </c>
    </row>
    <row r="340" spans="1:10">
      <c r="A340" s="78" t="s">
        <v>891</v>
      </c>
      <c r="B340" s="77" t="s">
        <v>840</v>
      </c>
      <c r="C340" s="78" t="s">
        <v>841</v>
      </c>
      <c r="D340" s="77" t="s">
        <v>14</v>
      </c>
      <c r="E340" s="77" t="s">
        <v>35</v>
      </c>
      <c r="F340" s="95">
        <v>1</v>
      </c>
      <c r="G340" s="95">
        <v>10.8</v>
      </c>
      <c r="H340" s="95">
        <v>68.37</v>
      </c>
      <c r="I340" s="95">
        <f t="shared" ref="I340:I345" si="38">ROUND(G340+H340,2)</f>
        <v>79.17</v>
      </c>
      <c r="J340" s="95">
        <f t="shared" ref="J340:J345" si="39">ROUND(ROUND(F340,2)*ROUND(I340,2),2)</f>
        <v>79.17</v>
      </c>
    </row>
    <row r="341" spans="1:10">
      <c r="A341" s="78" t="s">
        <v>892</v>
      </c>
      <c r="B341" s="77" t="s">
        <v>845</v>
      </c>
      <c r="C341" s="78" t="s">
        <v>846</v>
      </c>
      <c r="D341" s="77" t="s">
        <v>14</v>
      </c>
      <c r="E341" s="77" t="s">
        <v>35</v>
      </c>
      <c r="F341" s="95">
        <v>4</v>
      </c>
      <c r="G341" s="95">
        <v>1.88</v>
      </c>
      <c r="H341" s="95">
        <v>10.19</v>
      </c>
      <c r="I341" s="95">
        <f t="shared" si="38"/>
        <v>12.07</v>
      </c>
      <c r="J341" s="95">
        <f t="shared" si="39"/>
        <v>48.28</v>
      </c>
    </row>
    <row r="342" ht="16.5" spans="1:10">
      <c r="A342" s="78" t="s">
        <v>893</v>
      </c>
      <c r="B342" s="77" t="s">
        <v>863</v>
      </c>
      <c r="C342" s="78" t="s">
        <v>864</v>
      </c>
      <c r="D342" s="77" t="s">
        <v>27</v>
      </c>
      <c r="E342" s="77" t="s">
        <v>35</v>
      </c>
      <c r="F342" s="95">
        <v>1</v>
      </c>
      <c r="G342" s="95">
        <v>22.42</v>
      </c>
      <c r="H342" s="95">
        <v>76.89</v>
      </c>
      <c r="I342" s="95">
        <f t="shared" si="38"/>
        <v>99.31</v>
      </c>
      <c r="J342" s="95">
        <f t="shared" si="39"/>
        <v>99.31</v>
      </c>
    </row>
    <row r="343" spans="1:10">
      <c r="A343" s="78" t="s">
        <v>894</v>
      </c>
      <c r="B343" s="77" t="s">
        <v>828</v>
      </c>
      <c r="C343" s="78" t="s">
        <v>829</v>
      </c>
      <c r="D343" s="77" t="s">
        <v>14</v>
      </c>
      <c r="E343" s="77" t="s">
        <v>35</v>
      </c>
      <c r="F343" s="95">
        <v>4</v>
      </c>
      <c r="G343" s="95">
        <v>2.6</v>
      </c>
      <c r="H343" s="95">
        <v>10.8</v>
      </c>
      <c r="I343" s="95">
        <f t="shared" si="38"/>
        <v>13.4</v>
      </c>
      <c r="J343" s="95">
        <f t="shared" si="39"/>
        <v>53.6</v>
      </c>
    </row>
    <row r="344" ht="16.5" spans="1:10">
      <c r="A344" s="78" t="s">
        <v>895</v>
      </c>
      <c r="B344" s="77" t="s">
        <v>810</v>
      </c>
      <c r="C344" s="78" t="s">
        <v>811</v>
      </c>
      <c r="D344" s="77" t="s">
        <v>27</v>
      </c>
      <c r="E344" s="77" t="s">
        <v>35</v>
      </c>
      <c r="F344" s="95">
        <v>4</v>
      </c>
      <c r="G344" s="95">
        <v>22.42</v>
      </c>
      <c r="H344" s="95">
        <v>86.79</v>
      </c>
      <c r="I344" s="95">
        <f t="shared" si="38"/>
        <v>109.21</v>
      </c>
      <c r="J344" s="95">
        <f t="shared" si="39"/>
        <v>436.84</v>
      </c>
    </row>
    <row r="345" ht="16.5" spans="1:10">
      <c r="A345" s="78" t="s">
        <v>896</v>
      </c>
      <c r="B345" s="77" t="s">
        <v>897</v>
      </c>
      <c r="C345" s="78" t="s">
        <v>898</v>
      </c>
      <c r="D345" s="77" t="s">
        <v>27</v>
      </c>
      <c r="E345" s="77" t="s">
        <v>35</v>
      </c>
      <c r="F345" s="95">
        <v>1</v>
      </c>
      <c r="G345" s="95">
        <v>140.41</v>
      </c>
      <c r="H345" s="95">
        <v>462.13</v>
      </c>
      <c r="I345" s="95">
        <f t="shared" si="38"/>
        <v>602.54</v>
      </c>
      <c r="J345" s="95">
        <f t="shared" si="39"/>
        <v>602.54</v>
      </c>
    </row>
    <row r="346" ht="15" customHeight="1" spans="1:10">
      <c r="A346" s="106" t="s">
        <v>899</v>
      </c>
      <c r="B346" s="62" t="s">
        <v>900</v>
      </c>
      <c r="C346" s="62"/>
      <c r="D346" s="62"/>
      <c r="E346" s="62"/>
      <c r="F346" s="62"/>
      <c r="G346" s="62">
        <f>ROUND(SUMPRODUCT(F347:F351,G347:G351),2)</f>
        <v>271.97</v>
      </c>
      <c r="H346" s="62">
        <f>ROUND(SUMPRODUCT(F347:F351,H347:H351),2)</f>
        <v>1032.95</v>
      </c>
      <c r="I346" s="62"/>
      <c r="J346" s="72">
        <f>ROUND(SUM(J347:J351),2)</f>
        <v>1304.92</v>
      </c>
    </row>
    <row r="347" spans="1:10">
      <c r="A347" s="78" t="s">
        <v>901</v>
      </c>
      <c r="B347" s="77" t="s">
        <v>840</v>
      </c>
      <c r="C347" s="78" t="s">
        <v>841</v>
      </c>
      <c r="D347" s="77" t="s">
        <v>14</v>
      </c>
      <c r="E347" s="77" t="s">
        <v>35</v>
      </c>
      <c r="F347" s="95">
        <v>1</v>
      </c>
      <c r="G347" s="95">
        <v>10.8</v>
      </c>
      <c r="H347" s="95">
        <v>68.37</v>
      </c>
      <c r="I347" s="95">
        <f>ROUND(G347+H347,2)</f>
        <v>79.17</v>
      </c>
      <c r="J347" s="95">
        <f>ROUND(ROUND(F347,2)*ROUND(I347,2),2)</f>
        <v>79.17</v>
      </c>
    </row>
    <row r="348" spans="1:10">
      <c r="A348" s="78" t="s">
        <v>902</v>
      </c>
      <c r="B348" s="77" t="s">
        <v>845</v>
      </c>
      <c r="C348" s="78" t="s">
        <v>846</v>
      </c>
      <c r="D348" s="77" t="s">
        <v>14</v>
      </c>
      <c r="E348" s="77" t="s">
        <v>35</v>
      </c>
      <c r="F348" s="95">
        <v>11</v>
      </c>
      <c r="G348" s="95">
        <v>1.88</v>
      </c>
      <c r="H348" s="95">
        <v>10.19</v>
      </c>
      <c r="I348" s="95">
        <f>ROUND(G348+H348,2)</f>
        <v>12.07</v>
      </c>
      <c r="J348" s="95">
        <f>ROUND(ROUND(F348,2)*ROUND(I348,2),2)</f>
        <v>132.77</v>
      </c>
    </row>
    <row r="349" spans="1:10">
      <c r="A349" s="78" t="s">
        <v>903</v>
      </c>
      <c r="B349" s="77" t="s">
        <v>828</v>
      </c>
      <c r="C349" s="78" t="s">
        <v>829</v>
      </c>
      <c r="D349" s="77" t="s">
        <v>14</v>
      </c>
      <c r="E349" s="77" t="s">
        <v>35</v>
      </c>
      <c r="F349" s="95">
        <v>4</v>
      </c>
      <c r="G349" s="95">
        <v>2.6</v>
      </c>
      <c r="H349" s="95">
        <v>10.8</v>
      </c>
      <c r="I349" s="95">
        <f>ROUND(G349+H349,2)</f>
        <v>13.4</v>
      </c>
      <c r="J349" s="95">
        <f>ROUND(ROUND(F349,2)*ROUND(I349,2),2)</f>
        <v>53.6</v>
      </c>
    </row>
    <row r="350" ht="16.5" spans="1:10">
      <c r="A350" s="78" t="s">
        <v>904</v>
      </c>
      <c r="B350" s="77" t="s">
        <v>810</v>
      </c>
      <c r="C350" s="78" t="s">
        <v>811</v>
      </c>
      <c r="D350" s="77" t="s">
        <v>27</v>
      </c>
      <c r="E350" s="77" t="s">
        <v>35</v>
      </c>
      <c r="F350" s="95">
        <v>4</v>
      </c>
      <c r="G350" s="95">
        <v>22.42</v>
      </c>
      <c r="H350" s="95">
        <v>86.79</v>
      </c>
      <c r="I350" s="95">
        <f>ROUND(G350+H350,2)</f>
        <v>109.21</v>
      </c>
      <c r="J350" s="95">
        <f>ROUND(ROUND(F350,2)*ROUND(I350,2),2)</f>
        <v>436.84</v>
      </c>
    </row>
    <row r="351" ht="16.5" spans="1:10">
      <c r="A351" s="78" t="s">
        <v>905</v>
      </c>
      <c r="B351" s="77" t="s">
        <v>897</v>
      </c>
      <c r="C351" s="78" t="s">
        <v>898</v>
      </c>
      <c r="D351" s="77" t="s">
        <v>27</v>
      </c>
      <c r="E351" s="77" t="s">
        <v>35</v>
      </c>
      <c r="F351" s="95">
        <v>1</v>
      </c>
      <c r="G351" s="95">
        <v>140.41</v>
      </c>
      <c r="H351" s="95">
        <v>462.13</v>
      </c>
      <c r="I351" s="95">
        <f>ROUND(G351+H351,2)</f>
        <v>602.54</v>
      </c>
      <c r="J351" s="95">
        <f>ROUND(ROUND(F351,2)*ROUND(I351,2),2)</f>
        <v>602.54</v>
      </c>
    </row>
    <row r="352" ht="15" customHeight="1" spans="1:10">
      <c r="A352" s="106" t="s">
        <v>906</v>
      </c>
      <c r="B352" s="62" t="s">
        <v>907</v>
      </c>
      <c r="C352" s="62"/>
      <c r="D352" s="62"/>
      <c r="E352" s="62"/>
      <c r="F352" s="62"/>
      <c r="G352" s="62">
        <f>ROUND(SUMPRODUCT(F353:F358,G353:G358),2)</f>
        <v>286.87</v>
      </c>
      <c r="H352" s="62">
        <f>ROUND(SUMPRODUCT(F353:F358,H353:H358),2)</f>
        <v>1069.08</v>
      </c>
      <c r="I352" s="62"/>
      <c r="J352" s="72">
        <f>ROUND(SUM(J353:J358),2)</f>
        <v>1355.95</v>
      </c>
    </row>
    <row r="353" spans="1:10">
      <c r="A353" s="78" t="s">
        <v>908</v>
      </c>
      <c r="B353" s="77" t="s">
        <v>840</v>
      </c>
      <c r="C353" s="78" t="s">
        <v>841</v>
      </c>
      <c r="D353" s="77" t="s">
        <v>14</v>
      </c>
      <c r="E353" s="77" t="s">
        <v>35</v>
      </c>
      <c r="F353" s="95">
        <v>1</v>
      </c>
      <c r="G353" s="95">
        <v>10.8</v>
      </c>
      <c r="H353" s="95">
        <v>68.37</v>
      </c>
      <c r="I353" s="95">
        <f t="shared" ref="I353:I358" si="40">ROUND(G353+H353,2)</f>
        <v>79.17</v>
      </c>
      <c r="J353" s="95">
        <f t="shared" ref="J353:J358" si="41">ROUND(ROUND(F353,2)*ROUND(I353,2),2)</f>
        <v>79.17</v>
      </c>
    </row>
    <row r="354" spans="1:10">
      <c r="A354" s="78" t="s">
        <v>909</v>
      </c>
      <c r="B354" s="77" t="s">
        <v>845</v>
      </c>
      <c r="C354" s="78" t="s">
        <v>846</v>
      </c>
      <c r="D354" s="77" t="s">
        <v>14</v>
      </c>
      <c r="E354" s="77" t="s">
        <v>35</v>
      </c>
      <c r="F354" s="95">
        <v>7</v>
      </c>
      <c r="G354" s="95">
        <v>1.88</v>
      </c>
      <c r="H354" s="95">
        <v>10.19</v>
      </c>
      <c r="I354" s="95">
        <f t="shared" si="40"/>
        <v>12.07</v>
      </c>
      <c r="J354" s="95">
        <f t="shared" si="41"/>
        <v>84.49</v>
      </c>
    </row>
    <row r="355" ht="16.5" spans="1:10">
      <c r="A355" s="78" t="s">
        <v>910</v>
      </c>
      <c r="B355" s="77" t="s">
        <v>863</v>
      </c>
      <c r="C355" s="78" t="s">
        <v>864</v>
      </c>
      <c r="D355" s="77" t="s">
        <v>27</v>
      </c>
      <c r="E355" s="77" t="s">
        <v>35</v>
      </c>
      <c r="F355" s="95">
        <v>1</v>
      </c>
      <c r="G355" s="95">
        <v>22.42</v>
      </c>
      <c r="H355" s="95">
        <v>76.89</v>
      </c>
      <c r="I355" s="95">
        <f t="shared" si="40"/>
        <v>99.31</v>
      </c>
      <c r="J355" s="95">
        <f t="shared" si="41"/>
        <v>99.31</v>
      </c>
    </row>
    <row r="356" spans="1:10">
      <c r="A356" s="78" t="s">
        <v>911</v>
      </c>
      <c r="B356" s="77" t="s">
        <v>828</v>
      </c>
      <c r="C356" s="78" t="s">
        <v>829</v>
      </c>
      <c r="D356" s="77" t="s">
        <v>14</v>
      </c>
      <c r="E356" s="77" t="s">
        <v>35</v>
      </c>
      <c r="F356" s="95">
        <v>4</v>
      </c>
      <c r="G356" s="95">
        <v>2.6</v>
      </c>
      <c r="H356" s="95">
        <v>10.8</v>
      </c>
      <c r="I356" s="95">
        <f t="shared" si="40"/>
        <v>13.4</v>
      </c>
      <c r="J356" s="95">
        <f t="shared" si="41"/>
        <v>53.6</v>
      </c>
    </row>
    <row r="357" ht="16.5" spans="1:10">
      <c r="A357" s="78" t="s">
        <v>912</v>
      </c>
      <c r="B357" s="77" t="s">
        <v>810</v>
      </c>
      <c r="C357" s="78" t="s">
        <v>811</v>
      </c>
      <c r="D357" s="77" t="s">
        <v>27</v>
      </c>
      <c r="E357" s="77" t="s">
        <v>35</v>
      </c>
      <c r="F357" s="95">
        <v>4</v>
      </c>
      <c r="G357" s="95">
        <v>22.42</v>
      </c>
      <c r="H357" s="95">
        <v>86.79</v>
      </c>
      <c r="I357" s="95">
        <f t="shared" si="40"/>
        <v>109.21</v>
      </c>
      <c r="J357" s="95">
        <f t="shared" si="41"/>
        <v>436.84</v>
      </c>
    </row>
    <row r="358" ht="16.5" spans="1:10">
      <c r="A358" s="78" t="s">
        <v>913</v>
      </c>
      <c r="B358" s="77" t="s">
        <v>897</v>
      </c>
      <c r="C358" s="78" t="s">
        <v>898</v>
      </c>
      <c r="D358" s="77" t="s">
        <v>27</v>
      </c>
      <c r="E358" s="77" t="s">
        <v>35</v>
      </c>
      <c r="F358" s="95">
        <v>1</v>
      </c>
      <c r="G358" s="95">
        <v>140.41</v>
      </c>
      <c r="H358" s="95">
        <v>462.13</v>
      </c>
      <c r="I358" s="95">
        <f t="shared" si="40"/>
        <v>602.54</v>
      </c>
      <c r="J358" s="95">
        <f t="shared" si="41"/>
        <v>602.54</v>
      </c>
    </row>
    <row r="359" ht="15" customHeight="1" spans="1:10">
      <c r="A359" s="106" t="s">
        <v>914</v>
      </c>
      <c r="B359" s="62" t="s">
        <v>915</v>
      </c>
      <c r="C359" s="62"/>
      <c r="D359" s="62"/>
      <c r="E359" s="62"/>
      <c r="F359" s="62"/>
      <c r="G359" s="62">
        <f>ROUND(SUMPRODUCT(F360:F364,G360:G364),2)</f>
        <v>256.93</v>
      </c>
      <c r="H359" s="62">
        <f>ROUND(SUMPRODUCT(F360:F364,H360:H364),2)</f>
        <v>951.43</v>
      </c>
      <c r="I359" s="62"/>
      <c r="J359" s="72">
        <f>ROUND(SUM(J360:J364),2)</f>
        <v>1208.36</v>
      </c>
    </row>
    <row r="360" spans="1:10">
      <c r="A360" s="78" t="s">
        <v>916</v>
      </c>
      <c r="B360" s="77" t="s">
        <v>840</v>
      </c>
      <c r="C360" s="78" t="s">
        <v>841</v>
      </c>
      <c r="D360" s="77" t="s">
        <v>14</v>
      </c>
      <c r="E360" s="77" t="s">
        <v>35</v>
      </c>
      <c r="F360" s="95">
        <v>1</v>
      </c>
      <c r="G360" s="95">
        <v>10.8</v>
      </c>
      <c r="H360" s="95">
        <v>68.37</v>
      </c>
      <c r="I360" s="95">
        <f>ROUND(G360+H360,2)</f>
        <v>79.17</v>
      </c>
      <c r="J360" s="95">
        <f>ROUND(ROUND(F360,2)*ROUND(I360,2),2)</f>
        <v>79.17</v>
      </c>
    </row>
    <row r="361" spans="1:10">
      <c r="A361" s="78" t="s">
        <v>917</v>
      </c>
      <c r="B361" s="77" t="s">
        <v>845</v>
      </c>
      <c r="C361" s="78" t="s">
        <v>846</v>
      </c>
      <c r="D361" s="77" t="s">
        <v>14</v>
      </c>
      <c r="E361" s="77" t="s">
        <v>35</v>
      </c>
      <c r="F361" s="95">
        <v>3</v>
      </c>
      <c r="G361" s="95">
        <v>1.88</v>
      </c>
      <c r="H361" s="95">
        <v>10.19</v>
      </c>
      <c r="I361" s="95">
        <f>ROUND(G361+H361,2)</f>
        <v>12.07</v>
      </c>
      <c r="J361" s="95">
        <f>ROUND(ROUND(F361,2)*ROUND(I361,2),2)</f>
        <v>36.21</v>
      </c>
    </row>
    <row r="362" spans="1:10">
      <c r="A362" s="78" t="s">
        <v>918</v>
      </c>
      <c r="B362" s="77" t="s">
        <v>828</v>
      </c>
      <c r="C362" s="78" t="s">
        <v>829</v>
      </c>
      <c r="D362" s="77" t="s">
        <v>14</v>
      </c>
      <c r="E362" s="77" t="s">
        <v>35</v>
      </c>
      <c r="F362" s="95">
        <v>4</v>
      </c>
      <c r="G362" s="95">
        <v>2.6</v>
      </c>
      <c r="H362" s="95">
        <v>10.8</v>
      </c>
      <c r="I362" s="95">
        <f>ROUND(G362+H362,2)</f>
        <v>13.4</v>
      </c>
      <c r="J362" s="95">
        <f>ROUND(ROUND(F362,2)*ROUND(I362,2),2)</f>
        <v>53.6</v>
      </c>
    </row>
    <row r="363" ht="16.5" spans="1:10">
      <c r="A363" s="78" t="s">
        <v>919</v>
      </c>
      <c r="B363" s="77" t="s">
        <v>810</v>
      </c>
      <c r="C363" s="78" t="s">
        <v>811</v>
      </c>
      <c r="D363" s="77" t="s">
        <v>27</v>
      </c>
      <c r="E363" s="77" t="s">
        <v>35</v>
      </c>
      <c r="F363" s="95">
        <v>4</v>
      </c>
      <c r="G363" s="95">
        <v>22.42</v>
      </c>
      <c r="H363" s="95">
        <v>86.79</v>
      </c>
      <c r="I363" s="95">
        <f>ROUND(G363+H363,2)</f>
        <v>109.21</v>
      </c>
      <c r="J363" s="95">
        <f>ROUND(ROUND(F363,2)*ROUND(I363,2),2)</f>
        <v>436.84</v>
      </c>
    </row>
    <row r="364" ht="16.5" spans="1:10">
      <c r="A364" s="78" t="s">
        <v>920</v>
      </c>
      <c r="B364" s="77" t="s">
        <v>897</v>
      </c>
      <c r="C364" s="78" t="s">
        <v>898</v>
      </c>
      <c r="D364" s="77" t="s">
        <v>27</v>
      </c>
      <c r="E364" s="77" t="s">
        <v>35</v>
      </c>
      <c r="F364" s="95">
        <v>1</v>
      </c>
      <c r="G364" s="95">
        <v>140.41</v>
      </c>
      <c r="H364" s="95">
        <v>462.13</v>
      </c>
      <c r="I364" s="95">
        <f>ROUND(G364+H364,2)</f>
        <v>602.54</v>
      </c>
      <c r="J364" s="95">
        <f>ROUND(ROUND(F364,2)*ROUND(I364,2),2)</f>
        <v>602.54</v>
      </c>
    </row>
    <row r="365" ht="15" customHeight="1" spans="1:10">
      <c r="A365" s="106" t="s">
        <v>921</v>
      </c>
      <c r="B365" s="62" t="s">
        <v>922</v>
      </c>
      <c r="C365" s="62"/>
      <c r="D365" s="62"/>
      <c r="E365" s="62"/>
      <c r="F365" s="62"/>
      <c r="G365" s="62">
        <f>ROUND(SUMPRODUCT(F366:F371,G366:G371),2)</f>
        <v>279.35</v>
      </c>
      <c r="H365" s="62">
        <f>ROUND(SUMPRODUCT(F366:F371,H366:H371),2)</f>
        <v>1028.32</v>
      </c>
      <c r="I365" s="62"/>
      <c r="J365" s="72">
        <f>ROUND(SUM(J366:J371),2)</f>
        <v>1307.67</v>
      </c>
    </row>
    <row r="366" spans="1:10">
      <c r="A366" s="78" t="s">
        <v>923</v>
      </c>
      <c r="B366" s="77" t="s">
        <v>840</v>
      </c>
      <c r="C366" s="78" t="s">
        <v>841</v>
      </c>
      <c r="D366" s="77" t="s">
        <v>14</v>
      </c>
      <c r="E366" s="77" t="s">
        <v>35</v>
      </c>
      <c r="F366" s="95">
        <v>1</v>
      </c>
      <c r="G366" s="95">
        <v>10.8</v>
      </c>
      <c r="H366" s="95">
        <v>68.37</v>
      </c>
      <c r="I366" s="95">
        <f t="shared" ref="I366:I371" si="42">ROUND(G366+H366,2)</f>
        <v>79.17</v>
      </c>
      <c r="J366" s="95">
        <f t="shared" ref="J366:J371" si="43">ROUND(ROUND(F366,2)*ROUND(I366,2),2)</f>
        <v>79.17</v>
      </c>
    </row>
    <row r="367" spans="1:10">
      <c r="A367" s="78" t="s">
        <v>924</v>
      </c>
      <c r="B367" s="77" t="s">
        <v>845</v>
      </c>
      <c r="C367" s="78" t="s">
        <v>846</v>
      </c>
      <c r="D367" s="77" t="s">
        <v>14</v>
      </c>
      <c r="E367" s="77" t="s">
        <v>35</v>
      </c>
      <c r="F367" s="95">
        <v>3</v>
      </c>
      <c r="G367" s="95">
        <v>1.88</v>
      </c>
      <c r="H367" s="95">
        <v>10.19</v>
      </c>
      <c r="I367" s="95">
        <f t="shared" si="42"/>
        <v>12.07</v>
      </c>
      <c r="J367" s="95">
        <f t="shared" si="43"/>
        <v>36.21</v>
      </c>
    </row>
    <row r="368" spans="1:10">
      <c r="A368" s="78" t="s">
        <v>925</v>
      </c>
      <c r="B368" s="77" t="s">
        <v>828</v>
      </c>
      <c r="C368" s="78" t="s">
        <v>829</v>
      </c>
      <c r="D368" s="77" t="s">
        <v>14</v>
      </c>
      <c r="E368" s="77" t="s">
        <v>35</v>
      </c>
      <c r="F368" s="95">
        <v>4</v>
      </c>
      <c r="G368" s="95">
        <v>2.6</v>
      </c>
      <c r="H368" s="95">
        <v>10.8</v>
      </c>
      <c r="I368" s="95">
        <f t="shared" si="42"/>
        <v>13.4</v>
      </c>
      <c r="J368" s="95">
        <f t="shared" si="43"/>
        <v>53.6</v>
      </c>
    </row>
    <row r="369" ht="16.5" spans="1:10">
      <c r="A369" s="78" t="s">
        <v>926</v>
      </c>
      <c r="B369" s="77" t="s">
        <v>810</v>
      </c>
      <c r="C369" s="78" t="s">
        <v>811</v>
      </c>
      <c r="D369" s="77" t="s">
        <v>27</v>
      </c>
      <c r="E369" s="77" t="s">
        <v>35</v>
      </c>
      <c r="F369" s="95">
        <v>4</v>
      </c>
      <c r="G369" s="95">
        <v>22.42</v>
      </c>
      <c r="H369" s="95">
        <v>86.79</v>
      </c>
      <c r="I369" s="95">
        <f t="shared" si="42"/>
        <v>109.21</v>
      </c>
      <c r="J369" s="95">
        <f t="shared" si="43"/>
        <v>436.84</v>
      </c>
    </row>
    <row r="370" ht="16.5" spans="1:10">
      <c r="A370" s="78" t="s">
        <v>927</v>
      </c>
      <c r="B370" s="77" t="s">
        <v>863</v>
      </c>
      <c r="C370" s="78" t="s">
        <v>864</v>
      </c>
      <c r="D370" s="77" t="s">
        <v>27</v>
      </c>
      <c r="E370" s="77" t="s">
        <v>35</v>
      </c>
      <c r="F370" s="95">
        <v>1</v>
      </c>
      <c r="G370" s="95">
        <v>22.42</v>
      </c>
      <c r="H370" s="95">
        <v>76.89</v>
      </c>
      <c r="I370" s="95">
        <f t="shared" si="42"/>
        <v>99.31</v>
      </c>
      <c r="J370" s="95">
        <f t="shared" si="43"/>
        <v>99.31</v>
      </c>
    </row>
    <row r="371" ht="16.5" spans="1:10">
      <c r="A371" s="78" t="s">
        <v>928</v>
      </c>
      <c r="B371" s="77" t="s">
        <v>897</v>
      </c>
      <c r="C371" s="78" t="s">
        <v>898</v>
      </c>
      <c r="D371" s="77" t="s">
        <v>27</v>
      </c>
      <c r="E371" s="77" t="s">
        <v>35</v>
      </c>
      <c r="F371" s="95">
        <v>1</v>
      </c>
      <c r="G371" s="95">
        <v>140.41</v>
      </c>
      <c r="H371" s="95">
        <v>462.13</v>
      </c>
      <c r="I371" s="95">
        <f t="shared" si="42"/>
        <v>602.54</v>
      </c>
      <c r="J371" s="95">
        <f t="shared" si="43"/>
        <v>602.54</v>
      </c>
    </row>
    <row r="372" ht="15" customHeight="1" spans="1:10">
      <c r="A372" s="106" t="s">
        <v>929</v>
      </c>
      <c r="B372" s="62" t="s">
        <v>930</v>
      </c>
      <c r="C372" s="62"/>
      <c r="D372" s="62"/>
      <c r="E372" s="62"/>
      <c r="F372" s="62"/>
      <c r="G372" s="62">
        <f>ROUND(SUMPRODUCT(F373:F379,G373:G379),2)</f>
        <v>296.27</v>
      </c>
      <c r="H372" s="62">
        <f>ROUND(SUMPRODUCT(F373:F379,H373:H379),2)</f>
        <v>1163.94</v>
      </c>
      <c r="I372" s="62"/>
      <c r="J372" s="72">
        <f>ROUND(SUM(J373:J379),2)</f>
        <v>1460.21</v>
      </c>
    </row>
    <row r="373" spans="1:10">
      <c r="A373" s="78" t="s">
        <v>931</v>
      </c>
      <c r="B373" s="77" t="s">
        <v>840</v>
      </c>
      <c r="C373" s="78" t="s">
        <v>841</v>
      </c>
      <c r="D373" s="77" t="s">
        <v>14</v>
      </c>
      <c r="E373" s="77" t="s">
        <v>35</v>
      </c>
      <c r="F373" s="95">
        <v>1</v>
      </c>
      <c r="G373" s="95">
        <v>10.8</v>
      </c>
      <c r="H373" s="95">
        <v>68.37</v>
      </c>
      <c r="I373" s="95">
        <f t="shared" ref="I373:I379" si="44">ROUND(G373+H373,2)</f>
        <v>79.17</v>
      </c>
      <c r="J373" s="95">
        <f t="shared" ref="J373:J379" si="45">ROUND(ROUND(F373,2)*ROUND(I373,2),2)</f>
        <v>79.17</v>
      </c>
    </row>
    <row r="374" spans="1:10">
      <c r="A374" s="78" t="s">
        <v>932</v>
      </c>
      <c r="B374" s="77" t="s">
        <v>807</v>
      </c>
      <c r="C374" s="78" t="s">
        <v>808</v>
      </c>
      <c r="D374" s="77" t="s">
        <v>14</v>
      </c>
      <c r="E374" s="77" t="s">
        <v>35</v>
      </c>
      <c r="F374" s="95">
        <v>1</v>
      </c>
      <c r="G374" s="95">
        <v>5.64</v>
      </c>
      <c r="H374" s="95">
        <v>64.58</v>
      </c>
      <c r="I374" s="95">
        <f t="shared" si="44"/>
        <v>70.22</v>
      </c>
      <c r="J374" s="95">
        <f t="shared" si="45"/>
        <v>70.22</v>
      </c>
    </row>
    <row r="375" spans="1:10">
      <c r="A375" s="78" t="s">
        <v>933</v>
      </c>
      <c r="B375" s="77" t="s">
        <v>845</v>
      </c>
      <c r="C375" s="78" t="s">
        <v>846</v>
      </c>
      <c r="D375" s="77" t="s">
        <v>14</v>
      </c>
      <c r="E375" s="77" t="s">
        <v>35</v>
      </c>
      <c r="F375" s="95">
        <v>9</v>
      </c>
      <c r="G375" s="95">
        <v>1.88</v>
      </c>
      <c r="H375" s="95">
        <v>10.19</v>
      </c>
      <c r="I375" s="95">
        <f t="shared" si="44"/>
        <v>12.07</v>
      </c>
      <c r="J375" s="95">
        <f t="shared" si="45"/>
        <v>108.63</v>
      </c>
    </row>
    <row r="376" spans="1:10">
      <c r="A376" s="78" t="s">
        <v>934</v>
      </c>
      <c r="B376" s="77" t="s">
        <v>828</v>
      </c>
      <c r="C376" s="78" t="s">
        <v>829</v>
      </c>
      <c r="D376" s="77" t="s">
        <v>14</v>
      </c>
      <c r="E376" s="77" t="s">
        <v>35</v>
      </c>
      <c r="F376" s="95">
        <v>4</v>
      </c>
      <c r="G376" s="95">
        <v>2.6</v>
      </c>
      <c r="H376" s="95">
        <v>10.8</v>
      </c>
      <c r="I376" s="95">
        <f t="shared" si="44"/>
        <v>13.4</v>
      </c>
      <c r="J376" s="95">
        <f t="shared" si="45"/>
        <v>53.6</v>
      </c>
    </row>
    <row r="377" ht="16.5" spans="1:10">
      <c r="A377" s="78" t="s">
        <v>935</v>
      </c>
      <c r="B377" s="77" t="s">
        <v>810</v>
      </c>
      <c r="C377" s="78" t="s">
        <v>811</v>
      </c>
      <c r="D377" s="77" t="s">
        <v>27</v>
      </c>
      <c r="E377" s="77" t="s">
        <v>35</v>
      </c>
      <c r="F377" s="95">
        <v>4</v>
      </c>
      <c r="G377" s="95">
        <v>22.42</v>
      </c>
      <c r="H377" s="95">
        <v>86.79</v>
      </c>
      <c r="I377" s="95">
        <f t="shared" si="44"/>
        <v>109.21</v>
      </c>
      <c r="J377" s="95">
        <f t="shared" si="45"/>
        <v>436.84</v>
      </c>
    </row>
    <row r="378" ht="16.5" spans="1:10">
      <c r="A378" s="78" t="s">
        <v>936</v>
      </c>
      <c r="B378" s="77" t="s">
        <v>810</v>
      </c>
      <c r="C378" s="78" t="s">
        <v>811</v>
      </c>
      <c r="D378" s="77" t="s">
        <v>27</v>
      </c>
      <c r="E378" s="77" t="s">
        <v>35</v>
      </c>
      <c r="F378" s="95">
        <v>1</v>
      </c>
      <c r="G378" s="95">
        <v>22.42</v>
      </c>
      <c r="H378" s="95">
        <v>86.79</v>
      </c>
      <c r="I378" s="95">
        <f t="shared" si="44"/>
        <v>109.21</v>
      </c>
      <c r="J378" s="95">
        <f t="shared" si="45"/>
        <v>109.21</v>
      </c>
    </row>
    <row r="379" ht="16.5" spans="1:10">
      <c r="A379" s="78" t="s">
        <v>937</v>
      </c>
      <c r="B379" s="77" t="s">
        <v>897</v>
      </c>
      <c r="C379" s="78" t="s">
        <v>898</v>
      </c>
      <c r="D379" s="77" t="s">
        <v>27</v>
      </c>
      <c r="E379" s="77" t="s">
        <v>35</v>
      </c>
      <c r="F379" s="95">
        <v>1</v>
      </c>
      <c r="G379" s="95">
        <v>140.41</v>
      </c>
      <c r="H379" s="95">
        <v>462.13</v>
      </c>
      <c r="I379" s="95">
        <f t="shared" si="44"/>
        <v>602.54</v>
      </c>
      <c r="J379" s="95">
        <f t="shared" si="45"/>
        <v>602.54</v>
      </c>
    </row>
    <row r="380" ht="15" customHeight="1" spans="1:10">
      <c r="A380" s="106" t="s">
        <v>938</v>
      </c>
      <c r="B380" s="62" t="s">
        <v>939</v>
      </c>
      <c r="C380" s="62"/>
      <c r="D380" s="62"/>
      <c r="E380" s="62"/>
      <c r="F380" s="62"/>
      <c r="G380" s="62">
        <f>ROUND(SUMPRODUCT(F381:F390,G381:G390),2)</f>
        <v>373.01</v>
      </c>
      <c r="H380" s="62">
        <f>ROUND(SUMPRODUCT(F381:F390,H381:H390),2)</f>
        <v>2451.73</v>
      </c>
      <c r="I380" s="62"/>
      <c r="J380" s="72">
        <f>ROUND(SUM(J381:J390),2)</f>
        <v>2824.74</v>
      </c>
    </row>
    <row r="381" spans="1:10">
      <c r="A381" s="78" t="s">
        <v>940</v>
      </c>
      <c r="B381" s="77" t="s">
        <v>840</v>
      </c>
      <c r="C381" s="78" t="s">
        <v>841</v>
      </c>
      <c r="D381" s="77" t="s">
        <v>14</v>
      </c>
      <c r="E381" s="77" t="s">
        <v>35</v>
      </c>
      <c r="F381" s="95">
        <v>1</v>
      </c>
      <c r="G381" s="95">
        <v>10.8</v>
      </c>
      <c r="H381" s="95">
        <v>68.37</v>
      </c>
      <c r="I381" s="95">
        <f t="shared" ref="I381:I390" si="46">ROUND(G381+H381,2)</f>
        <v>79.17</v>
      </c>
      <c r="J381" s="95">
        <f t="shared" ref="J381:J390" si="47">ROUND(ROUND(F381,2)*ROUND(I381,2),2)</f>
        <v>79.17</v>
      </c>
    </row>
    <row r="382" spans="1:10">
      <c r="A382" s="78" t="s">
        <v>941</v>
      </c>
      <c r="B382" s="77" t="s">
        <v>828</v>
      </c>
      <c r="C382" s="78" t="s">
        <v>829</v>
      </c>
      <c r="D382" s="77" t="s">
        <v>14</v>
      </c>
      <c r="E382" s="77" t="s">
        <v>35</v>
      </c>
      <c r="F382" s="95">
        <v>4</v>
      </c>
      <c r="G382" s="95">
        <v>2.6</v>
      </c>
      <c r="H382" s="95">
        <v>10.8</v>
      </c>
      <c r="I382" s="95">
        <f t="shared" si="46"/>
        <v>13.4</v>
      </c>
      <c r="J382" s="95">
        <f t="shared" si="47"/>
        <v>53.6</v>
      </c>
    </row>
    <row r="383" ht="16.5" spans="1:10">
      <c r="A383" s="78" t="s">
        <v>942</v>
      </c>
      <c r="B383" s="77" t="s">
        <v>810</v>
      </c>
      <c r="C383" s="78" t="s">
        <v>811</v>
      </c>
      <c r="D383" s="77" t="s">
        <v>27</v>
      </c>
      <c r="E383" s="77" t="s">
        <v>35</v>
      </c>
      <c r="F383" s="95">
        <v>4</v>
      </c>
      <c r="G383" s="95">
        <v>22.42</v>
      </c>
      <c r="H383" s="95">
        <v>86.79</v>
      </c>
      <c r="I383" s="95">
        <f t="shared" si="46"/>
        <v>109.21</v>
      </c>
      <c r="J383" s="95">
        <f t="shared" si="47"/>
        <v>436.84</v>
      </c>
    </row>
    <row r="384" spans="1:10">
      <c r="A384" s="78" t="s">
        <v>943</v>
      </c>
      <c r="B384" s="77" t="s">
        <v>845</v>
      </c>
      <c r="C384" s="78" t="s">
        <v>846</v>
      </c>
      <c r="D384" s="77" t="s">
        <v>14</v>
      </c>
      <c r="E384" s="77" t="s">
        <v>35</v>
      </c>
      <c r="F384" s="95">
        <v>7</v>
      </c>
      <c r="G384" s="95">
        <v>1.88</v>
      </c>
      <c r="H384" s="95">
        <v>10.19</v>
      </c>
      <c r="I384" s="95">
        <f t="shared" si="46"/>
        <v>12.07</v>
      </c>
      <c r="J384" s="95">
        <f t="shared" si="47"/>
        <v>84.49</v>
      </c>
    </row>
    <row r="385" ht="16.5" spans="1:10">
      <c r="A385" s="78" t="s">
        <v>944</v>
      </c>
      <c r="B385" s="77" t="s">
        <v>863</v>
      </c>
      <c r="C385" s="78" t="s">
        <v>864</v>
      </c>
      <c r="D385" s="77" t="s">
        <v>27</v>
      </c>
      <c r="E385" s="77" t="s">
        <v>35</v>
      </c>
      <c r="F385" s="95">
        <v>3</v>
      </c>
      <c r="G385" s="95">
        <v>22.42</v>
      </c>
      <c r="H385" s="95">
        <v>76.89</v>
      </c>
      <c r="I385" s="95">
        <f t="shared" si="46"/>
        <v>99.31</v>
      </c>
      <c r="J385" s="95">
        <f t="shared" si="47"/>
        <v>297.93</v>
      </c>
    </row>
    <row r="386" ht="16.5" spans="1:10">
      <c r="A386" s="78" t="s">
        <v>945</v>
      </c>
      <c r="B386" s="77" t="s">
        <v>848</v>
      </c>
      <c r="C386" s="78" t="s">
        <v>849</v>
      </c>
      <c r="D386" s="77" t="s">
        <v>27</v>
      </c>
      <c r="E386" s="77" t="s">
        <v>35</v>
      </c>
      <c r="F386" s="95">
        <v>1</v>
      </c>
      <c r="G386" s="95">
        <v>140.41</v>
      </c>
      <c r="H386" s="95">
        <v>1025.81</v>
      </c>
      <c r="I386" s="95">
        <f t="shared" si="46"/>
        <v>1166.22</v>
      </c>
      <c r="J386" s="95">
        <f t="shared" si="47"/>
        <v>1166.22</v>
      </c>
    </row>
    <row r="387" spans="1:10">
      <c r="A387" s="78" t="s">
        <v>946</v>
      </c>
      <c r="B387" s="77" t="s">
        <v>821</v>
      </c>
      <c r="C387" s="78" t="s">
        <v>822</v>
      </c>
      <c r="D387" s="77" t="s">
        <v>14</v>
      </c>
      <c r="E387" s="77" t="s">
        <v>35</v>
      </c>
      <c r="F387" s="95">
        <v>1</v>
      </c>
      <c r="G387" s="95">
        <v>3.59</v>
      </c>
      <c r="H387" s="95">
        <v>11.46</v>
      </c>
      <c r="I387" s="95">
        <f t="shared" si="46"/>
        <v>15.05</v>
      </c>
      <c r="J387" s="95">
        <f t="shared" si="47"/>
        <v>15.05</v>
      </c>
    </row>
    <row r="388" ht="16.5" spans="1:10">
      <c r="A388" s="78" t="s">
        <v>947</v>
      </c>
      <c r="B388" s="77" t="s">
        <v>818</v>
      </c>
      <c r="C388" s="78" t="s">
        <v>819</v>
      </c>
      <c r="D388" s="77" t="s">
        <v>27</v>
      </c>
      <c r="E388" s="77" t="s">
        <v>35</v>
      </c>
      <c r="F388" s="95">
        <v>1</v>
      </c>
      <c r="G388" s="95">
        <v>2.61</v>
      </c>
      <c r="H388" s="95">
        <v>157.22</v>
      </c>
      <c r="I388" s="95">
        <f t="shared" si="46"/>
        <v>159.83</v>
      </c>
      <c r="J388" s="95">
        <f t="shared" si="47"/>
        <v>159.83</v>
      </c>
    </row>
    <row r="389" ht="16.5" spans="1:10">
      <c r="A389" s="78" t="s">
        <v>948</v>
      </c>
      <c r="B389" s="77" t="s">
        <v>884</v>
      </c>
      <c r="C389" s="78" t="s">
        <v>885</v>
      </c>
      <c r="D389" s="77" t="s">
        <v>27</v>
      </c>
      <c r="E389" s="77" t="s">
        <v>35</v>
      </c>
      <c r="F389" s="95">
        <v>1</v>
      </c>
      <c r="G389" s="95">
        <v>4.17</v>
      </c>
      <c r="H389" s="95">
        <v>371.7</v>
      </c>
      <c r="I389" s="95">
        <f t="shared" si="46"/>
        <v>375.87</v>
      </c>
      <c r="J389" s="95">
        <f t="shared" si="47"/>
        <v>375.87</v>
      </c>
    </row>
    <row r="390" spans="1:10">
      <c r="A390" s="78" t="s">
        <v>949</v>
      </c>
      <c r="B390" s="77" t="s">
        <v>950</v>
      </c>
      <c r="C390" s="78" t="s">
        <v>951</v>
      </c>
      <c r="D390" s="77" t="s">
        <v>14</v>
      </c>
      <c r="E390" s="77" t="s">
        <v>35</v>
      </c>
      <c r="F390" s="95">
        <v>1</v>
      </c>
      <c r="G390" s="95">
        <v>30.93</v>
      </c>
      <c r="H390" s="95">
        <v>124.81</v>
      </c>
      <c r="I390" s="95">
        <f t="shared" si="46"/>
        <v>155.74</v>
      </c>
      <c r="J390" s="95">
        <f t="shared" si="47"/>
        <v>155.74</v>
      </c>
    </row>
    <row r="391" ht="15" customHeight="1" spans="1:10">
      <c r="A391" s="106" t="s">
        <v>952</v>
      </c>
      <c r="B391" s="62" t="s">
        <v>953</v>
      </c>
      <c r="C391" s="62"/>
      <c r="D391" s="62"/>
      <c r="E391" s="62"/>
      <c r="F391" s="62"/>
      <c r="G391" s="62">
        <f>ROUND(SUMPRODUCT(F392:F396,G392:G396),2)</f>
        <v>256.93</v>
      </c>
      <c r="H391" s="62">
        <f>ROUND(SUMPRODUCT(F392:F396,H392:H396),2)</f>
        <v>1515.11</v>
      </c>
      <c r="I391" s="62"/>
      <c r="J391" s="72">
        <f>ROUND(SUM(J392:J396),2)</f>
        <v>1772.04</v>
      </c>
    </row>
    <row r="392" spans="1:10">
      <c r="A392" s="78" t="s">
        <v>954</v>
      </c>
      <c r="B392" s="77" t="s">
        <v>840</v>
      </c>
      <c r="C392" s="78" t="s">
        <v>841</v>
      </c>
      <c r="D392" s="77" t="s">
        <v>14</v>
      </c>
      <c r="E392" s="77" t="s">
        <v>35</v>
      </c>
      <c r="F392" s="95">
        <v>1</v>
      </c>
      <c r="G392" s="95">
        <v>10.8</v>
      </c>
      <c r="H392" s="95">
        <v>68.37</v>
      </c>
      <c r="I392" s="95">
        <f>ROUND(G392+H392,2)</f>
        <v>79.17</v>
      </c>
      <c r="J392" s="95">
        <f>ROUND(ROUND(F392,2)*ROUND(I392,2),2)</f>
        <v>79.17</v>
      </c>
    </row>
    <row r="393" spans="1:10">
      <c r="A393" s="78" t="s">
        <v>955</v>
      </c>
      <c r="B393" s="77" t="s">
        <v>845</v>
      </c>
      <c r="C393" s="78" t="s">
        <v>846</v>
      </c>
      <c r="D393" s="77" t="s">
        <v>14</v>
      </c>
      <c r="E393" s="77" t="s">
        <v>35</v>
      </c>
      <c r="F393" s="95">
        <v>3</v>
      </c>
      <c r="G393" s="95">
        <v>1.88</v>
      </c>
      <c r="H393" s="95">
        <v>10.19</v>
      </c>
      <c r="I393" s="95">
        <f>ROUND(G393+H393,2)</f>
        <v>12.07</v>
      </c>
      <c r="J393" s="95">
        <f>ROUND(ROUND(F393,2)*ROUND(I393,2),2)</f>
        <v>36.21</v>
      </c>
    </row>
    <row r="394" spans="1:10">
      <c r="A394" s="78" t="s">
        <v>956</v>
      </c>
      <c r="B394" s="77" t="s">
        <v>828</v>
      </c>
      <c r="C394" s="78" t="s">
        <v>829</v>
      </c>
      <c r="D394" s="77" t="s">
        <v>14</v>
      </c>
      <c r="E394" s="77" t="s">
        <v>35</v>
      </c>
      <c r="F394" s="95">
        <v>4</v>
      </c>
      <c r="G394" s="95">
        <v>2.6</v>
      </c>
      <c r="H394" s="95">
        <v>10.8</v>
      </c>
      <c r="I394" s="95">
        <f>ROUND(G394+H394,2)</f>
        <v>13.4</v>
      </c>
      <c r="J394" s="95">
        <f>ROUND(ROUND(F394,2)*ROUND(I394,2),2)</f>
        <v>53.6</v>
      </c>
    </row>
    <row r="395" ht="16.5" spans="1:10">
      <c r="A395" s="78" t="s">
        <v>957</v>
      </c>
      <c r="B395" s="77" t="s">
        <v>810</v>
      </c>
      <c r="C395" s="78" t="s">
        <v>811</v>
      </c>
      <c r="D395" s="77" t="s">
        <v>27</v>
      </c>
      <c r="E395" s="77" t="s">
        <v>35</v>
      </c>
      <c r="F395" s="95">
        <v>4</v>
      </c>
      <c r="G395" s="95">
        <v>22.42</v>
      </c>
      <c r="H395" s="95">
        <v>86.79</v>
      </c>
      <c r="I395" s="95">
        <f>ROUND(G395+H395,2)</f>
        <v>109.21</v>
      </c>
      <c r="J395" s="95">
        <f>ROUND(ROUND(F395,2)*ROUND(I395,2),2)</f>
        <v>436.84</v>
      </c>
    </row>
    <row r="396" ht="16.5" spans="1:10">
      <c r="A396" s="78" t="s">
        <v>958</v>
      </c>
      <c r="B396" s="77" t="s">
        <v>848</v>
      </c>
      <c r="C396" s="78" t="s">
        <v>849</v>
      </c>
      <c r="D396" s="77" t="s">
        <v>27</v>
      </c>
      <c r="E396" s="77" t="s">
        <v>35</v>
      </c>
      <c r="F396" s="95">
        <v>1</v>
      </c>
      <c r="G396" s="95">
        <v>140.41</v>
      </c>
      <c r="H396" s="95">
        <v>1025.81</v>
      </c>
      <c r="I396" s="95">
        <f>ROUND(G396+H396,2)</f>
        <v>1166.22</v>
      </c>
      <c r="J396" s="95">
        <f>ROUND(ROUND(F396,2)*ROUND(I396,2),2)</f>
        <v>1166.22</v>
      </c>
    </row>
    <row r="397" ht="15" customHeight="1" spans="1:10">
      <c r="A397" s="106" t="s">
        <v>959</v>
      </c>
      <c r="B397" s="62" t="s">
        <v>960</v>
      </c>
      <c r="C397" s="62"/>
      <c r="D397" s="62"/>
      <c r="E397" s="62"/>
      <c r="F397" s="62"/>
      <c r="G397" s="62">
        <f>ROUND(SUMPRODUCT(F398:F402,G398:G402),2)</f>
        <v>256.93</v>
      </c>
      <c r="H397" s="62">
        <f>ROUND(SUMPRODUCT(F398:F402,H398:H402),2)</f>
        <v>1515.11</v>
      </c>
      <c r="I397" s="62"/>
      <c r="J397" s="72">
        <f>ROUND(SUM(J398:J402),2)</f>
        <v>1772.04</v>
      </c>
    </row>
    <row r="398" spans="1:10">
      <c r="A398" s="78" t="s">
        <v>961</v>
      </c>
      <c r="B398" s="77" t="s">
        <v>840</v>
      </c>
      <c r="C398" s="78" t="s">
        <v>841</v>
      </c>
      <c r="D398" s="77" t="s">
        <v>14</v>
      </c>
      <c r="E398" s="77" t="s">
        <v>35</v>
      </c>
      <c r="F398" s="95">
        <v>1</v>
      </c>
      <c r="G398" s="95">
        <v>10.8</v>
      </c>
      <c r="H398" s="95">
        <v>68.37</v>
      </c>
      <c r="I398" s="95">
        <f>ROUND(G398+H398,2)</f>
        <v>79.17</v>
      </c>
      <c r="J398" s="95">
        <f>ROUND(ROUND(F398,2)*ROUND(I398,2),2)</f>
        <v>79.17</v>
      </c>
    </row>
    <row r="399" spans="1:10">
      <c r="A399" s="78" t="s">
        <v>962</v>
      </c>
      <c r="B399" s="77" t="s">
        <v>845</v>
      </c>
      <c r="C399" s="78" t="s">
        <v>846</v>
      </c>
      <c r="D399" s="77" t="s">
        <v>14</v>
      </c>
      <c r="E399" s="77" t="s">
        <v>35</v>
      </c>
      <c r="F399" s="95">
        <v>3</v>
      </c>
      <c r="G399" s="95">
        <v>1.88</v>
      </c>
      <c r="H399" s="95">
        <v>10.19</v>
      </c>
      <c r="I399" s="95">
        <f>ROUND(G399+H399,2)</f>
        <v>12.07</v>
      </c>
      <c r="J399" s="95">
        <f>ROUND(ROUND(F399,2)*ROUND(I399,2),2)</f>
        <v>36.21</v>
      </c>
    </row>
    <row r="400" spans="1:10">
      <c r="A400" s="78" t="s">
        <v>963</v>
      </c>
      <c r="B400" s="77" t="s">
        <v>828</v>
      </c>
      <c r="C400" s="78" t="s">
        <v>829</v>
      </c>
      <c r="D400" s="77" t="s">
        <v>14</v>
      </c>
      <c r="E400" s="77" t="s">
        <v>35</v>
      </c>
      <c r="F400" s="95">
        <v>4</v>
      </c>
      <c r="G400" s="95">
        <v>2.6</v>
      </c>
      <c r="H400" s="95">
        <v>10.8</v>
      </c>
      <c r="I400" s="95">
        <f>ROUND(G400+H400,2)</f>
        <v>13.4</v>
      </c>
      <c r="J400" s="95">
        <f>ROUND(ROUND(F400,2)*ROUND(I400,2),2)</f>
        <v>53.6</v>
      </c>
    </row>
    <row r="401" ht="16.5" spans="1:10">
      <c r="A401" s="78" t="s">
        <v>964</v>
      </c>
      <c r="B401" s="77" t="s">
        <v>810</v>
      </c>
      <c r="C401" s="78" t="s">
        <v>811</v>
      </c>
      <c r="D401" s="77" t="s">
        <v>27</v>
      </c>
      <c r="E401" s="77" t="s">
        <v>35</v>
      </c>
      <c r="F401" s="95">
        <v>4</v>
      </c>
      <c r="G401" s="95">
        <v>22.42</v>
      </c>
      <c r="H401" s="95">
        <v>86.79</v>
      </c>
      <c r="I401" s="95">
        <f>ROUND(G401+H401,2)</f>
        <v>109.21</v>
      </c>
      <c r="J401" s="95">
        <f>ROUND(ROUND(F401,2)*ROUND(I401,2),2)</f>
        <v>436.84</v>
      </c>
    </row>
    <row r="402" ht="16.5" spans="1:10">
      <c r="A402" s="78" t="s">
        <v>965</v>
      </c>
      <c r="B402" s="77" t="s">
        <v>848</v>
      </c>
      <c r="C402" s="78" t="s">
        <v>849</v>
      </c>
      <c r="D402" s="77" t="s">
        <v>27</v>
      </c>
      <c r="E402" s="77" t="s">
        <v>35</v>
      </c>
      <c r="F402" s="95">
        <v>1</v>
      </c>
      <c r="G402" s="95">
        <v>140.41</v>
      </c>
      <c r="H402" s="95">
        <v>1025.81</v>
      </c>
      <c r="I402" s="95">
        <f>ROUND(G402+H402,2)</f>
        <v>1166.22</v>
      </c>
      <c r="J402" s="95">
        <f>ROUND(ROUND(F402,2)*ROUND(I402,2),2)</f>
        <v>1166.22</v>
      </c>
    </row>
    <row r="403" ht="15" customHeight="1" spans="1:10">
      <c r="A403" s="106" t="s">
        <v>966</v>
      </c>
      <c r="B403" s="62" t="s">
        <v>967</v>
      </c>
      <c r="C403" s="62"/>
      <c r="D403" s="62"/>
      <c r="E403" s="62"/>
      <c r="F403" s="62"/>
      <c r="G403" s="62">
        <f>ROUND(SUMPRODUCT(F404:F408,G404:G408),2)</f>
        <v>260.69</v>
      </c>
      <c r="H403" s="62">
        <f>ROUND(SUMPRODUCT(F404:F408,H404:H408),2)</f>
        <v>971.81</v>
      </c>
      <c r="I403" s="62"/>
      <c r="J403" s="72">
        <f>ROUND(SUM(J404:J408),2)</f>
        <v>1232.5</v>
      </c>
    </row>
    <row r="404" spans="1:10">
      <c r="A404" s="78" t="s">
        <v>968</v>
      </c>
      <c r="B404" s="77" t="s">
        <v>840</v>
      </c>
      <c r="C404" s="78" t="s">
        <v>841</v>
      </c>
      <c r="D404" s="77" t="s">
        <v>14</v>
      </c>
      <c r="E404" s="77" t="s">
        <v>35</v>
      </c>
      <c r="F404" s="95">
        <v>1</v>
      </c>
      <c r="G404" s="95">
        <v>10.8</v>
      </c>
      <c r="H404" s="95">
        <v>68.37</v>
      </c>
      <c r="I404" s="95">
        <f>ROUND(G404+H404,2)</f>
        <v>79.17</v>
      </c>
      <c r="J404" s="95">
        <f>ROUND(ROUND(F404,2)*ROUND(I404,2),2)</f>
        <v>79.17</v>
      </c>
    </row>
    <row r="405" spans="1:10">
      <c r="A405" s="78" t="s">
        <v>969</v>
      </c>
      <c r="B405" s="77" t="s">
        <v>845</v>
      </c>
      <c r="C405" s="78" t="s">
        <v>846</v>
      </c>
      <c r="D405" s="77" t="s">
        <v>14</v>
      </c>
      <c r="E405" s="77" t="s">
        <v>35</v>
      </c>
      <c r="F405" s="95">
        <v>5</v>
      </c>
      <c r="G405" s="95">
        <v>1.88</v>
      </c>
      <c r="H405" s="95">
        <v>10.19</v>
      </c>
      <c r="I405" s="95">
        <f>ROUND(G405+H405,2)</f>
        <v>12.07</v>
      </c>
      <c r="J405" s="95">
        <f>ROUND(ROUND(F405,2)*ROUND(I405,2),2)</f>
        <v>60.35</v>
      </c>
    </row>
    <row r="406" spans="1:10">
      <c r="A406" s="78" t="s">
        <v>970</v>
      </c>
      <c r="B406" s="77" t="s">
        <v>828</v>
      </c>
      <c r="C406" s="78" t="s">
        <v>829</v>
      </c>
      <c r="D406" s="77" t="s">
        <v>14</v>
      </c>
      <c r="E406" s="77" t="s">
        <v>35</v>
      </c>
      <c r="F406" s="95">
        <v>4</v>
      </c>
      <c r="G406" s="95">
        <v>2.6</v>
      </c>
      <c r="H406" s="95">
        <v>10.8</v>
      </c>
      <c r="I406" s="95">
        <f>ROUND(G406+H406,2)</f>
        <v>13.4</v>
      </c>
      <c r="J406" s="95">
        <f>ROUND(ROUND(F406,2)*ROUND(I406,2),2)</f>
        <v>53.6</v>
      </c>
    </row>
    <row r="407" ht="16.5" spans="1:10">
      <c r="A407" s="78" t="s">
        <v>971</v>
      </c>
      <c r="B407" s="77" t="s">
        <v>810</v>
      </c>
      <c r="C407" s="78" t="s">
        <v>811</v>
      </c>
      <c r="D407" s="77" t="s">
        <v>27</v>
      </c>
      <c r="E407" s="77" t="s">
        <v>35</v>
      </c>
      <c r="F407" s="95">
        <v>4</v>
      </c>
      <c r="G407" s="95">
        <v>22.42</v>
      </c>
      <c r="H407" s="95">
        <v>86.79</v>
      </c>
      <c r="I407" s="95">
        <f>ROUND(G407+H407,2)</f>
        <v>109.21</v>
      </c>
      <c r="J407" s="95">
        <f>ROUND(ROUND(F407,2)*ROUND(I407,2),2)</f>
        <v>436.84</v>
      </c>
    </row>
    <row r="408" ht="16.5" spans="1:10">
      <c r="A408" s="78" t="s">
        <v>972</v>
      </c>
      <c r="B408" s="77" t="s">
        <v>897</v>
      </c>
      <c r="C408" s="78" t="s">
        <v>898</v>
      </c>
      <c r="D408" s="77" t="s">
        <v>27</v>
      </c>
      <c r="E408" s="77" t="s">
        <v>35</v>
      </c>
      <c r="F408" s="95">
        <v>1</v>
      </c>
      <c r="G408" s="95">
        <v>140.41</v>
      </c>
      <c r="H408" s="95">
        <v>462.13</v>
      </c>
      <c r="I408" s="95">
        <f>ROUND(G408+H408,2)</f>
        <v>602.54</v>
      </c>
      <c r="J408" s="95">
        <f>ROUND(ROUND(F408,2)*ROUND(I408,2),2)</f>
        <v>602.54</v>
      </c>
    </row>
    <row r="409" ht="15" customHeight="1" spans="1:10">
      <c r="A409" s="106" t="s">
        <v>973</v>
      </c>
      <c r="B409" s="62" t="s">
        <v>974</v>
      </c>
      <c r="C409" s="62"/>
      <c r="D409" s="62"/>
      <c r="E409" s="62"/>
      <c r="F409" s="62"/>
      <c r="G409" s="62">
        <f>ROUND(SUMPRODUCT(F410:F415,G410:G415),2)</f>
        <v>264.45</v>
      </c>
      <c r="H409" s="62">
        <f>ROUND(SUMPRODUCT(F410:F415,H410:H415),2)</f>
        <v>1060.21</v>
      </c>
      <c r="I409" s="62"/>
      <c r="J409" s="72">
        <f>ROUND(SUM(J410:J415),2)</f>
        <v>1324.66</v>
      </c>
    </row>
    <row r="410" spans="1:10">
      <c r="A410" s="78" t="s">
        <v>975</v>
      </c>
      <c r="B410" s="77" t="s">
        <v>840</v>
      </c>
      <c r="C410" s="78" t="s">
        <v>841</v>
      </c>
      <c r="D410" s="77" t="s">
        <v>14</v>
      </c>
      <c r="E410" s="77" t="s">
        <v>35</v>
      </c>
      <c r="F410" s="95">
        <v>1</v>
      </c>
      <c r="G410" s="95">
        <v>10.8</v>
      </c>
      <c r="H410" s="95">
        <v>68.37</v>
      </c>
      <c r="I410" s="95">
        <f t="shared" ref="I410:I415" si="48">ROUND(G410+H410,2)</f>
        <v>79.17</v>
      </c>
      <c r="J410" s="95">
        <f t="shared" ref="J410:J415" si="49">ROUND(ROUND(F410,2)*ROUND(I410,2),2)</f>
        <v>79.17</v>
      </c>
    </row>
    <row r="411" spans="1:10">
      <c r="A411" s="78" t="s">
        <v>976</v>
      </c>
      <c r="B411" s="77" t="s">
        <v>807</v>
      </c>
      <c r="C411" s="78" t="s">
        <v>808</v>
      </c>
      <c r="D411" s="77" t="s">
        <v>14</v>
      </c>
      <c r="E411" s="77" t="s">
        <v>35</v>
      </c>
      <c r="F411" s="95">
        <v>2</v>
      </c>
      <c r="G411" s="95">
        <v>5.64</v>
      </c>
      <c r="H411" s="95">
        <v>64.58</v>
      </c>
      <c r="I411" s="95">
        <f t="shared" si="48"/>
        <v>70.22</v>
      </c>
      <c r="J411" s="95">
        <f t="shared" si="49"/>
        <v>140.44</v>
      </c>
    </row>
    <row r="412" spans="1:10">
      <c r="A412" s="78" t="s">
        <v>977</v>
      </c>
      <c r="B412" s="77" t="s">
        <v>845</v>
      </c>
      <c r="C412" s="78" t="s">
        <v>846</v>
      </c>
      <c r="D412" s="77" t="s">
        <v>14</v>
      </c>
      <c r="E412" s="77" t="s">
        <v>35</v>
      </c>
      <c r="F412" s="95">
        <v>1</v>
      </c>
      <c r="G412" s="95">
        <v>1.88</v>
      </c>
      <c r="H412" s="95">
        <v>10.19</v>
      </c>
      <c r="I412" s="95">
        <f t="shared" si="48"/>
        <v>12.07</v>
      </c>
      <c r="J412" s="95">
        <f t="shared" si="49"/>
        <v>12.07</v>
      </c>
    </row>
    <row r="413" spans="1:10">
      <c r="A413" s="78" t="s">
        <v>978</v>
      </c>
      <c r="B413" s="77" t="s">
        <v>828</v>
      </c>
      <c r="C413" s="78" t="s">
        <v>829</v>
      </c>
      <c r="D413" s="77" t="s">
        <v>14</v>
      </c>
      <c r="E413" s="77" t="s">
        <v>35</v>
      </c>
      <c r="F413" s="95">
        <v>4</v>
      </c>
      <c r="G413" s="95">
        <v>2.6</v>
      </c>
      <c r="H413" s="95">
        <v>10.8</v>
      </c>
      <c r="I413" s="95">
        <f t="shared" si="48"/>
        <v>13.4</v>
      </c>
      <c r="J413" s="95">
        <f t="shared" si="49"/>
        <v>53.6</v>
      </c>
    </row>
    <row r="414" ht="16.5" spans="1:10">
      <c r="A414" s="78" t="s">
        <v>979</v>
      </c>
      <c r="B414" s="77" t="s">
        <v>810</v>
      </c>
      <c r="C414" s="78" t="s">
        <v>811</v>
      </c>
      <c r="D414" s="77" t="s">
        <v>27</v>
      </c>
      <c r="E414" s="77" t="s">
        <v>35</v>
      </c>
      <c r="F414" s="95">
        <v>4</v>
      </c>
      <c r="G414" s="95">
        <v>22.42</v>
      </c>
      <c r="H414" s="95">
        <v>86.79</v>
      </c>
      <c r="I414" s="95">
        <f t="shared" si="48"/>
        <v>109.21</v>
      </c>
      <c r="J414" s="95">
        <f t="shared" si="49"/>
        <v>436.84</v>
      </c>
    </row>
    <row r="415" ht="16.5" spans="1:10">
      <c r="A415" s="78" t="s">
        <v>980</v>
      </c>
      <c r="B415" s="77" t="s">
        <v>897</v>
      </c>
      <c r="C415" s="78" t="s">
        <v>898</v>
      </c>
      <c r="D415" s="77" t="s">
        <v>27</v>
      </c>
      <c r="E415" s="77" t="s">
        <v>35</v>
      </c>
      <c r="F415" s="95">
        <v>1</v>
      </c>
      <c r="G415" s="95">
        <v>140.41</v>
      </c>
      <c r="H415" s="95">
        <v>462.13</v>
      </c>
      <c r="I415" s="95">
        <f t="shared" si="48"/>
        <v>602.54</v>
      </c>
      <c r="J415" s="95">
        <f t="shared" si="49"/>
        <v>602.54</v>
      </c>
    </row>
    <row r="416" ht="15" customHeight="1" spans="1:10">
      <c r="A416" s="106" t="s">
        <v>981</v>
      </c>
      <c r="B416" s="62" t="s">
        <v>982</v>
      </c>
      <c r="C416" s="62"/>
      <c r="D416" s="62"/>
      <c r="E416" s="62"/>
      <c r="F416" s="62"/>
      <c r="G416" s="62">
        <f>ROUND(SUMPRODUCT(F417:F426,G417:G426),2)</f>
        <v>359.67</v>
      </c>
      <c r="H416" s="62">
        <f>ROUND(SUMPRODUCT(F417:F426,H417:H426),2)</f>
        <v>21313.09</v>
      </c>
      <c r="I416" s="62"/>
      <c r="J416" s="72">
        <f>ROUND(SUM(J417:J426),2)</f>
        <v>21672.76</v>
      </c>
    </row>
    <row r="417" ht="16.5" spans="1:10">
      <c r="A417" s="78" t="s">
        <v>983</v>
      </c>
      <c r="B417" s="77" t="s">
        <v>887</v>
      </c>
      <c r="C417" s="78" t="s">
        <v>888</v>
      </c>
      <c r="D417" s="77" t="s">
        <v>27</v>
      </c>
      <c r="E417" s="77" t="s">
        <v>35</v>
      </c>
      <c r="F417" s="95">
        <v>2</v>
      </c>
      <c r="G417" s="95">
        <v>60.17</v>
      </c>
      <c r="H417" s="95">
        <v>4166.92</v>
      </c>
      <c r="I417" s="95">
        <f t="shared" ref="I417:I426" si="50">ROUND(G417+H417,2)</f>
        <v>4227.09</v>
      </c>
      <c r="J417" s="95">
        <f t="shared" ref="J417:J426" si="51">ROUND(ROUND(F417,2)*ROUND(I417,2),2)</f>
        <v>8454.18</v>
      </c>
    </row>
    <row r="418" spans="1:10">
      <c r="A418" s="78" t="s">
        <v>984</v>
      </c>
      <c r="B418" s="77" t="s">
        <v>985</v>
      </c>
      <c r="C418" s="78" t="s">
        <v>986</v>
      </c>
      <c r="D418" s="77" t="s">
        <v>14</v>
      </c>
      <c r="E418" s="77" t="s">
        <v>35</v>
      </c>
      <c r="F418" s="95">
        <v>1</v>
      </c>
      <c r="G418" s="95">
        <v>52.26</v>
      </c>
      <c r="H418" s="95">
        <v>918.06</v>
      </c>
      <c r="I418" s="95">
        <f t="shared" si="50"/>
        <v>970.32</v>
      </c>
      <c r="J418" s="95">
        <f t="shared" si="51"/>
        <v>970.32</v>
      </c>
    </row>
    <row r="419" ht="16.5" spans="1:10">
      <c r="A419" s="78" t="s">
        <v>987</v>
      </c>
      <c r="B419" s="77" t="s">
        <v>988</v>
      </c>
      <c r="C419" s="78" t="s">
        <v>989</v>
      </c>
      <c r="D419" s="77" t="s">
        <v>27</v>
      </c>
      <c r="E419" s="77" t="s">
        <v>35</v>
      </c>
      <c r="F419" s="95">
        <v>1</v>
      </c>
      <c r="G419" s="95">
        <v>4.17</v>
      </c>
      <c r="H419" s="95">
        <v>449.96</v>
      </c>
      <c r="I419" s="95">
        <f t="shared" si="50"/>
        <v>454.13</v>
      </c>
      <c r="J419" s="95">
        <f t="shared" si="51"/>
        <v>454.13</v>
      </c>
    </row>
    <row r="420" spans="1:10">
      <c r="A420" s="78" t="s">
        <v>990</v>
      </c>
      <c r="B420" s="77" t="s">
        <v>991</v>
      </c>
      <c r="C420" s="78" t="s">
        <v>992</v>
      </c>
      <c r="D420" s="77" t="s">
        <v>14</v>
      </c>
      <c r="E420" s="77" t="s">
        <v>35</v>
      </c>
      <c r="F420" s="95">
        <v>1</v>
      </c>
      <c r="G420" s="95">
        <v>16.02</v>
      </c>
      <c r="H420" s="95">
        <v>71.07</v>
      </c>
      <c r="I420" s="95">
        <f t="shared" si="50"/>
        <v>87.09</v>
      </c>
      <c r="J420" s="95">
        <f t="shared" si="51"/>
        <v>87.09</v>
      </c>
    </row>
    <row r="421" spans="1:10">
      <c r="A421" s="78" t="s">
        <v>993</v>
      </c>
      <c r="B421" s="77" t="s">
        <v>994</v>
      </c>
      <c r="C421" s="78" t="s">
        <v>995</v>
      </c>
      <c r="D421" s="77" t="s">
        <v>14</v>
      </c>
      <c r="E421" s="77" t="s">
        <v>35</v>
      </c>
      <c r="F421" s="95">
        <v>4</v>
      </c>
      <c r="G421" s="95">
        <v>7.84</v>
      </c>
      <c r="H421" s="95">
        <v>66.38</v>
      </c>
      <c r="I421" s="95">
        <f t="shared" si="50"/>
        <v>74.22</v>
      </c>
      <c r="J421" s="95">
        <f t="shared" si="51"/>
        <v>296.88</v>
      </c>
    </row>
    <row r="422" spans="1:10">
      <c r="A422" s="78" t="s">
        <v>996</v>
      </c>
      <c r="B422" s="77" t="s">
        <v>997</v>
      </c>
      <c r="C422" s="78" t="s">
        <v>998</v>
      </c>
      <c r="D422" s="77" t="s">
        <v>643</v>
      </c>
      <c r="E422" s="77" t="s">
        <v>376</v>
      </c>
      <c r="F422" s="95">
        <v>4</v>
      </c>
      <c r="G422" s="95">
        <v>11.54</v>
      </c>
      <c r="H422" s="95">
        <v>80.44</v>
      </c>
      <c r="I422" s="95">
        <f t="shared" si="50"/>
        <v>91.98</v>
      </c>
      <c r="J422" s="95">
        <f t="shared" si="51"/>
        <v>367.92</v>
      </c>
    </row>
    <row r="423" ht="16.5" spans="1:10">
      <c r="A423" s="78" t="s">
        <v>999</v>
      </c>
      <c r="B423" s="77" t="s">
        <v>1000</v>
      </c>
      <c r="C423" s="78" t="s">
        <v>1001</v>
      </c>
      <c r="D423" s="77" t="s">
        <v>27</v>
      </c>
      <c r="E423" s="77" t="s">
        <v>35</v>
      </c>
      <c r="F423" s="95">
        <v>1</v>
      </c>
      <c r="G423" s="95">
        <v>4.17</v>
      </c>
      <c r="H423" s="95">
        <v>8783.51</v>
      </c>
      <c r="I423" s="95">
        <f t="shared" si="50"/>
        <v>8787.68</v>
      </c>
      <c r="J423" s="95">
        <f t="shared" si="51"/>
        <v>8787.68</v>
      </c>
    </row>
    <row r="424" ht="16.5" spans="1:10">
      <c r="A424" s="78" t="s">
        <v>1002</v>
      </c>
      <c r="B424" s="77" t="s">
        <v>1003</v>
      </c>
      <c r="C424" s="78" t="s">
        <v>1004</v>
      </c>
      <c r="D424" s="77" t="s">
        <v>27</v>
      </c>
      <c r="E424" s="77" t="s">
        <v>35</v>
      </c>
      <c r="F424" s="95">
        <v>3</v>
      </c>
      <c r="G424" s="95">
        <v>4.17</v>
      </c>
      <c r="H424" s="95">
        <v>51.85</v>
      </c>
      <c r="I424" s="95">
        <f t="shared" si="50"/>
        <v>56.02</v>
      </c>
      <c r="J424" s="95">
        <f t="shared" si="51"/>
        <v>168.06</v>
      </c>
    </row>
    <row r="425" ht="16.5" spans="1:10">
      <c r="A425" s="78" t="s">
        <v>1005</v>
      </c>
      <c r="B425" s="77" t="s">
        <v>1006</v>
      </c>
      <c r="C425" s="78" t="s">
        <v>1007</v>
      </c>
      <c r="D425" s="77" t="s">
        <v>27</v>
      </c>
      <c r="E425" s="77" t="s">
        <v>35</v>
      </c>
      <c r="F425" s="95">
        <v>3</v>
      </c>
      <c r="G425" s="95">
        <v>4.17</v>
      </c>
      <c r="H425" s="95">
        <v>351.85</v>
      </c>
      <c r="I425" s="95">
        <f t="shared" si="50"/>
        <v>356.02</v>
      </c>
      <c r="J425" s="95">
        <f t="shared" si="51"/>
        <v>1068.06</v>
      </c>
    </row>
    <row r="426" ht="16.5" spans="1:10">
      <c r="A426" s="78" t="s">
        <v>1008</v>
      </c>
      <c r="B426" s="77" t="s">
        <v>880</v>
      </c>
      <c r="C426" s="78" t="s">
        <v>881</v>
      </c>
      <c r="D426" s="77" t="s">
        <v>27</v>
      </c>
      <c r="E426" s="77" t="s">
        <v>35</v>
      </c>
      <c r="F426" s="95">
        <v>1</v>
      </c>
      <c r="G426" s="95">
        <v>60.17</v>
      </c>
      <c r="H426" s="95">
        <v>958.27</v>
      </c>
      <c r="I426" s="95">
        <f t="shared" si="50"/>
        <v>1018.44</v>
      </c>
      <c r="J426" s="95">
        <f t="shared" si="51"/>
        <v>1018.44</v>
      </c>
    </row>
    <row r="427" ht="15" customHeight="1" spans="1:10">
      <c r="A427" s="106" t="s">
        <v>1009</v>
      </c>
      <c r="B427" s="62" t="s">
        <v>1010</v>
      </c>
      <c r="C427" s="62"/>
      <c r="D427" s="62"/>
      <c r="E427" s="62"/>
      <c r="F427" s="62"/>
      <c r="G427" s="62">
        <f>ROUND(SUMPRODUCT(F428:F436,G428:G436),2)</f>
        <v>270.59</v>
      </c>
      <c r="H427" s="62">
        <f>ROUND(SUMPRODUCT(F428:F436,H428:H436),2)</f>
        <v>12028.56</v>
      </c>
      <c r="I427" s="62"/>
      <c r="J427" s="72">
        <f>ROUND(SUM(J428:J436),2)</f>
        <v>12299.15</v>
      </c>
    </row>
    <row r="428" ht="16.5" spans="1:10">
      <c r="A428" s="78" t="s">
        <v>1011</v>
      </c>
      <c r="B428" s="77" t="s">
        <v>810</v>
      </c>
      <c r="C428" s="78" t="s">
        <v>811</v>
      </c>
      <c r="D428" s="77" t="s">
        <v>27</v>
      </c>
      <c r="E428" s="77" t="s">
        <v>35</v>
      </c>
      <c r="F428" s="95">
        <v>4</v>
      </c>
      <c r="G428" s="95">
        <v>22.42</v>
      </c>
      <c r="H428" s="95">
        <v>86.79</v>
      </c>
      <c r="I428" s="95">
        <f t="shared" ref="I428:I436" si="52">ROUND(G428+H428,2)</f>
        <v>109.21</v>
      </c>
      <c r="J428" s="95">
        <f t="shared" ref="J428:J436" si="53">ROUND(ROUND(F428,2)*ROUND(I428,2),2)</f>
        <v>436.84</v>
      </c>
    </row>
    <row r="429" ht="16.5" spans="1:10">
      <c r="A429" s="78" t="s">
        <v>1012</v>
      </c>
      <c r="B429" s="77" t="s">
        <v>988</v>
      </c>
      <c r="C429" s="78" t="s">
        <v>989</v>
      </c>
      <c r="D429" s="77" t="s">
        <v>27</v>
      </c>
      <c r="E429" s="77" t="s">
        <v>35</v>
      </c>
      <c r="F429" s="95">
        <v>1</v>
      </c>
      <c r="G429" s="95">
        <v>4.17</v>
      </c>
      <c r="H429" s="95">
        <v>449.96</v>
      </c>
      <c r="I429" s="95">
        <f t="shared" si="52"/>
        <v>454.13</v>
      </c>
      <c r="J429" s="95">
        <f t="shared" si="53"/>
        <v>454.13</v>
      </c>
    </row>
    <row r="430" spans="1:10">
      <c r="A430" s="78" t="s">
        <v>1013</v>
      </c>
      <c r="B430" s="77" t="s">
        <v>994</v>
      </c>
      <c r="C430" s="78" t="s">
        <v>995</v>
      </c>
      <c r="D430" s="77" t="s">
        <v>14</v>
      </c>
      <c r="E430" s="77" t="s">
        <v>35</v>
      </c>
      <c r="F430" s="95">
        <v>4</v>
      </c>
      <c r="G430" s="95">
        <v>7.84</v>
      </c>
      <c r="H430" s="95">
        <v>66.38</v>
      </c>
      <c r="I430" s="95">
        <f t="shared" si="52"/>
        <v>74.22</v>
      </c>
      <c r="J430" s="95">
        <f t="shared" si="53"/>
        <v>296.88</v>
      </c>
    </row>
    <row r="431" spans="1:10">
      <c r="A431" s="78" t="s">
        <v>1014</v>
      </c>
      <c r="B431" s="77" t="s">
        <v>845</v>
      </c>
      <c r="C431" s="78" t="s">
        <v>846</v>
      </c>
      <c r="D431" s="77" t="s">
        <v>14</v>
      </c>
      <c r="E431" s="77" t="s">
        <v>35</v>
      </c>
      <c r="F431" s="95">
        <v>2</v>
      </c>
      <c r="G431" s="95">
        <v>1.88</v>
      </c>
      <c r="H431" s="95">
        <v>10.19</v>
      </c>
      <c r="I431" s="95">
        <f t="shared" si="52"/>
        <v>12.07</v>
      </c>
      <c r="J431" s="95">
        <f t="shared" si="53"/>
        <v>24.14</v>
      </c>
    </row>
    <row r="432" spans="1:10">
      <c r="A432" s="78" t="s">
        <v>1015</v>
      </c>
      <c r="B432" s="77" t="s">
        <v>866</v>
      </c>
      <c r="C432" s="78" t="s">
        <v>867</v>
      </c>
      <c r="D432" s="77" t="s">
        <v>14</v>
      </c>
      <c r="E432" s="77" t="s">
        <v>35</v>
      </c>
      <c r="F432" s="95">
        <v>1</v>
      </c>
      <c r="G432" s="95">
        <v>52.26</v>
      </c>
      <c r="H432" s="95">
        <v>361.69</v>
      </c>
      <c r="I432" s="95">
        <f t="shared" si="52"/>
        <v>413.95</v>
      </c>
      <c r="J432" s="95">
        <f t="shared" si="53"/>
        <v>413.95</v>
      </c>
    </row>
    <row r="433" ht="16.5" spans="1:10">
      <c r="A433" s="78" t="s">
        <v>1016</v>
      </c>
      <c r="B433" s="77" t="s">
        <v>1000</v>
      </c>
      <c r="C433" s="78" t="s">
        <v>1001</v>
      </c>
      <c r="D433" s="77" t="s">
        <v>27</v>
      </c>
      <c r="E433" s="77" t="s">
        <v>35</v>
      </c>
      <c r="F433" s="95">
        <v>1</v>
      </c>
      <c r="G433" s="95">
        <v>4.17</v>
      </c>
      <c r="H433" s="95">
        <v>8783.51</v>
      </c>
      <c r="I433" s="95">
        <f t="shared" si="52"/>
        <v>8787.68</v>
      </c>
      <c r="J433" s="95">
        <f t="shared" si="53"/>
        <v>8787.68</v>
      </c>
    </row>
    <row r="434" ht="16.5" spans="1:10">
      <c r="A434" s="78" t="s">
        <v>1017</v>
      </c>
      <c r="B434" s="77" t="s">
        <v>1003</v>
      </c>
      <c r="C434" s="78" t="s">
        <v>1004</v>
      </c>
      <c r="D434" s="77" t="s">
        <v>27</v>
      </c>
      <c r="E434" s="77" t="s">
        <v>35</v>
      </c>
      <c r="F434" s="95">
        <v>3</v>
      </c>
      <c r="G434" s="95">
        <v>4.17</v>
      </c>
      <c r="H434" s="95">
        <v>51.85</v>
      </c>
      <c r="I434" s="95">
        <f t="shared" si="52"/>
        <v>56.02</v>
      </c>
      <c r="J434" s="95">
        <f t="shared" si="53"/>
        <v>168.06</v>
      </c>
    </row>
    <row r="435" ht="16.5" spans="1:10">
      <c r="A435" s="78" t="s">
        <v>1018</v>
      </c>
      <c r="B435" s="77" t="s">
        <v>1019</v>
      </c>
      <c r="C435" s="78" t="s">
        <v>1020</v>
      </c>
      <c r="D435" s="77" t="s">
        <v>27</v>
      </c>
      <c r="E435" s="77" t="s">
        <v>35</v>
      </c>
      <c r="F435" s="95">
        <v>3</v>
      </c>
      <c r="G435" s="95">
        <v>4.17</v>
      </c>
      <c r="H435" s="95">
        <v>228.84</v>
      </c>
      <c r="I435" s="95">
        <f t="shared" si="52"/>
        <v>233.01</v>
      </c>
      <c r="J435" s="95">
        <f t="shared" si="53"/>
        <v>699.03</v>
      </c>
    </row>
    <row r="436" ht="16.5" spans="1:10">
      <c r="A436" s="78" t="s">
        <v>1021</v>
      </c>
      <c r="B436" s="77" t="s">
        <v>880</v>
      </c>
      <c r="C436" s="78" t="s">
        <v>881</v>
      </c>
      <c r="D436" s="77" t="s">
        <v>27</v>
      </c>
      <c r="E436" s="77" t="s">
        <v>35</v>
      </c>
      <c r="F436" s="95">
        <v>1</v>
      </c>
      <c r="G436" s="95">
        <v>60.17</v>
      </c>
      <c r="H436" s="95">
        <v>958.27</v>
      </c>
      <c r="I436" s="95">
        <f t="shared" si="52"/>
        <v>1018.44</v>
      </c>
      <c r="J436" s="95">
        <f t="shared" si="53"/>
        <v>1018.44</v>
      </c>
    </row>
    <row r="437" ht="15" customHeight="1" spans="1:10">
      <c r="A437" s="106" t="s">
        <v>1022</v>
      </c>
      <c r="B437" s="62" t="s">
        <v>1023</v>
      </c>
      <c r="C437" s="62"/>
      <c r="D437" s="62"/>
      <c r="E437" s="62"/>
      <c r="F437" s="62"/>
      <c r="G437" s="62">
        <f>ROUND(SUMPRODUCT(F438:F451,G438:G451),2)</f>
        <v>4929.06</v>
      </c>
      <c r="H437" s="62">
        <f>ROUND(SUMPRODUCT(F438:F451,H438:H451),2)</f>
        <v>29409.86</v>
      </c>
      <c r="I437" s="62"/>
      <c r="J437" s="72">
        <f>ROUND(SUM(J438:J451),2)</f>
        <v>34338.91</v>
      </c>
    </row>
    <row r="438" ht="16.5" spans="1:10">
      <c r="A438" s="78" t="s">
        <v>1024</v>
      </c>
      <c r="B438" s="77" t="s">
        <v>1025</v>
      </c>
      <c r="C438" s="78" t="s">
        <v>1026</v>
      </c>
      <c r="D438" s="77" t="s">
        <v>27</v>
      </c>
      <c r="E438" s="77" t="s">
        <v>35</v>
      </c>
      <c r="F438" s="95">
        <v>1</v>
      </c>
      <c r="G438" s="95">
        <v>17.77</v>
      </c>
      <c r="H438" s="95">
        <v>28.87</v>
      </c>
      <c r="I438" s="95">
        <f t="shared" ref="I438:I451" si="54">ROUND(G438+H438,2)</f>
        <v>46.64</v>
      </c>
      <c r="J438" s="95">
        <f t="shared" ref="J438:J451" si="55">ROUND(ROUND(F438,2)*ROUND(I438,2),2)</f>
        <v>46.64</v>
      </c>
    </row>
    <row r="439" ht="16.5" spans="1:10">
      <c r="A439" s="78" t="s">
        <v>1027</v>
      </c>
      <c r="B439" s="77" t="s">
        <v>1028</v>
      </c>
      <c r="C439" s="78" t="s">
        <v>1029</v>
      </c>
      <c r="D439" s="77" t="s">
        <v>27</v>
      </c>
      <c r="E439" s="77" t="s">
        <v>35</v>
      </c>
      <c r="F439" s="95">
        <v>2</v>
      </c>
      <c r="G439" s="95">
        <v>13.66</v>
      </c>
      <c r="H439" s="95">
        <v>35.97</v>
      </c>
      <c r="I439" s="95">
        <f t="shared" si="54"/>
        <v>49.63</v>
      </c>
      <c r="J439" s="95">
        <f t="shared" si="55"/>
        <v>99.26</v>
      </c>
    </row>
    <row r="440" spans="1:10">
      <c r="A440" s="78" t="s">
        <v>1030</v>
      </c>
      <c r="B440" s="77" t="s">
        <v>599</v>
      </c>
      <c r="C440" s="78" t="s">
        <v>600</v>
      </c>
      <c r="D440" s="77" t="s">
        <v>14</v>
      </c>
      <c r="E440" s="77" t="s">
        <v>35</v>
      </c>
      <c r="F440" s="95">
        <v>2</v>
      </c>
      <c r="G440" s="95">
        <v>11.44</v>
      </c>
      <c r="H440" s="95">
        <v>31.08</v>
      </c>
      <c r="I440" s="95">
        <f t="shared" si="54"/>
        <v>42.52</v>
      </c>
      <c r="J440" s="95">
        <f t="shared" si="55"/>
        <v>85.04</v>
      </c>
    </row>
    <row r="441" spans="1:10">
      <c r="A441" s="78" t="s">
        <v>1031</v>
      </c>
      <c r="B441" s="77" t="s">
        <v>605</v>
      </c>
      <c r="C441" s="78" t="s">
        <v>606</v>
      </c>
      <c r="D441" s="77" t="s">
        <v>14</v>
      </c>
      <c r="E441" s="77" t="s">
        <v>35</v>
      </c>
      <c r="F441" s="95">
        <v>20</v>
      </c>
      <c r="G441" s="95">
        <v>19.54</v>
      </c>
      <c r="H441" s="95">
        <v>40.34</v>
      </c>
      <c r="I441" s="95">
        <f t="shared" si="54"/>
        <v>59.88</v>
      </c>
      <c r="J441" s="95">
        <f t="shared" si="55"/>
        <v>1197.6</v>
      </c>
    </row>
    <row r="442" spans="1:10">
      <c r="A442" s="78" t="s">
        <v>1032</v>
      </c>
      <c r="B442" s="77" t="s">
        <v>611</v>
      </c>
      <c r="C442" s="78" t="s">
        <v>612</v>
      </c>
      <c r="D442" s="77" t="s">
        <v>14</v>
      </c>
      <c r="E442" s="77" t="s">
        <v>35</v>
      </c>
      <c r="F442" s="95">
        <v>1</v>
      </c>
      <c r="G442" s="95">
        <v>23.59</v>
      </c>
      <c r="H442" s="95">
        <v>46.32</v>
      </c>
      <c r="I442" s="95">
        <f t="shared" si="54"/>
        <v>69.91</v>
      </c>
      <c r="J442" s="95">
        <f t="shared" si="55"/>
        <v>69.91</v>
      </c>
    </row>
    <row r="443" ht="16.5" spans="1:10">
      <c r="A443" s="78" t="s">
        <v>1033</v>
      </c>
      <c r="B443" s="77" t="s">
        <v>1034</v>
      </c>
      <c r="C443" s="78" t="s">
        <v>1035</v>
      </c>
      <c r="D443" s="77" t="s">
        <v>27</v>
      </c>
      <c r="E443" s="77" t="s">
        <v>146</v>
      </c>
      <c r="F443" s="95">
        <v>62.6</v>
      </c>
      <c r="G443" s="95">
        <v>7.67</v>
      </c>
      <c r="H443" s="95">
        <v>36.42</v>
      </c>
      <c r="I443" s="95">
        <f t="shared" si="54"/>
        <v>44.09</v>
      </c>
      <c r="J443" s="95">
        <f t="shared" si="55"/>
        <v>2760.03</v>
      </c>
    </row>
    <row r="444" ht="16.5" spans="1:10">
      <c r="A444" s="78" t="s">
        <v>1036</v>
      </c>
      <c r="B444" s="77" t="s">
        <v>1037</v>
      </c>
      <c r="C444" s="78" t="s">
        <v>1038</v>
      </c>
      <c r="D444" s="77" t="s">
        <v>27</v>
      </c>
      <c r="E444" s="77" t="s">
        <v>35</v>
      </c>
      <c r="F444" s="95">
        <v>42</v>
      </c>
      <c r="G444" s="95">
        <v>8.09</v>
      </c>
      <c r="H444" s="95">
        <v>14.25</v>
      </c>
      <c r="I444" s="95">
        <f t="shared" si="54"/>
        <v>22.34</v>
      </c>
      <c r="J444" s="95">
        <f t="shared" si="55"/>
        <v>938.28</v>
      </c>
    </row>
    <row r="445" ht="16.5" spans="1:10">
      <c r="A445" s="78" t="s">
        <v>1039</v>
      </c>
      <c r="B445" s="77" t="s">
        <v>593</v>
      </c>
      <c r="C445" s="78" t="s">
        <v>594</v>
      </c>
      <c r="D445" s="77" t="s">
        <v>14</v>
      </c>
      <c r="E445" s="77" t="s">
        <v>146</v>
      </c>
      <c r="F445" s="95">
        <v>62.6</v>
      </c>
      <c r="G445" s="95">
        <v>5.33</v>
      </c>
      <c r="H445" s="95">
        <v>7.74</v>
      </c>
      <c r="I445" s="95">
        <f t="shared" si="54"/>
        <v>13.07</v>
      </c>
      <c r="J445" s="95">
        <f t="shared" si="55"/>
        <v>818.18</v>
      </c>
    </row>
    <row r="446" spans="1:10">
      <c r="A446" s="78" t="s">
        <v>1040</v>
      </c>
      <c r="B446" s="77" t="s">
        <v>751</v>
      </c>
      <c r="C446" s="78" t="s">
        <v>752</v>
      </c>
      <c r="D446" s="77" t="s">
        <v>14</v>
      </c>
      <c r="E446" s="77" t="s">
        <v>146</v>
      </c>
      <c r="F446" s="95">
        <v>90</v>
      </c>
      <c r="G446" s="95">
        <v>2.01</v>
      </c>
      <c r="H446" s="95">
        <v>7.53</v>
      </c>
      <c r="I446" s="95">
        <f t="shared" si="54"/>
        <v>9.54</v>
      </c>
      <c r="J446" s="95">
        <f t="shared" si="55"/>
        <v>858.6</v>
      </c>
    </row>
    <row r="447" spans="1:10">
      <c r="A447" s="78" t="s">
        <v>1041</v>
      </c>
      <c r="B447" s="77" t="s">
        <v>754</v>
      </c>
      <c r="C447" s="78" t="s">
        <v>755</v>
      </c>
      <c r="D447" s="77" t="s">
        <v>14</v>
      </c>
      <c r="E447" s="77" t="s">
        <v>146</v>
      </c>
      <c r="F447" s="95">
        <v>25</v>
      </c>
      <c r="G447" s="95">
        <v>3</v>
      </c>
      <c r="H447" s="95">
        <v>13.4</v>
      </c>
      <c r="I447" s="95">
        <f t="shared" si="54"/>
        <v>16.4</v>
      </c>
      <c r="J447" s="95">
        <f t="shared" si="55"/>
        <v>410</v>
      </c>
    </row>
    <row r="448" ht="16.5" spans="1:10">
      <c r="A448" s="78" t="s">
        <v>1042</v>
      </c>
      <c r="B448" s="77" t="s">
        <v>1043</v>
      </c>
      <c r="C448" s="78" t="s">
        <v>1044</v>
      </c>
      <c r="D448" s="77" t="s">
        <v>27</v>
      </c>
      <c r="E448" s="77" t="s">
        <v>146</v>
      </c>
      <c r="F448" s="95">
        <v>330</v>
      </c>
      <c r="G448" s="95">
        <v>2.13</v>
      </c>
      <c r="H448" s="95">
        <v>9.93</v>
      </c>
      <c r="I448" s="95">
        <f t="shared" si="54"/>
        <v>12.06</v>
      </c>
      <c r="J448" s="95">
        <f t="shared" si="55"/>
        <v>3979.8</v>
      </c>
    </row>
    <row r="449" ht="16.5" spans="1:10">
      <c r="A449" s="78" t="s">
        <v>1045</v>
      </c>
      <c r="B449" s="77" t="s">
        <v>1046</v>
      </c>
      <c r="C449" s="78" t="s">
        <v>1047</v>
      </c>
      <c r="D449" s="77" t="s">
        <v>27</v>
      </c>
      <c r="E449" s="77" t="s">
        <v>146</v>
      </c>
      <c r="F449" s="95">
        <v>149.14</v>
      </c>
      <c r="G449" s="95">
        <v>4.3</v>
      </c>
      <c r="H449" s="95">
        <v>99.08</v>
      </c>
      <c r="I449" s="95">
        <f t="shared" si="54"/>
        <v>103.38</v>
      </c>
      <c r="J449" s="95">
        <f t="shared" si="55"/>
        <v>15418.09</v>
      </c>
    </row>
    <row r="450" ht="16.5" spans="1:10">
      <c r="A450" s="78" t="s">
        <v>1048</v>
      </c>
      <c r="B450" s="77" t="s">
        <v>1049</v>
      </c>
      <c r="C450" s="78" t="s">
        <v>1050</v>
      </c>
      <c r="D450" s="77" t="s">
        <v>27</v>
      </c>
      <c r="E450" s="77" t="s">
        <v>35</v>
      </c>
      <c r="F450" s="95">
        <v>103</v>
      </c>
      <c r="G450" s="95">
        <v>5.34</v>
      </c>
      <c r="H450" s="95">
        <v>52.97</v>
      </c>
      <c r="I450" s="95">
        <f t="shared" si="54"/>
        <v>58.31</v>
      </c>
      <c r="J450" s="95">
        <f t="shared" si="55"/>
        <v>6005.93</v>
      </c>
    </row>
    <row r="451" ht="16.5" spans="1:10">
      <c r="A451" s="78" t="s">
        <v>1051</v>
      </c>
      <c r="B451" s="77" t="s">
        <v>1052</v>
      </c>
      <c r="C451" s="78" t="s">
        <v>1053</v>
      </c>
      <c r="D451" s="77" t="s">
        <v>27</v>
      </c>
      <c r="E451" s="77" t="s">
        <v>35</v>
      </c>
      <c r="F451" s="95">
        <v>1</v>
      </c>
      <c r="G451" s="95">
        <v>1143</v>
      </c>
      <c r="H451" s="95">
        <v>508.55</v>
      </c>
      <c r="I451" s="95">
        <f t="shared" si="54"/>
        <v>1651.55</v>
      </c>
      <c r="J451" s="95">
        <f t="shared" si="55"/>
        <v>1651.55</v>
      </c>
    </row>
    <row r="452" ht="15" customHeight="1" spans="1:10">
      <c r="A452" s="106" t="s">
        <v>1054</v>
      </c>
      <c r="B452" s="62" t="s">
        <v>1055</v>
      </c>
      <c r="C452" s="62"/>
      <c r="D452" s="62"/>
      <c r="E452" s="62"/>
      <c r="F452" s="62"/>
      <c r="G452" s="62">
        <f>ROUND(ROUND(F453*G453,2)+ROUND(F457*G457,2)+ROUND(F461*G461,2)+ROUND(F472*G472,2)+ROUND(F476*G476,2)+ROUND(F493*G493,2)+ROUND(F495*G495,2),2)</f>
        <v>0</v>
      </c>
      <c r="H452" s="62">
        <f>ROUND(ROUND(F453*H453,2)+ROUND(F457*H457,2)+ROUND(F461*H461,2)+ROUND(F472*H472,2)+ROUND(F476*H476,2)+ROUND(F493*H493,2)+ROUND(F495*H495,2),2)</f>
        <v>0</v>
      </c>
      <c r="I452" s="62"/>
      <c r="J452" s="72">
        <f>ROUND(J453+J457+J461+J472+J476+J493+J495,2)</f>
        <v>82758.03</v>
      </c>
    </row>
    <row r="453" ht="15" customHeight="1" spans="1:10">
      <c r="A453" s="106" t="s">
        <v>1056</v>
      </c>
      <c r="B453" s="62" t="s">
        <v>743</v>
      </c>
      <c r="C453" s="62"/>
      <c r="D453" s="62"/>
      <c r="E453" s="62"/>
      <c r="F453" s="62"/>
      <c r="G453" s="62">
        <f>ROUND(SUMPRODUCT(F454:F456,G454:G456),2)</f>
        <v>1211.94</v>
      </c>
      <c r="H453" s="62">
        <f>ROUND(SUMPRODUCT(F454:F456,H454:H456),2)</f>
        <v>19089.05</v>
      </c>
      <c r="I453" s="62"/>
      <c r="J453" s="72">
        <f>ROUND(SUM(J454:J456),2)</f>
        <v>20300.99</v>
      </c>
    </row>
    <row r="454" ht="16.5" spans="1:10">
      <c r="A454" s="78" t="s">
        <v>1057</v>
      </c>
      <c r="B454" s="77" t="s">
        <v>1058</v>
      </c>
      <c r="C454" s="78" t="s">
        <v>1059</v>
      </c>
      <c r="D454" s="77" t="s">
        <v>14</v>
      </c>
      <c r="E454" s="77" t="s">
        <v>146</v>
      </c>
      <c r="F454" s="95">
        <v>6.7</v>
      </c>
      <c r="G454" s="95">
        <v>2.74</v>
      </c>
      <c r="H454" s="95">
        <v>35.57</v>
      </c>
      <c r="I454" s="95">
        <f>ROUND(G454+H454,2)</f>
        <v>38.31</v>
      </c>
      <c r="J454" s="95">
        <f>ROUND(ROUND(F454,2)*ROUND(I454,2),2)</f>
        <v>256.68</v>
      </c>
    </row>
    <row r="455" ht="16.5" spans="1:10">
      <c r="A455" s="78" t="s">
        <v>1060</v>
      </c>
      <c r="B455" s="77" t="s">
        <v>766</v>
      </c>
      <c r="C455" s="78" t="s">
        <v>767</v>
      </c>
      <c r="D455" s="77" t="s">
        <v>14</v>
      </c>
      <c r="E455" s="77" t="s">
        <v>146</v>
      </c>
      <c r="F455" s="95">
        <v>58.32</v>
      </c>
      <c r="G455" s="95">
        <v>6.77</v>
      </c>
      <c r="H455" s="95">
        <v>149.1</v>
      </c>
      <c r="I455" s="95">
        <f>ROUND(G455+H455,2)</f>
        <v>155.87</v>
      </c>
      <c r="J455" s="95">
        <f>ROUND(ROUND(F455,2)*ROUND(I455,2),2)</f>
        <v>9090.34</v>
      </c>
    </row>
    <row r="456" ht="16.5" spans="1:10">
      <c r="A456" s="78" t="s">
        <v>1061</v>
      </c>
      <c r="B456" s="77" t="s">
        <v>1062</v>
      </c>
      <c r="C456" s="78" t="s">
        <v>1063</v>
      </c>
      <c r="D456" s="77" t="s">
        <v>27</v>
      </c>
      <c r="E456" s="77" t="s">
        <v>146</v>
      </c>
      <c r="F456" s="95">
        <v>117.81</v>
      </c>
      <c r="G456" s="95">
        <v>6.78</v>
      </c>
      <c r="H456" s="95">
        <v>86.2</v>
      </c>
      <c r="I456" s="95">
        <f>ROUND(G456+H456,2)</f>
        <v>92.98</v>
      </c>
      <c r="J456" s="95">
        <f>ROUND(ROUND(F456,2)*ROUND(I456,2),2)</f>
        <v>10953.97</v>
      </c>
    </row>
    <row r="457" ht="15" customHeight="1" spans="1:10">
      <c r="A457" s="106" t="s">
        <v>1064</v>
      </c>
      <c r="B457" s="62" t="s">
        <v>781</v>
      </c>
      <c r="C457" s="62"/>
      <c r="D457" s="62"/>
      <c r="E457" s="62"/>
      <c r="F457" s="62"/>
      <c r="G457" s="62">
        <f>ROUND(SUMPRODUCT(F458:F460,G458:G460),2)</f>
        <v>2120.14</v>
      </c>
      <c r="H457" s="62">
        <f>ROUND(SUMPRODUCT(F458:F460,H458:H460),2)</f>
        <v>3132.68</v>
      </c>
      <c r="I457" s="62"/>
      <c r="J457" s="72">
        <f>ROUND(SUM(J458:J460),2)</f>
        <v>5252.82</v>
      </c>
    </row>
    <row r="458" ht="16.5" spans="1:10">
      <c r="A458" s="78" t="s">
        <v>1065</v>
      </c>
      <c r="B458" s="77" t="s">
        <v>1066</v>
      </c>
      <c r="C458" s="78" t="s">
        <v>1067</v>
      </c>
      <c r="D458" s="77" t="s">
        <v>14</v>
      </c>
      <c r="E458" s="77" t="s">
        <v>35</v>
      </c>
      <c r="F458" s="95">
        <v>2</v>
      </c>
      <c r="G458" s="95">
        <v>236.55</v>
      </c>
      <c r="H458" s="95">
        <v>314.45</v>
      </c>
      <c r="I458" s="95">
        <f>ROUND(G458+H458,2)</f>
        <v>551</v>
      </c>
      <c r="J458" s="95">
        <f>ROUND(ROUND(F458,2)*ROUND(I458,2),2)</f>
        <v>1102</v>
      </c>
    </row>
    <row r="459" ht="16.5" spans="1:10">
      <c r="A459" s="78" t="s">
        <v>1068</v>
      </c>
      <c r="B459" s="77" t="s">
        <v>1069</v>
      </c>
      <c r="C459" s="78" t="s">
        <v>1070</v>
      </c>
      <c r="D459" s="77" t="s">
        <v>14</v>
      </c>
      <c r="E459" s="77" t="s">
        <v>35</v>
      </c>
      <c r="F459" s="95">
        <v>1</v>
      </c>
      <c r="G459" s="95">
        <v>321.56</v>
      </c>
      <c r="H459" s="95">
        <v>425.66</v>
      </c>
      <c r="I459" s="95">
        <f>ROUND(G459+H459,2)</f>
        <v>747.22</v>
      </c>
      <c r="J459" s="95">
        <f>ROUND(ROUND(F459,2)*ROUND(I459,2),2)</f>
        <v>747.22</v>
      </c>
    </row>
    <row r="460" ht="16.5" spans="1:10">
      <c r="A460" s="78" t="s">
        <v>1071</v>
      </c>
      <c r="B460" s="77" t="s">
        <v>1072</v>
      </c>
      <c r="C460" s="78" t="s">
        <v>1073</v>
      </c>
      <c r="D460" s="77" t="s">
        <v>14</v>
      </c>
      <c r="E460" s="77" t="s">
        <v>35</v>
      </c>
      <c r="F460" s="95">
        <v>4</v>
      </c>
      <c r="G460" s="95">
        <v>331.37</v>
      </c>
      <c r="H460" s="95">
        <v>519.53</v>
      </c>
      <c r="I460" s="95">
        <f>ROUND(G460+H460,2)</f>
        <v>850.9</v>
      </c>
      <c r="J460" s="95">
        <f>ROUND(ROUND(F460,2)*ROUND(I460,2),2)</f>
        <v>3403.6</v>
      </c>
    </row>
    <row r="461" ht="15" customHeight="1" spans="1:10">
      <c r="A461" s="106" t="s">
        <v>1074</v>
      </c>
      <c r="B461" s="62" t="s">
        <v>1075</v>
      </c>
      <c r="C461" s="62"/>
      <c r="D461" s="62"/>
      <c r="E461" s="62"/>
      <c r="F461" s="62"/>
      <c r="G461" s="62">
        <f>ROUND(SUMPRODUCT(F462:F471,G462:G471),2)</f>
        <v>1558.23</v>
      </c>
      <c r="H461" s="62">
        <f>ROUND(SUMPRODUCT(F462:F471,H462:H471),2)</f>
        <v>10739.38</v>
      </c>
      <c r="I461" s="62"/>
      <c r="J461" s="72">
        <f>ROUND(SUM(J462:J471),2)</f>
        <v>12297.61</v>
      </c>
    </row>
    <row r="462" ht="16.5" spans="1:10">
      <c r="A462" s="78" t="s">
        <v>1076</v>
      </c>
      <c r="B462" s="77" t="s">
        <v>1077</v>
      </c>
      <c r="C462" s="78" t="s">
        <v>1078</v>
      </c>
      <c r="D462" s="77" t="s">
        <v>27</v>
      </c>
      <c r="E462" s="77" t="s">
        <v>146</v>
      </c>
      <c r="F462" s="95">
        <v>7.42</v>
      </c>
      <c r="G462" s="95">
        <v>10.38</v>
      </c>
      <c r="H462" s="95">
        <v>110.76</v>
      </c>
      <c r="I462" s="95">
        <f t="shared" ref="I462:I471" si="56">ROUND(G462+H462,2)</f>
        <v>121.14</v>
      </c>
      <c r="J462" s="95">
        <f t="shared" ref="J462:J471" si="57">ROUND(ROUND(F462,2)*ROUND(I462,2),2)</f>
        <v>898.86</v>
      </c>
    </row>
    <row r="463" ht="16.5" spans="1:10">
      <c r="A463" s="78" t="s">
        <v>1079</v>
      </c>
      <c r="B463" s="77" t="s">
        <v>1080</v>
      </c>
      <c r="C463" s="78" t="s">
        <v>1081</v>
      </c>
      <c r="D463" s="77" t="s">
        <v>27</v>
      </c>
      <c r="E463" s="77" t="s">
        <v>376</v>
      </c>
      <c r="F463" s="95">
        <v>1</v>
      </c>
      <c r="G463" s="95">
        <v>138.27</v>
      </c>
      <c r="H463" s="95">
        <v>3649.64</v>
      </c>
      <c r="I463" s="95">
        <f t="shared" si="56"/>
        <v>3787.91</v>
      </c>
      <c r="J463" s="95">
        <f t="shared" si="57"/>
        <v>3787.91</v>
      </c>
    </row>
    <row r="464" ht="16.5" spans="1:10">
      <c r="A464" s="78" t="s">
        <v>1082</v>
      </c>
      <c r="B464" s="77" t="s">
        <v>1083</v>
      </c>
      <c r="C464" s="78" t="s">
        <v>1084</v>
      </c>
      <c r="D464" s="77" t="s">
        <v>27</v>
      </c>
      <c r="E464" s="77" t="s">
        <v>376</v>
      </c>
      <c r="F464" s="95">
        <v>3</v>
      </c>
      <c r="G464" s="95">
        <v>37.31</v>
      </c>
      <c r="H464" s="95">
        <v>101.87</v>
      </c>
      <c r="I464" s="95">
        <f t="shared" si="56"/>
        <v>139.18</v>
      </c>
      <c r="J464" s="95">
        <f t="shared" si="57"/>
        <v>417.54</v>
      </c>
    </row>
    <row r="465" ht="16.5" spans="1:10">
      <c r="A465" s="78" t="s">
        <v>1085</v>
      </c>
      <c r="B465" s="77" t="s">
        <v>1086</v>
      </c>
      <c r="C465" s="78" t="s">
        <v>1087</v>
      </c>
      <c r="D465" s="77" t="s">
        <v>14</v>
      </c>
      <c r="E465" s="77" t="s">
        <v>35</v>
      </c>
      <c r="F465" s="95">
        <v>1</v>
      </c>
      <c r="G465" s="95">
        <v>583.36</v>
      </c>
      <c r="H465" s="95">
        <v>1188.05</v>
      </c>
      <c r="I465" s="95">
        <f t="shared" si="56"/>
        <v>1771.41</v>
      </c>
      <c r="J465" s="95">
        <f t="shared" si="57"/>
        <v>1771.41</v>
      </c>
    </row>
    <row r="466" spans="1:10">
      <c r="A466" s="78" t="s">
        <v>1088</v>
      </c>
      <c r="B466" s="77" t="s">
        <v>1089</v>
      </c>
      <c r="C466" s="78" t="s">
        <v>1090</v>
      </c>
      <c r="D466" s="77" t="s">
        <v>14</v>
      </c>
      <c r="E466" s="77" t="s">
        <v>35</v>
      </c>
      <c r="F466" s="95">
        <v>1</v>
      </c>
      <c r="G466" s="95">
        <v>0</v>
      </c>
      <c r="H466" s="95">
        <v>3121.48</v>
      </c>
      <c r="I466" s="95">
        <f t="shared" si="56"/>
        <v>3121.48</v>
      </c>
      <c r="J466" s="95">
        <f t="shared" si="57"/>
        <v>3121.48</v>
      </c>
    </row>
    <row r="467" spans="1:10">
      <c r="A467" s="78" t="s">
        <v>1091</v>
      </c>
      <c r="B467" s="77" t="s">
        <v>1092</v>
      </c>
      <c r="C467" s="78" t="s">
        <v>1093</v>
      </c>
      <c r="D467" s="77" t="s">
        <v>14</v>
      </c>
      <c r="E467" s="77" t="s">
        <v>35</v>
      </c>
      <c r="F467" s="95">
        <v>4</v>
      </c>
      <c r="G467" s="95">
        <v>0</v>
      </c>
      <c r="H467" s="95">
        <v>100.95</v>
      </c>
      <c r="I467" s="95">
        <f t="shared" si="56"/>
        <v>100.95</v>
      </c>
      <c r="J467" s="95">
        <f t="shared" si="57"/>
        <v>403.8</v>
      </c>
    </row>
    <row r="468" ht="16.5" spans="1:10">
      <c r="A468" s="78" t="s">
        <v>1094</v>
      </c>
      <c r="B468" s="77" t="s">
        <v>1095</v>
      </c>
      <c r="C468" s="78" t="s">
        <v>1096</v>
      </c>
      <c r="D468" s="77" t="s">
        <v>27</v>
      </c>
      <c r="E468" s="77" t="s">
        <v>35</v>
      </c>
      <c r="F468" s="95">
        <v>1</v>
      </c>
      <c r="G468" s="95">
        <v>375.3</v>
      </c>
      <c r="H468" s="95">
        <v>650.46</v>
      </c>
      <c r="I468" s="95">
        <f t="shared" si="56"/>
        <v>1025.76</v>
      </c>
      <c r="J468" s="95">
        <f t="shared" si="57"/>
        <v>1025.76</v>
      </c>
    </row>
    <row r="469" ht="16.5" spans="1:10">
      <c r="A469" s="78" t="s">
        <v>1097</v>
      </c>
      <c r="B469" s="77" t="s">
        <v>1098</v>
      </c>
      <c r="C469" s="78" t="s">
        <v>1099</v>
      </c>
      <c r="D469" s="77" t="s">
        <v>27</v>
      </c>
      <c r="E469" s="77" t="s">
        <v>35</v>
      </c>
      <c r="F469" s="95">
        <v>1</v>
      </c>
      <c r="G469" s="95">
        <v>12.27</v>
      </c>
      <c r="H469" s="95">
        <v>173.04</v>
      </c>
      <c r="I469" s="95">
        <f t="shared" si="56"/>
        <v>185.31</v>
      </c>
      <c r="J469" s="95">
        <f t="shared" si="57"/>
        <v>185.31</v>
      </c>
    </row>
    <row r="470" ht="16.5" spans="1:10">
      <c r="A470" s="78" t="s">
        <v>1100</v>
      </c>
      <c r="B470" s="77" t="s">
        <v>1101</v>
      </c>
      <c r="C470" s="78" t="s">
        <v>1102</v>
      </c>
      <c r="D470" s="77" t="s">
        <v>27</v>
      </c>
      <c r="E470" s="77" t="s">
        <v>1103</v>
      </c>
      <c r="F470" s="95">
        <v>2</v>
      </c>
      <c r="G470" s="95">
        <v>118.51</v>
      </c>
      <c r="H470" s="95">
        <v>199.46</v>
      </c>
      <c r="I470" s="95">
        <f t="shared" si="56"/>
        <v>317.97</v>
      </c>
      <c r="J470" s="95">
        <f t="shared" si="57"/>
        <v>635.94</v>
      </c>
    </row>
    <row r="471" spans="1:10">
      <c r="A471" s="78" t="s">
        <v>1104</v>
      </c>
      <c r="B471" s="77" t="s">
        <v>1105</v>
      </c>
      <c r="C471" s="78" t="s">
        <v>1106</v>
      </c>
      <c r="D471" s="77" t="s">
        <v>643</v>
      </c>
      <c r="E471" s="77" t="s">
        <v>376</v>
      </c>
      <c r="F471" s="95">
        <v>1</v>
      </c>
      <c r="G471" s="95">
        <v>23.06</v>
      </c>
      <c r="H471" s="95">
        <v>26.54</v>
      </c>
      <c r="I471" s="95">
        <f t="shared" si="56"/>
        <v>49.6</v>
      </c>
      <c r="J471" s="95">
        <f t="shared" si="57"/>
        <v>49.6</v>
      </c>
    </row>
    <row r="472" ht="15" customHeight="1" spans="1:10">
      <c r="A472" s="106" t="s">
        <v>1107</v>
      </c>
      <c r="B472" s="62" t="s">
        <v>1108</v>
      </c>
      <c r="C472" s="62"/>
      <c r="D472" s="62"/>
      <c r="E472" s="62"/>
      <c r="F472" s="62"/>
      <c r="G472" s="62">
        <f>ROUND(SUMPRODUCT(F473:F475,G473:G475),2)</f>
        <v>575.63</v>
      </c>
      <c r="H472" s="62">
        <f>ROUND(SUMPRODUCT(F473:F475,H473:H475),2)</f>
        <v>1256.83</v>
      </c>
      <c r="I472" s="62"/>
      <c r="J472" s="72">
        <f>ROUND(SUM(J473:J475),2)</f>
        <v>1832.47</v>
      </c>
    </row>
    <row r="473" spans="1:10">
      <c r="A473" s="78" t="s">
        <v>1109</v>
      </c>
      <c r="B473" s="77" t="s">
        <v>1110</v>
      </c>
      <c r="C473" s="78" t="s">
        <v>1111</v>
      </c>
      <c r="D473" s="77" t="s">
        <v>643</v>
      </c>
      <c r="E473" s="77" t="s">
        <v>383</v>
      </c>
      <c r="F473" s="95">
        <v>5.48</v>
      </c>
      <c r="G473" s="95">
        <v>23.06</v>
      </c>
      <c r="H473" s="95">
        <v>71.62</v>
      </c>
      <c r="I473" s="95">
        <f>ROUND(G473+H473,2)</f>
        <v>94.68</v>
      </c>
      <c r="J473" s="95">
        <f>ROUND(ROUND(F473,2)*ROUND(I473,2),2)</f>
        <v>518.85</v>
      </c>
    </row>
    <row r="474" ht="16.5" spans="1:10">
      <c r="A474" s="78" t="s">
        <v>1112</v>
      </c>
      <c r="B474" s="77" t="s">
        <v>1113</v>
      </c>
      <c r="C474" s="78" t="s">
        <v>1114</v>
      </c>
      <c r="D474" s="77" t="s">
        <v>27</v>
      </c>
      <c r="E474" s="77" t="s">
        <v>146</v>
      </c>
      <c r="F474" s="95">
        <v>14.03</v>
      </c>
      <c r="G474" s="95">
        <v>24.39</v>
      </c>
      <c r="H474" s="95">
        <v>53.15</v>
      </c>
      <c r="I474" s="95">
        <f>ROUND(G474+H474,2)</f>
        <v>77.54</v>
      </c>
      <c r="J474" s="95">
        <f>ROUND(ROUND(F474,2)*ROUND(I474,2),2)</f>
        <v>1087.89</v>
      </c>
    </row>
    <row r="475" ht="16.5" spans="1:10">
      <c r="A475" s="78" t="s">
        <v>1115</v>
      </c>
      <c r="B475" s="77" t="s">
        <v>1116</v>
      </c>
      <c r="C475" s="78" t="s">
        <v>1117</v>
      </c>
      <c r="D475" s="77" t="s">
        <v>27</v>
      </c>
      <c r="E475" s="77" t="s">
        <v>146</v>
      </c>
      <c r="F475" s="95">
        <v>4.39</v>
      </c>
      <c r="G475" s="95">
        <v>24.39</v>
      </c>
      <c r="H475" s="95">
        <v>27.03</v>
      </c>
      <c r="I475" s="95">
        <f>ROUND(G475+H475,2)</f>
        <v>51.42</v>
      </c>
      <c r="J475" s="95">
        <f>ROUND(ROUND(F475,2)*ROUND(I475,2),2)</f>
        <v>225.73</v>
      </c>
    </row>
    <row r="476" ht="15" customHeight="1" spans="1:10">
      <c r="A476" s="106" t="s">
        <v>1118</v>
      </c>
      <c r="B476" s="62" t="s">
        <v>1119</v>
      </c>
      <c r="C476" s="62"/>
      <c r="D476" s="62"/>
      <c r="E476" s="62"/>
      <c r="F476" s="62"/>
      <c r="G476" s="62">
        <f>ROUND(SUMPRODUCT(F477:F492,G477:G492),2)</f>
        <v>6700.97</v>
      </c>
      <c r="H476" s="62">
        <f>ROUND(SUMPRODUCT(F477:F492,H477:H492),2)</f>
        <v>19584.88</v>
      </c>
      <c r="I476" s="62"/>
      <c r="J476" s="72">
        <f>ROUND(SUM(J477:J492),2)</f>
        <v>26285.85</v>
      </c>
    </row>
    <row r="477" ht="16.5" spans="1:10">
      <c r="A477" s="78" t="s">
        <v>1120</v>
      </c>
      <c r="B477" s="77" t="s">
        <v>1121</v>
      </c>
      <c r="C477" s="78" t="s">
        <v>1122</v>
      </c>
      <c r="D477" s="77" t="s">
        <v>14</v>
      </c>
      <c r="E477" s="77" t="s">
        <v>35</v>
      </c>
      <c r="F477" s="95">
        <v>3</v>
      </c>
      <c r="G477" s="95">
        <v>9.28</v>
      </c>
      <c r="H477" s="95">
        <v>8.27</v>
      </c>
      <c r="I477" s="95">
        <f t="shared" ref="I477:I492" si="58">ROUND(G477+H477,2)</f>
        <v>17.55</v>
      </c>
      <c r="J477" s="95">
        <f t="shared" ref="J477:J492" si="59">ROUND(ROUND(F477,2)*ROUND(I477,2),2)</f>
        <v>52.65</v>
      </c>
    </row>
    <row r="478" ht="16.5" spans="1:10">
      <c r="A478" s="78" t="s">
        <v>1123</v>
      </c>
      <c r="B478" s="77" t="s">
        <v>1124</v>
      </c>
      <c r="C478" s="78" t="s">
        <v>1125</v>
      </c>
      <c r="D478" s="77" t="s">
        <v>14</v>
      </c>
      <c r="E478" s="77" t="s">
        <v>35</v>
      </c>
      <c r="F478" s="95">
        <v>4</v>
      </c>
      <c r="G478" s="95">
        <v>13.28</v>
      </c>
      <c r="H478" s="95">
        <v>10.93</v>
      </c>
      <c r="I478" s="95">
        <f t="shared" si="58"/>
        <v>24.21</v>
      </c>
      <c r="J478" s="95">
        <f t="shared" si="59"/>
        <v>96.84</v>
      </c>
    </row>
    <row r="479" ht="16.5" spans="1:10">
      <c r="A479" s="78" t="s">
        <v>1126</v>
      </c>
      <c r="B479" s="77" t="s">
        <v>575</v>
      </c>
      <c r="C479" s="78" t="s">
        <v>576</v>
      </c>
      <c r="D479" s="77" t="s">
        <v>14</v>
      </c>
      <c r="E479" s="77" t="s">
        <v>35</v>
      </c>
      <c r="F479" s="95">
        <v>3</v>
      </c>
      <c r="G479" s="95">
        <v>15.28</v>
      </c>
      <c r="H479" s="95">
        <v>14.93</v>
      </c>
      <c r="I479" s="95">
        <f t="shared" si="58"/>
        <v>30.21</v>
      </c>
      <c r="J479" s="95">
        <f t="shared" si="59"/>
        <v>90.63</v>
      </c>
    </row>
    <row r="480" ht="16.5" spans="1:10">
      <c r="A480" s="78" t="s">
        <v>1127</v>
      </c>
      <c r="B480" s="77" t="s">
        <v>1128</v>
      </c>
      <c r="C480" s="78" t="s">
        <v>1129</v>
      </c>
      <c r="D480" s="77" t="s">
        <v>14</v>
      </c>
      <c r="E480" s="77" t="s">
        <v>35</v>
      </c>
      <c r="F480" s="95">
        <v>12</v>
      </c>
      <c r="G480" s="95">
        <v>25.24</v>
      </c>
      <c r="H480" s="95">
        <v>53.02</v>
      </c>
      <c r="I480" s="95">
        <f t="shared" si="58"/>
        <v>78.26</v>
      </c>
      <c r="J480" s="95">
        <f t="shared" si="59"/>
        <v>939.12</v>
      </c>
    </row>
    <row r="481" spans="1:10">
      <c r="A481" s="78" t="s">
        <v>1130</v>
      </c>
      <c r="B481" s="77" t="s">
        <v>554</v>
      </c>
      <c r="C481" s="78" t="s">
        <v>555</v>
      </c>
      <c r="D481" s="77" t="s">
        <v>14</v>
      </c>
      <c r="E481" s="77" t="s">
        <v>146</v>
      </c>
      <c r="F481" s="95">
        <v>81.22</v>
      </c>
      <c r="G481" s="95">
        <v>5.36</v>
      </c>
      <c r="H481" s="95">
        <v>11.99</v>
      </c>
      <c r="I481" s="95">
        <f t="shared" si="58"/>
        <v>17.35</v>
      </c>
      <c r="J481" s="95">
        <f t="shared" si="59"/>
        <v>1409.17</v>
      </c>
    </row>
    <row r="482" ht="16.5" spans="1:10">
      <c r="A482" s="78" t="s">
        <v>1131</v>
      </c>
      <c r="B482" s="77" t="s">
        <v>560</v>
      </c>
      <c r="C482" s="78" t="s">
        <v>561</v>
      </c>
      <c r="D482" s="77" t="s">
        <v>14</v>
      </c>
      <c r="E482" s="77" t="s">
        <v>146</v>
      </c>
      <c r="F482" s="95">
        <v>73.23</v>
      </c>
      <c r="G482" s="95">
        <v>4.42</v>
      </c>
      <c r="H482" s="95">
        <v>13.33</v>
      </c>
      <c r="I482" s="95">
        <f t="shared" si="58"/>
        <v>17.75</v>
      </c>
      <c r="J482" s="95">
        <f t="shared" si="59"/>
        <v>1299.83</v>
      </c>
    </row>
    <row r="483" ht="16.5" spans="1:10">
      <c r="A483" s="78" t="s">
        <v>1132</v>
      </c>
      <c r="B483" s="77" t="s">
        <v>563</v>
      </c>
      <c r="C483" s="78" t="s">
        <v>564</v>
      </c>
      <c r="D483" s="77" t="s">
        <v>14</v>
      </c>
      <c r="E483" s="77" t="s">
        <v>146</v>
      </c>
      <c r="F483" s="95">
        <v>36.86</v>
      </c>
      <c r="G483" s="95">
        <v>5.08</v>
      </c>
      <c r="H483" s="95">
        <v>20.84</v>
      </c>
      <c r="I483" s="95">
        <f t="shared" si="58"/>
        <v>25.92</v>
      </c>
      <c r="J483" s="95">
        <f t="shared" si="59"/>
        <v>955.41</v>
      </c>
    </row>
    <row r="484" ht="16.5" spans="1:10">
      <c r="A484" s="78" t="s">
        <v>1133</v>
      </c>
      <c r="B484" s="77" t="s">
        <v>1134</v>
      </c>
      <c r="C484" s="78" t="s">
        <v>1135</v>
      </c>
      <c r="D484" s="77" t="s">
        <v>14</v>
      </c>
      <c r="E484" s="77" t="s">
        <v>146</v>
      </c>
      <c r="F484" s="95">
        <v>178.26</v>
      </c>
      <c r="G484" s="95">
        <v>8.41</v>
      </c>
      <c r="H484" s="95">
        <v>57.31</v>
      </c>
      <c r="I484" s="95">
        <f t="shared" si="58"/>
        <v>65.72</v>
      </c>
      <c r="J484" s="95">
        <f t="shared" si="59"/>
        <v>11715.25</v>
      </c>
    </row>
    <row r="485" ht="16.5" spans="1:10">
      <c r="A485" s="78" t="s">
        <v>1136</v>
      </c>
      <c r="B485" s="77" t="s">
        <v>1137</v>
      </c>
      <c r="C485" s="78" t="s">
        <v>1138</v>
      </c>
      <c r="D485" s="77" t="s">
        <v>14</v>
      </c>
      <c r="E485" s="77" t="s">
        <v>146</v>
      </c>
      <c r="F485" s="95">
        <v>11.6</v>
      </c>
      <c r="G485" s="95">
        <v>6.09</v>
      </c>
      <c r="H485" s="95">
        <v>29.81</v>
      </c>
      <c r="I485" s="95">
        <f t="shared" si="58"/>
        <v>35.9</v>
      </c>
      <c r="J485" s="95">
        <f t="shared" si="59"/>
        <v>416.44</v>
      </c>
    </row>
    <row r="486" spans="1:10">
      <c r="A486" s="78" t="s">
        <v>1139</v>
      </c>
      <c r="B486" s="77" t="s">
        <v>632</v>
      </c>
      <c r="C486" s="78" t="s">
        <v>633</v>
      </c>
      <c r="D486" s="77" t="s">
        <v>14</v>
      </c>
      <c r="E486" s="77" t="s">
        <v>35</v>
      </c>
      <c r="F486" s="95">
        <v>55</v>
      </c>
      <c r="G486" s="95">
        <v>6.19</v>
      </c>
      <c r="H486" s="95">
        <v>5.03</v>
      </c>
      <c r="I486" s="95">
        <f t="shared" si="58"/>
        <v>11.22</v>
      </c>
      <c r="J486" s="95">
        <f t="shared" si="59"/>
        <v>617.1</v>
      </c>
    </row>
    <row r="487" ht="16.5" spans="1:10">
      <c r="A487" s="78" t="s">
        <v>1140</v>
      </c>
      <c r="B487" s="77" t="s">
        <v>590</v>
      </c>
      <c r="C487" s="78" t="s">
        <v>591</v>
      </c>
      <c r="D487" s="77" t="s">
        <v>14</v>
      </c>
      <c r="E487" s="77" t="s">
        <v>35</v>
      </c>
      <c r="F487" s="95">
        <v>49</v>
      </c>
      <c r="G487" s="95">
        <v>8.85</v>
      </c>
      <c r="H487" s="95">
        <v>7.08</v>
      </c>
      <c r="I487" s="95">
        <f t="shared" si="58"/>
        <v>15.93</v>
      </c>
      <c r="J487" s="95">
        <f t="shared" si="59"/>
        <v>780.57</v>
      </c>
    </row>
    <row r="488" ht="16.5" spans="1:10">
      <c r="A488" s="78" t="s">
        <v>1141</v>
      </c>
      <c r="B488" s="77" t="s">
        <v>638</v>
      </c>
      <c r="C488" s="78" t="s">
        <v>639</v>
      </c>
      <c r="D488" s="77" t="s">
        <v>14</v>
      </c>
      <c r="E488" s="77" t="s">
        <v>35</v>
      </c>
      <c r="F488" s="95">
        <v>35</v>
      </c>
      <c r="G488" s="95">
        <v>10.19</v>
      </c>
      <c r="H488" s="95">
        <v>9.06</v>
      </c>
      <c r="I488" s="95">
        <f t="shared" si="58"/>
        <v>19.25</v>
      </c>
      <c r="J488" s="95">
        <f t="shared" si="59"/>
        <v>673.75</v>
      </c>
    </row>
    <row r="489" ht="16.5" spans="1:10">
      <c r="A489" s="78" t="s">
        <v>1142</v>
      </c>
      <c r="B489" s="77" t="s">
        <v>1143</v>
      </c>
      <c r="C489" s="78" t="s">
        <v>1144</v>
      </c>
      <c r="D489" s="77" t="s">
        <v>14</v>
      </c>
      <c r="E489" s="77" t="s">
        <v>35</v>
      </c>
      <c r="F489" s="95">
        <v>8</v>
      </c>
      <c r="G489" s="95">
        <v>12.18</v>
      </c>
      <c r="H489" s="95">
        <v>15.49</v>
      </c>
      <c r="I489" s="95">
        <f t="shared" si="58"/>
        <v>27.67</v>
      </c>
      <c r="J489" s="95">
        <f t="shared" si="59"/>
        <v>221.36</v>
      </c>
    </row>
    <row r="490" ht="16.5" spans="1:10">
      <c r="A490" s="78" t="s">
        <v>1145</v>
      </c>
      <c r="B490" s="77" t="s">
        <v>1146</v>
      </c>
      <c r="C490" s="78" t="s">
        <v>1147</v>
      </c>
      <c r="D490" s="77" t="s">
        <v>14</v>
      </c>
      <c r="E490" s="77" t="s">
        <v>35</v>
      </c>
      <c r="F490" s="95">
        <v>119</v>
      </c>
      <c r="G490" s="95">
        <v>16.83</v>
      </c>
      <c r="H490" s="95">
        <v>31.24</v>
      </c>
      <c r="I490" s="95">
        <f t="shared" si="58"/>
        <v>48.07</v>
      </c>
      <c r="J490" s="95">
        <f t="shared" si="59"/>
        <v>5720.33</v>
      </c>
    </row>
    <row r="491" ht="16.5" spans="1:10">
      <c r="A491" s="78" t="s">
        <v>1148</v>
      </c>
      <c r="B491" s="77" t="s">
        <v>1149</v>
      </c>
      <c r="C491" s="78" t="s">
        <v>1150</v>
      </c>
      <c r="D491" s="77" t="s">
        <v>14</v>
      </c>
      <c r="E491" s="77" t="s">
        <v>35</v>
      </c>
      <c r="F491" s="95">
        <v>5</v>
      </c>
      <c r="G491" s="95">
        <v>18.27</v>
      </c>
      <c r="H491" s="95">
        <v>28.9</v>
      </c>
      <c r="I491" s="95">
        <f t="shared" si="58"/>
        <v>47.17</v>
      </c>
      <c r="J491" s="95">
        <f t="shared" si="59"/>
        <v>235.85</v>
      </c>
    </row>
    <row r="492" ht="16.5" spans="1:10">
      <c r="A492" s="78" t="s">
        <v>1151</v>
      </c>
      <c r="B492" s="77" t="s">
        <v>593</v>
      </c>
      <c r="C492" s="78" t="s">
        <v>594</v>
      </c>
      <c r="D492" s="77" t="s">
        <v>14</v>
      </c>
      <c r="E492" s="77" t="s">
        <v>146</v>
      </c>
      <c r="F492" s="95">
        <v>81.22</v>
      </c>
      <c r="G492" s="95">
        <v>5.33</v>
      </c>
      <c r="H492" s="95">
        <v>7.74</v>
      </c>
      <c r="I492" s="95">
        <f t="shared" si="58"/>
        <v>13.07</v>
      </c>
      <c r="J492" s="95">
        <f t="shared" si="59"/>
        <v>1061.55</v>
      </c>
    </row>
    <row r="493" ht="15" customHeight="1" spans="1:10">
      <c r="A493" s="106" t="s">
        <v>1152</v>
      </c>
      <c r="B493" s="62" t="s">
        <v>1153</v>
      </c>
      <c r="C493" s="62"/>
      <c r="D493" s="62"/>
      <c r="E493" s="62"/>
      <c r="F493" s="62"/>
      <c r="G493" s="62">
        <f>ROUND(SUMPRODUCT(F494:F494,G494:G494),2)</f>
        <v>60.17</v>
      </c>
      <c r="H493" s="62">
        <f>ROUND(SUMPRODUCT(F494:F494,H494:H494),2)</f>
        <v>276.93</v>
      </c>
      <c r="I493" s="62"/>
      <c r="J493" s="72">
        <f>ROUND(SUM(J494:J494),2)</f>
        <v>337.1</v>
      </c>
    </row>
    <row r="494" ht="16.5" spans="1:10">
      <c r="A494" s="78" t="s">
        <v>1154</v>
      </c>
      <c r="B494" s="77" t="s">
        <v>1155</v>
      </c>
      <c r="C494" s="78" t="s">
        <v>1156</v>
      </c>
      <c r="D494" s="77" t="s">
        <v>27</v>
      </c>
      <c r="E494" s="77" t="s">
        <v>35</v>
      </c>
      <c r="F494" s="95">
        <v>1</v>
      </c>
      <c r="G494" s="95">
        <v>60.17</v>
      </c>
      <c r="H494" s="95">
        <v>276.93</v>
      </c>
      <c r="I494" s="95">
        <f>ROUND(G494+H494,2)</f>
        <v>337.1</v>
      </c>
      <c r="J494" s="95">
        <f>ROUND(ROUND(F494,2)*ROUND(I494,2),2)</f>
        <v>337.1</v>
      </c>
    </row>
    <row r="495" ht="15" customHeight="1" spans="1:10">
      <c r="A495" s="106" t="s">
        <v>1157</v>
      </c>
      <c r="B495" s="62" t="s">
        <v>1158</v>
      </c>
      <c r="C495" s="62"/>
      <c r="D495" s="62"/>
      <c r="E495" s="62"/>
      <c r="F495" s="62"/>
      <c r="G495" s="62">
        <f>ROUND(SUMPRODUCT(F496:F499,G496:G499),2)</f>
        <v>6653.96</v>
      </c>
      <c r="H495" s="62">
        <f>ROUND(SUMPRODUCT(F496:F499,H496:H499),2)</f>
        <v>9797.23</v>
      </c>
      <c r="I495" s="62"/>
      <c r="J495" s="72">
        <f>ROUND(SUM(J496:J499),2)</f>
        <v>16451.19</v>
      </c>
    </row>
    <row r="496" ht="16.5" spans="1:10">
      <c r="A496" s="78" t="s">
        <v>1159</v>
      </c>
      <c r="B496" s="77" t="s">
        <v>1160</v>
      </c>
      <c r="C496" s="78" t="s">
        <v>1161</v>
      </c>
      <c r="D496" s="77" t="s">
        <v>27</v>
      </c>
      <c r="E496" s="77" t="s">
        <v>35</v>
      </c>
      <c r="F496" s="95">
        <v>1</v>
      </c>
      <c r="G496" s="95">
        <v>2682.17</v>
      </c>
      <c r="H496" s="95">
        <v>1186.48</v>
      </c>
      <c r="I496" s="95">
        <f>ROUND(G496+H496,2)</f>
        <v>3868.65</v>
      </c>
      <c r="J496" s="95">
        <f>ROUND(ROUND(F496,2)*ROUND(I496,2),2)</f>
        <v>3868.65</v>
      </c>
    </row>
    <row r="497" ht="16.5" spans="1:10">
      <c r="A497" s="78" t="s">
        <v>1162</v>
      </c>
      <c r="B497" s="77" t="s">
        <v>1163</v>
      </c>
      <c r="C497" s="78" t="s">
        <v>1164</v>
      </c>
      <c r="D497" s="77" t="s">
        <v>27</v>
      </c>
      <c r="E497" s="77" t="s">
        <v>1165</v>
      </c>
      <c r="F497" s="95">
        <v>1</v>
      </c>
      <c r="G497" s="95">
        <v>1580.15</v>
      </c>
      <c r="H497" s="95">
        <v>703.05</v>
      </c>
      <c r="I497" s="95">
        <f>ROUND(G497+H497,2)</f>
        <v>2283.2</v>
      </c>
      <c r="J497" s="95">
        <f>ROUND(ROUND(F497,2)*ROUND(I497,2),2)</f>
        <v>2283.2</v>
      </c>
    </row>
    <row r="498" ht="16.5" spans="1:10">
      <c r="A498" s="78" t="s">
        <v>1166</v>
      </c>
      <c r="B498" s="77" t="s">
        <v>1167</v>
      </c>
      <c r="C498" s="78" t="s">
        <v>1168</v>
      </c>
      <c r="D498" s="77" t="s">
        <v>27</v>
      </c>
      <c r="E498" s="77" t="s">
        <v>35</v>
      </c>
      <c r="F498" s="95">
        <v>1</v>
      </c>
      <c r="G498" s="95">
        <v>2108.94</v>
      </c>
      <c r="H498" s="95">
        <v>6385.45</v>
      </c>
      <c r="I498" s="95">
        <f>ROUND(G498+H498,2)</f>
        <v>8494.39</v>
      </c>
      <c r="J498" s="95">
        <f>ROUND(ROUND(F498,2)*ROUND(I498,2),2)</f>
        <v>8494.39</v>
      </c>
    </row>
    <row r="499" ht="16.5" spans="1:10">
      <c r="A499" s="78" t="s">
        <v>1169</v>
      </c>
      <c r="B499" s="77" t="s">
        <v>1170</v>
      </c>
      <c r="C499" s="78" t="s">
        <v>1171</v>
      </c>
      <c r="D499" s="77" t="s">
        <v>27</v>
      </c>
      <c r="E499" s="77" t="s">
        <v>35</v>
      </c>
      <c r="F499" s="95">
        <v>1</v>
      </c>
      <c r="G499" s="95">
        <v>282.7</v>
      </c>
      <c r="H499" s="95">
        <v>1522.25</v>
      </c>
      <c r="I499" s="95">
        <f>ROUND(G499+H499,2)</f>
        <v>1804.95</v>
      </c>
      <c r="J499" s="95">
        <f>ROUND(ROUND(F499,2)*ROUND(I499,2),2)</f>
        <v>1804.95</v>
      </c>
    </row>
    <row r="500" ht="15" customHeight="1" spans="1:10">
      <c r="A500" s="106" t="s">
        <v>1172</v>
      </c>
      <c r="B500" s="62" t="s">
        <v>1173</v>
      </c>
      <c r="C500" s="62"/>
      <c r="D500" s="62"/>
      <c r="E500" s="62"/>
      <c r="F500" s="62"/>
      <c r="G500" s="62">
        <f>ROUND(ROUND(F501*G501,2)+ROUND(F525*G525,2)+ROUND(F531*G531,2)+ROUND(F534*G534,2)+ROUND(F538*G538,2)+ROUND(F540*G540,2),2)</f>
        <v>0</v>
      </c>
      <c r="H500" s="62">
        <f>ROUND(ROUND(F501*H501,2)+ROUND(F525*H525,2)+ROUND(F531*H531,2)+ROUND(F534*H534,2)+ROUND(F538*H538,2)+ROUND(F540*H540,2),2)</f>
        <v>0</v>
      </c>
      <c r="I500" s="62"/>
      <c r="J500" s="72">
        <f>ROUND(J501+J525+J531+J534+J538+J540,2)</f>
        <v>141886.21</v>
      </c>
    </row>
    <row r="501" ht="15" customHeight="1" spans="1:10">
      <c r="A501" s="106" t="s">
        <v>1174</v>
      </c>
      <c r="B501" s="62" t="s">
        <v>552</v>
      </c>
      <c r="C501" s="62"/>
      <c r="D501" s="62"/>
      <c r="E501" s="62"/>
      <c r="F501" s="62"/>
      <c r="G501" s="62">
        <f>ROUND(SUMPRODUCT(F502:F524,G502:G524),2)</f>
        <v>12180.47</v>
      </c>
      <c r="H501" s="62">
        <f>ROUND(SUMPRODUCT(F502:F524,H502:H524),2)</f>
        <v>18986.86</v>
      </c>
      <c r="I501" s="62"/>
      <c r="J501" s="72">
        <f>ROUND(SUM(J502:J524),2)</f>
        <v>31167.33</v>
      </c>
    </row>
    <row r="502" ht="16.5" spans="1:10">
      <c r="A502" s="78" t="s">
        <v>1175</v>
      </c>
      <c r="B502" s="77" t="s">
        <v>560</v>
      </c>
      <c r="C502" s="78" t="s">
        <v>561</v>
      </c>
      <c r="D502" s="77" t="s">
        <v>14</v>
      </c>
      <c r="E502" s="77" t="s">
        <v>146</v>
      </c>
      <c r="F502" s="95">
        <v>28.95</v>
      </c>
      <c r="G502" s="95">
        <v>4.42</v>
      </c>
      <c r="H502" s="95">
        <v>13.33</v>
      </c>
      <c r="I502" s="95">
        <f t="shared" ref="I502:I524" si="60">ROUND(G502+H502,2)</f>
        <v>17.75</v>
      </c>
      <c r="J502" s="95">
        <f t="shared" ref="J502:J524" si="61">ROUND(ROUND(F502,2)*ROUND(I502,2),2)</f>
        <v>513.86</v>
      </c>
    </row>
    <row r="503" ht="16.5" spans="1:10">
      <c r="A503" s="78" t="s">
        <v>1176</v>
      </c>
      <c r="B503" s="77" t="s">
        <v>1177</v>
      </c>
      <c r="C503" s="78" t="s">
        <v>1178</v>
      </c>
      <c r="D503" s="77" t="s">
        <v>14</v>
      </c>
      <c r="E503" s="77" t="s">
        <v>35</v>
      </c>
      <c r="F503" s="95">
        <v>4</v>
      </c>
      <c r="G503" s="95">
        <v>6.39</v>
      </c>
      <c r="H503" s="95">
        <v>5.27</v>
      </c>
      <c r="I503" s="95">
        <f t="shared" si="60"/>
        <v>11.66</v>
      </c>
      <c r="J503" s="95">
        <f t="shared" si="61"/>
        <v>46.64</v>
      </c>
    </row>
    <row r="504" ht="16.5" spans="1:10">
      <c r="A504" s="78" t="s">
        <v>1179</v>
      </c>
      <c r="B504" s="77" t="s">
        <v>566</v>
      </c>
      <c r="C504" s="78" t="s">
        <v>567</v>
      </c>
      <c r="D504" s="77" t="s">
        <v>14</v>
      </c>
      <c r="E504" s="77" t="s">
        <v>35</v>
      </c>
      <c r="F504" s="95">
        <v>60</v>
      </c>
      <c r="G504" s="95">
        <v>11.65</v>
      </c>
      <c r="H504" s="95">
        <v>7.6</v>
      </c>
      <c r="I504" s="95">
        <f t="shared" si="60"/>
        <v>19.25</v>
      </c>
      <c r="J504" s="95">
        <f t="shared" si="61"/>
        <v>1155</v>
      </c>
    </row>
    <row r="505" ht="16.5" spans="1:10">
      <c r="A505" s="78" t="s">
        <v>1180</v>
      </c>
      <c r="B505" s="77" t="s">
        <v>572</v>
      </c>
      <c r="C505" s="78" t="s">
        <v>573</v>
      </c>
      <c r="D505" s="77" t="s">
        <v>14</v>
      </c>
      <c r="E505" s="77" t="s">
        <v>35</v>
      </c>
      <c r="F505" s="95">
        <v>30</v>
      </c>
      <c r="G505" s="95">
        <v>12.95</v>
      </c>
      <c r="H505" s="95">
        <v>9.43</v>
      </c>
      <c r="I505" s="95">
        <f t="shared" si="60"/>
        <v>22.38</v>
      </c>
      <c r="J505" s="95">
        <f t="shared" si="61"/>
        <v>671.4</v>
      </c>
    </row>
    <row r="506" ht="16.5" spans="1:10">
      <c r="A506" s="78" t="s">
        <v>1181</v>
      </c>
      <c r="B506" s="77" t="s">
        <v>1124</v>
      </c>
      <c r="C506" s="78" t="s">
        <v>1125</v>
      </c>
      <c r="D506" s="77" t="s">
        <v>14</v>
      </c>
      <c r="E506" s="77" t="s">
        <v>35</v>
      </c>
      <c r="F506" s="95">
        <v>4</v>
      </c>
      <c r="G506" s="95">
        <v>13.28</v>
      </c>
      <c r="H506" s="95">
        <v>10.93</v>
      </c>
      <c r="I506" s="95">
        <f t="shared" si="60"/>
        <v>24.21</v>
      </c>
      <c r="J506" s="95">
        <f t="shared" si="61"/>
        <v>96.84</v>
      </c>
    </row>
    <row r="507" spans="1:10">
      <c r="A507" s="78" t="s">
        <v>1182</v>
      </c>
      <c r="B507" s="77" t="s">
        <v>1183</v>
      </c>
      <c r="C507" s="78" t="s">
        <v>1184</v>
      </c>
      <c r="D507" s="77" t="s">
        <v>14</v>
      </c>
      <c r="E507" s="77" t="s">
        <v>35</v>
      </c>
      <c r="F507" s="95">
        <v>76</v>
      </c>
      <c r="G507" s="95">
        <v>5.4</v>
      </c>
      <c r="H507" s="95">
        <v>3.46</v>
      </c>
      <c r="I507" s="95">
        <f t="shared" si="60"/>
        <v>8.86</v>
      </c>
      <c r="J507" s="95">
        <f t="shared" si="61"/>
        <v>673.36</v>
      </c>
    </row>
    <row r="508" spans="1:10">
      <c r="A508" s="78" t="s">
        <v>1185</v>
      </c>
      <c r="B508" s="77" t="s">
        <v>581</v>
      </c>
      <c r="C508" s="78" t="s">
        <v>582</v>
      </c>
      <c r="D508" s="77" t="s">
        <v>14</v>
      </c>
      <c r="E508" s="77" t="s">
        <v>35</v>
      </c>
      <c r="F508" s="95">
        <v>42</v>
      </c>
      <c r="G508" s="95">
        <v>4.27</v>
      </c>
      <c r="H508" s="95">
        <v>2.94</v>
      </c>
      <c r="I508" s="95">
        <f t="shared" si="60"/>
        <v>7.21</v>
      </c>
      <c r="J508" s="95">
        <f t="shared" si="61"/>
        <v>302.82</v>
      </c>
    </row>
    <row r="509" spans="1:10">
      <c r="A509" s="78" t="s">
        <v>1186</v>
      </c>
      <c r="B509" s="77" t="s">
        <v>578</v>
      </c>
      <c r="C509" s="78" t="s">
        <v>579</v>
      </c>
      <c r="D509" s="77" t="s">
        <v>14</v>
      </c>
      <c r="E509" s="77" t="s">
        <v>35</v>
      </c>
      <c r="F509" s="95">
        <v>88</v>
      </c>
      <c r="G509" s="95">
        <v>7.77</v>
      </c>
      <c r="H509" s="95">
        <v>4.51</v>
      </c>
      <c r="I509" s="95">
        <f t="shared" si="60"/>
        <v>12.28</v>
      </c>
      <c r="J509" s="95">
        <f t="shared" si="61"/>
        <v>1080.64</v>
      </c>
    </row>
    <row r="510" spans="1:10">
      <c r="A510" s="78" t="s">
        <v>1187</v>
      </c>
      <c r="B510" s="77" t="s">
        <v>1188</v>
      </c>
      <c r="C510" s="78" t="s">
        <v>1189</v>
      </c>
      <c r="D510" s="77" t="s">
        <v>14</v>
      </c>
      <c r="E510" s="77" t="s">
        <v>35</v>
      </c>
      <c r="F510" s="95">
        <v>80</v>
      </c>
      <c r="G510" s="95">
        <v>6.32</v>
      </c>
      <c r="H510" s="95">
        <v>4.27</v>
      </c>
      <c r="I510" s="95">
        <f t="shared" si="60"/>
        <v>10.59</v>
      </c>
      <c r="J510" s="95">
        <f t="shared" si="61"/>
        <v>847.2</v>
      </c>
    </row>
    <row r="511" spans="1:10">
      <c r="A511" s="78" t="s">
        <v>1190</v>
      </c>
      <c r="B511" s="77" t="s">
        <v>587</v>
      </c>
      <c r="C511" s="78" t="s">
        <v>588</v>
      </c>
      <c r="D511" s="77" t="s">
        <v>14</v>
      </c>
      <c r="E511" s="77" t="s">
        <v>35</v>
      </c>
      <c r="F511" s="95">
        <v>21</v>
      </c>
      <c r="G511" s="95">
        <v>5.17</v>
      </c>
      <c r="H511" s="95">
        <v>3.76</v>
      </c>
      <c r="I511" s="95">
        <f t="shared" si="60"/>
        <v>8.93</v>
      </c>
      <c r="J511" s="95">
        <f t="shared" si="61"/>
        <v>187.53</v>
      </c>
    </row>
    <row r="512" spans="1:10">
      <c r="A512" s="78" t="s">
        <v>1191</v>
      </c>
      <c r="B512" s="77" t="s">
        <v>584</v>
      </c>
      <c r="C512" s="78" t="s">
        <v>585</v>
      </c>
      <c r="D512" s="77" t="s">
        <v>14</v>
      </c>
      <c r="E512" s="77" t="s">
        <v>35</v>
      </c>
      <c r="F512" s="95">
        <v>43</v>
      </c>
      <c r="G512" s="95">
        <v>8.65</v>
      </c>
      <c r="H512" s="95">
        <v>5.3</v>
      </c>
      <c r="I512" s="95">
        <f t="shared" si="60"/>
        <v>13.95</v>
      </c>
      <c r="J512" s="95">
        <f t="shared" si="61"/>
        <v>599.85</v>
      </c>
    </row>
    <row r="513" ht="16.5" spans="1:10">
      <c r="A513" s="78" t="s">
        <v>1192</v>
      </c>
      <c r="B513" s="77" t="s">
        <v>590</v>
      </c>
      <c r="C513" s="78" t="s">
        <v>591</v>
      </c>
      <c r="D513" s="77" t="s">
        <v>14</v>
      </c>
      <c r="E513" s="77" t="s">
        <v>35</v>
      </c>
      <c r="F513" s="95">
        <v>20</v>
      </c>
      <c r="G513" s="95">
        <v>8.85</v>
      </c>
      <c r="H513" s="95">
        <v>7.08</v>
      </c>
      <c r="I513" s="95">
        <f t="shared" si="60"/>
        <v>15.93</v>
      </c>
      <c r="J513" s="95">
        <f t="shared" si="61"/>
        <v>318.6</v>
      </c>
    </row>
    <row r="514" spans="1:10">
      <c r="A514" s="78" t="s">
        <v>1193</v>
      </c>
      <c r="B514" s="77" t="s">
        <v>614</v>
      </c>
      <c r="C514" s="78" t="s">
        <v>615</v>
      </c>
      <c r="D514" s="77" t="s">
        <v>14</v>
      </c>
      <c r="E514" s="77" t="s">
        <v>35</v>
      </c>
      <c r="F514" s="95">
        <v>2</v>
      </c>
      <c r="G514" s="95">
        <v>11.53</v>
      </c>
      <c r="H514" s="95">
        <v>14.12</v>
      </c>
      <c r="I514" s="95">
        <f t="shared" si="60"/>
        <v>25.65</v>
      </c>
      <c r="J514" s="95">
        <f t="shared" si="61"/>
        <v>51.3</v>
      </c>
    </row>
    <row r="515" spans="1:10">
      <c r="A515" s="78" t="s">
        <v>1194</v>
      </c>
      <c r="B515" s="77" t="s">
        <v>1195</v>
      </c>
      <c r="C515" s="78" t="s">
        <v>1196</v>
      </c>
      <c r="D515" s="77" t="s">
        <v>14</v>
      </c>
      <c r="E515" s="77" t="s">
        <v>35</v>
      </c>
      <c r="F515" s="95">
        <v>7</v>
      </c>
      <c r="G515" s="95">
        <v>14.29</v>
      </c>
      <c r="H515" s="95">
        <v>17.55</v>
      </c>
      <c r="I515" s="95">
        <f t="shared" si="60"/>
        <v>31.84</v>
      </c>
      <c r="J515" s="95">
        <f t="shared" si="61"/>
        <v>222.88</v>
      </c>
    </row>
    <row r="516" spans="1:10">
      <c r="A516" s="78" t="s">
        <v>1197</v>
      </c>
      <c r="B516" s="77" t="s">
        <v>617</v>
      </c>
      <c r="C516" s="78" t="s">
        <v>618</v>
      </c>
      <c r="D516" s="77" t="s">
        <v>14</v>
      </c>
      <c r="E516" s="77" t="s">
        <v>35</v>
      </c>
      <c r="F516" s="95">
        <v>9</v>
      </c>
      <c r="G516" s="95">
        <v>9.46</v>
      </c>
      <c r="H516" s="95">
        <v>12.32</v>
      </c>
      <c r="I516" s="95">
        <f t="shared" si="60"/>
        <v>21.78</v>
      </c>
      <c r="J516" s="95">
        <f t="shared" si="61"/>
        <v>196.02</v>
      </c>
    </row>
    <row r="517" spans="1:10">
      <c r="A517" s="78" t="s">
        <v>1198</v>
      </c>
      <c r="B517" s="77" t="s">
        <v>1199</v>
      </c>
      <c r="C517" s="78" t="s">
        <v>1200</v>
      </c>
      <c r="D517" s="77" t="s">
        <v>14</v>
      </c>
      <c r="E517" s="77" t="s">
        <v>35</v>
      </c>
      <c r="F517" s="95">
        <v>16</v>
      </c>
      <c r="G517" s="95">
        <v>10.83</v>
      </c>
      <c r="H517" s="95">
        <v>14.92</v>
      </c>
      <c r="I517" s="95">
        <f t="shared" si="60"/>
        <v>25.75</v>
      </c>
      <c r="J517" s="95">
        <f t="shared" si="61"/>
        <v>412</v>
      </c>
    </row>
    <row r="518" spans="1:10">
      <c r="A518" s="78" t="s">
        <v>1201</v>
      </c>
      <c r="B518" s="77" t="s">
        <v>620</v>
      </c>
      <c r="C518" s="78" t="s">
        <v>621</v>
      </c>
      <c r="D518" s="77" t="s">
        <v>14</v>
      </c>
      <c r="E518" s="77" t="s">
        <v>35</v>
      </c>
      <c r="F518" s="95">
        <v>25</v>
      </c>
      <c r="G518" s="95">
        <v>13.59</v>
      </c>
      <c r="H518" s="95">
        <v>15.04</v>
      </c>
      <c r="I518" s="95">
        <f t="shared" si="60"/>
        <v>28.63</v>
      </c>
      <c r="J518" s="95">
        <f t="shared" si="61"/>
        <v>715.75</v>
      </c>
    </row>
    <row r="519" spans="1:10">
      <c r="A519" s="78" t="s">
        <v>1202</v>
      </c>
      <c r="B519" s="77" t="s">
        <v>623</v>
      </c>
      <c r="C519" s="78" t="s">
        <v>624</v>
      </c>
      <c r="D519" s="77" t="s">
        <v>14</v>
      </c>
      <c r="E519" s="77" t="s">
        <v>35</v>
      </c>
      <c r="F519" s="95">
        <v>41</v>
      </c>
      <c r="G519" s="95">
        <v>17.73</v>
      </c>
      <c r="H519" s="95">
        <v>19.09</v>
      </c>
      <c r="I519" s="95">
        <f t="shared" si="60"/>
        <v>36.82</v>
      </c>
      <c r="J519" s="95">
        <f t="shared" si="61"/>
        <v>1509.62</v>
      </c>
    </row>
    <row r="520" spans="1:10">
      <c r="A520" s="78" t="s">
        <v>1203</v>
      </c>
      <c r="B520" s="77" t="s">
        <v>626</v>
      </c>
      <c r="C520" s="78" t="s">
        <v>627</v>
      </c>
      <c r="D520" s="77" t="s">
        <v>14</v>
      </c>
      <c r="E520" s="77" t="s">
        <v>35</v>
      </c>
      <c r="F520" s="95">
        <v>8</v>
      </c>
      <c r="G520" s="95">
        <v>15.67</v>
      </c>
      <c r="H520" s="95">
        <v>17.69</v>
      </c>
      <c r="I520" s="95">
        <f t="shared" si="60"/>
        <v>33.36</v>
      </c>
      <c r="J520" s="95">
        <f t="shared" si="61"/>
        <v>266.88</v>
      </c>
    </row>
    <row r="521" spans="1:10">
      <c r="A521" s="78" t="s">
        <v>1204</v>
      </c>
      <c r="B521" s="77" t="s">
        <v>1205</v>
      </c>
      <c r="C521" s="78" t="s">
        <v>1206</v>
      </c>
      <c r="D521" s="77" t="s">
        <v>14</v>
      </c>
      <c r="E521" s="77" t="s">
        <v>35</v>
      </c>
      <c r="F521" s="95">
        <v>13</v>
      </c>
      <c r="G521" s="95">
        <v>21.18</v>
      </c>
      <c r="H521" s="95">
        <v>23.88</v>
      </c>
      <c r="I521" s="95">
        <f t="shared" si="60"/>
        <v>45.06</v>
      </c>
      <c r="J521" s="95">
        <f t="shared" si="61"/>
        <v>585.78</v>
      </c>
    </row>
    <row r="522" ht="16.5" spans="1:10">
      <c r="A522" s="78" t="s">
        <v>1207</v>
      </c>
      <c r="B522" s="77" t="s">
        <v>593</v>
      </c>
      <c r="C522" s="78" t="s">
        <v>594</v>
      </c>
      <c r="D522" s="77" t="s">
        <v>14</v>
      </c>
      <c r="E522" s="77" t="s">
        <v>146</v>
      </c>
      <c r="F522" s="95">
        <v>522.19</v>
      </c>
      <c r="G522" s="95">
        <v>5.33</v>
      </c>
      <c r="H522" s="95">
        <v>7.74</v>
      </c>
      <c r="I522" s="95">
        <f t="shared" si="60"/>
        <v>13.07</v>
      </c>
      <c r="J522" s="95">
        <f t="shared" si="61"/>
        <v>6825.02</v>
      </c>
    </row>
    <row r="523" ht="16.5" spans="1:10">
      <c r="A523" s="78" t="s">
        <v>1208</v>
      </c>
      <c r="B523" s="77" t="s">
        <v>660</v>
      </c>
      <c r="C523" s="78" t="s">
        <v>661</v>
      </c>
      <c r="D523" s="77" t="s">
        <v>27</v>
      </c>
      <c r="E523" s="77" t="s">
        <v>146</v>
      </c>
      <c r="F523" s="95">
        <v>307.52</v>
      </c>
      <c r="G523" s="95">
        <v>6.99</v>
      </c>
      <c r="H523" s="95">
        <v>16.63</v>
      </c>
      <c r="I523" s="95">
        <f t="shared" si="60"/>
        <v>23.62</v>
      </c>
      <c r="J523" s="95">
        <f t="shared" si="61"/>
        <v>7263.62</v>
      </c>
    </row>
    <row r="524" ht="16.5" spans="1:10">
      <c r="A524" s="78" t="s">
        <v>1209</v>
      </c>
      <c r="B524" s="77" t="s">
        <v>663</v>
      </c>
      <c r="C524" s="78" t="s">
        <v>664</v>
      </c>
      <c r="D524" s="77" t="s">
        <v>27</v>
      </c>
      <c r="E524" s="77" t="s">
        <v>146</v>
      </c>
      <c r="F524" s="95">
        <v>214.67</v>
      </c>
      <c r="G524" s="95">
        <v>7.77</v>
      </c>
      <c r="H524" s="95">
        <v>23.09</v>
      </c>
      <c r="I524" s="95">
        <f t="shared" si="60"/>
        <v>30.86</v>
      </c>
      <c r="J524" s="95">
        <f t="shared" si="61"/>
        <v>6624.72</v>
      </c>
    </row>
    <row r="525" ht="15" customHeight="1" spans="1:10">
      <c r="A525" s="106" t="s">
        <v>1210</v>
      </c>
      <c r="B525" s="62" t="s">
        <v>666</v>
      </c>
      <c r="C525" s="62"/>
      <c r="D525" s="62"/>
      <c r="E525" s="62"/>
      <c r="F525" s="62"/>
      <c r="G525" s="62">
        <f>ROUND(SUMPRODUCT(F526:F530,G526:G530),2)</f>
        <v>1067.25</v>
      </c>
      <c r="H525" s="62">
        <f>ROUND(SUMPRODUCT(F526:F530,H526:H530),2)</f>
        <v>6334.27</v>
      </c>
      <c r="I525" s="62"/>
      <c r="J525" s="72">
        <f>ROUND(SUM(J526:J530),2)</f>
        <v>7401.51</v>
      </c>
    </row>
    <row r="526" ht="16.5" spans="1:10">
      <c r="A526" s="78" t="s">
        <v>1211</v>
      </c>
      <c r="B526" s="77" t="s">
        <v>1212</v>
      </c>
      <c r="C526" s="78" t="s">
        <v>1213</v>
      </c>
      <c r="D526" s="77" t="s">
        <v>27</v>
      </c>
      <c r="E526" s="77" t="s">
        <v>376</v>
      </c>
      <c r="F526" s="95">
        <v>51.5</v>
      </c>
      <c r="G526" s="95">
        <v>7.69</v>
      </c>
      <c r="H526" s="95">
        <v>87.79</v>
      </c>
      <c r="I526" s="95">
        <f>ROUND(G526+H526,2)</f>
        <v>95.48</v>
      </c>
      <c r="J526" s="95">
        <f>ROUND(ROUND(F526,2)*ROUND(I526,2),2)</f>
        <v>4917.22</v>
      </c>
    </row>
    <row r="527" spans="1:10">
      <c r="A527" s="78" t="s">
        <v>1214</v>
      </c>
      <c r="B527" s="77" t="s">
        <v>1215</v>
      </c>
      <c r="C527" s="78" t="s">
        <v>1216</v>
      </c>
      <c r="D527" s="77" t="s">
        <v>643</v>
      </c>
      <c r="E527" s="77" t="s">
        <v>376</v>
      </c>
      <c r="F527" s="95">
        <v>5</v>
      </c>
      <c r="G527" s="95">
        <v>7.69</v>
      </c>
      <c r="H527" s="95">
        <v>113.86</v>
      </c>
      <c r="I527" s="95">
        <f>ROUND(G527+H527,2)</f>
        <v>121.55</v>
      </c>
      <c r="J527" s="95">
        <f>ROUND(ROUND(F527,2)*ROUND(I527,2),2)</f>
        <v>607.75</v>
      </c>
    </row>
    <row r="528" spans="1:10">
      <c r="A528" s="78" t="s">
        <v>1217</v>
      </c>
      <c r="B528" s="77" t="s">
        <v>1218</v>
      </c>
      <c r="C528" s="78" t="s">
        <v>1219</v>
      </c>
      <c r="D528" s="77" t="s">
        <v>643</v>
      </c>
      <c r="E528" s="77" t="s">
        <v>376</v>
      </c>
      <c r="F528" s="95">
        <v>4</v>
      </c>
      <c r="G528" s="95">
        <v>7.69</v>
      </c>
      <c r="H528" s="95">
        <v>82.32</v>
      </c>
      <c r="I528" s="95">
        <f>ROUND(G528+H528,2)</f>
        <v>90.01</v>
      </c>
      <c r="J528" s="95">
        <f>ROUND(ROUND(F528,2)*ROUND(I528,2),2)</f>
        <v>360.04</v>
      </c>
    </row>
    <row r="529" spans="1:10">
      <c r="A529" s="78" t="s">
        <v>1220</v>
      </c>
      <c r="B529" s="77" t="s">
        <v>1221</v>
      </c>
      <c r="C529" s="78" t="s">
        <v>1222</v>
      </c>
      <c r="D529" s="77" t="s">
        <v>643</v>
      </c>
      <c r="E529" s="77" t="s">
        <v>376</v>
      </c>
      <c r="F529" s="95">
        <v>1</v>
      </c>
      <c r="G529" s="95">
        <v>7.69</v>
      </c>
      <c r="H529" s="95">
        <v>72.99</v>
      </c>
      <c r="I529" s="95">
        <f>ROUND(G529+H529,2)</f>
        <v>80.68</v>
      </c>
      <c r="J529" s="95">
        <f>ROUND(ROUND(F529,2)*ROUND(I529,2),2)</f>
        <v>80.68</v>
      </c>
    </row>
    <row r="530" spans="1:10">
      <c r="A530" s="78" t="s">
        <v>1223</v>
      </c>
      <c r="B530" s="77" t="s">
        <v>671</v>
      </c>
      <c r="C530" s="78" t="s">
        <v>672</v>
      </c>
      <c r="D530" s="77" t="s">
        <v>643</v>
      </c>
      <c r="E530" s="77" t="s">
        <v>383</v>
      </c>
      <c r="F530" s="95">
        <v>51.5</v>
      </c>
      <c r="G530" s="95">
        <v>11.54</v>
      </c>
      <c r="H530" s="95">
        <v>16.34</v>
      </c>
      <c r="I530" s="95">
        <f>ROUND(G530+H530,2)</f>
        <v>27.88</v>
      </c>
      <c r="J530" s="95">
        <f>ROUND(ROUND(F530,2)*ROUND(I530,2),2)</f>
        <v>1435.82</v>
      </c>
    </row>
    <row r="531" ht="15" customHeight="1" spans="1:10">
      <c r="A531" s="106" t="s">
        <v>1224</v>
      </c>
      <c r="B531" s="62" t="s">
        <v>1225</v>
      </c>
      <c r="C531" s="62"/>
      <c r="D531" s="62"/>
      <c r="E531" s="62"/>
      <c r="F531" s="62"/>
      <c r="G531" s="62">
        <f>ROUND(SUMPRODUCT(F532:F533,G532:G533),2)</f>
        <v>3956.46</v>
      </c>
      <c r="H531" s="62">
        <f>ROUND(SUMPRODUCT(F532:F533,H532:H533),2)</f>
        <v>7204.38</v>
      </c>
      <c r="I531" s="62"/>
      <c r="J531" s="72">
        <f>ROUND(SUM(J532:J533),2)</f>
        <v>11160.84</v>
      </c>
    </row>
    <row r="532" ht="16.5" spans="1:10">
      <c r="A532" s="78" t="s">
        <v>1226</v>
      </c>
      <c r="B532" s="77" t="s">
        <v>1227</v>
      </c>
      <c r="C532" s="78" t="s">
        <v>1228</v>
      </c>
      <c r="D532" s="77" t="s">
        <v>27</v>
      </c>
      <c r="E532" s="77" t="s">
        <v>35</v>
      </c>
      <c r="F532" s="95">
        <v>26</v>
      </c>
      <c r="G532" s="95">
        <v>42.09</v>
      </c>
      <c r="H532" s="95">
        <v>93.91</v>
      </c>
      <c r="I532" s="95">
        <f>ROUND(G532+H532,2)</f>
        <v>136</v>
      </c>
      <c r="J532" s="95">
        <f>ROUND(ROUND(F532,2)*ROUND(I532,2),2)</f>
        <v>3536</v>
      </c>
    </row>
    <row r="533" ht="16.5" spans="1:10">
      <c r="A533" s="78" t="s">
        <v>1229</v>
      </c>
      <c r="B533" s="77" t="s">
        <v>1230</v>
      </c>
      <c r="C533" s="78" t="s">
        <v>1231</v>
      </c>
      <c r="D533" s="77" t="s">
        <v>27</v>
      </c>
      <c r="E533" s="77" t="s">
        <v>35</v>
      </c>
      <c r="F533" s="95">
        <v>68</v>
      </c>
      <c r="G533" s="95">
        <v>42.09</v>
      </c>
      <c r="H533" s="95">
        <v>70.04</v>
      </c>
      <c r="I533" s="95">
        <f>ROUND(G533+H533,2)</f>
        <v>112.13</v>
      </c>
      <c r="J533" s="95">
        <f>ROUND(ROUND(F533,2)*ROUND(I533,2),2)</f>
        <v>7624.84</v>
      </c>
    </row>
    <row r="534" ht="15" customHeight="1" spans="1:10">
      <c r="A534" s="106" t="s">
        <v>1232</v>
      </c>
      <c r="B534" s="62" t="s">
        <v>743</v>
      </c>
      <c r="C534" s="62"/>
      <c r="D534" s="62"/>
      <c r="E534" s="62"/>
      <c r="F534" s="62"/>
      <c r="G534" s="62">
        <f>ROUND(SUMPRODUCT(F535:F537,G535:G537),2)</f>
        <v>648.04</v>
      </c>
      <c r="H534" s="62">
        <f>ROUND(SUMPRODUCT(F535:F537,H535:H537),2)</f>
        <v>35453.41</v>
      </c>
      <c r="I534" s="62"/>
      <c r="J534" s="72">
        <f>ROUND(SUM(J535:J537),2)</f>
        <v>36101.45</v>
      </c>
    </row>
    <row r="535" spans="1:10">
      <c r="A535" s="78" t="s">
        <v>1233</v>
      </c>
      <c r="B535" s="77" t="s">
        <v>1234</v>
      </c>
      <c r="C535" s="78" t="s">
        <v>1235</v>
      </c>
      <c r="D535" s="77" t="s">
        <v>14</v>
      </c>
      <c r="E535" s="77" t="s">
        <v>146</v>
      </c>
      <c r="F535" s="95">
        <v>3404.76</v>
      </c>
      <c r="G535" s="95">
        <v>0.17</v>
      </c>
      <c r="H535" s="95">
        <v>8.3</v>
      </c>
      <c r="I535" s="95">
        <f>ROUND(G535+H535,2)</f>
        <v>8.47</v>
      </c>
      <c r="J535" s="95">
        <f>ROUND(ROUND(F535,2)*ROUND(I535,2),2)</f>
        <v>28838.32</v>
      </c>
    </row>
    <row r="536" ht="16.5" spans="1:10">
      <c r="A536" s="78" t="s">
        <v>1236</v>
      </c>
      <c r="B536" s="77" t="s">
        <v>1237</v>
      </c>
      <c r="C536" s="78" t="s">
        <v>1238</v>
      </c>
      <c r="D536" s="77" t="s">
        <v>27</v>
      </c>
      <c r="E536" s="77" t="s">
        <v>146</v>
      </c>
      <c r="F536" s="95">
        <v>134.59</v>
      </c>
      <c r="G536" s="95">
        <v>0.18</v>
      </c>
      <c r="H536" s="95">
        <v>13.05</v>
      </c>
      <c r="I536" s="95">
        <f>ROUND(G536+H536,2)</f>
        <v>13.23</v>
      </c>
      <c r="J536" s="95">
        <f>ROUND(ROUND(F536,2)*ROUND(I536,2),2)</f>
        <v>1780.63</v>
      </c>
    </row>
    <row r="537" ht="16.5" spans="1:10">
      <c r="A537" s="78" t="s">
        <v>1239</v>
      </c>
      <c r="B537" s="77" t="s">
        <v>1240</v>
      </c>
      <c r="C537" s="78" t="s">
        <v>1241</v>
      </c>
      <c r="D537" s="77" t="s">
        <v>27</v>
      </c>
      <c r="E537" s="77" t="s">
        <v>146</v>
      </c>
      <c r="F537" s="95">
        <v>250</v>
      </c>
      <c r="G537" s="95">
        <v>0.18</v>
      </c>
      <c r="H537" s="95">
        <v>21.75</v>
      </c>
      <c r="I537" s="95">
        <f>ROUND(G537+H537,2)</f>
        <v>21.93</v>
      </c>
      <c r="J537" s="95">
        <f>ROUND(ROUND(F537,2)*ROUND(I537,2),2)</f>
        <v>5482.5</v>
      </c>
    </row>
    <row r="538" ht="15" customHeight="1" spans="1:10">
      <c r="A538" s="106" t="s">
        <v>1242</v>
      </c>
      <c r="B538" s="62" t="s">
        <v>781</v>
      </c>
      <c r="C538" s="62"/>
      <c r="D538" s="62"/>
      <c r="E538" s="62"/>
      <c r="F538" s="62"/>
      <c r="G538" s="62">
        <f>ROUND(SUMPRODUCT(F539:F539,G539:G539),2)</f>
        <v>13.66</v>
      </c>
      <c r="H538" s="62">
        <f>ROUND(SUMPRODUCT(F539:F539,H539:H539),2)</f>
        <v>64.83</v>
      </c>
      <c r="I538" s="62"/>
      <c r="J538" s="72">
        <f>ROUND(SUM(J539:J539),2)</f>
        <v>78.49</v>
      </c>
    </row>
    <row r="539" ht="16.5" spans="1:10">
      <c r="A539" s="78" t="s">
        <v>1243</v>
      </c>
      <c r="B539" s="77" t="s">
        <v>1244</v>
      </c>
      <c r="C539" s="78" t="s">
        <v>1245</v>
      </c>
      <c r="D539" s="77" t="s">
        <v>27</v>
      </c>
      <c r="E539" s="77" t="s">
        <v>35</v>
      </c>
      <c r="F539" s="95">
        <v>1</v>
      </c>
      <c r="G539" s="95">
        <v>13.66</v>
      </c>
      <c r="H539" s="95">
        <v>64.83</v>
      </c>
      <c r="I539" s="95">
        <f>ROUND(G539+H539,2)</f>
        <v>78.49</v>
      </c>
      <c r="J539" s="95">
        <f>ROUND(ROUND(F539,2)*ROUND(I539,2),2)</f>
        <v>78.49</v>
      </c>
    </row>
    <row r="540" ht="15" customHeight="1" spans="1:10">
      <c r="A540" s="106" t="s">
        <v>1246</v>
      </c>
      <c r="B540" s="62" t="s">
        <v>1247</v>
      </c>
      <c r="C540" s="62"/>
      <c r="D540" s="62"/>
      <c r="E540" s="62"/>
      <c r="F540" s="62"/>
      <c r="G540" s="62">
        <f>ROUND(SUMPRODUCT(F541:F550,G541:G550),2)</f>
        <v>5870.26</v>
      </c>
      <c r="H540" s="62">
        <f>ROUND(SUMPRODUCT(F541:F550,H541:H550),2)</f>
        <v>50106.33</v>
      </c>
      <c r="I540" s="62"/>
      <c r="J540" s="72">
        <f>ROUND(SUM(J541:J550),2)</f>
        <v>55976.59</v>
      </c>
    </row>
    <row r="541" spans="1:10">
      <c r="A541" s="78" t="s">
        <v>1248</v>
      </c>
      <c r="B541" s="77" t="s">
        <v>1249</v>
      </c>
      <c r="C541" s="78" t="s">
        <v>1250</v>
      </c>
      <c r="D541" s="77" t="s">
        <v>14</v>
      </c>
      <c r="E541" s="77" t="s">
        <v>35</v>
      </c>
      <c r="F541" s="95">
        <v>2</v>
      </c>
      <c r="G541" s="95">
        <v>40.52</v>
      </c>
      <c r="H541" s="95">
        <v>3036.35</v>
      </c>
      <c r="I541" s="95">
        <f t="shared" ref="I541:I550" si="62">ROUND(G541+H541,2)</f>
        <v>3076.87</v>
      </c>
      <c r="J541" s="95">
        <f t="shared" ref="J541:J550" si="63">ROUND(ROUND(F541,2)*ROUND(I541,2),2)</f>
        <v>6153.74</v>
      </c>
    </row>
    <row r="542" ht="16.5" spans="1:10">
      <c r="A542" s="78" t="s">
        <v>1251</v>
      </c>
      <c r="B542" s="77" t="s">
        <v>1252</v>
      </c>
      <c r="C542" s="78" t="s">
        <v>1253</v>
      </c>
      <c r="D542" s="77" t="s">
        <v>27</v>
      </c>
      <c r="E542" s="77" t="s">
        <v>35</v>
      </c>
      <c r="F542" s="95">
        <v>2</v>
      </c>
      <c r="G542" s="95">
        <v>60.44</v>
      </c>
      <c r="H542" s="95">
        <v>119.4</v>
      </c>
      <c r="I542" s="95">
        <f t="shared" si="62"/>
        <v>179.84</v>
      </c>
      <c r="J542" s="95">
        <f t="shared" si="63"/>
        <v>359.68</v>
      </c>
    </row>
    <row r="543" ht="16.5" spans="1:10">
      <c r="A543" s="78" t="s">
        <v>1254</v>
      </c>
      <c r="B543" s="77" t="s">
        <v>1255</v>
      </c>
      <c r="C543" s="78" t="s">
        <v>1256</v>
      </c>
      <c r="D543" s="77" t="s">
        <v>27</v>
      </c>
      <c r="E543" s="77" t="s">
        <v>35</v>
      </c>
      <c r="F543" s="95">
        <v>2</v>
      </c>
      <c r="G543" s="95">
        <v>244.96</v>
      </c>
      <c r="H543" s="95">
        <v>502.58</v>
      </c>
      <c r="I543" s="95">
        <f t="shared" si="62"/>
        <v>747.54</v>
      </c>
      <c r="J543" s="95">
        <f t="shared" si="63"/>
        <v>1495.08</v>
      </c>
    </row>
    <row r="544" spans="1:10">
      <c r="A544" s="78" t="s">
        <v>1257</v>
      </c>
      <c r="B544" s="77" t="s">
        <v>1258</v>
      </c>
      <c r="C544" s="78" t="s">
        <v>1259</v>
      </c>
      <c r="D544" s="77" t="s">
        <v>14</v>
      </c>
      <c r="E544" s="77" t="s">
        <v>35</v>
      </c>
      <c r="F544" s="95">
        <v>10</v>
      </c>
      <c r="G544" s="95">
        <v>244.96</v>
      </c>
      <c r="H544" s="95">
        <v>1102.27</v>
      </c>
      <c r="I544" s="95">
        <f t="shared" si="62"/>
        <v>1347.23</v>
      </c>
      <c r="J544" s="95">
        <f t="shared" si="63"/>
        <v>13472.3</v>
      </c>
    </row>
    <row r="545" ht="16.5" spans="1:10">
      <c r="A545" s="78" t="s">
        <v>1260</v>
      </c>
      <c r="B545" s="77" t="s">
        <v>1261</v>
      </c>
      <c r="C545" s="78" t="s">
        <v>1262</v>
      </c>
      <c r="D545" s="77" t="s">
        <v>27</v>
      </c>
      <c r="E545" s="77" t="s">
        <v>35</v>
      </c>
      <c r="F545" s="95">
        <v>23</v>
      </c>
      <c r="G545" s="95">
        <v>7.9</v>
      </c>
      <c r="H545" s="95">
        <v>70.27</v>
      </c>
      <c r="I545" s="95">
        <f t="shared" si="62"/>
        <v>78.17</v>
      </c>
      <c r="J545" s="95">
        <f t="shared" si="63"/>
        <v>1797.91</v>
      </c>
    </row>
    <row r="546" ht="16.5" spans="1:10">
      <c r="A546" s="78" t="s">
        <v>1263</v>
      </c>
      <c r="B546" s="77" t="s">
        <v>1264</v>
      </c>
      <c r="C546" s="78" t="s">
        <v>1265</v>
      </c>
      <c r="D546" s="77" t="s">
        <v>27</v>
      </c>
      <c r="E546" s="77" t="s">
        <v>35</v>
      </c>
      <c r="F546" s="95">
        <v>2</v>
      </c>
      <c r="G546" s="95">
        <v>7.9</v>
      </c>
      <c r="H546" s="95">
        <v>218.71</v>
      </c>
      <c r="I546" s="95">
        <f t="shared" si="62"/>
        <v>226.61</v>
      </c>
      <c r="J546" s="95">
        <f t="shared" si="63"/>
        <v>453.22</v>
      </c>
    </row>
    <row r="547" ht="16.5" spans="1:10">
      <c r="A547" s="78" t="s">
        <v>1266</v>
      </c>
      <c r="B547" s="77" t="s">
        <v>1267</v>
      </c>
      <c r="C547" s="78" t="s">
        <v>1268</v>
      </c>
      <c r="D547" s="77" t="s">
        <v>27</v>
      </c>
      <c r="E547" s="77" t="s">
        <v>35</v>
      </c>
      <c r="F547" s="95">
        <v>159</v>
      </c>
      <c r="G547" s="95">
        <v>0.18</v>
      </c>
      <c r="H547" s="95">
        <v>24.86</v>
      </c>
      <c r="I547" s="95">
        <f t="shared" si="62"/>
        <v>25.04</v>
      </c>
      <c r="J547" s="95">
        <f t="shared" si="63"/>
        <v>3981.36</v>
      </c>
    </row>
    <row r="548" ht="16.5" spans="1:10">
      <c r="A548" s="78" t="s">
        <v>1269</v>
      </c>
      <c r="B548" s="77" t="s">
        <v>1270</v>
      </c>
      <c r="C548" s="78" t="s">
        <v>1271</v>
      </c>
      <c r="D548" s="77" t="s">
        <v>27</v>
      </c>
      <c r="E548" s="77" t="s">
        <v>35</v>
      </c>
      <c r="F548" s="95">
        <v>136</v>
      </c>
      <c r="G548" s="95">
        <v>0.18</v>
      </c>
      <c r="H548" s="95">
        <v>33.61</v>
      </c>
      <c r="I548" s="95">
        <f t="shared" si="62"/>
        <v>33.79</v>
      </c>
      <c r="J548" s="95">
        <f t="shared" si="63"/>
        <v>4595.44</v>
      </c>
    </row>
    <row r="549" ht="16.5" spans="1:10">
      <c r="A549" s="78" t="s">
        <v>1272</v>
      </c>
      <c r="B549" s="77" t="s">
        <v>1273</v>
      </c>
      <c r="C549" s="78" t="s">
        <v>1274</v>
      </c>
      <c r="D549" s="77" t="s">
        <v>27</v>
      </c>
      <c r="E549" s="77" t="s">
        <v>35</v>
      </c>
      <c r="F549" s="95">
        <v>159</v>
      </c>
      <c r="G549" s="95">
        <v>0.18</v>
      </c>
      <c r="H549" s="95">
        <v>23.76</v>
      </c>
      <c r="I549" s="95">
        <f t="shared" si="62"/>
        <v>23.94</v>
      </c>
      <c r="J549" s="95">
        <f t="shared" si="63"/>
        <v>3806.46</v>
      </c>
    </row>
    <row r="550" ht="16.5" spans="1:10">
      <c r="A550" s="78" t="s">
        <v>1275</v>
      </c>
      <c r="B550" s="77" t="s">
        <v>1276</v>
      </c>
      <c r="C550" s="78" t="s">
        <v>1277</v>
      </c>
      <c r="D550" s="77" t="s">
        <v>27</v>
      </c>
      <c r="E550" s="77" t="s">
        <v>35</v>
      </c>
      <c r="F550" s="95">
        <v>10</v>
      </c>
      <c r="G550" s="95">
        <v>244.96</v>
      </c>
      <c r="H550" s="95">
        <v>1741.18</v>
      </c>
      <c r="I550" s="95">
        <f t="shared" si="62"/>
        <v>1986.14</v>
      </c>
      <c r="J550" s="95">
        <f t="shared" si="63"/>
        <v>19861.4</v>
      </c>
    </row>
    <row r="551" ht="15" customHeight="1" spans="1:10">
      <c r="A551" s="106" t="s">
        <v>1278</v>
      </c>
      <c r="B551" s="62" t="s">
        <v>1279</v>
      </c>
      <c r="C551" s="62"/>
      <c r="D551" s="62"/>
      <c r="E551" s="62"/>
      <c r="F551" s="62"/>
      <c r="G551" s="62">
        <f>ROUND(ROUND(F552*G552,2)+ROUND(F614*G614,2)+ROUND(F666*G666,2),2)</f>
        <v>0</v>
      </c>
      <c r="H551" s="62">
        <f>ROUND(ROUND(F552*H552,2)+ROUND(F614*H614,2)+ROUND(F666*H666,2),2)</f>
        <v>0</v>
      </c>
      <c r="I551" s="62"/>
      <c r="J551" s="72">
        <f>ROUND(J552+J614+J666,2)</f>
        <v>163640.05</v>
      </c>
    </row>
    <row r="552" ht="15" customHeight="1" spans="1:10">
      <c r="A552" s="106" t="s">
        <v>1280</v>
      </c>
      <c r="B552" s="62" t="s">
        <v>1281</v>
      </c>
      <c r="C552" s="62"/>
      <c r="D552" s="62"/>
      <c r="E552" s="62"/>
      <c r="F552" s="62"/>
      <c r="G552" s="62">
        <f>ROUND(ROUND(F553*G553,2)+ROUND(F559*G559,2)+ROUND(F593*G593,2)+ROUND(F600*G600,2),2)</f>
        <v>0</v>
      </c>
      <c r="H552" s="62">
        <f>ROUND(ROUND(F553*H553,2)+ROUND(F559*H559,2)+ROUND(F593*H593,2)+ROUND(F600*H600,2),2)</f>
        <v>0</v>
      </c>
      <c r="I552" s="62"/>
      <c r="J552" s="72">
        <f>ROUND(J553+J559+J593+J600,2)</f>
        <v>48803.36</v>
      </c>
    </row>
    <row r="553" ht="15" customHeight="1" spans="1:10">
      <c r="A553" s="106" t="s">
        <v>1282</v>
      </c>
      <c r="B553" s="62" t="s">
        <v>1283</v>
      </c>
      <c r="C553" s="62"/>
      <c r="D553" s="62"/>
      <c r="E553" s="62"/>
      <c r="F553" s="62"/>
      <c r="G553" s="62">
        <f>ROUND(SUMPRODUCT(F554:F558,G554:G558),2)</f>
        <v>3837.6</v>
      </c>
      <c r="H553" s="62">
        <f>ROUND(SUMPRODUCT(F554:F558,H554:H558),2)</f>
        <v>8400.41</v>
      </c>
      <c r="I553" s="62"/>
      <c r="J553" s="72">
        <f>ROUND(SUM(J554:J558),2)</f>
        <v>12238.02</v>
      </c>
    </row>
    <row r="554" spans="1:10">
      <c r="A554" s="78" t="s">
        <v>1284</v>
      </c>
      <c r="B554" s="77" t="s">
        <v>1285</v>
      </c>
      <c r="C554" s="78" t="s">
        <v>1286</v>
      </c>
      <c r="D554" s="77" t="s">
        <v>14</v>
      </c>
      <c r="E554" s="77" t="s">
        <v>146</v>
      </c>
      <c r="F554" s="95">
        <v>210.03</v>
      </c>
      <c r="G554" s="95">
        <v>14.67</v>
      </c>
      <c r="H554" s="95">
        <v>9.95</v>
      </c>
      <c r="I554" s="95">
        <f>ROUND(G554+H554,2)</f>
        <v>24.62</v>
      </c>
      <c r="J554" s="95">
        <f>ROUND(ROUND(F554,2)*ROUND(I554,2),2)</f>
        <v>5170.94</v>
      </c>
    </row>
    <row r="555" spans="1:10">
      <c r="A555" s="78" t="s">
        <v>1287</v>
      </c>
      <c r="B555" s="77" t="s">
        <v>1288</v>
      </c>
      <c r="C555" s="78" t="s">
        <v>1289</v>
      </c>
      <c r="D555" s="77" t="s">
        <v>14</v>
      </c>
      <c r="E555" s="77" t="s">
        <v>146</v>
      </c>
      <c r="F555" s="95">
        <v>36</v>
      </c>
      <c r="G555" s="95">
        <v>7.3</v>
      </c>
      <c r="H555" s="95">
        <v>10.88</v>
      </c>
      <c r="I555" s="95">
        <f>ROUND(G555+H555,2)</f>
        <v>18.18</v>
      </c>
      <c r="J555" s="95">
        <f>ROUND(ROUND(F555,2)*ROUND(I555,2),2)</f>
        <v>654.48</v>
      </c>
    </row>
    <row r="556" spans="1:10">
      <c r="A556" s="78" t="s">
        <v>1290</v>
      </c>
      <c r="B556" s="77" t="s">
        <v>1291</v>
      </c>
      <c r="C556" s="78" t="s">
        <v>1292</v>
      </c>
      <c r="D556" s="77" t="s">
        <v>14</v>
      </c>
      <c r="E556" s="77" t="s">
        <v>146</v>
      </c>
      <c r="F556" s="95">
        <v>3.55</v>
      </c>
      <c r="G556" s="95">
        <v>1.07</v>
      </c>
      <c r="H556" s="95">
        <v>12.58</v>
      </c>
      <c r="I556" s="95">
        <f>ROUND(G556+H556,2)</f>
        <v>13.65</v>
      </c>
      <c r="J556" s="95">
        <f>ROUND(ROUND(F556,2)*ROUND(I556,2),2)</f>
        <v>48.46</v>
      </c>
    </row>
    <row r="557" spans="1:10">
      <c r="A557" s="78" t="s">
        <v>1293</v>
      </c>
      <c r="B557" s="77" t="s">
        <v>1294</v>
      </c>
      <c r="C557" s="78" t="s">
        <v>1295</v>
      </c>
      <c r="D557" s="77" t="s">
        <v>14</v>
      </c>
      <c r="E557" s="77" t="s">
        <v>146</v>
      </c>
      <c r="F557" s="95">
        <v>240.04</v>
      </c>
      <c r="G557" s="95">
        <v>1.31</v>
      </c>
      <c r="H557" s="95">
        <v>13.85</v>
      </c>
      <c r="I557" s="95">
        <f>ROUND(G557+H557,2)</f>
        <v>15.16</v>
      </c>
      <c r="J557" s="95">
        <f>ROUND(ROUND(F557,2)*ROUND(I557,2),2)</f>
        <v>3639.01</v>
      </c>
    </row>
    <row r="558" spans="1:10">
      <c r="A558" s="78" t="s">
        <v>1296</v>
      </c>
      <c r="B558" s="77" t="s">
        <v>1297</v>
      </c>
      <c r="C558" s="78" t="s">
        <v>1298</v>
      </c>
      <c r="D558" s="77" t="s">
        <v>14</v>
      </c>
      <c r="E558" s="77" t="s">
        <v>146</v>
      </c>
      <c r="F558" s="95">
        <v>113.17</v>
      </c>
      <c r="G558" s="95">
        <v>1.55</v>
      </c>
      <c r="H558" s="95">
        <v>22.53</v>
      </c>
      <c r="I558" s="95">
        <f>ROUND(G558+H558,2)</f>
        <v>24.08</v>
      </c>
      <c r="J558" s="95">
        <f>ROUND(ROUND(F558,2)*ROUND(I558,2),2)</f>
        <v>2725.13</v>
      </c>
    </row>
    <row r="559" ht="15" customHeight="1" spans="1:10">
      <c r="A559" s="106" t="s">
        <v>1299</v>
      </c>
      <c r="B559" s="62" t="s">
        <v>1300</v>
      </c>
      <c r="C559" s="62"/>
      <c r="D559" s="62"/>
      <c r="E559" s="62"/>
      <c r="F559" s="62"/>
      <c r="G559" s="62">
        <f>ROUND(SUMPRODUCT(F560:F592,G560:G592),2)</f>
        <v>2572.75</v>
      </c>
      <c r="H559" s="62">
        <f>ROUND(SUMPRODUCT(F560:F592,H560:H592),2)</f>
        <v>6484.18</v>
      </c>
      <c r="I559" s="62"/>
      <c r="J559" s="72">
        <f>ROUND(SUM(J560:J592),2)</f>
        <v>9056.93</v>
      </c>
    </row>
    <row r="560" ht="16.5" spans="1:10">
      <c r="A560" s="78" t="s">
        <v>1301</v>
      </c>
      <c r="B560" s="77" t="s">
        <v>1302</v>
      </c>
      <c r="C560" s="78" t="s">
        <v>1303</v>
      </c>
      <c r="D560" s="77" t="s">
        <v>27</v>
      </c>
      <c r="E560" s="77" t="s">
        <v>35</v>
      </c>
      <c r="F560" s="95">
        <v>15</v>
      </c>
      <c r="G560" s="95">
        <v>3.65</v>
      </c>
      <c r="H560" s="95">
        <v>34.37</v>
      </c>
      <c r="I560" s="95">
        <f t="shared" ref="I560:I592" si="64">ROUND(G560+H560,2)</f>
        <v>38.02</v>
      </c>
      <c r="J560" s="95">
        <f t="shared" ref="J560:J592" si="65">ROUND(ROUND(F560,2)*ROUND(I560,2),2)</f>
        <v>570.3</v>
      </c>
    </row>
    <row r="561" ht="16.5" spans="1:10">
      <c r="A561" s="78" t="s">
        <v>1304</v>
      </c>
      <c r="B561" s="77" t="s">
        <v>1305</v>
      </c>
      <c r="C561" s="78" t="s">
        <v>1306</v>
      </c>
      <c r="D561" s="77" t="s">
        <v>27</v>
      </c>
      <c r="E561" s="77" t="s">
        <v>35</v>
      </c>
      <c r="F561" s="95">
        <v>11</v>
      </c>
      <c r="G561" s="95">
        <v>3.65</v>
      </c>
      <c r="H561" s="95">
        <v>52.37</v>
      </c>
      <c r="I561" s="95">
        <f t="shared" si="64"/>
        <v>56.02</v>
      </c>
      <c r="J561" s="95">
        <f t="shared" si="65"/>
        <v>616.22</v>
      </c>
    </row>
    <row r="562" ht="16.5" spans="1:10">
      <c r="A562" s="78" t="s">
        <v>1307</v>
      </c>
      <c r="B562" s="77" t="s">
        <v>1308</v>
      </c>
      <c r="C562" s="78" t="s">
        <v>1309</v>
      </c>
      <c r="D562" s="77" t="s">
        <v>14</v>
      </c>
      <c r="E562" s="77" t="s">
        <v>35</v>
      </c>
      <c r="F562" s="95">
        <v>62</v>
      </c>
      <c r="G562" s="95">
        <v>3.64</v>
      </c>
      <c r="H562" s="95">
        <v>3.2</v>
      </c>
      <c r="I562" s="95">
        <f t="shared" si="64"/>
        <v>6.84</v>
      </c>
      <c r="J562" s="95">
        <f t="shared" si="65"/>
        <v>424.08</v>
      </c>
    </row>
    <row r="563" ht="16.5" spans="1:10">
      <c r="A563" s="78" t="s">
        <v>1310</v>
      </c>
      <c r="B563" s="77" t="s">
        <v>1311</v>
      </c>
      <c r="C563" s="78" t="s">
        <v>1312</v>
      </c>
      <c r="D563" s="77" t="s">
        <v>14</v>
      </c>
      <c r="E563" s="77" t="s">
        <v>35</v>
      </c>
      <c r="F563" s="95">
        <v>46</v>
      </c>
      <c r="G563" s="95">
        <v>2.82</v>
      </c>
      <c r="H563" s="95">
        <v>6.88</v>
      </c>
      <c r="I563" s="95">
        <f t="shared" si="64"/>
        <v>9.7</v>
      </c>
      <c r="J563" s="95">
        <f t="shared" si="65"/>
        <v>446.2</v>
      </c>
    </row>
    <row r="564" ht="16.5" spans="1:10">
      <c r="A564" s="78" t="s">
        <v>1313</v>
      </c>
      <c r="B564" s="77" t="s">
        <v>1314</v>
      </c>
      <c r="C564" s="78" t="s">
        <v>1315</v>
      </c>
      <c r="D564" s="77" t="s">
        <v>14</v>
      </c>
      <c r="E564" s="77" t="s">
        <v>35</v>
      </c>
      <c r="F564" s="95">
        <v>32</v>
      </c>
      <c r="G564" s="95">
        <v>3.55</v>
      </c>
      <c r="H564" s="95">
        <v>13.76</v>
      </c>
      <c r="I564" s="95">
        <f t="shared" si="64"/>
        <v>17.31</v>
      </c>
      <c r="J564" s="95">
        <f t="shared" si="65"/>
        <v>553.92</v>
      </c>
    </row>
    <row r="565" spans="1:10">
      <c r="A565" s="78" t="s">
        <v>1316</v>
      </c>
      <c r="B565" s="77" t="s">
        <v>1317</v>
      </c>
      <c r="C565" s="78" t="s">
        <v>1318</v>
      </c>
      <c r="D565" s="77" t="s">
        <v>14</v>
      </c>
      <c r="E565" s="77" t="s">
        <v>35</v>
      </c>
      <c r="F565" s="95">
        <v>4</v>
      </c>
      <c r="G565" s="95">
        <v>3.83</v>
      </c>
      <c r="H565" s="95">
        <v>3.65</v>
      </c>
      <c r="I565" s="95">
        <f t="shared" si="64"/>
        <v>7.48</v>
      </c>
      <c r="J565" s="95">
        <f t="shared" si="65"/>
        <v>29.92</v>
      </c>
    </row>
    <row r="566" spans="1:10">
      <c r="A566" s="78" t="s">
        <v>1319</v>
      </c>
      <c r="B566" s="77" t="s">
        <v>1320</v>
      </c>
      <c r="C566" s="78" t="s">
        <v>1321</v>
      </c>
      <c r="D566" s="77" t="s">
        <v>14</v>
      </c>
      <c r="E566" s="77" t="s">
        <v>35</v>
      </c>
      <c r="F566" s="95">
        <v>1</v>
      </c>
      <c r="G566" s="95">
        <v>2.97</v>
      </c>
      <c r="H566" s="95">
        <v>6.46</v>
      </c>
      <c r="I566" s="95">
        <f t="shared" si="64"/>
        <v>9.43</v>
      </c>
      <c r="J566" s="95">
        <f t="shared" si="65"/>
        <v>9.43</v>
      </c>
    </row>
    <row r="567" spans="1:10">
      <c r="A567" s="78" t="s">
        <v>1322</v>
      </c>
      <c r="B567" s="77" t="s">
        <v>1323</v>
      </c>
      <c r="C567" s="78" t="s">
        <v>1324</v>
      </c>
      <c r="D567" s="77" t="s">
        <v>14</v>
      </c>
      <c r="E567" s="77" t="s">
        <v>35</v>
      </c>
      <c r="F567" s="95">
        <v>7</v>
      </c>
      <c r="G567" s="95">
        <v>3.55</v>
      </c>
      <c r="H567" s="95">
        <v>18.14</v>
      </c>
      <c r="I567" s="95">
        <f t="shared" si="64"/>
        <v>21.69</v>
      </c>
      <c r="J567" s="95">
        <f t="shared" si="65"/>
        <v>151.83</v>
      </c>
    </row>
    <row r="568" spans="1:10">
      <c r="A568" s="78" t="s">
        <v>1325</v>
      </c>
      <c r="B568" s="77" t="s">
        <v>1326</v>
      </c>
      <c r="C568" s="78" t="s">
        <v>1327</v>
      </c>
      <c r="D568" s="77" t="s">
        <v>14</v>
      </c>
      <c r="E568" s="77" t="s">
        <v>35</v>
      </c>
      <c r="F568" s="95">
        <v>4</v>
      </c>
      <c r="G568" s="95">
        <v>2.24</v>
      </c>
      <c r="H568" s="95">
        <v>5.34</v>
      </c>
      <c r="I568" s="95">
        <f t="shared" si="64"/>
        <v>7.58</v>
      </c>
      <c r="J568" s="95">
        <f t="shared" si="65"/>
        <v>30.32</v>
      </c>
    </row>
    <row r="569" spans="1:10">
      <c r="A569" s="78" t="s">
        <v>1328</v>
      </c>
      <c r="B569" s="77" t="s">
        <v>1329</v>
      </c>
      <c r="C569" s="78" t="s">
        <v>1330</v>
      </c>
      <c r="D569" s="77" t="s">
        <v>14</v>
      </c>
      <c r="E569" s="77" t="s">
        <v>35</v>
      </c>
      <c r="F569" s="95">
        <v>4</v>
      </c>
      <c r="G569" s="95">
        <v>2.54</v>
      </c>
      <c r="H569" s="95">
        <v>6.39</v>
      </c>
      <c r="I569" s="95">
        <f t="shared" si="64"/>
        <v>8.93</v>
      </c>
      <c r="J569" s="95">
        <f t="shared" si="65"/>
        <v>35.72</v>
      </c>
    </row>
    <row r="570" spans="1:10">
      <c r="A570" s="78" t="s">
        <v>1331</v>
      </c>
      <c r="B570" s="77" t="s">
        <v>1332</v>
      </c>
      <c r="C570" s="78" t="s">
        <v>1333</v>
      </c>
      <c r="D570" s="77" t="s">
        <v>14</v>
      </c>
      <c r="E570" s="77" t="s">
        <v>35</v>
      </c>
      <c r="F570" s="95">
        <v>3</v>
      </c>
      <c r="G570" s="95">
        <v>2.82</v>
      </c>
      <c r="H570" s="95">
        <v>11.82</v>
      </c>
      <c r="I570" s="95">
        <f t="shared" si="64"/>
        <v>14.64</v>
      </c>
      <c r="J570" s="95">
        <f t="shared" si="65"/>
        <v>43.92</v>
      </c>
    </row>
    <row r="571" spans="1:10">
      <c r="A571" s="78" t="s">
        <v>1334</v>
      </c>
      <c r="B571" s="77" t="s">
        <v>1332</v>
      </c>
      <c r="C571" s="78" t="s">
        <v>1333</v>
      </c>
      <c r="D571" s="77" t="s">
        <v>14</v>
      </c>
      <c r="E571" s="77" t="s">
        <v>35</v>
      </c>
      <c r="F571" s="95">
        <v>1</v>
      </c>
      <c r="G571" s="95">
        <v>2.82</v>
      </c>
      <c r="H571" s="95">
        <v>11.82</v>
      </c>
      <c r="I571" s="95">
        <f t="shared" si="64"/>
        <v>14.64</v>
      </c>
      <c r="J571" s="95">
        <f t="shared" si="65"/>
        <v>14.64</v>
      </c>
    </row>
    <row r="572" spans="1:10">
      <c r="A572" s="78" t="s">
        <v>1335</v>
      </c>
      <c r="B572" s="77" t="s">
        <v>1336</v>
      </c>
      <c r="C572" s="78" t="s">
        <v>1337</v>
      </c>
      <c r="D572" s="77" t="s">
        <v>14</v>
      </c>
      <c r="E572" s="77" t="s">
        <v>35</v>
      </c>
      <c r="F572" s="95">
        <v>1</v>
      </c>
      <c r="G572" s="95">
        <v>3.03</v>
      </c>
      <c r="H572" s="95">
        <v>14.13</v>
      </c>
      <c r="I572" s="95">
        <f t="shared" si="64"/>
        <v>17.16</v>
      </c>
      <c r="J572" s="95">
        <f t="shared" si="65"/>
        <v>17.16</v>
      </c>
    </row>
    <row r="573" spans="1:10">
      <c r="A573" s="78" t="s">
        <v>1338</v>
      </c>
      <c r="B573" s="77" t="s">
        <v>1339</v>
      </c>
      <c r="C573" s="78" t="s">
        <v>1340</v>
      </c>
      <c r="D573" s="77" t="s">
        <v>14</v>
      </c>
      <c r="E573" s="77" t="s">
        <v>35</v>
      </c>
      <c r="F573" s="95">
        <v>2</v>
      </c>
      <c r="G573" s="95">
        <v>5.87</v>
      </c>
      <c r="H573" s="95">
        <v>4.77</v>
      </c>
      <c r="I573" s="95">
        <f t="shared" si="64"/>
        <v>10.64</v>
      </c>
      <c r="J573" s="95">
        <f t="shared" si="65"/>
        <v>21.28</v>
      </c>
    </row>
    <row r="574" spans="1:10">
      <c r="A574" s="78" t="s">
        <v>1341</v>
      </c>
      <c r="B574" s="77" t="s">
        <v>1342</v>
      </c>
      <c r="C574" s="78" t="s">
        <v>1343</v>
      </c>
      <c r="D574" s="77" t="s">
        <v>14</v>
      </c>
      <c r="E574" s="77" t="s">
        <v>35</v>
      </c>
      <c r="F574" s="95">
        <v>2</v>
      </c>
      <c r="G574" s="95">
        <v>4.91</v>
      </c>
      <c r="H574" s="95">
        <v>10.85</v>
      </c>
      <c r="I574" s="95">
        <f t="shared" si="64"/>
        <v>15.76</v>
      </c>
      <c r="J574" s="95">
        <f t="shared" si="65"/>
        <v>31.52</v>
      </c>
    </row>
    <row r="575" ht="16.5" spans="1:10">
      <c r="A575" s="78" t="s">
        <v>1344</v>
      </c>
      <c r="B575" s="77" t="s">
        <v>1345</v>
      </c>
      <c r="C575" s="78" t="s">
        <v>1346</v>
      </c>
      <c r="D575" s="77" t="s">
        <v>14</v>
      </c>
      <c r="E575" s="77" t="s">
        <v>35</v>
      </c>
      <c r="F575" s="95">
        <v>46</v>
      </c>
      <c r="G575" s="95">
        <v>5.06</v>
      </c>
      <c r="H575" s="95">
        <v>7.47</v>
      </c>
      <c r="I575" s="95">
        <f t="shared" si="64"/>
        <v>12.53</v>
      </c>
      <c r="J575" s="95">
        <f t="shared" si="65"/>
        <v>576.38</v>
      </c>
    </row>
    <row r="576" spans="1:10">
      <c r="A576" s="78" t="s">
        <v>1347</v>
      </c>
      <c r="B576" s="77" t="s">
        <v>1348</v>
      </c>
      <c r="C576" s="78" t="s">
        <v>1349</v>
      </c>
      <c r="D576" s="77" t="s">
        <v>14</v>
      </c>
      <c r="E576" s="77" t="s">
        <v>35</v>
      </c>
      <c r="F576" s="95">
        <v>8</v>
      </c>
      <c r="G576" s="95">
        <v>4.88</v>
      </c>
      <c r="H576" s="95">
        <v>4.97</v>
      </c>
      <c r="I576" s="95">
        <f t="shared" si="64"/>
        <v>9.85</v>
      </c>
      <c r="J576" s="95">
        <f t="shared" si="65"/>
        <v>78.8</v>
      </c>
    </row>
    <row r="577" spans="1:10">
      <c r="A577" s="78" t="s">
        <v>1350</v>
      </c>
      <c r="B577" s="77" t="s">
        <v>1351</v>
      </c>
      <c r="C577" s="78" t="s">
        <v>1352</v>
      </c>
      <c r="D577" s="77" t="s">
        <v>14</v>
      </c>
      <c r="E577" s="77" t="s">
        <v>35</v>
      </c>
      <c r="F577" s="95">
        <v>81</v>
      </c>
      <c r="G577" s="95">
        <v>5.87</v>
      </c>
      <c r="H577" s="95">
        <v>4.14</v>
      </c>
      <c r="I577" s="95">
        <f t="shared" si="64"/>
        <v>10.01</v>
      </c>
      <c r="J577" s="95">
        <f t="shared" si="65"/>
        <v>810.81</v>
      </c>
    </row>
    <row r="578" spans="1:10">
      <c r="A578" s="78" t="s">
        <v>1353</v>
      </c>
      <c r="B578" s="77" t="s">
        <v>1354</v>
      </c>
      <c r="C578" s="78" t="s">
        <v>1355</v>
      </c>
      <c r="D578" s="77" t="s">
        <v>14</v>
      </c>
      <c r="E578" s="77" t="s">
        <v>35</v>
      </c>
      <c r="F578" s="95">
        <v>6</v>
      </c>
      <c r="G578" s="95">
        <v>6.26</v>
      </c>
      <c r="H578" s="95">
        <v>6.06</v>
      </c>
      <c r="I578" s="95">
        <f t="shared" si="64"/>
        <v>12.32</v>
      </c>
      <c r="J578" s="95">
        <f t="shared" si="65"/>
        <v>73.92</v>
      </c>
    </row>
    <row r="579" spans="1:10">
      <c r="A579" s="78" t="s">
        <v>1356</v>
      </c>
      <c r="B579" s="77" t="s">
        <v>1357</v>
      </c>
      <c r="C579" s="78" t="s">
        <v>1358</v>
      </c>
      <c r="D579" s="77" t="s">
        <v>14</v>
      </c>
      <c r="E579" s="77" t="s">
        <v>35</v>
      </c>
      <c r="F579" s="95">
        <v>49</v>
      </c>
      <c r="G579" s="95">
        <v>4.91</v>
      </c>
      <c r="H579" s="95">
        <v>8.81</v>
      </c>
      <c r="I579" s="95">
        <f t="shared" si="64"/>
        <v>13.72</v>
      </c>
      <c r="J579" s="95">
        <f t="shared" si="65"/>
        <v>672.28</v>
      </c>
    </row>
    <row r="580" spans="1:10">
      <c r="A580" s="78" t="s">
        <v>1359</v>
      </c>
      <c r="B580" s="77" t="s">
        <v>1360</v>
      </c>
      <c r="C580" s="78" t="s">
        <v>1361</v>
      </c>
      <c r="D580" s="77" t="s">
        <v>14</v>
      </c>
      <c r="E580" s="77" t="s">
        <v>35</v>
      </c>
      <c r="F580" s="95">
        <v>40</v>
      </c>
      <c r="G580" s="95">
        <v>5.81</v>
      </c>
      <c r="H580" s="95">
        <v>29.73</v>
      </c>
      <c r="I580" s="95">
        <f t="shared" si="64"/>
        <v>35.54</v>
      </c>
      <c r="J580" s="95">
        <f t="shared" si="65"/>
        <v>1421.6</v>
      </c>
    </row>
    <row r="581" spans="1:10">
      <c r="A581" s="78" t="s">
        <v>1362</v>
      </c>
      <c r="B581" s="77" t="s">
        <v>1363</v>
      </c>
      <c r="C581" s="78" t="s">
        <v>1364</v>
      </c>
      <c r="D581" s="77" t="s">
        <v>14</v>
      </c>
      <c r="E581" s="77" t="s">
        <v>35</v>
      </c>
      <c r="F581" s="95">
        <v>2</v>
      </c>
      <c r="G581" s="95">
        <v>3.64</v>
      </c>
      <c r="H581" s="95">
        <v>3.71</v>
      </c>
      <c r="I581" s="95">
        <f t="shared" si="64"/>
        <v>7.35</v>
      </c>
      <c r="J581" s="95">
        <f t="shared" si="65"/>
        <v>14.7</v>
      </c>
    </row>
    <row r="582" ht="16.5" spans="1:10">
      <c r="A582" s="78" t="s">
        <v>1365</v>
      </c>
      <c r="B582" s="77" t="s">
        <v>1366</v>
      </c>
      <c r="C582" s="78" t="s">
        <v>1367</v>
      </c>
      <c r="D582" s="77" t="s">
        <v>14</v>
      </c>
      <c r="E582" s="77" t="s">
        <v>35</v>
      </c>
      <c r="F582" s="95">
        <v>20</v>
      </c>
      <c r="G582" s="95">
        <v>6.75</v>
      </c>
      <c r="H582" s="95">
        <v>12.45</v>
      </c>
      <c r="I582" s="95">
        <f t="shared" si="64"/>
        <v>19.2</v>
      </c>
      <c r="J582" s="95">
        <f t="shared" si="65"/>
        <v>384</v>
      </c>
    </row>
    <row r="583" spans="1:10">
      <c r="A583" s="78" t="s">
        <v>1368</v>
      </c>
      <c r="B583" s="77" t="s">
        <v>1369</v>
      </c>
      <c r="C583" s="78" t="s">
        <v>1370</v>
      </c>
      <c r="D583" s="77" t="s">
        <v>14</v>
      </c>
      <c r="E583" s="77" t="s">
        <v>35</v>
      </c>
      <c r="F583" s="95">
        <v>11</v>
      </c>
      <c r="G583" s="95">
        <v>8.93</v>
      </c>
      <c r="H583" s="95">
        <v>14.97</v>
      </c>
      <c r="I583" s="95">
        <f t="shared" si="64"/>
        <v>23.9</v>
      </c>
      <c r="J583" s="95">
        <f t="shared" si="65"/>
        <v>262.9</v>
      </c>
    </row>
    <row r="584" spans="1:10">
      <c r="A584" s="78" t="s">
        <v>1371</v>
      </c>
      <c r="B584" s="77" t="s">
        <v>1372</v>
      </c>
      <c r="C584" s="78" t="s">
        <v>1373</v>
      </c>
      <c r="D584" s="77" t="s">
        <v>14</v>
      </c>
      <c r="E584" s="77" t="s">
        <v>35</v>
      </c>
      <c r="F584" s="95">
        <v>22</v>
      </c>
      <c r="G584" s="95">
        <v>2.95</v>
      </c>
      <c r="H584" s="95">
        <v>3.77</v>
      </c>
      <c r="I584" s="95">
        <f t="shared" si="64"/>
        <v>6.72</v>
      </c>
      <c r="J584" s="95">
        <f t="shared" si="65"/>
        <v>147.84</v>
      </c>
    </row>
    <row r="585" spans="1:10">
      <c r="A585" s="78" t="s">
        <v>1374</v>
      </c>
      <c r="B585" s="77" t="s">
        <v>1375</v>
      </c>
      <c r="C585" s="78" t="s">
        <v>1376</v>
      </c>
      <c r="D585" s="77" t="s">
        <v>14</v>
      </c>
      <c r="E585" s="77" t="s">
        <v>35</v>
      </c>
      <c r="F585" s="95">
        <v>3</v>
      </c>
      <c r="G585" s="95">
        <v>6.99</v>
      </c>
      <c r="H585" s="95">
        <v>5.54</v>
      </c>
      <c r="I585" s="95">
        <f t="shared" si="64"/>
        <v>12.53</v>
      </c>
      <c r="J585" s="95">
        <f t="shared" si="65"/>
        <v>37.59</v>
      </c>
    </row>
    <row r="586" spans="1:10">
      <c r="A586" s="78" t="s">
        <v>1377</v>
      </c>
      <c r="B586" s="77" t="s">
        <v>1378</v>
      </c>
      <c r="C586" s="78" t="s">
        <v>1379</v>
      </c>
      <c r="D586" s="77" t="s">
        <v>14</v>
      </c>
      <c r="E586" s="77" t="s">
        <v>35</v>
      </c>
      <c r="F586" s="95">
        <v>2</v>
      </c>
      <c r="G586" s="95">
        <v>3.86</v>
      </c>
      <c r="H586" s="95">
        <v>6.82</v>
      </c>
      <c r="I586" s="95">
        <f t="shared" si="64"/>
        <v>10.68</v>
      </c>
      <c r="J586" s="95">
        <f t="shared" si="65"/>
        <v>21.36</v>
      </c>
    </row>
    <row r="587" spans="1:10">
      <c r="A587" s="78" t="s">
        <v>1380</v>
      </c>
      <c r="B587" s="77" t="s">
        <v>1381</v>
      </c>
      <c r="C587" s="78" t="s">
        <v>1382</v>
      </c>
      <c r="D587" s="77" t="s">
        <v>14</v>
      </c>
      <c r="E587" s="77" t="s">
        <v>35</v>
      </c>
      <c r="F587" s="95">
        <v>3</v>
      </c>
      <c r="G587" s="95">
        <v>5.16</v>
      </c>
      <c r="H587" s="95">
        <v>12.38</v>
      </c>
      <c r="I587" s="95">
        <f t="shared" si="64"/>
        <v>17.54</v>
      </c>
      <c r="J587" s="95">
        <f t="shared" si="65"/>
        <v>52.62</v>
      </c>
    </row>
    <row r="588" spans="1:10">
      <c r="A588" s="78" t="s">
        <v>1383</v>
      </c>
      <c r="B588" s="77" t="s">
        <v>1384</v>
      </c>
      <c r="C588" s="78" t="s">
        <v>1385</v>
      </c>
      <c r="D588" s="77" t="s">
        <v>14</v>
      </c>
      <c r="E588" s="77" t="s">
        <v>35</v>
      </c>
      <c r="F588" s="95">
        <v>16</v>
      </c>
      <c r="G588" s="95">
        <v>7.21</v>
      </c>
      <c r="H588" s="95">
        <v>14.92</v>
      </c>
      <c r="I588" s="95">
        <f t="shared" si="64"/>
        <v>22.13</v>
      </c>
      <c r="J588" s="95">
        <f t="shared" si="65"/>
        <v>354.08</v>
      </c>
    </row>
    <row r="589" spans="1:10">
      <c r="A589" s="78" t="s">
        <v>1386</v>
      </c>
      <c r="B589" s="77" t="s">
        <v>1387</v>
      </c>
      <c r="C589" s="78" t="s">
        <v>1388</v>
      </c>
      <c r="D589" s="77" t="s">
        <v>14</v>
      </c>
      <c r="E589" s="77" t="s">
        <v>35</v>
      </c>
      <c r="F589" s="95">
        <v>16</v>
      </c>
      <c r="G589" s="95">
        <v>9.71</v>
      </c>
      <c r="H589" s="95">
        <v>34.78</v>
      </c>
      <c r="I589" s="95">
        <f t="shared" si="64"/>
        <v>44.49</v>
      </c>
      <c r="J589" s="95">
        <f t="shared" si="65"/>
        <v>711.84</v>
      </c>
    </row>
    <row r="590" ht="16.5" spans="1:10">
      <c r="A590" s="78" t="s">
        <v>1389</v>
      </c>
      <c r="B590" s="77" t="s">
        <v>1390</v>
      </c>
      <c r="C590" s="78" t="s">
        <v>1391</v>
      </c>
      <c r="D590" s="77" t="s">
        <v>14</v>
      </c>
      <c r="E590" s="77" t="s">
        <v>35</v>
      </c>
      <c r="F590" s="95">
        <v>2</v>
      </c>
      <c r="G590" s="95">
        <v>0.43</v>
      </c>
      <c r="H590" s="95">
        <v>8.46</v>
      </c>
      <c r="I590" s="95">
        <f t="shared" si="64"/>
        <v>8.89</v>
      </c>
      <c r="J590" s="95">
        <f t="shared" si="65"/>
        <v>17.78</v>
      </c>
    </row>
    <row r="591" spans="1:10">
      <c r="A591" s="78" t="s">
        <v>1392</v>
      </c>
      <c r="B591" s="77" t="s">
        <v>1393</v>
      </c>
      <c r="C591" s="78" t="s">
        <v>1394</v>
      </c>
      <c r="D591" s="77" t="s">
        <v>14</v>
      </c>
      <c r="E591" s="77" t="s">
        <v>35</v>
      </c>
      <c r="F591" s="95">
        <v>5</v>
      </c>
      <c r="G591" s="95">
        <v>3.26</v>
      </c>
      <c r="H591" s="95">
        <v>26.71</v>
      </c>
      <c r="I591" s="95">
        <f t="shared" si="64"/>
        <v>29.97</v>
      </c>
      <c r="J591" s="95">
        <f t="shared" si="65"/>
        <v>149.85</v>
      </c>
    </row>
    <row r="592" spans="1:10">
      <c r="A592" s="78" t="s">
        <v>1395</v>
      </c>
      <c r="B592" s="77" t="s">
        <v>1396</v>
      </c>
      <c r="C592" s="78" t="s">
        <v>1397</v>
      </c>
      <c r="D592" s="77" t="s">
        <v>14</v>
      </c>
      <c r="E592" s="77" t="s">
        <v>35</v>
      </c>
      <c r="F592" s="95">
        <v>4</v>
      </c>
      <c r="G592" s="95">
        <v>3.86</v>
      </c>
      <c r="H592" s="95">
        <v>64.17</v>
      </c>
      <c r="I592" s="95">
        <f t="shared" si="64"/>
        <v>68.03</v>
      </c>
      <c r="J592" s="95">
        <f t="shared" si="65"/>
        <v>272.12</v>
      </c>
    </row>
    <row r="593" ht="15" customHeight="1" spans="1:10">
      <c r="A593" s="106" t="s">
        <v>1398</v>
      </c>
      <c r="B593" s="62" t="s">
        <v>1399</v>
      </c>
      <c r="C593" s="62"/>
      <c r="D593" s="62"/>
      <c r="E593" s="62"/>
      <c r="F593" s="62"/>
      <c r="G593" s="62">
        <f>ROUND(SUMPRODUCT(F594:F599,G594:G599),2)</f>
        <v>1464.62</v>
      </c>
      <c r="H593" s="62">
        <f>ROUND(SUMPRODUCT(F594:F599,H594:H599),2)</f>
        <v>10092.26</v>
      </c>
      <c r="I593" s="62"/>
      <c r="J593" s="72">
        <f>ROUND(SUM(J594:J599),2)</f>
        <v>11556.88</v>
      </c>
    </row>
    <row r="594" ht="16.5" spans="1:10">
      <c r="A594" s="78" t="s">
        <v>1400</v>
      </c>
      <c r="B594" s="77" t="s">
        <v>1401</v>
      </c>
      <c r="C594" s="78" t="s">
        <v>1402</v>
      </c>
      <c r="D594" s="77" t="s">
        <v>27</v>
      </c>
      <c r="E594" s="77" t="s">
        <v>35</v>
      </c>
      <c r="F594" s="95">
        <v>4</v>
      </c>
      <c r="G594" s="95">
        <v>113.05</v>
      </c>
      <c r="H594" s="95">
        <v>1824.93</v>
      </c>
      <c r="I594" s="95">
        <f t="shared" ref="I594:I599" si="66">ROUND(G594+H594,2)</f>
        <v>1937.98</v>
      </c>
      <c r="J594" s="95">
        <f t="shared" ref="J594:J599" si="67">ROUND(ROUND(F594,2)*ROUND(I594,2),2)</f>
        <v>7751.92</v>
      </c>
    </row>
    <row r="595" spans="1:10">
      <c r="A595" s="78" t="s">
        <v>1403</v>
      </c>
      <c r="B595" s="77" t="s">
        <v>1404</v>
      </c>
      <c r="C595" s="78" t="s">
        <v>1405</v>
      </c>
      <c r="D595" s="77" t="s">
        <v>14</v>
      </c>
      <c r="E595" s="77" t="s">
        <v>35</v>
      </c>
      <c r="F595" s="95">
        <v>1</v>
      </c>
      <c r="G595" s="95">
        <v>504.05</v>
      </c>
      <c r="H595" s="95">
        <v>1429.9</v>
      </c>
      <c r="I595" s="95">
        <f t="shared" si="66"/>
        <v>1933.95</v>
      </c>
      <c r="J595" s="95">
        <f t="shared" si="67"/>
        <v>1933.95</v>
      </c>
    </row>
    <row r="596" ht="16.5" spans="1:10">
      <c r="A596" s="78" t="s">
        <v>1406</v>
      </c>
      <c r="B596" s="77" t="s">
        <v>1407</v>
      </c>
      <c r="C596" s="78" t="s">
        <v>1408</v>
      </c>
      <c r="D596" s="77" t="s">
        <v>14</v>
      </c>
      <c r="E596" s="77" t="s">
        <v>35</v>
      </c>
      <c r="F596" s="95">
        <v>1</v>
      </c>
      <c r="G596" s="95">
        <v>257.36</v>
      </c>
      <c r="H596" s="95">
        <v>360.76</v>
      </c>
      <c r="I596" s="95">
        <f t="shared" si="66"/>
        <v>618.12</v>
      </c>
      <c r="J596" s="95">
        <f t="shared" si="67"/>
        <v>618.12</v>
      </c>
    </row>
    <row r="597" spans="1:10">
      <c r="A597" s="78" t="s">
        <v>1409</v>
      </c>
      <c r="B597" s="77" t="s">
        <v>1410</v>
      </c>
      <c r="C597" s="78" t="s">
        <v>1411</v>
      </c>
      <c r="D597" s="77" t="s">
        <v>14</v>
      </c>
      <c r="E597" s="77" t="s">
        <v>35</v>
      </c>
      <c r="F597" s="95">
        <v>5</v>
      </c>
      <c r="G597" s="95">
        <v>25</v>
      </c>
      <c r="H597" s="95">
        <v>61.34</v>
      </c>
      <c r="I597" s="95">
        <f t="shared" si="66"/>
        <v>86.34</v>
      </c>
      <c r="J597" s="95">
        <f t="shared" si="67"/>
        <v>431.7</v>
      </c>
    </row>
    <row r="598" ht="16.5" spans="1:10">
      <c r="A598" s="78" t="s">
        <v>1412</v>
      </c>
      <c r="B598" s="77" t="s">
        <v>1413</v>
      </c>
      <c r="C598" s="78" t="s">
        <v>1414</v>
      </c>
      <c r="D598" s="77" t="s">
        <v>27</v>
      </c>
      <c r="E598" s="77" t="s">
        <v>35</v>
      </c>
      <c r="F598" s="95">
        <v>1</v>
      </c>
      <c r="G598" s="95">
        <v>103.96</v>
      </c>
      <c r="H598" s="95">
        <v>600.71</v>
      </c>
      <c r="I598" s="95">
        <f t="shared" si="66"/>
        <v>704.67</v>
      </c>
      <c r="J598" s="95">
        <f t="shared" si="67"/>
        <v>704.67</v>
      </c>
    </row>
    <row r="599" spans="1:10">
      <c r="A599" s="78" t="s">
        <v>1415</v>
      </c>
      <c r="B599" s="77" t="s">
        <v>1416</v>
      </c>
      <c r="C599" s="78" t="s">
        <v>1417</v>
      </c>
      <c r="D599" s="77" t="s">
        <v>14</v>
      </c>
      <c r="E599" s="77" t="s">
        <v>35</v>
      </c>
      <c r="F599" s="95">
        <v>3</v>
      </c>
      <c r="G599" s="95">
        <v>7.35</v>
      </c>
      <c r="H599" s="95">
        <v>31.49</v>
      </c>
      <c r="I599" s="95">
        <f t="shared" si="66"/>
        <v>38.84</v>
      </c>
      <c r="J599" s="95">
        <f t="shared" si="67"/>
        <v>116.52</v>
      </c>
    </row>
    <row r="600" ht="15" customHeight="1" spans="1:10">
      <c r="A600" s="106" t="s">
        <v>1418</v>
      </c>
      <c r="B600" s="62" t="s">
        <v>1419</v>
      </c>
      <c r="C600" s="62"/>
      <c r="D600" s="62"/>
      <c r="E600" s="62"/>
      <c r="F600" s="62"/>
      <c r="G600" s="62">
        <f>ROUND(SUMPRODUCT(F601:F613,G601:G613),2)</f>
        <v>992.39</v>
      </c>
      <c r="H600" s="62">
        <f>ROUND(SUMPRODUCT(F601:F613,H601:H613),2)</f>
        <v>14959.14</v>
      </c>
      <c r="I600" s="62"/>
      <c r="J600" s="72">
        <f>ROUND(SUM(J601:J613),2)</f>
        <v>15951.53</v>
      </c>
    </row>
    <row r="601" spans="1:10">
      <c r="A601" s="78" t="s">
        <v>1420</v>
      </c>
      <c r="B601" s="77" t="s">
        <v>1421</v>
      </c>
      <c r="C601" s="78" t="s">
        <v>1422</v>
      </c>
      <c r="D601" s="77" t="s">
        <v>14</v>
      </c>
      <c r="E601" s="77" t="s">
        <v>35</v>
      </c>
      <c r="F601" s="95">
        <v>3</v>
      </c>
      <c r="G601" s="95">
        <v>10.17</v>
      </c>
      <c r="H601" s="95">
        <v>99.77</v>
      </c>
      <c r="I601" s="95">
        <f t="shared" ref="I601:I613" si="68">ROUND(G601+H601,2)</f>
        <v>109.94</v>
      </c>
      <c r="J601" s="95">
        <f t="shared" ref="J601:J613" si="69">ROUND(ROUND(F601,2)*ROUND(I601,2),2)</f>
        <v>329.82</v>
      </c>
    </row>
    <row r="602" spans="1:10">
      <c r="A602" s="78" t="s">
        <v>1423</v>
      </c>
      <c r="B602" s="77" t="s">
        <v>1424</v>
      </c>
      <c r="C602" s="78" t="s">
        <v>1425</v>
      </c>
      <c r="D602" s="77" t="s">
        <v>14</v>
      </c>
      <c r="E602" s="77" t="s">
        <v>35</v>
      </c>
      <c r="F602" s="95">
        <v>3</v>
      </c>
      <c r="G602" s="95">
        <v>13.13</v>
      </c>
      <c r="H602" s="95">
        <v>138.51</v>
      </c>
      <c r="I602" s="95">
        <f t="shared" si="68"/>
        <v>151.64</v>
      </c>
      <c r="J602" s="95">
        <f t="shared" si="69"/>
        <v>454.92</v>
      </c>
    </row>
    <row r="603" spans="1:10">
      <c r="A603" s="78" t="s">
        <v>1426</v>
      </c>
      <c r="B603" s="77" t="s">
        <v>1427</v>
      </c>
      <c r="C603" s="78" t="s">
        <v>1428</v>
      </c>
      <c r="D603" s="77" t="s">
        <v>14</v>
      </c>
      <c r="E603" s="77" t="s">
        <v>35</v>
      </c>
      <c r="F603" s="95">
        <v>28</v>
      </c>
      <c r="G603" s="95">
        <v>4.25</v>
      </c>
      <c r="H603" s="95">
        <v>36.99</v>
      </c>
      <c r="I603" s="95">
        <f t="shared" si="68"/>
        <v>41.24</v>
      </c>
      <c r="J603" s="95">
        <f t="shared" si="69"/>
        <v>1154.72</v>
      </c>
    </row>
    <row r="604" spans="1:10">
      <c r="A604" s="78" t="s">
        <v>1429</v>
      </c>
      <c r="B604" s="77" t="s">
        <v>1430</v>
      </c>
      <c r="C604" s="78" t="s">
        <v>1431</v>
      </c>
      <c r="D604" s="77" t="s">
        <v>14</v>
      </c>
      <c r="E604" s="77" t="s">
        <v>35</v>
      </c>
      <c r="F604" s="95">
        <v>2</v>
      </c>
      <c r="G604" s="95">
        <v>4.25</v>
      </c>
      <c r="H604" s="95">
        <v>30.04</v>
      </c>
      <c r="I604" s="95">
        <f t="shared" si="68"/>
        <v>34.29</v>
      </c>
      <c r="J604" s="95">
        <f t="shared" si="69"/>
        <v>68.58</v>
      </c>
    </row>
    <row r="605" spans="1:10">
      <c r="A605" s="78" t="s">
        <v>1432</v>
      </c>
      <c r="B605" s="77" t="s">
        <v>1433</v>
      </c>
      <c r="C605" s="78" t="s">
        <v>1434</v>
      </c>
      <c r="D605" s="77" t="s">
        <v>14</v>
      </c>
      <c r="E605" s="77" t="s">
        <v>35</v>
      </c>
      <c r="F605" s="95">
        <v>3</v>
      </c>
      <c r="G605" s="95">
        <v>5.73</v>
      </c>
      <c r="H605" s="95">
        <v>80.25</v>
      </c>
      <c r="I605" s="95">
        <f t="shared" si="68"/>
        <v>85.98</v>
      </c>
      <c r="J605" s="95">
        <f t="shared" si="69"/>
        <v>257.94</v>
      </c>
    </row>
    <row r="606" spans="1:10">
      <c r="A606" s="78" t="s">
        <v>1435</v>
      </c>
      <c r="B606" s="77" t="s">
        <v>1436</v>
      </c>
      <c r="C606" s="78" t="s">
        <v>1437</v>
      </c>
      <c r="D606" s="77" t="s">
        <v>14</v>
      </c>
      <c r="E606" s="77" t="s">
        <v>35</v>
      </c>
      <c r="F606" s="95">
        <v>16</v>
      </c>
      <c r="G606" s="95">
        <v>10.17</v>
      </c>
      <c r="H606" s="95">
        <v>144.04</v>
      </c>
      <c r="I606" s="95">
        <f t="shared" si="68"/>
        <v>154.21</v>
      </c>
      <c r="J606" s="95">
        <f t="shared" si="69"/>
        <v>2467.36</v>
      </c>
    </row>
    <row r="607" spans="1:10">
      <c r="A607" s="78" t="s">
        <v>1438</v>
      </c>
      <c r="B607" s="77" t="s">
        <v>1439</v>
      </c>
      <c r="C607" s="78" t="s">
        <v>1440</v>
      </c>
      <c r="D607" s="77" t="s">
        <v>14</v>
      </c>
      <c r="E607" s="77" t="s">
        <v>35</v>
      </c>
      <c r="F607" s="95">
        <v>12</v>
      </c>
      <c r="G607" s="95">
        <v>13.13</v>
      </c>
      <c r="H607" s="95">
        <v>220.98</v>
      </c>
      <c r="I607" s="95">
        <f t="shared" si="68"/>
        <v>234.11</v>
      </c>
      <c r="J607" s="95">
        <f t="shared" si="69"/>
        <v>2809.32</v>
      </c>
    </row>
    <row r="608" spans="1:10">
      <c r="A608" s="78" t="s">
        <v>1441</v>
      </c>
      <c r="B608" s="77" t="s">
        <v>1442</v>
      </c>
      <c r="C608" s="78" t="s">
        <v>1443</v>
      </c>
      <c r="D608" s="77" t="s">
        <v>14</v>
      </c>
      <c r="E608" s="77" t="s">
        <v>35</v>
      </c>
      <c r="F608" s="95">
        <v>4</v>
      </c>
      <c r="G608" s="95">
        <v>10.17</v>
      </c>
      <c r="H608" s="95">
        <v>121.19</v>
      </c>
      <c r="I608" s="95">
        <f t="shared" si="68"/>
        <v>131.36</v>
      </c>
      <c r="J608" s="95">
        <f t="shared" si="69"/>
        <v>525.44</v>
      </c>
    </row>
    <row r="609" spans="1:10">
      <c r="A609" s="78" t="s">
        <v>1444</v>
      </c>
      <c r="B609" s="77" t="s">
        <v>1445</v>
      </c>
      <c r="C609" s="78" t="s">
        <v>1446</v>
      </c>
      <c r="D609" s="77" t="s">
        <v>14</v>
      </c>
      <c r="E609" s="77" t="s">
        <v>35</v>
      </c>
      <c r="F609" s="95">
        <v>2</v>
      </c>
      <c r="G609" s="95">
        <v>6.55</v>
      </c>
      <c r="H609" s="95">
        <v>174.05</v>
      </c>
      <c r="I609" s="95">
        <f t="shared" si="68"/>
        <v>180.6</v>
      </c>
      <c r="J609" s="95">
        <f t="shared" si="69"/>
        <v>361.2</v>
      </c>
    </row>
    <row r="610" ht="16.5" spans="1:10">
      <c r="A610" s="78" t="s">
        <v>1447</v>
      </c>
      <c r="B610" s="77" t="s">
        <v>1448</v>
      </c>
      <c r="C610" s="78" t="s">
        <v>1449</v>
      </c>
      <c r="D610" s="77" t="s">
        <v>27</v>
      </c>
      <c r="E610" s="77" t="s">
        <v>35</v>
      </c>
      <c r="F610" s="95">
        <v>1</v>
      </c>
      <c r="G610" s="95">
        <v>27.21</v>
      </c>
      <c r="H610" s="95">
        <v>291.43</v>
      </c>
      <c r="I610" s="95">
        <f t="shared" si="68"/>
        <v>318.64</v>
      </c>
      <c r="J610" s="95">
        <f t="shared" si="69"/>
        <v>318.64</v>
      </c>
    </row>
    <row r="611" spans="1:10">
      <c r="A611" s="78" t="s">
        <v>1450</v>
      </c>
      <c r="B611" s="77" t="s">
        <v>1451</v>
      </c>
      <c r="C611" s="78" t="s">
        <v>1452</v>
      </c>
      <c r="D611" s="77" t="s">
        <v>14</v>
      </c>
      <c r="E611" s="77" t="s">
        <v>35</v>
      </c>
      <c r="F611" s="95">
        <v>1</v>
      </c>
      <c r="G611" s="95">
        <v>4.25</v>
      </c>
      <c r="H611" s="95">
        <v>59.46</v>
      </c>
      <c r="I611" s="95">
        <f t="shared" si="68"/>
        <v>63.71</v>
      </c>
      <c r="J611" s="95">
        <f t="shared" si="69"/>
        <v>63.71</v>
      </c>
    </row>
    <row r="612" ht="16.5" spans="1:10">
      <c r="A612" s="78" t="s">
        <v>1453</v>
      </c>
      <c r="B612" s="77" t="s">
        <v>1454</v>
      </c>
      <c r="C612" s="78" t="s">
        <v>1455</v>
      </c>
      <c r="D612" s="77" t="s">
        <v>27</v>
      </c>
      <c r="E612" s="77" t="s">
        <v>35</v>
      </c>
      <c r="F612" s="95">
        <v>4</v>
      </c>
      <c r="G612" s="95">
        <v>27.21</v>
      </c>
      <c r="H612" s="95">
        <v>291.4</v>
      </c>
      <c r="I612" s="95">
        <f t="shared" si="68"/>
        <v>318.61</v>
      </c>
      <c r="J612" s="95">
        <f t="shared" si="69"/>
        <v>1274.44</v>
      </c>
    </row>
    <row r="613" ht="16.5" spans="1:10">
      <c r="A613" s="78" t="s">
        <v>1456</v>
      </c>
      <c r="B613" s="77" t="s">
        <v>1457</v>
      </c>
      <c r="C613" s="78" t="s">
        <v>1458</v>
      </c>
      <c r="D613" s="77" t="s">
        <v>27</v>
      </c>
      <c r="E613" s="77" t="s">
        <v>35</v>
      </c>
      <c r="F613" s="95">
        <v>4</v>
      </c>
      <c r="G613" s="95">
        <v>65.86</v>
      </c>
      <c r="H613" s="95">
        <v>1400.5</v>
      </c>
      <c r="I613" s="95">
        <f t="shared" si="68"/>
        <v>1466.36</v>
      </c>
      <c r="J613" s="95">
        <f t="shared" si="69"/>
        <v>5865.44</v>
      </c>
    </row>
    <row r="614" ht="15" customHeight="1" spans="1:10">
      <c r="A614" s="106" t="s">
        <v>1459</v>
      </c>
      <c r="B614" s="62" t="s">
        <v>1460</v>
      </c>
      <c r="C614" s="62"/>
      <c r="D614" s="62"/>
      <c r="E614" s="62"/>
      <c r="F614" s="62"/>
      <c r="G614" s="62">
        <f>ROUND(ROUND(F615*G615,2)+ROUND(F624*G624,2)+ROUND(F662*G662,2),2)</f>
        <v>0</v>
      </c>
      <c r="H614" s="62">
        <f>ROUND(ROUND(F615*H615,2)+ROUND(F624*H624,2)+ROUND(F662*H662,2),2)</f>
        <v>0</v>
      </c>
      <c r="I614" s="62"/>
      <c r="J614" s="72">
        <f>ROUND(J615+J624+J662,2)</f>
        <v>43137.2</v>
      </c>
    </row>
    <row r="615" ht="15" customHeight="1" spans="1:10">
      <c r="A615" s="106" t="s">
        <v>1461</v>
      </c>
      <c r="B615" s="62" t="s">
        <v>1283</v>
      </c>
      <c r="C615" s="62"/>
      <c r="D615" s="62"/>
      <c r="E615" s="62"/>
      <c r="F615" s="62"/>
      <c r="G615" s="62">
        <f>ROUND(SUMPRODUCT(F616:F623,G616:G623),2)</f>
        <v>5190.12</v>
      </c>
      <c r="H615" s="62">
        <f>ROUND(SUMPRODUCT(F616:F623,H616:H623),2)</f>
        <v>14441.02</v>
      </c>
      <c r="I615" s="62"/>
      <c r="J615" s="72">
        <f>ROUND(SUM(J616:J623),2)</f>
        <v>19631.14</v>
      </c>
    </row>
    <row r="616" spans="1:10">
      <c r="A616" s="78" t="s">
        <v>1462</v>
      </c>
      <c r="B616" s="77" t="s">
        <v>1463</v>
      </c>
      <c r="C616" s="78" t="s">
        <v>1464</v>
      </c>
      <c r="D616" s="77" t="s">
        <v>14</v>
      </c>
      <c r="E616" s="77" t="s">
        <v>146</v>
      </c>
      <c r="F616" s="95">
        <v>41.04</v>
      </c>
      <c r="G616" s="95">
        <v>11.31</v>
      </c>
      <c r="H616" s="95">
        <v>10.07</v>
      </c>
      <c r="I616" s="95">
        <f t="shared" ref="I616:I623" si="70">ROUND(G616+H616,2)</f>
        <v>21.38</v>
      </c>
      <c r="J616" s="95">
        <f t="shared" ref="J616:J623" si="71">ROUND(ROUND(F616,2)*ROUND(I616,2),2)</f>
        <v>877.44</v>
      </c>
    </row>
    <row r="617" spans="1:10">
      <c r="A617" s="78" t="s">
        <v>1465</v>
      </c>
      <c r="B617" s="77" t="s">
        <v>1466</v>
      </c>
      <c r="C617" s="78" t="s">
        <v>1467</v>
      </c>
      <c r="D617" s="77" t="s">
        <v>14</v>
      </c>
      <c r="E617" s="77" t="s">
        <v>146</v>
      </c>
      <c r="F617" s="95">
        <v>135.14</v>
      </c>
      <c r="G617" s="95">
        <v>12.29</v>
      </c>
      <c r="H617" s="95">
        <v>13.94</v>
      </c>
      <c r="I617" s="95">
        <f t="shared" si="70"/>
        <v>26.23</v>
      </c>
      <c r="J617" s="95">
        <f t="shared" si="71"/>
        <v>3544.72</v>
      </c>
    </row>
    <row r="618" spans="1:10">
      <c r="A618" s="78" t="s">
        <v>1468</v>
      </c>
      <c r="B618" s="77" t="s">
        <v>1469</v>
      </c>
      <c r="C618" s="78" t="s">
        <v>1470</v>
      </c>
      <c r="D618" s="77" t="s">
        <v>14</v>
      </c>
      <c r="E618" s="77" t="s">
        <v>146</v>
      </c>
      <c r="F618" s="95">
        <v>53.06</v>
      </c>
      <c r="G618" s="95">
        <v>1.59</v>
      </c>
      <c r="H618" s="95">
        <v>9.46</v>
      </c>
      <c r="I618" s="95">
        <f t="shared" si="70"/>
        <v>11.05</v>
      </c>
      <c r="J618" s="95">
        <f t="shared" si="71"/>
        <v>586.31</v>
      </c>
    </row>
    <row r="619" spans="1:10">
      <c r="A619" s="78" t="s">
        <v>1471</v>
      </c>
      <c r="B619" s="77" t="s">
        <v>1472</v>
      </c>
      <c r="C619" s="78" t="s">
        <v>1473</v>
      </c>
      <c r="D619" s="77" t="s">
        <v>14</v>
      </c>
      <c r="E619" s="77" t="s">
        <v>146</v>
      </c>
      <c r="F619" s="95">
        <v>54.81</v>
      </c>
      <c r="G619" s="95">
        <v>14.73</v>
      </c>
      <c r="H619" s="95">
        <v>17.7</v>
      </c>
      <c r="I619" s="95">
        <f t="shared" si="70"/>
        <v>32.43</v>
      </c>
      <c r="J619" s="95">
        <f t="shared" si="71"/>
        <v>1777.49</v>
      </c>
    </row>
    <row r="620" spans="1:10">
      <c r="A620" s="78" t="s">
        <v>1474</v>
      </c>
      <c r="B620" s="77" t="s">
        <v>1475</v>
      </c>
      <c r="C620" s="78" t="s">
        <v>1476</v>
      </c>
      <c r="D620" s="77" t="s">
        <v>14</v>
      </c>
      <c r="E620" s="77" t="s">
        <v>146</v>
      </c>
      <c r="F620" s="95">
        <v>22.5</v>
      </c>
      <c r="G620" s="95">
        <v>5.89</v>
      </c>
      <c r="H620" s="95">
        <v>13.95</v>
      </c>
      <c r="I620" s="95">
        <f t="shared" si="70"/>
        <v>19.84</v>
      </c>
      <c r="J620" s="95">
        <f t="shared" si="71"/>
        <v>446.4</v>
      </c>
    </row>
    <row r="621" spans="1:10">
      <c r="A621" s="78" t="s">
        <v>1477</v>
      </c>
      <c r="B621" s="77" t="s">
        <v>1478</v>
      </c>
      <c r="C621" s="78" t="s">
        <v>1479</v>
      </c>
      <c r="D621" s="77" t="s">
        <v>14</v>
      </c>
      <c r="E621" s="77" t="s">
        <v>146</v>
      </c>
      <c r="F621" s="95">
        <v>91.64</v>
      </c>
      <c r="G621" s="95">
        <v>17.17</v>
      </c>
      <c r="H621" s="95">
        <v>19.37</v>
      </c>
      <c r="I621" s="95">
        <f t="shared" si="70"/>
        <v>36.54</v>
      </c>
      <c r="J621" s="95">
        <f t="shared" si="71"/>
        <v>3348.53</v>
      </c>
    </row>
    <row r="622" spans="1:10">
      <c r="A622" s="78" t="s">
        <v>1480</v>
      </c>
      <c r="B622" s="77" t="s">
        <v>1481</v>
      </c>
      <c r="C622" s="78" t="s">
        <v>1482</v>
      </c>
      <c r="D622" s="77" t="s">
        <v>14</v>
      </c>
      <c r="E622" s="77" t="s">
        <v>146</v>
      </c>
      <c r="F622" s="95">
        <v>7.37</v>
      </c>
      <c r="G622" s="95">
        <v>10.17</v>
      </c>
      <c r="H622" s="95">
        <v>16.42</v>
      </c>
      <c r="I622" s="95">
        <f t="shared" si="70"/>
        <v>26.59</v>
      </c>
      <c r="J622" s="95">
        <f t="shared" si="71"/>
        <v>195.97</v>
      </c>
    </row>
    <row r="623" spans="1:10">
      <c r="A623" s="78" t="s">
        <v>1483</v>
      </c>
      <c r="B623" s="77" t="s">
        <v>1484</v>
      </c>
      <c r="C623" s="78" t="s">
        <v>1485</v>
      </c>
      <c r="D623" s="77" t="s">
        <v>14</v>
      </c>
      <c r="E623" s="77" t="s">
        <v>146</v>
      </c>
      <c r="F623" s="95">
        <v>129.09</v>
      </c>
      <c r="G623" s="95">
        <v>3.04</v>
      </c>
      <c r="H623" s="95">
        <v>65.55</v>
      </c>
      <c r="I623" s="95">
        <f t="shared" si="70"/>
        <v>68.59</v>
      </c>
      <c r="J623" s="95">
        <f t="shared" si="71"/>
        <v>8854.28</v>
      </c>
    </row>
    <row r="624" ht="15" customHeight="1" spans="1:10">
      <c r="A624" s="106" t="s">
        <v>1486</v>
      </c>
      <c r="B624" s="62" t="s">
        <v>1300</v>
      </c>
      <c r="C624" s="62"/>
      <c r="D624" s="62"/>
      <c r="E624" s="62"/>
      <c r="F624" s="62"/>
      <c r="G624" s="62">
        <f>ROUND(SUMPRODUCT(F625:F661,G625:G661),2)</f>
        <v>2859.05</v>
      </c>
      <c r="H624" s="62">
        <f>ROUND(SUMPRODUCT(F625:F661,H625:H661),2)</f>
        <v>6998.73</v>
      </c>
      <c r="I624" s="62"/>
      <c r="J624" s="72">
        <f>ROUND(SUM(J625:J661),2)</f>
        <v>9857.78</v>
      </c>
    </row>
    <row r="625" ht="16.5" spans="1:10">
      <c r="A625" s="78" t="s">
        <v>1487</v>
      </c>
      <c r="B625" s="77" t="s">
        <v>1488</v>
      </c>
      <c r="C625" s="78" t="s">
        <v>1489</v>
      </c>
      <c r="D625" s="77" t="s">
        <v>14</v>
      </c>
      <c r="E625" s="77" t="s">
        <v>35</v>
      </c>
      <c r="F625" s="95">
        <v>1</v>
      </c>
      <c r="G625" s="95">
        <v>3.56</v>
      </c>
      <c r="H625" s="95">
        <v>13.81</v>
      </c>
      <c r="I625" s="95">
        <f t="shared" ref="I625:I661" si="72">ROUND(G625+H625,2)</f>
        <v>17.37</v>
      </c>
      <c r="J625" s="95">
        <f t="shared" ref="J625:J661" si="73">ROUND(ROUND(F625,2)*ROUND(I625,2),2)</f>
        <v>17.37</v>
      </c>
    </row>
    <row r="626" ht="16.5" spans="1:10">
      <c r="A626" s="78" t="s">
        <v>1490</v>
      </c>
      <c r="B626" s="77" t="s">
        <v>1491</v>
      </c>
      <c r="C626" s="78" t="s">
        <v>1492</v>
      </c>
      <c r="D626" s="77" t="s">
        <v>27</v>
      </c>
      <c r="E626" s="77" t="s">
        <v>35</v>
      </c>
      <c r="F626" s="95">
        <v>1</v>
      </c>
      <c r="G626" s="95">
        <v>3.56</v>
      </c>
      <c r="H626" s="95">
        <v>14.24</v>
      </c>
      <c r="I626" s="95">
        <f t="shared" si="72"/>
        <v>17.8</v>
      </c>
      <c r="J626" s="95">
        <f t="shared" si="73"/>
        <v>17.8</v>
      </c>
    </row>
    <row r="627" ht="16.5" spans="1:10">
      <c r="A627" s="78" t="s">
        <v>1493</v>
      </c>
      <c r="B627" s="77" t="s">
        <v>1494</v>
      </c>
      <c r="C627" s="78" t="s">
        <v>1495</v>
      </c>
      <c r="D627" s="77" t="s">
        <v>14</v>
      </c>
      <c r="E627" s="77" t="s">
        <v>35</v>
      </c>
      <c r="F627" s="95">
        <v>9</v>
      </c>
      <c r="G627" s="95">
        <v>7.43</v>
      </c>
      <c r="H627" s="95">
        <v>30.84</v>
      </c>
      <c r="I627" s="95">
        <f t="shared" si="72"/>
        <v>38.27</v>
      </c>
      <c r="J627" s="95">
        <f t="shared" si="73"/>
        <v>344.43</v>
      </c>
    </row>
    <row r="628" ht="16.5" spans="1:10">
      <c r="A628" s="78" t="s">
        <v>1496</v>
      </c>
      <c r="B628" s="77" t="s">
        <v>1497</v>
      </c>
      <c r="C628" s="78" t="s">
        <v>1498</v>
      </c>
      <c r="D628" s="77" t="s">
        <v>14</v>
      </c>
      <c r="E628" s="77" t="s">
        <v>35</v>
      </c>
      <c r="F628" s="95">
        <v>46</v>
      </c>
      <c r="G628" s="95">
        <v>4.9</v>
      </c>
      <c r="H628" s="95">
        <v>5.56</v>
      </c>
      <c r="I628" s="95">
        <f t="shared" si="72"/>
        <v>10.46</v>
      </c>
      <c r="J628" s="95">
        <f t="shared" si="73"/>
        <v>481.16</v>
      </c>
    </row>
    <row r="629" ht="16.5" spans="1:10">
      <c r="A629" s="78" t="s">
        <v>1499</v>
      </c>
      <c r="B629" s="77" t="s">
        <v>1500</v>
      </c>
      <c r="C629" s="78" t="s">
        <v>1501</v>
      </c>
      <c r="D629" s="77" t="s">
        <v>14</v>
      </c>
      <c r="E629" s="77" t="s">
        <v>35</v>
      </c>
      <c r="F629" s="95">
        <v>5</v>
      </c>
      <c r="G629" s="95">
        <v>1.32</v>
      </c>
      <c r="H629" s="95">
        <v>8.58</v>
      </c>
      <c r="I629" s="95">
        <f t="shared" si="72"/>
        <v>9.9</v>
      </c>
      <c r="J629" s="95">
        <f t="shared" si="73"/>
        <v>49.5</v>
      </c>
    </row>
    <row r="630" ht="16.5" spans="1:10">
      <c r="A630" s="78" t="s">
        <v>1502</v>
      </c>
      <c r="B630" s="77" t="s">
        <v>1503</v>
      </c>
      <c r="C630" s="78" t="s">
        <v>1504</v>
      </c>
      <c r="D630" s="77" t="s">
        <v>14</v>
      </c>
      <c r="E630" s="77" t="s">
        <v>35</v>
      </c>
      <c r="F630" s="95">
        <v>51</v>
      </c>
      <c r="G630" s="95">
        <v>5.33</v>
      </c>
      <c r="H630" s="95">
        <v>10.25</v>
      </c>
      <c r="I630" s="95">
        <f t="shared" si="72"/>
        <v>15.58</v>
      </c>
      <c r="J630" s="95">
        <f t="shared" si="73"/>
        <v>794.58</v>
      </c>
    </row>
    <row r="631" ht="16.5" spans="1:10">
      <c r="A631" s="78" t="s">
        <v>1505</v>
      </c>
      <c r="B631" s="77" t="s">
        <v>1506</v>
      </c>
      <c r="C631" s="78" t="s">
        <v>1507</v>
      </c>
      <c r="D631" s="77" t="s">
        <v>14</v>
      </c>
      <c r="E631" s="77" t="s">
        <v>35</v>
      </c>
      <c r="F631" s="95">
        <v>12</v>
      </c>
      <c r="G631" s="95">
        <v>6.38</v>
      </c>
      <c r="H631" s="95">
        <v>16.34</v>
      </c>
      <c r="I631" s="95">
        <f t="shared" si="72"/>
        <v>22.72</v>
      </c>
      <c r="J631" s="95">
        <f t="shared" si="73"/>
        <v>272.64</v>
      </c>
    </row>
    <row r="632" ht="16.5" spans="1:10">
      <c r="A632" s="78" t="s">
        <v>1508</v>
      </c>
      <c r="B632" s="77" t="s">
        <v>1509</v>
      </c>
      <c r="C632" s="78" t="s">
        <v>1510</v>
      </c>
      <c r="D632" s="77" t="s">
        <v>14</v>
      </c>
      <c r="E632" s="77" t="s">
        <v>35</v>
      </c>
      <c r="F632" s="95">
        <v>1</v>
      </c>
      <c r="G632" s="95">
        <v>8.39</v>
      </c>
      <c r="H632" s="95">
        <v>20.3</v>
      </c>
      <c r="I632" s="95">
        <f t="shared" si="72"/>
        <v>28.69</v>
      </c>
      <c r="J632" s="95">
        <f t="shared" si="73"/>
        <v>28.69</v>
      </c>
    </row>
    <row r="633" ht="16.5" spans="1:10">
      <c r="A633" s="78" t="s">
        <v>1511</v>
      </c>
      <c r="B633" s="77" t="s">
        <v>1512</v>
      </c>
      <c r="C633" s="78" t="s">
        <v>1513</v>
      </c>
      <c r="D633" s="77" t="s">
        <v>14</v>
      </c>
      <c r="E633" s="77" t="s">
        <v>35</v>
      </c>
      <c r="F633" s="95">
        <v>7</v>
      </c>
      <c r="G633" s="95">
        <v>7.43</v>
      </c>
      <c r="H633" s="95">
        <v>19.91</v>
      </c>
      <c r="I633" s="95">
        <f t="shared" si="72"/>
        <v>27.34</v>
      </c>
      <c r="J633" s="95">
        <f t="shared" si="73"/>
        <v>191.38</v>
      </c>
    </row>
    <row r="634" ht="16.5" spans="1:10">
      <c r="A634" s="78" t="s">
        <v>1514</v>
      </c>
      <c r="B634" s="77" t="s">
        <v>1515</v>
      </c>
      <c r="C634" s="78" t="s">
        <v>1516</v>
      </c>
      <c r="D634" s="77" t="s">
        <v>14</v>
      </c>
      <c r="E634" s="77" t="s">
        <v>35</v>
      </c>
      <c r="F634" s="95">
        <v>50</v>
      </c>
      <c r="G634" s="95">
        <v>4.9</v>
      </c>
      <c r="H634" s="95">
        <v>5.39</v>
      </c>
      <c r="I634" s="95">
        <f t="shared" si="72"/>
        <v>10.29</v>
      </c>
      <c r="J634" s="95">
        <f t="shared" si="73"/>
        <v>514.5</v>
      </c>
    </row>
    <row r="635" ht="16.5" spans="1:10">
      <c r="A635" s="78" t="s">
        <v>1517</v>
      </c>
      <c r="B635" s="77" t="s">
        <v>1518</v>
      </c>
      <c r="C635" s="78" t="s">
        <v>1519</v>
      </c>
      <c r="D635" s="77" t="s">
        <v>14</v>
      </c>
      <c r="E635" s="77" t="s">
        <v>35</v>
      </c>
      <c r="F635" s="95">
        <v>4</v>
      </c>
      <c r="G635" s="95">
        <v>1.32</v>
      </c>
      <c r="H635" s="95">
        <v>8.02</v>
      </c>
      <c r="I635" s="95">
        <f t="shared" si="72"/>
        <v>9.34</v>
      </c>
      <c r="J635" s="95">
        <f t="shared" si="73"/>
        <v>37.36</v>
      </c>
    </row>
    <row r="636" ht="16.5" spans="1:10">
      <c r="A636" s="78" t="s">
        <v>1520</v>
      </c>
      <c r="B636" s="77" t="s">
        <v>1521</v>
      </c>
      <c r="C636" s="78" t="s">
        <v>1522</v>
      </c>
      <c r="D636" s="77" t="s">
        <v>14</v>
      </c>
      <c r="E636" s="77" t="s">
        <v>35</v>
      </c>
      <c r="F636" s="95">
        <v>66</v>
      </c>
      <c r="G636" s="95">
        <v>5.33</v>
      </c>
      <c r="H636" s="95">
        <v>9.69</v>
      </c>
      <c r="I636" s="95">
        <f t="shared" si="72"/>
        <v>15.02</v>
      </c>
      <c r="J636" s="95">
        <f t="shared" si="73"/>
        <v>991.32</v>
      </c>
    </row>
    <row r="637" ht="16.5" spans="1:10">
      <c r="A637" s="78" t="s">
        <v>1523</v>
      </c>
      <c r="B637" s="77" t="s">
        <v>1524</v>
      </c>
      <c r="C637" s="78" t="s">
        <v>1525</v>
      </c>
      <c r="D637" s="77" t="s">
        <v>14</v>
      </c>
      <c r="E637" s="77" t="s">
        <v>35</v>
      </c>
      <c r="F637" s="95">
        <v>4</v>
      </c>
      <c r="G637" s="95">
        <v>4.84</v>
      </c>
      <c r="H637" s="95">
        <v>14.95</v>
      </c>
      <c r="I637" s="95">
        <f t="shared" si="72"/>
        <v>19.79</v>
      </c>
      <c r="J637" s="95">
        <f t="shared" si="73"/>
        <v>79.16</v>
      </c>
    </row>
    <row r="638" ht="16.5" spans="1:10">
      <c r="A638" s="78" t="s">
        <v>1526</v>
      </c>
      <c r="B638" s="77" t="s">
        <v>1527</v>
      </c>
      <c r="C638" s="78" t="s">
        <v>1528</v>
      </c>
      <c r="D638" s="77" t="s">
        <v>14</v>
      </c>
      <c r="E638" s="77" t="s">
        <v>35</v>
      </c>
      <c r="F638" s="95">
        <v>3</v>
      </c>
      <c r="G638" s="95">
        <v>6.38</v>
      </c>
      <c r="H638" s="95">
        <v>15.59</v>
      </c>
      <c r="I638" s="95">
        <f t="shared" si="72"/>
        <v>21.97</v>
      </c>
      <c r="J638" s="95">
        <f t="shared" si="73"/>
        <v>65.91</v>
      </c>
    </row>
    <row r="639" ht="16.5" spans="1:10">
      <c r="A639" s="78" t="s">
        <v>1529</v>
      </c>
      <c r="B639" s="77" t="s">
        <v>1530</v>
      </c>
      <c r="C639" s="78" t="s">
        <v>1531</v>
      </c>
      <c r="D639" s="77" t="s">
        <v>14</v>
      </c>
      <c r="E639" s="77" t="s">
        <v>35</v>
      </c>
      <c r="F639" s="95">
        <v>2</v>
      </c>
      <c r="G639" s="95">
        <v>8.39</v>
      </c>
      <c r="H639" s="95">
        <v>19.65</v>
      </c>
      <c r="I639" s="95">
        <f t="shared" si="72"/>
        <v>28.04</v>
      </c>
      <c r="J639" s="95">
        <f t="shared" si="73"/>
        <v>56.08</v>
      </c>
    </row>
    <row r="640" ht="16.5" spans="1:10">
      <c r="A640" s="78" t="s">
        <v>1532</v>
      </c>
      <c r="B640" s="77" t="s">
        <v>1533</v>
      </c>
      <c r="C640" s="78" t="s">
        <v>1534</v>
      </c>
      <c r="D640" s="77" t="s">
        <v>14</v>
      </c>
      <c r="E640" s="77" t="s">
        <v>35</v>
      </c>
      <c r="F640" s="95">
        <v>5</v>
      </c>
      <c r="G640" s="95">
        <v>7.43</v>
      </c>
      <c r="H640" s="95">
        <v>19.26</v>
      </c>
      <c r="I640" s="95">
        <f t="shared" si="72"/>
        <v>26.69</v>
      </c>
      <c r="J640" s="95">
        <f t="shared" si="73"/>
        <v>133.45</v>
      </c>
    </row>
    <row r="641" ht="16.5" spans="1:10">
      <c r="A641" s="78" t="s">
        <v>1535</v>
      </c>
      <c r="B641" s="77" t="s">
        <v>1536</v>
      </c>
      <c r="C641" s="78" t="s">
        <v>1537</v>
      </c>
      <c r="D641" s="77" t="s">
        <v>14</v>
      </c>
      <c r="E641" s="77" t="s">
        <v>35</v>
      </c>
      <c r="F641" s="95">
        <v>21</v>
      </c>
      <c r="G641" s="95">
        <v>8.04</v>
      </c>
      <c r="H641" s="95">
        <v>23.98</v>
      </c>
      <c r="I641" s="95">
        <f t="shared" si="72"/>
        <v>32.02</v>
      </c>
      <c r="J641" s="95">
        <f t="shared" si="73"/>
        <v>672.42</v>
      </c>
    </row>
    <row r="642" ht="16.5" spans="1:10">
      <c r="A642" s="78" t="s">
        <v>1538</v>
      </c>
      <c r="B642" s="77" t="s">
        <v>1539</v>
      </c>
      <c r="C642" s="78" t="s">
        <v>1540</v>
      </c>
      <c r="D642" s="77" t="s">
        <v>14</v>
      </c>
      <c r="E642" s="77" t="s">
        <v>35</v>
      </c>
      <c r="F642" s="95">
        <v>1</v>
      </c>
      <c r="G642" s="95">
        <v>1.76</v>
      </c>
      <c r="H642" s="95">
        <v>15.98</v>
      </c>
      <c r="I642" s="95">
        <f t="shared" si="72"/>
        <v>17.74</v>
      </c>
      <c r="J642" s="95">
        <f t="shared" si="73"/>
        <v>17.74</v>
      </c>
    </row>
    <row r="643" ht="16.5" spans="1:10">
      <c r="A643" s="78" t="s">
        <v>1541</v>
      </c>
      <c r="B643" s="77" t="s">
        <v>1542</v>
      </c>
      <c r="C643" s="78" t="s">
        <v>1543</v>
      </c>
      <c r="D643" s="77" t="s">
        <v>14</v>
      </c>
      <c r="E643" s="77" t="s">
        <v>35</v>
      </c>
      <c r="F643" s="95">
        <v>2</v>
      </c>
      <c r="G643" s="95">
        <v>7.1</v>
      </c>
      <c r="H643" s="95">
        <v>18.23</v>
      </c>
      <c r="I643" s="95">
        <f t="shared" si="72"/>
        <v>25.33</v>
      </c>
      <c r="J643" s="95">
        <f t="shared" si="73"/>
        <v>50.66</v>
      </c>
    </row>
    <row r="644" ht="16.5" spans="1:10">
      <c r="A644" s="78" t="s">
        <v>1544</v>
      </c>
      <c r="B644" s="77" t="s">
        <v>1545</v>
      </c>
      <c r="C644" s="78" t="s">
        <v>1546</v>
      </c>
      <c r="D644" s="77" t="s">
        <v>14</v>
      </c>
      <c r="E644" s="77" t="s">
        <v>35</v>
      </c>
      <c r="F644" s="95">
        <v>3</v>
      </c>
      <c r="G644" s="95">
        <v>11.19</v>
      </c>
      <c r="H644" s="95">
        <v>37.81</v>
      </c>
      <c r="I644" s="95">
        <f t="shared" si="72"/>
        <v>49</v>
      </c>
      <c r="J644" s="95">
        <f t="shared" si="73"/>
        <v>147</v>
      </c>
    </row>
    <row r="645" spans="1:10">
      <c r="A645" s="78" t="s">
        <v>1547</v>
      </c>
      <c r="B645" s="77" t="s">
        <v>1548</v>
      </c>
      <c r="C645" s="78" t="s">
        <v>1549</v>
      </c>
      <c r="D645" s="77" t="s">
        <v>14</v>
      </c>
      <c r="E645" s="77" t="s">
        <v>35</v>
      </c>
      <c r="F645" s="95">
        <v>6</v>
      </c>
      <c r="G645" s="95">
        <v>6.63</v>
      </c>
      <c r="H645" s="95">
        <v>60.88</v>
      </c>
      <c r="I645" s="95">
        <f t="shared" si="72"/>
        <v>67.51</v>
      </c>
      <c r="J645" s="95">
        <f t="shared" si="73"/>
        <v>405.06</v>
      </c>
    </row>
    <row r="646" ht="16.5" spans="1:10">
      <c r="A646" s="78" t="s">
        <v>1550</v>
      </c>
      <c r="B646" s="77" t="s">
        <v>1551</v>
      </c>
      <c r="C646" s="78" t="s">
        <v>1552</v>
      </c>
      <c r="D646" s="77" t="s">
        <v>14</v>
      </c>
      <c r="E646" s="77" t="s">
        <v>35</v>
      </c>
      <c r="F646" s="95">
        <v>3</v>
      </c>
      <c r="G646" s="95">
        <v>9.92</v>
      </c>
      <c r="H646" s="95">
        <v>37.28</v>
      </c>
      <c r="I646" s="95">
        <f t="shared" si="72"/>
        <v>47.2</v>
      </c>
      <c r="J646" s="95">
        <f t="shared" si="73"/>
        <v>141.6</v>
      </c>
    </row>
    <row r="647" ht="16.5" spans="1:10">
      <c r="A647" s="78" t="s">
        <v>1553</v>
      </c>
      <c r="B647" s="77" t="s">
        <v>1554</v>
      </c>
      <c r="C647" s="78" t="s">
        <v>1555</v>
      </c>
      <c r="D647" s="77" t="s">
        <v>14</v>
      </c>
      <c r="E647" s="77" t="s">
        <v>35</v>
      </c>
      <c r="F647" s="95">
        <v>6</v>
      </c>
      <c r="G647" s="95">
        <v>0.87</v>
      </c>
      <c r="H647" s="95">
        <v>4.17</v>
      </c>
      <c r="I647" s="95">
        <f t="shared" si="72"/>
        <v>5.04</v>
      </c>
      <c r="J647" s="95">
        <f t="shared" si="73"/>
        <v>30.24</v>
      </c>
    </row>
    <row r="648" ht="16.5" spans="1:10">
      <c r="A648" s="78" t="s">
        <v>1556</v>
      </c>
      <c r="B648" s="77" t="s">
        <v>1557</v>
      </c>
      <c r="C648" s="78" t="s">
        <v>1558</v>
      </c>
      <c r="D648" s="77" t="s">
        <v>14</v>
      </c>
      <c r="E648" s="77" t="s">
        <v>35</v>
      </c>
      <c r="F648" s="95">
        <v>114</v>
      </c>
      <c r="G648" s="95">
        <v>3.54</v>
      </c>
      <c r="H648" s="95">
        <v>5.37</v>
      </c>
      <c r="I648" s="95">
        <f t="shared" si="72"/>
        <v>8.91</v>
      </c>
      <c r="J648" s="95">
        <f t="shared" si="73"/>
        <v>1015.74</v>
      </c>
    </row>
    <row r="649" ht="16.5" spans="1:10">
      <c r="A649" s="78" t="s">
        <v>1559</v>
      </c>
      <c r="B649" s="77" t="s">
        <v>1560</v>
      </c>
      <c r="C649" s="78" t="s">
        <v>1561</v>
      </c>
      <c r="D649" s="77" t="s">
        <v>14</v>
      </c>
      <c r="E649" s="77" t="s">
        <v>35</v>
      </c>
      <c r="F649" s="95">
        <v>8</v>
      </c>
      <c r="G649" s="95">
        <v>3.23</v>
      </c>
      <c r="H649" s="95">
        <v>9.5</v>
      </c>
      <c r="I649" s="95">
        <f t="shared" si="72"/>
        <v>12.73</v>
      </c>
      <c r="J649" s="95">
        <f t="shared" si="73"/>
        <v>101.84</v>
      </c>
    </row>
    <row r="650" ht="16.5" spans="1:10">
      <c r="A650" s="78" t="s">
        <v>1562</v>
      </c>
      <c r="B650" s="77" t="s">
        <v>1563</v>
      </c>
      <c r="C650" s="78" t="s">
        <v>1564</v>
      </c>
      <c r="D650" s="77" t="s">
        <v>14</v>
      </c>
      <c r="E650" s="77" t="s">
        <v>35</v>
      </c>
      <c r="F650" s="95">
        <v>42</v>
      </c>
      <c r="G650" s="95">
        <v>4.25</v>
      </c>
      <c r="H650" s="95">
        <v>9.97</v>
      </c>
      <c r="I650" s="95">
        <f t="shared" si="72"/>
        <v>14.22</v>
      </c>
      <c r="J650" s="95">
        <f t="shared" si="73"/>
        <v>597.24</v>
      </c>
    </row>
    <row r="651" ht="16.5" spans="1:10">
      <c r="A651" s="78" t="s">
        <v>1565</v>
      </c>
      <c r="B651" s="77" t="s">
        <v>1566</v>
      </c>
      <c r="C651" s="78" t="s">
        <v>1567</v>
      </c>
      <c r="D651" s="77" t="s">
        <v>14</v>
      </c>
      <c r="E651" s="77" t="s">
        <v>35</v>
      </c>
      <c r="F651" s="95">
        <v>5</v>
      </c>
      <c r="G651" s="95">
        <v>5.59</v>
      </c>
      <c r="H651" s="95">
        <v>11.81</v>
      </c>
      <c r="I651" s="95">
        <f t="shared" si="72"/>
        <v>17.4</v>
      </c>
      <c r="J651" s="95">
        <f t="shared" si="73"/>
        <v>87</v>
      </c>
    </row>
    <row r="652" ht="16.5" spans="1:10">
      <c r="A652" s="78" t="s">
        <v>1568</v>
      </c>
      <c r="B652" s="77" t="s">
        <v>1569</v>
      </c>
      <c r="C652" s="78" t="s">
        <v>1570</v>
      </c>
      <c r="D652" s="77" t="s">
        <v>14</v>
      </c>
      <c r="E652" s="77" t="s">
        <v>35</v>
      </c>
      <c r="F652" s="95">
        <v>25</v>
      </c>
      <c r="G652" s="95">
        <v>4.95</v>
      </c>
      <c r="H652" s="95">
        <v>11.55</v>
      </c>
      <c r="I652" s="95">
        <f t="shared" si="72"/>
        <v>16.5</v>
      </c>
      <c r="J652" s="95">
        <f t="shared" si="73"/>
        <v>412.5</v>
      </c>
    </row>
    <row r="653" spans="1:10">
      <c r="A653" s="78" t="s">
        <v>1571</v>
      </c>
      <c r="B653" s="77" t="s">
        <v>1548</v>
      </c>
      <c r="C653" s="78" t="s">
        <v>1549</v>
      </c>
      <c r="D653" s="77" t="s">
        <v>14</v>
      </c>
      <c r="E653" s="77" t="s">
        <v>35</v>
      </c>
      <c r="F653" s="95">
        <v>14</v>
      </c>
      <c r="G653" s="95">
        <v>6.63</v>
      </c>
      <c r="H653" s="95">
        <v>60.88</v>
      </c>
      <c r="I653" s="95">
        <f t="shared" si="72"/>
        <v>67.51</v>
      </c>
      <c r="J653" s="95">
        <f t="shared" si="73"/>
        <v>945.14</v>
      </c>
    </row>
    <row r="654" ht="16.5" spans="1:10">
      <c r="A654" s="78" t="s">
        <v>1572</v>
      </c>
      <c r="B654" s="77" t="s">
        <v>1573</v>
      </c>
      <c r="C654" s="78" t="s">
        <v>1574</v>
      </c>
      <c r="D654" s="77" t="s">
        <v>14</v>
      </c>
      <c r="E654" s="77" t="s">
        <v>35</v>
      </c>
      <c r="F654" s="95">
        <v>28</v>
      </c>
      <c r="G654" s="95">
        <v>7.1</v>
      </c>
      <c r="H654" s="95">
        <v>16.42</v>
      </c>
      <c r="I654" s="95">
        <f t="shared" si="72"/>
        <v>23.52</v>
      </c>
      <c r="J654" s="95">
        <f t="shared" si="73"/>
        <v>658.56</v>
      </c>
    </row>
    <row r="655" ht="16.5" spans="1:10">
      <c r="A655" s="78" t="s">
        <v>1575</v>
      </c>
      <c r="B655" s="77" t="s">
        <v>1573</v>
      </c>
      <c r="C655" s="78" t="s">
        <v>1574</v>
      </c>
      <c r="D655" s="77" t="s">
        <v>14</v>
      </c>
      <c r="E655" s="77" t="s">
        <v>35</v>
      </c>
      <c r="F655" s="95">
        <v>1</v>
      </c>
      <c r="G655" s="95">
        <v>7.1</v>
      </c>
      <c r="H655" s="95">
        <v>16.42</v>
      </c>
      <c r="I655" s="95">
        <f t="shared" si="72"/>
        <v>23.52</v>
      </c>
      <c r="J655" s="95">
        <f t="shared" si="73"/>
        <v>23.52</v>
      </c>
    </row>
    <row r="656" ht="16.5" spans="1:10">
      <c r="A656" s="78" t="s">
        <v>1576</v>
      </c>
      <c r="B656" s="77" t="s">
        <v>1577</v>
      </c>
      <c r="C656" s="78" t="s">
        <v>1578</v>
      </c>
      <c r="D656" s="77" t="s">
        <v>14</v>
      </c>
      <c r="E656" s="77" t="s">
        <v>35</v>
      </c>
      <c r="F656" s="95">
        <v>3</v>
      </c>
      <c r="G656" s="95">
        <v>8.5</v>
      </c>
      <c r="H656" s="95">
        <v>27.7</v>
      </c>
      <c r="I656" s="95">
        <f t="shared" si="72"/>
        <v>36.2</v>
      </c>
      <c r="J656" s="95">
        <f t="shared" si="73"/>
        <v>108.6</v>
      </c>
    </row>
    <row r="657" ht="16.5" spans="1:10">
      <c r="A657" s="78" t="s">
        <v>1579</v>
      </c>
      <c r="B657" s="77" t="s">
        <v>1580</v>
      </c>
      <c r="C657" s="78" t="s">
        <v>1581</v>
      </c>
      <c r="D657" s="77" t="s">
        <v>14</v>
      </c>
      <c r="E657" s="77" t="s">
        <v>35</v>
      </c>
      <c r="F657" s="95">
        <v>1</v>
      </c>
      <c r="G657" s="95">
        <v>6.47</v>
      </c>
      <c r="H657" s="95">
        <v>26.84</v>
      </c>
      <c r="I657" s="95">
        <f t="shared" si="72"/>
        <v>33.31</v>
      </c>
      <c r="J657" s="95">
        <f t="shared" si="73"/>
        <v>33.31</v>
      </c>
    </row>
    <row r="658" ht="16.5" spans="1:10">
      <c r="A658" s="78" t="s">
        <v>1582</v>
      </c>
      <c r="B658" s="77" t="s">
        <v>1577</v>
      </c>
      <c r="C658" s="78" t="s">
        <v>1578</v>
      </c>
      <c r="D658" s="77" t="s">
        <v>14</v>
      </c>
      <c r="E658" s="77" t="s">
        <v>35</v>
      </c>
      <c r="F658" s="95">
        <v>3</v>
      </c>
      <c r="G658" s="95">
        <v>8.5</v>
      </c>
      <c r="H658" s="95">
        <v>27.7</v>
      </c>
      <c r="I658" s="95">
        <f t="shared" si="72"/>
        <v>36.2</v>
      </c>
      <c r="J658" s="95">
        <f t="shared" si="73"/>
        <v>108.6</v>
      </c>
    </row>
    <row r="659" ht="16.5" spans="1:10">
      <c r="A659" s="78" t="s">
        <v>1583</v>
      </c>
      <c r="B659" s="77" t="s">
        <v>1390</v>
      </c>
      <c r="C659" s="78" t="s">
        <v>1391</v>
      </c>
      <c r="D659" s="77" t="s">
        <v>14</v>
      </c>
      <c r="E659" s="77" t="s">
        <v>35</v>
      </c>
      <c r="F659" s="95">
        <v>4</v>
      </c>
      <c r="G659" s="95">
        <v>0.43</v>
      </c>
      <c r="H659" s="95">
        <v>8.46</v>
      </c>
      <c r="I659" s="95">
        <f t="shared" si="72"/>
        <v>8.89</v>
      </c>
      <c r="J659" s="95">
        <f t="shared" si="73"/>
        <v>35.56</v>
      </c>
    </row>
    <row r="660" ht="16.5" spans="1:10">
      <c r="A660" s="78" t="s">
        <v>1584</v>
      </c>
      <c r="B660" s="77" t="s">
        <v>1585</v>
      </c>
      <c r="C660" s="78" t="s">
        <v>1586</v>
      </c>
      <c r="D660" s="77" t="s">
        <v>14</v>
      </c>
      <c r="E660" s="77" t="s">
        <v>35</v>
      </c>
      <c r="F660" s="95">
        <v>2</v>
      </c>
      <c r="G660" s="95">
        <v>1.61</v>
      </c>
      <c r="H660" s="95">
        <v>17.17</v>
      </c>
      <c r="I660" s="95">
        <f t="shared" si="72"/>
        <v>18.78</v>
      </c>
      <c r="J660" s="95">
        <f t="shared" si="73"/>
        <v>37.56</v>
      </c>
    </row>
    <row r="661" ht="16.5" spans="1:10">
      <c r="A661" s="78" t="s">
        <v>1587</v>
      </c>
      <c r="B661" s="77" t="s">
        <v>1588</v>
      </c>
      <c r="C661" s="78" t="s">
        <v>1589</v>
      </c>
      <c r="D661" s="77" t="s">
        <v>14</v>
      </c>
      <c r="E661" s="77" t="s">
        <v>35</v>
      </c>
      <c r="F661" s="95">
        <v>4</v>
      </c>
      <c r="G661" s="95">
        <v>8.98</v>
      </c>
      <c r="H661" s="95">
        <v>29.16</v>
      </c>
      <c r="I661" s="95">
        <f t="shared" si="72"/>
        <v>38.14</v>
      </c>
      <c r="J661" s="95">
        <f t="shared" si="73"/>
        <v>152.56</v>
      </c>
    </row>
    <row r="662" ht="15" customHeight="1" spans="1:10">
      <c r="A662" s="106" t="s">
        <v>1590</v>
      </c>
      <c r="B662" s="62" t="s">
        <v>1399</v>
      </c>
      <c r="C662" s="62"/>
      <c r="D662" s="62"/>
      <c r="E662" s="62"/>
      <c r="F662" s="62"/>
      <c r="G662" s="62">
        <f>ROUND(SUMPRODUCT(F663:F665,G663:G665),2)</f>
        <v>5460.86</v>
      </c>
      <c r="H662" s="62">
        <f>ROUND(SUMPRODUCT(F663:F665,H663:H665),2)</f>
        <v>8187.42</v>
      </c>
      <c r="I662" s="62"/>
      <c r="J662" s="72">
        <f>ROUND(SUM(J663:J665),2)</f>
        <v>13648.28</v>
      </c>
    </row>
    <row r="663" ht="16.5" spans="1:10">
      <c r="A663" s="78" t="s">
        <v>1591</v>
      </c>
      <c r="B663" s="77" t="s">
        <v>1592</v>
      </c>
      <c r="C663" s="78" t="s">
        <v>1593</v>
      </c>
      <c r="D663" s="77" t="s">
        <v>14</v>
      </c>
      <c r="E663" s="77" t="s">
        <v>35</v>
      </c>
      <c r="F663" s="95">
        <v>6</v>
      </c>
      <c r="G663" s="95">
        <v>126.49</v>
      </c>
      <c r="H663" s="95">
        <v>161.65</v>
      </c>
      <c r="I663" s="95">
        <f>ROUND(G663+H663,2)</f>
        <v>288.14</v>
      </c>
      <c r="J663" s="95">
        <f>ROUND(ROUND(F663,2)*ROUND(I663,2),2)</f>
        <v>1728.84</v>
      </c>
    </row>
    <row r="664" ht="16.5" spans="1:10">
      <c r="A664" s="78" t="s">
        <v>1594</v>
      </c>
      <c r="B664" s="77" t="s">
        <v>1407</v>
      </c>
      <c r="C664" s="78" t="s">
        <v>1408</v>
      </c>
      <c r="D664" s="77" t="s">
        <v>14</v>
      </c>
      <c r="E664" s="77" t="s">
        <v>35</v>
      </c>
      <c r="F664" s="95">
        <v>17</v>
      </c>
      <c r="G664" s="95">
        <v>257.36</v>
      </c>
      <c r="H664" s="95">
        <v>360.76</v>
      </c>
      <c r="I664" s="95">
        <f>ROUND(G664+H664,2)</f>
        <v>618.12</v>
      </c>
      <c r="J664" s="95">
        <f>ROUND(ROUND(F664,2)*ROUND(I664,2),2)</f>
        <v>10508.04</v>
      </c>
    </row>
    <row r="665" ht="16.5" spans="1:10">
      <c r="A665" s="78" t="s">
        <v>1595</v>
      </c>
      <c r="B665" s="77" t="s">
        <v>1596</v>
      </c>
      <c r="C665" s="78" t="s">
        <v>1597</v>
      </c>
      <c r="D665" s="77" t="s">
        <v>14</v>
      </c>
      <c r="E665" s="77" t="s">
        <v>35</v>
      </c>
      <c r="F665" s="95">
        <v>20</v>
      </c>
      <c r="G665" s="95">
        <v>16.34</v>
      </c>
      <c r="H665" s="95">
        <v>54.23</v>
      </c>
      <c r="I665" s="95">
        <f>ROUND(G665+H665,2)</f>
        <v>70.57</v>
      </c>
      <c r="J665" s="95">
        <f>ROUND(ROUND(F665,2)*ROUND(I665,2),2)</f>
        <v>1411.4</v>
      </c>
    </row>
    <row r="666" ht="15" customHeight="1" spans="1:10">
      <c r="A666" s="106" t="s">
        <v>1598</v>
      </c>
      <c r="B666" s="62" t="s">
        <v>1599</v>
      </c>
      <c r="C666" s="62"/>
      <c r="D666" s="62"/>
      <c r="E666" s="62"/>
      <c r="F666" s="62"/>
      <c r="G666" s="62">
        <f>ROUND(ROUND(F667*G667,2)+ROUND(F672*G672,2),2)</f>
        <v>0</v>
      </c>
      <c r="H666" s="62">
        <f>ROUND(ROUND(F667*H667,2)+ROUND(F672*H672,2),2)</f>
        <v>0</v>
      </c>
      <c r="I666" s="62"/>
      <c r="J666" s="72">
        <f>ROUND(J667+J672,2)</f>
        <v>71699.49</v>
      </c>
    </row>
    <row r="667" ht="15" customHeight="1" spans="1:10">
      <c r="A667" s="106" t="s">
        <v>1600</v>
      </c>
      <c r="B667" s="62" t="s">
        <v>1601</v>
      </c>
      <c r="C667" s="62"/>
      <c r="D667" s="62"/>
      <c r="E667" s="62"/>
      <c r="F667" s="62"/>
      <c r="G667" s="62">
        <f>ROUND(SUMPRODUCT(F668:F671,G668:G671),2)</f>
        <v>6357.77</v>
      </c>
      <c r="H667" s="62">
        <f>ROUND(SUMPRODUCT(F668:F671,H668:H671),2)</f>
        <v>24263.22</v>
      </c>
      <c r="I667" s="62"/>
      <c r="J667" s="72">
        <f>ROUND(SUM(J668:J671),2)</f>
        <v>30620.99</v>
      </c>
    </row>
    <row r="668" spans="1:10">
      <c r="A668" s="78" t="s">
        <v>1602</v>
      </c>
      <c r="B668" s="77" t="s">
        <v>1603</v>
      </c>
      <c r="C668" s="78" t="s">
        <v>1604</v>
      </c>
      <c r="D668" s="77" t="s">
        <v>14</v>
      </c>
      <c r="E668" s="77" t="s">
        <v>146</v>
      </c>
      <c r="F668" s="95">
        <v>190.85</v>
      </c>
      <c r="G668" s="95">
        <v>15.55</v>
      </c>
      <c r="H668" s="95">
        <v>28.96</v>
      </c>
      <c r="I668" s="95">
        <f>ROUND(G668+H668,2)</f>
        <v>44.51</v>
      </c>
      <c r="J668" s="95">
        <f>ROUND(ROUND(F668,2)*ROUND(I668,2),2)</f>
        <v>8494.73</v>
      </c>
    </row>
    <row r="669" spans="1:10">
      <c r="A669" s="78" t="s">
        <v>1605</v>
      </c>
      <c r="B669" s="77" t="s">
        <v>1606</v>
      </c>
      <c r="C669" s="78" t="s">
        <v>1607</v>
      </c>
      <c r="D669" s="77" t="s">
        <v>14</v>
      </c>
      <c r="E669" s="77" t="s">
        <v>146</v>
      </c>
      <c r="F669" s="95">
        <v>25.64</v>
      </c>
      <c r="G669" s="95">
        <v>2.92</v>
      </c>
      <c r="H669" s="95">
        <v>23.71</v>
      </c>
      <c r="I669" s="95">
        <f>ROUND(G669+H669,2)</f>
        <v>26.63</v>
      </c>
      <c r="J669" s="95">
        <f>ROUND(ROUND(F669,2)*ROUND(I669,2),2)</f>
        <v>682.79</v>
      </c>
    </row>
    <row r="670" spans="1:10">
      <c r="A670" s="78" t="s">
        <v>1608</v>
      </c>
      <c r="B670" s="77" t="s">
        <v>1609</v>
      </c>
      <c r="C670" s="78" t="s">
        <v>1610</v>
      </c>
      <c r="D670" s="77" t="s">
        <v>14</v>
      </c>
      <c r="E670" s="77" t="s">
        <v>146</v>
      </c>
      <c r="F670" s="95">
        <v>326.58</v>
      </c>
      <c r="G670" s="95">
        <v>5.05</v>
      </c>
      <c r="H670" s="95">
        <v>49.6</v>
      </c>
      <c r="I670" s="95">
        <f>ROUND(G670+H670,2)</f>
        <v>54.65</v>
      </c>
      <c r="J670" s="95">
        <f>ROUND(ROUND(F670,2)*ROUND(I670,2),2)</f>
        <v>17847.6</v>
      </c>
    </row>
    <row r="671" spans="1:10">
      <c r="A671" s="78" t="s">
        <v>1611</v>
      </c>
      <c r="B671" s="77" t="s">
        <v>1612</v>
      </c>
      <c r="C671" s="78" t="s">
        <v>1613</v>
      </c>
      <c r="D671" s="77" t="s">
        <v>14</v>
      </c>
      <c r="E671" s="77" t="s">
        <v>146</v>
      </c>
      <c r="F671" s="95">
        <v>158.06</v>
      </c>
      <c r="G671" s="95">
        <v>10.54</v>
      </c>
      <c r="H671" s="95">
        <v>12.21</v>
      </c>
      <c r="I671" s="95">
        <f>ROUND(G671+H671,2)</f>
        <v>22.75</v>
      </c>
      <c r="J671" s="95">
        <f>ROUND(ROUND(F671,2)*ROUND(I671,2),2)</f>
        <v>3595.87</v>
      </c>
    </row>
    <row r="672" ht="15" customHeight="1" spans="1:10">
      <c r="A672" s="106" t="s">
        <v>1614</v>
      </c>
      <c r="B672" s="62" t="s">
        <v>1615</v>
      </c>
      <c r="C672" s="62"/>
      <c r="D672" s="62"/>
      <c r="E672" s="62"/>
      <c r="F672" s="62"/>
      <c r="G672" s="62">
        <f>ROUND(SUMPRODUCT(F673:F695,G673:G695),2)</f>
        <v>8072.91</v>
      </c>
      <c r="H672" s="62">
        <f>ROUND(SUMPRODUCT(F673:F695,H673:H695),2)</f>
        <v>33005.59</v>
      </c>
      <c r="I672" s="62"/>
      <c r="J672" s="72">
        <f>ROUND(SUM(J673:J695),2)</f>
        <v>41078.5</v>
      </c>
    </row>
    <row r="673" ht="16.5" spans="1:10">
      <c r="A673" s="78" t="s">
        <v>1616</v>
      </c>
      <c r="B673" s="77" t="s">
        <v>1617</v>
      </c>
      <c r="C673" s="78" t="s">
        <v>1618</v>
      </c>
      <c r="D673" s="77" t="s">
        <v>14</v>
      </c>
      <c r="E673" s="77" t="s">
        <v>35</v>
      </c>
      <c r="F673" s="95">
        <v>17</v>
      </c>
      <c r="G673" s="95">
        <v>256.17</v>
      </c>
      <c r="H673" s="95">
        <v>345.14</v>
      </c>
      <c r="I673" s="95">
        <f t="shared" ref="I673:I695" si="74">ROUND(G673+H673,2)</f>
        <v>601.31</v>
      </c>
      <c r="J673" s="95">
        <f t="shared" ref="J673:J695" si="75">ROUND(ROUND(F673,2)*ROUND(I673,2),2)</f>
        <v>10222.27</v>
      </c>
    </row>
    <row r="674" ht="16.5" spans="1:10">
      <c r="A674" s="78" t="s">
        <v>1619</v>
      </c>
      <c r="B674" s="77" t="s">
        <v>1620</v>
      </c>
      <c r="C674" s="78" t="s">
        <v>1621</v>
      </c>
      <c r="D674" s="77" t="s">
        <v>27</v>
      </c>
      <c r="E674" s="77" t="s">
        <v>35</v>
      </c>
      <c r="F674" s="95">
        <v>1</v>
      </c>
      <c r="G674" s="95">
        <v>13</v>
      </c>
      <c r="H674" s="95">
        <v>430.35</v>
      </c>
      <c r="I674" s="95">
        <f t="shared" si="74"/>
        <v>443.35</v>
      </c>
      <c r="J674" s="95">
        <f t="shared" si="75"/>
        <v>443.35</v>
      </c>
    </row>
    <row r="675" ht="16.5" spans="1:10">
      <c r="A675" s="78" t="s">
        <v>1622</v>
      </c>
      <c r="B675" s="77" t="s">
        <v>1623</v>
      </c>
      <c r="C675" s="78" t="s">
        <v>1624</v>
      </c>
      <c r="D675" s="77" t="s">
        <v>14</v>
      </c>
      <c r="E675" s="77" t="s">
        <v>35</v>
      </c>
      <c r="F675" s="95">
        <v>8</v>
      </c>
      <c r="G675" s="95">
        <v>10.54</v>
      </c>
      <c r="H675" s="95">
        <v>31.06</v>
      </c>
      <c r="I675" s="95">
        <f t="shared" si="74"/>
        <v>41.6</v>
      </c>
      <c r="J675" s="95">
        <f t="shared" si="75"/>
        <v>332.8</v>
      </c>
    </row>
    <row r="676" spans="1:10">
      <c r="A676" s="78" t="s">
        <v>1625</v>
      </c>
      <c r="B676" s="77" t="s">
        <v>1626</v>
      </c>
      <c r="C676" s="78" t="s">
        <v>1627</v>
      </c>
      <c r="D676" s="77" t="s">
        <v>14</v>
      </c>
      <c r="E676" s="77" t="s">
        <v>35</v>
      </c>
      <c r="F676" s="95">
        <v>18</v>
      </c>
      <c r="G676" s="95">
        <v>4.97</v>
      </c>
      <c r="H676" s="95">
        <v>28.73</v>
      </c>
      <c r="I676" s="95">
        <f t="shared" si="74"/>
        <v>33.7</v>
      </c>
      <c r="J676" s="95">
        <f t="shared" si="75"/>
        <v>606.6</v>
      </c>
    </row>
    <row r="677" spans="1:10">
      <c r="A677" s="78" t="s">
        <v>1628</v>
      </c>
      <c r="B677" s="77" t="s">
        <v>1629</v>
      </c>
      <c r="C677" s="78" t="s">
        <v>1630</v>
      </c>
      <c r="D677" s="77" t="s">
        <v>14</v>
      </c>
      <c r="E677" s="77" t="s">
        <v>35</v>
      </c>
      <c r="F677" s="95">
        <v>2</v>
      </c>
      <c r="G677" s="95">
        <v>4.56</v>
      </c>
      <c r="H677" s="95">
        <v>6.7</v>
      </c>
      <c r="I677" s="95">
        <f t="shared" si="74"/>
        <v>11.26</v>
      </c>
      <c r="J677" s="95">
        <f t="shared" si="75"/>
        <v>22.52</v>
      </c>
    </row>
    <row r="678" ht="16.5" spans="1:10">
      <c r="A678" s="78" t="s">
        <v>1631</v>
      </c>
      <c r="B678" s="77" t="s">
        <v>1632</v>
      </c>
      <c r="C678" s="78" t="s">
        <v>1633</v>
      </c>
      <c r="D678" s="77" t="s">
        <v>14</v>
      </c>
      <c r="E678" s="77" t="s">
        <v>35</v>
      </c>
      <c r="F678" s="95">
        <v>36</v>
      </c>
      <c r="G678" s="95">
        <v>10.54</v>
      </c>
      <c r="H678" s="95">
        <v>30.27</v>
      </c>
      <c r="I678" s="95">
        <f t="shared" si="74"/>
        <v>40.81</v>
      </c>
      <c r="J678" s="95">
        <f t="shared" si="75"/>
        <v>1469.16</v>
      </c>
    </row>
    <row r="679" spans="1:10">
      <c r="A679" s="78" t="s">
        <v>1634</v>
      </c>
      <c r="B679" s="77" t="s">
        <v>1635</v>
      </c>
      <c r="C679" s="78" t="s">
        <v>1636</v>
      </c>
      <c r="D679" s="77" t="s">
        <v>14</v>
      </c>
      <c r="E679" s="77" t="s">
        <v>35</v>
      </c>
      <c r="F679" s="95">
        <v>1</v>
      </c>
      <c r="G679" s="95">
        <v>4.97</v>
      </c>
      <c r="H679" s="95">
        <v>27.94</v>
      </c>
      <c r="I679" s="95">
        <f t="shared" si="74"/>
        <v>32.91</v>
      </c>
      <c r="J679" s="95">
        <f t="shared" si="75"/>
        <v>32.91</v>
      </c>
    </row>
    <row r="680" ht="16.5" spans="1:10">
      <c r="A680" s="78" t="s">
        <v>1637</v>
      </c>
      <c r="B680" s="77" t="s">
        <v>1638</v>
      </c>
      <c r="C680" s="78" t="s">
        <v>1639</v>
      </c>
      <c r="D680" s="77" t="s">
        <v>14</v>
      </c>
      <c r="E680" s="77" t="s">
        <v>35</v>
      </c>
      <c r="F680" s="95">
        <v>4</v>
      </c>
      <c r="G680" s="95">
        <v>18.22</v>
      </c>
      <c r="H680" s="95">
        <v>98.97</v>
      </c>
      <c r="I680" s="95">
        <f t="shared" si="74"/>
        <v>117.19</v>
      </c>
      <c r="J680" s="95">
        <f t="shared" si="75"/>
        <v>468.76</v>
      </c>
    </row>
    <row r="681" spans="1:10">
      <c r="A681" s="78" t="s">
        <v>1640</v>
      </c>
      <c r="B681" s="77" t="s">
        <v>1641</v>
      </c>
      <c r="C681" s="78" t="s">
        <v>1642</v>
      </c>
      <c r="D681" s="77" t="s">
        <v>14</v>
      </c>
      <c r="E681" s="77" t="s">
        <v>35</v>
      </c>
      <c r="F681" s="95">
        <v>60</v>
      </c>
      <c r="G681" s="95">
        <v>4.56</v>
      </c>
      <c r="H681" s="95">
        <v>5.29</v>
      </c>
      <c r="I681" s="95">
        <f t="shared" si="74"/>
        <v>9.85</v>
      </c>
      <c r="J681" s="95">
        <f t="shared" si="75"/>
        <v>591</v>
      </c>
    </row>
    <row r="682" ht="16.5" spans="1:10">
      <c r="A682" s="78" t="s">
        <v>1643</v>
      </c>
      <c r="B682" s="77" t="s">
        <v>1644</v>
      </c>
      <c r="C682" s="78" t="s">
        <v>1645</v>
      </c>
      <c r="D682" s="77" t="s">
        <v>14</v>
      </c>
      <c r="E682" s="77" t="s">
        <v>35</v>
      </c>
      <c r="F682" s="95">
        <v>1</v>
      </c>
      <c r="G682" s="95">
        <v>14.06</v>
      </c>
      <c r="H682" s="95">
        <v>63.99</v>
      </c>
      <c r="I682" s="95">
        <f t="shared" si="74"/>
        <v>78.05</v>
      </c>
      <c r="J682" s="95">
        <f t="shared" si="75"/>
        <v>78.05</v>
      </c>
    </row>
    <row r="683" spans="1:10">
      <c r="A683" s="78" t="s">
        <v>1646</v>
      </c>
      <c r="B683" s="77" t="s">
        <v>1548</v>
      </c>
      <c r="C683" s="78" t="s">
        <v>1549</v>
      </c>
      <c r="D683" s="77" t="s">
        <v>14</v>
      </c>
      <c r="E683" s="77" t="s">
        <v>35</v>
      </c>
      <c r="F683" s="95">
        <v>14</v>
      </c>
      <c r="G683" s="95">
        <v>6.63</v>
      </c>
      <c r="H683" s="95">
        <v>60.88</v>
      </c>
      <c r="I683" s="95">
        <f t="shared" si="74"/>
        <v>67.51</v>
      </c>
      <c r="J683" s="95">
        <f t="shared" si="75"/>
        <v>945.14</v>
      </c>
    </row>
    <row r="684" ht="16.5" spans="1:10">
      <c r="A684" s="78" t="s">
        <v>1647</v>
      </c>
      <c r="B684" s="77" t="s">
        <v>1648</v>
      </c>
      <c r="C684" s="78" t="s">
        <v>1649</v>
      </c>
      <c r="D684" s="77" t="s">
        <v>14</v>
      </c>
      <c r="E684" s="77" t="s">
        <v>35</v>
      </c>
      <c r="F684" s="95">
        <v>44</v>
      </c>
      <c r="G684" s="95">
        <v>7.02</v>
      </c>
      <c r="H684" s="95">
        <v>23.36</v>
      </c>
      <c r="I684" s="95">
        <f t="shared" si="74"/>
        <v>30.38</v>
      </c>
      <c r="J684" s="95">
        <f t="shared" si="75"/>
        <v>1336.72</v>
      </c>
    </row>
    <row r="685" spans="1:10">
      <c r="A685" s="78" t="s">
        <v>1650</v>
      </c>
      <c r="B685" s="77" t="s">
        <v>1651</v>
      </c>
      <c r="C685" s="78" t="s">
        <v>1652</v>
      </c>
      <c r="D685" s="77" t="s">
        <v>14</v>
      </c>
      <c r="E685" s="77" t="s">
        <v>35</v>
      </c>
      <c r="F685" s="95">
        <v>18</v>
      </c>
      <c r="G685" s="95">
        <v>3.31</v>
      </c>
      <c r="H685" s="95">
        <v>21.77</v>
      </c>
      <c r="I685" s="95">
        <f t="shared" si="74"/>
        <v>25.08</v>
      </c>
      <c r="J685" s="95">
        <f t="shared" si="75"/>
        <v>451.44</v>
      </c>
    </row>
    <row r="686" ht="16.5" spans="1:10">
      <c r="A686" s="78" t="s">
        <v>1653</v>
      </c>
      <c r="B686" s="77" t="s">
        <v>1654</v>
      </c>
      <c r="C686" s="78" t="s">
        <v>1655</v>
      </c>
      <c r="D686" s="77" t="s">
        <v>14</v>
      </c>
      <c r="E686" s="77" t="s">
        <v>35</v>
      </c>
      <c r="F686" s="95">
        <v>4</v>
      </c>
      <c r="G686" s="95">
        <v>12.13</v>
      </c>
      <c r="H686" s="95">
        <v>56.93</v>
      </c>
      <c r="I686" s="95">
        <f t="shared" si="74"/>
        <v>69.06</v>
      </c>
      <c r="J686" s="95">
        <f t="shared" si="75"/>
        <v>276.24</v>
      </c>
    </row>
    <row r="687" spans="1:10">
      <c r="A687" s="78" t="s">
        <v>1656</v>
      </c>
      <c r="B687" s="77" t="s">
        <v>1657</v>
      </c>
      <c r="C687" s="78" t="s">
        <v>1658</v>
      </c>
      <c r="D687" s="77" t="s">
        <v>14</v>
      </c>
      <c r="E687" s="77" t="s">
        <v>35</v>
      </c>
      <c r="F687" s="95">
        <v>4</v>
      </c>
      <c r="G687" s="95">
        <v>6.7</v>
      </c>
      <c r="H687" s="95">
        <v>54.44</v>
      </c>
      <c r="I687" s="95">
        <f t="shared" si="74"/>
        <v>61.14</v>
      </c>
      <c r="J687" s="95">
        <f t="shared" si="75"/>
        <v>244.56</v>
      </c>
    </row>
    <row r="688" ht="16.5" spans="1:10">
      <c r="A688" s="78" t="s">
        <v>1659</v>
      </c>
      <c r="B688" s="77" t="s">
        <v>1660</v>
      </c>
      <c r="C688" s="78" t="s">
        <v>1661</v>
      </c>
      <c r="D688" s="77" t="s">
        <v>27</v>
      </c>
      <c r="E688" s="77" t="s">
        <v>35</v>
      </c>
      <c r="F688" s="95">
        <v>27</v>
      </c>
      <c r="G688" s="95">
        <v>6.38</v>
      </c>
      <c r="H688" s="95">
        <v>30.32</v>
      </c>
      <c r="I688" s="95">
        <f t="shared" si="74"/>
        <v>36.7</v>
      </c>
      <c r="J688" s="95">
        <f t="shared" si="75"/>
        <v>990.9</v>
      </c>
    </row>
    <row r="689" ht="16.5" spans="1:10">
      <c r="A689" s="78" t="s">
        <v>1662</v>
      </c>
      <c r="B689" s="77" t="s">
        <v>1663</v>
      </c>
      <c r="C689" s="78" t="s">
        <v>1664</v>
      </c>
      <c r="D689" s="77" t="s">
        <v>14</v>
      </c>
      <c r="E689" s="77" t="s">
        <v>35</v>
      </c>
      <c r="F689" s="95">
        <v>2</v>
      </c>
      <c r="G689" s="95">
        <v>5.87</v>
      </c>
      <c r="H689" s="95">
        <v>66.45</v>
      </c>
      <c r="I689" s="95">
        <f t="shared" si="74"/>
        <v>72.32</v>
      </c>
      <c r="J689" s="95">
        <f t="shared" si="75"/>
        <v>144.64</v>
      </c>
    </row>
    <row r="690" spans="1:10">
      <c r="A690" s="78" t="s">
        <v>1665</v>
      </c>
      <c r="B690" s="77" t="s">
        <v>1666</v>
      </c>
      <c r="C690" s="78" t="s">
        <v>1667</v>
      </c>
      <c r="D690" s="77" t="s">
        <v>14</v>
      </c>
      <c r="E690" s="77" t="s">
        <v>35</v>
      </c>
      <c r="F690" s="95">
        <v>2</v>
      </c>
      <c r="G690" s="95">
        <v>13.4</v>
      </c>
      <c r="H690" s="95">
        <v>142.88</v>
      </c>
      <c r="I690" s="95">
        <f t="shared" si="74"/>
        <v>156.28</v>
      </c>
      <c r="J690" s="95">
        <f t="shared" si="75"/>
        <v>312.56</v>
      </c>
    </row>
    <row r="691" spans="1:10">
      <c r="A691" s="78" t="s">
        <v>1668</v>
      </c>
      <c r="B691" s="77" t="s">
        <v>1669</v>
      </c>
      <c r="C691" s="78" t="s">
        <v>1670</v>
      </c>
      <c r="D691" s="77" t="s">
        <v>14</v>
      </c>
      <c r="E691" s="77" t="s">
        <v>35</v>
      </c>
      <c r="F691" s="95">
        <v>12</v>
      </c>
      <c r="G691" s="95">
        <v>6.09</v>
      </c>
      <c r="H691" s="95">
        <v>7.74</v>
      </c>
      <c r="I691" s="95">
        <f t="shared" si="74"/>
        <v>13.83</v>
      </c>
      <c r="J691" s="95">
        <f t="shared" si="75"/>
        <v>165.96</v>
      </c>
    </row>
    <row r="692" ht="16.5" spans="1:10">
      <c r="A692" s="78" t="s">
        <v>1671</v>
      </c>
      <c r="B692" s="77" t="s">
        <v>1672</v>
      </c>
      <c r="C692" s="78" t="s">
        <v>1673</v>
      </c>
      <c r="D692" s="77" t="s">
        <v>14</v>
      </c>
      <c r="E692" s="77" t="s">
        <v>35</v>
      </c>
      <c r="F692" s="95">
        <v>1</v>
      </c>
      <c r="G692" s="95">
        <v>1355.11</v>
      </c>
      <c r="H692" s="95">
        <v>2746.91</v>
      </c>
      <c r="I692" s="95">
        <f t="shared" si="74"/>
        <v>4102.02</v>
      </c>
      <c r="J692" s="95">
        <f t="shared" si="75"/>
        <v>4102.02</v>
      </c>
    </row>
    <row r="693" spans="1:10">
      <c r="A693" s="78" t="s">
        <v>1674</v>
      </c>
      <c r="B693" s="77" t="s">
        <v>1675</v>
      </c>
      <c r="C693" s="78" t="s">
        <v>1676</v>
      </c>
      <c r="D693" s="77" t="s">
        <v>14</v>
      </c>
      <c r="E693" s="77" t="s">
        <v>146</v>
      </c>
      <c r="F693" s="95">
        <v>1.1</v>
      </c>
      <c r="G693" s="95">
        <v>56.18</v>
      </c>
      <c r="H693" s="95">
        <v>933.28</v>
      </c>
      <c r="I693" s="95">
        <f t="shared" si="74"/>
        <v>989.46</v>
      </c>
      <c r="J693" s="95">
        <f t="shared" si="75"/>
        <v>1088.41</v>
      </c>
    </row>
    <row r="694" spans="1:10">
      <c r="A694" s="78" t="s">
        <v>1677</v>
      </c>
      <c r="B694" s="77" t="s">
        <v>1678</v>
      </c>
      <c r="C694" s="78" t="s">
        <v>1679</v>
      </c>
      <c r="D694" s="77" t="s">
        <v>14</v>
      </c>
      <c r="E694" s="77" t="s">
        <v>35</v>
      </c>
      <c r="F694" s="95">
        <v>1</v>
      </c>
      <c r="G694" s="95">
        <v>0</v>
      </c>
      <c r="H694" s="95">
        <v>165.15</v>
      </c>
      <c r="I694" s="95">
        <f t="shared" si="74"/>
        <v>165.15</v>
      </c>
      <c r="J694" s="95">
        <f t="shared" si="75"/>
        <v>165.15</v>
      </c>
    </row>
    <row r="695" ht="16.5" spans="1:10">
      <c r="A695" s="78" t="s">
        <v>1680</v>
      </c>
      <c r="B695" s="77" t="s">
        <v>1681</v>
      </c>
      <c r="C695" s="78" t="s">
        <v>1682</v>
      </c>
      <c r="D695" s="77" t="s">
        <v>27</v>
      </c>
      <c r="E695" s="77" t="s">
        <v>35</v>
      </c>
      <c r="F695" s="95">
        <v>2</v>
      </c>
      <c r="G695" s="95">
        <v>269.89</v>
      </c>
      <c r="H695" s="95">
        <v>8023.78</v>
      </c>
      <c r="I695" s="95">
        <f t="shared" si="74"/>
        <v>8293.67</v>
      </c>
      <c r="J695" s="95">
        <f t="shared" si="75"/>
        <v>16587.34</v>
      </c>
    </row>
    <row r="696" ht="15" customHeight="1" spans="1:10">
      <c r="A696" s="106" t="s">
        <v>1683</v>
      </c>
      <c r="B696" s="62" t="s">
        <v>1684</v>
      </c>
      <c r="C696" s="62"/>
      <c r="D696" s="62"/>
      <c r="E696" s="62"/>
      <c r="F696" s="62"/>
      <c r="G696" s="62">
        <f>ROUND(SUMPRODUCT(F697:F699,G697:G699),2)</f>
        <v>14872.9</v>
      </c>
      <c r="H696" s="62">
        <f>ROUND(SUMPRODUCT(F697:F699,H697:H699),2)</f>
        <v>18772.71</v>
      </c>
      <c r="I696" s="62"/>
      <c r="J696" s="72">
        <f>ROUND(SUM(J697:J699),2)</f>
        <v>33645.6</v>
      </c>
    </row>
    <row r="697" spans="1:10">
      <c r="A697" s="78" t="s">
        <v>1685</v>
      </c>
      <c r="B697" s="77" t="s">
        <v>1686</v>
      </c>
      <c r="C697" s="78" t="s">
        <v>1687</v>
      </c>
      <c r="D697" s="77" t="s">
        <v>14</v>
      </c>
      <c r="E697" s="77" t="s">
        <v>41</v>
      </c>
      <c r="F697" s="95">
        <v>99.17</v>
      </c>
      <c r="G697" s="95">
        <v>16.25</v>
      </c>
      <c r="H697" s="95">
        <v>31.83</v>
      </c>
      <c r="I697" s="95">
        <f>ROUND(G697+H697,2)</f>
        <v>48.08</v>
      </c>
      <c r="J697" s="95">
        <f>ROUND(ROUND(F697,2)*ROUND(I697,2),2)</f>
        <v>4768.09</v>
      </c>
    </row>
    <row r="698" spans="1:10">
      <c r="A698" s="78" t="s">
        <v>1688</v>
      </c>
      <c r="B698" s="77" t="s">
        <v>1689</v>
      </c>
      <c r="C698" s="78" t="s">
        <v>1690</v>
      </c>
      <c r="D698" s="77" t="s">
        <v>14</v>
      </c>
      <c r="E698" s="77" t="s">
        <v>41</v>
      </c>
      <c r="F698" s="95">
        <v>490.97</v>
      </c>
      <c r="G698" s="95">
        <v>17.21</v>
      </c>
      <c r="H698" s="95">
        <v>17.04</v>
      </c>
      <c r="I698" s="95">
        <f>ROUND(G698+H698,2)</f>
        <v>34.25</v>
      </c>
      <c r="J698" s="95">
        <f>ROUND(ROUND(F698,2)*ROUND(I698,2),2)</f>
        <v>16815.72</v>
      </c>
    </row>
    <row r="699" spans="1:10">
      <c r="A699" s="78" t="s">
        <v>1691</v>
      </c>
      <c r="B699" s="77" t="s">
        <v>1692</v>
      </c>
      <c r="C699" s="78" t="s">
        <v>1693</v>
      </c>
      <c r="D699" s="77" t="s">
        <v>14</v>
      </c>
      <c r="E699" s="77" t="s">
        <v>41</v>
      </c>
      <c r="F699" s="95">
        <v>293.76</v>
      </c>
      <c r="G699" s="95">
        <v>16.38</v>
      </c>
      <c r="H699" s="95">
        <v>24.68</v>
      </c>
      <c r="I699" s="95">
        <f>ROUND(G699+H699,2)</f>
        <v>41.06</v>
      </c>
      <c r="J699" s="95">
        <f>ROUND(ROUND(F699,2)*ROUND(I699,2),2)</f>
        <v>12061.79</v>
      </c>
    </row>
    <row r="700" ht="15" customHeight="1" spans="1:10">
      <c r="A700" s="106" t="s">
        <v>1694</v>
      </c>
      <c r="B700" s="62" t="s">
        <v>1695</v>
      </c>
      <c r="C700" s="62"/>
      <c r="D700" s="62"/>
      <c r="E700" s="62"/>
      <c r="F700" s="62"/>
      <c r="G700" s="62">
        <f>ROUND(ROUND(F701*G701,2)+ROUND(F706*G706,2)+ROUND(F724*G724,2)+ROUND(F735*G735,2)+ROUND(F753*G753,2),2)</f>
        <v>0</v>
      </c>
      <c r="H700" s="62">
        <f>ROUND(ROUND(F701*H701,2)+ROUND(F706*H706,2)+ROUND(F724*H724,2)+ROUND(F735*H735,2)+ROUND(F753*H753,2),2)</f>
        <v>0</v>
      </c>
      <c r="I700" s="62"/>
      <c r="J700" s="72">
        <f>ROUND(J701+J706+J724+J735+J753,2)</f>
        <v>76668.92</v>
      </c>
    </row>
    <row r="701" ht="15" customHeight="1" spans="1:10">
      <c r="A701" s="106" t="s">
        <v>1696</v>
      </c>
      <c r="B701" s="62" t="s">
        <v>1697</v>
      </c>
      <c r="C701" s="62"/>
      <c r="D701" s="62"/>
      <c r="E701" s="62"/>
      <c r="F701" s="62"/>
      <c r="G701" s="62">
        <f>ROUND(SUMPRODUCT(F702:F705,G702:G705),2)</f>
        <v>494.77</v>
      </c>
      <c r="H701" s="62">
        <f>ROUND(SUMPRODUCT(F702:F705,H702:H705),2)</f>
        <v>11015.56</v>
      </c>
      <c r="I701" s="62"/>
      <c r="J701" s="72">
        <f>ROUND(SUM(J702:J705),2)</f>
        <v>11510.33</v>
      </c>
    </row>
    <row r="702" spans="1:10">
      <c r="A702" s="78" t="s">
        <v>1698</v>
      </c>
      <c r="B702" s="77" t="s">
        <v>1699</v>
      </c>
      <c r="C702" s="78" t="s">
        <v>1700</v>
      </c>
      <c r="D702" s="77" t="s">
        <v>14</v>
      </c>
      <c r="E702" s="77" t="s">
        <v>35</v>
      </c>
      <c r="F702" s="95">
        <v>4</v>
      </c>
      <c r="G702" s="95">
        <v>17.67</v>
      </c>
      <c r="H702" s="95">
        <v>728.77</v>
      </c>
      <c r="I702" s="95">
        <f>ROUND(G702+H702,2)</f>
        <v>746.44</v>
      </c>
      <c r="J702" s="95">
        <f>ROUND(ROUND(F702,2)*ROUND(I702,2),2)</f>
        <v>2985.76</v>
      </c>
    </row>
    <row r="703" ht="24.75" spans="1:10">
      <c r="A703" s="78" t="s">
        <v>1701</v>
      </c>
      <c r="B703" s="77" t="s">
        <v>1702</v>
      </c>
      <c r="C703" s="78" t="s">
        <v>1703</v>
      </c>
      <c r="D703" s="77" t="s">
        <v>27</v>
      </c>
      <c r="E703" s="77" t="s">
        <v>35</v>
      </c>
      <c r="F703" s="95">
        <v>1</v>
      </c>
      <c r="G703" s="95">
        <v>17.68</v>
      </c>
      <c r="H703" s="95">
        <v>2708.77</v>
      </c>
      <c r="I703" s="95">
        <f>ROUND(G703+H703,2)</f>
        <v>2726.45</v>
      </c>
      <c r="J703" s="95">
        <f>ROUND(ROUND(F703,2)*ROUND(I703,2),2)</f>
        <v>2726.45</v>
      </c>
    </row>
    <row r="704" spans="1:10">
      <c r="A704" s="78" t="s">
        <v>1704</v>
      </c>
      <c r="B704" s="77" t="s">
        <v>1705</v>
      </c>
      <c r="C704" s="78" t="s">
        <v>1706</v>
      </c>
      <c r="D704" s="77" t="s">
        <v>14</v>
      </c>
      <c r="E704" s="77" t="s">
        <v>35</v>
      </c>
      <c r="F704" s="95">
        <v>12</v>
      </c>
      <c r="G704" s="95">
        <v>17.67</v>
      </c>
      <c r="H704" s="95">
        <v>248.77</v>
      </c>
      <c r="I704" s="95">
        <f>ROUND(G704+H704,2)</f>
        <v>266.44</v>
      </c>
      <c r="J704" s="95">
        <f>ROUND(ROUND(F704,2)*ROUND(I704,2),2)</f>
        <v>3197.28</v>
      </c>
    </row>
    <row r="705" spans="1:10">
      <c r="A705" s="78" t="s">
        <v>1707</v>
      </c>
      <c r="B705" s="77" t="s">
        <v>1708</v>
      </c>
      <c r="C705" s="78" t="s">
        <v>1709</v>
      </c>
      <c r="D705" s="77" t="s">
        <v>14</v>
      </c>
      <c r="E705" s="77" t="s">
        <v>35</v>
      </c>
      <c r="F705" s="95">
        <v>11</v>
      </c>
      <c r="G705" s="95">
        <v>17.67</v>
      </c>
      <c r="H705" s="95">
        <v>218.77</v>
      </c>
      <c r="I705" s="95">
        <f>ROUND(G705+H705,2)</f>
        <v>236.44</v>
      </c>
      <c r="J705" s="95">
        <f>ROUND(ROUND(F705,2)*ROUND(I705,2),2)</f>
        <v>2600.84</v>
      </c>
    </row>
    <row r="706" ht="15" customHeight="1" spans="1:10">
      <c r="A706" s="106" t="s">
        <v>1710</v>
      </c>
      <c r="B706" s="62" t="s">
        <v>1711</v>
      </c>
      <c r="C706" s="62"/>
      <c r="D706" s="62"/>
      <c r="E706" s="62"/>
      <c r="F706" s="62"/>
      <c r="G706" s="62">
        <f>ROUND(SUMPRODUCT(F707:F723,G707:G723),2)</f>
        <v>2536.74</v>
      </c>
      <c r="H706" s="62">
        <f>ROUND(SUMPRODUCT(F707:F723,H707:H723),2)</f>
        <v>7522.56</v>
      </c>
      <c r="I706" s="62"/>
      <c r="J706" s="72">
        <f>ROUND(SUM(J707:J723),2)</f>
        <v>10059.3</v>
      </c>
    </row>
    <row r="707" spans="1:10">
      <c r="A707" s="78" t="s">
        <v>1712</v>
      </c>
      <c r="B707" s="77" t="s">
        <v>620</v>
      </c>
      <c r="C707" s="78" t="s">
        <v>621</v>
      </c>
      <c r="D707" s="77" t="s">
        <v>14</v>
      </c>
      <c r="E707" s="77" t="s">
        <v>35</v>
      </c>
      <c r="F707" s="95">
        <v>5</v>
      </c>
      <c r="G707" s="95">
        <v>13.59</v>
      </c>
      <c r="H707" s="95">
        <v>15.04</v>
      </c>
      <c r="I707" s="95">
        <f t="shared" ref="I707:I723" si="76">ROUND(G707+H707,2)</f>
        <v>28.63</v>
      </c>
      <c r="J707" s="95">
        <f t="shared" ref="J707:J723" si="77">ROUND(ROUND(F707,2)*ROUND(I707,2),2)</f>
        <v>143.15</v>
      </c>
    </row>
    <row r="708" spans="1:10">
      <c r="A708" s="78" t="s">
        <v>1713</v>
      </c>
      <c r="B708" s="77" t="s">
        <v>623</v>
      </c>
      <c r="C708" s="78" t="s">
        <v>624</v>
      </c>
      <c r="D708" s="77" t="s">
        <v>14</v>
      </c>
      <c r="E708" s="77" t="s">
        <v>35</v>
      </c>
      <c r="F708" s="95">
        <v>8</v>
      </c>
      <c r="G708" s="95">
        <v>17.73</v>
      </c>
      <c r="H708" s="95">
        <v>19.09</v>
      </c>
      <c r="I708" s="95">
        <f t="shared" si="76"/>
        <v>36.82</v>
      </c>
      <c r="J708" s="95">
        <f t="shared" si="77"/>
        <v>294.56</v>
      </c>
    </row>
    <row r="709" spans="1:10">
      <c r="A709" s="78" t="s">
        <v>1714</v>
      </c>
      <c r="B709" s="77" t="s">
        <v>614</v>
      </c>
      <c r="C709" s="78" t="s">
        <v>615</v>
      </c>
      <c r="D709" s="77" t="s">
        <v>14</v>
      </c>
      <c r="E709" s="77" t="s">
        <v>35</v>
      </c>
      <c r="F709" s="95">
        <v>1</v>
      </c>
      <c r="G709" s="95">
        <v>11.53</v>
      </c>
      <c r="H709" s="95">
        <v>14.12</v>
      </c>
      <c r="I709" s="95">
        <f t="shared" si="76"/>
        <v>25.65</v>
      </c>
      <c r="J709" s="95">
        <f t="shared" si="77"/>
        <v>25.65</v>
      </c>
    </row>
    <row r="710" spans="1:10">
      <c r="A710" s="78" t="s">
        <v>1715</v>
      </c>
      <c r="B710" s="77" t="s">
        <v>1195</v>
      </c>
      <c r="C710" s="78" t="s">
        <v>1196</v>
      </c>
      <c r="D710" s="77" t="s">
        <v>14</v>
      </c>
      <c r="E710" s="77" t="s">
        <v>35</v>
      </c>
      <c r="F710" s="95">
        <v>1</v>
      </c>
      <c r="G710" s="95">
        <v>14.29</v>
      </c>
      <c r="H710" s="95">
        <v>17.55</v>
      </c>
      <c r="I710" s="95">
        <f t="shared" si="76"/>
        <v>31.84</v>
      </c>
      <c r="J710" s="95">
        <f t="shared" si="77"/>
        <v>31.84</v>
      </c>
    </row>
    <row r="711" spans="1:10">
      <c r="A711" s="78" t="s">
        <v>1716</v>
      </c>
      <c r="B711" s="77" t="s">
        <v>1205</v>
      </c>
      <c r="C711" s="78" t="s">
        <v>1206</v>
      </c>
      <c r="D711" s="77" t="s">
        <v>14</v>
      </c>
      <c r="E711" s="77" t="s">
        <v>35</v>
      </c>
      <c r="F711" s="95">
        <v>4</v>
      </c>
      <c r="G711" s="95">
        <v>21.18</v>
      </c>
      <c r="H711" s="95">
        <v>23.88</v>
      </c>
      <c r="I711" s="95">
        <f t="shared" si="76"/>
        <v>45.06</v>
      </c>
      <c r="J711" s="95">
        <f t="shared" si="77"/>
        <v>180.24</v>
      </c>
    </row>
    <row r="712" ht="16.5" spans="1:10">
      <c r="A712" s="78" t="s">
        <v>1717</v>
      </c>
      <c r="B712" s="77" t="s">
        <v>1718</v>
      </c>
      <c r="C712" s="78" t="s">
        <v>1719</v>
      </c>
      <c r="D712" s="77" t="s">
        <v>27</v>
      </c>
      <c r="E712" s="77" t="s">
        <v>35</v>
      </c>
      <c r="F712" s="95">
        <v>2</v>
      </c>
      <c r="G712" s="95">
        <v>11.85</v>
      </c>
      <c r="H712" s="95">
        <v>141.44</v>
      </c>
      <c r="I712" s="95">
        <f t="shared" si="76"/>
        <v>153.29</v>
      </c>
      <c r="J712" s="95">
        <f t="shared" si="77"/>
        <v>306.58</v>
      </c>
    </row>
    <row r="713" ht="16.5" spans="1:10">
      <c r="A713" s="78" t="s">
        <v>1720</v>
      </c>
      <c r="B713" s="77" t="s">
        <v>1721</v>
      </c>
      <c r="C713" s="78" t="s">
        <v>1722</v>
      </c>
      <c r="D713" s="77" t="s">
        <v>27</v>
      </c>
      <c r="E713" s="77" t="s">
        <v>35</v>
      </c>
      <c r="F713" s="95">
        <v>4</v>
      </c>
      <c r="G713" s="95">
        <v>11.85</v>
      </c>
      <c r="H713" s="95">
        <v>96.77</v>
      </c>
      <c r="I713" s="95">
        <f t="shared" si="76"/>
        <v>108.62</v>
      </c>
      <c r="J713" s="95">
        <f t="shared" si="77"/>
        <v>434.48</v>
      </c>
    </row>
    <row r="714" ht="16.5" spans="1:10">
      <c r="A714" s="78" t="s">
        <v>1723</v>
      </c>
      <c r="B714" s="77" t="s">
        <v>1724</v>
      </c>
      <c r="C714" s="78" t="s">
        <v>1725</v>
      </c>
      <c r="D714" s="77" t="s">
        <v>27</v>
      </c>
      <c r="E714" s="77" t="s">
        <v>35</v>
      </c>
      <c r="F714" s="95">
        <v>1</v>
      </c>
      <c r="G714" s="95">
        <v>39.5</v>
      </c>
      <c r="H714" s="95">
        <v>902.36</v>
      </c>
      <c r="I714" s="95">
        <f t="shared" si="76"/>
        <v>941.86</v>
      </c>
      <c r="J714" s="95">
        <f t="shared" si="77"/>
        <v>941.86</v>
      </c>
    </row>
    <row r="715" ht="16.5" spans="1:10">
      <c r="A715" s="78" t="s">
        <v>1726</v>
      </c>
      <c r="B715" s="77" t="s">
        <v>1727</v>
      </c>
      <c r="C715" s="78" t="s">
        <v>1728</v>
      </c>
      <c r="D715" s="77" t="s">
        <v>27</v>
      </c>
      <c r="E715" s="77" t="s">
        <v>35</v>
      </c>
      <c r="F715" s="95">
        <v>4</v>
      </c>
      <c r="G715" s="95">
        <v>11.85</v>
      </c>
      <c r="H715" s="95">
        <v>562.53</v>
      </c>
      <c r="I715" s="95">
        <f t="shared" si="76"/>
        <v>574.38</v>
      </c>
      <c r="J715" s="95">
        <f t="shared" si="77"/>
        <v>2297.52</v>
      </c>
    </row>
    <row r="716" ht="16.5" spans="1:10">
      <c r="A716" s="78" t="s">
        <v>1729</v>
      </c>
      <c r="B716" s="77" t="s">
        <v>1730</v>
      </c>
      <c r="C716" s="78" t="s">
        <v>1731</v>
      </c>
      <c r="D716" s="77" t="s">
        <v>27</v>
      </c>
      <c r="E716" s="77" t="s">
        <v>146</v>
      </c>
      <c r="F716" s="95">
        <v>206</v>
      </c>
      <c r="G716" s="95">
        <v>4.74</v>
      </c>
      <c r="H716" s="95">
        <v>6.57</v>
      </c>
      <c r="I716" s="95">
        <f t="shared" si="76"/>
        <v>11.31</v>
      </c>
      <c r="J716" s="95">
        <f t="shared" si="77"/>
        <v>2329.86</v>
      </c>
    </row>
    <row r="717" spans="1:10">
      <c r="A717" s="78" t="s">
        <v>1732</v>
      </c>
      <c r="B717" s="77" t="s">
        <v>581</v>
      </c>
      <c r="C717" s="78" t="s">
        <v>582</v>
      </c>
      <c r="D717" s="77" t="s">
        <v>14</v>
      </c>
      <c r="E717" s="77" t="s">
        <v>35</v>
      </c>
      <c r="F717" s="95">
        <v>8</v>
      </c>
      <c r="G717" s="95">
        <v>4.27</v>
      </c>
      <c r="H717" s="95">
        <v>2.94</v>
      </c>
      <c r="I717" s="95">
        <f t="shared" si="76"/>
        <v>7.21</v>
      </c>
      <c r="J717" s="95">
        <f t="shared" si="77"/>
        <v>57.68</v>
      </c>
    </row>
    <row r="718" spans="1:10">
      <c r="A718" s="78" t="s">
        <v>1733</v>
      </c>
      <c r="B718" s="77" t="s">
        <v>578</v>
      </c>
      <c r="C718" s="78" t="s">
        <v>579</v>
      </c>
      <c r="D718" s="77" t="s">
        <v>14</v>
      </c>
      <c r="E718" s="77" t="s">
        <v>35</v>
      </c>
      <c r="F718" s="95">
        <v>8</v>
      </c>
      <c r="G718" s="95">
        <v>7.77</v>
      </c>
      <c r="H718" s="95">
        <v>4.51</v>
      </c>
      <c r="I718" s="95">
        <f t="shared" si="76"/>
        <v>12.28</v>
      </c>
      <c r="J718" s="95">
        <f t="shared" si="77"/>
        <v>98.24</v>
      </c>
    </row>
    <row r="719" spans="1:10">
      <c r="A719" s="78" t="s">
        <v>1734</v>
      </c>
      <c r="B719" s="77" t="s">
        <v>587</v>
      </c>
      <c r="C719" s="78" t="s">
        <v>588</v>
      </c>
      <c r="D719" s="77" t="s">
        <v>14</v>
      </c>
      <c r="E719" s="77" t="s">
        <v>35</v>
      </c>
      <c r="F719" s="95">
        <v>21</v>
      </c>
      <c r="G719" s="95">
        <v>5.17</v>
      </c>
      <c r="H719" s="95">
        <v>3.76</v>
      </c>
      <c r="I719" s="95">
        <f t="shared" si="76"/>
        <v>8.93</v>
      </c>
      <c r="J719" s="95">
        <f t="shared" si="77"/>
        <v>187.53</v>
      </c>
    </row>
    <row r="720" spans="1:10">
      <c r="A720" s="78" t="s">
        <v>1735</v>
      </c>
      <c r="B720" s="77" t="s">
        <v>584</v>
      </c>
      <c r="C720" s="78" t="s">
        <v>585</v>
      </c>
      <c r="D720" s="77" t="s">
        <v>14</v>
      </c>
      <c r="E720" s="77" t="s">
        <v>35</v>
      </c>
      <c r="F720" s="95">
        <v>7</v>
      </c>
      <c r="G720" s="95">
        <v>8.65</v>
      </c>
      <c r="H720" s="95">
        <v>5.3</v>
      </c>
      <c r="I720" s="95">
        <f t="shared" si="76"/>
        <v>13.95</v>
      </c>
      <c r="J720" s="95">
        <f t="shared" si="77"/>
        <v>97.65</v>
      </c>
    </row>
    <row r="721" ht="16.5" spans="1:10">
      <c r="A721" s="78" t="s">
        <v>1736</v>
      </c>
      <c r="B721" s="77" t="s">
        <v>593</v>
      </c>
      <c r="C721" s="78" t="s">
        <v>594</v>
      </c>
      <c r="D721" s="77" t="s">
        <v>14</v>
      </c>
      <c r="E721" s="77" t="s">
        <v>146</v>
      </c>
      <c r="F721" s="95">
        <v>64</v>
      </c>
      <c r="G721" s="95">
        <v>5.33</v>
      </c>
      <c r="H721" s="95">
        <v>7.74</v>
      </c>
      <c r="I721" s="95">
        <f t="shared" si="76"/>
        <v>13.07</v>
      </c>
      <c r="J721" s="95">
        <f t="shared" si="77"/>
        <v>836.48</v>
      </c>
    </row>
    <row r="722" ht="16.5" spans="1:10">
      <c r="A722" s="78" t="s">
        <v>1737</v>
      </c>
      <c r="B722" s="77" t="s">
        <v>660</v>
      </c>
      <c r="C722" s="78" t="s">
        <v>661</v>
      </c>
      <c r="D722" s="77" t="s">
        <v>27</v>
      </c>
      <c r="E722" s="77" t="s">
        <v>146</v>
      </c>
      <c r="F722" s="95">
        <v>22.26</v>
      </c>
      <c r="G722" s="95">
        <v>6.99</v>
      </c>
      <c r="H722" s="95">
        <v>16.63</v>
      </c>
      <c r="I722" s="95">
        <f t="shared" si="76"/>
        <v>23.62</v>
      </c>
      <c r="J722" s="95">
        <f t="shared" si="77"/>
        <v>525.78</v>
      </c>
    </row>
    <row r="723" ht="16.5" spans="1:10">
      <c r="A723" s="78" t="s">
        <v>1738</v>
      </c>
      <c r="B723" s="77" t="s">
        <v>663</v>
      </c>
      <c r="C723" s="78" t="s">
        <v>664</v>
      </c>
      <c r="D723" s="77" t="s">
        <v>27</v>
      </c>
      <c r="E723" s="77" t="s">
        <v>146</v>
      </c>
      <c r="F723" s="95">
        <v>41.16</v>
      </c>
      <c r="G723" s="95">
        <v>7.77</v>
      </c>
      <c r="H723" s="95">
        <v>23.09</v>
      </c>
      <c r="I723" s="95">
        <f t="shared" si="76"/>
        <v>30.86</v>
      </c>
      <c r="J723" s="95">
        <f t="shared" si="77"/>
        <v>1270.2</v>
      </c>
    </row>
    <row r="724" ht="15" customHeight="1" spans="1:10">
      <c r="A724" s="106" t="s">
        <v>1739</v>
      </c>
      <c r="B724" s="62" t="s">
        <v>1740</v>
      </c>
      <c r="C724" s="62"/>
      <c r="D724" s="62"/>
      <c r="E724" s="62"/>
      <c r="F724" s="62"/>
      <c r="G724" s="62">
        <f>ROUND(SUMPRODUCT(F725:F734,G725:G734),2)</f>
        <v>206.33</v>
      </c>
      <c r="H724" s="62">
        <f>ROUND(SUMPRODUCT(F725:F734,H725:H734),2)</f>
        <v>1770</v>
      </c>
      <c r="I724" s="62"/>
      <c r="J724" s="72">
        <f>ROUND(SUM(J725:J734),2)</f>
        <v>1976.33</v>
      </c>
    </row>
    <row r="725" ht="16.5" spans="1:10">
      <c r="A725" s="78" t="s">
        <v>1741</v>
      </c>
      <c r="B725" s="77" t="s">
        <v>1742</v>
      </c>
      <c r="C725" s="78" t="s">
        <v>1743</v>
      </c>
      <c r="D725" s="77" t="s">
        <v>27</v>
      </c>
      <c r="E725" s="77" t="s">
        <v>35</v>
      </c>
      <c r="F725" s="95">
        <v>4</v>
      </c>
      <c r="G725" s="95">
        <v>2.91</v>
      </c>
      <c r="H725" s="95">
        <v>43.08</v>
      </c>
      <c r="I725" s="95">
        <f t="shared" ref="I725:I734" si="78">ROUND(G725+H725,2)</f>
        <v>45.99</v>
      </c>
      <c r="J725" s="95">
        <f t="shared" ref="J725:J734" si="79">ROUND(ROUND(F725,2)*ROUND(I725,2),2)</f>
        <v>183.96</v>
      </c>
    </row>
    <row r="726" ht="16.5" spans="1:10">
      <c r="A726" s="78" t="s">
        <v>1744</v>
      </c>
      <c r="B726" s="77" t="s">
        <v>1745</v>
      </c>
      <c r="C726" s="78" t="s">
        <v>1746</v>
      </c>
      <c r="D726" s="77" t="s">
        <v>27</v>
      </c>
      <c r="E726" s="77" t="s">
        <v>35</v>
      </c>
      <c r="F726" s="95">
        <v>4</v>
      </c>
      <c r="G726" s="95">
        <v>2.91</v>
      </c>
      <c r="H726" s="95">
        <v>27.64</v>
      </c>
      <c r="I726" s="95">
        <f t="shared" si="78"/>
        <v>30.55</v>
      </c>
      <c r="J726" s="95">
        <f t="shared" si="79"/>
        <v>122.2</v>
      </c>
    </row>
    <row r="727" ht="16.5" spans="1:10">
      <c r="A727" s="78" t="s">
        <v>1747</v>
      </c>
      <c r="B727" s="77" t="s">
        <v>1748</v>
      </c>
      <c r="C727" s="78" t="s">
        <v>1749</v>
      </c>
      <c r="D727" s="77" t="s">
        <v>27</v>
      </c>
      <c r="E727" s="77" t="s">
        <v>35</v>
      </c>
      <c r="F727" s="95">
        <v>3</v>
      </c>
      <c r="G727" s="95">
        <v>2.87</v>
      </c>
      <c r="H727" s="95">
        <v>22.27</v>
      </c>
      <c r="I727" s="95">
        <f t="shared" si="78"/>
        <v>25.14</v>
      </c>
      <c r="J727" s="95">
        <f t="shared" si="79"/>
        <v>75.42</v>
      </c>
    </row>
    <row r="728" ht="16.5" spans="1:10">
      <c r="A728" s="78" t="s">
        <v>1750</v>
      </c>
      <c r="B728" s="77" t="s">
        <v>1751</v>
      </c>
      <c r="C728" s="78" t="s">
        <v>1752</v>
      </c>
      <c r="D728" s="77" t="s">
        <v>27</v>
      </c>
      <c r="E728" s="77" t="s">
        <v>35</v>
      </c>
      <c r="F728" s="95">
        <v>25</v>
      </c>
      <c r="G728" s="95">
        <v>2.91</v>
      </c>
      <c r="H728" s="95">
        <v>22.74</v>
      </c>
      <c r="I728" s="95">
        <f t="shared" si="78"/>
        <v>25.65</v>
      </c>
      <c r="J728" s="95">
        <f t="shared" si="79"/>
        <v>641.25</v>
      </c>
    </row>
    <row r="729" ht="16.5" spans="1:10">
      <c r="A729" s="78" t="s">
        <v>1753</v>
      </c>
      <c r="B729" s="77" t="s">
        <v>1754</v>
      </c>
      <c r="C729" s="78" t="s">
        <v>1755</v>
      </c>
      <c r="D729" s="77" t="s">
        <v>27</v>
      </c>
      <c r="E729" s="77" t="s">
        <v>35</v>
      </c>
      <c r="F729" s="95">
        <v>18</v>
      </c>
      <c r="G729" s="95">
        <v>2.91</v>
      </c>
      <c r="H729" s="95">
        <v>22.74</v>
      </c>
      <c r="I729" s="95">
        <f t="shared" si="78"/>
        <v>25.65</v>
      </c>
      <c r="J729" s="95">
        <f t="shared" si="79"/>
        <v>461.7</v>
      </c>
    </row>
    <row r="730" ht="16.5" spans="1:10">
      <c r="A730" s="78" t="s">
        <v>1756</v>
      </c>
      <c r="B730" s="77" t="s">
        <v>1757</v>
      </c>
      <c r="C730" s="78" t="s">
        <v>1758</v>
      </c>
      <c r="D730" s="77" t="s">
        <v>27</v>
      </c>
      <c r="E730" s="77" t="s">
        <v>35</v>
      </c>
      <c r="F730" s="95">
        <v>4</v>
      </c>
      <c r="G730" s="95">
        <v>2.87</v>
      </c>
      <c r="H730" s="95">
        <v>22.27</v>
      </c>
      <c r="I730" s="95">
        <f t="shared" si="78"/>
        <v>25.14</v>
      </c>
      <c r="J730" s="95">
        <f t="shared" si="79"/>
        <v>100.56</v>
      </c>
    </row>
    <row r="731" ht="16.5" spans="1:10">
      <c r="A731" s="78" t="s">
        <v>1759</v>
      </c>
      <c r="B731" s="77" t="s">
        <v>1760</v>
      </c>
      <c r="C731" s="78" t="s">
        <v>1761</v>
      </c>
      <c r="D731" s="77" t="s">
        <v>27</v>
      </c>
      <c r="E731" s="77" t="s">
        <v>35</v>
      </c>
      <c r="F731" s="95">
        <v>2</v>
      </c>
      <c r="G731" s="95">
        <v>2.91</v>
      </c>
      <c r="H731" s="95">
        <v>14.29</v>
      </c>
      <c r="I731" s="95">
        <f t="shared" si="78"/>
        <v>17.2</v>
      </c>
      <c r="J731" s="95">
        <f t="shared" si="79"/>
        <v>34.4</v>
      </c>
    </row>
    <row r="732" ht="16.5" spans="1:10">
      <c r="A732" s="78" t="s">
        <v>1762</v>
      </c>
      <c r="B732" s="77" t="s">
        <v>1763</v>
      </c>
      <c r="C732" s="78" t="s">
        <v>1764</v>
      </c>
      <c r="D732" s="77" t="s">
        <v>27</v>
      </c>
      <c r="E732" s="77" t="s">
        <v>35</v>
      </c>
      <c r="F732" s="95">
        <v>7</v>
      </c>
      <c r="G732" s="95">
        <v>2.91</v>
      </c>
      <c r="H732" s="95">
        <v>31.53</v>
      </c>
      <c r="I732" s="95">
        <f t="shared" si="78"/>
        <v>34.44</v>
      </c>
      <c r="J732" s="95">
        <f t="shared" si="79"/>
        <v>241.08</v>
      </c>
    </row>
    <row r="733" ht="16.5" spans="1:10">
      <c r="A733" s="78" t="s">
        <v>1765</v>
      </c>
      <c r="B733" s="77" t="s">
        <v>1766</v>
      </c>
      <c r="C733" s="78" t="s">
        <v>1767</v>
      </c>
      <c r="D733" s="77" t="s">
        <v>27</v>
      </c>
      <c r="E733" s="77" t="s">
        <v>35</v>
      </c>
      <c r="F733" s="95">
        <v>2</v>
      </c>
      <c r="G733" s="95">
        <v>2.91</v>
      </c>
      <c r="H733" s="95">
        <v>26.03</v>
      </c>
      <c r="I733" s="95">
        <f t="shared" si="78"/>
        <v>28.94</v>
      </c>
      <c r="J733" s="95">
        <f t="shared" si="79"/>
        <v>57.88</v>
      </c>
    </row>
    <row r="734" ht="16.5" spans="1:10">
      <c r="A734" s="78" t="s">
        <v>1768</v>
      </c>
      <c r="B734" s="77" t="s">
        <v>1769</v>
      </c>
      <c r="C734" s="78" t="s">
        <v>1770</v>
      </c>
      <c r="D734" s="77" t="s">
        <v>27</v>
      </c>
      <c r="E734" s="77" t="s">
        <v>35</v>
      </c>
      <c r="F734" s="95">
        <v>2</v>
      </c>
      <c r="G734" s="95">
        <v>2.91</v>
      </c>
      <c r="H734" s="95">
        <v>26.03</v>
      </c>
      <c r="I734" s="95">
        <f t="shared" si="78"/>
        <v>28.94</v>
      </c>
      <c r="J734" s="95">
        <f t="shared" si="79"/>
        <v>57.88</v>
      </c>
    </row>
    <row r="735" ht="15" customHeight="1" spans="1:10">
      <c r="A735" s="106" t="s">
        <v>1771</v>
      </c>
      <c r="B735" s="62" t="s">
        <v>1772</v>
      </c>
      <c r="C735" s="62"/>
      <c r="D735" s="62"/>
      <c r="E735" s="62"/>
      <c r="F735" s="62"/>
      <c r="G735" s="62">
        <f>ROUND(SUMPRODUCT(F736:F752,G736:G752),2)</f>
        <v>3308.35</v>
      </c>
      <c r="H735" s="62">
        <f>ROUND(SUMPRODUCT(F736:F752,H736:H752),2)</f>
        <v>29682.76</v>
      </c>
      <c r="I735" s="62"/>
      <c r="J735" s="72">
        <f>ROUND(SUM(J736:J752),2)</f>
        <v>32991.11</v>
      </c>
    </row>
    <row r="736" ht="16.5" spans="1:10">
      <c r="A736" s="78" t="s">
        <v>1773</v>
      </c>
      <c r="B736" s="77" t="s">
        <v>1774</v>
      </c>
      <c r="C736" s="78" t="s">
        <v>1775</v>
      </c>
      <c r="D736" s="77" t="s">
        <v>14</v>
      </c>
      <c r="E736" s="77" t="s">
        <v>146</v>
      </c>
      <c r="F736" s="95">
        <v>1.46</v>
      </c>
      <c r="G736" s="95">
        <v>6.29</v>
      </c>
      <c r="H736" s="95">
        <v>43.12</v>
      </c>
      <c r="I736" s="95">
        <f t="shared" ref="I736:I752" si="80">ROUND(G736+H736,2)</f>
        <v>49.41</v>
      </c>
      <c r="J736" s="95">
        <f t="shared" ref="J736:J752" si="81">ROUND(ROUND(F736,2)*ROUND(I736,2),2)</f>
        <v>72.14</v>
      </c>
    </row>
    <row r="737" ht="16.5" spans="1:10">
      <c r="A737" s="78" t="s">
        <v>1776</v>
      </c>
      <c r="B737" s="77" t="s">
        <v>1777</v>
      </c>
      <c r="C737" s="78" t="s">
        <v>1778</v>
      </c>
      <c r="D737" s="77" t="s">
        <v>14</v>
      </c>
      <c r="E737" s="77" t="s">
        <v>146</v>
      </c>
      <c r="F737" s="95">
        <v>63.85</v>
      </c>
      <c r="G737" s="95">
        <v>9.46</v>
      </c>
      <c r="H737" s="95">
        <v>110.11</v>
      </c>
      <c r="I737" s="95">
        <f t="shared" si="80"/>
        <v>119.57</v>
      </c>
      <c r="J737" s="95">
        <f t="shared" si="81"/>
        <v>7634.54</v>
      </c>
    </row>
    <row r="738" ht="16.5" spans="1:10">
      <c r="A738" s="78" t="s">
        <v>1779</v>
      </c>
      <c r="B738" s="77" t="s">
        <v>1780</v>
      </c>
      <c r="C738" s="78" t="s">
        <v>1781</v>
      </c>
      <c r="D738" s="77" t="s">
        <v>14</v>
      </c>
      <c r="E738" s="77" t="s">
        <v>146</v>
      </c>
      <c r="F738" s="95">
        <v>8.21</v>
      </c>
      <c r="G738" s="95">
        <v>10.66</v>
      </c>
      <c r="H738" s="95">
        <v>147.32</v>
      </c>
      <c r="I738" s="95">
        <f t="shared" si="80"/>
        <v>157.98</v>
      </c>
      <c r="J738" s="95">
        <f t="shared" si="81"/>
        <v>1297.02</v>
      </c>
    </row>
    <row r="739" ht="16.5" spans="1:10">
      <c r="A739" s="78" t="s">
        <v>1782</v>
      </c>
      <c r="B739" s="77" t="s">
        <v>1783</v>
      </c>
      <c r="C739" s="78" t="s">
        <v>1784</v>
      </c>
      <c r="D739" s="77" t="s">
        <v>14</v>
      </c>
      <c r="E739" s="77" t="s">
        <v>35</v>
      </c>
      <c r="F739" s="95">
        <v>3</v>
      </c>
      <c r="G739" s="95">
        <v>28.4</v>
      </c>
      <c r="H739" s="95">
        <v>26.82</v>
      </c>
      <c r="I739" s="95">
        <f t="shared" si="80"/>
        <v>55.22</v>
      </c>
      <c r="J739" s="95">
        <f t="shared" si="81"/>
        <v>165.66</v>
      </c>
    </row>
    <row r="740" ht="16.5" spans="1:10">
      <c r="A740" s="78" t="s">
        <v>1785</v>
      </c>
      <c r="B740" s="77" t="s">
        <v>1786</v>
      </c>
      <c r="C740" s="78" t="s">
        <v>1787</v>
      </c>
      <c r="D740" s="77" t="s">
        <v>14</v>
      </c>
      <c r="E740" s="77" t="s">
        <v>35</v>
      </c>
      <c r="F740" s="95">
        <v>10</v>
      </c>
      <c r="G740" s="95">
        <v>42.67</v>
      </c>
      <c r="H740" s="95">
        <v>103.84</v>
      </c>
      <c r="I740" s="95">
        <f t="shared" si="80"/>
        <v>146.51</v>
      </c>
      <c r="J740" s="95">
        <f t="shared" si="81"/>
        <v>1465.1</v>
      </c>
    </row>
    <row r="741" ht="16.5" spans="1:10">
      <c r="A741" s="78" t="s">
        <v>1788</v>
      </c>
      <c r="B741" s="77" t="s">
        <v>1789</v>
      </c>
      <c r="C741" s="78" t="s">
        <v>1790</v>
      </c>
      <c r="D741" s="77" t="s">
        <v>14</v>
      </c>
      <c r="E741" s="77" t="s">
        <v>35</v>
      </c>
      <c r="F741" s="95">
        <v>3</v>
      </c>
      <c r="G741" s="95">
        <v>48</v>
      </c>
      <c r="H741" s="95">
        <v>141.19</v>
      </c>
      <c r="I741" s="95">
        <f t="shared" si="80"/>
        <v>189.19</v>
      </c>
      <c r="J741" s="95">
        <f t="shared" si="81"/>
        <v>567.57</v>
      </c>
    </row>
    <row r="742" ht="16.5" spans="1:10">
      <c r="A742" s="78" t="s">
        <v>1791</v>
      </c>
      <c r="B742" s="77" t="s">
        <v>1792</v>
      </c>
      <c r="C742" s="78" t="s">
        <v>1793</v>
      </c>
      <c r="D742" s="77" t="s">
        <v>14</v>
      </c>
      <c r="E742" s="77" t="s">
        <v>35</v>
      </c>
      <c r="F742" s="95">
        <v>1</v>
      </c>
      <c r="G742" s="95">
        <v>24.89</v>
      </c>
      <c r="H742" s="95">
        <v>47.61</v>
      </c>
      <c r="I742" s="95">
        <f t="shared" si="80"/>
        <v>72.5</v>
      </c>
      <c r="J742" s="95">
        <f t="shared" si="81"/>
        <v>72.5</v>
      </c>
    </row>
    <row r="743" ht="16.5" spans="1:10">
      <c r="A743" s="78" t="s">
        <v>1794</v>
      </c>
      <c r="B743" s="77" t="s">
        <v>1795</v>
      </c>
      <c r="C743" s="78" t="s">
        <v>1796</v>
      </c>
      <c r="D743" s="77" t="s">
        <v>14</v>
      </c>
      <c r="E743" s="77" t="s">
        <v>35</v>
      </c>
      <c r="F743" s="95">
        <v>2</v>
      </c>
      <c r="G743" s="95">
        <v>32</v>
      </c>
      <c r="H743" s="95">
        <v>112.09</v>
      </c>
      <c r="I743" s="95">
        <f t="shared" si="80"/>
        <v>144.09</v>
      </c>
      <c r="J743" s="95">
        <f t="shared" si="81"/>
        <v>288.18</v>
      </c>
    </row>
    <row r="744" ht="16.5" spans="1:10">
      <c r="A744" s="78" t="s">
        <v>1797</v>
      </c>
      <c r="B744" s="77" t="s">
        <v>1798</v>
      </c>
      <c r="C744" s="78" t="s">
        <v>1799</v>
      </c>
      <c r="D744" s="77" t="s">
        <v>14</v>
      </c>
      <c r="E744" s="77" t="s">
        <v>35</v>
      </c>
      <c r="F744" s="95">
        <v>5</v>
      </c>
      <c r="G744" s="95">
        <v>37.87</v>
      </c>
      <c r="H744" s="95">
        <v>36.62</v>
      </c>
      <c r="I744" s="95">
        <f t="shared" si="80"/>
        <v>74.49</v>
      </c>
      <c r="J744" s="95">
        <f t="shared" si="81"/>
        <v>372.45</v>
      </c>
    </row>
    <row r="745" ht="16.5" spans="1:10">
      <c r="A745" s="78" t="s">
        <v>1800</v>
      </c>
      <c r="B745" s="77" t="s">
        <v>1801</v>
      </c>
      <c r="C745" s="78" t="s">
        <v>1802</v>
      </c>
      <c r="D745" s="77" t="s">
        <v>14</v>
      </c>
      <c r="E745" s="77" t="s">
        <v>35</v>
      </c>
      <c r="F745" s="95">
        <v>8</v>
      </c>
      <c r="G745" s="95">
        <v>56.85</v>
      </c>
      <c r="H745" s="95">
        <v>143.15</v>
      </c>
      <c r="I745" s="95">
        <f t="shared" si="80"/>
        <v>200</v>
      </c>
      <c r="J745" s="95">
        <f t="shared" si="81"/>
        <v>1600</v>
      </c>
    </row>
    <row r="746" ht="16.5" spans="1:10">
      <c r="A746" s="78" t="s">
        <v>1803</v>
      </c>
      <c r="B746" s="77" t="s">
        <v>1804</v>
      </c>
      <c r="C746" s="78" t="s">
        <v>1805</v>
      </c>
      <c r="D746" s="77" t="s">
        <v>14</v>
      </c>
      <c r="E746" s="77" t="s">
        <v>35</v>
      </c>
      <c r="F746" s="95">
        <v>3</v>
      </c>
      <c r="G746" s="95">
        <v>64.01</v>
      </c>
      <c r="H746" s="95">
        <v>186.49</v>
      </c>
      <c r="I746" s="95">
        <f t="shared" si="80"/>
        <v>250.5</v>
      </c>
      <c r="J746" s="95">
        <f t="shared" si="81"/>
        <v>751.5</v>
      </c>
    </row>
    <row r="747" ht="16.5" spans="1:10">
      <c r="A747" s="78" t="s">
        <v>1806</v>
      </c>
      <c r="B747" s="77" t="s">
        <v>1807</v>
      </c>
      <c r="C747" s="78" t="s">
        <v>1808</v>
      </c>
      <c r="D747" s="77" t="s">
        <v>14</v>
      </c>
      <c r="E747" s="77" t="s">
        <v>35</v>
      </c>
      <c r="F747" s="95">
        <v>2</v>
      </c>
      <c r="G747" s="95">
        <v>18.93</v>
      </c>
      <c r="H747" s="95">
        <v>39.47</v>
      </c>
      <c r="I747" s="95">
        <f t="shared" si="80"/>
        <v>58.4</v>
      </c>
      <c r="J747" s="95">
        <f t="shared" si="81"/>
        <v>116.8</v>
      </c>
    </row>
    <row r="748" spans="1:10">
      <c r="A748" s="78" t="s">
        <v>1809</v>
      </c>
      <c r="B748" s="77" t="s">
        <v>1810</v>
      </c>
      <c r="C748" s="78" t="s">
        <v>1811</v>
      </c>
      <c r="D748" s="77" t="s">
        <v>14</v>
      </c>
      <c r="E748" s="77" t="s">
        <v>35</v>
      </c>
      <c r="F748" s="95">
        <v>2</v>
      </c>
      <c r="G748" s="95">
        <v>27.12</v>
      </c>
      <c r="H748" s="95">
        <v>170.33</v>
      </c>
      <c r="I748" s="95">
        <f t="shared" si="80"/>
        <v>197.45</v>
      </c>
      <c r="J748" s="95">
        <f t="shared" si="81"/>
        <v>394.9</v>
      </c>
    </row>
    <row r="749" spans="1:10">
      <c r="A749" s="78" t="s">
        <v>1812</v>
      </c>
      <c r="B749" s="77" t="s">
        <v>1813</v>
      </c>
      <c r="C749" s="78" t="s">
        <v>1814</v>
      </c>
      <c r="D749" s="77" t="s">
        <v>14</v>
      </c>
      <c r="E749" s="77" t="s">
        <v>35</v>
      </c>
      <c r="F749" s="95">
        <v>2</v>
      </c>
      <c r="G749" s="95">
        <v>29.29</v>
      </c>
      <c r="H749" s="95">
        <v>258.28</v>
      </c>
      <c r="I749" s="95">
        <f t="shared" si="80"/>
        <v>287.57</v>
      </c>
      <c r="J749" s="95">
        <f t="shared" si="81"/>
        <v>575.14</v>
      </c>
    </row>
    <row r="750" spans="1:10">
      <c r="A750" s="78" t="s">
        <v>1815</v>
      </c>
      <c r="B750" s="77" t="s">
        <v>1816</v>
      </c>
      <c r="C750" s="78" t="s">
        <v>1817</v>
      </c>
      <c r="D750" s="77" t="s">
        <v>14</v>
      </c>
      <c r="E750" s="77" t="s">
        <v>35</v>
      </c>
      <c r="F750" s="95">
        <v>1</v>
      </c>
      <c r="G750" s="95">
        <v>171.58</v>
      </c>
      <c r="H750" s="95">
        <v>3237.49</v>
      </c>
      <c r="I750" s="95">
        <f t="shared" si="80"/>
        <v>3409.07</v>
      </c>
      <c r="J750" s="95">
        <f t="shared" si="81"/>
        <v>3409.07</v>
      </c>
    </row>
    <row r="751" ht="16.5" spans="1:10">
      <c r="A751" s="78" t="s">
        <v>1818</v>
      </c>
      <c r="B751" s="77" t="s">
        <v>1819</v>
      </c>
      <c r="C751" s="78" t="s">
        <v>1820</v>
      </c>
      <c r="D751" s="77" t="s">
        <v>14</v>
      </c>
      <c r="E751" s="77" t="s">
        <v>35</v>
      </c>
      <c r="F751" s="95">
        <v>6</v>
      </c>
      <c r="G751" s="95">
        <v>117.4</v>
      </c>
      <c r="H751" s="95">
        <v>1662.32</v>
      </c>
      <c r="I751" s="95">
        <f t="shared" si="80"/>
        <v>1779.72</v>
      </c>
      <c r="J751" s="95">
        <f t="shared" si="81"/>
        <v>10678.32</v>
      </c>
    </row>
    <row r="752" ht="16.5" spans="1:10">
      <c r="A752" s="78" t="s">
        <v>1821</v>
      </c>
      <c r="B752" s="77" t="s">
        <v>1822</v>
      </c>
      <c r="C752" s="78" t="s">
        <v>1823</v>
      </c>
      <c r="D752" s="77" t="s">
        <v>14</v>
      </c>
      <c r="E752" s="77" t="s">
        <v>35</v>
      </c>
      <c r="F752" s="95">
        <v>6</v>
      </c>
      <c r="G752" s="95">
        <v>0</v>
      </c>
      <c r="H752" s="95">
        <v>588.37</v>
      </c>
      <c r="I752" s="95">
        <f t="shared" si="80"/>
        <v>588.37</v>
      </c>
      <c r="J752" s="95">
        <f t="shared" si="81"/>
        <v>3530.22</v>
      </c>
    </row>
    <row r="753" ht="15" customHeight="1" spans="1:10">
      <c r="A753" s="106" t="s">
        <v>1824</v>
      </c>
      <c r="B753" s="62" t="s">
        <v>1825</v>
      </c>
      <c r="C753" s="62"/>
      <c r="D753" s="62"/>
      <c r="E753" s="62"/>
      <c r="F753" s="62"/>
      <c r="G753" s="62">
        <f>ROUND(SUMPRODUCT(F754:F764,G754:G764),2)</f>
        <v>712.24</v>
      </c>
      <c r="H753" s="62">
        <f>ROUND(SUMPRODUCT(F754:F764,H754:H764),2)</f>
        <v>19419.61</v>
      </c>
      <c r="I753" s="62"/>
      <c r="J753" s="72">
        <f>ROUND(SUM(J754:J764),2)</f>
        <v>20131.85</v>
      </c>
    </row>
    <row r="754" ht="16.5" spans="1:10">
      <c r="A754" s="78" t="s">
        <v>1826</v>
      </c>
      <c r="B754" s="77" t="s">
        <v>1827</v>
      </c>
      <c r="C754" s="78" t="s">
        <v>1828</v>
      </c>
      <c r="D754" s="77" t="s">
        <v>27</v>
      </c>
      <c r="E754" s="77" t="s">
        <v>35</v>
      </c>
      <c r="F754" s="95">
        <v>2</v>
      </c>
      <c r="G754" s="95">
        <v>110.12</v>
      </c>
      <c r="H754" s="95">
        <v>6383.9</v>
      </c>
      <c r="I754" s="95">
        <f t="shared" ref="I754:I764" si="82">ROUND(G754+H754,2)</f>
        <v>6494.02</v>
      </c>
      <c r="J754" s="95">
        <f t="shared" ref="J754:J764" si="83">ROUND(ROUND(F754,2)*ROUND(I754,2),2)</f>
        <v>12988.04</v>
      </c>
    </row>
    <row r="755" ht="16.5" spans="1:10">
      <c r="A755" s="78" t="s">
        <v>1829</v>
      </c>
      <c r="B755" s="77" t="s">
        <v>1830</v>
      </c>
      <c r="C755" s="78" t="s">
        <v>1831</v>
      </c>
      <c r="D755" s="77" t="s">
        <v>27</v>
      </c>
      <c r="E755" s="77" t="s">
        <v>35</v>
      </c>
      <c r="F755" s="95">
        <v>1</v>
      </c>
      <c r="G755" s="95">
        <v>110.12</v>
      </c>
      <c r="H755" s="95">
        <v>3147.37</v>
      </c>
      <c r="I755" s="95">
        <f t="shared" si="82"/>
        <v>3257.49</v>
      </c>
      <c r="J755" s="95">
        <f t="shared" si="83"/>
        <v>3257.49</v>
      </c>
    </row>
    <row r="756" spans="1:10">
      <c r="A756" s="78" t="s">
        <v>1832</v>
      </c>
      <c r="B756" s="77" t="s">
        <v>1833</v>
      </c>
      <c r="C756" s="78" t="s">
        <v>1834</v>
      </c>
      <c r="D756" s="77" t="s">
        <v>14</v>
      </c>
      <c r="E756" s="77" t="s">
        <v>35</v>
      </c>
      <c r="F756" s="95">
        <v>1</v>
      </c>
      <c r="G756" s="95">
        <v>32.58</v>
      </c>
      <c r="H756" s="95">
        <v>127.17</v>
      </c>
      <c r="I756" s="95">
        <f t="shared" si="82"/>
        <v>159.75</v>
      </c>
      <c r="J756" s="95">
        <f t="shared" si="83"/>
        <v>159.75</v>
      </c>
    </row>
    <row r="757" ht="16.5" spans="1:10">
      <c r="A757" s="78" t="s">
        <v>1835</v>
      </c>
      <c r="B757" s="77" t="s">
        <v>1836</v>
      </c>
      <c r="C757" s="78" t="s">
        <v>1837</v>
      </c>
      <c r="D757" s="77" t="s">
        <v>27</v>
      </c>
      <c r="E757" s="77" t="s">
        <v>35</v>
      </c>
      <c r="F757" s="95">
        <v>3</v>
      </c>
      <c r="G757" s="95">
        <v>32.58</v>
      </c>
      <c r="H757" s="95">
        <v>200.24</v>
      </c>
      <c r="I757" s="95">
        <f t="shared" si="82"/>
        <v>232.82</v>
      </c>
      <c r="J757" s="95">
        <f t="shared" si="83"/>
        <v>698.46</v>
      </c>
    </row>
    <row r="758" spans="1:10">
      <c r="A758" s="78" t="s">
        <v>1838</v>
      </c>
      <c r="B758" s="77" t="s">
        <v>1839</v>
      </c>
      <c r="C758" s="78" t="s">
        <v>1840</v>
      </c>
      <c r="D758" s="77" t="s">
        <v>14</v>
      </c>
      <c r="E758" s="77" t="s">
        <v>35</v>
      </c>
      <c r="F758" s="95">
        <v>2</v>
      </c>
      <c r="G758" s="95">
        <v>22.01</v>
      </c>
      <c r="H758" s="95">
        <v>342.89</v>
      </c>
      <c r="I758" s="95">
        <f t="shared" si="82"/>
        <v>364.9</v>
      </c>
      <c r="J758" s="95">
        <f t="shared" si="83"/>
        <v>729.8</v>
      </c>
    </row>
    <row r="759" spans="1:10">
      <c r="A759" s="78" t="s">
        <v>1841</v>
      </c>
      <c r="B759" s="77" t="s">
        <v>1842</v>
      </c>
      <c r="C759" s="78" t="s">
        <v>1843</v>
      </c>
      <c r="D759" s="77" t="s">
        <v>14</v>
      </c>
      <c r="E759" s="77" t="s">
        <v>35</v>
      </c>
      <c r="F759" s="95">
        <v>2</v>
      </c>
      <c r="G759" s="95">
        <v>17.57</v>
      </c>
      <c r="H759" s="95">
        <v>282.98</v>
      </c>
      <c r="I759" s="95">
        <f t="shared" si="82"/>
        <v>300.55</v>
      </c>
      <c r="J759" s="95">
        <f t="shared" si="83"/>
        <v>601.1</v>
      </c>
    </row>
    <row r="760" spans="1:10">
      <c r="A760" s="78" t="s">
        <v>1844</v>
      </c>
      <c r="B760" s="77" t="s">
        <v>1427</v>
      </c>
      <c r="C760" s="78" t="s">
        <v>1428</v>
      </c>
      <c r="D760" s="77" t="s">
        <v>14</v>
      </c>
      <c r="E760" s="77" t="s">
        <v>35</v>
      </c>
      <c r="F760" s="95">
        <v>3</v>
      </c>
      <c r="G760" s="95">
        <v>4.25</v>
      </c>
      <c r="H760" s="95">
        <v>36.99</v>
      </c>
      <c r="I760" s="95">
        <f t="shared" si="82"/>
        <v>41.24</v>
      </c>
      <c r="J760" s="95">
        <f t="shared" si="83"/>
        <v>123.72</v>
      </c>
    </row>
    <row r="761" ht="16.5" spans="1:10">
      <c r="A761" s="78" t="s">
        <v>1845</v>
      </c>
      <c r="B761" s="77" t="s">
        <v>1846</v>
      </c>
      <c r="C761" s="78" t="s">
        <v>1847</v>
      </c>
      <c r="D761" s="77" t="s">
        <v>27</v>
      </c>
      <c r="E761" s="77" t="s">
        <v>35</v>
      </c>
      <c r="F761" s="95">
        <v>1</v>
      </c>
      <c r="G761" s="95">
        <v>113.05</v>
      </c>
      <c r="H761" s="95">
        <v>649.78</v>
      </c>
      <c r="I761" s="95">
        <f t="shared" si="82"/>
        <v>762.83</v>
      </c>
      <c r="J761" s="95">
        <f t="shared" si="83"/>
        <v>762.83</v>
      </c>
    </row>
    <row r="762" spans="1:10">
      <c r="A762" s="78" t="s">
        <v>1848</v>
      </c>
      <c r="B762" s="77" t="s">
        <v>1849</v>
      </c>
      <c r="C762" s="78" t="s">
        <v>1850</v>
      </c>
      <c r="D762" s="77" t="s">
        <v>14</v>
      </c>
      <c r="E762" s="77" t="s">
        <v>35</v>
      </c>
      <c r="F762" s="95">
        <v>1</v>
      </c>
      <c r="G762" s="95">
        <v>5.73</v>
      </c>
      <c r="H762" s="95">
        <v>133.59</v>
      </c>
      <c r="I762" s="95">
        <f t="shared" si="82"/>
        <v>139.32</v>
      </c>
      <c r="J762" s="95">
        <f t="shared" si="83"/>
        <v>139.32</v>
      </c>
    </row>
    <row r="763" spans="1:10">
      <c r="A763" s="78" t="s">
        <v>1851</v>
      </c>
      <c r="B763" s="77" t="s">
        <v>1852</v>
      </c>
      <c r="C763" s="78" t="s">
        <v>1853</v>
      </c>
      <c r="D763" s="77" t="s">
        <v>14</v>
      </c>
      <c r="E763" s="77" t="s">
        <v>35</v>
      </c>
      <c r="F763" s="95">
        <v>1</v>
      </c>
      <c r="G763" s="95">
        <v>5.73</v>
      </c>
      <c r="H763" s="95">
        <v>70.07</v>
      </c>
      <c r="I763" s="95">
        <f t="shared" si="82"/>
        <v>75.8</v>
      </c>
      <c r="J763" s="95">
        <f t="shared" si="83"/>
        <v>75.8</v>
      </c>
    </row>
    <row r="764" spans="1:10">
      <c r="A764" s="78" t="s">
        <v>1854</v>
      </c>
      <c r="B764" s="77" t="s">
        <v>1855</v>
      </c>
      <c r="C764" s="78" t="s">
        <v>1856</v>
      </c>
      <c r="D764" s="77" t="s">
        <v>14</v>
      </c>
      <c r="E764" s="77" t="s">
        <v>35</v>
      </c>
      <c r="F764" s="95">
        <v>2</v>
      </c>
      <c r="G764" s="95">
        <v>17.57</v>
      </c>
      <c r="H764" s="95">
        <v>280.2</v>
      </c>
      <c r="I764" s="95">
        <f t="shared" si="82"/>
        <v>297.77</v>
      </c>
      <c r="J764" s="95">
        <f t="shared" si="83"/>
        <v>595.54</v>
      </c>
    </row>
    <row r="765" ht="15" customHeight="1" spans="1:10">
      <c r="A765" s="106" t="s">
        <v>1857</v>
      </c>
      <c r="B765" s="62" t="s">
        <v>1858</v>
      </c>
      <c r="C765" s="62"/>
      <c r="D765" s="62"/>
      <c r="E765" s="62"/>
      <c r="F765" s="62"/>
      <c r="G765" s="62">
        <f>ROUND(ROUND(F766*G766,2)+ROUND(F773*G773,2),2)</f>
        <v>0</v>
      </c>
      <c r="H765" s="62">
        <f>ROUND(ROUND(F766*H766,2)+ROUND(F773*H773,2),2)</f>
        <v>0</v>
      </c>
      <c r="I765" s="62"/>
      <c r="J765" s="72">
        <f>ROUND(J766+J773,2)</f>
        <v>591438.09</v>
      </c>
    </row>
    <row r="766" ht="15" customHeight="1" spans="1:10">
      <c r="A766" s="106" t="s">
        <v>1859</v>
      </c>
      <c r="B766" s="62" t="s">
        <v>1860</v>
      </c>
      <c r="C766" s="62"/>
      <c r="D766" s="62"/>
      <c r="E766" s="62"/>
      <c r="F766" s="62"/>
      <c r="G766" s="62">
        <f>ROUND(SUMPRODUCT(F767:F772,G767:G772),2)</f>
        <v>271245.22</v>
      </c>
      <c r="H766" s="62">
        <f>ROUND(SUMPRODUCT(F767:F772,H767:H772),2)</f>
        <v>300049.85</v>
      </c>
      <c r="I766" s="62"/>
      <c r="J766" s="72">
        <f>ROUND(SUM(J767:J772),2)</f>
        <v>571295.07</v>
      </c>
    </row>
    <row r="767" ht="16.5" spans="1:10">
      <c r="A767" s="78" t="s">
        <v>1861</v>
      </c>
      <c r="B767" s="77" t="s">
        <v>1862</v>
      </c>
      <c r="C767" s="78" t="s">
        <v>1863</v>
      </c>
      <c r="D767" s="77" t="s">
        <v>14</v>
      </c>
      <c r="E767" s="77" t="s">
        <v>41</v>
      </c>
      <c r="F767" s="95">
        <v>5833.91</v>
      </c>
      <c r="G767" s="95">
        <v>5.38</v>
      </c>
      <c r="H767" s="95">
        <v>3.82</v>
      </c>
      <c r="I767" s="95">
        <f t="shared" ref="I767:I772" si="84">ROUND(G767+H767,2)</f>
        <v>9.2</v>
      </c>
      <c r="J767" s="95">
        <f t="shared" ref="J767:J772" si="85">ROUND(ROUND(F767,2)*ROUND(I767,2),2)</f>
        <v>53671.97</v>
      </c>
    </row>
    <row r="768" ht="16.5" spans="1:10">
      <c r="A768" s="78" t="s">
        <v>1864</v>
      </c>
      <c r="B768" s="77" t="s">
        <v>1865</v>
      </c>
      <c r="C768" s="78" t="s">
        <v>1866</v>
      </c>
      <c r="D768" s="77" t="s">
        <v>14</v>
      </c>
      <c r="E768" s="77" t="s">
        <v>41</v>
      </c>
      <c r="F768" s="95">
        <v>4125.77</v>
      </c>
      <c r="G768" s="95">
        <v>2.46</v>
      </c>
      <c r="H768" s="95">
        <v>2.63</v>
      </c>
      <c r="I768" s="95">
        <f t="shared" si="84"/>
        <v>5.09</v>
      </c>
      <c r="J768" s="95">
        <f t="shared" si="85"/>
        <v>21000.17</v>
      </c>
    </row>
    <row r="769" ht="16.5" spans="1:10">
      <c r="A769" s="78" t="s">
        <v>1867</v>
      </c>
      <c r="B769" s="77" t="s">
        <v>1868</v>
      </c>
      <c r="C769" s="78" t="s">
        <v>1869</v>
      </c>
      <c r="D769" s="77" t="s">
        <v>14</v>
      </c>
      <c r="E769" s="77" t="s">
        <v>41</v>
      </c>
      <c r="F769" s="95">
        <v>250.46</v>
      </c>
      <c r="G769" s="95">
        <v>11.36</v>
      </c>
      <c r="H769" s="95">
        <v>15.26</v>
      </c>
      <c r="I769" s="95">
        <f t="shared" si="84"/>
        <v>26.62</v>
      </c>
      <c r="J769" s="95">
        <f t="shared" si="85"/>
        <v>6667.25</v>
      </c>
    </row>
    <row r="770" ht="16.5" spans="1:10">
      <c r="A770" s="78" t="s">
        <v>1870</v>
      </c>
      <c r="B770" s="77" t="s">
        <v>1871</v>
      </c>
      <c r="C770" s="78" t="s">
        <v>1872</v>
      </c>
      <c r="D770" s="77" t="s">
        <v>14</v>
      </c>
      <c r="E770" s="77" t="s">
        <v>41</v>
      </c>
      <c r="F770" s="95">
        <v>755.32</v>
      </c>
      <c r="G770" s="95">
        <v>30.88</v>
      </c>
      <c r="H770" s="95">
        <v>34.56</v>
      </c>
      <c r="I770" s="95">
        <f t="shared" si="84"/>
        <v>65.44</v>
      </c>
      <c r="J770" s="95">
        <f t="shared" si="85"/>
        <v>49428.14</v>
      </c>
    </row>
    <row r="771" ht="16.5" spans="1:10">
      <c r="A771" s="78" t="s">
        <v>1873</v>
      </c>
      <c r="B771" s="77" t="s">
        <v>1874</v>
      </c>
      <c r="C771" s="78" t="s">
        <v>1875</v>
      </c>
      <c r="D771" s="77" t="s">
        <v>14</v>
      </c>
      <c r="E771" s="77" t="s">
        <v>41</v>
      </c>
      <c r="F771" s="95">
        <v>876.77</v>
      </c>
      <c r="G771" s="95">
        <v>20.28</v>
      </c>
      <c r="H771" s="95">
        <v>28.81</v>
      </c>
      <c r="I771" s="95">
        <f t="shared" si="84"/>
        <v>49.09</v>
      </c>
      <c r="J771" s="95">
        <f t="shared" si="85"/>
        <v>43040.64</v>
      </c>
    </row>
    <row r="772" ht="16.5" spans="1:10">
      <c r="A772" s="78" t="s">
        <v>1876</v>
      </c>
      <c r="B772" s="77" t="s">
        <v>1877</v>
      </c>
      <c r="C772" s="78" t="s">
        <v>1878</v>
      </c>
      <c r="D772" s="77" t="s">
        <v>14</v>
      </c>
      <c r="E772" s="77" t="s">
        <v>41</v>
      </c>
      <c r="F772" s="95">
        <v>8115.29</v>
      </c>
      <c r="G772" s="95">
        <v>22.89</v>
      </c>
      <c r="H772" s="95">
        <v>26.09</v>
      </c>
      <c r="I772" s="95">
        <f t="shared" si="84"/>
        <v>48.98</v>
      </c>
      <c r="J772" s="95">
        <f t="shared" si="85"/>
        <v>397486.9</v>
      </c>
    </row>
    <row r="773" ht="15" customHeight="1" spans="1:10">
      <c r="A773" s="106" t="s">
        <v>1879</v>
      </c>
      <c r="B773" s="62" t="s">
        <v>1880</v>
      </c>
      <c r="C773" s="62"/>
      <c r="D773" s="62"/>
      <c r="E773" s="62"/>
      <c r="F773" s="62"/>
      <c r="G773" s="62">
        <f>ROUND(SUMPRODUCT(F774:F774,G774:G774),2)</f>
        <v>5730.56</v>
      </c>
      <c r="H773" s="62">
        <f>ROUND(SUMPRODUCT(F774:F774,H774:H774),2)</f>
        <v>14412.46</v>
      </c>
      <c r="I773" s="62"/>
      <c r="J773" s="72">
        <f>ROUND(SUM(J774:J774),2)</f>
        <v>20143.02</v>
      </c>
    </row>
    <row r="774" ht="16.5" spans="1:10">
      <c r="A774" s="78" t="s">
        <v>1881</v>
      </c>
      <c r="B774" s="77" t="s">
        <v>1882</v>
      </c>
      <c r="C774" s="78" t="s">
        <v>1883</v>
      </c>
      <c r="D774" s="77" t="s">
        <v>14</v>
      </c>
      <c r="E774" s="77" t="s">
        <v>41</v>
      </c>
      <c r="F774" s="95">
        <v>249.48</v>
      </c>
      <c r="G774" s="95">
        <v>22.97</v>
      </c>
      <c r="H774" s="95">
        <v>57.77</v>
      </c>
      <c r="I774" s="95">
        <f>ROUND(G774+H774,2)</f>
        <v>80.74</v>
      </c>
      <c r="J774" s="95">
        <f>ROUND(ROUND(F774,2)*ROUND(I774,2),2)</f>
        <v>20143.02</v>
      </c>
    </row>
    <row r="775" ht="15" customHeight="1" spans="1:10">
      <c r="A775" s="106" t="s">
        <v>1884</v>
      </c>
      <c r="B775" s="62" t="s">
        <v>1885</v>
      </c>
      <c r="C775" s="62"/>
      <c r="D775" s="62"/>
      <c r="E775" s="62"/>
      <c r="F775" s="62"/>
      <c r="G775" s="62">
        <f>ROUND(ROUND(F776*G776,2)+ROUND(F782*G782,2)+ROUND(F790*G790,2)+ROUND(F799*G799,2),2)</f>
        <v>0</v>
      </c>
      <c r="H775" s="62">
        <f>ROUND(ROUND(F776*H776,2)+ROUND(F782*H782,2)+ROUND(F790*H790,2)+ROUND(F799*H799,2),2)</f>
        <v>0</v>
      </c>
      <c r="I775" s="62"/>
      <c r="J775" s="72">
        <f>ROUND(J776+J782+J790+J799,2)</f>
        <v>181174.51</v>
      </c>
    </row>
    <row r="776" ht="15" customHeight="1" spans="1:10">
      <c r="A776" s="106" t="s">
        <v>1886</v>
      </c>
      <c r="B776" s="62" t="s">
        <v>1887</v>
      </c>
      <c r="C776" s="62"/>
      <c r="D776" s="62"/>
      <c r="E776" s="62"/>
      <c r="F776" s="62"/>
      <c r="G776" s="62">
        <f>ROUND(SUMPRODUCT(F777:F781,G777:G781),2)</f>
        <v>618.11</v>
      </c>
      <c r="H776" s="62">
        <f>ROUND(SUMPRODUCT(F777:F781,H777:H781),2)</f>
        <v>11697.34</v>
      </c>
      <c r="I776" s="62"/>
      <c r="J776" s="72">
        <f>ROUND(SUM(J777:J781),2)</f>
        <v>12315.45</v>
      </c>
    </row>
    <row r="777" spans="1:10">
      <c r="A777" s="78" t="s">
        <v>1888</v>
      </c>
      <c r="B777" s="77" t="s">
        <v>1889</v>
      </c>
      <c r="C777" s="78" t="s">
        <v>1890</v>
      </c>
      <c r="D777" s="77" t="s">
        <v>14</v>
      </c>
      <c r="E777" s="77" t="s">
        <v>35</v>
      </c>
      <c r="F777" s="95">
        <v>6</v>
      </c>
      <c r="G777" s="95">
        <v>11.79</v>
      </c>
      <c r="H777" s="95">
        <v>140.23</v>
      </c>
      <c r="I777" s="95">
        <f>ROUND(G777+H777,2)</f>
        <v>152.02</v>
      </c>
      <c r="J777" s="95">
        <f>ROUND(ROUND(F777,2)*ROUND(I777,2),2)</f>
        <v>912.12</v>
      </c>
    </row>
    <row r="778" ht="16.5" spans="1:10">
      <c r="A778" s="78" t="s">
        <v>1891</v>
      </c>
      <c r="B778" s="77" t="s">
        <v>1892</v>
      </c>
      <c r="C778" s="78" t="s">
        <v>1893</v>
      </c>
      <c r="D778" s="77" t="s">
        <v>14</v>
      </c>
      <c r="E778" s="77" t="s">
        <v>35</v>
      </c>
      <c r="F778" s="95">
        <v>8</v>
      </c>
      <c r="G778" s="95">
        <v>28.86</v>
      </c>
      <c r="H778" s="95">
        <v>511.52</v>
      </c>
      <c r="I778" s="95">
        <f>ROUND(G778+H778,2)</f>
        <v>540.38</v>
      </c>
      <c r="J778" s="95">
        <f>ROUND(ROUND(F778,2)*ROUND(I778,2),2)</f>
        <v>4323.04</v>
      </c>
    </row>
    <row r="779" ht="16.5" spans="1:10">
      <c r="A779" s="78" t="s">
        <v>1894</v>
      </c>
      <c r="B779" s="77" t="s">
        <v>1895</v>
      </c>
      <c r="C779" s="78" t="s">
        <v>1896</v>
      </c>
      <c r="D779" s="77" t="s">
        <v>14</v>
      </c>
      <c r="E779" s="77" t="s">
        <v>35</v>
      </c>
      <c r="F779" s="95">
        <v>4</v>
      </c>
      <c r="G779" s="95">
        <v>35.09</v>
      </c>
      <c r="H779" s="95">
        <v>761.25</v>
      </c>
      <c r="I779" s="95">
        <f>ROUND(G779+H779,2)</f>
        <v>796.34</v>
      </c>
      <c r="J779" s="95">
        <f>ROUND(ROUND(F779,2)*ROUND(I779,2),2)</f>
        <v>3185.36</v>
      </c>
    </row>
    <row r="780" spans="1:10">
      <c r="A780" s="78" t="s">
        <v>1897</v>
      </c>
      <c r="B780" s="77" t="s">
        <v>1898</v>
      </c>
      <c r="C780" s="78" t="s">
        <v>1899</v>
      </c>
      <c r="D780" s="77" t="s">
        <v>14</v>
      </c>
      <c r="E780" s="77" t="s">
        <v>35</v>
      </c>
      <c r="F780" s="95">
        <v>4</v>
      </c>
      <c r="G780" s="95">
        <v>28.23</v>
      </c>
      <c r="H780" s="95">
        <v>718.54</v>
      </c>
      <c r="I780" s="95">
        <f>ROUND(G780+H780,2)</f>
        <v>746.77</v>
      </c>
      <c r="J780" s="95">
        <f>ROUND(ROUND(F780,2)*ROUND(I780,2),2)</f>
        <v>2987.08</v>
      </c>
    </row>
    <row r="781" ht="16.5" spans="1:10">
      <c r="A781" s="78" t="s">
        <v>1900</v>
      </c>
      <c r="B781" s="77" t="s">
        <v>1901</v>
      </c>
      <c r="C781" s="78" t="s">
        <v>1902</v>
      </c>
      <c r="D781" s="77" t="s">
        <v>14</v>
      </c>
      <c r="E781" s="77" t="s">
        <v>35</v>
      </c>
      <c r="F781" s="95">
        <v>1</v>
      </c>
      <c r="G781" s="95">
        <v>63.21</v>
      </c>
      <c r="H781" s="95">
        <v>844.64</v>
      </c>
      <c r="I781" s="95">
        <f>ROUND(G781+H781,2)</f>
        <v>907.85</v>
      </c>
      <c r="J781" s="95">
        <f>ROUND(ROUND(F781,2)*ROUND(I781,2),2)</f>
        <v>907.85</v>
      </c>
    </row>
    <row r="782" ht="15" customHeight="1" spans="1:10">
      <c r="A782" s="106" t="s">
        <v>1903</v>
      </c>
      <c r="B782" s="62" t="s">
        <v>1904</v>
      </c>
      <c r="C782" s="62"/>
      <c r="D782" s="62"/>
      <c r="E782" s="62"/>
      <c r="F782" s="62"/>
      <c r="G782" s="62">
        <f>ROUND(SUMPRODUCT(F783:F789,G783:G789),2)</f>
        <v>1274.53</v>
      </c>
      <c r="H782" s="62">
        <f>ROUND(SUMPRODUCT(F783:F789,H783:H789),2)</f>
        <v>18958.68</v>
      </c>
      <c r="I782" s="62"/>
      <c r="J782" s="72">
        <f>ROUND(SUM(J783:J789),2)</f>
        <v>20233.21</v>
      </c>
    </row>
    <row r="783" spans="1:10">
      <c r="A783" s="78" t="s">
        <v>1905</v>
      </c>
      <c r="B783" s="77" t="s">
        <v>1906</v>
      </c>
      <c r="C783" s="78" t="s">
        <v>1907</v>
      </c>
      <c r="D783" s="77" t="s">
        <v>14</v>
      </c>
      <c r="E783" s="77" t="s">
        <v>35</v>
      </c>
      <c r="F783" s="95">
        <v>8</v>
      </c>
      <c r="G783" s="95">
        <v>26.53</v>
      </c>
      <c r="H783" s="95">
        <v>281.74</v>
      </c>
      <c r="I783" s="95">
        <f t="shared" ref="I783:I789" si="86">ROUND(G783+H783,2)</f>
        <v>308.27</v>
      </c>
      <c r="J783" s="95">
        <f t="shared" ref="J783:J789" si="87">ROUND(ROUND(F783,2)*ROUND(I783,2),2)</f>
        <v>2466.16</v>
      </c>
    </row>
    <row r="784" spans="1:10">
      <c r="A784" s="78" t="s">
        <v>1908</v>
      </c>
      <c r="B784" s="77" t="s">
        <v>1909</v>
      </c>
      <c r="C784" s="78" t="s">
        <v>1910</v>
      </c>
      <c r="D784" s="77" t="s">
        <v>14</v>
      </c>
      <c r="E784" s="77" t="s">
        <v>35</v>
      </c>
      <c r="F784" s="95">
        <v>13</v>
      </c>
      <c r="G784" s="95">
        <v>26.53</v>
      </c>
      <c r="H784" s="95">
        <v>300.01</v>
      </c>
      <c r="I784" s="95">
        <f t="shared" si="86"/>
        <v>326.54</v>
      </c>
      <c r="J784" s="95">
        <f t="shared" si="87"/>
        <v>4245.02</v>
      </c>
    </row>
    <row r="785" spans="1:10">
      <c r="A785" s="78" t="s">
        <v>1911</v>
      </c>
      <c r="B785" s="77" t="s">
        <v>1912</v>
      </c>
      <c r="C785" s="78" t="s">
        <v>1913</v>
      </c>
      <c r="D785" s="77" t="s">
        <v>14</v>
      </c>
      <c r="E785" s="77" t="s">
        <v>35</v>
      </c>
      <c r="F785" s="95">
        <v>16</v>
      </c>
      <c r="G785" s="95">
        <v>26.53</v>
      </c>
      <c r="H785" s="95">
        <v>312.17</v>
      </c>
      <c r="I785" s="95">
        <f t="shared" si="86"/>
        <v>338.7</v>
      </c>
      <c r="J785" s="95">
        <f t="shared" si="87"/>
        <v>5419.2</v>
      </c>
    </row>
    <row r="786" spans="1:10">
      <c r="A786" s="78" t="s">
        <v>1914</v>
      </c>
      <c r="B786" s="77" t="s">
        <v>1915</v>
      </c>
      <c r="C786" s="78" t="s">
        <v>1916</v>
      </c>
      <c r="D786" s="77" t="s">
        <v>14</v>
      </c>
      <c r="E786" s="77" t="s">
        <v>35</v>
      </c>
      <c r="F786" s="95">
        <v>13</v>
      </c>
      <c r="G786" s="95">
        <v>2.68</v>
      </c>
      <c r="H786" s="95">
        <v>147.45</v>
      </c>
      <c r="I786" s="95">
        <f t="shared" si="86"/>
        <v>150.13</v>
      </c>
      <c r="J786" s="95">
        <f t="shared" si="87"/>
        <v>1951.69</v>
      </c>
    </row>
    <row r="787" ht="16.5" spans="1:10">
      <c r="A787" s="78" t="s">
        <v>1917</v>
      </c>
      <c r="B787" s="77" t="s">
        <v>1918</v>
      </c>
      <c r="C787" s="78" t="s">
        <v>1919</v>
      </c>
      <c r="D787" s="77" t="s">
        <v>27</v>
      </c>
      <c r="E787" s="77" t="s">
        <v>35</v>
      </c>
      <c r="F787" s="95">
        <v>14</v>
      </c>
      <c r="G787" s="95">
        <v>12.95</v>
      </c>
      <c r="H787" s="95">
        <v>348.52</v>
      </c>
      <c r="I787" s="95">
        <f t="shared" si="86"/>
        <v>361.47</v>
      </c>
      <c r="J787" s="95">
        <f t="shared" si="87"/>
        <v>5060.58</v>
      </c>
    </row>
    <row r="788" ht="16.5" spans="1:10">
      <c r="A788" s="78" t="s">
        <v>1920</v>
      </c>
      <c r="B788" s="77" t="s">
        <v>1921</v>
      </c>
      <c r="C788" s="78" t="s">
        <v>1922</v>
      </c>
      <c r="D788" s="77" t="s">
        <v>27</v>
      </c>
      <c r="E788" s="77" t="s">
        <v>35</v>
      </c>
      <c r="F788" s="95">
        <v>4</v>
      </c>
      <c r="G788" s="95">
        <v>12.95</v>
      </c>
      <c r="H788" s="95">
        <v>160.59</v>
      </c>
      <c r="I788" s="95">
        <f t="shared" si="86"/>
        <v>173.54</v>
      </c>
      <c r="J788" s="95">
        <f t="shared" si="87"/>
        <v>694.16</v>
      </c>
    </row>
    <row r="789" ht="16.5" spans="1:10">
      <c r="A789" s="78" t="s">
        <v>1923</v>
      </c>
      <c r="B789" s="77" t="s">
        <v>1924</v>
      </c>
      <c r="C789" s="78" t="s">
        <v>1925</v>
      </c>
      <c r="D789" s="77" t="s">
        <v>27</v>
      </c>
      <c r="E789" s="77" t="s">
        <v>35</v>
      </c>
      <c r="F789" s="95">
        <v>2</v>
      </c>
      <c r="G789" s="95">
        <v>12.49</v>
      </c>
      <c r="H789" s="95">
        <v>185.71</v>
      </c>
      <c r="I789" s="95">
        <f t="shared" si="86"/>
        <v>198.2</v>
      </c>
      <c r="J789" s="95">
        <f t="shared" si="87"/>
        <v>396.4</v>
      </c>
    </row>
    <row r="790" ht="15" customHeight="1" spans="1:10">
      <c r="A790" s="106" t="s">
        <v>1926</v>
      </c>
      <c r="B790" s="62" t="s">
        <v>1927</v>
      </c>
      <c r="C790" s="62"/>
      <c r="D790" s="62"/>
      <c r="E790" s="62"/>
      <c r="F790" s="62"/>
      <c r="G790" s="62">
        <f>ROUND(SUMPRODUCT(F791:F798,G791:G798),2)</f>
        <v>566.48</v>
      </c>
      <c r="H790" s="62">
        <f>ROUND(SUMPRODUCT(F791:F798,H791:H798),2)</f>
        <v>17706.96</v>
      </c>
      <c r="I790" s="62"/>
      <c r="J790" s="72">
        <f>ROUND(SUM(J791:J798),2)</f>
        <v>18273.44</v>
      </c>
    </row>
    <row r="791" spans="1:10">
      <c r="A791" s="78" t="s">
        <v>1928</v>
      </c>
      <c r="B791" s="77" t="s">
        <v>1929</v>
      </c>
      <c r="C791" s="78" t="s">
        <v>1930</v>
      </c>
      <c r="D791" s="77" t="s">
        <v>14</v>
      </c>
      <c r="E791" s="77" t="s">
        <v>35</v>
      </c>
      <c r="F791" s="95">
        <v>12</v>
      </c>
      <c r="G791" s="95">
        <v>4.29</v>
      </c>
      <c r="H791" s="95">
        <v>32.63</v>
      </c>
      <c r="I791" s="95">
        <f t="shared" ref="I791:I798" si="88">ROUND(G791+H791,2)</f>
        <v>36.92</v>
      </c>
      <c r="J791" s="95">
        <f t="shared" ref="J791:J798" si="89">ROUND(ROUND(F791,2)*ROUND(I791,2),2)</f>
        <v>443.04</v>
      </c>
    </row>
    <row r="792" ht="16.5" spans="1:10">
      <c r="A792" s="78" t="s">
        <v>1931</v>
      </c>
      <c r="B792" s="77" t="s">
        <v>1932</v>
      </c>
      <c r="C792" s="78" t="s">
        <v>1933</v>
      </c>
      <c r="D792" s="77" t="s">
        <v>27</v>
      </c>
      <c r="E792" s="77" t="s">
        <v>35</v>
      </c>
      <c r="F792" s="95">
        <v>14</v>
      </c>
      <c r="G792" s="95">
        <v>5.68</v>
      </c>
      <c r="H792" s="95">
        <v>386.32</v>
      </c>
      <c r="I792" s="95">
        <f t="shared" si="88"/>
        <v>392</v>
      </c>
      <c r="J792" s="95">
        <f t="shared" si="89"/>
        <v>5488</v>
      </c>
    </row>
    <row r="793" ht="16.5" spans="1:10">
      <c r="A793" s="78" t="s">
        <v>1934</v>
      </c>
      <c r="B793" s="77" t="s">
        <v>1935</v>
      </c>
      <c r="C793" s="78" t="s">
        <v>1936</v>
      </c>
      <c r="D793" s="77" t="s">
        <v>27</v>
      </c>
      <c r="E793" s="77" t="s">
        <v>35</v>
      </c>
      <c r="F793" s="95">
        <v>4</v>
      </c>
      <c r="G793" s="95">
        <v>5.68</v>
      </c>
      <c r="H793" s="95">
        <v>310.64</v>
      </c>
      <c r="I793" s="95">
        <f t="shared" si="88"/>
        <v>316.32</v>
      </c>
      <c r="J793" s="95">
        <f t="shared" si="89"/>
        <v>1265.28</v>
      </c>
    </row>
    <row r="794" ht="16.5" spans="1:10">
      <c r="A794" s="78" t="s">
        <v>1937</v>
      </c>
      <c r="B794" s="77" t="s">
        <v>1938</v>
      </c>
      <c r="C794" s="78" t="s">
        <v>1939</v>
      </c>
      <c r="D794" s="77" t="s">
        <v>27</v>
      </c>
      <c r="E794" s="77" t="s">
        <v>35</v>
      </c>
      <c r="F794" s="95">
        <v>10</v>
      </c>
      <c r="G794" s="95">
        <v>8.84</v>
      </c>
      <c r="H794" s="95">
        <v>52.15</v>
      </c>
      <c r="I794" s="95">
        <f t="shared" si="88"/>
        <v>60.99</v>
      </c>
      <c r="J794" s="95">
        <f t="shared" si="89"/>
        <v>609.9</v>
      </c>
    </row>
    <row r="795" spans="1:10">
      <c r="A795" s="78" t="s">
        <v>1940</v>
      </c>
      <c r="B795" s="77" t="s">
        <v>1941</v>
      </c>
      <c r="C795" s="78" t="s">
        <v>1942</v>
      </c>
      <c r="D795" s="77" t="s">
        <v>14</v>
      </c>
      <c r="E795" s="77" t="s">
        <v>35</v>
      </c>
      <c r="F795" s="95">
        <v>10</v>
      </c>
      <c r="G795" s="95">
        <v>8.84</v>
      </c>
      <c r="H795" s="95">
        <v>50.23</v>
      </c>
      <c r="I795" s="95">
        <f t="shared" si="88"/>
        <v>59.07</v>
      </c>
      <c r="J795" s="95">
        <f t="shared" si="89"/>
        <v>590.7</v>
      </c>
    </row>
    <row r="796" ht="16.5" spans="1:10">
      <c r="A796" s="78" t="s">
        <v>1943</v>
      </c>
      <c r="B796" s="77" t="s">
        <v>1944</v>
      </c>
      <c r="C796" s="78" t="s">
        <v>1945</v>
      </c>
      <c r="D796" s="77" t="s">
        <v>27</v>
      </c>
      <c r="E796" s="77" t="s">
        <v>35</v>
      </c>
      <c r="F796" s="95">
        <v>4</v>
      </c>
      <c r="G796" s="95">
        <v>6.53</v>
      </c>
      <c r="H796" s="95">
        <v>465.72</v>
      </c>
      <c r="I796" s="95">
        <f t="shared" si="88"/>
        <v>472.25</v>
      </c>
      <c r="J796" s="95">
        <f t="shared" si="89"/>
        <v>1889</v>
      </c>
    </row>
    <row r="797" ht="16.5" spans="1:10">
      <c r="A797" s="78" t="s">
        <v>1946</v>
      </c>
      <c r="B797" s="77" t="s">
        <v>1947</v>
      </c>
      <c r="C797" s="78" t="s">
        <v>1948</v>
      </c>
      <c r="D797" s="77" t="s">
        <v>27</v>
      </c>
      <c r="E797" s="77" t="s">
        <v>35</v>
      </c>
      <c r="F797" s="95">
        <v>4</v>
      </c>
      <c r="G797" s="95">
        <v>25.94</v>
      </c>
      <c r="H797" s="95">
        <v>1787.97</v>
      </c>
      <c r="I797" s="95">
        <f t="shared" si="88"/>
        <v>1813.91</v>
      </c>
      <c r="J797" s="95">
        <f t="shared" si="89"/>
        <v>7255.64</v>
      </c>
    </row>
    <row r="798" ht="16.5" spans="1:10">
      <c r="A798" s="78" t="s">
        <v>1949</v>
      </c>
      <c r="B798" s="77" t="s">
        <v>1950</v>
      </c>
      <c r="C798" s="78" t="s">
        <v>1951</v>
      </c>
      <c r="D798" s="77" t="s">
        <v>27</v>
      </c>
      <c r="E798" s="77" t="s">
        <v>35</v>
      </c>
      <c r="F798" s="95">
        <v>12</v>
      </c>
      <c r="G798" s="95">
        <v>8.84</v>
      </c>
      <c r="H798" s="95">
        <v>52.15</v>
      </c>
      <c r="I798" s="95">
        <f t="shared" si="88"/>
        <v>60.99</v>
      </c>
      <c r="J798" s="95">
        <f t="shared" si="89"/>
        <v>731.88</v>
      </c>
    </row>
    <row r="799" ht="15" customHeight="1" spans="1:10">
      <c r="A799" s="106" t="s">
        <v>1952</v>
      </c>
      <c r="B799" s="62" t="s">
        <v>1953</v>
      </c>
      <c r="C799" s="62"/>
      <c r="D799" s="62"/>
      <c r="E799" s="62"/>
      <c r="F799" s="62"/>
      <c r="G799" s="62">
        <f>ROUND(SUMPRODUCT(F800:F806,G800:G806),2)</f>
        <v>25943.37</v>
      </c>
      <c r="H799" s="62">
        <f>ROUND(SUMPRODUCT(F800:F806,H800:H806),2)</f>
        <v>104409.04</v>
      </c>
      <c r="I799" s="62"/>
      <c r="J799" s="72">
        <f>ROUND(SUM(J800:J806),2)</f>
        <v>130352.41</v>
      </c>
    </row>
    <row r="800" ht="16.5" spans="1:10">
      <c r="A800" s="78" t="s">
        <v>1954</v>
      </c>
      <c r="B800" s="77" t="s">
        <v>1955</v>
      </c>
      <c r="C800" s="78" t="s">
        <v>1956</v>
      </c>
      <c r="D800" s="77" t="s">
        <v>27</v>
      </c>
      <c r="E800" s="77" t="s">
        <v>35</v>
      </c>
      <c r="F800" s="95">
        <v>1</v>
      </c>
      <c r="G800" s="95">
        <v>68.78</v>
      </c>
      <c r="H800" s="95">
        <v>230.76</v>
      </c>
      <c r="I800" s="95">
        <f t="shared" ref="I800:I806" si="90">ROUND(G800+H800,2)</f>
        <v>299.54</v>
      </c>
      <c r="J800" s="95">
        <f t="shared" ref="J800:J806" si="91">ROUND(ROUND(F800,2)*ROUND(I800,2),2)</f>
        <v>299.54</v>
      </c>
    </row>
    <row r="801" ht="16.5" spans="1:10">
      <c r="A801" s="78" t="s">
        <v>1957</v>
      </c>
      <c r="B801" s="77" t="s">
        <v>1958</v>
      </c>
      <c r="C801" s="78" t="s">
        <v>1959</v>
      </c>
      <c r="D801" s="77" t="s">
        <v>27</v>
      </c>
      <c r="E801" s="77" t="s">
        <v>35</v>
      </c>
      <c r="F801" s="95">
        <v>4</v>
      </c>
      <c r="G801" s="95">
        <v>131.02</v>
      </c>
      <c r="H801" s="95">
        <v>1187.38</v>
      </c>
      <c r="I801" s="95">
        <f t="shared" si="90"/>
        <v>1318.4</v>
      </c>
      <c r="J801" s="95">
        <f t="shared" si="91"/>
        <v>5273.6</v>
      </c>
    </row>
    <row r="802" ht="16.5" spans="1:10">
      <c r="A802" s="78" t="s">
        <v>1960</v>
      </c>
      <c r="B802" s="77" t="s">
        <v>1961</v>
      </c>
      <c r="C802" s="78" t="s">
        <v>1962</v>
      </c>
      <c r="D802" s="77" t="s">
        <v>27</v>
      </c>
      <c r="E802" s="77" t="s">
        <v>35</v>
      </c>
      <c r="F802" s="95">
        <v>4</v>
      </c>
      <c r="G802" s="95">
        <v>214.88</v>
      </c>
      <c r="H802" s="95">
        <v>1807.26</v>
      </c>
      <c r="I802" s="95">
        <f t="shared" si="90"/>
        <v>2022.14</v>
      </c>
      <c r="J802" s="95">
        <f t="shared" si="91"/>
        <v>8088.56</v>
      </c>
    </row>
    <row r="803" ht="16.5" spans="1:10">
      <c r="A803" s="78" t="s">
        <v>1963</v>
      </c>
      <c r="B803" s="77" t="s">
        <v>1964</v>
      </c>
      <c r="C803" s="78" t="s">
        <v>1965</v>
      </c>
      <c r="D803" s="77" t="s">
        <v>27</v>
      </c>
      <c r="E803" s="77" t="s">
        <v>35</v>
      </c>
      <c r="F803" s="95">
        <v>2</v>
      </c>
      <c r="G803" s="95">
        <v>1588.76</v>
      </c>
      <c r="H803" s="95">
        <v>5178.49</v>
      </c>
      <c r="I803" s="95">
        <f t="shared" si="90"/>
        <v>6767.25</v>
      </c>
      <c r="J803" s="95">
        <f t="shared" si="91"/>
        <v>13534.5</v>
      </c>
    </row>
    <row r="804" ht="16.5" spans="1:10">
      <c r="A804" s="78" t="s">
        <v>1966</v>
      </c>
      <c r="B804" s="77" t="s">
        <v>1967</v>
      </c>
      <c r="C804" s="78" t="s">
        <v>1968</v>
      </c>
      <c r="D804" s="77" t="s">
        <v>27</v>
      </c>
      <c r="E804" s="77" t="s">
        <v>35</v>
      </c>
      <c r="F804" s="95">
        <v>1</v>
      </c>
      <c r="G804" s="95">
        <v>178.71</v>
      </c>
      <c r="H804" s="95">
        <v>1514.44</v>
      </c>
      <c r="I804" s="95">
        <f t="shared" si="90"/>
        <v>1693.15</v>
      </c>
      <c r="J804" s="95">
        <f t="shared" si="91"/>
        <v>1693.15</v>
      </c>
    </row>
    <row r="805" ht="16.5" spans="1:10">
      <c r="A805" s="78" t="s">
        <v>1969</v>
      </c>
      <c r="B805" s="77" t="s">
        <v>1970</v>
      </c>
      <c r="C805" s="78" t="s">
        <v>1971</v>
      </c>
      <c r="D805" s="77" t="s">
        <v>27</v>
      </c>
      <c r="E805" s="77" t="s">
        <v>35</v>
      </c>
      <c r="F805" s="95">
        <v>12</v>
      </c>
      <c r="G805" s="95">
        <v>1334.65</v>
      </c>
      <c r="H805" s="95">
        <v>4271.43</v>
      </c>
      <c r="I805" s="95">
        <f t="shared" si="90"/>
        <v>5606.08</v>
      </c>
      <c r="J805" s="95">
        <f t="shared" si="91"/>
        <v>67272.96</v>
      </c>
    </row>
    <row r="806" ht="16.5" spans="1:10">
      <c r="A806" s="78" t="s">
        <v>1972</v>
      </c>
      <c r="B806" s="77" t="s">
        <v>1973</v>
      </c>
      <c r="C806" s="78" t="s">
        <v>1974</v>
      </c>
      <c r="D806" s="77" t="s">
        <v>27</v>
      </c>
      <c r="E806" s="77" t="s">
        <v>35</v>
      </c>
      <c r="F806" s="95">
        <v>6</v>
      </c>
      <c r="G806" s="95">
        <v>853.16</v>
      </c>
      <c r="H806" s="95">
        <v>4845.19</v>
      </c>
      <c r="I806" s="95">
        <f t="shared" si="90"/>
        <v>5698.35</v>
      </c>
      <c r="J806" s="95">
        <f t="shared" si="91"/>
        <v>34190.1</v>
      </c>
    </row>
    <row r="807" ht="15" customHeight="1" spans="1:10">
      <c r="A807" s="106" t="s">
        <v>1975</v>
      </c>
      <c r="B807" s="62" t="s">
        <v>1976</v>
      </c>
      <c r="C807" s="62"/>
      <c r="D807" s="62"/>
      <c r="E807" s="62"/>
      <c r="F807" s="62"/>
      <c r="G807" s="62">
        <f>ROUND(ROUND(F808*G808,2)+ROUND(F812*G812,2)+ROUND(F814*G814,2),2)</f>
        <v>0</v>
      </c>
      <c r="H807" s="62">
        <f>ROUND(ROUND(F808*H808,2)+ROUND(F812*H812,2)+ROUND(F814*H814,2),2)</f>
        <v>0</v>
      </c>
      <c r="I807" s="62"/>
      <c r="J807" s="72">
        <f>ROUND(J808+J812+J814,2)</f>
        <v>205428.39</v>
      </c>
    </row>
    <row r="808" ht="15" customHeight="1" spans="1:10">
      <c r="A808" s="106" t="s">
        <v>1977</v>
      </c>
      <c r="B808" s="62" t="s">
        <v>1978</v>
      </c>
      <c r="C808" s="62"/>
      <c r="D808" s="62"/>
      <c r="E808" s="62"/>
      <c r="F808" s="62"/>
      <c r="G808" s="62">
        <f>ROUND(SUMPRODUCT(F809:F811,G809:G811),2)</f>
        <v>92257.84</v>
      </c>
      <c r="H808" s="62">
        <f>ROUND(SUMPRODUCT(F809:F811,H809:H811),2)</f>
        <v>110347.04</v>
      </c>
      <c r="I808" s="62"/>
      <c r="J808" s="72">
        <f>ROUND(SUM(J809:J811),2)</f>
        <v>202604.87</v>
      </c>
    </row>
    <row r="809" spans="1:10">
      <c r="A809" s="78" t="s">
        <v>1979</v>
      </c>
      <c r="B809" s="77" t="s">
        <v>1980</v>
      </c>
      <c r="C809" s="78" t="s">
        <v>1981</v>
      </c>
      <c r="D809" s="77" t="s">
        <v>14</v>
      </c>
      <c r="E809" s="77" t="s">
        <v>41</v>
      </c>
      <c r="F809" s="95">
        <v>5570.79</v>
      </c>
      <c r="G809" s="95">
        <v>10.16</v>
      </c>
      <c r="H809" s="95">
        <v>8.54</v>
      </c>
      <c r="I809" s="95">
        <f>ROUND(G809+H809,2)</f>
        <v>18.7</v>
      </c>
      <c r="J809" s="95">
        <f>ROUND(ROUND(F809,2)*ROUND(I809,2),2)</f>
        <v>104173.77</v>
      </c>
    </row>
    <row r="810" spans="1:10">
      <c r="A810" s="78" t="s">
        <v>1982</v>
      </c>
      <c r="B810" s="77" t="s">
        <v>1983</v>
      </c>
      <c r="C810" s="78" t="s">
        <v>1984</v>
      </c>
      <c r="D810" s="77" t="s">
        <v>14</v>
      </c>
      <c r="E810" s="77" t="s">
        <v>41</v>
      </c>
      <c r="F810" s="95">
        <v>4707.97</v>
      </c>
      <c r="G810" s="95">
        <v>1.87</v>
      </c>
      <c r="H810" s="95">
        <v>2.36</v>
      </c>
      <c r="I810" s="95">
        <f>ROUND(G810+H810,2)</f>
        <v>4.23</v>
      </c>
      <c r="J810" s="95">
        <f>ROUND(ROUND(F810,2)*ROUND(I810,2),2)</f>
        <v>19914.71</v>
      </c>
    </row>
    <row r="811" spans="1:10">
      <c r="A811" s="78" t="s">
        <v>1985</v>
      </c>
      <c r="B811" s="77" t="s">
        <v>1986</v>
      </c>
      <c r="C811" s="78" t="s">
        <v>1987</v>
      </c>
      <c r="D811" s="77" t="s">
        <v>14</v>
      </c>
      <c r="E811" s="77" t="s">
        <v>41</v>
      </c>
      <c r="F811" s="95">
        <v>5850.7</v>
      </c>
      <c r="G811" s="95">
        <v>4.59</v>
      </c>
      <c r="H811" s="95">
        <v>8.83</v>
      </c>
      <c r="I811" s="95">
        <f>ROUND(G811+H811,2)</f>
        <v>13.42</v>
      </c>
      <c r="J811" s="95">
        <f>ROUND(ROUND(F811,2)*ROUND(I811,2),2)</f>
        <v>78516.39</v>
      </c>
    </row>
    <row r="812" ht="15" customHeight="1" spans="1:10">
      <c r="A812" s="106" t="s">
        <v>1988</v>
      </c>
      <c r="B812" s="62" t="s">
        <v>1989</v>
      </c>
      <c r="C812" s="62"/>
      <c r="D812" s="62"/>
      <c r="E812" s="62"/>
      <c r="F812" s="62"/>
      <c r="G812" s="62">
        <f>ROUND(SUMPRODUCT(F813:F813,G813:G813),2)</f>
        <v>141.05</v>
      </c>
      <c r="H812" s="62">
        <f>ROUND(SUMPRODUCT(F813:F813,H813:H813),2)</f>
        <v>102.23</v>
      </c>
      <c r="I812" s="62"/>
      <c r="J812" s="72">
        <f>ROUND(SUM(J813:J813),2)</f>
        <v>243.27</v>
      </c>
    </row>
    <row r="813" spans="1:10">
      <c r="A813" s="78" t="s">
        <v>1990</v>
      </c>
      <c r="B813" s="77" t="s">
        <v>1991</v>
      </c>
      <c r="C813" s="78" t="s">
        <v>1992</v>
      </c>
      <c r="D813" s="77" t="s">
        <v>14</v>
      </c>
      <c r="E813" s="77" t="s">
        <v>146</v>
      </c>
      <c r="F813" s="95">
        <v>129.4</v>
      </c>
      <c r="G813" s="95">
        <v>1.09</v>
      </c>
      <c r="H813" s="95">
        <v>0.79</v>
      </c>
      <c r="I813" s="95">
        <f>ROUND(G813+H813,2)</f>
        <v>1.88</v>
      </c>
      <c r="J813" s="95">
        <f>ROUND(ROUND(F813,2)*ROUND(I813,2),2)</f>
        <v>243.27</v>
      </c>
    </row>
    <row r="814" ht="15" customHeight="1" spans="1:10">
      <c r="A814" s="106" t="s">
        <v>1993</v>
      </c>
      <c r="B814" s="62" t="s">
        <v>1994</v>
      </c>
      <c r="C814" s="62"/>
      <c r="D814" s="62"/>
      <c r="E814" s="62"/>
      <c r="F814" s="62"/>
      <c r="G814" s="62">
        <f>ROUND(SUMPRODUCT(F815:F816,G815:G816),2)</f>
        <v>1568.59</v>
      </c>
      <c r="H814" s="62">
        <f>ROUND(SUMPRODUCT(F815:F816,H815:H816),2)</f>
        <v>1011.66</v>
      </c>
      <c r="I814" s="62"/>
      <c r="J814" s="72">
        <f>ROUND(SUM(J815:J816),2)</f>
        <v>2580.25</v>
      </c>
    </row>
    <row r="815" ht="16.5" spans="1:10">
      <c r="A815" s="78" t="s">
        <v>1995</v>
      </c>
      <c r="B815" s="77" t="s">
        <v>1996</v>
      </c>
      <c r="C815" s="78" t="s">
        <v>1997</v>
      </c>
      <c r="D815" s="77" t="s">
        <v>14</v>
      </c>
      <c r="E815" s="77" t="s">
        <v>41</v>
      </c>
      <c r="F815" s="95">
        <v>74.06</v>
      </c>
      <c r="G815" s="95">
        <v>10.59</v>
      </c>
      <c r="H815" s="95">
        <v>7.21</v>
      </c>
      <c r="I815" s="95">
        <f>ROUND(G815+H815,2)</f>
        <v>17.8</v>
      </c>
      <c r="J815" s="95">
        <f>ROUND(ROUND(F815,2)*ROUND(I815,2),2)</f>
        <v>1318.27</v>
      </c>
    </row>
    <row r="816" ht="16.5" spans="1:10">
      <c r="A816" s="78" t="s">
        <v>1998</v>
      </c>
      <c r="B816" s="77" t="s">
        <v>1999</v>
      </c>
      <c r="C816" s="78" t="s">
        <v>2000</v>
      </c>
      <c r="D816" s="77" t="s">
        <v>14</v>
      </c>
      <c r="E816" s="77" t="s">
        <v>41</v>
      </c>
      <c r="F816" s="95">
        <v>74.06</v>
      </c>
      <c r="G816" s="95">
        <v>10.59</v>
      </c>
      <c r="H816" s="95">
        <v>6.45</v>
      </c>
      <c r="I816" s="95">
        <f>ROUND(G816+H816,2)</f>
        <v>17.04</v>
      </c>
      <c r="J816" s="95">
        <f>ROUND(ROUND(F816,2)*ROUND(I816,2),2)</f>
        <v>1261.98</v>
      </c>
    </row>
    <row r="817" ht="15" customHeight="1" spans="1:10">
      <c r="A817" s="106" t="s">
        <v>2001</v>
      </c>
      <c r="B817" s="62" t="s">
        <v>2002</v>
      </c>
      <c r="C817" s="62"/>
      <c r="D817" s="62"/>
      <c r="E817" s="62"/>
      <c r="F817" s="62"/>
      <c r="G817" s="62">
        <f>ROUND(ROUND(F818*G818,2)+ROUND(F821*G821,2),2)</f>
        <v>0</v>
      </c>
      <c r="H817" s="62">
        <f>ROUND(ROUND(F818*H818,2)+ROUND(F821*H821,2),2)</f>
        <v>0</v>
      </c>
      <c r="I817" s="62"/>
      <c r="J817" s="72">
        <f>ROUND(J818+J821,2)</f>
        <v>43510.55</v>
      </c>
    </row>
    <row r="818" ht="15" customHeight="1" spans="1:10">
      <c r="A818" s="106" t="s">
        <v>2003</v>
      </c>
      <c r="B818" s="62" t="s">
        <v>2004</v>
      </c>
      <c r="C818" s="62"/>
      <c r="D818" s="62"/>
      <c r="E818" s="62"/>
      <c r="F818" s="62"/>
      <c r="G818" s="62">
        <f>ROUND(SUMPRODUCT(F819:F820,G819:G820),2)</f>
        <v>6029.43</v>
      </c>
      <c r="H818" s="62">
        <f>ROUND(SUMPRODUCT(F819:F820,H819:H820),2)</f>
        <v>12378.52</v>
      </c>
      <c r="I818" s="62"/>
      <c r="J818" s="72">
        <f>ROUND(SUM(J819:J820),2)</f>
        <v>18407.95</v>
      </c>
    </row>
    <row r="819" ht="16.5" spans="1:10">
      <c r="A819" s="78" t="s">
        <v>2005</v>
      </c>
      <c r="B819" s="77" t="s">
        <v>2006</v>
      </c>
      <c r="C819" s="78" t="s">
        <v>2007</v>
      </c>
      <c r="D819" s="77" t="s">
        <v>27</v>
      </c>
      <c r="E819" s="77" t="s">
        <v>146</v>
      </c>
      <c r="F819" s="95">
        <v>76.78</v>
      </c>
      <c r="G819" s="95">
        <v>65.21</v>
      </c>
      <c r="H819" s="95">
        <v>140.4</v>
      </c>
      <c r="I819" s="95">
        <f>ROUND(G819+H819,2)</f>
        <v>205.61</v>
      </c>
      <c r="J819" s="95">
        <f>ROUND(ROUND(F819,2)*ROUND(I819,2),2)</f>
        <v>15786.74</v>
      </c>
    </row>
    <row r="820" ht="16.5" spans="1:10">
      <c r="A820" s="78" t="s">
        <v>2008</v>
      </c>
      <c r="B820" s="77" t="s">
        <v>2009</v>
      </c>
      <c r="C820" s="78" t="s">
        <v>2010</v>
      </c>
      <c r="D820" s="77" t="s">
        <v>14</v>
      </c>
      <c r="E820" s="77" t="s">
        <v>146</v>
      </c>
      <c r="F820" s="95">
        <v>4.96</v>
      </c>
      <c r="G820" s="95">
        <v>206.17</v>
      </c>
      <c r="H820" s="95">
        <v>322.3</v>
      </c>
      <c r="I820" s="95">
        <f>ROUND(G820+H820,2)</f>
        <v>528.47</v>
      </c>
      <c r="J820" s="95">
        <f>ROUND(ROUND(F820,2)*ROUND(I820,2),2)</f>
        <v>2621.21</v>
      </c>
    </row>
    <row r="821" ht="15" customHeight="1" spans="1:10">
      <c r="A821" s="106" t="s">
        <v>2011</v>
      </c>
      <c r="B821" s="62" t="s">
        <v>2012</v>
      </c>
      <c r="C821" s="62"/>
      <c r="D821" s="62"/>
      <c r="E821" s="62"/>
      <c r="F821" s="62"/>
      <c r="G821" s="62">
        <f>ROUND(ROUND(F822*G822,2)+ROUND(F825*G825,2)+ROUND(F828*G828,2)+ROUND(F831*G831,2)+ROUND(F834*G834,2)+ROUND(F837*G837,2)+ROUND(F840*G840,2)+ROUND(F843*G843,2)+ROUND(F846*G846,2),2)</f>
        <v>0</v>
      </c>
      <c r="H821" s="62">
        <f>ROUND(ROUND(F822*H822,2)+ROUND(F825*H825,2)+ROUND(F828*H828,2)+ROUND(F831*H831,2)+ROUND(F834*H834,2)+ROUND(F837*H837,2)+ROUND(F840*H840,2)+ROUND(F843*H843,2)+ROUND(F846*H846,2),2)</f>
        <v>0</v>
      </c>
      <c r="I821" s="62"/>
      <c r="J821" s="72">
        <f>ROUND(J822+J825+J828+J831+J834+J837+J840+J843+J846,2)</f>
        <v>25102.6</v>
      </c>
    </row>
    <row r="822" ht="15" customHeight="1" spans="1:10">
      <c r="A822" s="106" t="s">
        <v>2013</v>
      </c>
      <c r="B822" s="62" t="s">
        <v>2014</v>
      </c>
      <c r="C822" s="62"/>
      <c r="D822" s="62"/>
      <c r="E822" s="62"/>
      <c r="F822" s="62"/>
      <c r="G822" s="62">
        <f>ROUND(SUMPRODUCT(F823:F824,G823:G824),2)</f>
        <v>588.85</v>
      </c>
      <c r="H822" s="62">
        <f>ROUND(SUMPRODUCT(F823:F824,H823:H824),2)</f>
        <v>2087.16</v>
      </c>
      <c r="I822" s="62"/>
      <c r="J822" s="72">
        <f>ROUND(SUM(J823:J824),2)</f>
        <v>2676.01</v>
      </c>
    </row>
    <row r="823" ht="16.5" spans="1:10">
      <c r="A823" s="78" t="s">
        <v>2015</v>
      </c>
      <c r="B823" s="77" t="s">
        <v>2016</v>
      </c>
      <c r="C823" s="78" t="s">
        <v>2017</v>
      </c>
      <c r="D823" s="77" t="s">
        <v>27</v>
      </c>
      <c r="E823" s="77" t="s">
        <v>146</v>
      </c>
      <c r="F823" s="95">
        <v>11.47</v>
      </c>
      <c r="G823" s="95">
        <v>42.21</v>
      </c>
      <c r="H823" s="95">
        <v>66.49</v>
      </c>
      <c r="I823" s="95">
        <f>ROUND(G823+H823,2)</f>
        <v>108.7</v>
      </c>
      <c r="J823" s="95">
        <f>ROUND(ROUND(F823,2)*ROUND(I823,2),2)</f>
        <v>1246.79</v>
      </c>
    </row>
    <row r="824" ht="16.5" spans="1:10">
      <c r="A824" s="78" t="s">
        <v>2018</v>
      </c>
      <c r="B824" s="77" t="s">
        <v>2019</v>
      </c>
      <c r="C824" s="78" t="s">
        <v>2020</v>
      </c>
      <c r="D824" s="77" t="s">
        <v>27</v>
      </c>
      <c r="E824" s="77" t="s">
        <v>35</v>
      </c>
      <c r="F824" s="95">
        <v>1</v>
      </c>
      <c r="G824" s="95">
        <v>104.7</v>
      </c>
      <c r="H824" s="95">
        <v>1324.52</v>
      </c>
      <c r="I824" s="95">
        <f>ROUND(G824+H824,2)</f>
        <v>1429.22</v>
      </c>
      <c r="J824" s="95">
        <f>ROUND(ROUND(F824,2)*ROUND(I824,2),2)</f>
        <v>1429.22</v>
      </c>
    </row>
    <row r="825" ht="15" customHeight="1" spans="1:10">
      <c r="A825" s="106" t="s">
        <v>2021</v>
      </c>
      <c r="B825" s="62" t="s">
        <v>2022</v>
      </c>
      <c r="C825" s="62"/>
      <c r="D825" s="62"/>
      <c r="E825" s="62"/>
      <c r="F825" s="62"/>
      <c r="G825" s="62">
        <f>ROUND(SUMPRODUCT(F826:F827,G826:G827),2)</f>
        <v>1014.33</v>
      </c>
      <c r="H825" s="62">
        <f>ROUND(SUMPRODUCT(F826:F827,H826:H827),2)</f>
        <v>2757.38</v>
      </c>
      <c r="I825" s="62"/>
      <c r="J825" s="72">
        <f>ROUND(SUM(J826:J827),2)</f>
        <v>3771.71</v>
      </c>
    </row>
    <row r="826" ht="16.5" spans="1:10">
      <c r="A826" s="78" t="s">
        <v>2023</v>
      </c>
      <c r="B826" s="77" t="s">
        <v>2016</v>
      </c>
      <c r="C826" s="78" t="s">
        <v>2017</v>
      </c>
      <c r="D826" s="77" t="s">
        <v>27</v>
      </c>
      <c r="E826" s="77" t="s">
        <v>146</v>
      </c>
      <c r="F826" s="95">
        <v>21.55</v>
      </c>
      <c r="G826" s="95">
        <v>42.21</v>
      </c>
      <c r="H826" s="95">
        <v>66.49</v>
      </c>
      <c r="I826" s="95">
        <f>ROUND(G826+H826,2)</f>
        <v>108.7</v>
      </c>
      <c r="J826" s="95">
        <f>ROUND(ROUND(F826,2)*ROUND(I826,2),2)</f>
        <v>2342.49</v>
      </c>
    </row>
    <row r="827" ht="16.5" spans="1:10">
      <c r="A827" s="78" t="s">
        <v>2024</v>
      </c>
      <c r="B827" s="77" t="s">
        <v>2019</v>
      </c>
      <c r="C827" s="78" t="s">
        <v>2020</v>
      </c>
      <c r="D827" s="77" t="s">
        <v>27</v>
      </c>
      <c r="E827" s="77" t="s">
        <v>35</v>
      </c>
      <c r="F827" s="95">
        <v>1</v>
      </c>
      <c r="G827" s="95">
        <v>104.7</v>
      </c>
      <c r="H827" s="95">
        <v>1324.52</v>
      </c>
      <c r="I827" s="95">
        <f>ROUND(G827+H827,2)</f>
        <v>1429.22</v>
      </c>
      <c r="J827" s="95">
        <f>ROUND(ROUND(F827,2)*ROUND(I827,2),2)</f>
        <v>1429.22</v>
      </c>
    </row>
    <row r="828" ht="15" customHeight="1" spans="1:10">
      <c r="A828" s="106" t="s">
        <v>2025</v>
      </c>
      <c r="B828" s="62" t="s">
        <v>2026</v>
      </c>
      <c r="C828" s="62"/>
      <c r="D828" s="62"/>
      <c r="E828" s="62"/>
      <c r="F828" s="62"/>
      <c r="G828" s="62">
        <f>ROUND(SUMPRODUCT(F829:F830,G829:G830),2)</f>
        <v>891.49</v>
      </c>
      <c r="H828" s="62">
        <f>ROUND(SUMPRODUCT(F829:F830,H829:H830),2)</f>
        <v>2563.89</v>
      </c>
      <c r="I828" s="62"/>
      <c r="J828" s="72">
        <f>ROUND(SUM(J829:J830),2)</f>
        <v>3455.39</v>
      </c>
    </row>
    <row r="829" ht="16.5" spans="1:10">
      <c r="A829" s="78" t="s">
        <v>2027</v>
      </c>
      <c r="B829" s="77" t="s">
        <v>2016</v>
      </c>
      <c r="C829" s="78" t="s">
        <v>2017</v>
      </c>
      <c r="D829" s="77" t="s">
        <v>27</v>
      </c>
      <c r="E829" s="77" t="s">
        <v>146</v>
      </c>
      <c r="F829" s="95">
        <v>18.64</v>
      </c>
      <c r="G829" s="95">
        <v>42.21</v>
      </c>
      <c r="H829" s="95">
        <v>66.49</v>
      </c>
      <c r="I829" s="95">
        <f>ROUND(G829+H829,2)</f>
        <v>108.7</v>
      </c>
      <c r="J829" s="95">
        <f>ROUND(ROUND(F829,2)*ROUND(I829,2),2)</f>
        <v>2026.17</v>
      </c>
    </row>
    <row r="830" ht="16.5" spans="1:10">
      <c r="A830" s="78" t="s">
        <v>2028</v>
      </c>
      <c r="B830" s="77" t="s">
        <v>2019</v>
      </c>
      <c r="C830" s="78" t="s">
        <v>2020</v>
      </c>
      <c r="D830" s="77" t="s">
        <v>27</v>
      </c>
      <c r="E830" s="77" t="s">
        <v>35</v>
      </c>
      <c r="F830" s="95">
        <v>1</v>
      </c>
      <c r="G830" s="95">
        <v>104.7</v>
      </c>
      <c r="H830" s="95">
        <v>1324.52</v>
      </c>
      <c r="I830" s="95">
        <f>ROUND(G830+H830,2)</f>
        <v>1429.22</v>
      </c>
      <c r="J830" s="95">
        <f>ROUND(ROUND(F830,2)*ROUND(I830,2),2)</f>
        <v>1429.22</v>
      </c>
    </row>
    <row r="831" ht="15" customHeight="1" spans="1:10">
      <c r="A831" s="106" t="s">
        <v>2029</v>
      </c>
      <c r="B831" s="62" t="s">
        <v>2030</v>
      </c>
      <c r="C831" s="62"/>
      <c r="D831" s="62"/>
      <c r="E831" s="62"/>
      <c r="F831" s="62"/>
      <c r="G831" s="62">
        <f>ROUND(SUMPRODUCT(F832:F833,G832:G833),2)</f>
        <v>523.42</v>
      </c>
      <c r="H831" s="62">
        <f>ROUND(SUMPRODUCT(F832:F833,H832:H833),2)</f>
        <v>1984.1</v>
      </c>
      <c r="I831" s="62"/>
      <c r="J831" s="72">
        <f>ROUND(SUM(J832:J833),2)</f>
        <v>2507.52</v>
      </c>
    </row>
    <row r="832" ht="16.5" spans="1:10">
      <c r="A832" s="78" t="s">
        <v>2031</v>
      </c>
      <c r="B832" s="77" t="s">
        <v>2016</v>
      </c>
      <c r="C832" s="78" t="s">
        <v>2017</v>
      </c>
      <c r="D832" s="77" t="s">
        <v>27</v>
      </c>
      <c r="E832" s="77" t="s">
        <v>146</v>
      </c>
      <c r="F832" s="95">
        <v>9.92</v>
      </c>
      <c r="G832" s="95">
        <v>42.21</v>
      </c>
      <c r="H832" s="95">
        <v>66.49</v>
      </c>
      <c r="I832" s="95">
        <f>ROUND(G832+H832,2)</f>
        <v>108.7</v>
      </c>
      <c r="J832" s="95">
        <f>ROUND(ROUND(F832,2)*ROUND(I832,2),2)</f>
        <v>1078.3</v>
      </c>
    </row>
    <row r="833" ht="16.5" spans="1:10">
      <c r="A833" s="78" t="s">
        <v>2032</v>
      </c>
      <c r="B833" s="77" t="s">
        <v>2019</v>
      </c>
      <c r="C833" s="78" t="s">
        <v>2020</v>
      </c>
      <c r="D833" s="77" t="s">
        <v>27</v>
      </c>
      <c r="E833" s="77" t="s">
        <v>35</v>
      </c>
      <c r="F833" s="95">
        <v>1</v>
      </c>
      <c r="G833" s="95">
        <v>104.7</v>
      </c>
      <c r="H833" s="95">
        <v>1324.52</v>
      </c>
      <c r="I833" s="95">
        <f>ROUND(G833+H833,2)</f>
        <v>1429.22</v>
      </c>
      <c r="J833" s="95">
        <f>ROUND(ROUND(F833,2)*ROUND(I833,2),2)</f>
        <v>1429.22</v>
      </c>
    </row>
    <row r="834" ht="15" customHeight="1" spans="1:10">
      <c r="A834" s="106" t="s">
        <v>2033</v>
      </c>
      <c r="B834" s="62" t="s">
        <v>2034</v>
      </c>
      <c r="C834" s="62"/>
      <c r="D834" s="62"/>
      <c r="E834" s="62"/>
      <c r="F834" s="62"/>
      <c r="G834" s="62">
        <f>ROUND(SUMPRODUCT(F835:F836,G835:G836),2)</f>
        <v>198.41</v>
      </c>
      <c r="H834" s="62">
        <f>ROUND(SUMPRODUCT(F835:F836,H835:H836),2)</f>
        <v>1472.13</v>
      </c>
      <c r="I834" s="62"/>
      <c r="J834" s="72">
        <f>ROUND(SUM(J835:J836),2)</f>
        <v>1670.53</v>
      </c>
    </row>
    <row r="835" ht="16.5" spans="1:10">
      <c r="A835" s="78" t="s">
        <v>2035</v>
      </c>
      <c r="B835" s="77" t="s">
        <v>2016</v>
      </c>
      <c r="C835" s="78" t="s">
        <v>2017</v>
      </c>
      <c r="D835" s="77" t="s">
        <v>27</v>
      </c>
      <c r="E835" s="77" t="s">
        <v>146</v>
      </c>
      <c r="F835" s="95">
        <v>2.22</v>
      </c>
      <c r="G835" s="95">
        <v>42.21</v>
      </c>
      <c r="H835" s="95">
        <v>66.49</v>
      </c>
      <c r="I835" s="95">
        <f>ROUND(G835+H835,2)</f>
        <v>108.7</v>
      </c>
      <c r="J835" s="95">
        <f>ROUND(ROUND(F835,2)*ROUND(I835,2),2)</f>
        <v>241.31</v>
      </c>
    </row>
    <row r="836" ht="16.5" spans="1:10">
      <c r="A836" s="78" t="s">
        <v>2036</v>
      </c>
      <c r="B836" s="77" t="s">
        <v>2019</v>
      </c>
      <c r="C836" s="78" t="s">
        <v>2020</v>
      </c>
      <c r="D836" s="77" t="s">
        <v>27</v>
      </c>
      <c r="E836" s="77" t="s">
        <v>35</v>
      </c>
      <c r="F836" s="95">
        <v>1</v>
      </c>
      <c r="G836" s="95">
        <v>104.7</v>
      </c>
      <c r="H836" s="95">
        <v>1324.52</v>
      </c>
      <c r="I836" s="95">
        <f>ROUND(G836+H836,2)</f>
        <v>1429.22</v>
      </c>
      <c r="J836" s="95">
        <f>ROUND(ROUND(F836,2)*ROUND(I836,2),2)</f>
        <v>1429.22</v>
      </c>
    </row>
    <row r="837" ht="15" customHeight="1" spans="1:10">
      <c r="A837" s="106" t="s">
        <v>2037</v>
      </c>
      <c r="B837" s="62" t="s">
        <v>2038</v>
      </c>
      <c r="C837" s="62"/>
      <c r="D837" s="62"/>
      <c r="E837" s="62"/>
      <c r="F837" s="62"/>
      <c r="G837" s="62">
        <f>ROUND(SUMPRODUCT(F838:F839,G838:G839),2)</f>
        <v>346.99</v>
      </c>
      <c r="H837" s="62">
        <f>ROUND(SUMPRODUCT(F838:F839,H838:H839),2)</f>
        <v>1706.17</v>
      </c>
      <c r="I837" s="62"/>
      <c r="J837" s="72">
        <f>ROUND(SUM(J838:J839),2)</f>
        <v>2053.16</v>
      </c>
    </row>
    <row r="838" ht="16.5" spans="1:10">
      <c r="A838" s="78" t="s">
        <v>2039</v>
      </c>
      <c r="B838" s="77" t="s">
        <v>2016</v>
      </c>
      <c r="C838" s="78" t="s">
        <v>2017</v>
      </c>
      <c r="D838" s="77" t="s">
        <v>27</v>
      </c>
      <c r="E838" s="77" t="s">
        <v>146</v>
      </c>
      <c r="F838" s="95">
        <v>5.74</v>
      </c>
      <c r="G838" s="95">
        <v>42.21</v>
      </c>
      <c r="H838" s="95">
        <v>66.49</v>
      </c>
      <c r="I838" s="95">
        <f>ROUND(G838+H838,2)</f>
        <v>108.7</v>
      </c>
      <c r="J838" s="95">
        <f>ROUND(ROUND(F838,2)*ROUND(I838,2),2)</f>
        <v>623.94</v>
      </c>
    </row>
    <row r="839" ht="16.5" spans="1:10">
      <c r="A839" s="78" t="s">
        <v>2040</v>
      </c>
      <c r="B839" s="77" t="s">
        <v>2019</v>
      </c>
      <c r="C839" s="78" t="s">
        <v>2020</v>
      </c>
      <c r="D839" s="77" t="s">
        <v>27</v>
      </c>
      <c r="E839" s="77" t="s">
        <v>35</v>
      </c>
      <c r="F839" s="95">
        <v>1</v>
      </c>
      <c r="G839" s="95">
        <v>104.7</v>
      </c>
      <c r="H839" s="95">
        <v>1324.52</v>
      </c>
      <c r="I839" s="95">
        <f>ROUND(G839+H839,2)</f>
        <v>1429.22</v>
      </c>
      <c r="J839" s="95">
        <f>ROUND(ROUND(F839,2)*ROUND(I839,2),2)</f>
        <v>1429.22</v>
      </c>
    </row>
    <row r="840" ht="15" customHeight="1" spans="1:10">
      <c r="A840" s="106" t="s">
        <v>2041</v>
      </c>
      <c r="B840" s="62" t="s">
        <v>2042</v>
      </c>
      <c r="C840" s="62"/>
      <c r="D840" s="62"/>
      <c r="E840" s="62"/>
      <c r="F840" s="62"/>
      <c r="G840" s="62">
        <f>ROUND(SUMPRODUCT(F841:F842,G841:G842),2)</f>
        <v>239.77</v>
      </c>
      <c r="H840" s="62">
        <f>ROUND(SUMPRODUCT(F841:F842,H841:H842),2)</f>
        <v>1537.29</v>
      </c>
      <c r="I840" s="62"/>
      <c r="J840" s="72">
        <f>ROUND(SUM(J841:J842),2)</f>
        <v>1777.06</v>
      </c>
    </row>
    <row r="841" ht="16.5" spans="1:10">
      <c r="A841" s="78" t="s">
        <v>2043</v>
      </c>
      <c r="B841" s="77" t="s">
        <v>2016</v>
      </c>
      <c r="C841" s="78" t="s">
        <v>2017</v>
      </c>
      <c r="D841" s="77" t="s">
        <v>27</v>
      </c>
      <c r="E841" s="77" t="s">
        <v>146</v>
      </c>
      <c r="F841" s="95">
        <v>3.2</v>
      </c>
      <c r="G841" s="95">
        <v>42.21</v>
      </c>
      <c r="H841" s="95">
        <v>66.49</v>
      </c>
      <c r="I841" s="95">
        <f>ROUND(G841+H841,2)</f>
        <v>108.7</v>
      </c>
      <c r="J841" s="95">
        <f>ROUND(ROUND(F841,2)*ROUND(I841,2),2)</f>
        <v>347.84</v>
      </c>
    </row>
    <row r="842" ht="16.5" spans="1:10">
      <c r="A842" s="78" t="s">
        <v>2044</v>
      </c>
      <c r="B842" s="77" t="s">
        <v>2019</v>
      </c>
      <c r="C842" s="78" t="s">
        <v>2020</v>
      </c>
      <c r="D842" s="77" t="s">
        <v>27</v>
      </c>
      <c r="E842" s="77" t="s">
        <v>35</v>
      </c>
      <c r="F842" s="95">
        <v>1</v>
      </c>
      <c r="G842" s="95">
        <v>104.7</v>
      </c>
      <c r="H842" s="95">
        <v>1324.52</v>
      </c>
      <c r="I842" s="95">
        <f>ROUND(G842+H842,2)</f>
        <v>1429.22</v>
      </c>
      <c r="J842" s="95">
        <f>ROUND(ROUND(F842,2)*ROUND(I842,2),2)</f>
        <v>1429.22</v>
      </c>
    </row>
    <row r="843" ht="15" customHeight="1" spans="1:10">
      <c r="A843" s="106" t="s">
        <v>2045</v>
      </c>
      <c r="B843" s="62" t="s">
        <v>2046</v>
      </c>
      <c r="C843" s="62"/>
      <c r="D843" s="62"/>
      <c r="E843" s="62"/>
      <c r="F843" s="62"/>
      <c r="G843" s="62">
        <f>ROUND(SUMPRODUCT(F844:F845,G844:G845),2)</f>
        <v>868.7</v>
      </c>
      <c r="H843" s="62">
        <f>ROUND(SUMPRODUCT(F844:F845,H844:H845),2)</f>
        <v>2527.99</v>
      </c>
      <c r="I843" s="62"/>
      <c r="J843" s="72">
        <f>ROUND(SUM(J844:J845),2)</f>
        <v>3396.69</v>
      </c>
    </row>
    <row r="844" ht="16.5" spans="1:10">
      <c r="A844" s="78" t="s">
        <v>2047</v>
      </c>
      <c r="B844" s="77" t="s">
        <v>2016</v>
      </c>
      <c r="C844" s="78" t="s">
        <v>2017</v>
      </c>
      <c r="D844" s="77" t="s">
        <v>27</v>
      </c>
      <c r="E844" s="77" t="s">
        <v>146</v>
      </c>
      <c r="F844" s="95">
        <v>18.1</v>
      </c>
      <c r="G844" s="95">
        <v>42.21</v>
      </c>
      <c r="H844" s="95">
        <v>66.49</v>
      </c>
      <c r="I844" s="95">
        <f>ROUND(G844+H844,2)</f>
        <v>108.7</v>
      </c>
      <c r="J844" s="95">
        <f>ROUND(ROUND(F844,2)*ROUND(I844,2),2)</f>
        <v>1967.47</v>
      </c>
    </row>
    <row r="845" ht="16.5" spans="1:10">
      <c r="A845" s="78" t="s">
        <v>2048</v>
      </c>
      <c r="B845" s="77" t="s">
        <v>2019</v>
      </c>
      <c r="C845" s="78" t="s">
        <v>2020</v>
      </c>
      <c r="D845" s="77" t="s">
        <v>27</v>
      </c>
      <c r="E845" s="77" t="s">
        <v>35</v>
      </c>
      <c r="F845" s="95">
        <v>1</v>
      </c>
      <c r="G845" s="95">
        <v>104.7</v>
      </c>
      <c r="H845" s="95">
        <v>1324.52</v>
      </c>
      <c r="I845" s="95">
        <f>ROUND(G845+H845,2)</f>
        <v>1429.22</v>
      </c>
      <c r="J845" s="95">
        <f>ROUND(ROUND(F845,2)*ROUND(I845,2),2)</f>
        <v>1429.22</v>
      </c>
    </row>
    <row r="846" ht="15" customHeight="1" spans="1:10">
      <c r="A846" s="106" t="s">
        <v>2049</v>
      </c>
      <c r="B846" s="62" t="s">
        <v>2050</v>
      </c>
      <c r="C846" s="62"/>
      <c r="D846" s="62"/>
      <c r="E846" s="62"/>
      <c r="F846" s="62"/>
      <c r="G846" s="62">
        <f>ROUND(SUMPRODUCT(F847:F848,G847:G848),2)</f>
        <v>1023.19</v>
      </c>
      <c r="H846" s="62">
        <f>ROUND(SUMPRODUCT(F847:F848,H847:H848),2)</f>
        <v>2771.34</v>
      </c>
      <c r="I846" s="62"/>
      <c r="J846" s="72">
        <f>ROUND(SUM(J847:J848),2)</f>
        <v>3794.53</v>
      </c>
    </row>
    <row r="847" ht="16.5" spans="1:10">
      <c r="A847" s="78" t="s">
        <v>2051</v>
      </c>
      <c r="B847" s="77" t="s">
        <v>2016</v>
      </c>
      <c r="C847" s="78" t="s">
        <v>2017</v>
      </c>
      <c r="D847" s="77" t="s">
        <v>27</v>
      </c>
      <c r="E847" s="77" t="s">
        <v>146</v>
      </c>
      <c r="F847" s="95">
        <v>21.76</v>
      </c>
      <c r="G847" s="95">
        <v>42.21</v>
      </c>
      <c r="H847" s="95">
        <v>66.49</v>
      </c>
      <c r="I847" s="95">
        <f>ROUND(G847+H847,2)</f>
        <v>108.7</v>
      </c>
      <c r="J847" s="95">
        <f>ROUND(ROUND(F847,2)*ROUND(I847,2),2)</f>
        <v>2365.31</v>
      </c>
    </row>
    <row r="848" ht="16.5" spans="1:10">
      <c r="A848" s="78" t="s">
        <v>2052</v>
      </c>
      <c r="B848" s="77" t="s">
        <v>2019</v>
      </c>
      <c r="C848" s="78" t="s">
        <v>2020</v>
      </c>
      <c r="D848" s="77" t="s">
        <v>27</v>
      </c>
      <c r="E848" s="77" t="s">
        <v>35</v>
      </c>
      <c r="F848" s="95">
        <v>1</v>
      </c>
      <c r="G848" s="95">
        <v>104.7</v>
      </c>
      <c r="H848" s="95">
        <v>1324.52</v>
      </c>
      <c r="I848" s="95">
        <f>ROUND(G848+H848,2)</f>
        <v>1429.22</v>
      </c>
      <c r="J848" s="95">
        <f>ROUND(ROUND(F848,2)*ROUND(I848,2),2)</f>
        <v>1429.22</v>
      </c>
    </row>
    <row r="849" ht="15" customHeight="1" spans="1:10">
      <c r="A849" s="106" t="s">
        <v>2053</v>
      </c>
      <c r="B849" s="62" t="s">
        <v>2054</v>
      </c>
      <c r="C849" s="62"/>
      <c r="D849" s="62"/>
      <c r="E849" s="62"/>
      <c r="F849" s="62"/>
      <c r="G849" s="62">
        <f>ROUND(ROUND(F850*G850,2)+ROUND(F856*G856,2)+ROUND(F859*G859,2)+ROUND(F865*G865,2),2)</f>
        <v>0</v>
      </c>
      <c r="H849" s="62">
        <f>ROUND(ROUND(F850*H850,2)+ROUND(F856*H856,2)+ROUND(F859*H859,2)+ROUND(F865*H865,2),2)</f>
        <v>0</v>
      </c>
      <c r="I849" s="62"/>
      <c r="J849" s="72">
        <f>ROUND(J850+J856+J859+J865,2)</f>
        <v>284693.16</v>
      </c>
    </row>
    <row r="850" ht="15" customHeight="1" spans="1:10">
      <c r="A850" s="106" t="s">
        <v>2055</v>
      </c>
      <c r="B850" s="62" t="s">
        <v>2056</v>
      </c>
      <c r="C850" s="62"/>
      <c r="D850" s="62"/>
      <c r="E850" s="62"/>
      <c r="F850" s="62"/>
      <c r="G850" s="62">
        <f>ROUND(SUMPRODUCT(F851:F855,G851:G855),2)</f>
        <v>1246.87</v>
      </c>
      <c r="H850" s="62">
        <f>ROUND(SUMPRODUCT(F851:F855,H851:H855),2)</f>
        <v>2060.18</v>
      </c>
      <c r="I850" s="62"/>
      <c r="J850" s="72">
        <f>ROUND(SUM(J851:J855),2)</f>
        <v>3307.05</v>
      </c>
    </row>
    <row r="851" ht="16.5" spans="1:10">
      <c r="A851" s="78" t="s">
        <v>2057</v>
      </c>
      <c r="B851" s="77" t="s">
        <v>2058</v>
      </c>
      <c r="C851" s="78" t="s">
        <v>2059</v>
      </c>
      <c r="D851" s="77" t="s">
        <v>27</v>
      </c>
      <c r="E851" s="77" t="s">
        <v>41</v>
      </c>
      <c r="F851" s="95">
        <v>6.27</v>
      </c>
      <c r="G851" s="95">
        <v>47.12</v>
      </c>
      <c r="H851" s="95">
        <v>107.47</v>
      </c>
      <c r="I851" s="95">
        <f>ROUND(G851+H851,2)</f>
        <v>154.59</v>
      </c>
      <c r="J851" s="95">
        <f>ROUND(ROUND(F851,2)*ROUND(I851,2),2)</f>
        <v>969.28</v>
      </c>
    </row>
    <row r="852" ht="16.5" spans="1:10">
      <c r="A852" s="78" t="s">
        <v>2060</v>
      </c>
      <c r="B852" s="77" t="s">
        <v>2061</v>
      </c>
      <c r="C852" s="78" t="s">
        <v>2062</v>
      </c>
      <c r="D852" s="77" t="s">
        <v>27</v>
      </c>
      <c r="E852" s="77" t="s">
        <v>41</v>
      </c>
      <c r="F852" s="95">
        <v>6.27</v>
      </c>
      <c r="G852" s="95">
        <v>35.51</v>
      </c>
      <c r="H852" s="95">
        <v>30.53</v>
      </c>
      <c r="I852" s="95">
        <f>ROUND(G852+H852,2)</f>
        <v>66.04</v>
      </c>
      <c r="J852" s="95">
        <f>ROUND(ROUND(F852,2)*ROUND(I852,2),2)</f>
        <v>414.07</v>
      </c>
    </row>
    <row r="853" ht="16.5" spans="1:10">
      <c r="A853" s="78" t="s">
        <v>2063</v>
      </c>
      <c r="B853" s="77" t="s">
        <v>2064</v>
      </c>
      <c r="C853" s="78" t="s">
        <v>2065</v>
      </c>
      <c r="D853" s="77" t="s">
        <v>27</v>
      </c>
      <c r="E853" s="77" t="s">
        <v>41</v>
      </c>
      <c r="F853" s="95">
        <v>4.38</v>
      </c>
      <c r="G853" s="95">
        <v>47.12</v>
      </c>
      <c r="H853" s="95">
        <v>76.28</v>
      </c>
      <c r="I853" s="95">
        <f>ROUND(G853+H853,2)</f>
        <v>123.4</v>
      </c>
      <c r="J853" s="95">
        <f>ROUND(ROUND(F853,2)*ROUND(I853,2),2)</f>
        <v>540.49</v>
      </c>
    </row>
    <row r="854" ht="16.5" spans="1:10">
      <c r="A854" s="78" t="s">
        <v>2066</v>
      </c>
      <c r="B854" s="77" t="s">
        <v>2067</v>
      </c>
      <c r="C854" s="78" t="s">
        <v>2068</v>
      </c>
      <c r="D854" s="77" t="s">
        <v>27</v>
      </c>
      <c r="E854" s="77" t="s">
        <v>41</v>
      </c>
      <c r="F854" s="95">
        <v>4.38</v>
      </c>
      <c r="G854" s="95">
        <v>35.51</v>
      </c>
      <c r="H854" s="95">
        <v>30.53</v>
      </c>
      <c r="I854" s="95">
        <f>ROUND(G854+H854,2)</f>
        <v>66.04</v>
      </c>
      <c r="J854" s="95">
        <f>ROUND(ROUND(F854,2)*ROUND(I854,2),2)</f>
        <v>289.26</v>
      </c>
    </row>
    <row r="855" ht="16.5" spans="1:10">
      <c r="A855" s="78" t="s">
        <v>2069</v>
      </c>
      <c r="B855" s="77" t="s">
        <v>2070</v>
      </c>
      <c r="C855" s="78" t="s">
        <v>2071</v>
      </c>
      <c r="D855" s="77" t="s">
        <v>27</v>
      </c>
      <c r="E855" s="77" t="s">
        <v>146</v>
      </c>
      <c r="F855" s="95">
        <v>33.14</v>
      </c>
      <c r="G855" s="95">
        <v>11.07</v>
      </c>
      <c r="H855" s="95">
        <v>21.94</v>
      </c>
      <c r="I855" s="95">
        <f>ROUND(G855+H855,2)</f>
        <v>33.01</v>
      </c>
      <c r="J855" s="95">
        <f>ROUND(ROUND(F855,2)*ROUND(I855,2),2)</f>
        <v>1093.95</v>
      </c>
    </row>
    <row r="856" ht="15" customHeight="1" spans="1:10">
      <c r="A856" s="106" t="s">
        <v>2072</v>
      </c>
      <c r="B856" s="62" t="s">
        <v>2073</v>
      </c>
      <c r="C856" s="62"/>
      <c r="D856" s="62"/>
      <c r="E856" s="62"/>
      <c r="F856" s="62"/>
      <c r="G856" s="62">
        <f>ROUND(SUMPRODUCT(F857:F858,G857:G858),2)</f>
        <v>894.72</v>
      </c>
      <c r="H856" s="62">
        <f>ROUND(SUMPRODUCT(F857:F858,H857:H858),2)</f>
        <v>5752</v>
      </c>
      <c r="I856" s="62"/>
      <c r="J856" s="72">
        <f>ROUND(SUM(J857:J858),2)</f>
        <v>6646.72</v>
      </c>
    </row>
    <row r="857" ht="16.5" spans="1:10">
      <c r="A857" s="78" t="s">
        <v>2074</v>
      </c>
      <c r="B857" s="77" t="s">
        <v>2075</v>
      </c>
      <c r="C857" s="78" t="s">
        <v>2076</v>
      </c>
      <c r="D857" s="77" t="s">
        <v>27</v>
      </c>
      <c r="E857" s="77" t="s">
        <v>35</v>
      </c>
      <c r="F857" s="95">
        <v>16</v>
      </c>
      <c r="G857" s="95">
        <v>49.16</v>
      </c>
      <c r="H857" s="95">
        <v>206.4</v>
      </c>
      <c r="I857" s="95">
        <f>ROUND(G857+H857,2)</f>
        <v>255.56</v>
      </c>
      <c r="J857" s="95">
        <f>ROUND(ROUND(F857,2)*ROUND(I857,2),2)</f>
        <v>4088.96</v>
      </c>
    </row>
    <row r="858" ht="16.5" spans="1:10">
      <c r="A858" s="78" t="s">
        <v>2077</v>
      </c>
      <c r="B858" s="77" t="s">
        <v>2078</v>
      </c>
      <c r="C858" s="78" t="s">
        <v>2079</v>
      </c>
      <c r="D858" s="77" t="s">
        <v>27</v>
      </c>
      <c r="E858" s="77" t="s">
        <v>35</v>
      </c>
      <c r="F858" s="95">
        <v>16</v>
      </c>
      <c r="G858" s="95">
        <v>6.76</v>
      </c>
      <c r="H858" s="95">
        <v>153.1</v>
      </c>
      <c r="I858" s="95">
        <f>ROUND(G858+H858,2)</f>
        <v>159.86</v>
      </c>
      <c r="J858" s="95">
        <f>ROUND(ROUND(F858,2)*ROUND(I858,2),2)</f>
        <v>2557.76</v>
      </c>
    </row>
    <row r="859" ht="15" customHeight="1" spans="1:10">
      <c r="A859" s="106" t="s">
        <v>2080</v>
      </c>
      <c r="B859" s="62" t="s">
        <v>1283</v>
      </c>
      <c r="C859" s="62"/>
      <c r="D859" s="62"/>
      <c r="E859" s="62"/>
      <c r="F859" s="62"/>
      <c r="G859" s="62">
        <f>ROUND(SUMPRODUCT(F860:F864,G860:G864),2)</f>
        <v>6594.5</v>
      </c>
      <c r="H859" s="62">
        <f>ROUND(SUMPRODUCT(F860:F864,H860:H864),2)</f>
        <v>70379.63</v>
      </c>
      <c r="I859" s="62"/>
      <c r="J859" s="72">
        <f>ROUND(SUM(J860:J864),2)</f>
        <v>76974.11</v>
      </c>
    </row>
    <row r="860" ht="16.5" spans="1:10">
      <c r="A860" s="78" t="s">
        <v>2081</v>
      </c>
      <c r="B860" s="77" t="s">
        <v>2082</v>
      </c>
      <c r="C860" s="78" t="s">
        <v>2083</v>
      </c>
      <c r="D860" s="77" t="s">
        <v>14</v>
      </c>
      <c r="E860" s="77" t="s">
        <v>146</v>
      </c>
      <c r="F860" s="95">
        <v>309.28</v>
      </c>
      <c r="G860" s="95">
        <v>2.2</v>
      </c>
      <c r="H860" s="95">
        <v>45.31</v>
      </c>
      <c r="I860" s="95">
        <f>ROUND(G860+H860,2)</f>
        <v>47.51</v>
      </c>
      <c r="J860" s="95">
        <f>ROUND(ROUND(F860,2)*ROUND(I860,2),2)</f>
        <v>14693.89</v>
      </c>
    </row>
    <row r="861" ht="16.5" spans="1:10">
      <c r="A861" s="78" t="s">
        <v>2084</v>
      </c>
      <c r="B861" s="77" t="s">
        <v>2085</v>
      </c>
      <c r="C861" s="78" t="s">
        <v>2086</v>
      </c>
      <c r="D861" s="77" t="s">
        <v>14</v>
      </c>
      <c r="E861" s="77" t="s">
        <v>146</v>
      </c>
      <c r="F861" s="95">
        <v>24.52</v>
      </c>
      <c r="G861" s="95">
        <v>2.35</v>
      </c>
      <c r="H861" s="95">
        <v>57.54</v>
      </c>
      <c r="I861" s="95">
        <f>ROUND(G861+H861,2)</f>
        <v>59.89</v>
      </c>
      <c r="J861" s="95">
        <f>ROUND(ROUND(F861,2)*ROUND(I861,2),2)</f>
        <v>1468.5</v>
      </c>
    </row>
    <row r="862" ht="16.5" spans="1:10">
      <c r="A862" s="78" t="s">
        <v>2087</v>
      </c>
      <c r="B862" s="77" t="s">
        <v>2088</v>
      </c>
      <c r="C862" s="78" t="s">
        <v>2089</v>
      </c>
      <c r="D862" s="77" t="s">
        <v>14</v>
      </c>
      <c r="E862" s="77" t="s">
        <v>146</v>
      </c>
      <c r="F862" s="95">
        <v>24.16</v>
      </c>
      <c r="G862" s="95">
        <v>2.47</v>
      </c>
      <c r="H862" s="95">
        <v>70.62</v>
      </c>
      <c r="I862" s="95">
        <f>ROUND(G862+H862,2)</f>
        <v>73.09</v>
      </c>
      <c r="J862" s="95">
        <f>ROUND(ROUND(F862,2)*ROUND(I862,2),2)</f>
        <v>1765.85</v>
      </c>
    </row>
    <row r="863" ht="16.5" spans="1:10">
      <c r="A863" s="78" t="s">
        <v>2090</v>
      </c>
      <c r="B863" s="77" t="s">
        <v>2091</v>
      </c>
      <c r="C863" s="78" t="s">
        <v>2092</v>
      </c>
      <c r="D863" s="77" t="s">
        <v>27</v>
      </c>
      <c r="E863" s="77" t="s">
        <v>146</v>
      </c>
      <c r="F863" s="95">
        <v>262.03</v>
      </c>
      <c r="G863" s="95">
        <v>2.2</v>
      </c>
      <c r="H863" s="95">
        <v>180.29</v>
      </c>
      <c r="I863" s="95">
        <f>ROUND(G863+H863,2)</f>
        <v>182.49</v>
      </c>
      <c r="J863" s="95">
        <f>ROUND(ROUND(F863,2)*ROUND(I863,2),2)</f>
        <v>47817.85</v>
      </c>
    </row>
    <row r="864" ht="16.5" spans="1:10">
      <c r="A864" s="78" t="s">
        <v>2093</v>
      </c>
      <c r="B864" s="77" t="s">
        <v>2094</v>
      </c>
      <c r="C864" s="78" t="s">
        <v>2095</v>
      </c>
      <c r="D864" s="77" t="s">
        <v>14</v>
      </c>
      <c r="E864" s="77" t="s">
        <v>146</v>
      </c>
      <c r="F864" s="95">
        <v>619.99</v>
      </c>
      <c r="G864" s="95">
        <v>8.42</v>
      </c>
      <c r="H864" s="95">
        <v>9.69</v>
      </c>
      <c r="I864" s="95">
        <f>ROUND(G864+H864,2)</f>
        <v>18.11</v>
      </c>
      <c r="J864" s="95">
        <f>ROUND(ROUND(F864,2)*ROUND(I864,2),2)</f>
        <v>11228.02</v>
      </c>
    </row>
    <row r="865" ht="15" customHeight="1" spans="1:10">
      <c r="A865" s="106" t="s">
        <v>2096</v>
      </c>
      <c r="B865" s="62" t="s">
        <v>2097</v>
      </c>
      <c r="C865" s="62"/>
      <c r="D865" s="62"/>
      <c r="E865" s="62"/>
      <c r="F865" s="62"/>
      <c r="G865" s="62">
        <f>ROUND(SUMPRODUCT(F866:F869,G866:G869),2)</f>
        <v>4659.82</v>
      </c>
      <c r="H865" s="62">
        <f>ROUND(SUMPRODUCT(F866:F869,H866:H869),2)</f>
        <v>193105.46</v>
      </c>
      <c r="I865" s="62"/>
      <c r="J865" s="72">
        <f>ROUND(SUM(J866:J869),2)</f>
        <v>197765.28</v>
      </c>
    </row>
    <row r="866" spans="1:10">
      <c r="A866" s="78" t="s">
        <v>2098</v>
      </c>
      <c r="B866" s="77" t="s">
        <v>2099</v>
      </c>
      <c r="C866" s="78" t="s">
        <v>2100</v>
      </c>
      <c r="D866" s="77" t="s">
        <v>14</v>
      </c>
      <c r="E866" s="77" t="s">
        <v>35</v>
      </c>
      <c r="F866" s="95">
        <v>5</v>
      </c>
      <c r="G866" s="95">
        <v>87.7</v>
      </c>
      <c r="H866" s="95">
        <v>2904.86</v>
      </c>
      <c r="I866" s="95">
        <f>ROUND(G866+H866,2)</f>
        <v>2992.56</v>
      </c>
      <c r="J866" s="95">
        <f>ROUND(ROUND(F866,2)*ROUND(I866,2),2)</f>
        <v>14962.8</v>
      </c>
    </row>
    <row r="867" spans="1:10">
      <c r="A867" s="78" t="s">
        <v>2101</v>
      </c>
      <c r="B867" s="77" t="s">
        <v>2102</v>
      </c>
      <c r="C867" s="78" t="s">
        <v>2103</v>
      </c>
      <c r="D867" s="77" t="s">
        <v>14</v>
      </c>
      <c r="E867" s="77" t="s">
        <v>35</v>
      </c>
      <c r="F867" s="95">
        <v>14</v>
      </c>
      <c r="G867" s="95">
        <v>178.62</v>
      </c>
      <c r="H867" s="95">
        <v>12703.18</v>
      </c>
      <c r="I867" s="95">
        <f>ROUND(G867+H867,2)</f>
        <v>12881.8</v>
      </c>
      <c r="J867" s="95">
        <f>ROUND(ROUND(F867,2)*ROUND(I867,2),2)</f>
        <v>180345.2</v>
      </c>
    </row>
    <row r="868" ht="16.5" spans="1:10">
      <c r="A868" s="78" t="s">
        <v>2104</v>
      </c>
      <c r="B868" s="77" t="s">
        <v>2105</v>
      </c>
      <c r="C868" s="78" t="s">
        <v>2106</v>
      </c>
      <c r="D868" s="77" t="s">
        <v>27</v>
      </c>
      <c r="E868" s="77" t="s">
        <v>35</v>
      </c>
      <c r="F868" s="95">
        <v>16</v>
      </c>
      <c r="G868" s="95">
        <v>44.14</v>
      </c>
      <c r="H868" s="95">
        <v>19.67</v>
      </c>
      <c r="I868" s="95">
        <f>ROUND(G868+H868,2)</f>
        <v>63.81</v>
      </c>
      <c r="J868" s="95">
        <f>ROUND(ROUND(F868,2)*ROUND(I868,2),2)</f>
        <v>1020.96</v>
      </c>
    </row>
    <row r="869" ht="16.5" spans="1:10">
      <c r="A869" s="78" t="s">
        <v>2107</v>
      </c>
      <c r="B869" s="77" t="s">
        <v>2108</v>
      </c>
      <c r="C869" s="78" t="s">
        <v>2109</v>
      </c>
      <c r="D869" s="77" t="s">
        <v>27</v>
      </c>
      <c r="E869" s="77" t="s">
        <v>35</v>
      </c>
      <c r="F869" s="95">
        <v>16</v>
      </c>
      <c r="G869" s="95">
        <v>63.4</v>
      </c>
      <c r="H869" s="95">
        <v>26.37</v>
      </c>
      <c r="I869" s="95">
        <f>ROUND(G869+H869,2)</f>
        <v>89.77</v>
      </c>
      <c r="J869" s="95">
        <f>ROUND(ROUND(F869,2)*ROUND(I869,2),2)</f>
        <v>1436.32</v>
      </c>
    </row>
    <row r="870" ht="15" customHeight="1" spans="1:10">
      <c r="A870" s="106" t="s">
        <v>2110</v>
      </c>
      <c r="B870" s="62" t="s">
        <v>2111</v>
      </c>
      <c r="C870" s="62"/>
      <c r="D870" s="62"/>
      <c r="E870" s="62"/>
      <c r="F870" s="62"/>
      <c r="G870" s="62">
        <f>ROUND(ROUND(F871*G871,2)+ROUND(F878*G878,2)+ROUND(F881*G881,2),2)</f>
        <v>0</v>
      </c>
      <c r="H870" s="62">
        <f>ROUND(ROUND(F871*H871,2)+ROUND(F878*H878,2)+ROUND(F881*H881,2),2)</f>
        <v>0</v>
      </c>
      <c r="I870" s="62"/>
      <c r="J870" s="72">
        <f>ROUND(J871+J878+J881,2)</f>
        <v>247358.9</v>
      </c>
    </row>
    <row r="871" ht="15" customHeight="1" spans="1:10">
      <c r="A871" s="106" t="s">
        <v>2112</v>
      </c>
      <c r="B871" s="62" t="s">
        <v>2113</v>
      </c>
      <c r="C871" s="62"/>
      <c r="D871" s="62"/>
      <c r="E871" s="62"/>
      <c r="F871" s="62"/>
      <c r="G871" s="62">
        <f>ROUND(SUMPRODUCT(F872:F877,G872:G877),2)</f>
        <v>54577.26</v>
      </c>
      <c r="H871" s="62">
        <f>ROUND(SUMPRODUCT(F872:F877,H872:H877),2)</f>
        <v>146098.86</v>
      </c>
      <c r="I871" s="62"/>
      <c r="J871" s="72">
        <f>ROUND(SUM(J872:J877),2)</f>
        <v>200676.12</v>
      </c>
    </row>
    <row r="872" spans="1:10">
      <c r="A872" s="78" t="s">
        <v>2114</v>
      </c>
      <c r="B872" s="77" t="s">
        <v>2115</v>
      </c>
      <c r="C872" s="78" t="s">
        <v>2116</v>
      </c>
      <c r="D872" s="77" t="s">
        <v>14</v>
      </c>
      <c r="E872" s="77" t="s">
        <v>41</v>
      </c>
      <c r="F872" s="95">
        <v>278.71</v>
      </c>
      <c r="G872" s="95">
        <v>15.18</v>
      </c>
      <c r="H872" s="95">
        <v>29.21</v>
      </c>
      <c r="I872" s="95">
        <f t="shared" ref="I872:I877" si="92">ROUND(G872+H872,2)</f>
        <v>44.39</v>
      </c>
      <c r="J872" s="95">
        <f t="shared" ref="J872:J877" si="93">ROUND(ROUND(F872,2)*ROUND(I872,2),2)</f>
        <v>12371.94</v>
      </c>
    </row>
    <row r="873" ht="16.5" spans="1:10">
      <c r="A873" s="78" t="s">
        <v>2117</v>
      </c>
      <c r="B873" s="77" t="s">
        <v>2118</v>
      </c>
      <c r="C873" s="78" t="s">
        <v>2119</v>
      </c>
      <c r="D873" s="77" t="s">
        <v>14</v>
      </c>
      <c r="E873" s="77" t="s">
        <v>41</v>
      </c>
      <c r="F873" s="95">
        <v>1308.65</v>
      </c>
      <c r="G873" s="95">
        <v>32.76</v>
      </c>
      <c r="H873" s="95">
        <v>69.6</v>
      </c>
      <c r="I873" s="95">
        <f t="shared" si="92"/>
        <v>102.36</v>
      </c>
      <c r="J873" s="95">
        <f t="shared" si="93"/>
        <v>133953.41</v>
      </c>
    </row>
    <row r="874" ht="16.5" spans="1:10">
      <c r="A874" s="78" t="s">
        <v>2120</v>
      </c>
      <c r="B874" s="77" t="s">
        <v>2121</v>
      </c>
      <c r="C874" s="78" t="s">
        <v>2122</v>
      </c>
      <c r="D874" s="77" t="s">
        <v>14</v>
      </c>
      <c r="E874" s="77" t="s">
        <v>41</v>
      </c>
      <c r="F874" s="95">
        <v>23.78</v>
      </c>
      <c r="G874" s="95">
        <v>29.57</v>
      </c>
      <c r="H874" s="95">
        <v>142.96</v>
      </c>
      <c r="I874" s="95">
        <f t="shared" si="92"/>
        <v>172.53</v>
      </c>
      <c r="J874" s="95">
        <f t="shared" si="93"/>
        <v>4102.76</v>
      </c>
    </row>
    <row r="875" ht="16.5" spans="1:10">
      <c r="A875" s="78" t="s">
        <v>2123</v>
      </c>
      <c r="B875" s="77" t="s">
        <v>2124</v>
      </c>
      <c r="C875" s="78" t="s">
        <v>2125</v>
      </c>
      <c r="D875" s="77" t="s">
        <v>14</v>
      </c>
      <c r="E875" s="77" t="s">
        <v>41</v>
      </c>
      <c r="F875" s="95">
        <v>14.63</v>
      </c>
      <c r="G875" s="95">
        <v>21.73</v>
      </c>
      <c r="H875" s="95">
        <v>135.52</v>
      </c>
      <c r="I875" s="95">
        <f t="shared" si="92"/>
        <v>157.25</v>
      </c>
      <c r="J875" s="95">
        <f t="shared" si="93"/>
        <v>2300.57</v>
      </c>
    </row>
    <row r="876" ht="16.5" spans="1:10">
      <c r="A876" s="78" t="s">
        <v>2126</v>
      </c>
      <c r="B876" s="77" t="s">
        <v>2127</v>
      </c>
      <c r="C876" s="78" t="s">
        <v>2128</v>
      </c>
      <c r="D876" s="77" t="s">
        <v>14</v>
      </c>
      <c r="E876" s="77" t="s">
        <v>41</v>
      </c>
      <c r="F876" s="95">
        <v>48.78</v>
      </c>
      <c r="G876" s="95">
        <v>14.55</v>
      </c>
      <c r="H876" s="95">
        <v>131.05</v>
      </c>
      <c r="I876" s="95">
        <f t="shared" si="92"/>
        <v>145.6</v>
      </c>
      <c r="J876" s="95">
        <f t="shared" si="93"/>
        <v>7102.37</v>
      </c>
    </row>
    <row r="877" spans="1:10">
      <c r="A877" s="78" t="s">
        <v>2129</v>
      </c>
      <c r="B877" s="77" t="s">
        <v>2130</v>
      </c>
      <c r="C877" s="78" t="s">
        <v>2131</v>
      </c>
      <c r="D877" s="77" t="s">
        <v>14</v>
      </c>
      <c r="E877" s="77" t="s">
        <v>146</v>
      </c>
      <c r="F877" s="95">
        <v>629.16</v>
      </c>
      <c r="G877" s="95">
        <v>9.13</v>
      </c>
      <c r="H877" s="95">
        <v>55.79</v>
      </c>
      <c r="I877" s="95">
        <f t="shared" si="92"/>
        <v>64.92</v>
      </c>
      <c r="J877" s="95">
        <f t="shared" si="93"/>
        <v>40845.07</v>
      </c>
    </row>
    <row r="878" ht="15" customHeight="1" spans="1:10">
      <c r="A878" s="106" t="s">
        <v>2132</v>
      </c>
      <c r="B878" s="62" t="s">
        <v>2133</v>
      </c>
      <c r="C878" s="62"/>
      <c r="D878" s="62"/>
      <c r="E878" s="62"/>
      <c r="F878" s="62"/>
      <c r="G878" s="62">
        <f>ROUND(SUMPRODUCT(F879:F880,G879:G880),2)</f>
        <v>7636.31</v>
      </c>
      <c r="H878" s="62">
        <f>ROUND(SUMPRODUCT(F879:F880,H879:H880),2)</f>
        <v>30622.16</v>
      </c>
      <c r="I878" s="62"/>
      <c r="J878" s="72">
        <f>ROUND(SUM(J879:J880),2)</f>
        <v>38258.48</v>
      </c>
    </row>
    <row r="879" spans="1:10">
      <c r="A879" s="78" t="s">
        <v>2134</v>
      </c>
      <c r="B879" s="77" t="s">
        <v>2135</v>
      </c>
      <c r="C879" s="78" t="s">
        <v>2136</v>
      </c>
      <c r="D879" s="77" t="s">
        <v>14</v>
      </c>
      <c r="E879" s="77" t="s">
        <v>41</v>
      </c>
      <c r="F879" s="95">
        <v>366.25</v>
      </c>
      <c r="G879" s="95">
        <v>0.2</v>
      </c>
      <c r="H879" s="95">
        <v>2.58</v>
      </c>
      <c r="I879" s="95">
        <f>ROUND(G879+H879,2)</f>
        <v>2.78</v>
      </c>
      <c r="J879" s="95">
        <f>ROUND(ROUND(F879,2)*ROUND(I879,2),2)</f>
        <v>1018.18</v>
      </c>
    </row>
    <row r="880" ht="16.5" spans="1:10">
      <c r="A880" s="78" t="s">
        <v>2137</v>
      </c>
      <c r="B880" s="77" t="s">
        <v>2138</v>
      </c>
      <c r="C880" s="78" t="s">
        <v>2139</v>
      </c>
      <c r="D880" s="77" t="s">
        <v>14</v>
      </c>
      <c r="E880" s="77" t="s">
        <v>41</v>
      </c>
      <c r="F880" s="95">
        <v>366.25</v>
      </c>
      <c r="G880" s="95">
        <v>20.65</v>
      </c>
      <c r="H880" s="95">
        <v>81.03</v>
      </c>
      <c r="I880" s="95">
        <f>ROUND(G880+H880,2)</f>
        <v>101.68</v>
      </c>
      <c r="J880" s="95">
        <f>ROUND(ROUND(F880,2)*ROUND(I880,2),2)</f>
        <v>37240.3</v>
      </c>
    </row>
    <row r="881" ht="15" customHeight="1" spans="1:10">
      <c r="A881" s="106" t="s">
        <v>2140</v>
      </c>
      <c r="B881" s="62" t="s">
        <v>517</v>
      </c>
      <c r="C881" s="62"/>
      <c r="D881" s="62"/>
      <c r="E881" s="62"/>
      <c r="F881" s="62"/>
      <c r="G881" s="62">
        <f>ROUND(SUMPRODUCT(F882:F884,G882:G884),2)</f>
        <v>1723.05</v>
      </c>
      <c r="H881" s="62">
        <f>ROUND(SUMPRODUCT(F882:F884,H882:H884),2)</f>
        <v>6701.25</v>
      </c>
      <c r="I881" s="62"/>
      <c r="J881" s="72">
        <f>ROUND(SUM(J882:J884),2)</f>
        <v>8424.3</v>
      </c>
    </row>
    <row r="882" spans="1:10">
      <c r="A882" s="78" t="s">
        <v>2141</v>
      </c>
      <c r="B882" s="77" t="s">
        <v>2142</v>
      </c>
      <c r="C882" s="78" t="s">
        <v>2143</v>
      </c>
      <c r="D882" s="77" t="s">
        <v>14</v>
      </c>
      <c r="E882" s="77" t="s">
        <v>41</v>
      </c>
      <c r="F882" s="95">
        <v>14.9</v>
      </c>
      <c r="G882" s="95">
        <v>33.6</v>
      </c>
      <c r="H882" s="95">
        <v>116.5</v>
      </c>
      <c r="I882" s="95">
        <f>ROUND(G882+H882,2)</f>
        <v>150.1</v>
      </c>
      <c r="J882" s="95">
        <f>ROUND(ROUND(F882,2)*ROUND(I882,2),2)</f>
        <v>2236.49</v>
      </c>
    </row>
    <row r="883" ht="16.5" spans="1:10">
      <c r="A883" s="78" t="s">
        <v>2144</v>
      </c>
      <c r="B883" s="77" t="s">
        <v>2145</v>
      </c>
      <c r="C883" s="78" t="s">
        <v>2146</v>
      </c>
      <c r="D883" s="77" t="s">
        <v>14</v>
      </c>
      <c r="E883" s="77" t="s">
        <v>146</v>
      </c>
      <c r="F883" s="95">
        <v>129.4</v>
      </c>
      <c r="G883" s="95">
        <v>8.31</v>
      </c>
      <c r="H883" s="95">
        <v>28.48</v>
      </c>
      <c r="I883" s="95">
        <f>ROUND(G883+H883,2)</f>
        <v>36.79</v>
      </c>
      <c r="J883" s="95">
        <f>ROUND(ROUND(F883,2)*ROUND(I883,2),2)</f>
        <v>4760.63</v>
      </c>
    </row>
    <row r="884" spans="1:10">
      <c r="A884" s="78" t="s">
        <v>2147</v>
      </c>
      <c r="B884" s="77" t="s">
        <v>2148</v>
      </c>
      <c r="C884" s="78" t="s">
        <v>2149</v>
      </c>
      <c r="D884" s="77" t="s">
        <v>14</v>
      </c>
      <c r="E884" s="77" t="s">
        <v>41</v>
      </c>
      <c r="F884" s="95">
        <v>4.05</v>
      </c>
      <c r="G884" s="95">
        <v>36.32</v>
      </c>
      <c r="H884" s="95">
        <v>316.07</v>
      </c>
      <c r="I884" s="95">
        <f>ROUND(G884+H884,2)</f>
        <v>352.39</v>
      </c>
      <c r="J884" s="95">
        <f>ROUND(ROUND(F884,2)*ROUND(I884,2),2)</f>
        <v>1427.18</v>
      </c>
    </row>
    <row r="885" ht="15" customHeight="1" spans="1:10">
      <c r="A885" s="106" t="s">
        <v>2150</v>
      </c>
      <c r="B885" s="62" t="s">
        <v>2151</v>
      </c>
      <c r="C885" s="62"/>
      <c r="D885" s="62"/>
      <c r="E885" s="62"/>
      <c r="F885" s="62"/>
      <c r="G885" s="62">
        <f>ROUND(ROUND(F886*G886,2),2)</f>
        <v>0</v>
      </c>
      <c r="H885" s="62">
        <f>ROUND(ROUND(F886*H886,2),2)</f>
        <v>0</v>
      </c>
      <c r="I885" s="62"/>
      <c r="J885" s="72">
        <f>ROUND(J886,2)</f>
        <v>13535.85</v>
      </c>
    </row>
    <row r="886" ht="15" customHeight="1" spans="1:10">
      <c r="A886" s="106" t="s">
        <v>2152</v>
      </c>
      <c r="B886" s="62" t="s">
        <v>2153</v>
      </c>
      <c r="C886" s="62"/>
      <c r="D886" s="62"/>
      <c r="E886" s="62"/>
      <c r="F886" s="62"/>
      <c r="G886" s="62">
        <f>ROUND(SUMPRODUCT(F887:F896,G887:G896),2)</f>
        <v>3033.84</v>
      </c>
      <c r="H886" s="62">
        <f>ROUND(SUMPRODUCT(F887:F896,H887:H896),2)</f>
        <v>10502.01</v>
      </c>
      <c r="I886" s="62"/>
      <c r="J886" s="72">
        <f>ROUND(SUM(J887:J896),2)</f>
        <v>13535.85</v>
      </c>
    </row>
    <row r="887" ht="16.5" spans="1:10">
      <c r="A887" s="78" t="s">
        <v>2154</v>
      </c>
      <c r="B887" s="77" t="s">
        <v>786</v>
      </c>
      <c r="C887" s="78" t="s">
        <v>787</v>
      </c>
      <c r="D887" s="77" t="s">
        <v>27</v>
      </c>
      <c r="E887" s="77" t="s">
        <v>35</v>
      </c>
      <c r="F887" s="95">
        <v>1</v>
      </c>
      <c r="G887" s="95">
        <v>17.77</v>
      </c>
      <c r="H887" s="95">
        <v>28.87</v>
      </c>
      <c r="I887" s="95">
        <f t="shared" ref="I887:I896" si="94">ROUND(G887+H887,2)</f>
        <v>46.64</v>
      </c>
      <c r="J887" s="95">
        <f t="shared" ref="J887:J896" si="95">ROUND(ROUND(F887,2)*ROUND(I887,2),2)</f>
        <v>46.64</v>
      </c>
    </row>
    <row r="888" spans="1:10">
      <c r="A888" s="78" t="s">
        <v>2155</v>
      </c>
      <c r="B888" s="77" t="s">
        <v>614</v>
      </c>
      <c r="C888" s="78" t="s">
        <v>615</v>
      </c>
      <c r="D888" s="77" t="s">
        <v>14</v>
      </c>
      <c r="E888" s="77" t="s">
        <v>35</v>
      </c>
      <c r="F888" s="95">
        <v>4</v>
      </c>
      <c r="G888" s="95">
        <v>11.53</v>
      </c>
      <c r="H888" s="95">
        <v>14.12</v>
      </c>
      <c r="I888" s="95">
        <f t="shared" si="94"/>
        <v>25.65</v>
      </c>
      <c r="J888" s="95">
        <f t="shared" si="95"/>
        <v>102.6</v>
      </c>
    </row>
    <row r="889" spans="1:10">
      <c r="A889" s="78" t="s">
        <v>2156</v>
      </c>
      <c r="B889" s="77" t="s">
        <v>617</v>
      </c>
      <c r="C889" s="78" t="s">
        <v>618</v>
      </c>
      <c r="D889" s="77" t="s">
        <v>14</v>
      </c>
      <c r="E889" s="77" t="s">
        <v>35</v>
      </c>
      <c r="F889" s="95">
        <v>14</v>
      </c>
      <c r="G889" s="95">
        <v>9.46</v>
      </c>
      <c r="H889" s="95">
        <v>12.32</v>
      </c>
      <c r="I889" s="95">
        <f t="shared" si="94"/>
        <v>21.78</v>
      </c>
      <c r="J889" s="95">
        <f t="shared" si="95"/>
        <v>304.92</v>
      </c>
    </row>
    <row r="890" spans="1:10">
      <c r="A890" s="78" t="s">
        <v>2157</v>
      </c>
      <c r="B890" s="77" t="s">
        <v>620</v>
      </c>
      <c r="C890" s="78" t="s">
        <v>621</v>
      </c>
      <c r="D890" s="77" t="s">
        <v>14</v>
      </c>
      <c r="E890" s="77" t="s">
        <v>35</v>
      </c>
      <c r="F890" s="95">
        <v>33</v>
      </c>
      <c r="G890" s="95">
        <v>13.59</v>
      </c>
      <c r="H890" s="95">
        <v>15.04</v>
      </c>
      <c r="I890" s="95">
        <f t="shared" si="94"/>
        <v>28.63</v>
      </c>
      <c r="J890" s="95">
        <f t="shared" si="95"/>
        <v>944.79</v>
      </c>
    </row>
    <row r="891" spans="1:10">
      <c r="A891" s="78" t="s">
        <v>2158</v>
      </c>
      <c r="B891" s="77" t="s">
        <v>626</v>
      </c>
      <c r="C891" s="78" t="s">
        <v>627</v>
      </c>
      <c r="D891" s="77" t="s">
        <v>14</v>
      </c>
      <c r="E891" s="77" t="s">
        <v>35</v>
      </c>
      <c r="F891" s="95">
        <v>9</v>
      </c>
      <c r="G891" s="95">
        <v>15.67</v>
      </c>
      <c r="H891" s="95">
        <v>17.69</v>
      </c>
      <c r="I891" s="95">
        <f t="shared" si="94"/>
        <v>33.36</v>
      </c>
      <c r="J891" s="95">
        <f t="shared" si="95"/>
        <v>300.24</v>
      </c>
    </row>
    <row r="892" ht="16.5" spans="1:10">
      <c r="A892" s="78" t="s">
        <v>2159</v>
      </c>
      <c r="B892" s="77" t="s">
        <v>593</v>
      </c>
      <c r="C892" s="78" t="s">
        <v>594</v>
      </c>
      <c r="D892" s="77" t="s">
        <v>14</v>
      </c>
      <c r="E892" s="77" t="s">
        <v>146</v>
      </c>
      <c r="F892" s="95">
        <v>155</v>
      </c>
      <c r="G892" s="95">
        <v>5.33</v>
      </c>
      <c r="H892" s="95">
        <v>7.74</v>
      </c>
      <c r="I892" s="95">
        <f t="shared" si="94"/>
        <v>13.07</v>
      </c>
      <c r="J892" s="95">
        <f t="shared" si="95"/>
        <v>2025.85</v>
      </c>
    </row>
    <row r="893" spans="1:10">
      <c r="A893" s="78" t="s">
        <v>2160</v>
      </c>
      <c r="B893" s="77" t="s">
        <v>581</v>
      </c>
      <c r="C893" s="78" t="s">
        <v>582</v>
      </c>
      <c r="D893" s="77" t="s">
        <v>14</v>
      </c>
      <c r="E893" s="77" t="s">
        <v>35</v>
      </c>
      <c r="F893" s="95">
        <v>51</v>
      </c>
      <c r="G893" s="95">
        <v>4.27</v>
      </c>
      <c r="H893" s="95">
        <v>2.94</v>
      </c>
      <c r="I893" s="95">
        <f t="shared" si="94"/>
        <v>7.21</v>
      </c>
      <c r="J893" s="95">
        <f t="shared" si="95"/>
        <v>367.71</v>
      </c>
    </row>
    <row r="894" spans="1:10">
      <c r="A894" s="78" t="s">
        <v>2161</v>
      </c>
      <c r="B894" s="77" t="s">
        <v>578</v>
      </c>
      <c r="C894" s="78" t="s">
        <v>579</v>
      </c>
      <c r="D894" s="77" t="s">
        <v>14</v>
      </c>
      <c r="E894" s="77" t="s">
        <v>35</v>
      </c>
      <c r="F894" s="95">
        <v>1</v>
      </c>
      <c r="G894" s="95">
        <v>7.77</v>
      </c>
      <c r="H894" s="95">
        <v>4.51</v>
      </c>
      <c r="I894" s="95">
        <f t="shared" si="94"/>
        <v>12.28</v>
      </c>
      <c r="J894" s="95">
        <f t="shared" si="95"/>
        <v>12.28</v>
      </c>
    </row>
    <row r="895" spans="1:10">
      <c r="A895" s="78" t="s">
        <v>2162</v>
      </c>
      <c r="B895" s="77" t="s">
        <v>1234</v>
      </c>
      <c r="C895" s="78" t="s">
        <v>1235</v>
      </c>
      <c r="D895" s="77" t="s">
        <v>14</v>
      </c>
      <c r="E895" s="77" t="s">
        <v>146</v>
      </c>
      <c r="F895" s="95">
        <v>682.45</v>
      </c>
      <c r="G895" s="95">
        <v>0.17</v>
      </c>
      <c r="H895" s="95">
        <v>8.3</v>
      </c>
      <c r="I895" s="95">
        <f t="shared" si="94"/>
        <v>8.47</v>
      </c>
      <c r="J895" s="95">
        <f t="shared" si="95"/>
        <v>5780.35</v>
      </c>
    </row>
    <row r="896" ht="16.5" spans="1:10">
      <c r="A896" s="78" t="s">
        <v>2163</v>
      </c>
      <c r="B896" s="77" t="s">
        <v>660</v>
      </c>
      <c r="C896" s="78" t="s">
        <v>661</v>
      </c>
      <c r="D896" s="77" t="s">
        <v>27</v>
      </c>
      <c r="E896" s="77" t="s">
        <v>146</v>
      </c>
      <c r="F896" s="95">
        <v>154.55</v>
      </c>
      <c r="G896" s="95">
        <v>6.99</v>
      </c>
      <c r="H896" s="95">
        <v>16.63</v>
      </c>
      <c r="I896" s="95">
        <f t="shared" si="94"/>
        <v>23.62</v>
      </c>
      <c r="J896" s="95">
        <f t="shared" si="95"/>
        <v>3650.47</v>
      </c>
    </row>
    <row r="897" ht="15" customHeight="1" spans="1:10">
      <c r="A897" s="106" t="s">
        <v>2164</v>
      </c>
      <c r="B897" s="62" t="s">
        <v>2165</v>
      </c>
      <c r="C897" s="62"/>
      <c r="D897" s="62"/>
      <c r="E897" s="62"/>
      <c r="F897" s="62"/>
      <c r="G897" s="62">
        <f>ROUND(SUMPRODUCT(F898:F898,G898:G898),2)</f>
        <v>0</v>
      </c>
      <c r="H897" s="62">
        <f>ROUND(SUMPRODUCT(F898:F898,H898:H898),2)</f>
        <v>46025.68</v>
      </c>
      <c r="I897" s="62"/>
      <c r="J897" s="72">
        <f>ROUND(SUM(J898:J898),2)</f>
        <v>46025.68</v>
      </c>
    </row>
    <row r="898" ht="16.5" spans="1:10">
      <c r="A898" s="78" t="s">
        <v>2166</v>
      </c>
      <c r="B898" s="77" t="s">
        <v>2167</v>
      </c>
      <c r="C898" s="78" t="s">
        <v>2168</v>
      </c>
      <c r="D898" s="77" t="s">
        <v>27</v>
      </c>
      <c r="E898" s="77" t="s">
        <v>35</v>
      </c>
      <c r="F898" s="95">
        <v>1</v>
      </c>
      <c r="G898" s="95">
        <v>0</v>
      </c>
      <c r="H898" s="95">
        <v>46025.68</v>
      </c>
      <c r="I898" s="95">
        <f>ROUND(G898+H898,2)</f>
        <v>46025.68</v>
      </c>
      <c r="J898" s="95">
        <f>ROUND(ROUND(F898,2)*ROUND(I898,2),2)</f>
        <v>46025.68</v>
      </c>
    </row>
    <row r="899" ht="15" customHeight="1" spans="1:10">
      <c r="A899" s="106" t="s">
        <v>2169</v>
      </c>
      <c r="B899" s="62" t="s">
        <v>2170</v>
      </c>
      <c r="C899" s="62"/>
      <c r="D899" s="62"/>
      <c r="E899" s="62"/>
      <c r="F899" s="62"/>
      <c r="G899" s="62">
        <f>ROUND(SUMPRODUCT(F900:F902,G900:G902),2)</f>
        <v>194.98</v>
      </c>
      <c r="H899" s="62">
        <f>ROUND(SUMPRODUCT(F900:F902,H900:H902),2)</f>
        <v>12231.74</v>
      </c>
      <c r="I899" s="62"/>
      <c r="J899" s="72">
        <f>ROUND(SUM(J900:J902),2)</f>
        <v>12426.72</v>
      </c>
    </row>
    <row r="900" ht="16.5" spans="1:10">
      <c r="A900" s="78" t="s">
        <v>2171</v>
      </c>
      <c r="B900" s="77" t="s">
        <v>2172</v>
      </c>
      <c r="C900" s="78" t="s">
        <v>2173</v>
      </c>
      <c r="D900" s="77" t="s">
        <v>27</v>
      </c>
      <c r="E900" s="77" t="s">
        <v>35</v>
      </c>
      <c r="F900" s="95">
        <v>30</v>
      </c>
      <c r="G900" s="95">
        <v>2.91</v>
      </c>
      <c r="H900" s="95">
        <v>93.14</v>
      </c>
      <c r="I900" s="95">
        <f>ROUND(G900+H900,2)</f>
        <v>96.05</v>
      </c>
      <c r="J900" s="95">
        <f>ROUND(ROUND(F900,2)*ROUND(I900,2),2)</f>
        <v>2881.5</v>
      </c>
    </row>
    <row r="901" ht="16.5" spans="1:10">
      <c r="A901" s="78" t="s">
        <v>2174</v>
      </c>
      <c r="B901" s="77" t="s">
        <v>2175</v>
      </c>
      <c r="C901" s="78" t="s">
        <v>2176</v>
      </c>
      <c r="D901" s="77" t="s">
        <v>27</v>
      </c>
      <c r="E901" s="77" t="s">
        <v>35</v>
      </c>
      <c r="F901" s="95">
        <v>2</v>
      </c>
      <c r="G901" s="95">
        <v>21.83</v>
      </c>
      <c r="H901" s="95">
        <v>3709.63</v>
      </c>
      <c r="I901" s="95">
        <f>ROUND(G901+H901,2)</f>
        <v>3731.46</v>
      </c>
      <c r="J901" s="95">
        <f>ROUND(ROUND(F901,2)*ROUND(I901,2),2)</f>
        <v>7462.92</v>
      </c>
    </row>
    <row r="902" ht="16.5" spans="1:10">
      <c r="A902" s="78" t="s">
        <v>2177</v>
      </c>
      <c r="B902" s="77" t="s">
        <v>2178</v>
      </c>
      <c r="C902" s="78" t="s">
        <v>2179</v>
      </c>
      <c r="D902" s="77" t="s">
        <v>27</v>
      </c>
      <c r="E902" s="77" t="s">
        <v>35</v>
      </c>
      <c r="F902" s="95">
        <v>22</v>
      </c>
      <c r="G902" s="95">
        <v>2.91</v>
      </c>
      <c r="H902" s="95">
        <v>91.74</v>
      </c>
      <c r="I902" s="95">
        <f>ROUND(G902+H902,2)</f>
        <v>94.65</v>
      </c>
      <c r="J902" s="95">
        <f>ROUND(ROUND(F902,2)*ROUND(I902,2),2)</f>
        <v>2082.3</v>
      </c>
    </row>
    <row r="903" ht="15" customHeight="1" spans="1:10">
      <c r="A903" s="106" t="s">
        <v>2180</v>
      </c>
      <c r="B903" s="62" t="s">
        <v>2181</v>
      </c>
      <c r="C903" s="62"/>
      <c r="D903" s="62"/>
      <c r="E903" s="62"/>
      <c r="F903" s="62"/>
      <c r="G903" s="62">
        <f>ROUND(SUMPRODUCT(F904:F920,G904:G920),2)</f>
        <v>3188.93</v>
      </c>
      <c r="H903" s="62">
        <f>ROUND(SUMPRODUCT(F904:F920,H904:H920),2)</f>
        <v>36181.37</v>
      </c>
      <c r="I903" s="62"/>
      <c r="J903" s="72">
        <f>ROUND(SUM(J904:J920),2)</f>
        <v>39370.3</v>
      </c>
    </row>
    <row r="904" spans="1:10">
      <c r="A904" s="78" t="s">
        <v>2182</v>
      </c>
      <c r="B904" s="77" t="s">
        <v>2183</v>
      </c>
      <c r="C904" s="78" t="s">
        <v>2184</v>
      </c>
      <c r="D904" s="77" t="s">
        <v>643</v>
      </c>
      <c r="E904" s="77" t="s">
        <v>383</v>
      </c>
      <c r="F904" s="95">
        <v>224.2</v>
      </c>
      <c r="G904" s="95">
        <v>4.3</v>
      </c>
      <c r="H904" s="95">
        <v>11.41</v>
      </c>
      <c r="I904" s="95">
        <f t="shared" ref="I904:I920" si="96">ROUND(G904+H904,2)</f>
        <v>15.71</v>
      </c>
      <c r="J904" s="95">
        <f t="shared" ref="J904:J920" si="97">ROUND(ROUND(F904,2)*ROUND(I904,2),2)</f>
        <v>3522.18</v>
      </c>
    </row>
    <row r="905" spans="1:10">
      <c r="A905" s="78" t="s">
        <v>2185</v>
      </c>
      <c r="B905" s="77" t="s">
        <v>2186</v>
      </c>
      <c r="C905" s="78" t="s">
        <v>2187</v>
      </c>
      <c r="D905" s="77" t="s">
        <v>14</v>
      </c>
      <c r="E905" s="77" t="s">
        <v>146</v>
      </c>
      <c r="F905" s="95">
        <v>336.64</v>
      </c>
      <c r="G905" s="95">
        <v>1.57</v>
      </c>
      <c r="H905" s="95">
        <v>73.62</v>
      </c>
      <c r="I905" s="95">
        <f t="shared" si="96"/>
        <v>75.19</v>
      </c>
      <c r="J905" s="95">
        <f t="shared" si="97"/>
        <v>25311.96</v>
      </c>
    </row>
    <row r="906" spans="1:10">
      <c r="A906" s="78" t="s">
        <v>2188</v>
      </c>
      <c r="B906" s="77" t="s">
        <v>2189</v>
      </c>
      <c r="C906" s="78" t="s">
        <v>2190</v>
      </c>
      <c r="D906" s="77" t="s">
        <v>14</v>
      </c>
      <c r="E906" s="77" t="s">
        <v>35</v>
      </c>
      <c r="F906" s="95">
        <v>13</v>
      </c>
      <c r="G906" s="95">
        <v>6.18</v>
      </c>
      <c r="H906" s="95">
        <v>38.77</v>
      </c>
      <c r="I906" s="95">
        <f t="shared" si="96"/>
        <v>44.95</v>
      </c>
      <c r="J906" s="95">
        <f t="shared" si="97"/>
        <v>584.35</v>
      </c>
    </row>
    <row r="907" spans="1:10">
      <c r="A907" s="78" t="s">
        <v>2191</v>
      </c>
      <c r="B907" s="77" t="s">
        <v>2192</v>
      </c>
      <c r="C907" s="78" t="s">
        <v>2193</v>
      </c>
      <c r="D907" s="77" t="s">
        <v>14</v>
      </c>
      <c r="E907" s="77" t="s">
        <v>35</v>
      </c>
      <c r="F907" s="95">
        <v>13</v>
      </c>
      <c r="G907" s="95">
        <v>9.81</v>
      </c>
      <c r="H907" s="95">
        <v>86.02</v>
      </c>
      <c r="I907" s="95">
        <f t="shared" si="96"/>
        <v>95.83</v>
      </c>
      <c r="J907" s="95">
        <f t="shared" si="97"/>
        <v>1245.79</v>
      </c>
    </row>
    <row r="908" spans="1:10">
      <c r="A908" s="78" t="s">
        <v>2194</v>
      </c>
      <c r="B908" s="77" t="s">
        <v>2195</v>
      </c>
      <c r="C908" s="78" t="s">
        <v>2196</v>
      </c>
      <c r="D908" s="77" t="s">
        <v>643</v>
      </c>
      <c r="E908" s="77" t="s">
        <v>376</v>
      </c>
      <c r="F908" s="95">
        <v>4</v>
      </c>
      <c r="G908" s="95">
        <v>35.85</v>
      </c>
      <c r="H908" s="95">
        <v>333.19</v>
      </c>
      <c r="I908" s="95">
        <f t="shared" si="96"/>
        <v>369.04</v>
      </c>
      <c r="J908" s="95">
        <f t="shared" si="97"/>
        <v>1476.16</v>
      </c>
    </row>
    <row r="909" spans="1:10">
      <c r="A909" s="78" t="s">
        <v>2197</v>
      </c>
      <c r="B909" s="77" t="s">
        <v>2198</v>
      </c>
      <c r="C909" s="78" t="s">
        <v>2199</v>
      </c>
      <c r="D909" s="77" t="s">
        <v>643</v>
      </c>
      <c r="E909" s="77" t="s">
        <v>376</v>
      </c>
      <c r="F909" s="95">
        <v>147</v>
      </c>
      <c r="G909" s="95">
        <v>5.3</v>
      </c>
      <c r="H909" s="95">
        <v>10.2</v>
      </c>
      <c r="I909" s="95">
        <f t="shared" si="96"/>
        <v>15.5</v>
      </c>
      <c r="J909" s="95">
        <f t="shared" si="97"/>
        <v>2278.5</v>
      </c>
    </row>
    <row r="910" spans="1:10">
      <c r="A910" s="78" t="s">
        <v>2200</v>
      </c>
      <c r="B910" s="77" t="s">
        <v>2201</v>
      </c>
      <c r="C910" s="78" t="s">
        <v>2202</v>
      </c>
      <c r="D910" s="77" t="s">
        <v>643</v>
      </c>
      <c r="E910" s="77" t="s">
        <v>376</v>
      </c>
      <c r="F910" s="95">
        <v>5</v>
      </c>
      <c r="G910" s="95">
        <v>5.3</v>
      </c>
      <c r="H910" s="95">
        <v>10.4</v>
      </c>
      <c r="I910" s="95">
        <f t="shared" si="96"/>
        <v>15.7</v>
      </c>
      <c r="J910" s="95">
        <f t="shared" si="97"/>
        <v>78.5</v>
      </c>
    </row>
    <row r="911" spans="1:10">
      <c r="A911" s="78" t="s">
        <v>2203</v>
      </c>
      <c r="B911" s="77" t="s">
        <v>2204</v>
      </c>
      <c r="C911" s="78" t="s">
        <v>2205</v>
      </c>
      <c r="D911" s="77" t="s">
        <v>14</v>
      </c>
      <c r="E911" s="77" t="s">
        <v>35</v>
      </c>
      <c r="F911" s="95">
        <v>2</v>
      </c>
      <c r="G911" s="95">
        <v>7.35</v>
      </c>
      <c r="H911" s="95">
        <v>22.87</v>
      </c>
      <c r="I911" s="95">
        <f t="shared" si="96"/>
        <v>30.22</v>
      </c>
      <c r="J911" s="95">
        <f t="shared" si="97"/>
        <v>60.44</v>
      </c>
    </row>
    <row r="912" spans="1:10">
      <c r="A912" s="78" t="s">
        <v>2206</v>
      </c>
      <c r="B912" s="77" t="s">
        <v>2207</v>
      </c>
      <c r="C912" s="78" t="s">
        <v>2208</v>
      </c>
      <c r="D912" s="77" t="s">
        <v>643</v>
      </c>
      <c r="E912" s="77" t="s">
        <v>376</v>
      </c>
      <c r="F912" s="95">
        <v>29</v>
      </c>
      <c r="G912" s="95">
        <v>0</v>
      </c>
      <c r="H912" s="95">
        <v>27.68</v>
      </c>
      <c r="I912" s="95">
        <f t="shared" si="96"/>
        <v>27.68</v>
      </c>
      <c r="J912" s="95">
        <f t="shared" si="97"/>
        <v>802.72</v>
      </c>
    </row>
    <row r="913" spans="1:10">
      <c r="A913" s="78" t="s">
        <v>2209</v>
      </c>
      <c r="B913" s="77" t="s">
        <v>2210</v>
      </c>
      <c r="C913" s="78" t="s">
        <v>2211</v>
      </c>
      <c r="D913" s="77" t="s">
        <v>643</v>
      </c>
      <c r="E913" s="77" t="s">
        <v>376</v>
      </c>
      <c r="F913" s="95">
        <v>4</v>
      </c>
      <c r="G913" s="95">
        <v>7.17</v>
      </c>
      <c r="H913" s="95">
        <v>25.04</v>
      </c>
      <c r="I913" s="95">
        <f t="shared" si="96"/>
        <v>32.21</v>
      </c>
      <c r="J913" s="95">
        <f t="shared" si="97"/>
        <v>128.84</v>
      </c>
    </row>
    <row r="914" spans="1:10">
      <c r="A914" s="78" t="s">
        <v>2212</v>
      </c>
      <c r="B914" s="77" t="s">
        <v>2213</v>
      </c>
      <c r="C914" s="78" t="s">
        <v>2214</v>
      </c>
      <c r="D914" s="77" t="s">
        <v>643</v>
      </c>
      <c r="E914" s="77" t="s">
        <v>376</v>
      </c>
      <c r="F914" s="95">
        <v>352</v>
      </c>
      <c r="G914" s="95">
        <v>0.24</v>
      </c>
      <c r="H914" s="95">
        <v>0.7</v>
      </c>
      <c r="I914" s="95">
        <f t="shared" si="96"/>
        <v>0.94</v>
      </c>
      <c r="J914" s="95">
        <f t="shared" si="97"/>
        <v>330.88</v>
      </c>
    </row>
    <row r="915" spans="1:10">
      <c r="A915" s="78" t="s">
        <v>2215</v>
      </c>
      <c r="B915" s="77" t="s">
        <v>2216</v>
      </c>
      <c r="C915" s="78" t="s">
        <v>2217</v>
      </c>
      <c r="D915" s="77" t="s">
        <v>643</v>
      </c>
      <c r="E915" s="77" t="s">
        <v>376</v>
      </c>
      <c r="F915" s="95">
        <v>208</v>
      </c>
      <c r="G915" s="95">
        <v>0.24</v>
      </c>
      <c r="H915" s="95">
        <v>0.5</v>
      </c>
      <c r="I915" s="95">
        <f t="shared" si="96"/>
        <v>0.74</v>
      </c>
      <c r="J915" s="95">
        <f t="shared" si="97"/>
        <v>153.92</v>
      </c>
    </row>
    <row r="916" spans="1:10">
      <c r="A916" s="78" t="s">
        <v>2218</v>
      </c>
      <c r="B916" s="77" t="s">
        <v>2219</v>
      </c>
      <c r="C916" s="78" t="s">
        <v>2220</v>
      </c>
      <c r="D916" s="77" t="s">
        <v>643</v>
      </c>
      <c r="E916" s="77" t="s">
        <v>376</v>
      </c>
      <c r="F916" s="95">
        <v>51</v>
      </c>
      <c r="G916" s="95">
        <v>0</v>
      </c>
      <c r="H916" s="95">
        <v>26.5</v>
      </c>
      <c r="I916" s="95">
        <f t="shared" si="96"/>
        <v>26.5</v>
      </c>
      <c r="J916" s="95">
        <f t="shared" si="97"/>
        <v>1351.5</v>
      </c>
    </row>
    <row r="917" spans="1:10">
      <c r="A917" s="78" t="s">
        <v>2221</v>
      </c>
      <c r="B917" s="77" t="s">
        <v>2222</v>
      </c>
      <c r="C917" s="78" t="s">
        <v>2223</v>
      </c>
      <c r="D917" s="77" t="s">
        <v>14</v>
      </c>
      <c r="E917" s="77" t="s">
        <v>35</v>
      </c>
      <c r="F917" s="95">
        <v>23</v>
      </c>
      <c r="G917" s="95">
        <v>0</v>
      </c>
      <c r="H917" s="95">
        <v>6.17</v>
      </c>
      <c r="I917" s="95">
        <f t="shared" si="96"/>
        <v>6.17</v>
      </c>
      <c r="J917" s="95">
        <f t="shared" si="97"/>
        <v>141.91</v>
      </c>
    </row>
    <row r="918" ht="16.5" spans="1:10">
      <c r="A918" s="78" t="s">
        <v>2224</v>
      </c>
      <c r="B918" s="77" t="s">
        <v>2225</v>
      </c>
      <c r="C918" s="78" t="s">
        <v>2226</v>
      </c>
      <c r="D918" s="77" t="s">
        <v>27</v>
      </c>
      <c r="E918" s="77" t="s">
        <v>146</v>
      </c>
      <c r="F918" s="95">
        <v>158.67</v>
      </c>
      <c r="G918" s="95">
        <v>2.04</v>
      </c>
      <c r="H918" s="95">
        <v>5.15</v>
      </c>
      <c r="I918" s="95">
        <f t="shared" si="96"/>
        <v>7.19</v>
      </c>
      <c r="J918" s="95">
        <f t="shared" si="97"/>
        <v>1140.84</v>
      </c>
    </row>
    <row r="919" ht="16.5" spans="1:10">
      <c r="A919" s="78" t="s">
        <v>2227</v>
      </c>
      <c r="B919" s="77" t="s">
        <v>2228</v>
      </c>
      <c r="C919" s="78" t="s">
        <v>2229</v>
      </c>
      <c r="D919" s="77" t="s">
        <v>27</v>
      </c>
      <c r="E919" s="77" t="s">
        <v>35</v>
      </c>
      <c r="F919" s="95">
        <v>7</v>
      </c>
      <c r="G919" s="95">
        <v>1.81</v>
      </c>
      <c r="H919" s="95">
        <v>42.56</v>
      </c>
      <c r="I919" s="95">
        <f t="shared" si="96"/>
        <v>44.37</v>
      </c>
      <c r="J919" s="95">
        <f t="shared" si="97"/>
        <v>310.59</v>
      </c>
    </row>
    <row r="920" ht="16.5" spans="1:10">
      <c r="A920" s="78" t="s">
        <v>2230</v>
      </c>
      <c r="B920" s="77" t="s">
        <v>2231</v>
      </c>
      <c r="C920" s="78" t="s">
        <v>2232</v>
      </c>
      <c r="D920" s="77" t="s">
        <v>27</v>
      </c>
      <c r="E920" s="77" t="s">
        <v>35</v>
      </c>
      <c r="F920" s="95">
        <v>14</v>
      </c>
      <c r="G920" s="95">
        <v>1.81</v>
      </c>
      <c r="H920" s="95">
        <v>30.42</v>
      </c>
      <c r="I920" s="95">
        <f t="shared" si="96"/>
        <v>32.23</v>
      </c>
      <c r="J920" s="95">
        <f t="shared" si="97"/>
        <v>451.22</v>
      </c>
    </row>
    <row r="921" ht="15" customHeight="1" spans="1:10">
      <c r="A921" s="106" t="s">
        <v>2233</v>
      </c>
      <c r="B921" s="62" t="s">
        <v>2097</v>
      </c>
      <c r="C921" s="62"/>
      <c r="D921" s="62"/>
      <c r="E921" s="62"/>
      <c r="F921" s="62"/>
      <c r="G921" s="62">
        <f>ROUND(ROUND(F922*G922,2)+ROUND(F924*G924,2)+ROUND(F929*G929,2)+ROUND(F932*G932,2),2)</f>
        <v>0</v>
      </c>
      <c r="H921" s="62">
        <f>ROUND(ROUND(F922*H922,2)+ROUND(F924*H924,2)+ROUND(F929*H929,2)+ROUND(F932*H932,2),2)</f>
        <v>0</v>
      </c>
      <c r="I921" s="62"/>
      <c r="J921" s="72">
        <f>ROUND(J922+J924+J929+J932,2)</f>
        <v>1138160.61</v>
      </c>
    </row>
    <row r="922" ht="15" customHeight="1" spans="1:10">
      <c r="A922" s="106" t="s">
        <v>2234</v>
      </c>
      <c r="B922" s="62" t="s">
        <v>2235</v>
      </c>
      <c r="C922" s="62"/>
      <c r="D922" s="62"/>
      <c r="E922" s="62"/>
      <c r="F922" s="62"/>
      <c r="G922" s="62">
        <f>ROUND(SUMPRODUCT(F923:F923,G923:G923),2)</f>
        <v>0</v>
      </c>
      <c r="H922" s="62">
        <f>ROUND(SUMPRODUCT(F923:F923,H923:H923),2)</f>
        <v>166598.5</v>
      </c>
      <c r="I922" s="62"/>
      <c r="J922" s="72">
        <f>ROUND(SUM(J923:J923),2)</f>
        <v>166598.5</v>
      </c>
    </row>
    <row r="923" ht="16.5" spans="1:10">
      <c r="A923" s="78" t="s">
        <v>2236</v>
      </c>
      <c r="B923" s="77" t="s">
        <v>2237</v>
      </c>
      <c r="C923" s="78" t="s">
        <v>2238</v>
      </c>
      <c r="D923" s="77" t="s">
        <v>27</v>
      </c>
      <c r="E923" s="77" t="s">
        <v>35</v>
      </c>
      <c r="F923" s="95">
        <v>1</v>
      </c>
      <c r="G923" s="95">
        <v>0</v>
      </c>
      <c r="H923" s="95">
        <v>166598.5</v>
      </c>
      <c r="I923" s="95">
        <f>ROUND(G923+H923,2)</f>
        <v>166598.5</v>
      </c>
      <c r="J923" s="95">
        <f>ROUND(ROUND(F923,2)*ROUND(I923,2),2)</f>
        <v>166598.5</v>
      </c>
    </row>
    <row r="924" ht="15" customHeight="1" spans="1:10">
      <c r="A924" s="106" t="s">
        <v>2239</v>
      </c>
      <c r="B924" s="62" t="s">
        <v>2240</v>
      </c>
      <c r="C924" s="62"/>
      <c r="D924" s="62"/>
      <c r="E924" s="62"/>
      <c r="F924" s="62"/>
      <c r="G924" s="62">
        <f>ROUND(SUMPRODUCT(F925:F928,G925:G928),2)</f>
        <v>0</v>
      </c>
      <c r="H924" s="62">
        <f>ROUND(SUMPRODUCT(F925:F928,H925:H928),2)</f>
        <v>756512.29</v>
      </c>
      <c r="I924" s="62"/>
      <c r="J924" s="72">
        <f>ROUND(SUM(J925:J928),2)</f>
        <v>756512.29</v>
      </c>
    </row>
    <row r="925" spans="1:10">
      <c r="A925" s="78" t="s">
        <v>2241</v>
      </c>
      <c r="B925" s="77" t="s">
        <v>2242</v>
      </c>
      <c r="C925" s="78" t="s">
        <v>2243</v>
      </c>
      <c r="D925" s="77" t="s">
        <v>14</v>
      </c>
      <c r="E925" s="77" t="s">
        <v>35</v>
      </c>
      <c r="F925" s="95">
        <v>1</v>
      </c>
      <c r="G925" s="95">
        <v>0</v>
      </c>
      <c r="H925" s="95">
        <v>153786.79</v>
      </c>
      <c r="I925" s="95">
        <f>ROUND(G925+H925,2)</f>
        <v>153786.79</v>
      </c>
      <c r="J925" s="95">
        <f>ROUND(ROUND(F925,2)*ROUND(I925,2),2)</f>
        <v>153786.79</v>
      </c>
    </row>
    <row r="926" ht="16.5" spans="1:10">
      <c r="A926" s="78" t="s">
        <v>2244</v>
      </c>
      <c r="B926" s="77" t="s">
        <v>2245</v>
      </c>
      <c r="C926" s="78" t="s">
        <v>2246</v>
      </c>
      <c r="D926" s="77" t="s">
        <v>27</v>
      </c>
      <c r="E926" s="77" t="s">
        <v>35</v>
      </c>
      <c r="F926" s="95">
        <v>1</v>
      </c>
      <c r="G926" s="95">
        <v>0</v>
      </c>
      <c r="H926" s="95">
        <v>498831.39</v>
      </c>
      <c r="I926" s="95">
        <f>ROUND(G926+H926,2)</f>
        <v>498831.39</v>
      </c>
      <c r="J926" s="95">
        <f>ROUND(ROUND(F926,2)*ROUND(I926,2),2)</f>
        <v>498831.39</v>
      </c>
    </row>
    <row r="927" ht="16.5" spans="1:10">
      <c r="A927" s="78" t="s">
        <v>2247</v>
      </c>
      <c r="B927" s="77" t="s">
        <v>2248</v>
      </c>
      <c r="C927" s="78" t="s">
        <v>2249</v>
      </c>
      <c r="D927" s="77" t="s">
        <v>27</v>
      </c>
      <c r="E927" s="77" t="s">
        <v>35</v>
      </c>
      <c r="F927" s="95">
        <v>1</v>
      </c>
      <c r="G927" s="95">
        <v>0</v>
      </c>
      <c r="H927" s="95">
        <v>54450</v>
      </c>
      <c r="I927" s="95">
        <f>ROUND(G927+H927,2)</f>
        <v>54450</v>
      </c>
      <c r="J927" s="95">
        <f>ROUND(ROUND(F927,2)*ROUND(I927,2),2)</f>
        <v>54450</v>
      </c>
    </row>
    <row r="928" ht="16.5" spans="1:10">
      <c r="A928" s="78" t="s">
        <v>2250</v>
      </c>
      <c r="B928" s="77" t="s">
        <v>2251</v>
      </c>
      <c r="C928" s="78" t="s">
        <v>2252</v>
      </c>
      <c r="D928" s="77" t="s">
        <v>27</v>
      </c>
      <c r="E928" s="77" t="s">
        <v>35</v>
      </c>
      <c r="F928" s="95">
        <v>1</v>
      </c>
      <c r="G928" s="95">
        <v>0</v>
      </c>
      <c r="H928" s="95">
        <v>49444.11</v>
      </c>
      <c r="I928" s="95">
        <f>ROUND(G928+H928,2)</f>
        <v>49444.11</v>
      </c>
      <c r="J928" s="95">
        <f>ROUND(ROUND(F928,2)*ROUND(I928,2),2)</f>
        <v>49444.11</v>
      </c>
    </row>
    <row r="929" ht="15" customHeight="1" spans="1:10">
      <c r="A929" s="106" t="s">
        <v>2253</v>
      </c>
      <c r="B929" s="62" t="s">
        <v>2254</v>
      </c>
      <c r="C929" s="62"/>
      <c r="D929" s="62"/>
      <c r="E929" s="62"/>
      <c r="F929" s="62"/>
      <c r="G929" s="62">
        <f>ROUND(SUMPRODUCT(F930:F931,G930:G931),2)</f>
        <v>0</v>
      </c>
      <c r="H929" s="62">
        <f>ROUND(SUMPRODUCT(F930:F931,H930:H931),2)</f>
        <v>40803.04</v>
      </c>
      <c r="I929" s="62"/>
      <c r="J929" s="72">
        <f>ROUND(SUM(J930:J931),2)</f>
        <v>40803.04</v>
      </c>
    </row>
    <row r="930" ht="16.5" spans="1:10">
      <c r="A930" s="78" t="s">
        <v>2255</v>
      </c>
      <c r="B930" s="77" t="s">
        <v>2256</v>
      </c>
      <c r="C930" s="78" t="s">
        <v>2257</v>
      </c>
      <c r="D930" s="77" t="s">
        <v>27</v>
      </c>
      <c r="E930" s="77" t="s">
        <v>35</v>
      </c>
      <c r="F930" s="95">
        <v>16</v>
      </c>
      <c r="G930" s="95">
        <v>0</v>
      </c>
      <c r="H930" s="95">
        <v>1809</v>
      </c>
      <c r="I930" s="95">
        <f>ROUND(G930+H930,2)</f>
        <v>1809</v>
      </c>
      <c r="J930" s="95">
        <f>ROUND(ROUND(F930,2)*ROUND(I930,2),2)</f>
        <v>28944</v>
      </c>
    </row>
    <row r="931" ht="16.5" spans="1:10">
      <c r="A931" s="78" t="s">
        <v>2258</v>
      </c>
      <c r="B931" s="77" t="s">
        <v>2259</v>
      </c>
      <c r="C931" s="78" t="s">
        <v>2260</v>
      </c>
      <c r="D931" s="77" t="s">
        <v>27</v>
      </c>
      <c r="E931" s="77" t="s">
        <v>35</v>
      </c>
      <c r="F931" s="95">
        <v>16</v>
      </c>
      <c r="G931" s="95">
        <v>0</v>
      </c>
      <c r="H931" s="95">
        <v>741.19</v>
      </c>
      <c r="I931" s="95">
        <f>ROUND(G931+H931,2)</f>
        <v>741.19</v>
      </c>
      <c r="J931" s="95">
        <f>ROUND(ROUND(F931,2)*ROUND(I931,2),2)</f>
        <v>11859.04</v>
      </c>
    </row>
    <row r="932" ht="15" customHeight="1" spans="1:10">
      <c r="A932" s="106" t="s">
        <v>2261</v>
      </c>
      <c r="B932" s="62" t="s">
        <v>2262</v>
      </c>
      <c r="C932" s="62"/>
      <c r="D932" s="62"/>
      <c r="E932" s="62"/>
      <c r="F932" s="62"/>
      <c r="G932" s="62">
        <f>ROUND(SUMPRODUCT(F933:F933,G933:G933),2)</f>
        <v>0</v>
      </c>
      <c r="H932" s="62">
        <f>ROUND(SUMPRODUCT(F933:F933,H933:H933),2)</f>
        <v>174246.78</v>
      </c>
      <c r="I932" s="62"/>
      <c r="J932" s="72">
        <f>ROUND(SUM(J933:J933),2)</f>
        <v>174246.78</v>
      </c>
    </row>
    <row r="933" ht="16.5" spans="1:10">
      <c r="A933" s="78" t="s">
        <v>2263</v>
      </c>
      <c r="B933" s="77" t="s">
        <v>2264</v>
      </c>
      <c r="C933" s="78" t="s">
        <v>2265</v>
      </c>
      <c r="D933" s="77" t="s">
        <v>27</v>
      </c>
      <c r="E933" s="77" t="s">
        <v>41</v>
      </c>
      <c r="F933" s="95">
        <v>409.03</v>
      </c>
      <c r="G933" s="95">
        <v>0</v>
      </c>
      <c r="H933" s="95">
        <v>426</v>
      </c>
      <c r="I933" s="95">
        <f>ROUND(G933+H933,2)</f>
        <v>426</v>
      </c>
      <c r="J933" s="95">
        <f>ROUND(ROUND(F933,2)*ROUND(I933,2),2)</f>
        <v>174246.78</v>
      </c>
    </row>
    <row r="934" ht="15" customHeight="1" spans="1:10">
      <c r="A934" s="106" t="s">
        <v>2266</v>
      </c>
      <c r="B934" s="62" t="s">
        <v>2267</v>
      </c>
      <c r="C934" s="62"/>
      <c r="D934" s="62"/>
      <c r="E934" s="62"/>
      <c r="F934" s="62"/>
      <c r="G934" s="62">
        <f>ROUND(SUMPRODUCT(F935:F937,G935:G937),2)</f>
        <v>31223.37</v>
      </c>
      <c r="H934" s="62">
        <f>ROUND(SUMPRODUCT(F935:F937,H935:H937),2)</f>
        <v>24813.43</v>
      </c>
      <c r="I934" s="62"/>
      <c r="J934" s="72">
        <f>ROUND(SUM(J935:J937),2)</f>
        <v>56036.81</v>
      </c>
    </row>
    <row r="935" ht="16.5" spans="1:10">
      <c r="A935" s="78" t="s">
        <v>2268</v>
      </c>
      <c r="B935" s="77" t="s">
        <v>2269</v>
      </c>
      <c r="C935" s="78" t="s">
        <v>2270</v>
      </c>
      <c r="D935" s="77" t="s">
        <v>14</v>
      </c>
      <c r="E935" s="77" t="s">
        <v>41</v>
      </c>
      <c r="F935" s="95">
        <v>17.7</v>
      </c>
      <c r="G935" s="95">
        <v>44.87</v>
      </c>
      <c r="H935" s="95">
        <v>85.78</v>
      </c>
      <c r="I935" s="95">
        <f>ROUND(G935+H935,2)</f>
        <v>130.65</v>
      </c>
      <c r="J935" s="95">
        <f>ROUND(ROUND(F935,2)*ROUND(I935,2),2)</f>
        <v>2312.51</v>
      </c>
    </row>
    <row r="936" ht="16.5" spans="1:10">
      <c r="A936" s="78" t="s">
        <v>2271</v>
      </c>
      <c r="B936" s="77" t="s">
        <v>2272</v>
      </c>
      <c r="C936" s="78" t="s">
        <v>2273</v>
      </c>
      <c r="D936" s="77" t="s">
        <v>14</v>
      </c>
      <c r="E936" s="77" t="s">
        <v>35</v>
      </c>
      <c r="F936" s="95">
        <v>14.6</v>
      </c>
      <c r="G936" s="95">
        <v>258.56</v>
      </c>
      <c r="H936" s="95">
        <v>505.2</v>
      </c>
      <c r="I936" s="95">
        <f>ROUND(G936+H936,2)</f>
        <v>763.76</v>
      </c>
      <c r="J936" s="95">
        <f>ROUND(ROUND(F936,2)*ROUND(I936,2),2)</f>
        <v>11150.9</v>
      </c>
    </row>
    <row r="937" ht="16.5" spans="1:10">
      <c r="A937" s="78" t="s">
        <v>2274</v>
      </c>
      <c r="B937" s="77" t="s">
        <v>2275</v>
      </c>
      <c r="C937" s="78" t="s">
        <v>2276</v>
      </c>
      <c r="D937" s="77" t="s">
        <v>27</v>
      </c>
      <c r="E937" s="77" t="s">
        <v>41</v>
      </c>
      <c r="F937" s="95">
        <v>2618.29</v>
      </c>
      <c r="G937" s="95">
        <v>10.18</v>
      </c>
      <c r="H937" s="95">
        <v>6.08</v>
      </c>
      <c r="I937" s="95">
        <f>ROUND(G937+H937,2)</f>
        <v>16.26</v>
      </c>
      <c r="J937" s="95">
        <f>ROUND(ROUND(F937,2)*ROUND(I937,2),2)</f>
        <v>42573.4</v>
      </c>
    </row>
    <row r="938" ht="15" customHeight="1" spans="1:10">
      <c r="A938" s="2"/>
      <c r="B938" s="2"/>
      <c r="C938" s="2"/>
      <c r="D938" s="2"/>
      <c r="E938" s="2"/>
      <c r="F938" s="2"/>
      <c r="G938" s="2"/>
      <c r="H938" s="82" t="s">
        <v>2277</v>
      </c>
      <c r="I938" s="82"/>
      <c r="J938" s="72">
        <f>J939+J940</f>
        <v>1702383.37</v>
      </c>
    </row>
    <row r="939" ht="15" customHeight="1" spans="1:10">
      <c r="A939" s="2"/>
      <c r="B939" s="2"/>
      <c r="C939" s="2"/>
      <c r="D939" s="2"/>
      <c r="E939" s="2"/>
      <c r="F939" s="2"/>
      <c r="G939" s="2"/>
      <c r="H939" s="82" t="s">
        <v>2278</v>
      </c>
      <c r="I939" s="82"/>
      <c r="J939" s="72">
        <v>1525057.95</v>
      </c>
    </row>
    <row r="940" ht="15" customHeight="1" spans="1:10">
      <c r="A940" s="2"/>
      <c r="B940" s="2"/>
      <c r="C940" s="2"/>
      <c r="D940" s="2"/>
      <c r="E940" s="2"/>
      <c r="F940" s="2"/>
      <c r="G940" s="2"/>
      <c r="H940" s="82" t="s">
        <v>2279</v>
      </c>
      <c r="I940" s="82"/>
      <c r="J940" s="72">
        <v>177325.42</v>
      </c>
    </row>
    <row r="941" ht="15" customHeight="1" spans="1:10">
      <c r="A941" s="2"/>
      <c r="B941" s="2"/>
      <c r="C941" s="2"/>
      <c r="D941" s="2"/>
      <c r="E941" s="2"/>
      <c r="F941" s="2"/>
      <c r="G941" s="2"/>
      <c r="H941" s="82" t="s">
        <v>2280</v>
      </c>
      <c r="I941" s="82"/>
      <c r="J941" s="72">
        <f>J4+J10+J57+J98+J165+J173+J202+J208+J500+J551+J696+J700+J765+J775+J807+J817+J849+J870+J885+J897+J899+J903+J921+J934</f>
        <v>7949495.81</v>
      </c>
    </row>
    <row r="942" ht="15" customHeight="1" spans="1:10">
      <c r="A942" s="2"/>
      <c r="B942" s="2"/>
      <c r="C942" s="2"/>
      <c r="D942" s="2"/>
      <c r="E942" s="2"/>
      <c r="F942" s="2"/>
      <c r="G942" s="2"/>
      <c r="H942" s="82" t="s">
        <v>2281</v>
      </c>
      <c r="I942" s="82"/>
      <c r="J942" s="72">
        <f>J941+J938</f>
        <v>9651879.18</v>
      </c>
    </row>
    <row r="943" ht="15" customHeight="1" spans="1:10">
      <c r="A943" s="3" t="s">
        <v>2282</v>
      </c>
      <c r="B943" s="3"/>
      <c r="C943" s="3"/>
      <c r="D943" s="3"/>
      <c r="E943" s="3"/>
      <c r="F943" s="3"/>
      <c r="G943" s="3"/>
      <c r="H943" s="3"/>
      <c r="I943" s="3"/>
      <c r="J943" s="3"/>
    </row>
  </sheetData>
  <mergeCells count="153">
    <mergeCell ref="A1:J1"/>
    <mergeCell ref="G2:H2"/>
    <mergeCell ref="B4:I4"/>
    <mergeCell ref="B10:I10"/>
    <mergeCell ref="B11:I11"/>
    <mergeCell ref="B13:I13"/>
    <mergeCell ref="B19:I19"/>
    <mergeCell ref="B35:I35"/>
    <mergeCell ref="B36:I36"/>
    <mergeCell ref="B52:I52"/>
    <mergeCell ref="B55:I55"/>
    <mergeCell ref="B57:I57"/>
    <mergeCell ref="B58:I58"/>
    <mergeCell ref="B64:I64"/>
    <mergeCell ref="B69:I69"/>
    <mergeCell ref="B82:I82"/>
    <mergeCell ref="B91:I91"/>
    <mergeCell ref="B98:I98"/>
    <mergeCell ref="B99:I99"/>
    <mergeCell ref="B107:I107"/>
    <mergeCell ref="B118:I118"/>
    <mergeCell ref="B132:I132"/>
    <mergeCell ref="B143:I143"/>
    <mergeCell ref="B145:I145"/>
    <mergeCell ref="B159:I159"/>
    <mergeCell ref="B165:I165"/>
    <mergeCell ref="B173:I173"/>
    <mergeCell ref="B174:I174"/>
    <mergeCell ref="B185:I185"/>
    <mergeCell ref="B191:I191"/>
    <mergeCell ref="B196:I196"/>
    <mergeCell ref="B202:I202"/>
    <mergeCell ref="B208:I208"/>
    <mergeCell ref="B209:I209"/>
    <mergeCell ref="B247:I247"/>
    <mergeCell ref="B263:I263"/>
    <mergeCell ref="B274:I274"/>
    <mergeCell ref="B287:I287"/>
    <mergeCell ref="B290:I290"/>
    <mergeCell ref="B295:I295"/>
    <mergeCell ref="B296:I296"/>
    <mergeCell ref="B300:I300"/>
    <mergeCell ref="B306:I306"/>
    <mergeCell ref="B312:I312"/>
    <mergeCell ref="B319:I319"/>
    <mergeCell ref="B328:I328"/>
    <mergeCell ref="B339:I339"/>
    <mergeCell ref="B346:I346"/>
    <mergeCell ref="B352:I352"/>
    <mergeCell ref="B359:I359"/>
    <mergeCell ref="B365:I365"/>
    <mergeCell ref="B372:I372"/>
    <mergeCell ref="B380:I380"/>
    <mergeCell ref="B391:I391"/>
    <mergeCell ref="B397:I397"/>
    <mergeCell ref="B403:I403"/>
    <mergeCell ref="B409:I409"/>
    <mergeCell ref="B416:I416"/>
    <mergeCell ref="B427:I427"/>
    <mergeCell ref="B437:I437"/>
    <mergeCell ref="B452:I452"/>
    <mergeCell ref="B453:I453"/>
    <mergeCell ref="B457:I457"/>
    <mergeCell ref="B461:I461"/>
    <mergeCell ref="B472:I472"/>
    <mergeCell ref="B476:I476"/>
    <mergeCell ref="B493:I493"/>
    <mergeCell ref="B495:I495"/>
    <mergeCell ref="B500:I500"/>
    <mergeCell ref="B501:I501"/>
    <mergeCell ref="B525:I525"/>
    <mergeCell ref="B531:I531"/>
    <mergeCell ref="B534:I534"/>
    <mergeCell ref="B538:I538"/>
    <mergeCell ref="B540:I540"/>
    <mergeCell ref="B551:I551"/>
    <mergeCell ref="B552:I552"/>
    <mergeCell ref="B553:I553"/>
    <mergeCell ref="B559:I559"/>
    <mergeCell ref="B593:I593"/>
    <mergeCell ref="B600:I600"/>
    <mergeCell ref="B614:I614"/>
    <mergeCell ref="B615:I615"/>
    <mergeCell ref="B624:I624"/>
    <mergeCell ref="B662:I662"/>
    <mergeCell ref="B666:I666"/>
    <mergeCell ref="B667:I667"/>
    <mergeCell ref="B672:I672"/>
    <mergeCell ref="B696:I696"/>
    <mergeCell ref="B700:I700"/>
    <mergeCell ref="B701:I701"/>
    <mergeCell ref="B706:I706"/>
    <mergeCell ref="B724:I724"/>
    <mergeCell ref="B735:I735"/>
    <mergeCell ref="B753:I753"/>
    <mergeCell ref="B765:I765"/>
    <mergeCell ref="B766:I766"/>
    <mergeCell ref="B773:I773"/>
    <mergeCell ref="B775:I775"/>
    <mergeCell ref="B776:I776"/>
    <mergeCell ref="B782:I782"/>
    <mergeCell ref="B790:I790"/>
    <mergeCell ref="B799:I799"/>
    <mergeCell ref="B807:I807"/>
    <mergeCell ref="B808:I808"/>
    <mergeCell ref="B812:I812"/>
    <mergeCell ref="B814:I814"/>
    <mergeCell ref="B817:I817"/>
    <mergeCell ref="B818:I818"/>
    <mergeCell ref="B821:I821"/>
    <mergeCell ref="B822:I822"/>
    <mergeCell ref="B825:I825"/>
    <mergeCell ref="B828:I828"/>
    <mergeCell ref="B831:I831"/>
    <mergeCell ref="B834:I834"/>
    <mergeCell ref="B837:I837"/>
    <mergeCell ref="B840:I840"/>
    <mergeCell ref="B843:I843"/>
    <mergeCell ref="B846:I846"/>
    <mergeCell ref="B849:I849"/>
    <mergeCell ref="B850:I850"/>
    <mergeCell ref="B856:I856"/>
    <mergeCell ref="B859:I859"/>
    <mergeCell ref="B865:I865"/>
    <mergeCell ref="B870:I870"/>
    <mergeCell ref="B871:I871"/>
    <mergeCell ref="B878:I878"/>
    <mergeCell ref="B881:I881"/>
    <mergeCell ref="B885:I885"/>
    <mergeCell ref="B886:I886"/>
    <mergeCell ref="B897:I897"/>
    <mergeCell ref="B899:I899"/>
    <mergeCell ref="B903:I903"/>
    <mergeCell ref="B921:I921"/>
    <mergeCell ref="B922:I922"/>
    <mergeCell ref="B924:I924"/>
    <mergeCell ref="B929:I929"/>
    <mergeCell ref="B932:I932"/>
    <mergeCell ref="B934:I934"/>
    <mergeCell ref="H938:I938"/>
    <mergeCell ref="H939:I939"/>
    <mergeCell ref="H940:I940"/>
    <mergeCell ref="H941:I941"/>
    <mergeCell ref="H942:I942"/>
    <mergeCell ref="A943:J943"/>
    <mergeCell ref="A2:A3"/>
    <mergeCell ref="B2:B3"/>
    <mergeCell ref="C2:C3"/>
    <mergeCell ref="D2:D3"/>
    <mergeCell ref="E2:E3"/>
    <mergeCell ref="F2:F3"/>
    <mergeCell ref="I2:I3"/>
    <mergeCell ref="J2:J3"/>
  </mergeCells>
  <printOptions horizontalCentered="1"/>
  <pageMargins left="0.511811023622047" right="0.511811023622047" top="0.511811023622047" bottom="0.511811023622047" header="0" footer="0"/>
  <pageSetup paperSize="9" scale="81" orientation="landscape"/>
  <headerFooter>
    <oddFooter>&amp;L&amp;9&amp;A&amp;R&amp;9Página &amp;P de &amp;N</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H36"/>
  <sheetViews>
    <sheetView view="pageBreakPreview" zoomScale="85" zoomScaleNormal="100" workbookViewId="0">
      <selection activeCell="L4" sqref="L4"/>
    </sheetView>
  </sheetViews>
  <sheetFormatPr defaultColWidth="9" defaultRowHeight="13.5" outlineLevelCol="7"/>
  <cols>
    <col min="1" max="1" width="9.70833333333333" customWidth="1"/>
    <col min="2" max="2" width="86.7083333333333" customWidth="1"/>
    <col min="3" max="7" width="12.425" customWidth="1"/>
    <col min="8" max="8" width="8" customWidth="1"/>
  </cols>
  <sheetData>
    <row r="1" ht="135" customHeight="1" spans="1:8">
      <c r="A1" s="96"/>
      <c r="B1" s="96"/>
      <c r="C1" s="96"/>
      <c r="D1" s="96"/>
      <c r="E1" s="96"/>
      <c r="F1" s="96"/>
      <c r="G1" s="96"/>
      <c r="H1" s="96"/>
    </row>
    <row r="2" ht="12.95" customHeight="1" spans="1:8">
      <c r="A2" s="97" t="s">
        <v>1</v>
      </c>
      <c r="B2" s="97" t="s">
        <v>3</v>
      </c>
      <c r="C2" s="97" t="s">
        <v>2285</v>
      </c>
      <c r="D2" s="97"/>
      <c r="E2" s="97"/>
      <c r="F2" s="97"/>
      <c r="G2" s="97" t="s">
        <v>2287</v>
      </c>
      <c r="H2" s="98" t="s">
        <v>2290</v>
      </c>
    </row>
    <row r="3" ht="12" customHeight="1" spans="1:8">
      <c r="A3" s="97"/>
      <c r="B3" s="97"/>
      <c r="C3" s="99" t="s">
        <v>2288</v>
      </c>
      <c r="D3" s="99" t="s">
        <v>2289</v>
      </c>
      <c r="E3" s="99" t="s">
        <v>2291</v>
      </c>
      <c r="F3" s="99" t="s">
        <v>517</v>
      </c>
      <c r="G3" s="97"/>
      <c r="H3" s="98"/>
    </row>
    <row r="4" ht="20.1" customHeight="1" spans="1:8">
      <c r="A4" s="100" t="s">
        <v>9</v>
      </c>
      <c r="B4" s="100" t="s">
        <v>10</v>
      </c>
      <c r="C4" s="101">
        <v>571512.9</v>
      </c>
      <c r="D4" s="102">
        <v>0</v>
      </c>
      <c r="E4" s="102">
        <v>0</v>
      </c>
      <c r="F4" s="102">
        <v>43006.65</v>
      </c>
      <c r="G4" s="102">
        <v>614519.55</v>
      </c>
      <c r="H4" s="102">
        <v>7.73029591671676</v>
      </c>
    </row>
    <row r="5" ht="20.1" customHeight="1" spans="1:8">
      <c r="A5" s="100" t="s">
        <v>28</v>
      </c>
      <c r="B5" s="100" t="s">
        <v>29</v>
      </c>
      <c r="C5" s="101">
        <v>85135.95</v>
      </c>
      <c r="D5" s="102">
        <v>183079.79</v>
      </c>
      <c r="E5" s="102">
        <v>32787.48</v>
      </c>
      <c r="F5" s="102">
        <v>35569.94</v>
      </c>
      <c r="G5" s="102">
        <v>336573.1</v>
      </c>
      <c r="H5" s="102">
        <v>4.23389241336049</v>
      </c>
    </row>
    <row r="6" ht="20.1" customHeight="1" spans="1:8">
      <c r="A6" s="100" t="s">
        <v>164</v>
      </c>
      <c r="B6" s="100" t="s">
        <v>165</v>
      </c>
      <c r="C6" s="101">
        <v>110279.44</v>
      </c>
      <c r="D6" s="102">
        <v>598346.82</v>
      </c>
      <c r="E6" s="102">
        <v>39294.87</v>
      </c>
      <c r="F6" s="102">
        <v>48282.84</v>
      </c>
      <c r="G6" s="102">
        <v>796203.98</v>
      </c>
      <c r="H6" s="102">
        <v>10.0157796045181</v>
      </c>
    </row>
    <row r="7" ht="20.1" customHeight="1" spans="1:8">
      <c r="A7" s="100" t="s">
        <v>272</v>
      </c>
      <c r="B7" s="100" t="s">
        <v>273</v>
      </c>
      <c r="C7" s="101">
        <v>322176.09</v>
      </c>
      <c r="D7" s="102">
        <v>1004357.38</v>
      </c>
      <c r="E7" s="102">
        <v>259853.6</v>
      </c>
      <c r="F7" s="102">
        <v>126084.36</v>
      </c>
      <c r="G7" s="102">
        <v>1712471.44</v>
      </c>
      <c r="H7" s="102">
        <v>21.5418874470732</v>
      </c>
    </row>
    <row r="8" ht="20.1" customHeight="1" spans="1:8">
      <c r="A8" s="100" t="s">
        <v>429</v>
      </c>
      <c r="B8" s="100" t="s">
        <v>430</v>
      </c>
      <c r="C8" s="101">
        <v>76088.66</v>
      </c>
      <c r="D8" s="102">
        <v>107849.24</v>
      </c>
      <c r="E8" s="102">
        <v>33.64</v>
      </c>
      <c r="F8" s="102">
        <v>31300.7</v>
      </c>
      <c r="G8" s="102">
        <v>215272.25</v>
      </c>
      <c r="H8" s="102">
        <v>2.70799878564877</v>
      </c>
    </row>
    <row r="9" ht="20.1" customHeight="1" spans="1:8">
      <c r="A9" s="100" t="s">
        <v>452</v>
      </c>
      <c r="B9" s="100" t="s">
        <v>453</v>
      </c>
      <c r="C9" s="101">
        <v>30085.25</v>
      </c>
      <c r="D9" s="102">
        <v>151661.17</v>
      </c>
      <c r="E9" s="102">
        <v>575.17</v>
      </c>
      <c r="F9" s="102">
        <v>12371.54</v>
      </c>
      <c r="G9" s="102">
        <v>194693.12</v>
      </c>
      <c r="H9" s="102">
        <v>2.44912538673317</v>
      </c>
    </row>
    <row r="10" ht="20.1" customHeight="1" spans="1:8">
      <c r="A10" s="100" t="s">
        <v>532</v>
      </c>
      <c r="B10" s="100" t="s">
        <v>533</v>
      </c>
      <c r="C10" s="101">
        <v>10879.97</v>
      </c>
      <c r="D10" s="102">
        <v>173777.26</v>
      </c>
      <c r="E10" s="102">
        <v>15.42</v>
      </c>
      <c r="F10" s="102">
        <v>4160.73</v>
      </c>
      <c r="G10" s="102">
        <v>188833.37</v>
      </c>
      <c r="H10" s="102">
        <v>2.37541316472497</v>
      </c>
    </row>
    <row r="11" ht="20.1" customHeight="1" spans="1:8">
      <c r="A11" s="100" t="s">
        <v>549</v>
      </c>
      <c r="B11" s="100" t="s">
        <v>550</v>
      </c>
      <c r="C11" s="101">
        <v>115378.93</v>
      </c>
      <c r="D11" s="102">
        <v>449383.94</v>
      </c>
      <c r="E11" s="102">
        <v>640.5</v>
      </c>
      <c r="F11" s="102">
        <v>50525.25</v>
      </c>
      <c r="G11" s="102">
        <v>615928.65</v>
      </c>
      <c r="H11" s="102">
        <v>7.74802156918176</v>
      </c>
    </row>
    <row r="12" ht="20.1" customHeight="1" spans="1:8">
      <c r="A12" s="100" t="s">
        <v>1172</v>
      </c>
      <c r="B12" s="100" t="s">
        <v>1173</v>
      </c>
      <c r="C12" s="101">
        <v>23736.14</v>
      </c>
      <c r="D12" s="102">
        <v>103931.28</v>
      </c>
      <c r="E12" s="102">
        <v>0</v>
      </c>
      <c r="F12" s="102">
        <v>14218.8</v>
      </c>
      <c r="G12" s="102">
        <v>141886.21</v>
      </c>
      <c r="H12" s="102">
        <v>1.78484539637741</v>
      </c>
    </row>
    <row r="13" ht="20.1" customHeight="1" spans="1:8">
      <c r="A13" s="100" t="s">
        <v>1278</v>
      </c>
      <c r="B13" s="100" t="s">
        <v>1279</v>
      </c>
      <c r="C13" s="101">
        <v>36808.07</v>
      </c>
      <c r="D13" s="102">
        <v>111042.82</v>
      </c>
      <c r="E13" s="102">
        <v>165.52</v>
      </c>
      <c r="F13" s="102">
        <v>15623.64</v>
      </c>
      <c r="G13" s="102">
        <v>163640.05</v>
      </c>
      <c r="H13" s="102">
        <v>2.05849595887767</v>
      </c>
    </row>
    <row r="14" ht="20.1" customHeight="1" spans="1:8">
      <c r="A14" s="100" t="s">
        <v>1683</v>
      </c>
      <c r="B14" s="100" t="s">
        <v>1684</v>
      </c>
      <c r="C14" s="101">
        <v>14872.89</v>
      </c>
      <c r="D14" s="102">
        <v>12800.65</v>
      </c>
      <c r="E14" s="102">
        <v>0</v>
      </c>
      <c r="F14" s="102">
        <v>5972.06</v>
      </c>
      <c r="G14" s="102">
        <v>33645.6</v>
      </c>
      <c r="H14" s="102">
        <v>0.423241936396467</v>
      </c>
    </row>
    <row r="15" ht="20.1" customHeight="1" spans="1:8">
      <c r="A15" s="100" t="s">
        <v>1694</v>
      </c>
      <c r="B15" s="100" t="s">
        <v>1695</v>
      </c>
      <c r="C15" s="101">
        <v>7258.43</v>
      </c>
      <c r="D15" s="102">
        <v>66280.43</v>
      </c>
      <c r="E15" s="102">
        <v>0</v>
      </c>
      <c r="F15" s="102">
        <v>3130.05</v>
      </c>
      <c r="G15" s="102">
        <v>76668.92</v>
      </c>
      <c r="H15" s="102">
        <v>0.964450096364036</v>
      </c>
    </row>
    <row r="16" ht="20.1" customHeight="1" spans="1:8">
      <c r="A16" s="100" t="s">
        <v>1857</v>
      </c>
      <c r="B16" s="100" t="s">
        <v>1858</v>
      </c>
      <c r="C16" s="101">
        <v>276975.79</v>
      </c>
      <c r="D16" s="102">
        <v>200699.3</v>
      </c>
      <c r="E16" s="102">
        <v>494.43</v>
      </c>
      <c r="F16" s="102">
        <v>113268.59</v>
      </c>
      <c r="G16" s="102">
        <v>591438.09</v>
      </c>
      <c r="H16" s="102">
        <v>7.43994467241565</v>
      </c>
    </row>
    <row r="17" ht="20.1" customHeight="1" spans="1:8">
      <c r="A17" s="100" t="s">
        <v>1884</v>
      </c>
      <c r="B17" s="100" t="s">
        <v>1885</v>
      </c>
      <c r="C17" s="101">
        <v>28402.49</v>
      </c>
      <c r="D17" s="102">
        <v>140580.77</v>
      </c>
      <c r="E17" s="102">
        <v>0</v>
      </c>
      <c r="F17" s="102">
        <v>12191.25</v>
      </c>
      <c r="G17" s="102">
        <v>181174.51</v>
      </c>
      <c r="H17" s="102">
        <v>2.27906919294294</v>
      </c>
    </row>
    <row r="18" ht="20.1" customHeight="1" spans="1:8">
      <c r="A18" s="100" t="s">
        <v>1975</v>
      </c>
      <c r="B18" s="100" t="s">
        <v>1976</v>
      </c>
      <c r="C18" s="101">
        <v>93967.49</v>
      </c>
      <c r="D18" s="102">
        <v>67111.24</v>
      </c>
      <c r="E18" s="102">
        <v>0</v>
      </c>
      <c r="F18" s="102">
        <v>44349.69</v>
      </c>
      <c r="G18" s="102">
        <v>205428.39</v>
      </c>
      <c r="H18" s="102">
        <v>2.58416879397034</v>
      </c>
    </row>
    <row r="19" ht="20.1" customHeight="1" spans="1:8">
      <c r="A19" s="100" t="s">
        <v>2001</v>
      </c>
      <c r="B19" s="100" t="s">
        <v>2002</v>
      </c>
      <c r="C19" s="101">
        <v>11724.57</v>
      </c>
      <c r="D19" s="102">
        <v>26930.87</v>
      </c>
      <c r="E19" s="102">
        <v>0</v>
      </c>
      <c r="F19" s="102">
        <v>4855.11</v>
      </c>
      <c r="G19" s="102">
        <v>43510.55</v>
      </c>
      <c r="H19" s="102">
        <v>0.547337227919113</v>
      </c>
    </row>
    <row r="20" ht="20.1" customHeight="1" spans="1:8">
      <c r="A20" s="100" t="s">
        <v>2053</v>
      </c>
      <c r="B20" s="100" t="s">
        <v>2054</v>
      </c>
      <c r="C20" s="101">
        <v>13395.92</v>
      </c>
      <c r="D20" s="102">
        <v>76467.66</v>
      </c>
      <c r="E20" s="102">
        <v>189383.58</v>
      </c>
      <c r="F20" s="102">
        <v>5446.01</v>
      </c>
      <c r="G20" s="102">
        <v>284693.16</v>
      </c>
      <c r="H20" s="102">
        <v>3.58127316253029</v>
      </c>
    </row>
    <row r="21" ht="20.1" customHeight="1" spans="1:8">
      <c r="A21" s="100" t="s">
        <v>2110</v>
      </c>
      <c r="B21" s="100" t="s">
        <v>2111</v>
      </c>
      <c r="C21" s="101">
        <v>63936.61</v>
      </c>
      <c r="D21" s="102">
        <v>155309.98</v>
      </c>
      <c r="E21" s="102">
        <v>536.87</v>
      </c>
      <c r="F21" s="102">
        <v>27575.44</v>
      </c>
      <c r="G21" s="102">
        <v>247358.9</v>
      </c>
      <c r="H21" s="102">
        <v>3.11163004437133</v>
      </c>
    </row>
    <row r="22" ht="20.1" customHeight="1" spans="1:8">
      <c r="A22" s="100" t="s">
        <v>2150</v>
      </c>
      <c r="B22" s="100" t="s">
        <v>2151</v>
      </c>
      <c r="C22" s="101">
        <v>3033.84</v>
      </c>
      <c r="D22" s="102">
        <v>9189.72</v>
      </c>
      <c r="E22" s="102">
        <v>0</v>
      </c>
      <c r="F22" s="102">
        <v>1312.3</v>
      </c>
      <c r="G22" s="102">
        <v>13535.85</v>
      </c>
      <c r="H22" s="102">
        <v>0.17027306289001</v>
      </c>
    </row>
    <row r="23" ht="20.1" customHeight="1" spans="1:8">
      <c r="A23" s="100" t="s">
        <v>2164</v>
      </c>
      <c r="B23" s="100" t="s">
        <v>2165</v>
      </c>
      <c r="C23" s="101">
        <v>0</v>
      </c>
      <c r="D23" s="102">
        <v>46025.68</v>
      </c>
      <c r="E23" s="102">
        <v>0</v>
      </c>
      <c r="F23" s="102">
        <v>0</v>
      </c>
      <c r="G23" s="102">
        <v>46025.68</v>
      </c>
      <c r="H23" s="102">
        <v>0.578976089805625</v>
      </c>
    </row>
    <row r="24" ht="20.1" customHeight="1" spans="1:8">
      <c r="A24" s="100" t="s">
        <v>2169</v>
      </c>
      <c r="B24" s="100" t="s">
        <v>2170</v>
      </c>
      <c r="C24" s="101">
        <v>194.98</v>
      </c>
      <c r="D24" s="102">
        <v>12115.2</v>
      </c>
      <c r="E24" s="102">
        <v>0</v>
      </c>
      <c r="F24" s="102">
        <v>116.54</v>
      </c>
      <c r="G24" s="102">
        <v>12426.72</v>
      </c>
      <c r="H24" s="102">
        <v>0.156320857284658</v>
      </c>
    </row>
    <row r="25" ht="20.1" customHeight="1" spans="1:8">
      <c r="A25" s="100" t="s">
        <v>2180</v>
      </c>
      <c r="B25" s="100" t="s">
        <v>2181</v>
      </c>
      <c r="C25" s="101">
        <v>3188.93</v>
      </c>
      <c r="D25" s="102">
        <v>34836.04</v>
      </c>
      <c r="E25" s="102">
        <v>0</v>
      </c>
      <c r="F25" s="102">
        <v>1345.34</v>
      </c>
      <c r="G25" s="102">
        <v>39370.3</v>
      </c>
      <c r="H25" s="102">
        <v>0.495255308525032</v>
      </c>
    </row>
    <row r="26" ht="20.1" customHeight="1" spans="1:8">
      <c r="A26" s="100" t="s">
        <v>2233</v>
      </c>
      <c r="B26" s="100" t="s">
        <v>2097</v>
      </c>
      <c r="C26" s="101">
        <v>0</v>
      </c>
      <c r="D26" s="102">
        <v>984373.82</v>
      </c>
      <c r="E26" s="102">
        <v>153786.79</v>
      </c>
      <c r="F26" s="102">
        <v>0</v>
      </c>
      <c r="G26" s="102">
        <v>1138160.61</v>
      </c>
      <c r="H26" s="102">
        <v>14.3173936712849</v>
      </c>
    </row>
    <row r="27" ht="20.1" customHeight="1" spans="1:8">
      <c r="A27" s="100" t="s">
        <v>2266</v>
      </c>
      <c r="B27" s="100" t="s">
        <v>2267</v>
      </c>
      <c r="C27" s="101">
        <v>31223.37</v>
      </c>
      <c r="D27" s="102">
        <v>6699.78</v>
      </c>
      <c r="E27" s="102">
        <v>9.16</v>
      </c>
      <c r="F27" s="102">
        <v>18104.5</v>
      </c>
      <c r="G27" s="102">
        <v>56036.81</v>
      </c>
      <c r="H27" s="102">
        <v>0.704910240087289</v>
      </c>
    </row>
    <row r="28" ht="20.1" customHeight="1" spans="1:8">
      <c r="A28" s="100" t="s">
        <v>2292</v>
      </c>
      <c r="B28" s="100" t="s">
        <v>2293</v>
      </c>
      <c r="C28" s="101">
        <v>0</v>
      </c>
      <c r="D28" s="102">
        <v>0</v>
      </c>
      <c r="E28" s="102">
        <v>0</v>
      </c>
      <c r="F28" s="102">
        <v>0</v>
      </c>
      <c r="G28" s="102">
        <v>1702383.37</v>
      </c>
      <c r="H28" s="102">
        <v>21.4149854366676</v>
      </c>
    </row>
    <row r="29" ht="15" customHeight="1" spans="1:8">
      <c r="A29" s="2"/>
      <c r="B29" s="103" t="s">
        <v>2294</v>
      </c>
      <c r="C29" s="102">
        <v>1930256.71</v>
      </c>
      <c r="D29" s="102">
        <v>4722850.84</v>
      </c>
      <c r="E29" s="102">
        <v>677577.03</v>
      </c>
      <c r="F29" s="102">
        <v>618811.33</v>
      </c>
      <c r="G29" s="102">
        <v>9651879.18</v>
      </c>
      <c r="H29" s="102">
        <v>100</v>
      </c>
    </row>
    <row r="30" ht="9.95" customHeight="1" spans="1:8">
      <c r="A30" s="2"/>
      <c r="B30" s="2"/>
      <c r="C30" s="2"/>
      <c r="D30" s="104"/>
      <c r="E30" s="104"/>
      <c r="F30" s="2"/>
      <c r="G30" s="2"/>
      <c r="H30" s="2"/>
    </row>
    <row r="31" ht="15" customHeight="1" spans="1:8">
      <c r="A31" s="2"/>
      <c r="B31" s="2"/>
      <c r="C31" s="2"/>
      <c r="D31" s="2"/>
      <c r="E31" s="105" t="s">
        <v>2277</v>
      </c>
      <c r="F31" s="105"/>
      <c r="G31" s="102">
        <v>1702383.37</v>
      </c>
      <c r="H31" s="2"/>
    </row>
    <row r="32" ht="15" customHeight="1" spans="1:8">
      <c r="A32" s="2"/>
      <c r="B32" s="2"/>
      <c r="C32" s="2"/>
      <c r="D32" s="2"/>
      <c r="E32" s="105" t="s">
        <v>2278</v>
      </c>
      <c r="F32" s="105"/>
      <c r="G32" s="102">
        <v>1525057.95</v>
      </c>
      <c r="H32" s="2"/>
    </row>
    <row r="33" ht="15" customHeight="1" spans="1:8">
      <c r="A33" s="2"/>
      <c r="B33" s="2"/>
      <c r="C33" s="2"/>
      <c r="D33" s="2"/>
      <c r="E33" s="105" t="s">
        <v>2279</v>
      </c>
      <c r="F33" s="105"/>
      <c r="G33" s="102">
        <v>177325.42</v>
      </c>
      <c r="H33" s="2"/>
    </row>
    <row r="34" ht="15" customHeight="1" spans="1:8">
      <c r="A34" s="2"/>
      <c r="B34" s="2"/>
      <c r="C34" s="2"/>
      <c r="D34" s="2"/>
      <c r="E34" s="105" t="s">
        <v>2280</v>
      </c>
      <c r="F34" s="105"/>
      <c r="G34" s="102">
        <v>7949495.81</v>
      </c>
      <c r="H34" s="2"/>
    </row>
    <row r="35" ht="15" customHeight="1" spans="1:8">
      <c r="A35" s="2"/>
      <c r="B35" s="2"/>
      <c r="C35" s="2"/>
      <c r="D35" s="2"/>
      <c r="E35" s="105" t="s">
        <v>2281</v>
      </c>
      <c r="F35" s="105"/>
      <c r="G35" s="102">
        <v>9651879.18</v>
      </c>
      <c r="H35" s="2"/>
    </row>
    <row r="36" ht="15" customHeight="1" spans="1:8">
      <c r="A36" s="3" t="s">
        <v>2282</v>
      </c>
      <c r="B36" s="3"/>
      <c r="C36" s="3"/>
      <c r="D36" s="3"/>
      <c r="E36" s="3"/>
      <c r="F36" s="3"/>
      <c r="G36" s="3"/>
      <c r="H36" s="2"/>
    </row>
  </sheetData>
  <mergeCells count="13">
    <mergeCell ref="A1:H1"/>
    <mergeCell ref="C2:F2"/>
    <mergeCell ref="D30:E30"/>
    <mergeCell ref="E31:F31"/>
    <mergeCell ref="E32:F32"/>
    <mergeCell ref="E33:F33"/>
    <mergeCell ref="E34:F34"/>
    <mergeCell ref="E35:F35"/>
    <mergeCell ref="A36:G36"/>
    <mergeCell ref="A2:A3"/>
    <mergeCell ref="B2:B3"/>
    <mergeCell ref="G2:G3"/>
    <mergeCell ref="H2:H3"/>
  </mergeCells>
  <printOptions horizontalCentered="1"/>
  <pageMargins left="0.511811023622047" right="0.511811023622047" top="0.511811023622047" bottom="0.511811023622047" header="0" footer="0"/>
  <pageSetup paperSize="9" scale="81" orientation="landscape"/>
  <headerFooter>
    <oddFooter>&amp;L&amp;9&amp;A&amp;R&amp;9Página &amp;P de &amp;N</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7476"/>
  <sheetViews>
    <sheetView view="pageBreakPreview" zoomScaleNormal="100" topLeftCell="A7465" workbookViewId="0">
      <selection activeCell="O7465" sqref="O7465"/>
    </sheetView>
  </sheetViews>
  <sheetFormatPr defaultColWidth="9" defaultRowHeight="13.5"/>
  <cols>
    <col min="1" max="1" width="10.2833333333333" customWidth="1"/>
    <col min="2" max="2" width="39.425" customWidth="1"/>
    <col min="3" max="3" width="6.14166666666667" customWidth="1"/>
    <col min="4" max="4" width="3" customWidth="1"/>
    <col min="5" max="11" width="6.14166666666667" customWidth="1"/>
    <col min="12" max="12" width="12.425" customWidth="1"/>
  </cols>
  <sheetData>
    <row r="1" ht="116.1" customHeight="1" spans="1:12">
      <c r="A1" s="1"/>
      <c r="B1" s="1"/>
      <c r="C1" s="1"/>
      <c r="D1" s="1"/>
      <c r="E1" s="1"/>
      <c r="F1" s="1"/>
      <c r="G1" s="1"/>
      <c r="H1" s="1"/>
      <c r="I1" s="1"/>
      <c r="J1" s="1"/>
      <c r="K1" s="1"/>
      <c r="L1" s="1"/>
    </row>
    <row r="2" ht="9.95" customHeight="1" spans="1:12">
      <c r="A2" s="2"/>
      <c r="B2" s="2"/>
      <c r="C2" s="2"/>
      <c r="D2" s="2"/>
      <c r="E2" s="2"/>
      <c r="F2" s="2"/>
      <c r="G2" s="2"/>
      <c r="H2" s="61"/>
      <c r="I2" s="61"/>
      <c r="J2" s="61"/>
      <c r="K2" s="61"/>
      <c r="L2" s="61"/>
    </row>
    <row r="3" ht="20.1" customHeight="1" spans="1:12">
      <c r="A3" s="62" t="s">
        <v>2295</v>
      </c>
      <c r="B3" s="62"/>
      <c r="C3" s="62"/>
      <c r="D3" s="62"/>
      <c r="E3" s="62"/>
      <c r="F3" s="62"/>
      <c r="G3" s="62"/>
      <c r="H3" s="62"/>
      <c r="I3" s="62"/>
      <c r="J3" s="62"/>
      <c r="K3" s="62"/>
      <c r="L3" s="62"/>
    </row>
    <row r="4" ht="15" customHeight="1" spans="1:12">
      <c r="A4" s="63" t="s">
        <v>2296</v>
      </c>
      <c r="B4" s="63"/>
      <c r="C4" s="63"/>
      <c r="D4" s="64" t="s">
        <v>4</v>
      </c>
      <c r="E4" s="64"/>
      <c r="F4" s="64"/>
      <c r="G4" s="64" t="s">
        <v>2297</v>
      </c>
      <c r="H4" s="64" t="s">
        <v>2298</v>
      </c>
      <c r="I4" s="64"/>
      <c r="J4" s="64" t="s">
        <v>2299</v>
      </c>
      <c r="K4" s="64"/>
      <c r="L4" s="64" t="s">
        <v>2300</v>
      </c>
    </row>
    <row r="5" ht="21" customHeight="1" spans="1:12">
      <c r="A5" s="65" t="s">
        <v>2301</v>
      </c>
      <c r="B5" s="66" t="s">
        <v>2302</v>
      </c>
      <c r="C5" s="66"/>
      <c r="D5" s="65" t="s">
        <v>14</v>
      </c>
      <c r="E5" s="65"/>
      <c r="F5" s="65"/>
      <c r="G5" s="65" t="s">
        <v>15</v>
      </c>
      <c r="H5" s="67">
        <v>1</v>
      </c>
      <c r="I5" s="67"/>
      <c r="J5" s="70">
        <v>140.23</v>
      </c>
      <c r="K5" s="70"/>
      <c r="L5" s="70">
        <f>TRUNC(TRUNC(H5,8)*J5,2)</f>
        <v>140.23</v>
      </c>
    </row>
    <row r="6" ht="21" customHeight="1" spans="1:12">
      <c r="A6" s="65" t="s">
        <v>2303</v>
      </c>
      <c r="B6" s="66" t="s">
        <v>2304</v>
      </c>
      <c r="C6" s="66"/>
      <c r="D6" s="65" t="s">
        <v>14</v>
      </c>
      <c r="E6" s="65"/>
      <c r="F6" s="65"/>
      <c r="G6" s="65" t="s">
        <v>15</v>
      </c>
      <c r="H6" s="67">
        <v>1</v>
      </c>
      <c r="I6" s="67"/>
      <c r="J6" s="70">
        <v>252.08</v>
      </c>
      <c r="K6" s="70"/>
      <c r="L6" s="70">
        <f>TRUNC(TRUNC(H6,8)*J6,2)</f>
        <v>252.08</v>
      </c>
    </row>
    <row r="7" ht="21" customHeight="1" spans="1:12">
      <c r="A7" s="65" t="s">
        <v>2305</v>
      </c>
      <c r="B7" s="66" t="s">
        <v>2306</v>
      </c>
      <c r="C7" s="66"/>
      <c r="D7" s="65" t="s">
        <v>14</v>
      </c>
      <c r="E7" s="65"/>
      <c r="F7" s="65"/>
      <c r="G7" s="65" t="s">
        <v>15</v>
      </c>
      <c r="H7" s="67">
        <v>1</v>
      </c>
      <c r="I7" s="67"/>
      <c r="J7" s="70">
        <v>2.29</v>
      </c>
      <c r="K7" s="70"/>
      <c r="L7" s="70">
        <f>TRUNC(TRUNC(H7,8)*J7,2)</f>
        <v>2.29</v>
      </c>
    </row>
    <row r="8" ht="21" customHeight="1" spans="1:12">
      <c r="A8" s="65" t="s">
        <v>2307</v>
      </c>
      <c r="B8" s="66" t="s">
        <v>2308</v>
      </c>
      <c r="C8" s="66"/>
      <c r="D8" s="65" t="s">
        <v>14</v>
      </c>
      <c r="E8" s="65"/>
      <c r="F8" s="65"/>
      <c r="G8" s="65" t="s">
        <v>15</v>
      </c>
      <c r="H8" s="67">
        <v>1</v>
      </c>
      <c r="I8" s="67"/>
      <c r="J8" s="70">
        <v>7.31</v>
      </c>
      <c r="K8" s="70"/>
      <c r="L8" s="70">
        <f>TRUNC(TRUNC(H8,8)*J8,2)</f>
        <v>7.31</v>
      </c>
    </row>
    <row r="9" ht="15" customHeight="1" spans="1:12">
      <c r="A9" s="2"/>
      <c r="B9" s="2"/>
      <c r="C9" s="2"/>
      <c r="D9" s="2"/>
      <c r="E9" s="2"/>
      <c r="F9" s="2"/>
      <c r="G9" s="2"/>
      <c r="H9" s="68" t="s">
        <v>2309</v>
      </c>
      <c r="I9" s="68"/>
      <c r="J9" s="68"/>
      <c r="K9" s="68"/>
      <c r="L9" s="71">
        <f>SUM(L5:L8)</f>
        <v>401.91</v>
      </c>
    </row>
    <row r="10" ht="15" customHeight="1" spans="1:12">
      <c r="A10" s="63" t="s">
        <v>2310</v>
      </c>
      <c r="B10" s="63"/>
      <c r="C10" s="63"/>
      <c r="D10" s="64" t="s">
        <v>4</v>
      </c>
      <c r="E10" s="64"/>
      <c r="F10" s="64"/>
      <c r="G10" s="64" t="s">
        <v>2297</v>
      </c>
      <c r="H10" s="64" t="s">
        <v>2298</v>
      </c>
      <c r="I10" s="64"/>
      <c r="J10" s="64" t="s">
        <v>2299</v>
      </c>
      <c r="K10" s="64"/>
      <c r="L10" s="64" t="s">
        <v>2300</v>
      </c>
    </row>
    <row r="11" ht="15" customHeight="1" spans="1:12">
      <c r="A11" s="65" t="s">
        <v>2311</v>
      </c>
      <c r="B11" s="66" t="s">
        <v>2312</v>
      </c>
      <c r="C11" s="66"/>
      <c r="D11" s="65" t="s">
        <v>14</v>
      </c>
      <c r="E11" s="65"/>
      <c r="F11" s="65"/>
      <c r="G11" s="65" t="s">
        <v>15</v>
      </c>
      <c r="H11" s="67">
        <v>1</v>
      </c>
      <c r="I11" s="67"/>
      <c r="J11" s="70">
        <v>21325.46</v>
      </c>
      <c r="K11" s="70"/>
      <c r="L11" s="70">
        <f>TRUNC(TRUNC(H11,8)*J11,2)</f>
        <v>21325.46</v>
      </c>
    </row>
    <row r="12" ht="15" customHeight="1" spans="1:12">
      <c r="A12" s="2"/>
      <c r="B12" s="2"/>
      <c r="C12" s="2"/>
      <c r="D12" s="2"/>
      <c r="E12" s="2"/>
      <c r="F12" s="2"/>
      <c r="G12" s="2"/>
      <c r="H12" s="68" t="s">
        <v>2313</v>
      </c>
      <c r="I12" s="68"/>
      <c r="J12" s="68"/>
      <c r="K12" s="68"/>
      <c r="L12" s="71">
        <f>SUM(L11:L11)</f>
        <v>21325.46</v>
      </c>
    </row>
    <row r="13" ht="15" customHeight="1" spans="1:12">
      <c r="A13" s="63" t="s">
        <v>2314</v>
      </c>
      <c r="B13" s="63"/>
      <c r="C13" s="63"/>
      <c r="D13" s="64" t="s">
        <v>4</v>
      </c>
      <c r="E13" s="64"/>
      <c r="F13" s="64"/>
      <c r="G13" s="64" t="s">
        <v>2297</v>
      </c>
      <c r="H13" s="64" t="s">
        <v>2298</v>
      </c>
      <c r="I13" s="64"/>
      <c r="J13" s="64" t="s">
        <v>2299</v>
      </c>
      <c r="K13" s="64"/>
      <c r="L13" s="64" t="s">
        <v>2300</v>
      </c>
    </row>
    <row r="14" ht="29.1" customHeight="1" spans="1:12">
      <c r="A14" s="65" t="s">
        <v>2315</v>
      </c>
      <c r="B14" s="66" t="s">
        <v>2316</v>
      </c>
      <c r="C14" s="66"/>
      <c r="D14" s="65" t="s">
        <v>14</v>
      </c>
      <c r="E14" s="65"/>
      <c r="F14" s="65"/>
      <c r="G14" s="65" t="s">
        <v>15</v>
      </c>
      <c r="H14" s="67">
        <v>1</v>
      </c>
      <c r="I14" s="67"/>
      <c r="J14" s="70">
        <v>271.04</v>
      </c>
      <c r="K14" s="70"/>
      <c r="L14" s="70">
        <f>TRUNC(TRUNC(H14,8)*J14,2)</f>
        <v>271.04</v>
      </c>
    </row>
    <row r="15" ht="15" customHeight="1" spans="1:12">
      <c r="A15" s="2"/>
      <c r="B15" s="2"/>
      <c r="C15" s="2"/>
      <c r="D15" s="2"/>
      <c r="E15" s="2"/>
      <c r="F15" s="2"/>
      <c r="G15" s="2"/>
      <c r="H15" s="68" t="s">
        <v>2317</v>
      </c>
      <c r="I15" s="68"/>
      <c r="J15" s="68"/>
      <c r="K15" s="68"/>
      <c r="L15" s="71">
        <f>SUM(L14:L14)</f>
        <v>271.04</v>
      </c>
    </row>
    <row r="16" ht="15" customHeight="1" spans="1:12">
      <c r="A16" s="2"/>
      <c r="B16" s="2"/>
      <c r="C16" s="2"/>
      <c r="D16" s="2"/>
      <c r="E16" s="2"/>
      <c r="F16" s="2"/>
      <c r="G16" s="2"/>
      <c r="H16" s="69" t="s">
        <v>2318</v>
      </c>
      <c r="I16" s="69"/>
      <c r="J16" s="69"/>
      <c r="K16" s="69"/>
      <c r="L16" s="72">
        <f>SUM(L9,L12,L15)</f>
        <v>21998.41</v>
      </c>
    </row>
    <row r="17" ht="9.95" customHeight="1" spans="1:12">
      <c r="A17" s="2"/>
      <c r="B17" s="2"/>
      <c r="C17" s="2"/>
      <c r="D17" s="2"/>
      <c r="E17" s="2"/>
      <c r="F17" s="2"/>
      <c r="G17" s="2"/>
      <c r="H17" s="61"/>
      <c r="I17" s="61"/>
      <c r="J17" s="61"/>
      <c r="K17" s="61"/>
      <c r="L17" s="61"/>
    </row>
    <row r="18" ht="20.1" customHeight="1" spans="1:12">
      <c r="A18" s="62" t="s">
        <v>2319</v>
      </c>
      <c r="B18" s="62"/>
      <c r="C18" s="62"/>
      <c r="D18" s="62"/>
      <c r="E18" s="62"/>
      <c r="F18" s="62"/>
      <c r="G18" s="62"/>
      <c r="H18" s="62"/>
      <c r="I18" s="62"/>
      <c r="J18" s="62"/>
      <c r="K18" s="62"/>
      <c r="L18" s="62"/>
    </row>
    <row r="19" ht="15" customHeight="1" spans="1:12">
      <c r="A19" s="63" t="s">
        <v>2296</v>
      </c>
      <c r="B19" s="63"/>
      <c r="C19" s="63"/>
      <c r="D19" s="64" t="s">
        <v>4</v>
      </c>
      <c r="E19" s="64"/>
      <c r="F19" s="64"/>
      <c r="G19" s="64" t="s">
        <v>2297</v>
      </c>
      <c r="H19" s="64" t="s">
        <v>2298</v>
      </c>
      <c r="I19" s="64"/>
      <c r="J19" s="64" t="s">
        <v>2299</v>
      </c>
      <c r="K19" s="64"/>
      <c r="L19" s="64" t="s">
        <v>2300</v>
      </c>
    </row>
    <row r="20" ht="21" customHeight="1" spans="1:12">
      <c r="A20" s="65" t="s">
        <v>2320</v>
      </c>
      <c r="B20" s="66" t="s">
        <v>2321</v>
      </c>
      <c r="C20" s="66"/>
      <c r="D20" s="65" t="s">
        <v>14</v>
      </c>
      <c r="E20" s="65"/>
      <c r="F20" s="65"/>
      <c r="G20" s="65" t="s">
        <v>15</v>
      </c>
      <c r="H20" s="67">
        <v>1</v>
      </c>
      <c r="I20" s="67"/>
      <c r="J20" s="70">
        <v>236.16</v>
      </c>
      <c r="K20" s="70"/>
      <c r="L20" s="70">
        <f>TRUNC(TRUNC(H20,8)*J20,2)</f>
        <v>236.16</v>
      </c>
    </row>
    <row r="21" ht="21" customHeight="1" spans="1:12">
      <c r="A21" s="65" t="s">
        <v>2303</v>
      </c>
      <c r="B21" s="66" t="s">
        <v>2304</v>
      </c>
      <c r="C21" s="66"/>
      <c r="D21" s="65" t="s">
        <v>14</v>
      </c>
      <c r="E21" s="65"/>
      <c r="F21" s="65"/>
      <c r="G21" s="65" t="s">
        <v>15</v>
      </c>
      <c r="H21" s="67">
        <v>1</v>
      </c>
      <c r="I21" s="67"/>
      <c r="J21" s="70">
        <v>252.08</v>
      </c>
      <c r="K21" s="70"/>
      <c r="L21" s="70">
        <f>TRUNC(TRUNC(H21,8)*J21,2)</f>
        <v>252.08</v>
      </c>
    </row>
    <row r="22" ht="29.1" customHeight="1" spans="1:12">
      <c r="A22" s="65" t="s">
        <v>2322</v>
      </c>
      <c r="B22" s="66" t="s">
        <v>2323</v>
      </c>
      <c r="C22" s="66"/>
      <c r="D22" s="65" t="s">
        <v>14</v>
      </c>
      <c r="E22" s="65"/>
      <c r="F22" s="65"/>
      <c r="G22" s="65" t="s">
        <v>15</v>
      </c>
      <c r="H22" s="67">
        <v>1</v>
      </c>
      <c r="I22" s="67"/>
      <c r="J22" s="70">
        <v>18.73</v>
      </c>
      <c r="K22" s="70"/>
      <c r="L22" s="70">
        <f>TRUNC(TRUNC(H22,8)*J22,2)</f>
        <v>18.73</v>
      </c>
    </row>
    <row r="23" ht="21" customHeight="1" spans="1:12">
      <c r="A23" s="65" t="s">
        <v>2307</v>
      </c>
      <c r="B23" s="66" t="s">
        <v>2308</v>
      </c>
      <c r="C23" s="66"/>
      <c r="D23" s="65" t="s">
        <v>14</v>
      </c>
      <c r="E23" s="65"/>
      <c r="F23" s="65"/>
      <c r="G23" s="65" t="s">
        <v>15</v>
      </c>
      <c r="H23" s="67">
        <v>1</v>
      </c>
      <c r="I23" s="67"/>
      <c r="J23" s="70">
        <v>7.31</v>
      </c>
      <c r="K23" s="70"/>
      <c r="L23" s="70">
        <f>TRUNC(TRUNC(H23,8)*J23,2)</f>
        <v>7.31</v>
      </c>
    </row>
    <row r="24" ht="15" customHeight="1" spans="1:12">
      <c r="A24" s="2"/>
      <c r="B24" s="2"/>
      <c r="C24" s="2"/>
      <c r="D24" s="2"/>
      <c r="E24" s="2"/>
      <c r="F24" s="2"/>
      <c r="G24" s="2"/>
      <c r="H24" s="68" t="s">
        <v>2309</v>
      </c>
      <c r="I24" s="68"/>
      <c r="J24" s="68"/>
      <c r="K24" s="68"/>
      <c r="L24" s="71">
        <f>SUM(L20:L23)</f>
        <v>514.28</v>
      </c>
    </row>
    <row r="25" ht="15" customHeight="1" spans="1:12">
      <c r="A25" s="63" t="s">
        <v>2310</v>
      </c>
      <c r="B25" s="63"/>
      <c r="C25" s="63"/>
      <c r="D25" s="64" t="s">
        <v>4</v>
      </c>
      <c r="E25" s="64"/>
      <c r="F25" s="64"/>
      <c r="G25" s="64" t="s">
        <v>2297</v>
      </c>
      <c r="H25" s="64" t="s">
        <v>2298</v>
      </c>
      <c r="I25" s="64"/>
      <c r="J25" s="64" t="s">
        <v>2299</v>
      </c>
      <c r="K25" s="64"/>
      <c r="L25" s="64" t="s">
        <v>2300</v>
      </c>
    </row>
    <row r="26" ht="15" customHeight="1" spans="1:12">
      <c r="A26" s="65" t="s">
        <v>2324</v>
      </c>
      <c r="B26" s="66" t="s">
        <v>2325</v>
      </c>
      <c r="C26" s="66"/>
      <c r="D26" s="65" t="s">
        <v>14</v>
      </c>
      <c r="E26" s="65"/>
      <c r="F26" s="65"/>
      <c r="G26" s="65" t="s">
        <v>15</v>
      </c>
      <c r="H26" s="67">
        <v>1</v>
      </c>
      <c r="I26" s="67"/>
      <c r="J26" s="70">
        <v>6148.53</v>
      </c>
      <c r="K26" s="70"/>
      <c r="L26" s="70">
        <f>TRUNC(TRUNC(H26,8)*J26,2)</f>
        <v>6148.53</v>
      </c>
    </row>
    <row r="27" ht="15" customHeight="1" spans="1:12">
      <c r="A27" s="2"/>
      <c r="B27" s="2"/>
      <c r="C27" s="2"/>
      <c r="D27" s="2"/>
      <c r="E27" s="2"/>
      <c r="F27" s="2"/>
      <c r="G27" s="2"/>
      <c r="H27" s="68" t="s">
        <v>2313</v>
      </c>
      <c r="I27" s="68"/>
      <c r="J27" s="68"/>
      <c r="K27" s="68"/>
      <c r="L27" s="71">
        <f>SUM(L26:L26)</f>
        <v>6148.53</v>
      </c>
    </row>
    <row r="28" ht="15" customHeight="1" spans="1:12">
      <c r="A28" s="63" t="s">
        <v>2314</v>
      </c>
      <c r="B28" s="63"/>
      <c r="C28" s="63"/>
      <c r="D28" s="64" t="s">
        <v>4</v>
      </c>
      <c r="E28" s="64"/>
      <c r="F28" s="64"/>
      <c r="G28" s="64" t="s">
        <v>2297</v>
      </c>
      <c r="H28" s="64" t="s">
        <v>2298</v>
      </c>
      <c r="I28" s="64"/>
      <c r="J28" s="64" t="s">
        <v>2299</v>
      </c>
      <c r="K28" s="64"/>
      <c r="L28" s="64" t="s">
        <v>2300</v>
      </c>
    </row>
    <row r="29" ht="21" customHeight="1" spans="1:12">
      <c r="A29" s="65" t="s">
        <v>2326</v>
      </c>
      <c r="B29" s="66" t="s">
        <v>2327</v>
      </c>
      <c r="C29" s="66"/>
      <c r="D29" s="65" t="s">
        <v>14</v>
      </c>
      <c r="E29" s="65"/>
      <c r="F29" s="65"/>
      <c r="G29" s="65" t="s">
        <v>15</v>
      </c>
      <c r="H29" s="67">
        <v>1</v>
      </c>
      <c r="I29" s="67"/>
      <c r="J29" s="70">
        <v>112.27</v>
      </c>
      <c r="K29" s="70"/>
      <c r="L29" s="70">
        <f>TRUNC(TRUNC(H29,8)*J29,2)</f>
        <v>112.27</v>
      </c>
    </row>
    <row r="30" ht="15" customHeight="1" spans="1:12">
      <c r="A30" s="2"/>
      <c r="B30" s="2"/>
      <c r="C30" s="2"/>
      <c r="D30" s="2"/>
      <c r="E30" s="2"/>
      <c r="F30" s="2"/>
      <c r="G30" s="2"/>
      <c r="H30" s="68" t="s">
        <v>2317</v>
      </c>
      <c r="I30" s="68"/>
      <c r="J30" s="68"/>
      <c r="K30" s="68"/>
      <c r="L30" s="71">
        <f>SUM(L29:L29)</f>
        <v>112.27</v>
      </c>
    </row>
    <row r="31" ht="15" customHeight="1" spans="1:12">
      <c r="A31" s="2"/>
      <c r="B31" s="2"/>
      <c r="C31" s="2"/>
      <c r="D31" s="2"/>
      <c r="E31" s="2"/>
      <c r="F31" s="2"/>
      <c r="G31" s="2"/>
      <c r="H31" s="69" t="s">
        <v>2318</v>
      </c>
      <c r="I31" s="69"/>
      <c r="J31" s="69"/>
      <c r="K31" s="69"/>
      <c r="L31" s="72">
        <f>SUM(L24,L27,L30)</f>
        <v>6775.08</v>
      </c>
    </row>
    <row r="32" ht="9.95" customHeight="1" spans="1:12">
      <c r="A32" s="2"/>
      <c r="B32" s="2"/>
      <c r="C32" s="2"/>
      <c r="D32" s="2"/>
      <c r="E32" s="2"/>
      <c r="F32" s="2"/>
      <c r="G32" s="2"/>
      <c r="H32" s="61"/>
      <c r="I32" s="61"/>
      <c r="J32" s="61"/>
      <c r="K32" s="61"/>
      <c r="L32" s="61"/>
    </row>
    <row r="33" ht="20.1" customHeight="1" spans="1:12">
      <c r="A33" s="62" t="s">
        <v>2328</v>
      </c>
      <c r="B33" s="62"/>
      <c r="C33" s="62"/>
      <c r="D33" s="62"/>
      <c r="E33" s="62"/>
      <c r="F33" s="62"/>
      <c r="G33" s="62"/>
      <c r="H33" s="62"/>
      <c r="I33" s="62"/>
      <c r="J33" s="62"/>
      <c r="K33" s="62"/>
      <c r="L33" s="62"/>
    </row>
    <row r="34" ht="15" customHeight="1" spans="1:12">
      <c r="A34" s="63" t="s">
        <v>2296</v>
      </c>
      <c r="B34" s="63"/>
      <c r="C34" s="63"/>
      <c r="D34" s="64" t="s">
        <v>4</v>
      </c>
      <c r="E34" s="64"/>
      <c r="F34" s="64"/>
      <c r="G34" s="64" t="s">
        <v>2297</v>
      </c>
      <c r="H34" s="64" t="s">
        <v>2298</v>
      </c>
      <c r="I34" s="64"/>
      <c r="J34" s="64" t="s">
        <v>2299</v>
      </c>
      <c r="K34" s="64"/>
      <c r="L34" s="64" t="s">
        <v>2300</v>
      </c>
    </row>
    <row r="35" ht="21" customHeight="1" spans="1:12">
      <c r="A35" s="65" t="s">
        <v>2329</v>
      </c>
      <c r="B35" s="66" t="s">
        <v>2330</v>
      </c>
      <c r="C35" s="66"/>
      <c r="D35" s="65" t="s">
        <v>14</v>
      </c>
      <c r="E35" s="65"/>
      <c r="F35" s="65"/>
      <c r="G35" s="65" t="s">
        <v>15</v>
      </c>
      <c r="H35" s="67">
        <v>1</v>
      </c>
      <c r="I35" s="67"/>
      <c r="J35" s="70">
        <v>148.04</v>
      </c>
      <c r="K35" s="70"/>
      <c r="L35" s="70">
        <f>TRUNC(TRUNC(H35,8)*J35,2)</f>
        <v>148.04</v>
      </c>
    </row>
    <row r="36" ht="21" customHeight="1" spans="1:12">
      <c r="A36" s="65" t="s">
        <v>2303</v>
      </c>
      <c r="B36" s="66" t="s">
        <v>2304</v>
      </c>
      <c r="C36" s="66"/>
      <c r="D36" s="65" t="s">
        <v>14</v>
      </c>
      <c r="E36" s="65"/>
      <c r="F36" s="65"/>
      <c r="G36" s="65" t="s">
        <v>15</v>
      </c>
      <c r="H36" s="67">
        <v>1</v>
      </c>
      <c r="I36" s="67"/>
      <c r="J36" s="70">
        <v>252.08</v>
      </c>
      <c r="K36" s="70"/>
      <c r="L36" s="70">
        <f>TRUNC(TRUNC(H36,8)*J36,2)</f>
        <v>252.08</v>
      </c>
    </row>
    <row r="37" ht="21" customHeight="1" spans="1:12">
      <c r="A37" s="65" t="s">
        <v>2331</v>
      </c>
      <c r="B37" s="66" t="s">
        <v>2332</v>
      </c>
      <c r="C37" s="66"/>
      <c r="D37" s="65" t="s">
        <v>14</v>
      </c>
      <c r="E37" s="65"/>
      <c r="F37" s="65"/>
      <c r="G37" s="65" t="s">
        <v>15</v>
      </c>
      <c r="H37" s="67">
        <v>1</v>
      </c>
      <c r="I37" s="67"/>
      <c r="J37" s="70">
        <v>10.89</v>
      </c>
      <c r="K37" s="70"/>
      <c r="L37" s="70">
        <f>TRUNC(TRUNC(H37,8)*J37,2)</f>
        <v>10.89</v>
      </c>
    </row>
    <row r="38" ht="21" customHeight="1" spans="1:12">
      <c r="A38" s="65" t="s">
        <v>2307</v>
      </c>
      <c r="B38" s="66" t="s">
        <v>2308</v>
      </c>
      <c r="C38" s="66"/>
      <c r="D38" s="65" t="s">
        <v>14</v>
      </c>
      <c r="E38" s="65"/>
      <c r="F38" s="65"/>
      <c r="G38" s="65" t="s">
        <v>15</v>
      </c>
      <c r="H38" s="67">
        <v>1</v>
      </c>
      <c r="I38" s="67"/>
      <c r="J38" s="70">
        <v>7.31</v>
      </c>
      <c r="K38" s="70"/>
      <c r="L38" s="70">
        <f>TRUNC(TRUNC(H38,8)*J38,2)</f>
        <v>7.31</v>
      </c>
    </row>
    <row r="39" ht="15" customHeight="1" spans="1:12">
      <c r="A39" s="2"/>
      <c r="B39" s="2"/>
      <c r="C39" s="2"/>
      <c r="D39" s="2"/>
      <c r="E39" s="2"/>
      <c r="F39" s="2"/>
      <c r="G39" s="2"/>
      <c r="H39" s="68" t="s">
        <v>2309</v>
      </c>
      <c r="I39" s="68"/>
      <c r="J39" s="68"/>
      <c r="K39" s="68"/>
      <c r="L39" s="71">
        <f>SUM(L35:L38)</f>
        <v>418.32</v>
      </c>
    </row>
    <row r="40" ht="15" customHeight="1" spans="1:12">
      <c r="A40" s="63" t="s">
        <v>2310</v>
      </c>
      <c r="B40" s="63"/>
      <c r="C40" s="63"/>
      <c r="D40" s="64" t="s">
        <v>4</v>
      </c>
      <c r="E40" s="64"/>
      <c r="F40" s="64"/>
      <c r="G40" s="64" t="s">
        <v>2297</v>
      </c>
      <c r="H40" s="64" t="s">
        <v>2298</v>
      </c>
      <c r="I40" s="64"/>
      <c r="J40" s="64" t="s">
        <v>2299</v>
      </c>
      <c r="K40" s="64"/>
      <c r="L40" s="64" t="s">
        <v>2300</v>
      </c>
    </row>
    <row r="41" ht="15" customHeight="1" spans="1:12">
      <c r="A41" s="65" t="s">
        <v>2333</v>
      </c>
      <c r="B41" s="66" t="s">
        <v>2334</v>
      </c>
      <c r="C41" s="66"/>
      <c r="D41" s="65" t="s">
        <v>14</v>
      </c>
      <c r="E41" s="65"/>
      <c r="F41" s="65"/>
      <c r="G41" s="65" t="s">
        <v>15</v>
      </c>
      <c r="H41" s="67">
        <v>1</v>
      </c>
      <c r="I41" s="67"/>
      <c r="J41" s="70">
        <v>4528.31</v>
      </c>
      <c r="K41" s="70"/>
      <c r="L41" s="70">
        <f>TRUNC(TRUNC(H41,8)*J41,2)</f>
        <v>4528.31</v>
      </c>
    </row>
    <row r="42" ht="15" customHeight="1" spans="1:12">
      <c r="A42" s="2"/>
      <c r="B42" s="2"/>
      <c r="C42" s="2"/>
      <c r="D42" s="2"/>
      <c r="E42" s="2"/>
      <c r="F42" s="2"/>
      <c r="G42" s="2"/>
      <c r="H42" s="68" t="s">
        <v>2313</v>
      </c>
      <c r="I42" s="68"/>
      <c r="J42" s="68"/>
      <c r="K42" s="68"/>
      <c r="L42" s="71">
        <f>SUM(L41:L41)</f>
        <v>4528.31</v>
      </c>
    </row>
    <row r="43" ht="15" customHeight="1" spans="1:12">
      <c r="A43" s="63" t="s">
        <v>2314</v>
      </c>
      <c r="B43" s="63"/>
      <c r="C43" s="63"/>
      <c r="D43" s="64" t="s">
        <v>4</v>
      </c>
      <c r="E43" s="64"/>
      <c r="F43" s="64"/>
      <c r="G43" s="64" t="s">
        <v>2297</v>
      </c>
      <c r="H43" s="64" t="s">
        <v>2298</v>
      </c>
      <c r="I43" s="64"/>
      <c r="J43" s="64" t="s">
        <v>2299</v>
      </c>
      <c r="K43" s="64"/>
      <c r="L43" s="64" t="s">
        <v>2300</v>
      </c>
    </row>
    <row r="44" ht="21" customHeight="1" spans="1:12">
      <c r="A44" s="65" t="s">
        <v>2335</v>
      </c>
      <c r="B44" s="66" t="s">
        <v>2336</v>
      </c>
      <c r="C44" s="66"/>
      <c r="D44" s="65" t="s">
        <v>14</v>
      </c>
      <c r="E44" s="65"/>
      <c r="F44" s="65"/>
      <c r="G44" s="65" t="s">
        <v>15</v>
      </c>
      <c r="H44" s="67">
        <v>1</v>
      </c>
      <c r="I44" s="67"/>
      <c r="J44" s="70">
        <v>19.83</v>
      </c>
      <c r="K44" s="70"/>
      <c r="L44" s="70">
        <f>TRUNC(TRUNC(H44,8)*J44,2)</f>
        <v>19.83</v>
      </c>
    </row>
    <row r="45" ht="15" customHeight="1" spans="1:12">
      <c r="A45" s="2"/>
      <c r="B45" s="2"/>
      <c r="C45" s="2"/>
      <c r="D45" s="2"/>
      <c r="E45" s="2"/>
      <c r="F45" s="2"/>
      <c r="G45" s="2"/>
      <c r="H45" s="68" t="s">
        <v>2317</v>
      </c>
      <c r="I45" s="68"/>
      <c r="J45" s="68"/>
      <c r="K45" s="68"/>
      <c r="L45" s="71">
        <f>SUM(L44:L44)</f>
        <v>19.83</v>
      </c>
    </row>
    <row r="46" ht="15" customHeight="1" spans="1:12">
      <c r="A46" s="2"/>
      <c r="B46" s="2"/>
      <c r="C46" s="2"/>
      <c r="D46" s="2"/>
      <c r="E46" s="2"/>
      <c r="F46" s="2"/>
      <c r="G46" s="2"/>
      <c r="H46" s="69" t="s">
        <v>2318</v>
      </c>
      <c r="I46" s="69"/>
      <c r="J46" s="69"/>
      <c r="K46" s="69"/>
      <c r="L46" s="72">
        <f>SUM(L39,L42,L45)</f>
        <v>4966.46</v>
      </c>
    </row>
    <row r="47" ht="9.95" customHeight="1" spans="1:12">
      <c r="A47" s="2"/>
      <c r="B47" s="2"/>
      <c r="C47" s="2"/>
      <c r="D47" s="2"/>
      <c r="E47" s="2"/>
      <c r="F47" s="2"/>
      <c r="G47" s="2"/>
      <c r="H47" s="61"/>
      <c r="I47" s="61"/>
      <c r="J47" s="61"/>
      <c r="K47" s="61"/>
      <c r="L47" s="61"/>
    </row>
    <row r="48" ht="20.1" customHeight="1" spans="1:12">
      <c r="A48" s="62" t="s">
        <v>2337</v>
      </c>
      <c r="B48" s="62"/>
      <c r="C48" s="62"/>
      <c r="D48" s="62"/>
      <c r="E48" s="62"/>
      <c r="F48" s="62"/>
      <c r="G48" s="62"/>
      <c r="H48" s="62"/>
      <c r="I48" s="62"/>
      <c r="J48" s="62"/>
      <c r="K48" s="62"/>
      <c r="L48" s="62"/>
    </row>
    <row r="49" ht="15" customHeight="1" spans="1:12">
      <c r="A49" s="63" t="s">
        <v>2296</v>
      </c>
      <c r="B49" s="63"/>
      <c r="C49" s="63"/>
      <c r="D49" s="64" t="s">
        <v>4</v>
      </c>
      <c r="E49" s="64"/>
      <c r="F49" s="64"/>
      <c r="G49" s="64" t="s">
        <v>2297</v>
      </c>
      <c r="H49" s="64" t="s">
        <v>2298</v>
      </c>
      <c r="I49" s="64"/>
      <c r="J49" s="64" t="s">
        <v>2299</v>
      </c>
      <c r="K49" s="64"/>
      <c r="L49" s="64" t="s">
        <v>2300</v>
      </c>
    </row>
    <row r="50" ht="21" customHeight="1" spans="1:12">
      <c r="A50" s="65" t="s">
        <v>2338</v>
      </c>
      <c r="B50" s="66" t="s">
        <v>2339</v>
      </c>
      <c r="C50" s="66"/>
      <c r="D50" s="65" t="s">
        <v>14</v>
      </c>
      <c r="E50" s="65"/>
      <c r="F50" s="65"/>
      <c r="G50" s="65" t="s">
        <v>15</v>
      </c>
      <c r="H50" s="67">
        <v>1</v>
      </c>
      <c r="I50" s="67"/>
      <c r="J50" s="70">
        <v>859.55</v>
      </c>
      <c r="K50" s="70"/>
      <c r="L50" s="70">
        <f t="shared" ref="L50:L55" si="0">ROUND(ROUND(H50,8)*J50,2)</f>
        <v>859.55</v>
      </c>
    </row>
    <row r="51" ht="21" customHeight="1" spans="1:12">
      <c r="A51" s="65" t="s">
        <v>2340</v>
      </c>
      <c r="B51" s="66" t="s">
        <v>2341</v>
      </c>
      <c r="C51" s="66"/>
      <c r="D51" s="65" t="s">
        <v>14</v>
      </c>
      <c r="E51" s="65"/>
      <c r="F51" s="65"/>
      <c r="G51" s="65" t="s">
        <v>15</v>
      </c>
      <c r="H51" s="67">
        <v>1</v>
      </c>
      <c r="I51" s="67"/>
      <c r="J51" s="70">
        <v>250.24</v>
      </c>
      <c r="K51" s="70"/>
      <c r="L51" s="70">
        <f t="shared" si="0"/>
        <v>250.24</v>
      </c>
    </row>
    <row r="52" ht="21" customHeight="1" spans="1:12">
      <c r="A52" s="65" t="s">
        <v>2303</v>
      </c>
      <c r="B52" s="66" t="s">
        <v>2304</v>
      </c>
      <c r="C52" s="66"/>
      <c r="D52" s="65" t="s">
        <v>14</v>
      </c>
      <c r="E52" s="65"/>
      <c r="F52" s="65"/>
      <c r="G52" s="65" t="s">
        <v>15</v>
      </c>
      <c r="H52" s="67">
        <v>1</v>
      </c>
      <c r="I52" s="67"/>
      <c r="J52" s="70">
        <v>252.08</v>
      </c>
      <c r="K52" s="70"/>
      <c r="L52" s="70">
        <f t="shared" si="0"/>
        <v>252.08</v>
      </c>
    </row>
    <row r="53" ht="21" customHeight="1" spans="1:12">
      <c r="A53" s="65" t="s">
        <v>2342</v>
      </c>
      <c r="B53" s="66" t="s">
        <v>2343</v>
      </c>
      <c r="C53" s="66"/>
      <c r="D53" s="65" t="s">
        <v>14</v>
      </c>
      <c r="E53" s="65"/>
      <c r="F53" s="65"/>
      <c r="G53" s="65" t="s">
        <v>15</v>
      </c>
      <c r="H53" s="67">
        <v>1</v>
      </c>
      <c r="I53" s="67"/>
      <c r="J53" s="70">
        <v>114.72</v>
      </c>
      <c r="K53" s="70"/>
      <c r="L53" s="70">
        <f t="shared" si="0"/>
        <v>114.72</v>
      </c>
    </row>
    <row r="54" ht="21" customHeight="1" spans="1:12">
      <c r="A54" s="65" t="s">
        <v>2307</v>
      </c>
      <c r="B54" s="66" t="s">
        <v>2308</v>
      </c>
      <c r="C54" s="66"/>
      <c r="D54" s="65" t="s">
        <v>14</v>
      </c>
      <c r="E54" s="65"/>
      <c r="F54" s="65"/>
      <c r="G54" s="65" t="s">
        <v>15</v>
      </c>
      <c r="H54" s="67">
        <v>1</v>
      </c>
      <c r="I54" s="67"/>
      <c r="J54" s="70">
        <v>7.31</v>
      </c>
      <c r="K54" s="70"/>
      <c r="L54" s="70">
        <f t="shared" si="0"/>
        <v>7.31</v>
      </c>
    </row>
    <row r="55" ht="21" customHeight="1" spans="1:12">
      <c r="A55" s="65" t="s">
        <v>2344</v>
      </c>
      <c r="B55" s="66" t="s">
        <v>2345</v>
      </c>
      <c r="C55" s="66"/>
      <c r="D55" s="65" t="s">
        <v>14</v>
      </c>
      <c r="E55" s="65"/>
      <c r="F55" s="65"/>
      <c r="G55" s="65" t="s">
        <v>15</v>
      </c>
      <c r="H55" s="67">
        <v>1</v>
      </c>
      <c r="I55" s="67"/>
      <c r="J55" s="70">
        <v>150.72</v>
      </c>
      <c r="K55" s="70"/>
      <c r="L55" s="70">
        <f t="shared" si="0"/>
        <v>150.72</v>
      </c>
    </row>
    <row r="56" ht="15" customHeight="1" spans="1:12">
      <c r="A56" s="2"/>
      <c r="B56" s="2"/>
      <c r="C56" s="2"/>
      <c r="D56" s="2"/>
      <c r="E56" s="2"/>
      <c r="F56" s="2"/>
      <c r="G56" s="2"/>
      <c r="H56" s="68" t="s">
        <v>2309</v>
      </c>
      <c r="I56" s="68"/>
      <c r="J56" s="68"/>
      <c r="K56" s="68"/>
      <c r="L56" s="71">
        <f>SUM(L50:L55)</f>
        <v>1634.62</v>
      </c>
    </row>
    <row r="57" ht="15" customHeight="1" spans="1:12">
      <c r="A57" s="63" t="s">
        <v>2310</v>
      </c>
      <c r="B57" s="63"/>
      <c r="C57" s="63"/>
      <c r="D57" s="64" t="s">
        <v>4</v>
      </c>
      <c r="E57" s="64"/>
      <c r="F57" s="64"/>
      <c r="G57" s="64" t="s">
        <v>2297</v>
      </c>
      <c r="H57" s="64" t="s">
        <v>2298</v>
      </c>
      <c r="I57" s="64"/>
      <c r="J57" s="64" t="s">
        <v>2299</v>
      </c>
      <c r="K57" s="64"/>
      <c r="L57" s="64" t="s">
        <v>2300</v>
      </c>
    </row>
    <row r="58" ht="15" customHeight="1" spans="1:12">
      <c r="A58" s="65" t="s">
        <v>2346</v>
      </c>
      <c r="B58" s="66" t="s">
        <v>2347</v>
      </c>
      <c r="C58" s="66"/>
      <c r="D58" s="65" t="s">
        <v>14</v>
      </c>
      <c r="E58" s="65"/>
      <c r="F58" s="65"/>
      <c r="G58" s="65" t="s">
        <v>15</v>
      </c>
      <c r="H58" s="67">
        <v>1.371429</v>
      </c>
      <c r="I58" s="67"/>
      <c r="J58" s="70">
        <v>2588.09</v>
      </c>
      <c r="K58" s="70"/>
      <c r="L58" s="70">
        <f>ROUND(ROUND(H58,8)*J58,2)</f>
        <v>3549.38</v>
      </c>
    </row>
    <row r="59" ht="15" customHeight="1" spans="1:12">
      <c r="A59" s="2"/>
      <c r="B59" s="2"/>
      <c r="C59" s="2"/>
      <c r="D59" s="2"/>
      <c r="E59" s="2"/>
      <c r="F59" s="2"/>
      <c r="G59" s="2"/>
      <c r="H59" s="68" t="s">
        <v>2313</v>
      </c>
      <c r="I59" s="68"/>
      <c r="J59" s="68"/>
      <c r="K59" s="68"/>
      <c r="L59" s="71">
        <f>SUM(L58:L58)</f>
        <v>3549.38</v>
      </c>
    </row>
    <row r="60" ht="15" customHeight="1" spans="1:12">
      <c r="A60" s="63" t="s">
        <v>2314</v>
      </c>
      <c r="B60" s="63"/>
      <c r="C60" s="63"/>
      <c r="D60" s="64" t="s">
        <v>4</v>
      </c>
      <c r="E60" s="64"/>
      <c r="F60" s="64"/>
      <c r="G60" s="64" t="s">
        <v>2297</v>
      </c>
      <c r="H60" s="64" t="s">
        <v>2298</v>
      </c>
      <c r="I60" s="64"/>
      <c r="J60" s="64" t="s">
        <v>2299</v>
      </c>
      <c r="K60" s="64"/>
      <c r="L60" s="64" t="s">
        <v>2300</v>
      </c>
    </row>
    <row r="61" ht="21" customHeight="1" spans="1:12">
      <c r="A61" s="65" t="s">
        <v>2348</v>
      </c>
      <c r="B61" s="66" t="s">
        <v>2349</v>
      </c>
      <c r="C61" s="66"/>
      <c r="D61" s="65" t="s">
        <v>14</v>
      </c>
      <c r="E61" s="65"/>
      <c r="F61" s="65"/>
      <c r="G61" s="65" t="s">
        <v>15</v>
      </c>
      <c r="H61" s="67">
        <v>1</v>
      </c>
      <c r="I61" s="67"/>
      <c r="J61" s="70">
        <v>11.33</v>
      </c>
      <c r="K61" s="70"/>
      <c r="L61" s="70">
        <f>ROUND(ROUND(H61,8)*J61,2)</f>
        <v>11.33</v>
      </c>
    </row>
    <row r="62" ht="15" customHeight="1" spans="1:12">
      <c r="A62" s="2"/>
      <c r="B62" s="2"/>
      <c r="C62" s="2"/>
      <c r="D62" s="2"/>
      <c r="E62" s="2"/>
      <c r="F62" s="2"/>
      <c r="G62" s="2"/>
      <c r="H62" s="68" t="s">
        <v>2317</v>
      </c>
      <c r="I62" s="68"/>
      <c r="J62" s="68"/>
      <c r="K62" s="68"/>
      <c r="L62" s="71">
        <f>SUM(L61:L61)</f>
        <v>11.33</v>
      </c>
    </row>
    <row r="63" ht="15" customHeight="1" spans="1:12">
      <c r="A63" s="93" t="s">
        <v>2350</v>
      </c>
      <c r="B63" s="93"/>
      <c r="C63" s="93"/>
      <c r="D63" s="93"/>
      <c r="E63" s="2"/>
      <c r="F63" s="2"/>
      <c r="G63" s="2"/>
      <c r="H63" s="69" t="s">
        <v>2318</v>
      </c>
      <c r="I63" s="69"/>
      <c r="J63" s="69"/>
      <c r="K63" s="69"/>
      <c r="L63" s="72">
        <v>5195.33</v>
      </c>
    </row>
    <row r="64" ht="78" customHeight="1" spans="1:12">
      <c r="A64" s="93"/>
      <c r="B64" s="93"/>
      <c r="C64" s="93"/>
      <c r="D64" s="93"/>
      <c r="E64" s="2"/>
      <c r="F64" s="2"/>
      <c r="G64" s="2"/>
      <c r="H64" s="2"/>
      <c r="I64" s="2"/>
      <c r="J64" s="2"/>
      <c r="K64" s="2"/>
      <c r="L64" s="2"/>
    </row>
    <row r="65" ht="9.95" customHeight="1" spans="1:12">
      <c r="A65" s="2"/>
      <c r="B65" s="2"/>
      <c r="C65" s="2"/>
      <c r="D65" s="2"/>
      <c r="E65" s="2"/>
      <c r="F65" s="2"/>
      <c r="G65" s="2"/>
      <c r="H65" s="61"/>
      <c r="I65" s="61"/>
      <c r="J65" s="61"/>
      <c r="K65" s="61"/>
      <c r="L65" s="61"/>
    </row>
    <row r="66" ht="20.1" customHeight="1" spans="1:12">
      <c r="A66" s="62" t="s">
        <v>2351</v>
      </c>
      <c r="B66" s="62"/>
      <c r="C66" s="62"/>
      <c r="D66" s="62"/>
      <c r="E66" s="62"/>
      <c r="F66" s="62"/>
      <c r="G66" s="62"/>
      <c r="H66" s="62"/>
      <c r="I66" s="62"/>
      <c r="J66" s="62"/>
      <c r="K66" s="62"/>
      <c r="L66" s="62"/>
    </row>
    <row r="67" ht="12.95" customHeight="1" spans="1:12">
      <c r="A67" s="74" t="s">
        <v>2097</v>
      </c>
      <c r="B67" s="74"/>
      <c r="C67" s="74"/>
      <c r="D67" s="75" t="s">
        <v>2352</v>
      </c>
      <c r="E67" s="75"/>
      <c r="F67" s="76" t="s">
        <v>2353</v>
      </c>
      <c r="G67" s="76"/>
      <c r="H67" s="76" t="s">
        <v>2354</v>
      </c>
      <c r="I67" s="76"/>
      <c r="J67" s="76"/>
      <c r="K67" s="76"/>
      <c r="L67" s="76" t="s">
        <v>2355</v>
      </c>
    </row>
    <row r="68" ht="12" customHeight="1" spans="1:12">
      <c r="A68" s="74"/>
      <c r="B68" s="74"/>
      <c r="C68" s="74"/>
      <c r="D68" s="75"/>
      <c r="E68" s="75"/>
      <c r="F68" s="64" t="s">
        <v>2356</v>
      </c>
      <c r="G68" s="64" t="s">
        <v>2357</v>
      </c>
      <c r="H68" s="64" t="s">
        <v>2356</v>
      </c>
      <c r="I68" s="64"/>
      <c r="J68" s="64" t="s">
        <v>2357</v>
      </c>
      <c r="K68" s="64"/>
      <c r="L68" s="76"/>
    </row>
    <row r="69" ht="15" customHeight="1" spans="1:12">
      <c r="A69" s="77" t="s">
        <v>2358</v>
      </c>
      <c r="B69" s="78" t="s">
        <v>2359</v>
      </c>
      <c r="C69" s="78"/>
      <c r="D69" s="79">
        <v>12.3</v>
      </c>
      <c r="E69" s="79"/>
      <c r="F69" s="80">
        <v>1</v>
      </c>
      <c r="G69" s="80">
        <v>0.0001</v>
      </c>
      <c r="H69" s="81">
        <v>307.1454</v>
      </c>
      <c r="I69" s="81"/>
      <c r="J69" s="81">
        <v>93.4739</v>
      </c>
      <c r="K69" s="81"/>
      <c r="L69" s="81">
        <f t="shared" ref="L69:L76" si="1">ROUND(D69*(ROUND(F69*H69,4)+ROUND(G69*J69,4)),4)</f>
        <v>3778.0028</v>
      </c>
    </row>
    <row r="70" ht="15.95" customHeight="1" spans="1:12">
      <c r="A70" s="77" t="s">
        <v>2360</v>
      </c>
      <c r="B70" s="78" t="s">
        <v>2361</v>
      </c>
      <c r="C70" s="78"/>
      <c r="D70" s="79">
        <v>6.15</v>
      </c>
      <c r="E70" s="79"/>
      <c r="F70" s="80">
        <v>1</v>
      </c>
      <c r="G70" s="80">
        <v>0.001</v>
      </c>
      <c r="H70" s="81">
        <v>351.552</v>
      </c>
      <c r="I70" s="81"/>
      <c r="J70" s="81">
        <v>142.32</v>
      </c>
      <c r="K70" s="81"/>
      <c r="L70" s="81">
        <f t="shared" si="1"/>
        <v>2162.9199</v>
      </c>
    </row>
    <row r="71" ht="15" customHeight="1" spans="1:12">
      <c r="A71" s="77" t="s">
        <v>2362</v>
      </c>
      <c r="B71" s="78" t="s">
        <v>2363</v>
      </c>
      <c r="C71" s="78"/>
      <c r="D71" s="79">
        <v>6.15</v>
      </c>
      <c r="E71" s="79"/>
      <c r="F71" s="80">
        <v>1</v>
      </c>
      <c r="G71" s="80">
        <v>0.0001</v>
      </c>
      <c r="H71" s="81">
        <v>323.5998</v>
      </c>
      <c r="I71" s="81"/>
      <c r="J71" s="81">
        <v>85.1424</v>
      </c>
      <c r="K71" s="81"/>
      <c r="L71" s="81">
        <f t="shared" si="1"/>
        <v>1990.191</v>
      </c>
    </row>
    <row r="72" ht="15.95" customHeight="1" spans="1:12">
      <c r="A72" s="77" t="s">
        <v>2364</v>
      </c>
      <c r="B72" s="78" t="s">
        <v>2365</v>
      </c>
      <c r="C72" s="78"/>
      <c r="D72" s="79">
        <v>27.675</v>
      </c>
      <c r="E72" s="79"/>
      <c r="F72" s="80">
        <v>1</v>
      </c>
      <c r="G72" s="80">
        <v>0.0001</v>
      </c>
      <c r="H72" s="81">
        <v>399.9658</v>
      </c>
      <c r="I72" s="81"/>
      <c r="J72" s="81">
        <v>136.2281</v>
      </c>
      <c r="K72" s="81"/>
      <c r="L72" s="81">
        <f t="shared" si="1"/>
        <v>11069.4299</v>
      </c>
    </row>
    <row r="73" ht="15.95" customHeight="1" spans="1:12">
      <c r="A73" s="77" t="s">
        <v>2366</v>
      </c>
      <c r="B73" s="78" t="s">
        <v>2367</v>
      </c>
      <c r="C73" s="78"/>
      <c r="D73" s="79">
        <v>6.15</v>
      </c>
      <c r="E73" s="79"/>
      <c r="F73" s="80">
        <v>0</v>
      </c>
      <c r="G73" s="80">
        <v>0</v>
      </c>
      <c r="H73" s="81">
        <v>416.7938</v>
      </c>
      <c r="I73" s="81"/>
      <c r="J73" s="81">
        <v>132.6171</v>
      </c>
      <c r="K73" s="81"/>
      <c r="L73" s="81">
        <f t="shared" si="1"/>
        <v>0</v>
      </c>
    </row>
    <row r="74" ht="15" customHeight="1" spans="1:12">
      <c r="A74" s="77" t="s">
        <v>2368</v>
      </c>
      <c r="B74" s="78" t="s">
        <v>2369</v>
      </c>
      <c r="C74" s="78"/>
      <c r="D74" s="79">
        <v>12.3</v>
      </c>
      <c r="E74" s="79"/>
      <c r="F74" s="80">
        <v>1</v>
      </c>
      <c r="G74" s="80">
        <v>0.0001</v>
      </c>
      <c r="H74" s="81">
        <v>35.362</v>
      </c>
      <c r="I74" s="81"/>
      <c r="J74" s="81">
        <v>6.0845</v>
      </c>
      <c r="K74" s="81"/>
      <c r="L74" s="81">
        <f t="shared" si="1"/>
        <v>434.96</v>
      </c>
    </row>
    <row r="75" ht="15" customHeight="1" spans="1:12">
      <c r="A75" s="77" t="s">
        <v>2370</v>
      </c>
      <c r="B75" s="78" t="s">
        <v>2371</v>
      </c>
      <c r="C75" s="78"/>
      <c r="D75" s="79">
        <v>6.15</v>
      </c>
      <c r="E75" s="79"/>
      <c r="F75" s="80">
        <v>1</v>
      </c>
      <c r="G75" s="80">
        <v>0.0001</v>
      </c>
      <c r="H75" s="81">
        <v>112.9386</v>
      </c>
      <c r="I75" s="81"/>
      <c r="J75" s="81">
        <v>56.2636</v>
      </c>
      <c r="K75" s="81"/>
      <c r="L75" s="81">
        <f t="shared" si="1"/>
        <v>694.6068</v>
      </c>
    </row>
    <row r="76" ht="15" customHeight="1" spans="1:12">
      <c r="A76" s="77" t="s">
        <v>2372</v>
      </c>
      <c r="B76" s="78" t="s">
        <v>2373</v>
      </c>
      <c r="C76" s="78"/>
      <c r="D76" s="79">
        <v>6.15</v>
      </c>
      <c r="E76" s="79"/>
      <c r="F76" s="80">
        <v>1</v>
      </c>
      <c r="G76" s="80">
        <v>0.001</v>
      </c>
      <c r="H76" s="81">
        <v>84.7976</v>
      </c>
      <c r="I76" s="81"/>
      <c r="J76" s="81">
        <v>48.5454</v>
      </c>
      <c r="K76" s="81"/>
      <c r="L76" s="81">
        <f t="shared" si="1"/>
        <v>521.8035</v>
      </c>
    </row>
    <row r="77" ht="15" customHeight="1" spans="1:12">
      <c r="A77" s="1"/>
      <c r="B77" s="1"/>
      <c r="C77" s="1"/>
      <c r="D77" s="1"/>
      <c r="E77" s="1"/>
      <c r="F77" s="1"/>
      <c r="G77" s="1"/>
      <c r="H77" s="82" t="s">
        <v>2374</v>
      </c>
      <c r="I77" s="82"/>
      <c r="J77" s="82"/>
      <c r="K77" s="82"/>
      <c r="L77" s="85">
        <f>SUM(L68:L76)</f>
        <v>20651.9139</v>
      </c>
    </row>
    <row r="78" ht="15" customHeight="1" spans="1:12">
      <c r="A78" s="2"/>
      <c r="B78" s="2"/>
      <c r="C78" s="2"/>
      <c r="D78" s="2"/>
      <c r="E78" s="2"/>
      <c r="F78" s="2"/>
      <c r="G78" s="2"/>
      <c r="H78" s="69" t="s">
        <v>2375</v>
      </c>
      <c r="I78" s="69"/>
      <c r="J78" s="69"/>
      <c r="K78" s="69"/>
      <c r="L78" s="81">
        <f>SUM(L77)</f>
        <v>20651.9139</v>
      </c>
    </row>
    <row r="79" ht="15" customHeight="1" spans="1:12">
      <c r="A79" s="2"/>
      <c r="B79" s="2"/>
      <c r="C79" s="2"/>
      <c r="D79" s="2"/>
      <c r="E79" s="2"/>
      <c r="F79" s="2"/>
      <c r="G79" s="2"/>
      <c r="H79" s="69" t="s">
        <v>2376</v>
      </c>
      <c r="I79" s="69"/>
      <c r="J79" s="69"/>
      <c r="K79" s="69"/>
      <c r="L79" s="94"/>
    </row>
    <row r="80" ht="15" customHeight="1" spans="1:12">
      <c r="A80" s="2"/>
      <c r="B80" s="2"/>
      <c r="C80" s="2"/>
      <c r="D80" s="2"/>
      <c r="E80" s="2"/>
      <c r="F80" s="2"/>
      <c r="G80" s="2"/>
      <c r="H80" s="69" t="s">
        <v>2377</v>
      </c>
      <c r="I80" s="69"/>
      <c r="J80" s="69"/>
      <c r="K80" s="69"/>
      <c r="L80" s="81" t="e">
        <f>ROUND(L78/L79,4)</f>
        <v>#DIV/0!</v>
      </c>
    </row>
    <row r="81" ht="15" customHeight="1" spans="1:12">
      <c r="A81" s="2"/>
      <c r="B81" s="2"/>
      <c r="C81" s="2"/>
      <c r="D81" s="2"/>
      <c r="E81" s="2"/>
      <c r="F81" s="2"/>
      <c r="G81" s="2"/>
      <c r="H81" s="69" t="s">
        <v>2378</v>
      </c>
      <c r="I81" s="69"/>
      <c r="J81" s="69"/>
      <c r="K81" s="69"/>
      <c r="L81" s="95" t="e">
        <f>SUM(L80)</f>
        <v>#DIV/0!</v>
      </c>
    </row>
    <row r="82" ht="15" customHeight="1" spans="1:12">
      <c r="A82" s="93" t="s">
        <v>2379</v>
      </c>
      <c r="B82" s="93"/>
      <c r="C82" s="93"/>
      <c r="D82" s="93"/>
      <c r="E82" s="2"/>
      <c r="F82" s="2"/>
      <c r="G82" s="2"/>
      <c r="H82" s="69" t="s">
        <v>2318</v>
      </c>
      <c r="I82" s="69"/>
      <c r="J82" s="69"/>
      <c r="K82" s="69"/>
      <c r="L82" s="72">
        <v>20651.92</v>
      </c>
    </row>
    <row r="83" ht="2.1" customHeight="1" spans="1:12">
      <c r="A83" s="93"/>
      <c r="B83" s="93"/>
      <c r="C83" s="93"/>
      <c r="D83" s="93"/>
      <c r="E83" s="2"/>
      <c r="F83" s="2"/>
      <c r="G83" s="2"/>
      <c r="H83" s="2"/>
      <c r="I83" s="2"/>
      <c r="J83" s="2"/>
      <c r="K83" s="2"/>
      <c r="L83" s="2"/>
    </row>
    <row r="84" ht="9.95" customHeight="1" spans="1:12">
      <c r="A84" s="2"/>
      <c r="B84" s="2"/>
      <c r="C84" s="2"/>
      <c r="D84" s="2"/>
      <c r="E84" s="2"/>
      <c r="F84" s="2"/>
      <c r="G84" s="2"/>
      <c r="H84" s="61"/>
      <c r="I84" s="61"/>
      <c r="J84" s="61"/>
      <c r="K84" s="61"/>
      <c r="L84" s="61"/>
    </row>
    <row r="85" ht="20.1" customHeight="1" spans="1:12">
      <c r="A85" s="62" t="s">
        <v>2380</v>
      </c>
      <c r="B85" s="62"/>
      <c r="C85" s="62"/>
      <c r="D85" s="62"/>
      <c r="E85" s="62"/>
      <c r="F85" s="62"/>
      <c r="G85" s="62"/>
      <c r="H85" s="62"/>
      <c r="I85" s="62"/>
      <c r="J85" s="62"/>
      <c r="K85" s="62"/>
      <c r="L85" s="62"/>
    </row>
    <row r="86" ht="15" customHeight="1" spans="1:12">
      <c r="A86" s="63" t="s">
        <v>2381</v>
      </c>
      <c r="B86" s="63"/>
      <c r="C86" s="63"/>
      <c r="D86" s="64" t="s">
        <v>4</v>
      </c>
      <c r="E86" s="64"/>
      <c r="F86" s="64"/>
      <c r="G86" s="64" t="s">
        <v>2297</v>
      </c>
      <c r="H86" s="64" t="s">
        <v>2298</v>
      </c>
      <c r="I86" s="64"/>
      <c r="J86" s="64" t="s">
        <v>2299</v>
      </c>
      <c r="K86" s="64"/>
      <c r="L86" s="64" t="s">
        <v>2300</v>
      </c>
    </row>
    <row r="87" ht="29.1" customHeight="1" spans="1:12">
      <c r="A87" s="65" t="s">
        <v>2382</v>
      </c>
      <c r="B87" s="66" t="s">
        <v>2383</v>
      </c>
      <c r="C87" s="66"/>
      <c r="D87" s="65" t="s">
        <v>14</v>
      </c>
      <c r="E87" s="65"/>
      <c r="F87" s="65"/>
      <c r="G87" s="65" t="s">
        <v>2384</v>
      </c>
      <c r="H87" s="67">
        <v>0.0029</v>
      </c>
      <c r="I87" s="67"/>
      <c r="J87" s="70">
        <v>84.09</v>
      </c>
      <c r="K87" s="70"/>
      <c r="L87" s="70">
        <f>TRUNC(TRUNC(H87,8)*J87,2)</f>
        <v>0.24</v>
      </c>
    </row>
    <row r="88" ht="29.1" customHeight="1" spans="1:12">
      <c r="A88" s="65" t="s">
        <v>2385</v>
      </c>
      <c r="B88" s="66" t="s">
        <v>2386</v>
      </c>
      <c r="C88" s="66"/>
      <c r="D88" s="65" t="s">
        <v>14</v>
      </c>
      <c r="E88" s="65"/>
      <c r="F88" s="65"/>
      <c r="G88" s="65" t="s">
        <v>2387</v>
      </c>
      <c r="H88" s="67">
        <v>0.0017</v>
      </c>
      <c r="I88" s="67"/>
      <c r="J88" s="70">
        <v>201.86</v>
      </c>
      <c r="K88" s="70"/>
      <c r="L88" s="70">
        <f>TRUNC(TRUNC(H88,8)*J88,2)</f>
        <v>0.34</v>
      </c>
    </row>
    <row r="89" ht="18" customHeight="1" spans="1:12">
      <c r="A89" s="2"/>
      <c r="B89" s="2"/>
      <c r="C89" s="2"/>
      <c r="D89" s="2"/>
      <c r="E89" s="2"/>
      <c r="F89" s="2"/>
      <c r="G89" s="2"/>
      <c r="H89" s="68" t="s">
        <v>2388</v>
      </c>
      <c r="I89" s="68"/>
      <c r="J89" s="68"/>
      <c r="K89" s="68"/>
      <c r="L89" s="71">
        <f>SUM(L87:L88)</f>
        <v>0.58</v>
      </c>
    </row>
    <row r="90" ht="15" customHeight="1" spans="1:12">
      <c r="A90" s="63" t="s">
        <v>2389</v>
      </c>
      <c r="B90" s="63"/>
      <c r="C90" s="63"/>
      <c r="D90" s="64" t="s">
        <v>4</v>
      </c>
      <c r="E90" s="64"/>
      <c r="F90" s="64"/>
      <c r="G90" s="64" t="s">
        <v>2297</v>
      </c>
      <c r="H90" s="64" t="s">
        <v>2298</v>
      </c>
      <c r="I90" s="64"/>
      <c r="J90" s="64" t="s">
        <v>2299</v>
      </c>
      <c r="K90" s="64"/>
      <c r="L90" s="64" t="s">
        <v>2300</v>
      </c>
    </row>
    <row r="91" ht="15" customHeight="1" spans="1:12">
      <c r="A91" s="65" t="s">
        <v>2390</v>
      </c>
      <c r="B91" s="66" t="s">
        <v>2391</v>
      </c>
      <c r="C91" s="66"/>
      <c r="D91" s="65" t="s">
        <v>14</v>
      </c>
      <c r="E91" s="65"/>
      <c r="F91" s="65"/>
      <c r="G91" s="65" t="s">
        <v>2392</v>
      </c>
      <c r="H91" s="67">
        <v>0.0046</v>
      </c>
      <c r="I91" s="67"/>
      <c r="J91" s="70">
        <v>24.1</v>
      </c>
      <c r="K91" s="70"/>
      <c r="L91" s="70">
        <f>TRUNC(TRUNC(H91,8)*J91,2)</f>
        <v>0.11</v>
      </c>
    </row>
    <row r="92" ht="18" customHeight="1" spans="1:12">
      <c r="A92" s="2"/>
      <c r="B92" s="2"/>
      <c r="C92" s="2"/>
      <c r="D92" s="2"/>
      <c r="E92" s="2"/>
      <c r="F92" s="2"/>
      <c r="G92" s="2"/>
      <c r="H92" s="68" t="s">
        <v>2393</v>
      </c>
      <c r="I92" s="68"/>
      <c r="J92" s="68"/>
      <c r="K92" s="68"/>
      <c r="L92" s="71">
        <f>SUM(L91:L91)</f>
        <v>0.11</v>
      </c>
    </row>
    <row r="93" ht="15" customHeight="1" spans="1:12">
      <c r="A93" s="2"/>
      <c r="B93" s="2"/>
      <c r="C93" s="2"/>
      <c r="D93" s="2"/>
      <c r="E93" s="2"/>
      <c r="F93" s="2"/>
      <c r="G93" s="2"/>
      <c r="H93" s="69" t="s">
        <v>2318</v>
      </c>
      <c r="I93" s="69"/>
      <c r="J93" s="69"/>
      <c r="K93" s="69"/>
      <c r="L93" s="72">
        <f>SUM(L89,L92)</f>
        <v>0.69</v>
      </c>
    </row>
    <row r="94" ht="9.95" customHeight="1" spans="1:12">
      <c r="A94" s="2"/>
      <c r="B94" s="2"/>
      <c r="C94" s="2"/>
      <c r="D94" s="2"/>
      <c r="E94" s="2"/>
      <c r="F94" s="2"/>
      <c r="G94" s="2"/>
      <c r="H94" s="61"/>
      <c r="I94" s="61"/>
      <c r="J94" s="61"/>
      <c r="K94" s="61"/>
      <c r="L94" s="61"/>
    </row>
    <row r="95" ht="20.1" customHeight="1" spans="1:12">
      <c r="A95" s="62" t="s">
        <v>2394</v>
      </c>
      <c r="B95" s="62"/>
      <c r="C95" s="62"/>
      <c r="D95" s="62"/>
      <c r="E95" s="62"/>
      <c r="F95" s="62"/>
      <c r="G95" s="62"/>
      <c r="H95" s="62"/>
      <c r="I95" s="62"/>
      <c r="J95" s="62"/>
      <c r="K95" s="62"/>
      <c r="L95" s="62"/>
    </row>
    <row r="96" ht="15" customHeight="1" spans="1:12">
      <c r="A96" s="63" t="s">
        <v>2389</v>
      </c>
      <c r="B96" s="63"/>
      <c r="C96" s="63"/>
      <c r="D96" s="64" t="s">
        <v>4</v>
      </c>
      <c r="E96" s="64"/>
      <c r="F96" s="64"/>
      <c r="G96" s="64" t="s">
        <v>2297</v>
      </c>
      <c r="H96" s="64" t="s">
        <v>2298</v>
      </c>
      <c r="I96" s="64"/>
      <c r="J96" s="64" t="s">
        <v>2299</v>
      </c>
      <c r="K96" s="64"/>
      <c r="L96" s="64" t="s">
        <v>2300</v>
      </c>
    </row>
    <row r="97" ht="15" customHeight="1" spans="1:12">
      <c r="A97" s="65" t="s">
        <v>2390</v>
      </c>
      <c r="B97" s="66" t="s">
        <v>2391</v>
      </c>
      <c r="C97" s="66"/>
      <c r="D97" s="65" t="s">
        <v>14</v>
      </c>
      <c r="E97" s="65"/>
      <c r="F97" s="65"/>
      <c r="G97" s="65" t="s">
        <v>2392</v>
      </c>
      <c r="H97" s="67">
        <v>1.1535</v>
      </c>
      <c r="I97" s="67"/>
      <c r="J97" s="70">
        <v>24.1</v>
      </c>
      <c r="K97" s="70"/>
      <c r="L97" s="70">
        <f>TRUNC(TRUNC(H97,8)*J97,2)</f>
        <v>27.79</v>
      </c>
    </row>
    <row r="98" ht="15" customHeight="1" spans="1:12">
      <c r="A98" s="65" t="s">
        <v>2395</v>
      </c>
      <c r="B98" s="66" t="s">
        <v>2396</v>
      </c>
      <c r="C98" s="66"/>
      <c r="D98" s="65" t="s">
        <v>14</v>
      </c>
      <c r="E98" s="65"/>
      <c r="F98" s="65"/>
      <c r="G98" s="65" t="s">
        <v>2392</v>
      </c>
      <c r="H98" s="67">
        <v>2.1685</v>
      </c>
      <c r="I98" s="67"/>
      <c r="J98" s="70">
        <v>23.23</v>
      </c>
      <c r="K98" s="70"/>
      <c r="L98" s="70">
        <f>TRUNC(TRUNC(H98,8)*J98,2)</f>
        <v>50.37</v>
      </c>
    </row>
    <row r="99" ht="18" customHeight="1" spans="1:12">
      <c r="A99" s="2"/>
      <c r="B99" s="2"/>
      <c r="C99" s="2"/>
      <c r="D99" s="2"/>
      <c r="E99" s="2"/>
      <c r="F99" s="2"/>
      <c r="G99" s="2"/>
      <c r="H99" s="68" t="s">
        <v>2393</v>
      </c>
      <c r="I99" s="68"/>
      <c r="J99" s="68"/>
      <c r="K99" s="68"/>
      <c r="L99" s="71">
        <f>SUM(L97:L98)</f>
        <v>78.16</v>
      </c>
    </row>
    <row r="100" ht="15" customHeight="1" spans="1:12">
      <c r="A100" s="2"/>
      <c r="B100" s="2"/>
      <c r="C100" s="2"/>
      <c r="D100" s="2"/>
      <c r="E100" s="2"/>
      <c r="F100" s="2"/>
      <c r="G100" s="2"/>
      <c r="H100" s="69" t="s">
        <v>2318</v>
      </c>
      <c r="I100" s="69"/>
      <c r="J100" s="69"/>
      <c r="K100" s="69"/>
      <c r="L100" s="72">
        <f>SUM(L99)</f>
        <v>78.16</v>
      </c>
    </row>
    <row r="101" ht="9.95" customHeight="1" spans="1:12">
      <c r="A101" s="2"/>
      <c r="B101" s="2"/>
      <c r="C101" s="2"/>
      <c r="D101" s="2"/>
      <c r="E101" s="2"/>
      <c r="F101" s="2"/>
      <c r="G101" s="2"/>
      <c r="H101" s="61"/>
      <c r="I101" s="61"/>
      <c r="J101" s="61"/>
      <c r="K101" s="61"/>
      <c r="L101" s="61"/>
    </row>
    <row r="102" ht="20.1" customHeight="1" spans="1:12">
      <c r="A102" s="62" t="s">
        <v>2397</v>
      </c>
      <c r="B102" s="62"/>
      <c r="C102" s="62"/>
      <c r="D102" s="62"/>
      <c r="E102" s="62"/>
      <c r="F102" s="62"/>
      <c r="G102" s="62"/>
      <c r="H102" s="62"/>
      <c r="I102" s="62"/>
      <c r="J102" s="62"/>
      <c r="K102" s="62"/>
      <c r="L102" s="62"/>
    </row>
    <row r="103" ht="15" customHeight="1" spans="1:12">
      <c r="A103" s="63" t="s">
        <v>2381</v>
      </c>
      <c r="B103" s="63"/>
      <c r="C103" s="63"/>
      <c r="D103" s="64" t="s">
        <v>4</v>
      </c>
      <c r="E103" s="64"/>
      <c r="F103" s="64"/>
      <c r="G103" s="64" t="s">
        <v>2297</v>
      </c>
      <c r="H103" s="64" t="s">
        <v>2298</v>
      </c>
      <c r="I103" s="64"/>
      <c r="J103" s="64" t="s">
        <v>2299</v>
      </c>
      <c r="K103" s="64"/>
      <c r="L103" s="64" t="s">
        <v>2300</v>
      </c>
    </row>
    <row r="104" ht="45.95" customHeight="1" spans="1:12">
      <c r="A104" s="65" t="s">
        <v>2398</v>
      </c>
      <c r="B104" s="66" t="s">
        <v>2399</v>
      </c>
      <c r="C104" s="66"/>
      <c r="D104" s="65" t="s">
        <v>14</v>
      </c>
      <c r="E104" s="65"/>
      <c r="F104" s="65"/>
      <c r="G104" s="65" t="s">
        <v>2384</v>
      </c>
      <c r="H104" s="67">
        <v>0.8997</v>
      </c>
      <c r="I104" s="67"/>
      <c r="J104" s="70">
        <v>76.23</v>
      </c>
      <c r="K104" s="70"/>
      <c r="L104" s="70">
        <f>TRUNC(TRUNC(H104,8)*J104,2)</f>
        <v>68.58</v>
      </c>
    </row>
    <row r="105" ht="45.95" customHeight="1" spans="1:12">
      <c r="A105" s="65" t="s">
        <v>2400</v>
      </c>
      <c r="B105" s="66" t="s">
        <v>2401</v>
      </c>
      <c r="C105" s="66"/>
      <c r="D105" s="65" t="s">
        <v>14</v>
      </c>
      <c r="E105" s="65"/>
      <c r="F105" s="65"/>
      <c r="G105" s="65" t="s">
        <v>2387</v>
      </c>
      <c r="H105" s="67">
        <v>0.1622</v>
      </c>
      <c r="I105" s="67"/>
      <c r="J105" s="70">
        <v>160.58</v>
      </c>
      <c r="K105" s="70"/>
      <c r="L105" s="70">
        <f>TRUNC(TRUNC(H105,8)*J105,2)</f>
        <v>26.04</v>
      </c>
    </row>
    <row r="106" ht="18" customHeight="1" spans="1:12">
      <c r="A106" s="2"/>
      <c r="B106" s="2"/>
      <c r="C106" s="2"/>
      <c r="D106" s="2"/>
      <c r="E106" s="2"/>
      <c r="F106" s="2"/>
      <c r="G106" s="2"/>
      <c r="H106" s="68" t="s">
        <v>2388</v>
      </c>
      <c r="I106" s="68"/>
      <c r="J106" s="68"/>
      <c r="K106" s="68"/>
      <c r="L106" s="71">
        <f>SUM(L104:L105)</f>
        <v>94.62</v>
      </c>
    </row>
    <row r="107" ht="15" customHeight="1" spans="1:12">
      <c r="A107" s="63" t="s">
        <v>2389</v>
      </c>
      <c r="B107" s="63"/>
      <c r="C107" s="63"/>
      <c r="D107" s="64" t="s">
        <v>4</v>
      </c>
      <c r="E107" s="64"/>
      <c r="F107" s="64"/>
      <c r="G107" s="64" t="s">
        <v>2297</v>
      </c>
      <c r="H107" s="64" t="s">
        <v>2298</v>
      </c>
      <c r="I107" s="64"/>
      <c r="J107" s="64" t="s">
        <v>2299</v>
      </c>
      <c r="K107" s="64"/>
      <c r="L107" s="64" t="s">
        <v>2300</v>
      </c>
    </row>
    <row r="108" ht="15" customHeight="1" spans="1:12">
      <c r="A108" s="65" t="s">
        <v>2390</v>
      </c>
      <c r="B108" s="66" t="s">
        <v>2391</v>
      </c>
      <c r="C108" s="66"/>
      <c r="D108" s="65" t="s">
        <v>14</v>
      </c>
      <c r="E108" s="65"/>
      <c r="F108" s="65"/>
      <c r="G108" s="65" t="s">
        <v>2392</v>
      </c>
      <c r="H108" s="67">
        <v>1.0619</v>
      </c>
      <c r="I108" s="67"/>
      <c r="J108" s="70">
        <v>24.1</v>
      </c>
      <c r="K108" s="70"/>
      <c r="L108" s="70">
        <f>TRUNC(TRUNC(H108,8)*J108,2)</f>
        <v>25.59</v>
      </c>
    </row>
    <row r="109" ht="15" customHeight="1" spans="1:12">
      <c r="A109" s="65" t="s">
        <v>2395</v>
      </c>
      <c r="B109" s="66" t="s">
        <v>2396</v>
      </c>
      <c r="C109" s="66"/>
      <c r="D109" s="65" t="s">
        <v>14</v>
      </c>
      <c r="E109" s="65"/>
      <c r="F109" s="65"/>
      <c r="G109" s="65" t="s">
        <v>2392</v>
      </c>
      <c r="H109" s="67">
        <v>1.0619</v>
      </c>
      <c r="I109" s="67"/>
      <c r="J109" s="70">
        <v>23.23</v>
      </c>
      <c r="K109" s="70"/>
      <c r="L109" s="70">
        <f>TRUNC(TRUNC(H109,8)*J109,2)</f>
        <v>24.66</v>
      </c>
    </row>
    <row r="110" ht="18" customHeight="1" spans="1:12">
      <c r="A110" s="2"/>
      <c r="B110" s="2"/>
      <c r="C110" s="2"/>
      <c r="D110" s="2"/>
      <c r="E110" s="2"/>
      <c r="F110" s="2"/>
      <c r="G110" s="2"/>
      <c r="H110" s="68" t="s">
        <v>2393</v>
      </c>
      <c r="I110" s="68"/>
      <c r="J110" s="68"/>
      <c r="K110" s="68"/>
      <c r="L110" s="71">
        <f>SUM(L108:L109)</f>
        <v>50.25</v>
      </c>
    </row>
    <row r="111" ht="15" customHeight="1" spans="1:12">
      <c r="A111" s="2"/>
      <c r="B111" s="2"/>
      <c r="C111" s="2"/>
      <c r="D111" s="2"/>
      <c r="E111" s="2"/>
      <c r="F111" s="2"/>
      <c r="G111" s="2"/>
      <c r="H111" s="69" t="s">
        <v>2318</v>
      </c>
      <c r="I111" s="69"/>
      <c r="J111" s="69"/>
      <c r="K111" s="69"/>
      <c r="L111" s="72">
        <f>SUM(L106,L110)</f>
        <v>144.87</v>
      </c>
    </row>
    <row r="112" ht="9.95" customHeight="1" spans="1:12">
      <c r="A112" s="2"/>
      <c r="B112" s="2"/>
      <c r="C112" s="2"/>
      <c r="D112" s="2"/>
      <c r="E112" s="2"/>
      <c r="F112" s="2"/>
      <c r="G112" s="2"/>
      <c r="H112" s="61"/>
      <c r="I112" s="61"/>
      <c r="J112" s="61"/>
      <c r="K112" s="61"/>
      <c r="L112" s="61"/>
    </row>
    <row r="113" ht="20.1" customHeight="1" spans="1:12">
      <c r="A113" s="62" t="s">
        <v>2402</v>
      </c>
      <c r="B113" s="62"/>
      <c r="C113" s="62"/>
      <c r="D113" s="62"/>
      <c r="E113" s="62"/>
      <c r="F113" s="62"/>
      <c r="G113" s="62"/>
      <c r="H113" s="62"/>
      <c r="I113" s="62"/>
      <c r="J113" s="62"/>
      <c r="K113" s="62"/>
      <c r="L113" s="62"/>
    </row>
    <row r="114" ht="15" customHeight="1" spans="1:12">
      <c r="A114" s="63" t="s">
        <v>2381</v>
      </c>
      <c r="B114" s="63"/>
      <c r="C114" s="63"/>
      <c r="D114" s="64" t="s">
        <v>4</v>
      </c>
      <c r="E114" s="64"/>
      <c r="F114" s="64"/>
      <c r="G114" s="64" t="s">
        <v>2297</v>
      </c>
      <c r="H114" s="64" t="s">
        <v>2298</v>
      </c>
      <c r="I114" s="64"/>
      <c r="J114" s="64" t="s">
        <v>2299</v>
      </c>
      <c r="K114" s="64"/>
      <c r="L114" s="64" t="s">
        <v>2300</v>
      </c>
    </row>
    <row r="115" ht="45.95" customHeight="1" spans="1:12">
      <c r="A115" s="65" t="s">
        <v>2403</v>
      </c>
      <c r="B115" s="66" t="s">
        <v>2404</v>
      </c>
      <c r="C115" s="66"/>
      <c r="D115" s="65" t="s">
        <v>14</v>
      </c>
      <c r="E115" s="65"/>
      <c r="F115" s="65"/>
      <c r="G115" s="65" t="s">
        <v>2384</v>
      </c>
      <c r="H115" s="67">
        <v>0.012</v>
      </c>
      <c r="I115" s="67"/>
      <c r="J115" s="70">
        <v>77.11</v>
      </c>
      <c r="K115" s="70"/>
      <c r="L115" s="70">
        <f>TRUNC(TRUNC(H115,8)*J115,2)</f>
        <v>0.92</v>
      </c>
    </row>
    <row r="116" ht="45.95" customHeight="1" spans="1:12">
      <c r="A116" s="65" t="s">
        <v>2405</v>
      </c>
      <c r="B116" s="66" t="s">
        <v>2406</v>
      </c>
      <c r="C116" s="66"/>
      <c r="D116" s="65" t="s">
        <v>14</v>
      </c>
      <c r="E116" s="65"/>
      <c r="F116" s="65"/>
      <c r="G116" s="65" t="s">
        <v>2387</v>
      </c>
      <c r="H116" s="67">
        <v>0.0157</v>
      </c>
      <c r="I116" s="67"/>
      <c r="J116" s="70">
        <v>266.07</v>
      </c>
      <c r="K116" s="70"/>
      <c r="L116" s="70">
        <f>TRUNC(TRUNC(H116,8)*J116,2)</f>
        <v>4.17</v>
      </c>
    </row>
    <row r="117" ht="29.1" customHeight="1" spans="1:12">
      <c r="A117" s="65" t="s">
        <v>2407</v>
      </c>
      <c r="B117" s="66" t="s">
        <v>2408</v>
      </c>
      <c r="C117" s="66"/>
      <c r="D117" s="65" t="s">
        <v>14</v>
      </c>
      <c r="E117" s="65"/>
      <c r="F117" s="65"/>
      <c r="G117" s="65" t="s">
        <v>2384</v>
      </c>
      <c r="H117" s="67">
        <v>0.0087</v>
      </c>
      <c r="I117" s="67"/>
      <c r="J117" s="70">
        <v>106.4</v>
      </c>
      <c r="K117" s="70"/>
      <c r="L117" s="70">
        <f>TRUNC(TRUNC(H117,8)*J117,2)</f>
        <v>0.92</v>
      </c>
    </row>
    <row r="118" ht="29.1" customHeight="1" spans="1:12">
      <c r="A118" s="65" t="s">
        <v>2409</v>
      </c>
      <c r="B118" s="66" t="s">
        <v>2410</v>
      </c>
      <c r="C118" s="66"/>
      <c r="D118" s="65" t="s">
        <v>14</v>
      </c>
      <c r="E118" s="65"/>
      <c r="F118" s="65"/>
      <c r="G118" s="65" t="s">
        <v>2387</v>
      </c>
      <c r="H118" s="67">
        <v>0.0042</v>
      </c>
      <c r="I118" s="67"/>
      <c r="J118" s="70">
        <v>258.92</v>
      </c>
      <c r="K118" s="70"/>
      <c r="L118" s="70">
        <f>TRUNC(TRUNC(H118,8)*J118,2)</f>
        <v>1.08</v>
      </c>
    </row>
    <row r="119" ht="18" customHeight="1" spans="1:12">
      <c r="A119" s="2"/>
      <c r="B119" s="2"/>
      <c r="C119" s="2"/>
      <c r="D119" s="2"/>
      <c r="E119" s="2"/>
      <c r="F119" s="2"/>
      <c r="G119" s="2"/>
      <c r="H119" s="68" t="s">
        <v>2388</v>
      </c>
      <c r="I119" s="68"/>
      <c r="J119" s="68"/>
      <c r="K119" s="68"/>
      <c r="L119" s="71">
        <f>SUM(L115:L118)</f>
        <v>7.09</v>
      </c>
    </row>
    <row r="120" ht="15" customHeight="1" spans="1:12">
      <c r="A120" s="2"/>
      <c r="B120" s="2"/>
      <c r="C120" s="2"/>
      <c r="D120" s="2"/>
      <c r="E120" s="2"/>
      <c r="F120" s="2"/>
      <c r="G120" s="2"/>
      <c r="H120" s="69" t="s">
        <v>2318</v>
      </c>
      <c r="I120" s="69"/>
      <c r="J120" s="69"/>
      <c r="K120" s="69"/>
      <c r="L120" s="72">
        <f>SUM(L119)</f>
        <v>7.09</v>
      </c>
    </row>
    <row r="121" ht="9.95" customHeight="1" spans="1:12">
      <c r="A121" s="2"/>
      <c r="B121" s="2"/>
      <c r="C121" s="2"/>
      <c r="D121" s="2"/>
      <c r="E121" s="2"/>
      <c r="F121" s="2"/>
      <c r="G121" s="2"/>
      <c r="H121" s="61"/>
      <c r="I121" s="61"/>
      <c r="J121" s="61"/>
      <c r="K121" s="61"/>
      <c r="L121" s="61"/>
    </row>
    <row r="122" ht="20.1" customHeight="1" spans="1:12">
      <c r="A122" s="62" t="s">
        <v>2411</v>
      </c>
      <c r="B122" s="62"/>
      <c r="C122" s="62"/>
      <c r="D122" s="62"/>
      <c r="E122" s="62"/>
      <c r="F122" s="62"/>
      <c r="G122" s="62"/>
      <c r="H122" s="62"/>
      <c r="I122" s="62"/>
      <c r="J122" s="62"/>
      <c r="K122" s="62"/>
      <c r="L122" s="62"/>
    </row>
    <row r="123" ht="15" customHeight="1" spans="1:12">
      <c r="A123" s="63" t="s">
        <v>2381</v>
      </c>
      <c r="B123" s="63"/>
      <c r="C123" s="63"/>
      <c r="D123" s="64" t="s">
        <v>4</v>
      </c>
      <c r="E123" s="64"/>
      <c r="F123" s="64"/>
      <c r="G123" s="64" t="s">
        <v>2297</v>
      </c>
      <c r="H123" s="64" t="s">
        <v>2298</v>
      </c>
      <c r="I123" s="64"/>
      <c r="J123" s="64" t="s">
        <v>2299</v>
      </c>
      <c r="K123" s="64"/>
      <c r="L123" s="64" t="s">
        <v>2300</v>
      </c>
    </row>
    <row r="124" ht="45.95" customHeight="1" spans="1:12">
      <c r="A124" s="65" t="s">
        <v>2403</v>
      </c>
      <c r="B124" s="66" t="s">
        <v>2404</v>
      </c>
      <c r="C124" s="66"/>
      <c r="D124" s="65" t="s">
        <v>14</v>
      </c>
      <c r="E124" s="65"/>
      <c r="F124" s="65"/>
      <c r="G124" s="65" t="s">
        <v>2384</v>
      </c>
      <c r="H124" s="67">
        <v>0.0036</v>
      </c>
      <c r="I124" s="67"/>
      <c r="J124" s="70">
        <v>77.11</v>
      </c>
      <c r="K124" s="70"/>
      <c r="L124" s="70">
        <f>TRUNC(TRUNC(H124,8)*J124,2)</f>
        <v>0.27</v>
      </c>
    </row>
    <row r="125" ht="45.95" customHeight="1" spans="1:12">
      <c r="A125" s="65" t="s">
        <v>2405</v>
      </c>
      <c r="B125" s="66" t="s">
        <v>2406</v>
      </c>
      <c r="C125" s="66"/>
      <c r="D125" s="65" t="s">
        <v>14</v>
      </c>
      <c r="E125" s="65"/>
      <c r="F125" s="65"/>
      <c r="G125" s="65" t="s">
        <v>2387</v>
      </c>
      <c r="H125" s="67">
        <v>0.0083</v>
      </c>
      <c r="I125" s="67"/>
      <c r="J125" s="70">
        <v>266.07</v>
      </c>
      <c r="K125" s="70"/>
      <c r="L125" s="70">
        <f>TRUNC(TRUNC(H125,8)*J125,2)</f>
        <v>2.2</v>
      </c>
    </row>
    <row r="126" ht="18" customHeight="1" spans="1:12">
      <c r="A126" s="2"/>
      <c r="B126" s="2"/>
      <c r="C126" s="2"/>
      <c r="D126" s="2"/>
      <c r="E126" s="2"/>
      <c r="F126" s="2"/>
      <c r="G126" s="2"/>
      <c r="H126" s="68" t="s">
        <v>2388</v>
      </c>
      <c r="I126" s="68"/>
      <c r="J126" s="68"/>
      <c r="K126" s="68"/>
      <c r="L126" s="71">
        <f>SUM(L124:L125)</f>
        <v>2.47</v>
      </c>
    </row>
    <row r="127" ht="15" customHeight="1" spans="1:12">
      <c r="A127" s="2"/>
      <c r="B127" s="2"/>
      <c r="C127" s="2"/>
      <c r="D127" s="2"/>
      <c r="E127" s="2"/>
      <c r="F127" s="2"/>
      <c r="G127" s="2"/>
      <c r="H127" s="69" t="s">
        <v>2318</v>
      </c>
      <c r="I127" s="69"/>
      <c r="J127" s="69"/>
      <c r="K127" s="69"/>
      <c r="L127" s="72">
        <f>SUM(L126)</f>
        <v>2.47</v>
      </c>
    </row>
    <row r="128" ht="9.95" customHeight="1" spans="1:12">
      <c r="A128" s="2"/>
      <c r="B128" s="2"/>
      <c r="C128" s="2"/>
      <c r="D128" s="2"/>
      <c r="E128" s="2"/>
      <c r="F128" s="2"/>
      <c r="G128" s="2"/>
      <c r="H128" s="61"/>
      <c r="I128" s="61"/>
      <c r="J128" s="61"/>
      <c r="K128" s="61"/>
      <c r="L128" s="61"/>
    </row>
    <row r="129" ht="20.1" customHeight="1" spans="1:12">
      <c r="A129" s="62" t="s">
        <v>2412</v>
      </c>
      <c r="B129" s="62"/>
      <c r="C129" s="62"/>
      <c r="D129" s="62"/>
      <c r="E129" s="62"/>
      <c r="F129" s="62"/>
      <c r="G129" s="62"/>
      <c r="H129" s="62"/>
      <c r="I129" s="62"/>
      <c r="J129" s="62"/>
      <c r="K129" s="62"/>
      <c r="L129" s="62"/>
    </row>
    <row r="130" ht="15" customHeight="1" spans="1:12">
      <c r="A130" s="63" t="s">
        <v>2413</v>
      </c>
      <c r="B130" s="63"/>
      <c r="C130" s="63"/>
      <c r="D130" s="64" t="s">
        <v>4</v>
      </c>
      <c r="E130" s="64"/>
      <c r="F130" s="64"/>
      <c r="G130" s="64" t="s">
        <v>2297</v>
      </c>
      <c r="H130" s="64" t="s">
        <v>2298</v>
      </c>
      <c r="I130" s="64"/>
      <c r="J130" s="64" t="s">
        <v>2299</v>
      </c>
      <c r="K130" s="64"/>
      <c r="L130" s="64" t="s">
        <v>2300</v>
      </c>
    </row>
    <row r="131" ht="21" customHeight="1" spans="1:12">
      <c r="A131" s="65" t="s">
        <v>2414</v>
      </c>
      <c r="B131" s="66" t="s">
        <v>2415</v>
      </c>
      <c r="C131" s="66"/>
      <c r="D131" s="65" t="s">
        <v>14</v>
      </c>
      <c r="E131" s="65"/>
      <c r="F131" s="65"/>
      <c r="G131" s="65" t="s">
        <v>35</v>
      </c>
      <c r="H131" s="67">
        <v>0.0193</v>
      </c>
      <c r="I131" s="67"/>
      <c r="J131" s="70">
        <v>210</v>
      </c>
      <c r="K131" s="70"/>
      <c r="L131" s="70">
        <f>ROUND(ROUND(H131,8)*J131,2)</f>
        <v>4.05</v>
      </c>
    </row>
    <row r="132" ht="21" customHeight="1" spans="1:12">
      <c r="A132" s="65" t="s">
        <v>2416</v>
      </c>
      <c r="B132" s="66" t="s">
        <v>2417</v>
      </c>
      <c r="C132" s="66"/>
      <c r="D132" s="65" t="s">
        <v>14</v>
      </c>
      <c r="E132" s="65"/>
      <c r="F132" s="65"/>
      <c r="G132" s="65" t="s">
        <v>35</v>
      </c>
      <c r="H132" s="67">
        <v>0.0193</v>
      </c>
      <c r="I132" s="67"/>
      <c r="J132" s="70">
        <v>203.07</v>
      </c>
      <c r="K132" s="70"/>
      <c r="L132" s="70">
        <f>ROUND(ROUND(H132,8)*J132,2)</f>
        <v>3.92</v>
      </c>
    </row>
    <row r="133" ht="45.95" customHeight="1" spans="1:12">
      <c r="A133" s="65" t="s">
        <v>2418</v>
      </c>
      <c r="B133" s="66" t="s">
        <v>2419</v>
      </c>
      <c r="C133" s="66"/>
      <c r="D133" s="65" t="s">
        <v>14</v>
      </c>
      <c r="E133" s="65"/>
      <c r="F133" s="65"/>
      <c r="G133" s="65" t="s">
        <v>1165</v>
      </c>
      <c r="H133" s="67">
        <v>0.0578</v>
      </c>
      <c r="I133" s="67"/>
      <c r="J133" s="70">
        <v>75.58</v>
      </c>
      <c r="K133" s="70"/>
      <c r="L133" s="70">
        <f>ROUND(ROUND(H133,8)*J133,2)</f>
        <v>4.37</v>
      </c>
    </row>
    <row r="134" ht="45.95" customHeight="1" spans="1:12">
      <c r="A134" s="65" t="s">
        <v>2420</v>
      </c>
      <c r="B134" s="66" t="s">
        <v>2421</v>
      </c>
      <c r="C134" s="66"/>
      <c r="D134" s="65" t="s">
        <v>14</v>
      </c>
      <c r="E134" s="65"/>
      <c r="F134" s="65"/>
      <c r="G134" s="65" t="s">
        <v>1165</v>
      </c>
      <c r="H134" s="67">
        <v>0.0385</v>
      </c>
      <c r="I134" s="67"/>
      <c r="J134" s="70">
        <v>84.62</v>
      </c>
      <c r="K134" s="70"/>
      <c r="L134" s="70">
        <f>ROUND(ROUND(H134,8)*J134,2)</f>
        <v>3.26</v>
      </c>
    </row>
    <row r="135" ht="29.1" customHeight="1" spans="1:12">
      <c r="A135" s="65" t="s">
        <v>2422</v>
      </c>
      <c r="B135" s="66" t="s">
        <v>2423</v>
      </c>
      <c r="C135" s="66"/>
      <c r="D135" s="65" t="s">
        <v>14</v>
      </c>
      <c r="E135" s="65"/>
      <c r="F135" s="65"/>
      <c r="G135" s="65" t="s">
        <v>41</v>
      </c>
      <c r="H135" s="67">
        <v>0.9938</v>
      </c>
      <c r="I135" s="67"/>
      <c r="J135" s="70">
        <v>77.4</v>
      </c>
      <c r="K135" s="70"/>
      <c r="L135" s="70">
        <f>ROUND(ROUND(H135,8)*J135,2)</f>
        <v>76.92</v>
      </c>
    </row>
    <row r="136" ht="15" customHeight="1" spans="1:12">
      <c r="A136" s="2"/>
      <c r="B136" s="2"/>
      <c r="C136" s="2"/>
      <c r="D136" s="2"/>
      <c r="E136" s="2"/>
      <c r="F136" s="2"/>
      <c r="G136" s="2"/>
      <c r="H136" s="68" t="s">
        <v>2424</v>
      </c>
      <c r="I136" s="68"/>
      <c r="J136" s="68"/>
      <c r="K136" s="68"/>
      <c r="L136" s="71">
        <f>SUM(L131:L135)</f>
        <v>92.52</v>
      </c>
    </row>
    <row r="137" ht="15" customHeight="1" spans="1:12">
      <c r="A137" s="63" t="s">
        <v>2314</v>
      </c>
      <c r="B137" s="63"/>
      <c r="C137" s="63"/>
      <c r="D137" s="64" t="s">
        <v>4</v>
      </c>
      <c r="E137" s="64"/>
      <c r="F137" s="64"/>
      <c r="G137" s="64" t="s">
        <v>2297</v>
      </c>
      <c r="H137" s="64" t="s">
        <v>2298</v>
      </c>
      <c r="I137" s="64"/>
      <c r="J137" s="64" t="s">
        <v>2299</v>
      </c>
      <c r="K137" s="64"/>
      <c r="L137" s="64" t="s">
        <v>2300</v>
      </c>
    </row>
    <row r="138" ht="38.1" customHeight="1" spans="1:12">
      <c r="A138" s="65" t="s">
        <v>2425</v>
      </c>
      <c r="B138" s="66" t="s">
        <v>2426</v>
      </c>
      <c r="C138" s="66"/>
      <c r="D138" s="65" t="s">
        <v>14</v>
      </c>
      <c r="E138" s="65"/>
      <c r="F138" s="65"/>
      <c r="G138" s="65" t="s">
        <v>51</v>
      </c>
      <c r="H138" s="67">
        <v>0.0239</v>
      </c>
      <c r="I138" s="67"/>
      <c r="J138" s="70">
        <v>952.29</v>
      </c>
      <c r="K138" s="70"/>
      <c r="L138" s="70">
        <f t="shared" ref="L138:L169" si="2">ROUND(ROUND(H138,8)*J138,2)</f>
        <v>22.76</v>
      </c>
    </row>
    <row r="139" ht="38.1" customHeight="1" spans="1:12">
      <c r="A139" s="65" t="s">
        <v>2427</v>
      </c>
      <c r="B139" s="66" t="s">
        <v>2428</v>
      </c>
      <c r="C139" s="66"/>
      <c r="D139" s="65" t="s">
        <v>14</v>
      </c>
      <c r="E139" s="65"/>
      <c r="F139" s="65"/>
      <c r="G139" s="65" t="s">
        <v>41</v>
      </c>
      <c r="H139" s="67">
        <v>0.1023</v>
      </c>
      <c r="I139" s="67"/>
      <c r="J139" s="70">
        <v>99.89</v>
      </c>
      <c r="K139" s="70"/>
      <c r="L139" s="70">
        <f t="shared" si="2"/>
        <v>10.22</v>
      </c>
    </row>
    <row r="140" ht="45.95" customHeight="1" spans="1:12">
      <c r="A140" s="65" t="s">
        <v>2429</v>
      </c>
      <c r="B140" s="66" t="s">
        <v>2430</v>
      </c>
      <c r="C140" s="66"/>
      <c r="D140" s="65" t="s">
        <v>14</v>
      </c>
      <c r="E140" s="65"/>
      <c r="F140" s="65"/>
      <c r="G140" s="65" t="s">
        <v>35</v>
      </c>
      <c r="H140" s="67">
        <v>0.0193</v>
      </c>
      <c r="I140" s="67"/>
      <c r="J140" s="70">
        <v>421.46</v>
      </c>
      <c r="K140" s="70"/>
      <c r="L140" s="70">
        <f t="shared" si="2"/>
        <v>8.13</v>
      </c>
    </row>
    <row r="141" ht="29.1" customHeight="1" spans="1:12">
      <c r="A141" s="65" t="s">
        <v>2431</v>
      </c>
      <c r="B141" s="66" t="s">
        <v>2432</v>
      </c>
      <c r="C141" s="66"/>
      <c r="D141" s="65" t="s">
        <v>14</v>
      </c>
      <c r="E141" s="65"/>
      <c r="F141" s="65"/>
      <c r="G141" s="65" t="s">
        <v>146</v>
      </c>
      <c r="H141" s="67">
        <v>1.4165</v>
      </c>
      <c r="I141" s="67"/>
      <c r="J141" s="70">
        <v>3.09</v>
      </c>
      <c r="K141" s="70"/>
      <c r="L141" s="70">
        <f t="shared" si="2"/>
        <v>4.38</v>
      </c>
    </row>
    <row r="142" ht="29.1" customHeight="1" spans="1:12">
      <c r="A142" s="65" t="s">
        <v>2433</v>
      </c>
      <c r="B142" s="66" t="s">
        <v>2434</v>
      </c>
      <c r="C142" s="66"/>
      <c r="D142" s="65" t="s">
        <v>14</v>
      </c>
      <c r="E142" s="65"/>
      <c r="F142" s="65"/>
      <c r="G142" s="65" t="s">
        <v>146</v>
      </c>
      <c r="H142" s="67">
        <v>0.1927</v>
      </c>
      <c r="I142" s="67"/>
      <c r="J142" s="70">
        <v>15.68</v>
      </c>
      <c r="K142" s="70"/>
      <c r="L142" s="70">
        <f t="shared" si="2"/>
        <v>3.02</v>
      </c>
    </row>
    <row r="143" ht="29.1" customHeight="1" spans="1:12">
      <c r="A143" s="65" t="s">
        <v>745</v>
      </c>
      <c r="B143" s="66" t="s">
        <v>746</v>
      </c>
      <c r="C143" s="66"/>
      <c r="D143" s="65" t="s">
        <v>14</v>
      </c>
      <c r="E143" s="65"/>
      <c r="F143" s="65"/>
      <c r="G143" s="65" t="s">
        <v>146</v>
      </c>
      <c r="H143" s="67">
        <v>3.4689</v>
      </c>
      <c r="I143" s="67"/>
      <c r="J143" s="70">
        <v>4.44</v>
      </c>
      <c r="K143" s="70"/>
      <c r="L143" s="70">
        <f t="shared" si="2"/>
        <v>15.4</v>
      </c>
    </row>
    <row r="144" ht="29.1" customHeight="1" spans="1:12">
      <c r="A144" s="65" t="s">
        <v>748</v>
      </c>
      <c r="B144" s="66" t="s">
        <v>749</v>
      </c>
      <c r="C144" s="66"/>
      <c r="D144" s="65" t="s">
        <v>14</v>
      </c>
      <c r="E144" s="65"/>
      <c r="F144" s="65"/>
      <c r="G144" s="65" t="s">
        <v>146</v>
      </c>
      <c r="H144" s="67">
        <v>2.0235</v>
      </c>
      <c r="I144" s="67"/>
      <c r="J144" s="70">
        <v>6.85</v>
      </c>
      <c r="K144" s="70"/>
      <c r="L144" s="70">
        <f t="shared" si="2"/>
        <v>13.86</v>
      </c>
    </row>
    <row r="145" ht="38.1" customHeight="1" spans="1:12">
      <c r="A145" s="65" t="s">
        <v>2435</v>
      </c>
      <c r="B145" s="66" t="s">
        <v>2436</v>
      </c>
      <c r="C145" s="66"/>
      <c r="D145" s="65" t="s">
        <v>14</v>
      </c>
      <c r="E145" s="65"/>
      <c r="F145" s="65"/>
      <c r="G145" s="65" t="s">
        <v>146</v>
      </c>
      <c r="H145" s="67">
        <v>0.6167</v>
      </c>
      <c r="I145" s="67"/>
      <c r="J145" s="70">
        <v>10.6</v>
      </c>
      <c r="K145" s="70"/>
      <c r="L145" s="70">
        <f t="shared" si="2"/>
        <v>6.54</v>
      </c>
    </row>
    <row r="146" ht="21" customHeight="1" spans="1:12">
      <c r="A146" s="65" t="s">
        <v>2437</v>
      </c>
      <c r="B146" s="66" t="s">
        <v>2438</v>
      </c>
      <c r="C146" s="66"/>
      <c r="D146" s="65" t="s">
        <v>14</v>
      </c>
      <c r="E146" s="65"/>
      <c r="F146" s="65"/>
      <c r="G146" s="65" t="s">
        <v>35</v>
      </c>
      <c r="H146" s="67">
        <v>0.0193</v>
      </c>
      <c r="I146" s="67"/>
      <c r="J146" s="70">
        <v>40.69</v>
      </c>
      <c r="K146" s="70"/>
      <c r="L146" s="70">
        <f t="shared" si="2"/>
        <v>0.79</v>
      </c>
    </row>
    <row r="147" ht="29.1" customHeight="1" spans="1:12">
      <c r="A147" s="65" t="s">
        <v>2439</v>
      </c>
      <c r="B147" s="66" t="s">
        <v>2440</v>
      </c>
      <c r="C147" s="66"/>
      <c r="D147" s="65" t="s">
        <v>14</v>
      </c>
      <c r="E147" s="65"/>
      <c r="F147" s="65"/>
      <c r="G147" s="65" t="s">
        <v>35</v>
      </c>
      <c r="H147" s="67">
        <v>0.0385</v>
      </c>
      <c r="I147" s="67"/>
      <c r="J147" s="70">
        <v>181.24</v>
      </c>
      <c r="K147" s="70"/>
      <c r="L147" s="70">
        <f t="shared" si="2"/>
        <v>6.98</v>
      </c>
    </row>
    <row r="148" ht="38.1" customHeight="1" spans="1:12">
      <c r="A148" s="65" t="s">
        <v>2441</v>
      </c>
      <c r="B148" s="66" t="s">
        <v>2442</v>
      </c>
      <c r="C148" s="66"/>
      <c r="D148" s="65" t="s">
        <v>14</v>
      </c>
      <c r="E148" s="65"/>
      <c r="F148" s="65"/>
      <c r="G148" s="65" t="s">
        <v>35</v>
      </c>
      <c r="H148" s="67">
        <v>0.0193</v>
      </c>
      <c r="I148" s="67"/>
      <c r="J148" s="70">
        <v>473.54</v>
      </c>
      <c r="K148" s="70"/>
      <c r="L148" s="70">
        <f t="shared" si="2"/>
        <v>9.14</v>
      </c>
    </row>
    <row r="149" ht="21" customHeight="1" spans="1:12">
      <c r="A149" s="65" t="s">
        <v>2443</v>
      </c>
      <c r="B149" s="66" t="s">
        <v>2444</v>
      </c>
      <c r="C149" s="66"/>
      <c r="D149" s="65" t="s">
        <v>14</v>
      </c>
      <c r="E149" s="65"/>
      <c r="F149" s="65"/>
      <c r="G149" s="65" t="s">
        <v>35</v>
      </c>
      <c r="H149" s="67">
        <v>0.1734</v>
      </c>
      <c r="I149" s="67"/>
      <c r="J149" s="70">
        <v>16.4</v>
      </c>
      <c r="K149" s="70"/>
      <c r="L149" s="70">
        <f t="shared" si="2"/>
        <v>2.84</v>
      </c>
    </row>
    <row r="150" ht="29.1" customHeight="1" spans="1:12">
      <c r="A150" s="65" t="s">
        <v>2445</v>
      </c>
      <c r="B150" s="66" t="s">
        <v>2446</v>
      </c>
      <c r="C150" s="66"/>
      <c r="D150" s="65" t="s">
        <v>14</v>
      </c>
      <c r="E150" s="65"/>
      <c r="F150" s="65"/>
      <c r="G150" s="65" t="s">
        <v>35</v>
      </c>
      <c r="H150" s="67">
        <v>0.0385</v>
      </c>
      <c r="I150" s="67"/>
      <c r="J150" s="70">
        <v>35.7</v>
      </c>
      <c r="K150" s="70"/>
      <c r="L150" s="70">
        <f t="shared" si="2"/>
        <v>1.37</v>
      </c>
    </row>
    <row r="151" ht="38.1" customHeight="1" spans="1:12">
      <c r="A151" s="65" t="s">
        <v>2447</v>
      </c>
      <c r="B151" s="66" t="s">
        <v>2448</v>
      </c>
      <c r="C151" s="66"/>
      <c r="D151" s="65" t="s">
        <v>14</v>
      </c>
      <c r="E151" s="65"/>
      <c r="F151" s="65"/>
      <c r="G151" s="65" t="s">
        <v>41</v>
      </c>
      <c r="H151" s="67">
        <v>0.2047</v>
      </c>
      <c r="I151" s="67"/>
      <c r="J151" s="70">
        <v>10.16</v>
      </c>
      <c r="K151" s="70"/>
      <c r="L151" s="70">
        <f t="shared" si="2"/>
        <v>2.08</v>
      </c>
    </row>
    <row r="152" ht="38.1" customHeight="1" spans="1:12">
      <c r="A152" s="65" t="s">
        <v>2449</v>
      </c>
      <c r="B152" s="66" t="s">
        <v>2450</v>
      </c>
      <c r="C152" s="66"/>
      <c r="D152" s="65" t="s">
        <v>14</v>
      </c>
      <c r="E152" s="65"/>
      <c r="F152" s="65"/>
      <c r="G152" s="65" t="s">
        <v>146</v>
      </c>
      <c r="H152" s="67">
        <v>0.1002</v>
      </c>
      <c r="I152" s="67"/>
      <c r="J152" s="70">
        <v>17.04</v>
      </c>
      <c r="K152" s="70"/>
      <c r="L152" s="70">
        <f t="shared" si="2"/>
        <v>1.71</v>
      </c>
    </row>
    <row r="153" ht="29.1" customHeight="1" spans="1:12">
      <c r="A153" s="65" t="s">
        <v>2451</v>
      </c>
      <c r="B153" s="66" t="s">
        <v>2452</v>
      </c>
      <c r="C153" s="66"/>
      <c r="D153" s="65" t="s">
        <v>14</v>
      </c>
      <c r="E153" s="65"/>
      <c r="F153" s="65"/>
      <c r="G153" s="65" t="s">
        <v>35</v>
      </c>
      <c r="H153" s="67">
        <v>0.2891</v>
      </c>
      <c r="I153" s="67"/>
      <c r="J153" s="70">
        <v>22.85</v>
      </c>
      <c r="K153" s="70"/>
      <c r="L153" s="70">
        <f t="shared" si="2"/>
        <v>6.61</v>
      </c>
    </row>
    <row r="154" ht="29.1" customHeight="1" spans="1:12">
      <c r="A154" s="65" t="s">
        <v>2453</v>
      </c>
      <c r="B154" s="66" t="s">
        <v>2454</v>
      </c>
      <c r="C154" s="66"/>
      <c r="D154" s="65" t="s">
        <v>14</v>
      </c>
      <c r="E154" s="65"/>
      <c r="F154" s="65"/>
      <c r="G154" s="65" t="s">
        <v>35</v>
      </c>
      <c r="H154" s="67">
        <v>0.1349</v>
      </c>
      <c r="I154" s="67"/>
      <c r="J154" s="70">
        <v>18.62</v>
      </c>
      <c r="K154" s="70"/>
      <c r="L154" s="70">
        <f t="shared" si="2"/>
        <v>2.51</v>
      </c>
    </row>
    <row r="155" ht="29.1" customHeight="1" spans="1:12">
      <c r="A155" s="65" t="s">
        <v>2455</v>
      </c>
      <c r="B155" s="66" t="s">
        <v>2456</v>
      </c>
      <c r="C155" s="66"/>
      <c r="D155" s="65" t="s">
        <v>14</v>
      </c>
      <c r="E155" s="65"/>
      <c r="F155" s="65"/>
      <c r="G155" s="65" t="s">
        <v>35</v>
      </c>
      <c r="H155" s="67">
        <v>0.1927</v>
      </c>
      <c r="I155" s="67"/>
      <c r="J155" s="70">
        <v>17.91</v>
      </c>
      <c r="K155" s="70"/>
      <c r="L155" s="70">
        <f t="shared" si="2"/>
        <v>3.45</v>
      </c>
    </row>
    <row r="156" ht="38.1" customHeight="1" spans="1:12">
      <c r="A156" s="65" t="s">
        <v>1494</v>
      </c>
      <c r="B156" s="66" t="s">
        <v>1495</v>
      </c>
      <c r="C156" s="66"/>
      <c r="D156" s="65" t="s">
        <v>14</v>
      </c>
      <c r="E156" s="65"/>
      <c r="F156" s="65"/>
      <c r="G156" s="65" t="s">
        <v>35</v>
      </c>
      <c r="H156" s="67">
        <v>0.0578</v>
      </c>
      <c r="I156" s="67"/>
      <c r="J156" s="70">
        <v>38.27</v>
      </c>
      <c r="K156" s="70"/>
      <c r="L156" s="70">
        <f t="shared" si="2"/>
        <v>2.21</v>
      </c>
    </row>
    <row r="157" ht="29.1" customHeight="1" spans="1:12">
      <c r="A157" s="65" t="s">
        <v>2457</v>
      </c>
      <c r="B157" s="66" t="s">
        <v>2458</v>
      </c>
      <c r="C157" s="66"/>
      <c r="D157" s="65" t="s">
        <v>14</v>
      </c>
      <c r="E157" s="65"/>
      <c r="F157" s="65"/>
      <c r="G157" s="65" t="s">
        <v>35</v>
      </c>
      <c r="H157" s="67">
        <v>0.1734</v>
      </c>
      <c r="I157" s="67"/>
      <c r="J157" s="70">
        <v>27.59</v>
      </c>
      <c r="K157" s="70"/>
      <c r="L157" s="70">
        <f t="shared" si="2"/>
        <v>4.78</v>
      </c>
    </row>
    <row r="158" ht="29.1" customHeight="1" spans="1:12">
      <c r="A158" s="65" t="s">
        <v>2459</v>
      </c>
      <c r="B158" s="66" t="s">
        <v>2460</v>
      </c>
      <c r="C158" s="66"/>
      <c r="D158" s="65" t="s">
        <v>14</v>
      </c>
      <c r="E158" s="65"/>
      <c r="F158" s="65"/>
      <c r="G158" s="65" t="s">
        <v>146</v>
      </c>
      <c r="H158" s="67">
        <v>0.53</v>
      </c>
      <c r="I158" s="67"/>
      <c r="J158" s="70">
        <v>9.68</v>
      </c>
      <c r="K158" s="70"/>
      <c r="L158" s="70">
        <f t="shared" si="2"/>
        <v>5.13</v>
      </c>
    </row>
    <row r="159" ht="29.1" customHeight="1" spans="1:12">
      <c r="A159" s="65" t="s">
        <v>2461</v>
      </c>
      <c r="B159" s="66" t="s">
        <v>2462</v>
      </c>
      <c r="C159" s="66"/>
      <c r="D159" s="65" t="s">
        <v>14</v>
      </c>
      <c r="E159" s="65"/>
      <c r="F159" s="65"/>
      <c r="G159" s="65" t="s">
        <v>146</v>
      </c>
      <c r="H159" s="67">
        <v>1.7344</v>
      </c>
      <c r="I159" s="67"/>
      <c r="J159" s="70">
        <v>12.98</v>
      </c>
      <c r="K159" s="70"/>
      <c r="L159" s="70">
        <f t="shared" si="2"/>
        <v>22.51</v>
      </c>
    </row>
    <row r="160" ht="15" customHeight="1" spans="1:12">
      <c r="A160" s="65" t="s">
        <v>2463</v>
      </c>
      <c r="B160" s="66" t="s">
        <v>2464</v>
      </c>
      <c r="C160" s="66"/>
      <c r="D160" s="65" t="s">
        <v>14</v>
      </c>
      <c r="E160" s="65"/>
      <c r="F160" s="65"/>
      <c r="G160" s="65" t="s">
        <v>51</v>
      </c>
      <c r="H160" s="67">
        <v>0.0233</v>
      </c>
      <c r="I160" s="67"/>
      <c r="J160" s="70">
        <v>91.89</v>
      </c>
      <c r="K160" s="70"/>
      <c r="L160" s="70">
        <f t="shared" si="2"/>
        <v>2.14</v>
      </c>
    </row>
    <row r="161" ht="45.95" customHeight="1" spans="1:12">
      <c r="A161" s="65" t="s">
        <v>2465</v>
      </c>
      <c r="B161" s="66" t="s">
        <v>2466</v>
      </c>
      <c r="C161" s="66"/>
      <c r="D161" s="65" t="s">
        <v>14</v>
      </c>
      <c r="E161" s="65"/>
      <c r="F161" s="65"/>
      <c r="G161" s="65" t="s">
        <v>146</v>
      </c>
      <c r="H161" s="67">
        <v>0.53</v>
      </c>
      <c r="I161" s="67"/>
      <c r="J161" s="70">
        <v>11.19</v>
      </c>
      <c r="K161" s="70"/>
      <c r="L161" s="70">
        <f t="shared" si="2"/>
        <v>5.93</v>
      </c>
    </row>
    <row r="162" ht="45.95" customHeight="1" spans="1:12">
      <c r="A162" s="65" t="s">
        <v>2467</v>
      </c>
      <c r="B162" s="66" t="s">
        <v>2468</v>
      </c>
      <c r="C162" s="66"/>
      <c r="D162" s="65" t="s">
        <v>14</v>
      </c>
      <c r="E162" s="65"/>
      <c r="F162" s="65"/>
      <c r="G162" s="65" t="s">
        <v>146</v>
      </c>
      <c r="H162" s="67">
        <v>1.7344</v>
      </c>
      <c r="I162" s="67"/>
      <c r="J162" s="70">
        <v>4.17</v>
      </c>
      <c r="K162" s="70"/>
      <c r="L162" s="70">
        <f t="shared" si="2"/>
        <v>7.23</v>
      </c>
    </row>
    <row r="163" ht="21" customHeight="1" spans="1:12">
      <c r="A163" s="65" t="s">
        <v>2192</v>
      </c>
      <c r="B163" s="66" t="s">
        <v>2193</v>
      </c>
      <c r="C163" s="66"/>
      <c r="D163" s="65" t="s">
        <v>14</v>
      </c>
      <c r="E163" s="65"/>
      <c r="F163" s="65"/>
      <c r="G163" s="65" t="s">
        <v>35</v>
      </c>
      <c r="H163" s="67">
        <v>0.0385</v>
      </c>
      <c r="I163" s="67"/>
      <c r="J163" s="70">
        <v>95.83</v>
      </c>
      <c r="K163" s="70"/>
      <c r="L163" s="70">
        <f t="shared" si="2"/>
        <v>3.69</v>
      </c>
    </row>
    <row r="164" ht="29.1" customHeight="1" spans="1:12">
      <c r="A164" s="65" t="s">
        <v>2469</v>
      </c>
      <c r="B164" s="66" t="s">
        <v>2470</v>
      </c>
      <c r="C164" s="66"/>
      <c r="D164" s="65" t="s">
        <v>14</v>
      </c>
      <c r="E164" s="65"/>
      <c r="F164" s="65"/>
      <c r="G164" s="65" t="s">
        <v>35</v>
      </c>
      <c r="H164" s="67">
        <v>0.1349</v>
      </c>
      <c r="I164" s="67"/>
      <c r="J164" s="70">
        <v>48.44</v>
      </c>
      <c r="K164" s="70"/>
      <c r="L164" s="70">
        <f t="shared" si="2"/>
        <v>6.53</v>
      </c>
    </row>
    <row r="165" ht="45.95" customHeight="1" spans="1:12">
      <c r="A165" s="65" t="s">
        <v>2471</v>
      </c>
      <c r="B165" s="66" t="s">
        <v>2472</v>
      </c>
      <c r="C165" s="66"/>
      <c r="D165" s="65" t="s">
        <v>14</v>
      </c>
      <c r="E165" s="65"/>
      <c r="F165" s="65"/>
      <c r="G165" s="65" t="s">
        <v>41</v>
      </c>
      <c r="H165" s="67">
        <v>0.0289</v>
      </c>
      <c r="I165" s="67"/>
      <c r="J165" s="70">
        <v>701.91</v>
      </c>
      <c r="K165" s="70"/>
      <c r="L165" s="70">
        <f t="shared" si="2"/>
        <v>20.29</v>
      </c>
    </row>
    <row r="166" ht="54.95" customHeight="1" spans="1:12">
      <c r="A166" s="65" t="s">
        <v>2473</v>
      </c>
      <c r="B166" s="66" t="s">
        <v>2474</v>
      </c>
      <c r="C166" s="66"/>
      <c r="D166" s="65" t="s">
        <v>14</v>
      </c>
      <c r="E166" s="65"/>
      <c r="F166" s="65"/>
      <c r="G166" s="65" t="s">
        <v>41</v>
      </c>
      <c r="H166" s="67">
        <v>0.0964</v>
      </c>
      <c r="I166" s="67"/>
      <c r="J166" s="70">
        <v>721.77</v>
      </c>
      <c r="K166" s="70"/>
      <c r="L166" s="70">
        <f t="shared" si="2"/>
        <v>69.58</v>
      </c>
    </row>
    <row r="167" ht="38.1" customHeight="1" spans="1:12">
      <c r="A167" s="65" t="s">
        <v>1497</v>
      </c>
      <c r="B167" s="66" t="s">
        <v>1498</v>
      </c>
      <c r="C167" s="66"/>
      <c r="D167" s="65" t="s">
        <v>14</v>
      </c>
      <c r="E167" s="65"/>
      <c r="F167" s="65"/>
      <c r="G167" s="65" t="s">
        <v>35</v>
      </c>
      <c r="H167" s="67">
        <v>0.0578</v>
      </c>
      <c r="I167" s="67"/>
      <c r="J167" s="70">
        <v>10.46</v>
      </c>
      <c r="K167" s="70"/>
      <c r="L167" s="70">
        <f t="shared" si="2"/>
        <v>0.6</v>
      </c>
    </row>
    <row r="168" ht="38.1" customHeight="1" spans="1:12">
      <c r="A168" s="65" t="s">
        <v>1515</v>
      </c>
      <c r="B168" s="66" t="s">
        <v>1516</v>
      </c>
      <c r="C168" s="66"/>
      <c r="D168" s="65" t="s">
        <v>14</v>
      </c>
      <c r="E168" s="65"/>
      <c r="F168" s="65"/>
      <c r="G168" s="65" t="s">
        <v>35</v>
      </c>
      <c r="H168" s="67">
        <v>0.0771</v>
      </c>
      <c r="I168" s="67"/>
      <c r="J168" s="70">
        <v>10.29</v>
      </c>
      <c r="K168" s="70"/>
      <c r="L168" s="70">
        <f t="shared" si="2"/>
        <v>0.79</v>
      </c>
    </row>
    <row r="169" ht="38.1" customHeight="1" spans="1:12">
      <c r="A169" s="65" t="s">
        <v>1521</v>
      </c>
      <c r="B169" s="66" t="s">
        <v>1522</v>
      </c>
      <c r="C169" s="66"/>
      <c r="D169" s="65" t="s">
        <v>14</v>
      </c>
      <c r="E169" s="65"/>
      <c r="F169" s="65"/>
      <c r="G169" s="65" t="s">
        <v>35</v>
      </c>
      <c r="H169" s="67">
        <v>0.0193</v>
      </c>
      <c r="I169" s="67"/>
      <c r="J169" s="70">
        <v>15.02</v>
      </c>
      <c r="K169" s="70"/>
      <c r="L169" s="70">
        <f t="shared" si="2"/>
        <v>0.29</v>
      </c>
    </row>
    <row r="170" ht="29.1" customHeight="1" spans="1:12">
      <c r="A170" s="65" t="s">
        <v>2475</v>
      </c>
      <c r="B170" s="66" t="s">
        <v>2476</v>
      </c>
      <c r="C170" s="66"/>
      <c r="D170" s="65" t="s">
        <v>14</v>
      </c>
      <c r="E170" s="65"/>
      <c r="F170" s="65"/>
      <c r="G170" s="65" t="s">
        <v>41</v>
      </c>
      <c r="H170" s="67">
        <v>0.0054</v>
      </c>
      <c r="I170" s="67"/>
      <c r="J170" s="70">
        <v>21.18</v>
      </c>
      <c r="K170" s="70"/>
      <c r="L170" s="70">
        <f t="shared" ref="L170:L197" si="3">ROUND(ROUND(H170,8)*J170,2)</f>
        <v>0.11</v>
      </c>
    </row>
    <row r="171" ht="29.1" customHeight="1" spans="1:12">
      <c r="A171" s="65" t="s">
        <v>2477</v>
      </c>
      <c r="B171" s="66" t="s">
        <v>2478</v>
      </c>
      <c r="C171" s="66"/>
      <c r="D171" s="65" t="s">
        <v>14</v>
      </c>
      <c r="E171" s="65"/>
      <c r="F171" s="65"/>
      <c r="G171" s="65" t="s">
        <v>41</v>
      </c>
      <c r="H171" s="67">
        <v>1.3559</v>
      </c>
      <c r="I171" s="67"/>
      <c r="J171" s="70">
        <v>40.63</v>
      </c>
      <c r="K171" s="70"/>
      <c r="L171" s="70">
        <f t="shared" si="3"/>
        <v>55.09</v>
      </c>
    </row>
    <row r="172" ht="45.95" customHeight="1" spans="1:12">
      <c r="A172" s="65" t="s">
        <v>2479</v>
      </c>
      <c r="B172" s="66" t="s">
        <v>2480</v>
      </c>
      <c r="C172" s="66"/>
      <c r="D172" s="65" t="s">
        <v>14</v>
      </c>
      <c r="E172" s="65"/>
      <c r="F172" s="65"/>
      <c r="G172" s="65" t="s">
        <v>35</v>
      </c>
      <c r="H172" s="67">
        <v>0.0385</v>
      </c>
      <c r="I172" s="67"/>
      <c r="J172" s="70">
        <v>262.26</v>
      </c>
      <c r="K172" s="70"/>
      <c r="L172" s="70">
        <f t="shared" si="3"/>
        <v>10.1</v>
      </c>
    </row>
    <row r="173" ht="38.1" customHeight="1" spans="1:12">
      <c r="A173" s="65" t="s">
        <v>2481</v>
      </c>
      <c r="B173" s="66" t="s">
        <v>2482</v>
      </c>
      <c r="C173" s="66"/>
      <c r="D173" s="65" t="s">
        <v>14</v>
      </c>
      <c r="E173" s="65"/>
      <c r="F173" s="65"/>
      <c r="G173" s="65" t="s">
        <v>41</v>
      </c>
      <c r="H173" s="67">
        <v>0.0385</v>
      </c>
      <c r="I173" s="67"/>
      <c r="J173" s="70">
        <v>32.27</v>
      </c>
      <c r="K173" s="70"/>
      <c r="L173" s="70">
        <f t="shared" si="3"/>
        <v>1.24</v>
      </c>
    </row>
    <row r="174" ht="29.1" customHeight="1" spans="1:12">
      <c r="A174" s="65" t="s">
        <v>2483</v>
      </c>
      <c r="B174" s="66" t="s">
        <v>2484</v>
      </c>
      <c r="C174" s="66"/>
      <c r="D174" s="65" t="s">
        <v>14</v>
      </c>
      <c r="E174" s="65"/>
      <c r="F174" s="65"/>
      <c r="G174" s="65" t="s">
        <v>41</v>
      </c>
      <c r="H174" s="67">
        <v>0.4654</v>
      </c>
      <c r="I174" s="67"/>
      <c r="J174" s="70">
        <v>111.94</v>
      </c>
      <c r="K174" s="70"/>
      <c r="L174" s="70">
        <f t="shared" si="3"/>
        <v>52.1</v>
      </c>
    </row>
    <row r="175" ht="29.1" customHeight="1" spans="1:12">
      <c r="A175" s="65" t="s">
        <v>2485</v>
      </c>
      <c r="B175" s="66" t="s">
        <v>2486</v>
      </c>
      <c r="C175" s="66"/>
      <c r="D175" s="65" t="s">
        <v>14</v>
      </c>
      <c r="E175" s="65"/>
      <c r="F175" s="65"/>
      <c r="G175" s="65" t="s">
        <v>41</v>
      </c>
      <c r="H175" s="67">
        <v>0.3629</v>
      </c>
      <c r="I175" s="67"/>
      <c r="J175" s="70">
        <v>145.57</v>
      </c>
      <c r="K175" s="70"/>
      <c r="L175" s="70">
        <f t="shared" si="3"/>
        <v>52.83</v>
      </c>
    </row>
    <row r="176" ht="29.1" customHeight="1" spans="1:12">
      <c r="A176" s="65" t="s">
        <v>2487</v>
      </c>
      <c r="B176" s="66" t="s">
        <v>2488</v>
      </c>
      <c r="C176" s="66"/>
      <c r="D176" s="65" t="s">
        <v>14</v>
      </c>
      <c r="E176" s="65"/>
      <c r="F176" s="65"/>
      <c r="G176" s="65" t="s">
        <v>41</v>
      </c>
      <c r="H176" s="67">
        <v>0.2979</v>
      </c>
      <c r="I176" s="67"/>
      <c r="J176" s="70">
        <v>93.71</v>
      </c>
      <c r="K176" s="70"/>
      <c r="L176" s="70">
        <f t="shared" si="3"/>
        <v>27.92</v>
      </c>
    </row>
    <row r="177" ht="29.1" customHeight="1" spans="1:12">
      <c r="A177" s="65" t="s">
        <v>2489</v>
      </c>
      <c r="B177" s="66" t="s">
        <v>2490</v>
      </c>
      <c r="C177" s="66"/>
      <c r="D177" s="65" t="s">
        <v>14</v>
      </c>
      <c r="E177" s="65"/>
      <c r="F177" s="65"/>
      <c r="G177" s="65" t="s">
        <v>41</v>
      </c>
      <c r="H177" s="67">
        <v>0.247</v>
      </c>
      <c r="I177" s="67"/>
      <c r="J177" s="70">
        <v>85.68</v>
      </c>
      <c r="K177" s="70"/>
      <c r="L177" s="70">
        <f t="shared" si="3"/>
        <v>21.16</v>
      </c>
    </row>
    <row r="178" ht="29.1" customHeight="1" spans="1:12">
      <c r="A178" s="65" t="s">
        <v>2491</v>
      </c>
      <c r="B178" s="66" t="s">
        <v>2492</v>
      </c>
      <c r="C178" s="66"/>
      <c r="D178" s="65" t="s">
        <v>14</v>
      </c>
      <c r="E178" s="65"/>
      <c r="F178" s="65"/>
      <c r="G178" s="65" t="s">
        <v>41</v>
      </c>
      <c r="H178" s="67">
        <v>0.1926</v>
      </c>
      <c r="I178" s="67"/>
      <c r="J178" s="70">
        <v>112.77</v>
      </c>
      <c r="K178" s="70"/>
      <c r="L178" s="70">
        <f t="shared" si="3"/>
        <v>21.72</v>
      </c>
    </row>
    <row r="179" ht="29.1" customHeight="1" spans="1:12">
      <c r="A179" s="65" t="s">
        <v>2493</v>
      </c>
      <c r="B179" s="66" t="s">
        <v>2494</v>
      </c>
      <c r="C179" s="66"/>
      <c r="D179" s="65" t="s">
        <v>14</v>
      </c>
      <c r="E179" s="65"/>
      <c r="F179" s="65"/>
      <c r="G179" s="65" t="s">
        <v>41</v>
      </c>
      <c r="H179" s="67">
        <v>0.1581</v>
      </c>
      <c r="I179" s="67"/>
      <c r="J179" s="70">
        <v>71.11</v>
      </c>
      <c r="K179" s="70"/>
      <c r="L179" s="70">
        <f t="shared" si="3"/>
        <v>11.24</v>
      </c>
    </row>
    <row r="180" ht="21" customHeight="1" spans="1:12">
      <c r="A180" s="65" t="s">
        <v>1986</v>
      </c>
      <c r="B180" s="66" t="s">
        <v>1987</v>
      </c>
      <c r="C180" s="66"/>
      <c r="D180" s="65" t="s">
        <v>14</v>
      </c>
      <c r="E180" s="65"/>
      <c r="F180" s="65"/>
      <c r="G180" s="65" t="s">
        <v>41</v>
      </c>
      <c r="H180" s="67">
        <v>4.4976</v>
      </c>
      <c r="I180" s="67"/>
      <c r="J180" s="70">
        <v>13.42</v>
      </c>
      <c r="K180" s="70"/>
      <c r="L180" s="70">
        <f t="shared" si="3"/>
        <v>60.36</v>
      </c>
    </row>
    <row r="181" ht="38.1" customHeight="1" spans="1:12">
      <c r="A181" s="65" t="s">
        <v>2495</v>
      </c>
      <c r="B181" s="66" t="s">
        <v>2496</v>
      </c>
      <c r="C181" s="66"/>
      <c r="D181" s="65" t="s">
        <v>14</v>
      </c>
      <c r="E181" s="65"/>
      <c r="F181" s="65"/>
      <c r="G181" s="65" t="s">
        <v>35</v>
      </c>
      <c r="H181" s="67">
        <v>0.0385</v>
      </c>
      <c r="I181" s="67"/>
      <c r="J181" s="70">
        <v>357.79</v>
      </c>
      <c r="K181" s="70"/>
      <c r="L181" s="70">
        <f t="shared" si="3"/>
        <v>13.77</v>
      </c>
    </row>
    <row r="182" ht="38.1" customHeight="1" spans="1:12">
      <c r="A182" s="65" t="s">
        <v>2497</v>
      </c>
      <c r="B182" s="66" t="s">
        <v>2498</v>
      </c>
      <c r="C182" s="66"/>
      <c r="D182" s="65" t="s">
        <v>14</v>
      </c>
      <c r="E182" s="65"/>
      <c r="F182" s="65"/>
      <c r="G182" s="65" t="s">
        <v>35</v>
      </c>
      <c r="H182" s="67">
        <v>0.0578</v>
      </c>
      <c r="I182" s="67"/>
      <c r="J182" s="70">
        <v>387.61</v>
      </c>
      <c r="K182" s="70"/>
      <c r="L182" s="70">
        <f t="shared" si="3"/>
        <v>22.4</v>
      </c>
    </row>
    <row r="183" ht="29.1" customHeight="1" spans="1:12">
      <c r="A183" s="65" t="s">
        <v>2499</v>
      </c>
      <c r="B183" s="66" t="s">
        <v>2500</v>
      </c>
      <c r="C183" s="66"/>
      <c r="D183" s="65" t="s">
        <v>14</v>
      </c>
      <c r="E183" s="65"/>
      <c r="F183" s="65"/>
      <c r="G183" s="65" t="s">
        <v>41</v>
      </c>
      <c r="H183" s="67">
        <v>0.0324</v>
      </c>
      <c r="I183" s="67"/>
      <c r="J183" s="70">
        <v>431.66</v>
      </c>
      <c r="K183" s="70"/>
      <c r="L183" s="70">
        <f t="shared" si="3"/>
        <v>13.99</v>
      </c>
    </row>
    <row r="184" ht="38.1" customHeight="1" spans="1:12">
      <c r="A184" s="65" t="s">
        <v>2501</v>
      </c>
      <c r="B184" s="66" t="s">
        <v>2502</v>
      </c>
      <c r="C184" s="66"/>
      <c r="D184" s="65" t="s">
        <v>14</v>
      </c>
      <c r="E184" s="65"/>
      <c r="F184" s="65"/>
      <c r="G184" s="65" t="s">
        <v>35</v>
      </c>
      <c r="H184" s="67">
        <v>0.0193</v>
      </c>
      <c r="I184" s="67"/>
      <c r="J184" s="70">
        <v>369.86</v>
      </c>
      <c r="K184" s="70"/>
      <c r="L184" s="70">
        <f t="shared" si="3"/>
        <v>7.14</v>
      </c>
    </row>
    <row r="185" ht="29.1" customHeight="1" spans="1:12">
      <c r="A185" s="65" t="s">
        <v>2503</v>
      </c>
      <c r="B185" s="66" t="s">
        <v>2504</v>
      </c>
      <c r="C185" s="66"/>
      <c r="D185" s="65" t="s">
        <v>14</v>
      </c>
      <c r="E185" s="65"/>
      <c r="F185" s="65"/>
      <c r="G185" s="65" t="s">
        <v>146</v>
      </c>
      <c r="H185" s="67">
        <v>0.1002</v>
      </c>
      <c r="I185" s="67"/>
      <c r="J185" s="70">
        <v>8.93</v>
      </c>
      <c r="K185" s="70"/>
      <c r="L185" s="70">
        <f t="shared" si="3"/>
        <v>0.89</v>
      </c>
    </row>
    <row r="186" ht="21" customHeight="1" spans="1:12">
      <c r="A186" s="65" t="s">
        <v>175</v>
      </c>
      <c r="B186" s="66" t="s">
        <v>176</v>
      </c>
      <c r="C186" s="66"/>
      <c r="D186" s="65" t="s">
        <v>14</v>
      </c>
      <c r="E186" s="65"/>
      <c r="F186" s="65"/>
      <c r="G186" s="65" t="s">
        <v>51</v>
      </c>
      <c r="H186" s="67">
        <v>0.006</v>
      </c>
      <c r="I186" s="67"/>
      <c r="J186" s="70">
        <v>29.29</v>
      </c>
      <c r="K186" s="70"/>
      <c r="L186" s="70">
        <f t="shared" si="3"/>
        <v>0.18</v>
      </c>
    </row>
    <row r="187" ht="29.1" customHeight="1" spans="1:12">
      <c r="A187" s="65" t="s">
        <v>2505</v>
      </c>
      <c r="B187" s="66" t="s">
        <v>2506</v>
      </c>
      <c r="C187" s="66"/>
      <c r="D187" s="65" t="s">
        <v>14</v>
      </c>
      <c r="E187" s="65"/>
      <c r="F187" s="65"/>
      <c r="G187" s="65" t="s">
        <v>35</v>
      </c>
      <c r="H187" s="67">
        <v>0.0578</v>
      </c>
      <c r="I187" s="67"/>
      <c r="J187" s="70">
        <v>13.77</v>
      </c>
      <c r="K187" s="70"/>
      <c r="L187" s="70">
        <f t="shared" si="3"/>
        <v>0.8</v>
      </c>
    </row>
    <row r="188" ht="38.1" customHeight="1" spans="1:12">
      <c r="A188" s="65" t="s">
        <v>2507</v>
      </c>
      <c r="B188" s="66" t="s">
        <v>2508</v>
      </c>
      <c r="C188" s="66"/>
      <c r="D188" s="65" t="s">
        <v>14</v>
      </c>
      <c r="E188" s="65"/>
      <c r="F188" s="65"/>
      <c r="G188" s="65" t="s">
        <v>35</v>
      </c>
      <c r="H188" s="67">
        <v>0.0385</v>
      </c>
      <c r="I188" s="67"/>
      <c r="J188" s="70">
        <v>41.01</v>
      </c>
      <c r="K188" s="70"/>
      <c r="L188" s="70">
        <f t="shared" si="3"/>
        <v>1.58</v>
      </c>
    </row>
    <row r="189" ht="38.1" customHeight="1" spans="1:12">
      <c r="A189" s="65" t="s">
        <v>1573</v>
      </c>
      <c r="B189" s="66" t="s">
        <v>1574</v>
      </c>
      <c r="C189" s="66"/>
      <c r="D189" s="65" t="s">
        <v>14</v>
      </c>
      <c r="E189" s="65"/>
      <c r="F189" s="65"/>
      <c r="G189" s="65" t="s">
        <v>35</v>
      </c>
      <c r="H189" s="67">
        <v>0.0578</v>
      </c>
      <c r="I189" s="67"/>
      <c r="J189" s="70">
        <v>23.52</v>
      </c>
      <c r="K189" s="70"/>
      <c r="L189" s="70">
        <f t="shared" si="3"/>
        <v>1.36</v>
      </c>
    </row>
    <row r="190" ht="38.1" customHeight="1" spans="1:12">
      <c r="A190" s="65" t="s">
        <v>547</v>
      </c>
      <c r="B190" s="66" t="s">
        <v>548</v>
      </c>
      <c r="C190" s="66"/>
      <c r="D190" s="65" t="s">
        <v>14</v>
      </c>
      <c r="E190" s="65"/>
      <c r="F190" s="65"/>
      <c r="G190" s="65" t="s">
        <v>41</v>
      </c>
      <c r="H190" s="67">
        <v>1.3621</v>
      </c>
      <c r="I190" s="67"/>
      <c r="J190" s="70">
        <v>52.86</v>
      </c>
      <c r="K190" s="70"/>
      <c r="L190" s="70">
        <f t="shared" si="3"/>
        <v>72</v>
      </c>
    </row>
    <row r="191" ht="29.1" customHeight="1" spans="1:12">
      <c r="A191" s="65" t="s">
        <v>2509</v>
      </c>
      <c r="B191" s="66" t="s">
        <v>2510</v>
      </c>
      <c r="C191" s="66"/>
      <c r="D191" s="65" t="s">
        <v>14</v>
      </c>
      <c r="E191" s="65"/>
      <c r="F191" s="65"/>
      <c r="G191" s="65" t="s">
        <v>35</v>
      </c>
      <c r="H191" s="67">
        <v>0.0771</v>
      </c>
      <c r="I191" s="67"/>
      <c r="J191" s="70">
        <v>29.7</v>
      </c>
      <c r="K191" s="70"/>
      <c r="L191" s="70">
        <f t="shared" si="3"/>
        <v>2.29</v>
      </c>
    </row>
    <row r="192" ht="29.1" customHeight="1" spans="1:12">
      <c r="A192" s="65" t="s">
        <v>2511</v>
      </c>
      <c r="B192" s="66" t="s">
        <v>2512</v>
      </c>
      <c r="C192" s="66"/>
      <c r="D192" s="65" t="s">
        <v>14</v>
      </c>
      <c r="E192" s="65"/>
      <c r="F192" s="65"/>
      <c r="G192" s="65" t="s">
        <v>35</v>
      </c>
      <c r="H192" s="67">
        <v>0.1542</v>
      </c>
      <c r="I192" s="67"/>
      <c r="J192" s="70">
        <v>45.4</v>
      </c>
      <c r="K192" s="70"/>
      <c r="L192" s="70">
        <f t="shared" si="3"/>
        <v>7</v>
      </c>
    </row>
    <row r="193" ht="38.1" customHeight="1" spans="1:12">
      <c r="A193" s="65" t="s">
        <v>538</v>
      </c>
      <c r="B193" s="66" t="s">
        <v>539</v>
      </c>
      <c r="C193" s="66"/>
      <c r="D193" s="65" t="s">
        <v>14</v>
      </c>
      <c r="E193" s="65"/>
      <c r="F193" s="65"/>
      <c r="G193" s="65" t="s">
        <v>41</v>
      </c>
      <c r="H193" s="67">
        <v>1.3621</v>
      </c>
      <c r="I193" s="67"/>
      <c r="J193" s="70">
        <v>24.03</v>
      </c>
      <c r="K193" s="70"/>
      <c r="L193" s="70">
        <f t="shared" si="3"/>
        <v>32.73</v>
      </c>
    </row>
    <row r="194" ht="29.1" customHeight="1" spans="1:12">
      <c r="A194" s="65" t="s">
        <v>1478</v>
      </c>
      <c r="B194" s="66" t="s">
        <v>1479</v>
      </c>
      <c r="C194" s="66"/>
      <c r="D194" s="65" t="s">
        <v>14</v>
      </c>
      <c r="E194" s="65"/>
      <c r="F194" s="65"/>
      <c r="G194" s="65" t="s">
        <v>146</v>
      </c>
      <c r="H194" s="67">
        <v>0.1472</v>
      </c>
      <c r="I194" s="67"/>
      <c r="J194" s="70">
        <v>36.54</v>
      </c>
      <c r="K194" s="70"/>
      <c r="L194" s="70">
        <f t="shared" si="3"/>
        <v>5.38</v>
      </c>
    </row>
    <row r="195" ht="29.1" customHeight="1" spans="1:12">
      <c r="A195" s="65" t="s">
        <v>1463</v>
      </c>
      <c r="B195" s="66" t="s">
        <v>1464</v>
      </c>
      <c r="C195" s="66"/>
      <c r="D195" s="65" t="s">
        <v>14</v>
      </c>
      <c r="E195" s="65"/>
      <c r="F195" s="65"/>
      <c r="G195" s="65" t="s">
        <v>146</v>
      </c>
      <c r="H195" s="67">
        <v>0.1388</v>
      </c>
      <c r="I195" s="67"/>
      <c r="J195" s="70">
        <v>21.38</v>
      </c>
      <c r="K195" s="70"/>
      <c r="L195" s="70">
        <f t="shared" si="3"/>
        <v>2.97</v>
      </c>
    </row>
    <row r="196" ht="29.1" customHeight="1" spans="1:12">
      <c r="A196" s="65" t="s">
        <v>1466</v>
      </c>
      <c r="B196" s="66" t="s">
        <v>1467</v>
      </c>
      <c r="C196" s="66"/>
      <c r="D196" s="65" t="s">
        <v>14</v>
      </c>
      <c r="E196" s="65"/>
      <c r="F196" s="65"/>
      <c r="G196" s="65" t="s">
        <v>146</v>
      </c>
      <c r="H196" s="67">
        <v>0.1253</v>
      </c>
      <c r="I196" s="67"/>
      <c r="J196" s="70">
        <v>26.23</v>
      </c>
      <c r="K196" s="70"/>
      <c r="L196" s="70">
        <f t="shared" si="3"/>
        <v>3.29</v>
      </c>
    </row>
    <row r="197" ht="21" customHeight="1" spans="1:12">
      <c r="A197" s="65" t="s">
        <v>2513</v>
      </c>
      <c r="B197" s="66" t="s">
        <v>2514</v>
      </c>
      <c r="C197" s="66"/>
      <c r="D197" s="65" t="s">
        <v>14</v>
      </c>
      <c r="E197" s="65"/>
      <c r="F197" s="65"/>
      <c r="G197" s="65" t="s">
        <v>35</v>
      </c>
      <c r="H197" s="67">
        <v>0.0385</v>
      </c>
      <c r="I197" s="67"/>
      <c r="J197" s="70">
        <v>500.62</v>
      </c>
      <c r="K197" s="70"/>
      <c r="L197" s="70">
        <f t="shared" si="3"/>
        <v>19.27</v>
      </c>
    </row>
    <row r="198" ht="15" customHeight="1" spans="1:12">
      <c r="A198" s="2"/>
      <c r="B198" s="2"/>
      <c r="C198" s="2"/>
      <c r="D198" s="2"/>
      <c r="E198" s="2"/>
      <c r="F198" s="2"/>
      <c r="G198" s="2"/>
      <c r="H198" s="68" t="s">
        <v>2317</v>
      </c>
      <c r="I198" s="68"/>
      <c r="J198" s="68"/>
      <c r="K198" s="68"/>
      <c r="L198" s="71">
        <f>SUM(L138:L197)</f>
        <v>794.4</v>
      </c>
    </row>
    <row r="199" ht="15" customHeight="1" spans="1:12">
      <c r="A199" s="93" t="s">
        <v>2515</v>
      </c>
      <c r="B199" s="93"/>
      <c r="C199" s="93"/>
      <c r="D199" s="93"/>
      <c r="E199" s="2"/>
      <c r="F199" s="2"/>
      <c r="G199" s="2"/>
      <c r="H199" s="69" t="s">
        <v>2318</v>
      </c>
      <c r="I199" s="69"/>
      <c r="J199" s="69"/>
      <c r="K199" s="69"/>
      <c r="L199" s="72">
        <v>886.92</v>
      </c>
    </row>
    <row r="200" ht="9.95" customHeight="1" spans="1:12">
      <c r="A200" s="2"/>
      <c r="B200" s="2"/>
      <c r="C200" s="2"/>
      <c r="D200" s="2"/>
      <c r="E200" s="2"/>
      <c r="F200" s="2"/>
      <c r="G200" s="2"/>
      <c r="H200" s="61"/>
      <c r="I200" s="61"/>
      <c r="J200" s="61"/>
      <c r="K200" s="61"/>
      <c r="L200" s="61"/>
    </row>
    <row r="201" ht="20.1" customHeight="1" spans="1:12">
      <c r="A201" s="62" t="s">
        <v>2516</v>
      </c>
      <c r="B201" s="62"/>
      <c r="C201" s="62"/>
      <c r="D201" s="62"/>
      <c r="E201" s="62"/>
      <c r="F201" s="62"/>
      <c r="G201" s="62"/>
      <c r="H201" s="62"/>
      <c r="I201" s="62"/>
      <c r="J201" s="62"/>
      <c r="K201" s="62"/>
      <c r="L201" s="62"/>
    </row>
    <row r="202" ht="15" customHeight="1" spans="1:12">
      <c r="A202" s="63" t="s">
        <v>2413</v>
      </c>
      <c r="B202" s="63"/>
      <c r="C202" s="63"/>
      <c r="D202" s="64" t="s">
        <v>4</v>
      </c>
      <c r="E202" s="64"/>
      <c r="F202" s="64"/>
      <c r="G202" s="64" t="s">
        <v>2297</v>
      </c>
      <c r="H202" s="64" t="s">
        <v>2298</v>
      </c>
      <c r="I202" s="64"/>
      <c r="J202" s="64" t="s">
        <v>2299</v>
      </c>
      <c r="K202" s="64"/>
      <c r="L202" s="64" t="s">
        <v>2300</v>
      </c>
    </row>
    <row r="203" ht="21" customHeight="1" spans="1:12">
      <c r="A203" s="65" t="s">
        <v>2517</v>
      </c>
      <c r="B203" s="66" t="s">
        <v>2518</v>
      </c>
      <c r="C203" s="66"/>
      <c r="D203" s="65" t="s">
        <v>14</v>
      </c>
      <c r="E203" s="65"/>
      <c r="F203" s="65"/>
      <c r="G203" s="65" t="s">
        <v>146</v>
      </c>
      <c r="H203" s="67">
        <v>3.4844</v>
      </c>
      <c r="I203" s="67"/>
      <c r="J203" s="70">
        <v>6.68</v>
      </c>
      <c r="K203" s="70"/>
      <c r="L203" s="70">
        <f t="shared" ref="L203:L208" si="4">ROUND(ROUND(H203,8)*J203,2)</f>
        <v>23.28</v>
      </c>
    </row>
    <row r="204" ht="21" customHeight="1" spans="1:12">
      <c r="A204" s="65" t="s">
        <v>2414</v>
      </c>
      <c r="B204" s="66" t="s">
        <v>2415</v>
      </c>
      <c r="C204" s="66"/>
      <c r="D204" s="65" t="s">
        <v>14</v>
      </c>
      <c r="E204" s="65"/>
      <c r="F204" s="65"/>
      <c r="G204" s="65" t="s">
        <v>35</v>
      </c>
      <c r="H204" s="67">
        <v>0.0252</v>
      </c>
      <c r="I204" s="67"/>
      <c r="J204" s="70">
        <v>210</v>
      </c>
      <c r="K204" s="70"/>
      <c r="L204" s="70">
        <f t="shared" si="4"/>
        <v>5.29</v>
      </c>
    </row>
    <row r="205" ht="21" customHeight="1" spans="1:12">
      <c r="A205" s="65" t="s">
        <v>2416</v>
      </c>
      <c r="B205" s="66" t="s">
        <v>2417</v>
      </c>
      <c r="C205" s="66"/>
      <c r="D205" s="65" t="s">
        <v>14</v>
      </c>
      <c r="E205" s="65"/>
      <c r="F205" s="65"/>
      <c r="G205" s="65" t="s">
        <v>35</v>
      </c>
      <c r="H205" s="67">
        <v>0.0252</v>
      </c>
      <c r="I205" s="67"/>
      <c r="J205" s="70">
        <v>203.07</v>
      </c>
      <c r="K205" s="70"/>
      <c r="L205" s="70">
        <f t="shared" si="4"/>
        <v>5.12</v>
      </c>
    </row>
    <row r="206" ht="38.1" customHeight="1" spans="1:12">
      <c r="A206" s="65" t="s">
        <v>2519</v>
      </c>
      <c r="B206" s="66" t="s">
        <v>2520</v>
      </c>
      <c r="C206" s="66"/>
      <c r="D206" s="65" t="s">
        <v>14</v>
      </c>
      <c r="E206" s="65"/>
      <c r="F206" s="65"/>
      <c r="G206" s="65" t="s">
        <v>35</v>
      </c>
      <c r="H206" s="67">
        <v>0.0252</v>
      </c>
      <c r="I206" s="67"/>
      <c r="J206" s="70">
        <v>17.11</v>
      </c>
      <c r="K206" s="70"/>
      <c r="L206" s="70">
        <f t="shared" si="4"/>
        <v>0.43</v>
      </c>
    </row>
    <row r="207" ht="29.1" customHeight="1" spans="1:12">
      <c r="A207" s="65" t="s">
        <v>2422</v>
      </c>
      <c r="B207" s="66" t="s">
        <v>2423</v>
      </c>
      <c r="C207" s="66"/>
      <c r="D207" s="65" t="s">
        <v>14</v>
      </c>
      <c r="E207" s="65"/>
      <c r="F207" s="65"/>
      <c r="G207" s="65" t="s">
        <v>41</v>
      </c>
      <c r="H207" s="67">
        <v>1</v>
      </c>
      <c r="I207" s="67"/>
      <c r="J207" s="70">
        <v>77.4</v>
      </c>
      <c r="K207" s="70"/>
      <c r="L207" s="70">
        <f t="shared" si="4"/>
        <v>77.4</v>
      </c>
    </row>
    <row r="208" ht="29.1" customHeight="1" spans="1:12">
      <c r="A208" s="65" t="s">
        <v>2521</v>
      </c>
      <c r="B208" s="66" t="s">
        <v>2522</v>
      </c>
      <c r="C208" s="66"/>
      <c r="D208" s="65" t="s">
        <v>14</v>
      </c>
      <c r="E208" s="65"/>
      <c r="F208" s="65"/>
      <c r="G208" s="65" t="s">
        <v>146</v>
      </c>
      <c r="H208" s="67">
        <v>3.9174</v>
      </c>
      <c r="I208" s="67"/>
      <c r="J208" s="70">
        <v>18.75</v>
      </c>
      <c r="K208" s="70"/>
      <c r="L208" s="70">
        <f t="shared" si="4"/>
        <v>73.45</v>
      </c>
    </row>
    <row r="209" ht="15" customHeight="1" spans="1:12">
      <c r="A209" s="2"/>
      <c r="B209" s="2"/>
      <c r="C209" s="2"/>
      <c r="D209" s="2"/>
      <c r="E209" s="2"/>
      <c r="F209" s="2"/>
      <c r="G209" s="2"/>
      <c r="H209" s="68" t="s">
        <v>2424</v>
      </c>
      <c r="I209" s="68"/>
      <c r="J209" s="68"/>
      <c r="K209" s="68"/>
      <c r="L209" s="71">
        <f>SUM(L203:L208)</f>
        <v>184.97</v>
      </c>
    </row>
    <row r="210" ht="15" customHeight="1" spans="1:12">
      <c r="A210" s="63" t="s">
        <v>2389</v>
      </c>
      <c r="B210" s="63"/>
      <c r="C210" s="63"/>
      <c r="D210" s="64" t="s">
        <v>4</v>
      </c>
      <c r="E210" s="64"/>
      <c r="F210" s="64"/>
      <c r="G210" s="64" t="s">
        <v>2297</v>
      </c>
      <c r="H210" s="64" t="s">
        <v>2298</v>
      </c>
      <c r="I210" s="64"/>
      <c r="J210" s="64" t="s">
        <v>2299</v>
      </c>
      <c r="K210" s="64"/>
      <c r="L210" s="64" t="s">
        <v>2300</v>
      </c>
    </row>
    <row r="211" ht="21" customHeight="1" spans="1:12">
      <c r="A211" s="65" t="s">
        <v>2523</v>
      </c>
      <c r="B211" s="66" t="s">
        <v>2524</v>
      </c>
      <c r="C211" s="66"/>
      <c r="D211" s="65" t="s">
        <v>14</v>
      </c>
      <c r="E211" s="65"/>
      <c r="F211" s="65"/>
      <c r="G211" s="65" t="s">
        <v>2392</v>
      </c>
      <c r="H211" s="67">
        <v>0.9794</v>
      </c>
      <c r="I211" s="67"/>
      <c r="J211" s="70">
        <v>31.88</v>
      </c>
      <c r="K211" s="70"/>
      <c r="L211" s="70">
        <f>ROUND(ROUND(H211,8)*J211,2)</f>
        <v>31.22</v>
      </c>
    </row>
    <row r="212" ht="18" customHeight="1" spans="1:12">
      <c r="A212" s="2"/>
      <c r="B212" s="2"/>
      <c r="C212" s="2"/>
      <c r="D212" s="2"/>
      <c r="E212" s="2"/>
      <c r="F212" s="2"/>
      <c r="G212" s="2"/>
      <c r="H212" s="68" t="s">
        <v>2393</v>
      </c>
      <c r="I212" s="68"/>
      <c r="J212" s="68"/>
      <c r="K212" s="68"/>
      <c r="L212" s="71">
        <f>SUM(L211:L211)</f>
        <v>31.22</v>
      </c>
    </row>
    <row r="213" ht="15" customHeight="1" spans="1:12">
      <c r="A213" s="63" t="s">
        <v>2314</v>
      </c>
      <c r="B213" s="63"/>
      <c r="C213" s="63"/>
      <c r="D213" s="64" t="s">
        <v>4</v>
      </c>
      <c r="E213" s="64"/>
      <c r="F213" s="64"/>
      <c r="G213" s="64" t="s">
        <v>2297</v>
      </c>
      <c r="H213" s="64" t="s">
        <v>2298</v>
      </c>
      <c r="I213" s="64"/>
      <c r="J213" s="64" t="s">
        <v>2299</v>
      </c>
      <c r="K213" s="64"/>
      <c r="L213" s="64" t="s">
        <v>2300</v>
      </c>
    </row>
    <row r="214" ht="38.1" customHeight="1" spans="1:12">
      <c r="A214" s="65" t="s">
        <v>2425</v>
      </c>
      <c r="B214" s="66" t="s">
        <v>2426</v>
      </c>
      <c r="C214" s="66"/>
      <c r="D214" s="65" t="s">
        <v>14</v>
      </c>
      <c r="E214" s="65"/>
      <c r="F214" s="65"/>
      <c r="G214" s="65" t="s">
        <v>51</v>
      </c>
      <c r="H214" s="67">
        <v>0.0269</v>
      </c>
      <c r="I214" s="67"/>
      <c r="J214" s="70">
        <v>952.29</v>
      </c>
      <c r="K214" s="70"/>
      <c r="L214" s="70">
        <f t="shared" ref="L214:L243" si="5">ROUND(ROUND(H214,8)*J214,2)</f>
        <v>25.62</v>
      </c>
    </row>
    <row r="215" ht="29.1" customHeight="1" spans="1:12">
      <c r="A215" s="65" t="s">
        <v>2431</v>
      </c>
      <c r="B215" s="66" t="s">
        <v>2432</v>
      </c>
      <c r="C215" s="66"/>
      <c r="D215" s="65" t="s">
        <v>14</v>
      </c>
      <c r="E215" s="65"/>
      <c r="F215" s="65"/>
      <c r="G215" s="65" t="s">
        <v>146</v>
      </c>
      <c r="H215" s="67">
        <v>0.6219</v>
      </c>
      <c r="I215" s="67"/>
      <c r="J215" s="70">
        <v>3.09</v>
      </c>
      <c r="K215" s="70"/>
      <c r="L215" s="70">
        <f t="shared" si="5"/>
        <v>1.92</v>
      </c>
    </row>
    <row r="216" ht="29.1" customHeight="1" spans="1:12">
      <c r="A216" s="65" t="s">
        <v>745</v>
      </c>
      <c r="B216" s="66" t="s">
        <v>746</v>
      </c>
      <c r="C216" s="66"/>
      <c r="D216" s="65" t="s">
        <v>14</v>
      </c>
      <c r="E216" s="65"/>
      <c r="F216" s="65"/>
      <c r="G216" s="65" t="s">
        <v>146</v>
      </c>
      <c r="H216" s="67">
        <v>0.6798</v>
      </c>
      <c r="I216" s="67"/>
      <c r="J216" s="70">
        <v>4.44</v>
      </c>
      <c r="K216" s="70"/>
      <c r="L216" s="70">
        <f t="shared" si="5"/>
        <v>3.02</v>
      </c>
    </row>
    <row r="217" ht="21" customHeight="1" spans="1:12">
      <c r="A217" s="65" t="s">
        <v>2443</v>
      </c>
      <c r="B217" s="66" t="s">
        <v>2444</v>
      </c>
      <c r="C217" s="66"/>
      <c r="D217" s="65" t="s">
        <v>14</v>
      </c>
      <c r="E217" s="65"/>
      <c r="F217" s="65"/>
      <c r="G217" s="65" t="s">
        <v>35</v>
      </c>
      <c r="H217" s="67">
        <v>0.1259</v>
      </c>
      <c r="I217" s="67"/>
      <c r="J217" s="70">
        <v>16.4</v>
      </c>
      <c r="K217" s="70"/>
      <c r="L217" s="70">
        <f t="shared" si="5"/>
        <v>2.06</v>
      </c>
    </row>
    <row r="218" ht="29.1" customHeight="1" spans="1:12">
      <c r="A218" s="65" t="s">
        <v>2451</v>
      </c>
      <c r="B218" s="66" t="s">
        <v>2452</v>
      </c>
      <c r="C218" s="66"/>
      <c r="D218" s="65" t="s">
        <v>14</v>
      </c>
      <c r="E218" s="65"/>
      <c r="F218" s="65"/>
      <c r="G218" s="65" t="s">
        <v>35</v>
      </c>
      <c r="H218" s="67">
        <v>0.0504</v>
      </c>
      <c r="I218" s="67"/>
      <c r="J218" s="70">
        <v>22.85</v>
      </c>
      <c r="K218" s="70"/>
      <c r="L218" s="70">
        <f t="shared" si="5"/>
        <v>1.15</v>
      </c>
    </row>
    <row r="219" ht="29.1" customHeight="1" spans="1:12">
      <c r="A219" s="65" t="s">
        <v>2453</v>
      </c>
      <c r="B219" s="66" t="s">
        <v>2454</v>
      </c>
      <c r="C219" s="66"/>
      <c r="D219" s="65" t="s">
        <v>14</v>
      </c>
      <c r="E219" s="65"/>
      <c r="F219" s="65"/>
      <c r="G219" s="65" t="s">
        <v>35</v>
      </c>
      <c r="H219" s="67">
        <v>0.0252</v>
      </c>
      <c r="I219" s="67"/>
      <c r="J219" s="70">
        <v>18.62</v>
      </c>
      <c r="K219" s="70"/>
      <c r="L219" s="70">
        <f t="shared" si="5"/>
        <v>0.47</v>
      </c>
    </row>
    <row r="220" ht="29.1" customHeight="1" spans="1:12">
      <c r="A220" s="65" t="s">
        <v>2455</v>
      </c>
      <c r="B220" s="66" t="s">
        <v>2456</v>
      </c>
      <c r="C220" s="66"/>
      <c r="D220" s="65" t="s">
        <v>14</v>
      </c>
      <c r="E220" s="65"/>
      <c r="F220" s="65"/>
      <c r="G220" s="65" t="s">
        <v>35</v>
      </c>
      <c r="H220" s="67">
        <v>0.0755</v>
      </c>
      <c r="I220" s="67"/>
      <c r="J220" s="70">
        <v>17.91</v>
      </c>
      <c r="K220" s="70"/>
      <c r="L220" s="70">
        <f t="shared" si="5"/>
        <v>1.35</v>
      </c>
    </row>
    <row r="221" ht="29.1" customHeight="1" spans="1:12">
      <c r="A221" s="65" t="s">
        <v>2457</v>
      </c>
      <c r="B221" s="66" t="s">
        <v>2458</v>
      </c>
      <c r="C221" s="66"/>
      <c r="D221" s="65" t="s">
        <v>14</v>
      </c>
      <c r="E221" s="65"/>
      <c r="F221" s="65"/>
      <c r="G221" s="65" t="s">
        <v>35</v>
      </c>
      <c r="H221" s="67">
        <v>0.0504</v>
      </c>
      <c r="I221" s="67"/>
      <c r="J221" s="70">
        <v>27.59</v>
      </c>
      <c r="K221" s="70"/>
      <c r="L221" s="70">
        <f t="shared" si="5"/>
        <v>1.39</v>
      </c>
    </row>
    <row r="222" ht="29.1" customHeight="1" spans="1:12">
      <c r="A222" s="65" t="s">
        <v>2459</v>
      </c>
      <c r="B222" s="66" t="s">
        <v>2460</v>
      </c>
      <c r="C222" s="66"/>
      <c r="D222" s="65" t="s">
        <v>14</v>
      </c>
      <c r="E222" s="65"/>
      <c r="F222" s="65"/>
      <c r="G222" s="65" t="s">
        <v>146</v>
      </c>
      <c r="H222" s="67">
        <v>0.2518</v>
      </c>
      <c r="I222" s="67"/>
      <c r="J222" s="70">
        <v>9.68</v>
      </c>
      <c r="K222" s="70"/>
      <c r="L222" s="70">
        <f t="shared" si="5"/>
        <v>2.44</v>
      </c>
    </row>
    <row r="223" ht="29.1" customHeight="1" spans="1:12">
      <c r="A223" s="65" t="s">
        <v>2461</v>
      </c>
      <c r="B223" s="66" t="s">
        <v>2462</v>
      </c>
      <c r="C223" s="66"/>
      <c r="D223" s="65" t="s">
        <v>14</v>
      </c>
      <c r="E223" s="65"/>
      <c r="F223" s="65"/>
      <c r="G223" s="65" t="s">
        <v>146</v>
      </c>
      <c r="H223" s="67">
        <v>0.2266</v>
      </c>
      <c r="I223" s="67"/>
      <c r="J223" s="70">
        <v>12.98</v>
      </c>
      <c r="K223" s="70"/>
      <c r="L223" s="70">
        <f t="shared" si="5"/>
        <v>2.94</v>
      </c>
    </row>
    <row r="224" ht="15" customHeight="1" spans="1:12">
      <c r="A224" s="65" t="s">
        <v>2463</v>
      </c>
      <c r="B224" s="66" t="s">
        <v>2464</v>
      </c>
      <c r="C224" s="66"/>
      <c r="D224" s="65" t="s">
        <v>14</v>
      </c>
      <c r="E224" s="65"/>
      <c r="F224" s="65"/>
      <c r="G224" s="65" t="s">
        <v>51</v>
      </c>
      <c r="H224" s="67">
        <v>0.0262</v>
      </c>
      <c r="I224" s="67"/>
      <c r="J224" s="70">
        <v>91.89</v>
      </c>
      <c r="K224" s="70"/>
      <c r="L224" s="70">
        <f t="shared" si="5"/>
        <v>2.41</v>
      </c>
    </row>
    <row r="225" ht="45.95" customHeight="1" spans="1:12">
      <c r="A225" s="65" t="s">
        <v>2465</v>
      </c>
      <c r="B225" s="66" t="s">
        <v>2466</v>
      </c>
      <c r="C225" s="66"/>
      <c r="D225" s="65" t="s">
        <v>14</v>
      </c>
      <c r="E225" s="65"/>
      <c r="F225" s="65"/>
      <c r="G225" s="65" t="s">
        <v>146</v>
      </c>
      <c r="H225" s="67">
        <v>0.2518</v>
      </c>
      <c r="I225" s="67"/>
      <c r="J225" s="70">
        <v>11.19</v>
      </c>
      <c r="K225" s="70"/>
      <c r="L225" s="70">
        <f t="shared" si="5"/>
        <v>2.82</v>
      </c>
    </row>
    <row r="226" ht="45.95" customHeight="1" spans="1:12">
      <c r="A226" s="65" t="s">
        <v>2467</v>
      </c>
      <c r="B226" s="66" t="s">
        <v>2468</v>
      </c>
      <c r="C226" s="66"/>
      <c r="D226" s="65" t="s">
        <v>14</v>
      </c>
      <c r="E226" s="65"/>
      <c r="F226" s="65"/>
      <c r="G226" s="65" t="s">
        <v>146</v>
      </c>
      <c r="H226" s="67">
        <v>0.2266</v>
      </c>
      <c r="I226" s="67"/>
      <c r="J226" s="70">
        <v>4.17</v>
      </c>
      <c r="K226" s="70"/>
      <c r="L226" s="70">
        <f t="shared" si="5"/>
        <v>0.94</v>
      </c>
    </row>
    <row r="227" ht="29.1" customHeight="1" spans="1:12">
      <c r="A227" s="65" t="s">
        <v>2525</v>
      </c>
      <c r="B227" s="66" t="s">
        <v>2526</v>
      </c>
      <c r="C227" s="66"/>
      <c r="D227" s="65" t="s">
        <v>14</v>
      </c>
      <c r="E227" s="65"/>
      <c r="F227" s="65"/>
      <c r="G227" s="65" t="s">
        <v>35</v>
      </c>
      <c r="H227" s="67">
        <v>0.0252</v>
      </c>
      <c r="I227" s="67"/>
      <c r="J227" s="70">
        <v>68.49</v>
      </c>
      <c r="K227" s="70"/>
      <c r="L227" s="70">
        <f t="shared" si="5"/>
        <v>1.73</v>
      </c>
    </row>
    <row r="228" ht="45.95" customHeight="1" spans="1:12">
      <c r="A228" s="65" t="s">
        <v>2471</v>
      </c>
      <c r="B228" s="66" t="s">
        <v>2472</v>
      </c>
      <c r="C228" s="66"/>
      <c r="D228" s="65" t="s">
        <v>14</v>
      </c>
      <c r="E228" s="65"/>
      <c r="F228" s="65"/>
      <c r="G228" s="65" t="s">
        <v>41</v>
      </c>
      <c r="H228" s="67">
        <v>0.0755</v>
      </c>
      <c r="I228" s="67"/>
      <c r="J228" s="70">
        <v>701.91</v>
      </c>
      <c r="K228" s="70"/>
      <c r="L228" s="70">
        <f t="shared" si="5"/>
        <v>52.99</v>
      </c>
    </row>
    <row r="229" ht="29.1" customHeight="1" spans="1:12">
      <c r="A229" s="65" t="s">
        <v>2475</v>
      </c>
      <c r="B229" s="66" t="s">
        <v>2476</v>
      </c>
      <c r="C229" s="66"/>
      <c r="D229" s="65" t="s">
        <v>14</v>
      </c>
      <c r="E229" s="65"/>
      <c r="F229" s="65"/>
      <c r="G229" s="65" t="s">
        <v>41</v>
      </c>
      <c r="H229" s="67">
        <v>0.006</v>
      </c>
      <c r="I229" s="67"/>
      <c r="J229" s="70">
        <v>21.18</v>
      </c>
      <c r="K229" s="70"/>
      <c r="L229" s="70">
        <f t="shared" si="5"/>
        <v>0.13</v>
      </c>
    </row>
    <row r="230" ht="29.1" customHeight="1" spans="1:12">
      <c r="A230" s="65" t="s">
        <v>2477</v>
      </c>
      <c r="B230" s="66" t="s">
        <v>2478</v>
      </c>
      <c r="C230" s="66"/>
      <c r="D230" s="65" t="s">
        <v>14</v>
      </c>
      <c r="E230" s="65"/>
      <c r="F230" s="65"/>
      <c r="G230" s="65" t="s">
        <v>41</v>
      </c>
      <c r="H230" s="67">
        <v>1.4396</v>
      </c>
      <c r="I230" s="67"/>
      <c r="J230" s="70">
        <v>40.63</v>
      </c>
      <c r="K230" s="70"/>
      <c r="L230" s="70">
        <f t="shared" si="5"/>
        <v>58.49</v>
      </c>
    </row>
    <row r="231" ht="29.1" customHeight="1" spans="1:12">
      <c r="A231" s="65" t="s">
        <v>2483</v>
      </c>
      <c r="B231" s="66" t="s">
        <v>2484</v>
      </c>
      <c r="C231" s="66"/>
      <c r="D231" s="65" t="s">
        <v>14</v>
      </c>
      <c r="E231" s="65"/>
      <c r="F231" s="65"/>
      <c r="G231" s="65" t="s">
        <v>41</v>
      </c>
      <c r="H231" s="67">
        <v>0.5495</v>
      </c>
      <c r="I231" s="67"/>
      <c r="J231" s="70">
        <v>111.94</v>
      </c>
      <c r="K231" s="70"/>
      <c r="L231" s="70">
        <f t="shared" si="5"/>
        <v>61.51</v>
      </c>
    </row>
    <row r="232" ht="29.1" customHeight="1" spans="1:12">
      <c r="A232" s="65" t="s">
        <v>2485</v>
      </c>
      <c r="B232" s="66" t="s">
        <v>2486</v>
      </c>
      <c r="C232" s="66"/>
      <c r="D232" s="65" t="s">
        <v>14</v>
      </c>
      <c r="E232" s="65"/>
      <c r="F232" s="65"/>
      <c r="G232" s="65" t="s">
        <v>41</v>
      </c>
      <c r="H232" s="67">
        <v>0.4284</v>
      </c>
      <c r="I232" s="67"/>
      <c r="J232" s="70">
        <v>145.57</v>
      </c>
      <c r="K232" s="70"/>
      <c r="L232" s="70">
        <f t="shared" si="5"/>
        <v>62.36</v>
      </c>
    </row>
    <row r="233" ht="29.1" customHeight="1" spans="1:12">
      <c r="A233" s="65" t="s">
        <v>2487</v>
      </c>
      <c r="B233" s="66" t="s">
        <v>2488</v>
      </c>
      <c r="C233" s="66"/>
      <c r="D233" s="65" t="s">
        <v>14</v>
      </c>
      <c r="E233" s="65"/>
      <c r="F233" s="65"/>
      <c r="G233" s="65" t="s">
        <v>41</v>
      </c>
      <c r="H233" s="67">
        <v>0.3517</v>
      </c>
      <c r="I233" s="67"/>
      <c r="J233" s="70">
        <v>93.71</v>
      </c>
      <c r="K233" s="70"/>
      <c r="L233" s="70">
        <f t="shared" si="5"/>
        <v>32.96</v>
      </c>
    </row>
    <row r="234" ht="29.1" customHeight="1" spans="1:12">
      <c r="A234" s="65" t="s">
        <v>2489</v>
      </c>
      <c r="B234" s="66" t="s">
        <v>2490</v>
      </c>
      <c r="C234" s="66"/>
      <c r="D234" s="65" t="s">
        <v>14</v>
      </c>
      <c r="E234" s="65"/>
      <c r="F234" s="65"/>
      <c r="G234" s="65" t="s">
        <v>41</v>
      </c>
      <c r="H234" s="67">
        <v>0.0439</v>
      </c>
      <c r="I234" s="67"/>
      <c r="J234" s="70">
        <v>85.68</v>
      </c>
      <c r="K234" s="70"/>
      <c r="L234" s="70">
        <f t="shared" si="5"/>
        <v>3.76</v>
      </c>
    </row>
    <row r="235" ht="29.1" customHeight="1" spans="1:12">
      <c r="A235" s="65" t="s">
        <v>2491</v>
      </c>
      <c r="B235" s="66" t="s">
        <v>2492</v>
      </c>
      <c r="C235" s="66"/>
      <c r="D235" s="65" t="s">
        <v>14</v>
      </c>
      <c r="E235" s="65"/>
      <c r="F235" s="65"/>
      <c r="G235" s="65" t="s">
        <v>41</v>
      </c>
      <c r="H235" s="67">
        <v>0.0342</v>
      </c>
      <c r="I235" s="67"/>
      <c r="J235" s="70">
        <v>112.77</v>
      </c>
      <c r="K235" s="70"/>
      <c r="L235" s="70">
        <f t="shared" si="5"/>
        <v>3.86</v>
      </c>
    </row>
    <row r="236" ht="29.1" customHeight="1" spans="1:12">
      <c r="A236" s="65" t="s">
        <v>2493</v>
      </c>
      <c r="B236" s="66" t="s">
        <v>2494</v>
      </c>
      <c r="C236" s="66"/>
      <c r="D236" s="65" t="s">
        <v>14</v>
      </c>
      <c r="E236" s="65"/>
      <c r="F236" s="65"/>
      <c r="G236" s="65" t="s">
        <v>41</v>
      </c>
      <c r="H236" s="67">
        <v>0.0281</v>
      </c>
      <c r="I236" s="67"/>
      <c r="J236" s="70">
        <v>71.11</v>
      </c>
      <c r="K236" s="70"/>
      <c r="L236" s="70">
        <f t="shared" si="5"/>
        <v>2</v>
      </c>
    </row>
    <row r="237" ht="21" customHeight="1" spans="1:12">
      <c r="A237" s="65" t="s">
        <v>1986</v>
      </c>
      <c r="B237" s="66" t="s">
        <v>1987</v>
      </c>
      <c r="C237" s="66"/>
      <c r="D237" s="65" t="s">
        <v>14</v>
      </c>
      <c r="E237" s="65"/>
      <c r="F237" s="65"/>
      <c r="G237" s="65" t="s">
        <v>41</v>
      </c>
      <c r="H237" s="67">
        <v>3.7457</v>
      </c>
      <c r="I237" s="67"/>
      <c r="J237" s="70">
        <v>13.42</v>
      </c>
      <c r="K237" s="70"/>
      <c r="L237" s="70">
        <f t="shared" si="5"/>
        <v>50.27</v>
      </c>
    </row>
    <row r="238" ht="29.1" customHeight="1" spans="1:12">
      <c r="A238" s="65" t="s">
        <v>2499</v>
      </c>
      <c r="B238" s="66" t="s">
        <v>2500</v>
      </c>
      <c r="C238" s="66"/>
      <c r="D238" s="65" t="s">
        <v>14</v>
      </c>
      <c r="E238" s="65"/>
      <c r="F238" s="65"/>
      <c r="G238" s="65" t="s">
        <v>41</v>
      </c>
      <c r="H238" s="67">
        <v>0.0634</v>
      </c>
      <c r="I238" s="67"/>
      <c r="J238" s="70">
        <v>431.66</v>
      </c>
      <c r="K238" s="70"/>
      <c r="L238" s="70">
        <f t="shared" si="5"/>
        <v>27.37</v>
      </c>
    </row>
    <row r="239" ht="29.1" customHeight="1" spans="1:12">
      <c r="A239" s="65" t="s">
        <v>2527</v>
      </c>
      <c r="B239" s="66" t="s">
        <v>2528</v>
      </c>
      <c r="C239" s="66"/>
      <c r="D239" s="65" t="s">
        <v>14</v>
      </c>
      <c r="E239" s="65"/>
      <c r="F239" s="65"/>
      <c r="G239" s="65" t="s">
        <v>35</v>
      </c>
      <c r="H239" s="67">
        <v>0.0252</v>
      </c>
      <c r="I239" s="67"/>
      <c r="J239" s="70">
        <v>81.26</v>
      </c>
      <c r="K239" s="70"/>
      <c r="L239" s="70">
        <f t="shared" si="5"/>
        <v>2.05</v>
      </c>
    </row>
    <row r="240" ht="21" customHeight="1" spans="1:12">
      <c r="A240" s="65" t="s">
        <v>175</v>
      </c>
      <c r="B240" s="66" t="s">
        <v>176</v>
      </c>
      <c r="C240" s="66"/>
      <c r="D240" s="65" t="s">
        <v>14</v>
      </c>
      <c r="E240" s="65"/>
      <c r="F240" s="65"/>
      <c r="G240" s="65" t="s">
        <v>51</v>
      </c>
      <c r="H240" s="67">
        <v>0.0067</v>
      </c>
      <c r="I240" s="67"/>
      <c r="J240" s="70">
        <v>29.29</v>
      </c>
      <c r="K240" s="70"/>
      <c r="L240" s="70">
        <f t="shared" si="5"/>
        <v>0.2</v>
      </c>
    </row>
    <row r="241" ht="38.1" customHeight="1" spans="1:12">
      <c r="A241" s="65" t="s">
        <v>547</v>
      </c>
      <c r="B241" s="66" t="s">
        <v>548</v>
      </c>
      <c r="C241" s="66"/>
      <c r="D241" s="65" t="s">
        <v>14</v>
      </c>
      <c r="E241" s="65"/>
      <c r="F241" s="65"/>
      <c r="G241" s="65" t="s">
        <v>41</v>
      </c>
      <c r="H241" s="67">
        <v>1.4396</v>
      </c>
      <c r="I241" s="67"/>
      <c r="J241" s="70">
        <v>52.86</v>
      </c>
      <c r="K241" s="70"/>
      <c r="L241" s="70">
        <f t="shared" si="5"/>
        <v>76.1</v>
      </c>
    </row>
    <row r="242" ht="29.1" customHeight="1" spans="1:12">
      <c r="A242" s="65" t="s">
        <v>2509</v>
      </c>
      <c r="B242" s="66" t="s">
        <v>2510</v>
      </c>
      <c r="C242" s="66"/>
      <c r="D242" s="65" t="s">
        <v>14</v>
      </c>
      <c r="E242" s="65"/>
      <c r="F242" s="65"/>
      <c r="G242" s="65" t="s">
        <v>35</v>
      </c>
      <c r="H242" s="67">
        <v>0.0504</v>
      </c>
      <c r="I242" s="67"/>
      <c r="J242" s="70">
        <v>29.7</v>
      </c>
      <c r="K242" s="70"/>
      <c r="L242" s="70">
        <f t="shared" si="5"/>
        <v>1.5</v>
      </c>
    </row>
    <row r="243" ht="38.1" customHeight="1" spans="1:12">
      <c r="A243" s="65" t="s">
        <v>538</v>
      </c>
      <c r="B243" s="66" t="s">
        <v>539</v>
      </c>
      <c r="C243" s="66"/>
      <c r="D243" s="65" t="s">
        <v>14</v>
      </c>
      <c r="E243" s="65"/>
      <c r="F243" s="65"/>
      <c r="G243" s="65" t="s">
        <v>41</v>
      </c>
      <c r="H243" s="67">
        <v>1.4396</v>
      </c>
      <c r="I243" s="67"/>
      <c r="J243" s="70">
        <v>24.03</v>
      </c>
      <c r="K243" s="70"/>
      <c r="L243" s="70">
        <f t="shared" si="5"/>
        <v>34.59</v>
      </c>
    </row>
    <row r="244" ht="15" customHeight="1" spans="1:12">
      <c r="A244" s="2"/>
      <c r="B244" s="2"/>
      <c r="C244" s="2"/>
      <c r="D244" s="2"/>
      <c r="E244" s="2"/>
      <c r="F244" s="2"/>
      <c r="G244" s="2"/>
      <c r="H244" s="68" t="s">
        <v>2317</v>
      </c>
      <c r="I244" s="68"/>
      <c r="J244" s="68"/>
      <c r="K244" s="68"/>
      <c r="L244" s="71">
        <f>SUM(L214:L243)</f>
        <v>520.4</v>
      </c>
    </row>
    <row r="245" ht="15" customHeight="1" spans="1:12">
      <c r="A245" s="93" t="s">
        <v>2529</v>
      </c>
      <c r="B245" s="93"/>
      <c r="C245" s="93"/>
      <c r="D245" s="93"/>
      <c r="E245" s="2"/>
      <c r="F245" s="2"/>
      <c r="G245" s="2"/>
      <c r="H245" s="69" t="s">
        <v>2318</v>
      </c>
      <c r="I245" s="69"/>
      <c r="J245" s="69"/>
      <c r="K245" s="69"/>
      <c r="L245" s="72">
        <v>736.59</v>
      </c>
    </row>
    <row r="246" ht="9.95" customHeight="1" spans="1:12">
      <c r="A246" s="2"/>
      <c r="B246" s="2"/>
      <c r="C246" s="2"/>
      <c r="D246" s="2"/>
      <c r="E246" s="2"/>
      <c r="F246" s="2"/>
      <c r="G246" s="2"/>
      <c r="H246" s="61"/>
      <c r="I246" s="61"/>
      <c r="J246" s="61"/>
      <c r="K246" s="61"/>
      <c r="L246" s="61"/>
    </row>
    <row r="247" ht="20.1" customHeight="1" spans="1:12">
      <c r="A247" s="62" t="s">
        <v>2530</v>
      </c>
      <c r="B247" s="62"/>
      <c r="C247" s="62"/>
      <c r="D247" s="62"/>
      <c r="E247" s="62"/>
      <c r="F247" s="62"/>
      <c r="G247" s="62"/>
      <c r="H247" s="62"/>
      <c r="I247" s="62"/>
      <c r="J247" s="62"/>
      <c r="K247" s="62"/>
      <c r="L247" s="62"/>
    </row>
    <row r="248" ht="15" customHeight="1" spans="1:12">
      <c r="A248" s="63" t="s">
        <v>2413</v>
      </c>
      <c r="B248" s="63"/>
      <c r="C248" s="63"/>
      <c r="D248" s="64" t="s">
        <v>4</v>
      </c>
      <c r="E248" s="64"/>
      <c r="F248" s="64"/>
      <c r="G248" s="64" t="s">
        <v>2297</v>
      </c>
      <c r="H248" s="64" t="s">
        <v>2298</v>
      </c>
      <c r="I248" s="64"/>
      <c r="J248" s="64" t="s">
        <v>2299</v>
      </c>
      <c r="K248" s="64"/>
      <c r="L248" s="64" t="s">
        <v>2300</v>
      </c>
    </row>
    <row r="249" ht="21" customHeight="1" spans="1:12">
      <c r="A249" s="65" t="s">
        <v>2414</v>
      </c>
      <c r="B249" s="66" t="s">
        <v>2415</v>
      </c>
      <c r="C249" s="66"/>
      <c r="D249" s="65" t="s">
        <v>14</v>
      </c>
      <c r="E249" s="65"/>
      <c r="F249" s="65"/>
      <c r="G249" s="65" t="s">
        <v>35</v>
      </c>
      <c r="H249" s="67">
        <v>0.0268</v>
      </c>
      <c r="I249" s="67"/>
      <c r="J249" s="70">
        <v>210</v>
      </c>
      <c r="K249" s="70"/>
      <c r="L249" s="70">
        <f>ROUND(ROUND(H249,8)*J249,2)</f>
        <v>5.63</v>
      </c>
    </row>
    <row r="250" ht="21" customHeight="1" spans="1:12">
      <c r="A250" s="65" t="s">
        <v>2416</v>
      </c>
      <c r="B250" s="66" t="s">
        <v>2417</v>
      </c>
      <c r="C250" s="66"/>
      <c r="D250" s="65" t="s">
        <v>14</v>
      </c>
      <c r="E250" s="65"/>
      <c r="F250" s="65"/>
      <c r="G250" s="65" t="s">
        <v>35</v>
      </c>
      <c r="H250" s="67">
        <v>0.0268</v>
      </c>
      <c r="I250" s="67"/>
      <c r="J250" s="70">
        <v>203.07</v>
      </c>
      <c r="K250" s="70"/>
      <c r="L250" s="70">
        <f>ROUND(ROUND(H250,8)*J250,2)</f>
        <v>5.44</v>
      </c>
    </row>
    <row r="251" ht="45.95" customHeight="1" spans="1:12">
      <c r="A251" s="65" t="s">
        <v>2418</v>
      </c>
      <c r="B251" s="66" t="s">
        <v>2419</v>
      </c>
      <c r="C251" s="66"/>
      <c r="D251" s="65" t="s">
        <v>14</v>
      </c>
      <c r="E251" s="65"/>
      <c r="F251" s="65"/>
      <c r="G251" s="65" t="s">
        <v>1165</v>
      </c>
      <c r="H251" s="67">
        <v>0.0268</v>
      </c>
      <c r="I251" s="67"/>
      <c r="J251" s="70">
        <v>75.58</v>
      </c>
      <c r="K251" s="70"/>
      <c r="L251" s="70">
        <f>ROUND(ROUND(H251,8)*J251,2)</f>
        <v>2.03</v>
      </c>
    </row>
    <row r="252" ht="29.1" customHeight="1" spans="1:12">
      <c r="A252" s="65" t="s">
        <v>2422</v>
      </c>
      <c r="B252" s="66" t="s">
        <v>2423</v>
      </c>
      <c r="C252" s="66"/>
      <c r="D252" s="65" t="s">
        <v>14</v>
      </c>
      <c r="E252" s="65"/>
      <c r="F252" s="65"/>
      <c r="G252" s="65" t="s">
        <v>41</v>
      </c>
      <c r="H252" s="67">
        <v>1</v>
      </c>
      <c r="I252" s="67"/>
      <c r="J252" s="70">
        <v>77.4</v>
      </c>
      <c r="K252" s="70"/>
      <c r="L252" s="70">
        <f>ROUND(ROUND(H252,8)*J252,2)</f>
        <v>77.4</v>
      </c>
    </row>
    <row r="253" ht="29.1" customHeight="1" spans="1:12">
      <c r="A253" s="65" t="s">
        <v>2531</v>
      </c>
      <c r="B253" s="66" t="s">
        <v>2532</v>
      </c>
      <c r="C253" s="66"/>
      <c r="D253" s="65" t="s">
        <v>14</v>
      </c>
      <c r="E253" s="65"/>
      <c r="F253" s="65"/>
      <c r="G253" s="65" t="s">
        <v>146</v>
      </c>
      <c r="H253" s="67">
        <v>1.2782</v>
      </c>
      <c r="I253" s="67"/>
      <c r="J253" s="70">
        <v>2.99</v>
      </c>
      <c r="K253" s="70"/>
      <c r="L253" s="70">
        <f>ROUND(ROUND(H253,8)*J253,2)</f>
        <v>3.82</v>
      </c>
    </row>
    <row r="254" ht="15" customHeight="1" spans="1:12">
      <c r="A254" s="2"/>
      <c r="B254" s="2"/>
      <c r="C254" s="2"/>
      <c r="D254" s="2"/>
      <c r="E254" s="2"/>
      <c r="F254" s="2"/>
      <c r="G254" s="2"/>
      <c r="H254" s="68" t="s">
        <v>2424</v>
      </c>
      <c r="I254" s="68"/>
      <c r="J254" s="68"/>
      <c r="K254" s="68"/>
      <c r="L254" s="71">
        <f>SUM(L249:L253)</f>
        <v>94.32</v>
      </c>
    </row>
    <row r="255" ht="15" customHeight="1" spans="1:12">
      <c r="A255" s="63" t="s">
        <v>2389</v>
      </c>
      <c r="B255" s="63"/>
      <c r="C255" s="63"/>
      <c r="D255" s="64" t="s">
        <v>4</v>
      </c>
      <c r="E255" s="64"/>
      <c r="F255" s="64"/>
      <c r="G255" s="64" t="s">
        <v>2297</v>
      </c>
      <c r="H255" s="64" t="s">
        <v>2298</v>
      </c>
      <c r="I255" s="64"/>
      <c r="J255" s="64" t="s">
        <v>2299</v>
      </c>
      <c r="K255" s="64"/>
      <c r="L255" s="64" t="s">
        <v>2300</v>
      </c>
    </row>
    <row r="256" ht="21" customHeight="1" spans="1:12">
      <c r="A256" s="65" t="s">
        <v>2523</v>
      </c>
      <c r="B256" s="66" t="s">
        <v>2524</v>
      </c>
      <c r="C256" s="66"/>
      <c r="D256" s="65" t="s">
        <v>14</v>
      </c>
      <c r="E256" s="65"/>
      <c r="F256" s="65"/>
      <c r="G256" s="65" t="s">
        <v>2392</v>
      </c>
      <c r="H256" s="67">
        <v>1.1155</v>
      </c>
      <c r="I256" s="67"/>
      <c r="J256" s="70">
        <v>31.88</v>
      </c>
      <c r="K256" s="70"/>
      <c r="L256" s="70">
        <f>ROUND(ROUND(H256,8)*J256,2)</f>
        <v>35.56</v>
      </c>
    </row>
    <row r="257" ht="18" customHeight="1" spans="1:12">
      <c r="A257" s="2"/>
      <c r="B257" s="2"/>
      <c r="C257" s="2"/>
      <c r="D257" s="2"/>
      <c r="E257" s="2"/>
      <c r="F257" s="2"/>
      <c r="G257" s="2"/>
      <c r="H257" s="68" t="s">
        <v>2393</v>
      </c>
      <c r="I257" s="68"/>
      <c r="J257" s="68"/>
      <c r="K257" s="68"/>
      <c r="L257" s="71">
        <f>SUM(L256:L256)</f>
        <v>35.56</v>
      </c>
    </row>
    <row r="258" ht="15" customHeight="1" spans="1:12">
      <c r="A258" s="63" t="s">
        <v>2314</v>
      </c>
      <c r="B258" s="63"/>
      <c r="C258" s="63"/>
      <c r="D258" s="64" t="s">
        <v>4</v>
      </c>
      <c r="E258" s="64"/>
      <c r="F258" s="64"/>
      <c r="G258" s="64" t="s">
        <v>2297</v>
      </c>
      <c r="H258" s="64" t="s">
        <v>2298</v>
      </c>
      <c r="I258" s="64"/>
      <c r="J258" s="64" t="s">
        <v>2299</v>
      </c>
      <c r="K258" s="64"/>
      <c r="L258" s="64" t="s">
        <v>2300</v>
      </c>
    </row>
    <row r="259" ht="38.1" customHeight="1" spans="1:12">
      <c r="A259" s="65" t="s">
        <v>2425</v>
      </c>
      <c r="B259" s="66" t="s">
        <v>2426</v>
      </c>
      <c r="C259" s="66"/>
      <c r="D259" s="65" t="s">
        <v>14</v>
      </c>
      <c r="E259" s="65"/>
      <c r="F259" s="65"/>
      <c r="G259" s="65" t="s">
        <v>51</v>
      </c>
      <c r="H259" s="67">
        <v>0.04</v>
      </c>
      <c r="I259" s="67"/>
      <c r="J259" s="70">
        <v>952.29</v>
      </c>
      <c r="K259" s="70"/>
      <c r="L259" s="70">
        <f t="shared" ref="L259:L292" si="6">ROUND(ROUND(H259,8)*J259,2)</f>
        <v>38.09</v>
      </c>
    </row>
    <row r="260" ht="45.95" customHeight="1" spans="1:12">
      <c r="A260" s="65" t="s">
        <v>2429</v>
      </c>
      <c r="B260" s="66" t="s">
        <v>2430</v>
      </c>
      <c r="C260" s="66"/>
      <c r="D260" s="65" t="s">
        <v>14</v>
      </c>
      <c r="E260" s="65"/>
      <c r="F260" s="65"/>
      <c r="G260" s="65" t="s">
        <v>35</v>
      </c>
      <c r="H260" s="67">
        <v>0.0268</v>
      </c>
      <c r="I260" s="67"/>
      <c r="J260" s="70">
        <v>421.46</v>
      </c>
      <c r="K260" s="70"/>
      <c r="L260" s="70">
        <f t="shared" si="6"/>
        <v>11.3</v>
      </c>
    </row>
    <row r="261" ht="29.1" customHeight="1" spans="1:12">
      <c r="A261" s="65" t="s">
        <v>2431</v>
      </c>
      <c r="B261" s="66" t="s">
        <v>2432</v>
      </c>
      <c r="C261" s="66"/>
      <c r="D261" s="65" t="s">
        <v>14</v>
      </c>
      <c r="E261" s="65"/>
      <c r="F261" s="65"/>
      <c r="G261" s="65" t="s">
        <v>146</v>
      </c>
      <c r="H261" s="67">
        <v>0.8591</v>
      </c>
      <c r="I261" s="67"/>
      <c r="J261" s="70">
        <v>3.09</v>
      </c>
      <c r="K261" s="70"/>
      <c r="L261" s="70">
        <f t="shared" si="6"/>
        <v>2.65</v>
      </c>
    </row>
    <row r="262" ht="29.1" customHeight="1" spans="1:12">
      <c r="A262" s="65" t="s">
        <v>745</v>
      </c>
      <c r="B262" s="66" t="s">
        <v>746</v>
      </c>
      <c r="C262" s="66"/>
      <c r="D262" s="65" t="s">
        <v>14</v>
      </c>
      <c r="E262" s="65"/>
      <c r="F262" s="65"/>
      <c r="G262" s="65" t="s">
        <v>146</v>
      </c>
      <c r="H262" s="67">
        <v>2.5503</v>
      </c>
      <c r="I262" s="67"/>
      <c r="J262" s="70">
        <v>4.44</v>
      </c>
      <c r="K262" s="70"/>
      <c r="L262" s="70">
        <f t="shared" si="6"/>
        <v>11.32</v>
      </c>
    </row>
    <row r="263" ht="29.1" customHeight="1" spans="1:12">
      <c r="A263" s="65" t="s">
        <v>2533</v>
      </c>
      <c r="B263" s="66" t="s">
        <v>2534</v>
      </c>
      <c r="C263" s="66"/>
      <c r="D263" s="65" t="s">
        <v>14</v>
      </c>
      <c r="E263" s="65"/>
      <c r="F263" s="65"/>
      <c r="G263" s="65" t="s">
        <v>35</v>
      </c>
      <c r="H263" s="67">
        <v>0.0268</v>
      </c>
      <c r="I263" s="67"/>
      <c r="J263" s="70">
        <v>180.73</v>
      </c>
      <c r="K263" s="70"/>
      <c r="L263" s="70">
        <f t="shared" si="6"/>
        <v>4.84</v>
      </c>
    </row>
    <row r="264" ht="38.1" customHeight="1" spans="1:12">
      <c r="A264" s="65" t="s">
        <v>2441</v>
      </c>
      <c r="B264" s="66" t="s">
        <v>2442</v>
      </c>
      <c r="C264" s="66"/>
      <c r="D264" s="65" t="s">
        <v>14</v>
      </c>
      <c r="E264" s="65"/>
      <c r="F264" s="65"/>
      <c r="G264" s="65" t="s">
        <v>35</v>
      </c>
      <c r="H264" s="67">
        <v>0.0268</v>
      </c>
      <c r="I264" s="67"/>
      <c r="J264" s="70">
        <v>473.54</v>
      </c>
      <c r="K264" s="70"/>
      <c r="L264" s="70">
        <f t="shared" si="6"/>
        <v>12.69</v>
      </c>
    </row>
    <row r="265" ht="21" customHeight="1" spans="1:12">
      <c r="A265" s="65" t="s">
        <v>2443</v>
      </c>
      <c r="B265" s="66" t="s">
        <v>2444</v>
      </c>
      <c r="C265" s="66"/>
      <c r="D265" s="65" t="s">
        <v>14</v>
      </c>
      <c r="E265" s="65"/>
      <c r="F265" s="65"/>
      <c r="G265" s="65" t="s">
        <v>35</v>
      </c>
      <c r="H265" s="67">
        <v>0.1611</v>
      </c>
      <c r="I265" s="67"/>
      <c r="J265" s="70">
        <v>16.4</v>
      </c>
      <c r="K265" s="70"/>
      <c r="L265" s="70">
        <f t="shared" si="6"/>
        <v>2.64</v>
      </c>
    </row>
    <row r="266" ht="29.1" customHeight="1" spans="1:12">
      <c r="A266" s="65" t="s">
        <v>2451</v>
      </c>
      <c r="B266" s="66" t="s">
        <v>2452</v>
      </c>
      <c r="C266" s="66"/>
      <c r="D266" s="65" t="s">
        <v>14</v>
      </c>
      <c r="E266" s="65"/>
      <c r="F266" s="65"/>
      <c r="G266" s="65" t="s">
        <v>35</v>
      </c>
      <c r="H266" s="67">
        <v>0.1879</v>
      </c>
      <c r="I266" s="67"/>
      <c r="J266" s="70">
        <v>22.85</v>
      </c>
      <c r="K266" s="70"/>
      <c r="L266" s="70">
        <f t="shared" si="6"/>
        <v>4.29</v>
      </c>
    </row>
    <row r="267" ht="29.1" customHeight="1" spans="1:12">
      <c r="A267" s="65" t="s">
        <v>2453</v>
      </c>
      <c r="B267" s="66" t="s">
        <v>2454</v>
      </c>
      <c r="C267" s="66"/>
      <c r="D267" s="65" t="s">
        <v>14</v>
      </c>
      <c r="E267" s="65"/>
      <c r="F267" s="65"/>
      <c r="G267" s="65" t="s">
        <v>35</v>
      </c>
      <c r="H267" s="67">
        <v>0.0268</v>
      </c>
      <c r="I267" s="67"/>
      <c r="J267" s="70">
        <v>18.62</v>
      </c>
      <c r="K267" s="70"/>
      <c r="L267" s="70">
        <f t="shared" si="6"/>
        <v>0.5</v>
      </c>
    </row>
    <row r="268" ht="29.1" customHeight="1" spans="1:12">
      <c r="A268" s="65" t="s">
        <v>2455</v>
      </c>
      <c r="B268" s="66" t="s">
        <v>2456</v>
      </c>
      <c r="C268" s="66"/>
      <c r="D268" s="65" t="s">
        <v>14</v>
      </c>
      <c r="E268" s="65"/>
      <c r="F268" s="65"/>
      <c r="G268" s="65" t="s">
        <v>35</v>
      </c>
      <c r="H268" s="67">
        <v>0.1074</v>
      </c>
      <c r="I268" s="67"/>
      <c r="J268" s="70">
        <v>17.91</v>
      </c>
      <c r="K268" s="70"/>
      <c r="L268" s="70">
        <f t="shared" si="6"/>
        <v>1.92</v>
      </c>
    </row>
    <row r="269" ht="29.1" customHeight="1" spans="1:12">
      <c r="A269" s="65" t="s">
        <v>2457</v>
      </c>
      <c r="B269" s="66" t="s">
        <v>2458</v>
      </c>
      <c r="C269" s="66"/>
      <c r="D269" s="65" t="s">
        <v>14</v>
      </c>
      <c r="E269" s="65"/>
      <c r="F269" s="65"/>
      <c r="G269" s="65" t="s">
        <v>35</v>
      </c>
      <c r="H269" s="67">
        <v>0.1074</v>
      </c>
      <c r="I269" s="67"/>
      <c r="J269" s="70">
        <v>27.59</v>
      </c>
      <c r="K269" s="70"/>
      <c r="L269" s="70">
        <f t="shared" si="6"/>
        <v>2.96</v>
      </c>
    </row>
    <row r="270" ht="29.1" customHeight="1" spans="1:12">
      <c r="A270" s="65" t="s">
        <v>2459</v>
      </c>
      <c r="B270" s="66" t="s">
        <v>2460</v>
      </c>
      <c r="C270" s="66"/>
      <c r="D270" s="65" t="s">
        <v>14</v>
      </c>
      <c r="E270" s="65"/>
      <c r="F270" s="65"/>
      <c r="G270" s="65" t="s">
        <v>146</v>
      </c>
      <c r="H270" s="67">
        <v>0.3221</v>
      </c>
      <c r="I270" s="67"/>
      <c r="J270" s="70">
        <v>9.68</v>
      </c>
      <c r="K270" s="70"/>
      <c r="L270" s="70">
        <f t="shared" si="6"/>
        <v>3.12</v>
      </c>
    </row>
    <row r="271" ht="29.1" customHeight="1" spans="1:12">
      <c r="A271" s="65" t="s">
        <v>2461</v>
      </c>
      <c r="B271" s="66" t="s">
        <v>2462</v>
      </c>
      <c r="C271" s="66"/>
      <c r="D271" s="65" t="s">
        <v>14</v>
      </c>
      <c r="E271" s="65"/>
      <c r="F271" s="65"/>
      <c r="G271" s="65" t="s">
        <v>146</v>
      </c>
      <c r="H271" s="67">
        <v>0.5369</v>
      </c>
      <c r="I271" s="67"/>
      <c r="J271" s="70">
        <v>12.98</v>
      </c>
      <c r="K271" s="70"/>
      <c r="L271" s="70">
        <f t="shared" si="6"/>
        <v>6.97</v>
      </c>
    </row>
    <row r="272" ht="15" customHeight="1" spans="1:12">
      <c r="A272" s="65" t="s">
        <v>2463</v>
      </c>
      <c r="B272" s="66" t="s">
        <v>2464</v>
      </c>
      <c r="C272" s="66"/>
      <c r="D272" s="65" t="s">
        <v>14</v>
      </c>
      <c r="E272" s="65"/>
      <c r="F272" s="65"/>
      <c r="G272" s="65" t="s">
        <v>51</v>
      </c>
      <c r="H272" s="67">
        <v>0.039</v>
      </c>
      <c r="I272" s="67"/>
      <c r="J272" s="70">
        <v>91.89</v>
      </c>
      <c r="K272" s="70"/>
      <c r="L272" s="70">
        <f t="shared" si="6"/>
        <v>3.58</v>
      </c>
    </row>
    <row r="273" ht="45.95" customHeight="1" spans="1:12">
      <c r="A273" s="65" t="s">
        <v>2465</v>
      </c>
      <c r="B273" s="66" t="s">
        <v>2466</v>
      </c>
      <c r="C273" s="66"/>
      <c r="D273" s="65" t="s">
        <v>14</v>
      </c>
      <c r="E273" s="65"/>
      <c r="F273" s="65"/>
      <c r="G273" s="65" t="s">
        <v>146</v>
      </c>
      <c r="H273" s="67">
        <v>0.3221</v>
      </c>
      <c r="I273" s="67"/>
      <c r="J273" s="70">
        <v>11.19</v>
      </c>
      <c r="K273" s="70"/>
      <c r="L273" s="70">
        <f t="shared" si="6"/>
        <v>3.6</v>
      </c>
    </row>
    <row r="274" ht="45.95" customHeight="1" spans="1:12">
      <c r="A274" s="65" t="s">
        <v>2467</v>
      </c>
      <c r="B274" s="66" t="s">
        <v>2468</v>
      </c>
      <c r="C274" s="66"/>
      <c r="D274" s="65" t="s">
        <v>14</v>
      </c>
      <c r="E274" s="65"/>
      <c r="F274" s="65"/>
      <c r="G274" s="65" t="s">
        <v>146</v>
      </c>
      <c r="H274" s="67">
        <v>0.5369</v>
      </c>
      <c r="I274" s="67"/>
      <c r="J274" s="70">
        <v>4.17</v>
      </c>
      <c r="K274" s="70"/>
      <c r="L274" s="70">
        <f t="shared" si="6"/>
        <v>2.24</v>
      </c>
    </row>
    <row r="275" ht="29.1" customHeight="1" spans="1:12">
      <c r="A275" s="65" t="s">
        <v>2469</v>
      </c>
      <c r="B275" s="66" t="s">
        <v>2470</v>
      </c>
      <c r="C275" s="66"/>
      <c r="D275" s="65" t="s">
        <v>14</v>
      </c>
      <c r="E275" s="65"/>
      <c r="F275" s="65"/>
      <c r="G275" s="65" t="s">
        <v>35</v>
      </c>
      <c r="H275" s="67">
        <v>0.0268</v>
      </c>
      <c r="I275" s="67"/>
      <c r="J275" s="70">
        <v>48.44</v>
      </c>
      <c r="K275" s="70"/>
      <c r="L275" s="70">
        <f t="shared" si="6"/>
        <v>1.3</v>
      </c>
    </row>
    <row r="276" ht="38.1" customHeight="1" spans="1:12">
      <c r="A276" s="65" t="s">
        <v>1515</v>
      </c>
      <c r="B276" s="66" t="s">
        <v>1516</v>
      </c>
      <c r="C276" s="66"/>
      <c r="D276" s="65" t="s">
        <v>14</v>
      </c>
      <c r="E276" s="65"/>
      <c r="F276" s="65"/>
      <c r="G276" s="65" t="s">
        <v>35</v>
      </c>
      <c r="H276" s="67">
        <v>0.0537</v>
      </c>
      <c r="I276" s="67"/>
      <c r="J276" s="70">
        <v>10.29</v>
      </c>
      <c r="K276" s="70"/>
      <c r="L276" s="70">
        <f t="shared" si="6"/>
        <v>0.55</v>
      </c>
    </row>
    <row r="277" ht="29.1" customHeight="1" spans="1:12">
      <c r="A277" s="65" t="s">
        <v>2475</v>
      </c>
      <c r="B277" s="66" t="s">
        <v>2476</v>
      </c>
      <c r="C277" s="66"/>
      <c r="D277" s="65" t="s">
        <v>14</v>
      </c>
      <c r="E277" s="65"/>
      <c r="F277" s="65"/>
      <c r="G277" s="65" t="s">
        <v>41</v>
      </c>
      <c r="H277" s="67">
        <v>0.009</v>
      </c>
      <c r="I277" s="67"/>
      <c r="J277" s="70">
        <v>21.18</v>
      </c>
      <c r="K277" s="70"/>
      <c r="L277" s="70">
        <f t="shared" si="6"/>
        <v>0.19</v>
      </c>
    </row>
    <row r="278" ht="29.1" customHeight="1" spans="1:12">
      <c r="A278" s="65" t="s">
        <v>2477</v>
      </c>
      <c r="B278" s="66" t="s">
        <v>2478</v>
      </c>
      <c r="C278" s="66"/>
      <c r="D278" s="65" t="s">
        <v>14</v>
      </c>
      <c r="E278" s="65"/>
      <c r="F278" s="65"/>
      <c r="G278" s="65" t="s">
        <v>41</v>
      </c>
      <c r="H278" s="67">
        <v>1.451</v>
      </c>
      <c r="I278" s="67"/>
      <c r="J278" s="70">
        <v>40.63</v>
      </c>
      <c r="K278" s="70"/>
      <c r="L278" s="70">
        <f t="shared" si="6"/>
        <v>58.95</v>
      </c>
    </row>
    <row r="279" ht="45.95" customHeight="1" spans="1:12">
      <c r="A279" s="65" t="s">
        <v>2479</v>
      </c>
      <c r="B279" s="66" t="s">
        <v>2480</v>
      </c>
      <c r="C279" s="66"/>
      <c r="D279" s="65" t="s">
        <v>14</v>
      </c>
      <c r="E279" s="65"/>
      <c r="F279" s="65"/>
      <c r="G279" s="65" t="s">
        <v>35</v>
      </c>
      <c r="H279" s="67">
        <v>0.0268</v>
      </c>
      <c r="I279" s="67"/>
      <c r="J279" s="70">
        <v>262.26</v>
      </c>
      <c r="K279" s="70"/>
      <c r="L279" s="70">
        <f t="shared" si="6"/>
        <v>7.03</v>
      </c>
    </row>
    <row r="280" ht="29.1" customHeight="1" spans="1:12">
      <c r="A280" s="65" t="s">
        <v>2483</v>
      </c>
      <c r="B280" s="66" t="s">
        <v>2484</v>
      </c>
      <c r="C280" s="66"/>
      <c r="D280" s="65" t="s">
        <v>14</v>
      </c>
      <c r="E280" s="65"/>
      <c r="F280" s="65"/>
      <c r="G280" s="65" t="s">
        <v>41</v>
      </c>
      <c r="H280" s="67">
        <v>0.2264</v>
      </c>
      <c r="I280" s="67"/>
      <c r="J280" s="70">
        <v>111.94</v>
      </c>
      <c r="K280" s="70"/>
      <c r="L280" s="70">
        <f t="shared" si="6"/>
        <v>25.34</v>
      </c>
    </row>
    <row r="281" ht="29.1" customHeight="1" spans="1:12">
      <c r="A281" s="65" t="s">
        <v>2485</v>
      </c>
      <c r="B281" s="66" t="s">
        <v>2486</v>
      </c>
      <c r="C281" s="66"/>
      <c r="D281" s="65" t="s">
        <v>14</v>
      </c>
      <c r="E281" s="65"/>
      <c r="F281" s="65"/>
      <c r="G281" s="65" t="s">
        <v>41</v>
      </c>
      <c r="H281" s="67">
        <v>0.1765</v>
      </c>
      <c r="I281" s="67"/>
      <c r="J281" s="70">
        <v>145.57</v>
      </c>
      <c r="K281" s="70"/>
      <c r="L281" s="70">
        <f t="shared" si="6"/>
        <v>25.69</v>
      </c>
    </row>
    <row r="282" ht="29.1" customHeight="1" spans="1:12">
      <c r="A282" s="65" t="s">
        <v>2487</v>
      </c>
      <c r="B282" s="66" t="s">
        <v>2488</v>
      </c>
      <c r="C282" s="66"/>
      <c r="D282" s="65" t="s">
        <v>14</v>
      </c>
      <c r="E282" s="65"/>
      <c r="F282" s="65"/>
      <c r="G282" s="65" t="s">
        <v>41</v>
      </c>
      <c r="H282" s="67">
        <v>0.1449</v>
      </c>
      <c r="I282" s="67"/>
      <c r="J282" s="70">
        <v>93.71</v>
      </c>
      <c r="K282" s="70"/>
      <c r="L282" s="70">
        <f t="shared" si="6"/>
        <v>13.58</v>
      </c>
    </row>
    <row r="283" ht="21" customHeight="1" spans="1:12">
      <c r="A283" s="65" t="s">
        <v>1986</v>
      </c>
      <c r="B283" s="66" t="s">
        <v>1987</v>
      </c>
      <c r="C283" s="66"/>
      <c r="D283" s="65" t="s">
        <v>14</v>
      </c>
      <c r="E283" s="65"/>
      <c r="F283" s="65"/>
      <c r="G283" s="65" t="s">
        <v>41</v>
      </c>
      <c r="H283" s="67">
        <v>1.4293</v>
      </c>
      <c r="I283" s="67"/>
      <c r="J283" s="70">
        <v>13.42</v>
      </c>
      <c r="K283" s="70"/>
      <c r="L283" s="70">
        <f t="shared" si="6"/>
        <v>19.18</v>
      </c>
    </row>
    <row r="284" ht="38.1" customHeight="1" spans="1:12">
      <c r="A284" s="65" t="s">
        <v>2497</v>
      </c>
      <c r="B284" s="66" t="s">
        <v>2498</v>
      </c>
      <c r="C284" s="66"/>
      <c r="D284" s="65" t="s">
        <v>14</v>
      </c>
      <c r="E284" s="65"/>
      <c r="F284" s="65"/>
      <c r="G284" s="65" t="s">
        <v>35</v>
      </c>
      <c r="H284" s="67">
        <v>0.0268</v>
      </c>
      <c r="I284" s="67"/>
      <c r="J284" s="70">
        <v>387.61</v>
      </c>
      <c r="K284" s="70"/>
      <c r="L284" s="70">
        <f t="shared" si="6"/>
        <v>10.39</v>
      </c>
    </row>
    <row r="285" ht="29.1" customHeight="1" spans="1:12">
      <c r="A285" s="65" t="s">
        <v>2527</v>
      </c>
      <c r="B285" s="66" t="s">
        <v>2528</v>
      </c>
      <c r="C285" s="66"/>
      <c r="D285" s="65" t="s">
        <v>14</v>
      </c>
      <c r="E285" s="65"/>
      <c r="F285" s="65"/>
      <c r="G285" s="65" t="s">
        <v>35</v>
      </c>
      <c r="H285" s="67">
        <v>0.0268</v>
      </c>
      <c r="I285" s="67"/>
      <c r="J285" s="70">
        <v>81.26</v>
      </c>
      <c r="K285" s="70"/>
      <c r="L285" s="70">
        <f t="shared" si="6"/>
        <v>2.18</v>
      </c>
    </row>
    <row r="286" ht="21" customHeight="1" spans="1:12">
      <c r="A286" s="65" t="s">
        <v>175</v>
      </c>
      <c r="B286" s="66" t="s">
        <v>176</v>
      </c>
      <c r="C286" s="66"/>
      <c r="D286" s="65" t="s">
        <v>14</v>
      </c>
      <c r="E286" s="65"/>
      <c r="F286" s="65"/>
      <c r="G286" s="65" t="s">
        <v>51</v>
      </c>
      <c r="H286" s="67">
        <v>0.01</v>
      </c>
      <c r="I286" s="67"/>
      <c r="J286" s="70">
        <v>29.29</v>
      </c>
      <c r="K286" s="70"/>
      <c r="L286" s="70">
        <f t="shared" si="6"/>
        <v>0.29</v>
      </c>
    </row>
    <row r="287" ht="38.1" customHeight="1" spans="1:12">
      <c r="A287" s="65" t="s">
        <v>547</v>
      </c>
      <c r="B287" s="66" t="s">
        <v>548</v>
      </c>
      <c r="C287" s="66"/>
      <c r="D287" s="65" t="s">
        <v>14</v>
      </c>
      <c r="E287" s="65"/>
      <c r="F287" s="65"/>
      <c r="G287" s="65" t="s">
        <v>41</v>
      </c>
      <c r="H287" s="67">
        <v>1.451</v>
      </c>
      <c r="I287" s="67"/>
      <c r="J287" s="70">
        <v>52.86</v>
      </c>
      <c r="K287" s="70"/>
      <c r="L287" s="70">
        <f t="shared" si="6"/>
        <v>76.7</v>
      </c>
    </row>
    <row r="288" ht="29.1" customHeight="1" spans="1:12">
      <c r="A288" s="65" t="s">
        <v>2509</v>
      </c>
      <c r="B288" s="66" t="s">
        <v>2510</v>
      </c>
      <c r="C288" s="66"/>
      <c r="D288" s="65" t="s">
        <v>14</v>
      </c>
      <c r="E288" s="65"/>
      <c r="F288" s="65"/>
      <c r="G288" s="65" t="s">
        <v>35</v>
      </c>
      <c r="H288" s="67">
        <v>0.0268</v>
      </c>
      <c r="I288" s="67"/>
      <c r="J288" s="70">
        <v>29.7</v>
      </c>
      <c r="K288" s="70"/>
      <c r="L288" s="70">
        <f t="shared" si="6"/>
        <v>0.8</v>
      </c>
    </row>
    <row r="289" ht="29.1" customHeight="1" spans="1:12">
      <c r="A289" s="65" t="s">
        <v>2511</v>
      </c>
      <c r="B289" s="66" t="s">
        <v>2512</v>
      </c>
      <c r="C289" s="66"/>
      <c r="D289" s="65" t="s">
        <v>14</v>
      </c>
      <c r="E289" s="65"/>
      <c r="F289" s="65"/>
      <c r="G289" s="65" t="s">
        <v>35</v>
      </c>
      <c r="H289" s="67">
        <v>0.1342</v>
      </c>
      <c r="I289" s="67"/>
      <c r="J289" s="70">
        <v>45.4</v>
      </c>
      <c r="K289" s="70"/>
      <c r="L289" s="70">
        <f t="shared" si="6"/>
        <v>6.09</v>
      </c>
    </row>
    <row r="290" ht="38.1" customHeight="1" spans="1:12">
      <c r="A290" s="65" t="s">
        <v>538</v>
      </c>
      <c r="B290" s="66" t="s">
        <v>539</v>
      </c>
      <c r="C290" s="66"/>
      <c r="D290" s="65" t="s">
        <v>14</v>
      </c>
      <c r="E290" s="65"/>
      <c r="F290" s="65"/>
      <c r="G290" s="65" t="s">
        <v>41</v>
      </c>
      <c r="H290" s="67">
        <v>1.451</v>
      </c>
      <c r="I290" s="67"/>
      <c r="J290" s="70">
        <v>24.03</v>
      </c>
      <c r="K290" s="70"/>
      <c r="L290" s="70">
        <f t="shared" si="6"/>
        <v>34.87</v>
      </c>
    </row>
    <row r="291" ht="29.1" customHeight="1" spans="1:12">
      <c r="A291" s="65" t="s">
        <v>1478</v>
      </c>
      <c r="B291" s="66" t="s">
        <v>1479</v>
      </c>
      <c r="C291" s="66"/>
      <c r="D291" s="65" t="s">
        <v>14</v>
      </c>
      <c r="E291" s="65"/>
      <c r="F291" s="65"/>
      <c r="G291" s="65" t="s">
        <v>146</v>
      </c>
      <c r="H291" s="67">
        <v>0.1423</v>
      </c>
      <c r="I291" s="67"/>
      <c r="J291" s="70">
        <v>36.54</v>
      </c>
      <c r="K291" s="70"/>
      <c r="L291" s="70">
        <f t="shared" si="6"/>
        <v>5.2</v>
      </c>
    </row>
    <row r="292" ht="29.1" customHeight="1" spans="1:12">
      <c r="A292" s="65" t="s">
        <v>1463</v>
      </c>
      <c r="B292" s="66" t="s">
        <v>1464</v>
      </c>
      <c r="C292" s="66"/>
      <c r="D292" s="65" t="s">
        <v>14</v>
      </c>
      <c r="E292" s="65"/>
      <c r="F292" s="65"/>
      <c r="G292" s="65" t="s">
        <v>146</v>
      </c>
      <c r="H292" s="67">
        <v>0.0886</v>
      </c>
      <c r="I292" s="67"/>
      <c r="J292" s="70">
        <v>21.38</v>
      </c>
      <c r="K292" s="70"/>
      <c r="L292" s="70">
        <f t="shared" si="6"/>
        <v>1.89</v>
      </c>
    </row>
    <row r="293" ht="15" customHeight="1" spans="1:12">
      <c r="A293" s="2"/>
      <c r="B293" s="2"/>
      <c r="C293" s="2"/>
      <c r="D293" s="2"/>
      <c r="E293" s="2"/>
      <c r="F293" s="2"/>
      <c r="G293" s="2"/>
      <c r="H293" s="68" t="s">
        <v>2317</v>
      </c>
      <c r="I293" s="68"/>
      <c r="J293" s="68"/>
      <c r="K293" s="68"/>
      <c r="L293" s="71">
        <f>SUM(L259:L292)</f>
        <v>402.93</v>
      </c>
    </row>
    <row r="294" ht="15" customHeight="1" spans="1:12">
      <c r="A294" s="93" t="s">
        <v>2535</v>
      </c>
      <c r="B294" s="93"/>
      <c r="C294" s="93"/>
      <c r="D294" s="93"/>
      <c r="E294" s="2"/>
      <c r="F294" s="2"/>
      <c r="G294" s="2"/>
      <c r="H294" s="69" t="s">
        <v>2318</v>
      </c>
      <c r="I294" s="69"/>
      <c r="J294" s="69"/>
      <c r="K294" s="69"/>
      <c r="L294" s="72">
        <v>532.81</v>
      </c>
    </row>
    <row r="295" ht="9.95" customHeight="1" spans="1:12">
      <c r="A295" s="2"/>
      <c r="B295" s="2"/>
      <c r="C295" s="2"/>
      <c r="D295" s="2"/>
      <c r="E295" s="2"/>
      <c r="F295" s="2"/>
      <c r="G295" s="2"/>
      <c r="H295" s="61"/>
      <c r="I295" s="61"/>
      <c r="J295" s="61"/>
      <c r="K295" s="61"/>
      <c r="L295" s="61"/>
    </row>
    <row r="296" ht="20.1" customHeight="1" spans="1:12">
      <c r="A296" s="62" t="s">
        <v>2536</v>
      </c>
      <c r="B296" s="62"/>
      <c r="C296" s="62"/>
      <c r="D296" s="62"/>
      <c r="E296" s="62"/>
      <c r="F296" s="62"/>
      <c r="G296" s="62"/>
      <c r="H296" s="62"/>
      <c r="I296" s="62"/>
      <c r="J296" s="62"/>
      <c r="K296" s="62"/>
      <c r="L296" s="62"/>
    </row>
    <row r="297" ht="15" customHeight="1" spans="1:12">
      <c r="A297" s="63" t="s">
        <v>2413</v>
      </c>
      <c r="B297" s="63"/>
      <c r="C297" s="63"/>
      <c r="D297" s="64" t="s">
        <v>4</v>
      </c>
      <c r="E297" s="64"/>
      <c r="F297" s="64"/>
      <c r="G297" s="64" t="s">
        <v>2297</v>
      </c>
      <c r="H297" s="64" t="s">
        <v>2298</v>
      </c>
      <c r="I297" s="64"/>
      <c r="J297" s="64" t="s">
        <v>2299</v>
      </c>
      <c r="K297" s="64"/>
      <c r="L297" s="64" t="s">
        <v>2300</v>
      </c>
    </row>
    <row r="298" ht="21" customHeight="1" spans="1:12">
      <c r="A298" s="65" t="s">
        <v>2414</v>
      </c>
      <c r="B298" s="66" t="s">
        <v>2415</v>
      </c>
      <c r="C298" s="66"/>
      <c r="D298" s="65" t="s">
        <v>14</v>
      </c>
      <c r="E298" s="65"/>
      <c r="F298" s="65"/>
      <c r="G298" s="65" t="s">
        <v>35</v>
      </c>
      <c r="H298" s="67">
        <v>0.0166</v>
      </c>
      <c r="I298" s="67"/>
      <c r="J298" s="70">
        <v>210</v>
      </c>
      <c r="K298" s="70"/>
      <c r="L298" s="70">
        <f>ROUND(ROUND(H298,8)*J298,2)</f>
        <v>3.49</v>
      </c>
    </row>
    <row r="299" ht="21" customHeight="1" spans="1:12">
      <c r="A299" s="65" t="s">
        <v>2416</v>
      </c>
      <c r="B299" s="66" t="s">
        <v>2417</v>
      </c>
      <c r="C299" s="66"/>
      <c r="D299" s="65" t="s">
        <v>14</v>
      </c>
      <c r="E299" s="65"/>
      <c r="F299" s="65"/>
      <c r="G299" s="65" t="s">
        <v>35</v>
      </c>
      <c r="H299" s="67">
        <v>0.0166</v>
      </c>
      <c r="I299" s="67"/>
      <c r="J299" s="70">
        <v>203.07</v>
      </c>
      <c r="K299" s="70"/>
      <c r="L299" s="70">
        <f>ROUND(ROUND(H299,8)*J299,2)</f>
        <v>3.37</v>
      </c>
    </row>
    <row r="300" ht="15" customHeight="1" spans="1:12">
      <c r="A300" s="2"/>
      <c r="B300" s="2"/>
      <c r="C300" s="2"/>
      <c r="D300" s="2"/>
      <c r="E300" s="2"/>
      <c r="F300" s="2"/>
      <c r="G300" s="2"/>
      <c r="H300" s="68" t="s">
        <v>2424</v>
      </c>
      <c r="I300" s="68"/>
      <c r="J300" s="68"/>
      <c r="K300" s="68"/>
      <c r="L300" s="71">
        <f>SUM(L298:L299)</f>
        <v>6.86</v>
      </c>
    </row>
    <row r="301" ht="15" customHeight="1" spans="1:12">
      <c r="A301" s="63" t="s">
        <v>2314</v>
      </c>
      <c r="B301" s="63"/>
      <c r="C301" s="63"/>
      <c r="D301" s="64" t="s">
        <v>4</v>
      </c>
      <c r="E301" s="64"/>
      <c r="F301" s="64"/>
      <c r="G301" s="64" t="s">
        <v>2297</v>
      </c>
      <c r="H301" s="64" t="s">
        <v>2298</v>
      </c>
      <c r="I301" s="64"/>
      <c r="J301" s="64" t="s">
        <v>2299</v>
      </c>
      <c r="K301" s="64"/>
      <c r="L301" s="64" t="s">
        <v>2300</v>
      </c>
    </row>
    <row r="302" ht="29.1" customHeight="1" spans="1:12">
      <c r="A302" s="65" t="s">
        <v>2431</v>
      </c>
      <c r="B302" s="66" t="s">
        <v>2432</v>
      </c>
      <c r="C302" s="66"/>
      <c r="D302" s="65" t="s">
        <v>14</v>
      </c>
      <c r="E302" s="65"/>
      <c r="F302" s="65"/>
      <c r="G302" s="65" t="s">
        <v>146</v>
      </c>
      <c r="H302" s="67">
        <v>0.9334</v>
      </c>
      <c r="I302" s="67"/>
      <c r="J302" s="70">
        <v>3.09</v>
      </c>
      <c r="K302" s="70"/>
      <c r="L302" s="70">
        <f t="shared" ref="L302:L323" si="7">ROUND(ROUND(H302,8)*J302,2)</f>
        <v>2.88</v>
      </c>
    </row>
    <row r="303" ht="29.1" customHeight="1" spans="1:12">
      <c r="A303" s="65" t="s">
        <v>2433</v>
      </c>
      <c r="B303" s="66" t="s">
        <v>2434</v>
      </c>
      <c r="C303" s="66"/>
      <c r="D303" s="65" t="s">
        <v>14</v>
      </c>
      <c r="E303" s="65"/>
      <c r="F303" s="65"/>
      <c r="G303" s="65" t="s">
        <v>146</v>
      </c>
      <c r="H303" s="67">
        <v>0.1656</v>
      </c>
      <c r="I303" s="67"/>
      <c r="J303" s="70">
        <v>15.68</v>
      </c>
      <c r="K303" s="70"/>
      <c r="L303" s="70">
        <f t="shared" si="7"/>
        <v>2.6</v>
      </c>
    </row>
    <row r="304" ht="29.1" customHeight="1" spans="1:12">
      <c r="A304" s="65" t="s">
        <v>745</v>
      </c>
      <c r="B304" s="66" t="s">
        <v>746</v>
      </c>
      <c r="C304" s="66"/>
      <c r="D304" s="65" t="s">
        <v>14</v>
      </c>
      <c r="E304" s="65"/>
      <c r="F304" s="65"/>
      <c r="G304" s="65" t="s">
        <v>146</v>
      </c>
      <c r="H304" s="67">
        <v>0.9472</v>
      </c>
      <c r="I304" s="67"/>
      <c r="J304" s="70">
        <v>4.44</v>
      </c>
      <c r="K304" s="70"/>
      <c r="L304" s="70">
        <f t="shared" si="7"/>
        <v>4.21</v>
      </c>
    </row>
    <row r="305" ht="29.1" customHeight="1" spans="1:12">
      <c r="A305" s="65" t="s">
        <v>2439</v>
      </c>
      <c r="B305" s="66" t="s">
        <v>2440</v>
      </c>
      <c r="C305" s="66"/>
      <c r="D305" s="65" t="s">
        <v>14</v>
      </c>
      <c r="E305" s="65"/>
      <c r="F305" s="65"/>
      <c r="G305" s="65" t="s">
        <v>35</v>
      </c>
      <c r="H305" s="67">
        <v>0.0331</v>
      </c>
      <c r="I305" s="67"/>
      <c r="J305" s="70">
        <v>181.24</v>
      </c>
      <c r="K305" s="70"/>
      <c r="L305" s="70">
        <f t="shared" si="7"/>
        <v>6</v>
      </c>
    </row>
    <row r="306" ht="29.1" customHeight="1" spans="1:12">
      <c r="A306" s="65" t="s">
        <v>2451</v>
      </c>
      <c r="B306" s="66" t="s">
        <v>2452</v>
      </c>
      <c r="C306" s="66"/>
      <c r="D306" s="65" t="s">
        <v>14</v>
      </c>
      <c r="E306" s="65"/>
      <c r="F306" s="65"/>
      <c r="G306" s="65" t="s">
        <v>35</v>
      </c>
      <c r="H306" s="67">
        <v>0.0662</v>
      </c>
      <c r="I306" s="67"/>
      <c r="J306" s="70">
        <v>22.85</v>
      </c>
      <c r="K306" s="70"/>
      <c r="L306" s="70">
        <f t="shared" si="7"/>
        <v>1.51</v>
      </c>
    </row>
    <row r="307" ht="29.1" customHeight="1" spans="1:12">
      <c r="A307" s="65" t="s">
        <v>2457</v>
      </c>
      <c r="B307" s="66" t="s">
        <v>2458</v>
      </c>
      <c r="C307" s="66"/>
      <c r="D307" s="65" t="s">
        <v>14</v>
      </c>
      <c r="E307" s="65"/>
      <c r="F307" s="65"/>
      <c r="G307" s="65" t="s">
        <v>35</v>
      </c>
      <c r="H307" s="67">
        <v>0.0828</v>
      </c>
      <c r="I307" s="67"/>
      <c r="J307" s="70">
        <v>27.59</v>
      </c>
      <c r="K307" s="70"/>
      <c r="L307" s="70">
        <f t="shared" si="7"/>
        <v>2.28</v>
      </c>
    </row>
    <row r="308" ht="29.1" customHeight="1" spans="1:12">
      <c r="A308" s="65" t="s">
        <v>2459</v>
      </c>
      <c r="B308" s="66" t="s">
        <v>2460</v>
      </c>
      <c r="C308" s="66"/>
      <c r="D308" s="65" t="s">
        <v>14</v>
      </c>
      <c r="E308" s="65"/>
      <c r="F308" s="65"/>
      <c r="G308" s="65" t="s">
        <v>146</v>
      </c>
      <c r="H308" s="67">
        <v>0.3397</v>
      </c>
      <c r="I308" s="67"/>
      <c r="J308" s="70">
        <v>9.68</v>
      </c>
      <c r="K308" s="70"/>
      <c r="L308" s="70">
        <f t="shared" si="7"/>
        <v>3.29</v>
      </c>
    </row>
    <row r="309" ht="29.1" customHeight="1" spans="1:12">
      <c r="A309" s="65" t="s">
        <v>2461</v>
      </c>
      <c r="B309" s="66" t="s">
        <v>2462</v>
      </c>
      <c r="C309" s="66"/>
      <c r="D309" s="65" t="s">
        <v>14</v>
      </c>
      <c r="E309" s="65"/>
      <c r="F309" s="65"/>
      <c r="G309" s="65" t="s">
        <v>146</v>
      </c>
      <c r="H309" s="67">
        <v>0.2219</v>
      </c>
      <c r="I309" s="67"/>
      <c r="J309" s="70">
        <v>12.98</v>
      </c>
      <c r="K309" s="70"/>
      <c r="L309" s="70">
        <f t="shared" si="7"/>
        <v>2.88</v>
      </c>
    </row>
    <row r="310" ht="15" customHeight="1" spans="1:12">
      <c r="A310" s="65" t="s">
        <v>2463</v>
      </c>
      <c r="B310" s="66" t="s">
        <v>2464</v>
      </c>
      <c r="C310" s="66"/>
      <c r="D310" s="65" t="s">
        <v>14</v>
      </c>
      <c r="E310" s="65"/>
      <c r="F310" s="65"/>
      <c r="G310" s="65" t="s">
        <v>51</v>
      </c>
      <c r="H310" s="67">
        <v>0.0013</v>
      </c>
      <c r="I310" s="67"/>
      <c r="J310" s="70">
        <v>91.89</v>
      </c>
      <c r="K310" s="70"/>
      <c r="L310" s="70">
        <f t="shared" si="7"/>
        <v>0.12</v>
      </c>
    </row>
    <row r="311" ht="45.95" customHeight="1" spans="1:12">
      <c r="A311" s="65" t="s">
        <v>2465</v>
      </c>
      <c r="B311" s="66" t="s">
        <v>2466</v>
      </c>
      <c r="C311" s="66"/>
      <c r="D311" s="65" t="s">
        <v>14</v>
      </c>
      <c r="E311" s="65"/>
      <c r="F311" s="65"/>
      <c r="G311" s="65" t="s">
        <v>146</v>
      </c>
      <c r="H311" s="67">
        <v>0.2219</v>
      </c>
      <c r="I311" s="67"/>
      <c r="J311" s="70">
        <v>11.19</v>
      </c>
      <c r="K311" s="70"/>
      <c r="L311" s="70">
        <f t="shared" si="7"/>
        <v>2.48</v>
      </c>
    </row>
    <row r="312" ht="21" customHeight="1" spans="1:12">
      <c r="A312" s="65" t="s">
        <v>2192</v>
      </c>
      <c r="B312" s="66" t="s">
        <v>2193</v>
      </c>
      <c r="C312" s="66"/>
      <c r="D312" s="65" t="s">
        <v>14</v>
      </c>
      <c r="E312" s="65"/>
      <c r="F312" s="65"/>
      <c r="G312" s="65" t="s">
        <v>35</v>
      </c>
      <c r="H312" s="67">
        <v>0.0331</v>
      </c>
      <c r="I312" s="67"/>
      <c r="J312" s="70">
        <v>95.83</v>
      </c>
      <c r="K312" s="70"/>
      <c r="L312" s="70">
        <f t="shared" si="7"/>
        <v>3.17</v>
      </c>
    </row>
    <row r="313" ht="29.1" customHeight="1" spans="1:12">
      <c r="A313" s="65" t="s">
        <v>2537</v>
      </c>
      <c r="B313" s="66" t="s">
        <v>2538</v>
      </c>
      <c r="C313" s="66"/>
      <c r="D313" s="65" t="s">
        <v>14</v>
      </c>
      <c r="E313" s="65"/>
      <c r="F313" s="65"/>
      <c r="G313" s="65" t="s">
        <v>35</v>
      </c>
      <c r="H313" s="67">
        <v>0.0166</v>
      </c>
      <c r="I313" s="67"/>
      <c r="J313" s="70">
        <v>42.98</v>
      </c>
      <c r="K313" s="70"/>
      <c r="L313" s="70">
        <f t="shared" si="7"/>
        <v>0.71</v>
      </c>
    </row>
    <row r="314" ht="29.1" customHeight="1" spans="1:12">
      <c r="A314" s="65" t="s">
        <v>2477</v>
      </c>
      <c r="B314" s="66" t="s">
        <v>2478</v>
      </c>
      <c r="C314" s="66"/>
      <c r="D314" s="65" t="s">
        <v>14</v>
      </c>
      <c r="E314" s="65"/>
      <c r="F314" s="65"/>
      <c r="G314" s="65" t="s">
        <v>41</v>
      </c>
      <c r="H314" s="67">
        <v>1.2467</v>
      </c>
      <c r="I314" s="67"/>
      <c r="J314" s="70">
        <v>40.63</v>
      </c>
      <c r="K314" s="70"/>
      <c r="L314" s="70">
        <f t="shared" si="7"/>
        <v>50.65</v>
      </c>
    </row>
    <row r="315" ht="29.1" customHeight="1" spans="1:12">
      <c r="A315" s="65" t="s">
        <v>2483</v>
      </c>
      <c r="B315" s="66" t="s">
        <v>2484</v>
      </c>
      <c r="C315" s="66"/>
      <c r="D315" s="65" t="s">
        <v>14</v>
      </c>
      <c r="E315" s="65"/>
      <c r="F315" s="65"/>
      <c r="G315" s="65" t="s">
        <v>41</v>
      </c>
      <c r="H315" s="67">
        <v>0.1532</v>
      </c>
      <c r="I315" s="67"/>
      <c r="J315" s="70">
        <v>111.94</v>
      </c>
      <c r="K315" s="70"/>
      <c r="L315" s="70">
        <f t="shared" si="7"/>
        <v>17.15</v>
      </c>
    </row>
    <row r="316" ht="29.1" customHeight="1" spans="1:12">
      <c r="A316" s="65" t="s">
        <v>2485</v>
      </c>
      <c r="B316" s="66" t="s">
        <v>2486</v>
      </c>
      <c r="C316" s="66"/>
      <c r="D316" s="65" t="s">
        <v>14</v>
      </c>
      <c r="E316" s="65"/>
      <c r="F316" s="65"/>
      <c r="G316" s="65" t="s">
        <v>41</v>
      </c>
      <c r="H316" s="67">
        <v>0.1195</v>
      </c>
      <c r="I316" s="67"/>
      <c r="J316" s="70">
        <v>145.57</v>
      </c>
      <c r="K316" s="70"/>
      <c r="L316" s="70">
        <f t="shared" si="7"/>
        <v>17.4</v>
      </c>
    </row>
    <row r="317" ht="29.1" customHeight="1" spans="1:12">
      <c r="A317" s="65" t="s">
        <v>2487</v>
      </c>
      <c r="B317" s="66" t="s">
        <v>2488</v>
      </c>
      <c r="C317" s="66"/>
      <c r="D317" s="65" t="s">
        <v>14</v>
      </c>
      <c r="E317" s="65"/>
      <c r="F317" s="65"/>
      <c r="G317" s="65" t="s">
        <v>41</v>
      </c>
      <c r="H317" s="67">
        <v>0.0981</v>
      </c>
      <c r="I317" s="67"/>
      <c r="J317" s="70">
        <v>93.71</v>
      </c>
      <c r="K317" s="70"/>
      <c r="L317" s="70">
        <f t="shared" si="7"/>
        <v>9.19</v>
      </c>
    </row>
    <row r="318" ht="21" customHeight="1" spans="1:12">
      <c r="A318" s="65" t="s">
        <v>1986</v>
      </c>
      <c r="B318" s="66" t="s">
        <v>1987</v>
      </c>
      <c r="C318" s="66"/>
      <c r="D318" s="65" t="s">
        <v>14</v>
      </c>
      <c r="E318" s="65"/>
      <c r="F318" s="65"/>
      <c r="G318" s="65" t="s">
        <v>41</v>
      </c>
      <c r="H318" s="67">
        <v>0.4837</v>
      </c>
      <c r="I318" s="67"/>
      <c r="J318" s="70">
        <v>13.42</v>
      </c>
      <c r="K318" s="70"/>
      <c r="L318" s="70">
        <f t="shared" si="7"/>
        <v>6.49</v>
      </c>
    </row>
    <row r="319" ht="29.1" customHeight="1" spans="1:12">
      <c r="A319" s="65" t="s">
        <v>2527</v>
      </c>
      <c r="B319" s="66" t="s">
        <v>2528</v>
      </c>
      <c r="C319" s="66"/>
      <c r="D319" s="65" t="s">
        <v>14</v>
      </c>
      <c r="E319" s="65"/>
      <c r="F319" s="65"/>
      <c r="G319" s="65" t="s">
        <v>35</v>
      </c>
      <c r="H319" s="67">
        <v>0.0166</v>
      </c>
      <c r="I319" s="67"/>
      <c r="J319" s="70">
        <v>81.26</v>
      </c>
      <c r="K319" s="70"/>
      <c r="L319" s="70">
        <f t="shared" si="7"/>
        <v>1.35</v>
      </c>
    </row>
    <row r="320" ht="38.1" customHeight="1" spans="1:12">
      <c r="A320" s="65" t="s">
        <v>547</v>
      </c>
      <c r="B320" s="66" t="s">
        <v>548</v>
      </c>
      <c r="C320" s="66"/>
      <c r="D320" s="65" t="s">
        <v>14</v>
      </c>
      <c r="E320" s="65"/>
      <c r="F320" s="65"/>
      <c r="G320" s="65" t="s">
        <v>41</v>
      </c>
      <c r="H320" s="67">
        <v>1.2467</v>
      </c>
      <c r="I320" s="67"/>
      <c r="J320" s="70">
        <v>52.86</v>
      </c>
      <c r="K320" s="70"/>
      <c r="L320" s="70">
        <f t="shared" si="7"/>
        <v>65.9</v>
      </c>
    </row>
    <row r="321" ht="29.1" customHeight="1" spans="1:12">
      <c r="A321" s="65" t="s">
        <v>2509</v>
      </c>
      <c r="B321" s="66" t="s">
        <v>2510</v>
      </c>
      <c r="C321" s="66"/>
      <c r="D321" s="65" t="s">
        <v>14</v>
      </c>
      <c r="E321" s="65"/>
      <c r="F321" s="65"/>
      <c r="G321" s="65" t="s">
        <v>35</v>
      </c>
      <c r="H321" s="67">
        <v>0.0331</v>
      </c>
      <c r="I321" s="67"/>
      <c r="J321" s="70">
        <v>29.7</v>
      </c>
      <c r="K321" s="70"/>
      <c r="L321" s="70">
        <f t="shared" si="7"/>
        <v>0.98</v>
      </c>
    </row>
    <row r="322" ht="29.1" customHeight="1" spans="1:12">
      <c r="A322" s="65" t="s">
        <v>2539</v>
      </c>
      <c r="B322" s="66" t="s">
        <v>2540</v>
      </c>
      <c r="C322" s="66"/>
      <c r="D322" s="65" t="s">
        <v>14</v>
      </c>
      <c r="E322" s="65"/>
      <c r="F322" s="65"/>
      <c r="G322" s="65" t="s">
        <v>35</v>
      </c>
      <c r="H322" s="67">
        <v>0.0331</v>
      </c>
      <c r="I322" s="67"/>
      <c r="J322" s="70">
        <v>31.23</v>
      </c>
      <c r="K322" s="70"/>
      <c r="L322" s="70">
        <f t="shared" si="7"/>
        <v>1.03</v>
      </c>
    </row>
    <row r="323" ht="38.1" customHeight="1" spans="1:12">
      <c r="A323" s="65" t="s">
        <v>538</v>
      </c>
      <c r="B323" s="66" t="s">
        <v>539</v>
      </c>
      <c r="C323" s="66"/>
      <c r="D323" s="65" t="s">
        <v>14</v>
      </c>
      <c r="E323" s="65"/>
      <c r="F323" s="65"/>
      <c r="G323" s="65" t="s">
        <v>41</v>
      </c>
      <c r="H323" s="67">
        <v>1.2467</v>
      </c>
      <c r="I323" s="67"/>
      <c r="J323" s="70">
        <v>24.03</v>
      </c>
      <c r="K323" s="70"/>
      <c r="L323" s="70">
        <f t="shared" si="7"/>
        <v>29.96</v>
      </c>
    </row>
    <row r="324" ht="15" customHeight="1" spans="1:12">
      <c r="A324" s="2"/>
      <c r="B324" s="2"/>
      <c r="C324" s="2"/>
      <c r="D324" s="2"/>
      <c r="E324" s="2"/>
      <c r="F324" s="2"/>
      <c r="G324" s="2"/>
      <c r="H324" s="68" t="s">
        <v>2317</v>
      </c>
      <c r="I324" s="68"/>
      <c r="J324" s="68"/>
      <c r="K324" s="68"/>
      <c r="L324" s="71">
        <f>SUM(L302:L323)</f>
        <v>232.23</v>
      </c>
    </row>
    <row r="325" ht="15" customHeight="1" spans="1:12">
      <c r="A325" s="93" t="s">
        <v>2541</v>
      </c>
      <c r="B325" s="93"/>
      <c r="C325" s="93"/>
      <c r="D325" s="93"/>
      <c r="E325" s="2"/>
      <c r="F325" s="2"/>
      <c r="G325" s="2"/>
      <c r="H325" s="69" t="s">
        <v>2318</v>
      </c>
      <c r="I325" s="69"/>
      <c r="J325" s="69"/>
      <c r="K325" s="69"/>
      <c r="L325" s="72">
        <v>239.09</v>
      </c>
    </row>
    <row r="326" ht="23.1" customHeight="1" spans="1:12">
      <c r="A326" s="93"/>
      <c r="B326" s="93"/>
      <c r="C326" s="93"/>
      <c r="D326" s="93"/>
      <c r="E326" s="2"/>
      <c r="F326" s="2"/>
      <c r="G326" s="2"/>
      <c r="H326" s="2"/>
      <c r="I326" s="2"/>
      <c r="J326" s="2"/>
      <c r="K326" s="2"/>
      <c r="L326" s="2"/>
    </row>
    <row r="327" ht="9.95" customHeight="1" spans="1:12">
      <c r="A327" s="2"/>
      <c r="B327" s="2"/>
      <c r="C327" s="2"/>
      <c r="D327" s="2"/>
      <c r="E327" s="2"/>
      <c r="F327" s="2"/>
      <c r="G327" s="2"/>
      <c r="H327" s="61"/>
      <c r="I327" s="61"/>
      <c r="J327" s="61"/>
      <c r="K327" s="61"/>
      <c r="L327" s="61"/>
    </row>
    <row r="328" ht="20.1" customHeight="1" spans="1:12">
      <c r="A328" s="62" t="s">
        <v>2542</v>
      </c>
      <c r="B328" s="62"/>
      <c r="C328" s="62"/>
      <c r="D328" s="62"/>
      <c r="E328" s="62"/>
      <c r="F328" s="62"/>
      <c r="G328" s="62"/>
      <c r="H328" s="62"/>
      <c r="I328" s="62"/>
      <c r="J328" s="62"/>
      <c r="K328" s="62"/>
      <c r="L328" s="62"/>
    </row>
    <row r="329" ht="15" customHeight="1" spans="1:12">
      <c r="A329" s="63" t="s">
        <v>2413</v>
      </c>
      <c r="B329" s="63"/>
      <c r="C329" s="63"/>
      <c r="D329" s="64" t="s">
        <v>4</v>
      </c>
      <c r="E329" s="64"/>
      <c r="F329" s="64"/>
      <c r="G329" s="64" t="s">
        <v>2297</v>
      </c>
      <c r="H329" s="64" t="s">
        <v>2298</v>
      </c>
      <c r="I329" s="64"/>
      <c r="J329" s="64" t="s">
        <v>2299</v>
      </c>
      <c r="K329" s="64"/>
      <c r="L329" s="64" t="s">
        <v>2300</v>
      </c>
    </row>
    <row r="330" ht="21" customHeight="1" spans="1:12">
      <c r="A330" s="65" t="s">
        <v>2543</v>
      </c>
      <c r="B330" s="66" t="s">
        <v>2544</v>
      </c>
      <c r="C330" s="66"/>
      <c r="D330" s="65" t="s">
        <v>14</v>
      </c>
      <c r="E330" s="65"/>
      <c r="F330" s="65"/>
      <c r="G330" s="65" t="s">
        <v>35</v>
      </c>
      <c r="H330" s="67">
        <v>0.0348</v>
      </c>
      <c r="I330" s="67"/>
      <c r="J330" s="70">
        <v>35.14</v>
      </c>
      <c r="K330" s="70"/>
      <c r="L330" s="70">
        <f t="shared" ref="L330:L337" si="8">ROUND(ROUND(H330,8)*J330,2)</f>
        <v>1.22</v>
      </c>
    </row>
    <row r="331" ht="45.95" customHeight="1" spans="1:12">
      <c r="A331" s="65" t="s">
        <v>2418</v>
      </c>
      <c r="B331" s="66" t="s">
        <v>2419</v>
      </c>
      <c r="C331" s="66"/>
      <c r="D331" s="65" t="s">
        <v>14</v>
      </c>
      <c r="E331" s="65"/>
      <c r="F331" s="65"/>
      <c r="G331" s="65" t="s">
        <v>1165</v>
      </c>
      <c r="H331" s="67">
        <v>0.0348</v>
      </c>
      <c r="I331" s="67"/>
      <c r="J331" s="70">
        <v>75.58</v>
      </c>
      <c r="K331" s="70"/>
      <c r="L331" s="70">
        <f t="shared" si="8"/>
        <v>2.63</v>
      </c>
    </row>
    <row r="332" ht="29.1" customHeight="1" spans="1:12">
      <c r="A332" s="65" t="s">
        <v>2422</v>
      </c>
      <c r="B332" s="66" t="s">
        <v>2423</v>
      </c>
      <c r="C332" s="66"/>
      <c r="D332" s="65" t="s">
        <v>14</v>
      </c>
      <c r="E332" s="65"/>
      <c r="F332" s="65"/>
      <c r="G332" s="65" t="s">
        <v>41</v>
      </c>
      <c r="H332" s="67">
        <v>0.9762</v>
      </c>
      <c r="I332" s="67"/>
      <c r="J332" s="70">
        <v>77.4</v>
      </c>
      <c r="K332" s="70"/>
      <c r="L332" s="70">
        <f t="shared" si="8"/>
        <v>75.56</v>
      </c>
    </row>
    <row r="333" ht="21" customHeight="1" spans="1:12">
      <c r="A333" s="65" t="s">
        <v>2545</v>
      </c>
      <c r="B333" s="66" t="s">
        <v>2546</v>
      </c>
      <c r="C333" s="66"/>
      <c r="D333" s="65" t="s">
        <v>14</v>
      </c>
      <c r="E333" s="65"/>
      <c r="F333" s="65"/>
      <c r="G333" s="65" t="s">
        <v>35</v>
      </c>
      <c r="H333" s="67">
        <v>0.0174</v>
      </c>
      <c r="I333" s="67"/>
      <c r="J333" s="70">
        <v>14.42</v>
      </c>
      <c r="K333" s="70"/>
      <c r="L333" s="70">
        <f t="shared" si="8"/>
        <v>0.25</v>
      </c>
    </row>
    <row r="334" ht="21" customHeight="1" spans="1:12">
      <c r="A334" s="65" t="s">
        <v>2547</v>
      </c>
      <c r="B334" s="66" t="s">
        <v>2548</v>
      </c>
      <c r="C334" s="66"/>
      <c r="D334" s="65" t="s">
        <v>14</v>
      </c>
      <c r="E334" s="65"/>
      <c r="F334" s="65"/>
      <c r="G334" s="65" t="s">
        <v>35</v>
      </c>
      <c r="H334" s="67">
        <v>0.0348</v>
      </c>
      <c r="I334" s="67"/>
      <c r="J334" s="70">
        <v>18.52</v>
      </c>
      <c r="K334" s="70"/>
      <c r="L334" s="70">
        <f t="shared" si="8"/>
        <v>0.64</v>
      </c>
    </row>
    <row r="335" ht="21" customHeight="1" spans="1:12">
      <c r="A335" s="65" t="s">
        <v>2549</v>
      </c>
      <c r="B335" s="66" t="s">
        <v>2550</v>
      </c>
      <c r="C335" s="66"/>
      <c r="D335" s="65" t="s">
        <v>14</v>
      </c>
      <c r="E335" s="65"/>
      <c r="F335" s="65"/>
      <c r="G335" s="65" t="s">
        <v>35</v>
      </c>
      <c r="H335" s="67">
        <v>0.0174</v>
      </c>
      <c r="I335" s="67"/>
      <c r="J335" s="70">
        <v>599.18</v>
      </c>
      <c r="K335" s="70"/>
      <c r="L335" s="70">
        <f t="shared" si="8"/>
        <v>10.43</v>
      </c>
    </row>
    <row r="336" ht="29.1" customHeight="1" spans="1:12">
      <c r="A336" s="65" t="s">
        <v>2551</v>
      </c>
      <c r="B336" s="66" t="s">
        <v>2552</v>
      </c>
      <c r="C336" s="66"/>
      <c r="D336" s="65" t="s">
        <v>14</v>
      </c>
      <c r="E336" s="65"/>
      <c r="F336" s="65"/>
      <c r="G336" s="65" t="s">
        <v>35</v>
      </c>
      <c r="H336" s="67">
        <v>0.0447618</v>
      </c>
      <c r="I336" s="67"/>
      <c r="J336" s="70">
        <v>220.41</v>
      </c>
      <c r="K336" s="70"/>
      <c r="L336" s="70">
        <f t="shared" si="8"/>
        <v>9.87</v>
      </c>
    </row>
    <row r="337" ht="29.1" customHeight="1" spans="1:12">
      <c r="A337" s="65" t="s">
        <v>2553</v>
      </c>
      <c r="B337" s="66" t="s">
        <v>2554</v>
      </c>
      <c r="C337" s="66"/>
      <c r="D337" s="65" t="s">
        <v>14</v>
      </c>
      <c r="E337" s="65"/>
      <c r="F337" s="65"/>
      <c r="G337" s="65" t="s">
        <v>35</v>
      </c>
      <c r="H337" s="67">
        <v>0.0174</v>
      </c>
      <c r="I337" s="67"/>
      <c r="J337" s="70">
        <v>291.61</v>
      </c>
      <c r="K337" s="70"/>
      <c r="L337" s="70">
        <f t="shared" si="8"/>
        <v>5.07</v>
      </c>
    </row>
    <row r="338" ht="15" customHeight="1" spans="1:12">
      <c r="A338" s="2"/>
      <c r="B338" s="2"/>
      <c r="C338" s="2"/>
      <c r="D338" s="2"/>
      <c r="E338" s="2"/>
      <c r="F338" s="2"/>
      <c r="G338" s="2"/>
      <c r="H338" s="68" t="s">
        <v>2424</v>
      </c>
      <c r="I338" s="68"/>
      <c r="J338" s="68"/>
      <c r="K338" s="68"/>
      <c r="L338" s="71">
        <f>SUM(L330:L337)</f>
        <v>105.67</v>
      </c>
    </row>
    <row r="339" ht="15" customHeight="1" spans="1:12">
      <c r="A339" s="63" t="s">
        <v>2314</v>
      </c>
      <c r="B339" s="63"/>
      <c r="C339" s="63"/>
      <c r="D339" s="64" t="s">
        <v>4</v>
      </c>
      <c r="E339" s="64"/>
      <c r="F339" s="64"/>
      <c r="G339" s="64" t="s">
        <v>2297</v>
      </c>
      <c r="H339" s="64" t="s">
        <v>2298</v>
      </c>
      <c r="I339" s="64"/>
      <c r="J339" s="64" t="s">
        <v>2299</v>
      </c>
      <c r="K339" s="64"/>
      <c r="L339" s="64" t="s">
        <v>2300</v>
      </c>
    </row>
    <row r="340" ht="38.1" customHeight="1" spans="1:12">
      <c r="A340" s="65" t="s">
        <v>2425</v>
      </c>
      <c r="B340" s="66" t="s">
        <v>2426</v>
      </c>
      <c r="C340" s="66"/>
      <c r="D340" s="65" t="s">
        <v>14</v>
      </c>
      <c r="E340" s="65"/>
      <c r="F340" s="65"/>
      <c r="G340" s="65" t="s">
        <v>51</v>
      </c>
      <c r="H340" s="67">
        <v>0.0286</v>
      </c>
      <c r="I340" s="67"/>
      <c r="J340" s="70">
        <v>952.29</v>
      </c>
      <c r="K340" s="70"/>
      <c r="L340" s="70">
        <f t="shared" ref="L340:L371" si="9">ROUND(ROUND(H340,8)*J340,2)</f>
        <v>27.24</v>
      </c>
    </row>
    <row r="341" ht="38.1" customHeight="1" spans="1:12">
      <c r="A341" s="65" t="s">
        <v>2427</v>
      </c>
      <c r="B341" s="66" t="s">
        <v>2428</v>
      </c>
      <c r="C341" s="66"/>
      <c r="D341" s="65" t="s">
        <v>14</v>
      </c>
      <c r="E341" s="65"/>
      <c r="F341" s="65"/>
      <c r="G341" s="65" t="s">
        <v>41</v>
      </c>
      <c r="H341" s="67">
        <v>0.4675</v>
      </c>
      <c r="I341" s="67"/>
      <c r="J341" s="70">
        <v>99.89</v>
      </c>
      <c r="K341" s="70"/>
      <c r="L341" s="70">
        <f t="shared" si="9"/>
        <v>46.7</v>
      </c>
    </row>
    <row r="342" ht="29.1" customHeight="1" spans="1:12">
      <c r="A342" s="65" t="s">
        <v>2431</v>
      </c>
      <c r="B342" s="66" t="s">
        <v>2432</v>
      </c>
      <c r="C342" s="66"/>
      <c r="D342" s="65" t="s">
        <v>14</v>
      </c>
      <c r="E342" s="65"/>
      <c r="F342" s="65"/>
      <c r="G342" s="65" t="s">
        <v>146</v>
      </c>
      <c r="H342" s="67">
        <v>1.253</v>
      </c>
      <c r="I342" s="67"/>
      <c r="J342" s="70">
        <v>3.09</v>
      </c>
      <c r="K342" s="70"/>
      <c r="L342" s="70">
        <f t="shared" si="9"/>
        <v>3.87</v>
      </c>
    </row>
    <row r="343" ht="29.1" customHeight="1" spans="1:12">
      <c r="A343" s="65" t="s">
        <v>2433</v>
      </c>
      <c r="B343" s="66" t="s">
        <v>2434</v>
      </c>
      <c r="C343" s="66"/>
      <c r="D343" s="65" t="s">
        <v>14</v>
      </c>
      <c r="E343" s="65"/>
      <c r="F343" s="65"/>
      <c r="G343" s="65" t="s">
        <v>146</v>
      </c>
      <c r="H343" s="67">
        <v>0.2611</v>
      </c>
      <c r="I343" s="67"/>
      <c r="J343" s="70">
        <v>15.68</v>
      </c>
      <c r="K343" s="70"/>
      <c r="L343" s="70">
        <f t="shared" si="9"/>
        <v>4.09</v>
      </c>
    </row>
    <row r="344" ht="29.1" customHeight="1" spans="1:12">
      <c r="A344" s="65" t="s">
        <v>745</v>
      </c>
      <c r="B344" s="66" t="s">
        <v>746</v>
      </c>
      <c r="C344" s="66"/>
      <c r="D344" s="65" t="s">
        <v>14</v>
      </c>
      <c r="E344" s="65"/>
      <c r="F344" s="65"/>
      <c r="G344" s="65" t="s">
        <v>146</v>
      </c>
      <c r="H344" s="67">
        <v>0.4699</v>
      </c>
      <c r="I344" s="67"/>
      <c r="J344" s="70">
        <v>4.44</v>
      </c>
      <c r="K344" s="70"/>
      <c r="L344" s="70">
        <f t="shared" si="9"/>
        <v>2.09</v>
      </c>
    </row>
    <row r="345" ht="29.1" customHeight="1" spans="1:12">
      <c r="A345" s="65" t="s">
        <v>748</v>
      </c>
      <c r="B345" s="66" t="s">
        <v>749</v>
      </c>
      <c r="C345" s="66"/>
      <c r="D345" s="65" t="s">
        <v>14</v>
      </c>
      <c r="E345" s="65"/>
      <c r="F345" s="65"/>
      <c r="G345" s="65" t="s">
        <v>146</v>
      </c>
      <c r="H345" s="67">
        <v>1.0442</v>
      </c>
      <c r="I345" s="67"/>
      <c r="J345" s="70">
        <v>6.85</v>
      </c>
      <c r="K345" s="70"/>
      <c r="L345" s="70">
        <f t="shared" si="9"/>
        <v>7.15</v>
      </c>
    </row>
    <row r="346" ht="29.1" customHeight="1" spans="1:12">
      <c r="A346" s="65" t="s">
        <v>2439</v>
      </c>
      <c r="B346" s="66" t="s">
        <v>2440</v>
      </c>
      <c r="C346" s="66"/>
      <c r="D346" s="65" t="s">
        <v>14</v>
      </c>
      <c r="E346" s="65"/>
      <c r="F346" s="65"/>
      <c r="G346" s="65" t="s">
        <v>35</v>
      </c>
      <c r="H346" s="67">
        <v>0.0522</v>
      </c>
      <c r="I346" s="67"/>
      <c r="J346" s="70">
        <v>181.24</v>
      </c>
      <c r="K346" s="70"/>
      <c r="L346" s="70">
        <f t="shared" si="9"/>
        <v>9.46</v>
      </c>
    </row>
    <row r="347" ht="38.1" customHeight="1" spans="1:12">
      <c r="A347" s="65" t="s">
        <v>2441</v>
      </c>
      <c r="B347" s="66" t="s">
        <v>2442</v>
      </c>
      <c r="C347" s="66"/>
      <c r="D347" s="65" t="s">
        <v>14</v>
      </c>
      <c r="E347" s="65"/>
      <c r="F347" s="65"/>
      <c r="G347" s="65" t="s">
        <v>35</v>
      </c>
      <c r="H347" s="67">
        <v>0.0348</v>
      </c>
      <c r="I347" s="67"/>
      <c r="J347" s="70">
        <v>473.54</v>
      </c>
      <c r="K347" s="70"/>
      <c r="L347" s="70">
        <f t="shared" si="9"/>
        <v>16.48</v>
      </c>
    </row>
    <row r="348" ht="21" customHeight="1" spans="1:12">
      <c r="A348" s="65" t="s">
        <v>2443</v>
      </c>
      <c r="B348" s="66" t="s">
        <v>2444</v>
      </c>
      <c r="C348" s="66"/>
      <c r="D348" s="65" t="s">
        <v>14</v>
      </c>
      <c r="E348" s="65"/>
      <c r="F348" s="65"/>
      <c r="G348" s="65" t="s">
        <v>35</v>
      </c>
      <c r="H348" s="67">
        <v>0.1392</v>
      </c>
      <c r="I348" s="67"/>
      <c r="J348" s="70">
        <v>16.4</v>
      </c>
      <c r="K348" s="70"/>
      <c r="L348" s="70">
        <f t="shared" si="9"/>
        <v>2.28</v>
      </c>
    </row>
    <row r="349" ht="45.95" customHeight="1" spans="1:12">
      <c r="A349" s="65" t="s">
        <v>2555</v>
      </c>
      <c r="B349" s="66" t="s">
        <v>2556</v>
      </c>
      <c r="C349" s="66"/>
      <c r="D349" s="65" t="s">
        <v>14</v>
      </c>
      <c r="E349" s="65"/>
      <c r="F349" s="65"/>
      <c r="G349" s="65" t="s">
        <v>41</v>
      </c>
      <c r="H349" s="67">
        <v>0.1681</v>
      </c>
      <c r="I349" s="67"/>
      <c r="J349" s="70">
        <v>12.87</v>
      </c>
      <c r="K349" s="70"/>
      <c r="L349" s="70">
        <f t="shared" si="9"/>
        <v>2.16</v>
      </c>
    </row>
    <row r="350" ht="38.1" customHeight="1" spans="1:12">
      <c r="A350" s="65" t="s">
        <v>2447</v>
      </c>
      <c r="B350" s="66" t="s">
        <v>2448</v>
      </c>
      <c r="C350" s="66"/>
      <c r="D350" s="65" t="s">
        <v>14</v>
      </c>
      <c r="E350" s="65"/>
      <c r="F350" s="65"/>
      <c r="G350" s="65" t="s">
        <v>41</v>
      </c>
      <c r="H350" s="67">
        <v>0.7679</v>
      </c>
      <c r="I350" s="67"/>
      <c r="J350" s="70">
        <v>10.16</v>
      </c>
      <c r="K350" s="70"/>
      <c r="L350" s="70">
        <f t="shared" si="9"/>
        <v>7.8</v>
      </c>
    </row>
    <row r="351" ht="38.1" customHeight="1" spans="1:12">
      <c r="A351" s="65" t="s">
        <v>2449</v>
      </c>
      <c r="B351" s="66" t="s">
        <v>2450</v>
      </c>
      <c r="C351" s="66"/>
      <c r="D351" s="65" t="s">
        <v>14</v>
      </c>
      <c r="E351" s="65"/>
      <c r="F351" s="65"/>
      <c r="G351" s="65" t="s">
        <v>146</v>
      </c>
      <c r="H351" s="67">
        <v>0.0722</v>
      </c>
      <c r="I351" s="67"/>
      <c r="J351" s="70">
        <v>17.04</v>
      </c>
      <c r="K351" s="70"/>
      <c r="L351" s="70">
        <f t="shared" si="9"/>
        <v>1.23</v>
      </c>
    </row>
    <row r="352" ht="21" customHeight="1" spans="1:12">
      <c r="A352" s="65" t="s">
        <v>2557</v>
      </c>
      <c r="B352" s="66" t="s">
        <v>2558</v>
      </c>
      <c r="C352" s="66"/>
      <c r="D352" s="65" t="s">
        <v>14</v>
      </c>
      <c r="E352" s="65"/>
      <c r="F352" s="65"/>
      <c r="G352" s="65" t="s">
        <v>35</v>
      </c>
      <c r="H352" s="67">
        <v>0.0696</v>
      </c>
      <c r="I352" s="67"/>
      <c r="J352" s="70">
        <v>105.59</v>
      </c>
      <c r="K352" s="70"/>
      <c r="L352" s="70">
        <f t="shared" si="9"/>
        <v>7.35</v>
      </c>
    </row>
    <row r="353" ht="29.1" customHeight="1" spans="1:12">
      <c r="A353" s="65" t="s">
        <v>2451</v>
      </c>
      <c r="B353" s="66" t="s">
        <v>2452</v>
      </c>
      <c r="C353" s="66"/>
      <c r="D353" s="65" t="s">
        <v>14</v>
      </c>
      <c r="E353" s="65"/>
      <c r="F353" s="65"/>
      <c r="G353" s="65" t="s">
        <v>35</v>
      </c>
      <c r="H353" s="67">
        <v>0.0174</v>
      </c>
      <c r="I353" s="67"/>
      <c r="J353" s="70">
        <v>22.85</v>
      </c>
      <c r="K353" s="70"/>
      <c r="L353" s="70">
        <f t="shared" si="9"/>
        <v>0.4</v>
      </c>
    </row>
    <row r="354" ht="29.1" customHeight="1" spans="1:12">
      <c r="A354" s="65" t="s">
        <v>2453</v>
      </c>
      <c r="B354" s="66" t="s">
        <v>2454</v>
      </c>
      <c r="C354" s="66"/>
      <c r="D354" s="65" t="s">
        <v>14</v>
      </c>
      <c r="E354" s="65"/>
      <c r="F354" s="65"/>
      <c r="G354" s="65" t="s">
        <v>35</v>
      </c>
      <c r="H354" s="67">
        <v>0.0522</v>
      </c>
      <c r="I354" s="67"/>
      <c r="J354" s="70">
        <v>18.62</v>
      </c>
      <c r="K354" s="70"/>
      <c r="L354" s="70">
        <f t="shared" si="9"/>
        <v>0.97</v>
      </c>
    </row>
    <row r="355" ht="29.1" customHeight="1" spans="1:12">
      <c r="A355" s="65" t="s">
        <v>2455</v>
      </c>
      <c r="B355" s="66" t="s">
        <v>2456</v>
      </c>
      <c r="C355" s="66"/>
      <c r="D355" s="65" t="s">
        <v>14</v>
      </c>
      <c r="E355" s="65"/>
      <c r="F355" s="65"/>
      <c r="G355" s="65" t="s">
        <v>35</v>
      </c>
      <c r="H355" s="67">
        <v>0.0696</v>
      </c>
      <c r="I355" s="67"/>
      <c r="J355" s="70">
        <v>17.91</v>
      </c>
      <c r="K355" s="70"/>
      <c r="L355" s="70">
        <f t="shared" si="9"/>
        <v>1.25</v>
      </c>
    </row>
    <row r="356" ht="29.1" customHeight="1" spans="1:12">
      <c r="A356" s="65" t="s">
        <v>2559</v>
      </c>
      <c r="B356" s="66" t="s">
        <v>2560</v>
      </c>
      <c r="C356" s="66"/>
      <c r="D356" s="65" t="s">
        <v>14</v>
      </c>
      <c r="E356" s="65"/>
      <c r="F356" s="65"/>
      <c r="G356" s="65" t="s">
        <v>35</v>
      </c>
      <c r="H356" s="67">
        <v>0.0174</v>
      </c>
      <c r="I356" s="67"/>
      <c r="J356" s="70">
        <v>14.17</v>
      </c>
      <c r="K356" s="70"/>
      <c r="L356" s="70">
        <f t="shared" si="9"/>
        <v>0.25</v>
      </c>
    </row>
    <row r="357" ht="38.1" customHeight="1" spans="1:12">
      <c r="A357" s="65" t="s">
        <v>1494</v>
      </c>
      <c r="B357" s="66" t="s">
        <v>1495</v>
      </c>
      <c r="C357" s="66"/>
      <c r="D357" s="65" t="s">
        <v>14</v>
      </c>
      <c r="E357" s="65"/>
      <c r="F357" s="65"/>
      <c r="G357" s="65" t="s">
        <v>35</v>
      </c>
      <c r="H357" s="67">
        <v>0.0522</v>
      </c>
      <c r="I357" s="67"/>
      <c r="J357" s="70">
        <v>38.27</v>
      </c>
      <c r="K357" s="70"/>
      <c r="L357" s="70">
        <f t="shared" si="9"/>
        <v>2</v>
      </c>
    </row>
    <row r="358" ht="29.1" customHeight="1" spans="1:12">
      <c r="A358" s="65" t="s">
        <v>2457</v>
      </c>
      <c r="B358" s="66" t="s">
        <v>2458</v>
      </c>
      <c r="C358" s="66"/>
      <c r="D358" s="65" t="s">
        <v>14</v>
      </c>
      <c r="E358" s="65"/>
      <c r="F358" s="65"/>
      <c r="G358" s="65" t="s">
        <v>35</v>
      </c>
      <c r="H358" s="67">
        <v>0.1044</v>
      </c>
      <c r="I358" s="67"/>
      <c r="J358" s="70">
        <v>27.59</v>
      </c>
      <c r="K358" s="70"/>
      <c r="L358" s="70">
        <f t="shared" si="9"/>
        <v>2.88</v>
      </c>
    </row>
    <row r="359" ht="29.1" customHeight="1" spans="1:12">
      <c r="A359" s="65" t="s">
        <v>2459</v>
      </c>
      <c r="B359" s="66" t="s">
        <v>2460</v>
      </c>
      <c r="C359" s="66"/>
      <c r="D359" s="65" t="s">
        <v>14</v>
      </c>
      <c r="E359" s="65"/>
      <c r="F359" s="65"/>
      <c r="G359" s="65" t="s">
        <v>146</v>
      </c>
      <c r="H359" s="67">
        <v>0.3307</v>
      </c>
      <c r="I359" s="67"/>
      <c r="J359" s="70">
        <v>9.68</v>
      </c>
      <c r="K359" s="70"/>
      <c r="L359" s="70">
        <f t="shared" si="9"/>
        <v>3.2</v>
      </c>
    </row>
    <row r="360" ht="29.1" customHeight="1" spans="1:12">
      <c r="A360" s="65" t="s">
        <v>2461</v>
      </c>
      <c r="B360" s="66" t="s">
        <v>2462</v>
      </c>
      <c r="C360" s="66"/>
      <c r="D360" s="65" t="s">
        <v>14</v>
      </c>
      <c r="E360" s="65"/>
      <c r="F360" s="65"/>
      <c r="G360" s="65" t="s">
        <v>146</v>
      </c>
      <c r="H360" s="67">
        <v>0.1566</v>
      </c>
      <c r="I360" s="67"/>
      <c r="J360" s="70">
        <v>12.98</v>
      </c>
      <c r="K360" s="70"/>
      <c r="L360" s="70">
        <f t="shared" si="9"/>
        <v>2.03</v>
      </c>
    </row>
    <row r="361" ht="29.1" customHeight="1" spans="1:12">
      <c r="A361" s="65" t="s">
        <v>2561</v>
      </c>
      <c r="B361" s="66" t="s">
        <v>2562</v>
      </c>
      <c r="C361" s="66"/>
      <c r="D361" s="65" t="s">
        <v>14</v>
      </c>
      <c r="E361" s="65"/>
      <c r="F361" s="65"/>
      <c r="G361" s="65" t="s">
        <v>146</v>
      </c>
      <c r="H361" s="67">
        <v>0.1305</v>
      </c>
      <c r="I361" s="67"/>
      <c r="J361" s="70">
        <v>11.38</v>
      </c>
      <c r="K361" s="70"/>
      <c r="L361" s="70">
        <f t="shared" si="9"/>
        <v>1.49</v>
      </c>
    </row>
    <row r="362" ht="29.1" customHeight="1" spans="1:12">
      <c r="A362" s="65" t="s">
        <v>2563</v>
      </c>
      <c r="B362" s="66" t="s">
        <v>2564</v>
      </c>
      <c r="C362" s="66"/>
      <c r="D362" s="65" t="s">
        <v>14</v>
      </c>
      <c r="E362" s="65"/>
      <c r="F362" s="65"/>
      <c r="G362" s="65" t="s">
        <v>146</v>
      </c>
      <c r="H362" s="67">
        <v>0.0261</v>
      </c>
      <c r="I362" s="67"/>
      <c r="J362" s="70">
        <v>14.68</v>
      </c>
      <c r="K362" s="70"/>
      <c r="L362" s="70">
        <f t="shared" si="9"/>
        <v>0.38</v>
      </c>
    </row>
    <row r="363" ht="38.1" customHeight="1" spans="1:12">
      <c r="A363" s="65" t="s">
        <v>1871</v>
      </c>
      <c r="B363" s="66" t="s">
        <v>1872</v>
      </c>
      <c r="C363" s="66"/>
      <c r="D363" s="65" t="s">
        <v>14</v>
      </c>
      <c r="E363" s="65"/>
      <c r="F363" s="65"/>
      <c r="G363" s="65" t="s">
        <v>41</v>
      </c>
      <c r="H363" s="67">
        <v>0.1681</v>
      </c>
      <c r="I363" s="67"/>
      <c r="J363" s="70">
        <v>65.44</v>
      </c>
      <c r="K363" s="70"/>
      <c r="L363" s="70">
        <f t="shared" si="9"/>
        <v>11</v>
      </c>
    </row>
    <row r="364" ht="38.1" customHeight="1" spans="1:12">
      <c r="A364" s="65" t="s">
        <v>2565</v>
      </c>
      <c r="B364" s="66" t="s">
        <v>2566</v>
      </c>
      <c r="C364" s="66"/>
      <c r="D364" s="65" t="s">
        <v>14</v>
      </c>
      <c r="E364" s="65"/>
      <c r="F364" s="65"/>
      <c r="G364" s="65" t="s">
        <v>41</v>
      </c>
      <c r="H364" s="67">
        <v>0.4628</v>
      </c>
      <c r="I364" s="67"/>
      <c r="J364" s="70">
        <v>35.74</v>
      </c>
      <c r="K364" s="70"/>
      <c r="L364" s="70">
        <f t="shared" si="9"/>
        <v>16.54</v>
      </c>
    </row>
    <row r="365" ht="15" customHeight="1" spans="1:12">
      <c r="A365" s="65" t="s">
        <v>2463</v>
      </c>
      <c r="B365" s="66" t="s">
        <v>2464</v>
      </c>
      <c r="C365" s="66"/>
      <c r="D365" s="65" t="s">
        <v>14</v>
      </c>
      <c r="E365" s="65"/>
      <c r="F365" s="65"/>
      <c r="G365" s="65" t="s">
        <v>51</v>
      </c>
      <c r="H365" s="67">
        <v>0.0279</v>
      </c>
      <c r="I365" s="67"/>
      <c r="J365" s="70">
        <v>91.89</v>
      </c>
      <c r="K365" s="70"/>
      <c r="L365" s="70">
        <f t="shared" si="9"/>
        <v>2.56</v>
      </c>
    </row>
    <row r="366" ht="38.1" customHeight="1" spans="1:12">
      <c r="A366" s="65" t="s">
        <v>2567</v>
      </c>
      <c r="B366" s="66" t="s">
        <v>2568</v>
      </c>
      <c r="C366" s="66"/>
      <c r="D366" s="65" t="s">
        <v>14</v>
      </c>
      <c r="E366" s="65"/>
      <c r="F366" s="65"/>
      <c r="G366" s="65" t="s">
        <v>35</v>
      </c>
      <c r="H366" s="67">
        <v>0.0522</v>
      </c>
      <c r="I366" s="67"/>
      <c r="J366" s="70">
        <v>117.19</v>
      </c>
      <c r="K366" s="70"/>
      <c r="L366" s="70">
        <f t="shared" si="9"/>
        <v>6.12</v>
      </c>
    </row>
    <row r="367" ht="45.95" customHeight="1" spans="1:12">
      <c r="A367" s="65" t="s">
        <v>2465</v>
      </c>
      <c r="B367" s="66" t="s">
        <v>2466</v>
      </c>
      <c r="C367" s="66"/>
      <c r="D367" s="65" t="s">
        <v>14</v>
      </c>
      <c r="E367" s="65"/>
      <c r="F367" s="65"/>
      <c r="G367" s="65" t="s">
        <v>146</v>
      </c>
      <c r="H367" s="67">
        <v>0.4612</v>
      </c>
      <c r="I367" s="67"/>
      <c r="J367" s="70">
        <v>11.19</v>
      </c>
      <c r="K367" s="70"/>
      <c r="L367" s="70">
        <f t="shared" si="9"/>
        <v>5.16</v>
      </c>
    </row>
    <row r="368" ht="45.95" customHeight="1" spans="1:12">
      <c r="A368" s="65" t="s">
        <v>2467</v>
      </c>
      <c r="B368" s="66" t="s">
        <v>2468</v>
      </c>
      <c r="C368" s="66"/>
      <c r="D368" s="65" t="s">
        <v>14</v>
      </c>
      <c r="E368" s="65"/>
      <c r="F368" s="65"/>
      <c r="G368" s="65" t="s">
        <v>146</v>
      </c>
      <c r="H368" s="67">
        <v>0.1827</v>
      </c>
      <c r="I368" s="67"/>
      <c r="J368" s="70">
        <v>4.17</v>
      </c>
      <c r="K368" s="70"/>
      <c r="L368" s="70">
        <f t="shared" si="9"/>
        <v>0.76</v>
      </c>
    </row>
    <row r="369" ht="21" customHeight="1" spans="1:12">
      <c r="A369" s="65" t="s">
        <v>2192</v>
      </c>
      <c r="B369" s="66" t="s">
        <v>2193</v>
      </c>
      <c r="C369" s="66"/>
      <c r="D369" s="65" t="s">
        <v>14</v>
      </c>
      <c r="E369" s="65"/>
      <c r="F369" s="65"/>
      <c r="G369" s="65" t="s">
        <v>35</v>
      </c>
      <c r="H369" s="67">
        <v>0.0522</v>
      </c>
      <c r="I369" s="67"/>
      <c r="J369" s="70">
        <v>95.83</v>
      </c>
      <c r="K369" s="70"/>
      <c r="L369" s="70">
        <f t="shared" si="9"/>
        <v>5</v>
      </c>
    </row>
    <row r="370" ht="29.1" customHeight="1" spans="1:12">
      <c r="A370" s="65" t="s">
        <v>2537</v>
      </c>
      <c r="B370" s="66" t="s">
        <v>2538</v>
      </c>
      <c r="C370" s="66"/>
      <c r="D370" s="65" t="s">
        <v>14</v>
      </c>
      <c r="E370" s="65"/>
      <c r="F370" s="65"/>
      <c r="G370" s="65" t="s">
        <v>35</v>
      </c>
      <c r="H370" s="67">
        <v>0.0174</v>
      </c>
      <c r="I370" s="67"/>
      <c r="J370" s="70">
        <v>42.98</v>
      </c>
      <c r="K370" s="70"/>
      <c r="L370" s="70">
        <f t="shared" si="9"/>
        <v>0.75</v>
      </c>
    </row>
    <row r="371" ht="29.1" customHeight="1" spans="1:12">
      <c r="A371" s="65" t="s">
        <v>2569</v>
      </c>
      <c r="B371" s="66" t="s">
        <v>2570</v>
      </c>
      <c r="C371" s="66"/>
      <c r="D371" s="65" t="s">
        <v>14</v>
      </c>
      <c r="E371" s="65"/>
      <c r="F371" s="65"/>
      <c r="G371" s="65" t="s">
        <v>35</v>
      </c>
      <c r="H371" s="67">
        <v>0.0174</v>
      </c>
      <c r="I371" s="67"/>
      <c r="J371" s="70">
        <v>57.5</v>
      </c>
      <c r="K371" s="70"/>
      <c r="L371" s="70">
        <f t="shared" si="9"/>
        <v>1</v>
      </c>
    </row>
    <row r="372" ht="45.95" customHeight="1" spans="1:12">
      <c r="A372" s="65" t="s">
        <v>2471</v>
      </c>
      <c r="B372" s="66" t="s">
        <v>2472</v>
      </c>
      <c r="C372" s="66"/>
      <c r="D372" s="65" t="s">
        <v>14</v>
      </c>
      <c r="E372" s="65"/>
      <c r="F372" s="65"/>
      <c r="G372" s="65" t="s">
        <v>41</v>
      </c>
      <c r="H372" s="67">
        <v>0.0905</v>
      </c>
      <c r="I372" s="67"/>
      <c r="J372" s="70">
        <v>701.91</v>
      </c>
      <c r="K372" s="70"/>
      <c r="L372" s="70">
        <f t="shared" ref="L372:L404" si="10">ROUND(ROUND(H372,8)*J372,2)</f>
        <v>63.52</v>
      </c>
    </row>
    <row r="373" ht="38.1" customHeight="1" spans="1:12">
      <c r="A373" s="65" t="s">
        <v>1515</v>
      </c>
      <c r="B373" s="66" t="s">
        <v>1516</v>
      </c>
      <c r="C373" s="66"/>
      <c r="D373" s="65" t="s">
        <v>14</v>
      </c>
      <c r="E373" s="65"/>
      <c r="F373" s="65"/>
      <c r="G373" s="65" t="s">
        <v>35</v>
      </c>
      <c r="H373" s="67">
        <v>0.174</v>
      </c>
      <c r="I373" s="67"/>
      <c r="J373" s="70">
        <v>10.29</v>
      </c>
      <c r="K373" s="70"/>
      <c r="L373" s="70">
        <f t="shared" si="10"/>
        <v>1.79</v>
      </c>
    </row>
    <row r="374" ht="38.1" customHeight="1" spans="1:12">
      <c r="A374" s="65" t="s">
        <v>1521</v>
      </c>
      <c r="B374" s="66" t="s">
        <v>1522</v>
      </c>
      <c r="C374" s="66"/>
      <c r="D374" s="65" t="s">
        <v>14</v>
      </c>
      <c r="E374" s="65"/>
      <c r="F374" s="65"/>
      <c r="G374" s="65" t="s">
        <v>35</v>
      </c>
      <c r="H374" s="67">
        <v>0.0174</v>
      </c>
      <c r="I374" s="67"/>
      <c r="J374" s="70">
        <v>15.02</v>
      </c>
      <c r="K374" s="70"/>
      <c r="L374" s="70">
        <f t="shared" si="10"/>
        <v>0.26</v>
      </c>
    </row>
    <row r="375" ht="29.1" customHeight="1" spans="1:12">
      <c r="A375" s="65" t="s">
        <v>2475</v>
      </c>
      <c r="B375" s="66" t="s">
        <v>2476</v>
      </c>
      <c r="C375" s="66"/>
      <c r="D375" s="65" t="s">
        <v>14</v>
      </c>
      <c r="E375" s="65"/>
      <c r="F375" s="65"/>
      <c r="G375" s="65" t="s">
        <v>41</v>
      </c>
      <c r="H375" s="67">
        <v>0.0064</v>
      </c>
      <c r="I375" s="67"/>
      <c r="J375" s="70">
        <v>21.18</v>
      </c>
      <c r="K375" s="70"/>
      <c r="L375" s="70">
        <f t="shared" si="10"/>
        <v>0.14</v>
      </c>
    </row>
    <row r="376" ht="29.1" customHeight="1" spans="1:12">
      <c r="A376" s="65" t="s">
        <v>2477</v>
      </c>
      <c r="B376" s="66" t="s">
        <v>2478</v>
      </c>
      <c r="C376" s="66"/>
      <c r="D376" s="65" t="s">
        <v>14</v>
      </c>
      <c r="E376" s="65"/>
      <c r="F376" s="65"/>
      <c r="G376" s="65" t="s">
        <v>41</v>
      </c>
      <c r="H376" s="67">
        <v>1.3328</v>
      </c>
      <c r="I376" s="67"/>
      <c r="J376" s="70">
        <v>40.63</v>
      </c>
      <c r="K376" s="70"/>
      <c r="L376" s="70">
        <f t="shared" si="10"/>
        <v>54.15</v>
      </c>
    </row>
    <row r="377" ht="45.95" customHeight="1" spans="1:12">
      <c r="A377" s="65" t="s">
        <v>2479</v>
      </c>
      <c r="B377" s="66" t="s">
        <v>2480</v>
      </c>
      <c r="C377" s="66"/>
      <c r="D377" s="65" t="s">
        <v>14</v>
      </c>
      <c r="E377" s="65"/>
      <c r="F377" s="65"/>
      <c r="G377" s="65" t="s">
        <v>35</v>
      </c>
      <c r="H377" s="67">
        <v>0.0522</v>
      </c>
      <c r="I377" s="67"/>
      <c r="J377" s="70">
        <v>262.26</v>
      </c>
      <c r="K377" s="70"/>
      <c r="L377" s="70">
        <f t="shared" si="10"/>
        <v>13.69</v>
      </c>
    </row>
    <row r="378" ht="29.1" customHeight="1" spans="1:12">
      <c r="A378" s="65" t="s">
        <v>2571</v>
      </c>
      <c r="B378" s="66" t="s">
        <v>2572</v>
      </c>
      <c r="C378" s="66"/>
      <c r="D378" s="65" t="s">
        <v>14</v>
      </c>
      <c r="E378" s="65"/>
      <c r="F378" s="65"/>
      <c r="G378" s="65" t="s">
        <v>35</v>
      </c>
      <c r="H378" s="67">
        <v>0.0348</v>
      </c>
      <c r="I378" s="67"/>
      <c r="J378" s="70">
        <v>11.03</v>
      </c>
      <c r="K378" s="70"/>
      <c r="L378" s="70">
        <f t="shared" si="10"/>
        <v>0.38</v>
      </c>
    </row>
    <row r="379" ht="29.1" customHeight="1" spans="1:12">
      <c r="A379" s="65" t="s">
        <v>1183</v>
      </c>
      <c r="B379" s="66" t="s">
        <v>1184</v>
      </c>
      <c r="C379" s="66"/>
      <c r="D379" s="65" t="s">
        <v>14</v>
      </c>
      <c r="E379" s="65"/>
      <c r="F379" s="65"/>
      <c r="G379" s="65" t="s">
        <v>35</v>
      </c>
      <c r="H379" s="67">
        <v>0.0348</v>
      </c>
      <c r="I379" s="67"/>
      <c r="J379" s="70">
        <v>8.86</v>
      </c>
      <c r="K379" s="70"/>
      <c r="L379" s="70">
        <f t="shared" si="10"/>
        <v>0.31</v>
      </c>
    </row>
    <row r="380" ht="38.1" customHeight="1" spans="1:12">
      <c r="A380" s="65" t="s">
        <v>2481</v>
      </c>
      <c r="B380" s="66" t="s">
        <v>2482</v>
      </c>
      <c r="C380" s="66"/>
      <c r="D380" s="65" t="s">
        <v>14</v>
      </c>
      <c r="E380" s="65"/>
      <c r="F380" s="65"/>
      <c r="G380" s="65" t="s">
        <v>41</v>
      </c>
      <c r="H380" s="67">
        <v>0.1894</v>
      </c>
      <c r="I380" s="67"/>
      <c r="J380" s="70">
        <v>32.27</v>
      </c>
      <c r="K380" s="70"/>
      <c r="L380" s="70">
        <f t="shared" si="10"/>
        <v>6.11</v>
      </c>
    </row>
    <row r="381" ht="29.1" customHeight="1" spans="1:12">
      <c r="A381" s="65" t="s">
        <v>2573</v>
      </c>
      <c r="B381" s="66" t="s">
        <v>2574</v>
      </c>
      <c r="C381" s="66"/>
      <c r="D381" s="65" t="s">
        <v>14</v>
      </c>
      <c r="E381" s="65"/>
      <c r="F381" s="65"/>
      <c r="G381" s="65" t="s">
        <v>41</v>
      </c>
      <c r="H381" s="67">
        <v>0.3007</v>
      </c>
      <c r="I381" s="67"/>
      <c r="J381" s="70">
        <v>125.05</v>
      </c>
      <c r="K381" s="70"/>
      <c r="L381" s="70">
        <f t="shared" si="10"/>
        <v>37.6</v>
      </c>
    </row>
    <row r="382" ht="29.1" customHeight="1" spans="1:12">
      <c r="A382" s="65" t="s">
        <v>2483</v>
      </c>
      <c r="B382" s="66" t="s">
        <v>2484</v>
      </c>
      <c r="C382" s="66"/>
      <c r="D382" s="65" t="s">
        <v>14</v>
      </c>
      <c r="E382" s="65"/>
      <c r="F382" s="65"/>
      <c r="G382" s="65" t="s">
        <v>41</v>
      </c>
      <c r="H382" s="67">
        <v>0.4081</v>
      </c>
      <c r="I382" s="67"/>
      <c r="J382" s="70">
        <v>111.94</v>
      </c>
      <c r="K382" s="70"/>
      <c r="L382" s="70">
        <f t="shared" si="10"/>
        <v>45.68</v>
      </c>
    </row>
    <row r="383" ht="29.1" customHeight="1" spans="1:12">
      <c r="A383" s="65" t="s">
        <v>2485</v>
      </c>
      <c r="B383" s="66" t="s">
        <v>2486</v>
      </c>
      <c r="C383" s="66"/>
      <c r="D383" s="65" t="s">
        <v>14</v>
      </c>
      <c r="E383" s="65"/>
      <c r="F383" s="65"/>
      <c r="G383" s="65" t="s">
        <v>41</v>
      </c>
      <c r="H383" s="67">
        <v>0.3182</v>
      </c>
      <c r="I383" s="67"/>
      <c r="J383" s="70">
        <v>145.57</v>
      </c>
      <c r="K383" s="70"/>
      <c r="L383" s="70">
        <f t="shared" si="10"/>
        <v>46.32</v>
      </c>
    </row>
    <row r="384" ht="29.1" customHeight="1" spans="1:12">
      <c r="A384" s="65" t="s">
        <v>2487</v>
      </c>
      <c r="B384" s="66" t="s">
        <v>2488</v>
      </c>
      <c r="C384" s="66"/>
      <c r="D384" s="65" t="s">
        <v>14</v>
      </c>
      <c r="E384" s="65"/>
      <c r="F384" s="65"/>
      <c r="G384" s="65" t="s">
        <v>41</v>
      </c>
      <c r="H384" s="67">
        <v>0.2612</v>
      </c>
      <c r="I384" s="67"/>
      <c r="J384" s="70">
        <v>93.71</v>
      </c>
      <c r="K384" s="70"/>
      <c r="L384" s="70">
        <f t="shared" si="10"/>
        <v>24.48</v>
      </c>
    </row>
    <row r="385" ht="29.1" customHeight="1" spans="1:12">
      <c r="A385" s="65" t="s">
        <v>2489</v>
      </c>
      <c r="B385" s="66" t="s">
        <v>2490</v>
      </c>
      <c r="C385" s="66"/>
      <c r="D385" s="65" t="s">
        <v>14</v>
      </c>
      <c r="E385" s="65"/>
      <c r="F385" s="65"/>
      <c r="G385" s="65" t="s">
        <v>41</v>
      </c>
      <c r="H385" s="67">
        <v>0.1297</v>
      </c>
      <c r="I385" s="67"/>
      <c r="J385" s="70">
        <v>85.68</v>
      </c>
      <c r="K385" s="70"/>
      <c r="L385" s="70">
        <f t="shared" si="10"/>
        <v>11.11</v>
      </c>
    </row>
    <row r="386" ht="29.1" customHeight="1" spans="1:12">
      <c r="A386" s="65" t="s">
        <v>2491</v>
      </c>
      <c r="B386" s="66" t="s">
        <v>2492</v>
      </c>
      <c r="C386" s="66"/>
      <c r="D386" s="65" t="s">
        <v>14</v>
      </c>
      <c r="E386" s="65"/>
      <c r="F386" s="65"/>
      <c r="G386" s="65" t="s">
        <v>41</v>
      </c>
      <c r="H386" s="67">
        <v>0.1011</v>
      </c>
      <c r="I386" s="67"/>
      <c r="J386" s="70">
        <v>112.77</v>
      </c>
      <c r="K386" s="70"/>
      <c r="L386" s="70">
        <f t="shared" si="10"/>
        <v>11.4</v>
      </c>
    </row>
    <row r="387" ht="29.1" customHeight="1" spans="1:12">
      <c r="A387" s="65" t="s">
        <v>2493</v>
      </c>
      <c r="B387" s="66" t="s">
        <v>2494</v>
      </c>
      <c r="C387" s="66"/>
      <c r="D387" s="65" t="s">
        <v>14</v>
      </c>
      <c r="E387" s="65"/>
      <c r="F387" s="65"/>
      <c r="G387" s="65" t="s">
        <v>41</v>
      </c>
      <c r="H387" s="67">
        <v>0.083</v>
      </c>
      <c r="I387" s="67"/>
      <c r="J387" s="70">
        <v>71.11</v>
      </c>
      <c r="K387" s="70"/>
      <c r="L387" s="70">
        <f t="shared" si="10"/>
        <v>5.9</v>
      </c>
    </row>
    <row r="388" ht="21" customHeight="1" spans="1:12">
      <c r="A388" s="65" t="s">
        <v>1986</v>
      </c>
      <c r="B388" s="66" t="s">
        <v>1987</v>
      </c>
      <c r="C388" s="66"/>
      <c r="D388" s="65" t="s">
        <v>14</v>
      </c>
      <c r="E388" s="65"/>
      <c r="F388" s="65"/>
      <c r="G388" s="65" t="s">
        <v>41</v>
      </c>
      <c r="H388" s="67">
        <v>2.4442</v>
      </c>
      <c r="I388" s="67"/>
      <c r="J388" s="70">
        <v>13.42</v>
      </c>
      <c r="K388" s="70"/>
      <c r="L388" s="70">
        <f t="shared" si="10"/>
        <v>32.8</v>
      </c>
    </row>
    <row r="389" ht="29.1" customHeight="1" spans="1:12">
      <c r="A389" s="65" t="s">
        <v>2115</v>
      </c>
      <c r="B389" s="66" t="s">
        <v>2116</v>
      </c>
      <c r="C389" s="66"/>
      <c r="D389" s="65" t="s">
        <v>14</v>
      </c>
      <c r="E389" s="65"/>
      <c r="F389" s="65"/>
      <c r="G389" s="65" t="s">
        <v>41</v>
      </c>
      <c r="H389" s="67">
        <v>0.5134</v>
      </c>
      <c r="I389" s="67"/>
      <c r="J389" s="70">
        <v>44.39</v>
      </c>
      <c r="K389" s="70"/>
      <c r="L389" s="70">
        <f t="shared" si="10"/>
        <v>22.79</v>
      </c>
    </row>
    <row r="390" ht="38.1" customHeight="1" spans="1:12">
      <c r="A390" s="65" t="s">
        <v>2497</v>
      </c>
      <c r="B390" s="66" t="s">
        <v>2498</v>
      </c>
      <c r="C390" s="66"/>
      <c r="D390" s="65" t="s">
        <v>14</v>
      </c>
      <c r="E390" s="65"/>
      <c r="F390" s="65"/>
      <c r="G390" s="65" t="s">
        <v>35</v>
      </c>
      <c r="H390" s="67">
        <v>0.0348</v>
      </c>
      <c r="I390" s="67"/>
      <c r="J390" s="70">
        <v>387.61</v>
      </c>
      <c r="K390" s="70"/>
      <c r="L390" s="70">
        <f t="shared" si="10"/>
        <v>13.49</v>
      </c>
    </row>
    <row r="391" ht="29.1" customHeight="1" spans="1:12">
      <c r="A391" s="65" t="s">
        <v>2527</v>
      </c>
      <c r="B391" s="66" t="s">
        <v>2528</v>
      </c>
      <c r="C391" s="66"/>
      <c r="D391" s="65" t="s">
        <v>14</v>
      </c>
      <c r="E391" s="65"/>
      <c r="F391" s="65"/>
      <c r="G391" s="65" t="s">
        <v>35</v>
      </c>
      <c r="H391" s="67">
        <v>0.0174</v>
      </c>
      <c r="I391" s="67"/>
      <c r="J391" s="70">
        <v>81.26</v>
      </c>
      <c r="K391" s="70"/>
      <c r="L391" s="70">
        <f t="shared" si="10"/>
        <v>1.41</v>
      </c>
    </row>
    <row r="392" ht="29.1" customHeight="1" spans="1:12">
      <c r="A392" s="65" t="s">
        <v>2575</v>
      </c>
      <c r="B392" s="66" t="s">
        <v>2576</v>
      </c>
      <c r="C392" s="66"/>
      <c r="D392" s="65" t="s">
        <v>14</v>
      </c>
      <c r="E392" s="65"/>
      <c r="F392" s="65"/>
      <c r="G392" s="65" t="s">
        <v>35</v>
      </c>
      <c r="H392" s="67">
        <v>0.0696</v>
      </c>
      <c r="I392" s="67"/>
      <c r="J392" s="70">
        <v>19.39</v>
      </c>
      <c r="K392" s="70"/>
      <c r="L392" s="70">
        <f t="shared" si="10"/>
        <v>1.35</v>
      </c>
    </row>
    <row r="393" ht="29.1" customHeight="1" spans="1:12">
      <c r="A393" s="65" t="s">
        <v>2503</v>
      </c>
      <c r="B393" s="66" t="s">
        <v>2504</v>
      </c>
      <c r="C393" s="66"/>
      <c r="D393" s="65" t="s">
        <v>14</v>
      </c>
      <c r="E393" s="65"/>
      <c r="F393" s="65"/>
      <c r="G393" s="65" t="s">
        <v>146</v>
      </c>
      <c r="H393" s="67">
        <v>0.0722</v>
      </c>
      <c r="I393" s="67"/>
      <c r="J393" s="70">
        <v>8.93</v>
      </c>
      <c r="K393" s="70"/>
      <c r="L393" s="70">
        <f t="shared" si="10"/>
        <v>0.64</v>
      </c>
    </row>
    <row r="394" ht="21" customHeight="1" spans="1:12">
      <c r="A394" s="65" t="s">
        <v>175</v>
      </c>
      <c r="B394" s="66" t="s">
        <v>176</v>
      </c>
      <c r="C394" s="66"/>
      <c r="D394" s="65" t="s">
        <v>14</v>
      </c>
      <c r="E394" s="65"/>
      <c r="F394" s="65"/>
      <c r="G394" s="65" t="s">
        <v>51</v>
      </c>
      <c r="H394" s="67">
        <v>0.0072</v>
      </c>
      <c r="I394" s="67"/>
      <c r="J394" s="70">
        <v>29.29</v>
      </c>
      <c r="K394" s="70"/>
      <c r="L394" s="70">
        <f t="shared" si="10"/>
        <v>0.21</v>
      </c>
    </row>
    <row r="395" ht="29.1" customHeight="1" spans="1:12">
      <c r="A395" s="65" t="s">
        <v>2577</v>
      </c>
      <c r="B395" s="66" t="s">
        <v>2578</v>
      </c>
      <c r="C395" s="66"/>
      <c r="D395" s="65" t="s">
        <v>14</v>
      </c>
      <c r="E395" s="65"/>
      <c r="F395" s="65"/>
      <c r="G395" s="65" t="s">
        <v>35</v>
      </c>
      <c r="H395" s="67">
        <v>0.0696</v>
      </c>
      <c r="I395" s="67"/>
      <c r="J395" s="70">
        <v>92.96</v>
      </c>
      <c r="K395" s="70"/>
      <c r="L395" s="70">
        <f t="shared" si="10"/>
        <v>6.47</v>
      </c>
    </row>
    <row r="396" ht="29.1" customHeight="1" spans="1:12">
      <c r="A396" s="65" t="s">
        <v>2579</v>
      </c>
      <c r="B396" s="66" t="s">
        <v>2580</v>
      </c>
      <c r="C396" s="66"/>
      <c r="D396" s="65" t="s">
        <v>14</v>
      </c>
      <c r="E396" s="65"/>
      <c r="F396" s="65"/>
      <c r="G396" s="65" t="s">
        <v>41</v>
      </c>
      <c r="H396" s="67">
        <v>0.4628</v>
      </c>
      <c r="I396" s="67"/>
      <c r="J396" s="70">
        <v>59.01</v>
      </c>
      <c r="K396" s="70"/>
      <c r="L396" s="70">
        <f t="shared" si="10"/>
        <v>27.31</v>
      </c>
    </row>
    <row r="397" ht="38.1" customHeight="1" spans="1:12">
      <c r="A397" s="65" t="s">
        <v>1573</v>
      </c>
      <c r="B397" s="66" t="s">
        <v>1574</v>
      </c>
      <c r="C397" s="66"/>
      <c r="D397" s="65" t="s">
        <v>14</v>
      </c>
      <c r="E397" s="65"/>
      <c r="F397" s="65"/>
      <c r="G397" s="65" t="s">
        <v>35</v>
      </c>
      <c r="H397" s="67">
        <v>0.0174</v>
      </c>
      <c r="I397" s="67"/>
      <c r="J397" s="70">
        <v>23.52</v>
      </c>
      <c r="K397" s="70"/>
      <c r="L397" s="70">
        <f t="shared" si="10"/>
        <v>0.41</v>
      </c>
    </row>
    <row r="398" ht="38.1" customHeight="1" spans="1:12">
      <c r="A398" s="65" t="s">
        <v>547</v>
      </c>
      <c r="B398" s="66" t="s">
        <v>548</v>
      </c>
      <c r="C398" s="66"/>
      <c r="D398" s="65" t="s">
        <v>14</v>
      </c>
      <c r="E398" s="65"/>
      <c r="F398" s="65"/>
      <c r="G398" s="65" t="s">
        <v>41</v>
      </c>
      <c r="H398" s="67">
        <v>1.3566</v>
      </c>
      <c r="I398" s="67"/>
      <c r="J398" s="70">
        <v>52.86</v>
      </c>
      <c r="K398" s="70"/>
      <c r="L398" s="70">
        <f t="shared" si="10"/>
        <v>71.71</v>
      </c>
    </row>
    <row r="399" ht="29.1" customHeight="1" spans="1:12">
      <c r="A399" s="65" t="s">
        <v>2509</v>
      </c>
      <c r="B399" s="66" t="s">
        <v>2510</v>
      </c>
      <c r="C399" s="66"/>
      <c r="D399" s="65" t="s">
        <v>14</v>
      </c>
      <c r="E399" s="65"/>
      <c r="F399" s="65"/>
      <c r="G399" s="65" t="s">
        <v>35</v>
      </c>
      <c r="H399" s="67">
        <v>0.0348</v>
      </c>
      <c r="I399" s="67"/>
      <c r="J399" s="70">
        <v>29.7</v>
      </c>
      <c r="K399" s="70"/>
      <c r="L399" s="70">
        <f t="shared" si="10"/>
        <v>1.03</v>
      </c>
    </row>
    <row r="400" ht="38.1" customHeight="1" spans="1:12">
      <c r="A400" s="65" t="s">
        <v>538</v>
      </c>
      <c r="B400" s="66" t="s">
        <v>539</v>
      </c>
      <c r="C400" s="66"/>
      <c r="D400" s="65" t="s">
        <v>14</v>
      </c>
      <c r="E400" s="65"/>
      <c r="F400" s="65"/>
      <c r="G400" s="65" t="s">
        <v>41</v>
      </c>
      <c r="H400" s="67">
        <v>1.3566</v>
      </c>
      <c r="I400" s="67"/>
      <c r="J400" s="70">
        <v>24.03</v>
      </c>
      <c r="K400" s="70"/>
      <c r="L400" s="70">
        <f t="shared" si="10"/>
        <v>32.6</v>
      </c>
    </row>
    <row r="401" ht="29.1" customHeight="1" spans="1:12">
      <c r="A401" s="65" t="s">
        <v>1478</v>
      </c>
      <c r="B401" s="66" t="s">
        <v>1479</v>
      </c>
      <c r="C401" s="66"/>
      <c r="D401" s="65" t="s">
        <v>14</v>
      </c>
      <c r="E401" s="65"/>
      <c r="F401" s="65"/>
      <c r="G401" s="65" t="s">
        <v>146</v>
      </c>
      <c r="H401" s="67">
        <v>0.047</v>
      </c>
      <c r="I401" s="67"/>
      <c r="J401" s="70">
        <v>36.54</v>
      </c>
      <c r="K401" s="70"/>
      <c r="L401" s="70">
        <f t="shared" si="10"/>
        <v>1.72</v>
      </c>
    </row>
    <row r="402" ht="29.1" customHeight="1" spans="1:12">
      <c r="A402" s="65" t="s">
        <v>1463</v>
      </c>
      <c r="B402" s="66" t="s">
        <v>1464</v>
      </c>
      <c r="C402" s="66"/>
      <c r="D402" s="65" t="s">
        <v>14</v>
      </c>
      <c r="E402" s="65"/>
      <c r="F402" s="65"/>
      <c r="G402" s="65" t="s">
        <v>146</v>
      </c>
      <c r="H402" s="67">
        <v>0.1631</v>
      </c>
      <c r="I402" s="67"/>
      <c r="J402" s="70">
        <v>21.38</v>
      </c>
      <c r="K402" s="70"/>
      <c r="L402" s="70">
        <f t="shared" si="10"/>
        <v>3.49</v>
      </c>
    </row>
    <row r="403" ht="29.1" customHeight="1" spans="1:12">
      <c r="A403" s="65" t="s">
        <v>1466</v>
      </c>
      <c r="B403" s="66" t="s">
        <v>1467</v>
      </c>
      <c r="C403" s="66"/>
      <c r="D403" s="65" t="s">
        <v>14</v>
      </c>
      <c r="E403" s="65"/>
      <c r="F403" s="65"/>
      <c r="G403" s="65" t="s">
        <v>146</v>
      </c>
      <c r="H403" s="67">
        <v>0.2235</v>
      </c>
      <c r="I403" s="67"/>
      <c r="J403" s="70">
        <v>26.23</v>
      </c>
      <c r="K403" s="70"/>
      <c r="L403" s="70">
        <f t="shared" si="10"/>
        <v>5.86</v>
      </c>
    </row>
    <row r="404" ht="21" customHeight="1" spans="1:12">
      <c r="A404" s="65" t="s">
        <v>2513</v>
      </c>
      <c r="B404" s="66" t="s">
        <v>2514</v>
      </c>
      <c r="C404" s="66"/>
      <c r="D404" s="65" t="s">
        <v>14</v>
      </c>
      <c r="E404" s="65"/>
      <c r="F404" s="65"/>
      <c r="G404" s="65" t="s">
        <v>35</v>
      </c>
      <c r="H404" s="67">
        <v>0.0522</v>
      </c>
      <c r="I404" s="67"/>
      <c r="J404" s="70">
        <v>500.62</v>
      </c>
      <c r="K404" s="70"/>
      <c r="L404" s="70">
        <f t="shared" si="10"/>
        <v>26.13</v>
      </c>
    </row>
    <row r="405" ht="15" customHeight="1" spans="1:12">
      <c r="A405" s="2"/>
      <c r="B405" s="2"/>
      <c r="C405" s="2"/>
      <c r="D405" s="2"/>
      <c r="E405" s="2"/>
      <c r="F405" s="2"/>
      <c r="G405" s="2"/>
      <c r="H405" s="68" t="s">
        <v>2317</v>
      </c>
      <c r="I405" s="68"/>
      <c r="J405" s="68"/>
      <c r="K405" s="68"/>
      <c r="L405" s="71">
        <f>SUM(L340:L404)</f>
        <v>773.9</v>
      </c>
    </row>
    <row r="406" ht="15" customHeight="1" spans="1:12">
      <c r="A406" s="93" t="s">
        <v>2581</v>
      </c>
      <c r="B406" s="93"/>
      <c r="C406" s="93"/>
      <c r="D406" s="93"/>
      <c r="E406" s="2"/>
      <c r="F406" s="2"/>
      <c r="G406" s="2"/>
      <c r="H406" s="69" t="s">
        <v>2318</v>
      </c>
      <c r="I406" s="69"/>
      <c r="J406" s="69"/>
      <c r="K406" s="69"/>
      <c r="L406" s="72">
        <v>879.57</v>
      </c>
    </row>
    <row r="407" ht="9.95" customHeight="1" spans="1:12">
      <c r="A407" s="2"/>
      <c r="B407" s="2"/>
      <c r="C407" s="2"/>
      <c r="D407" s="2"/>
      <c r="E407" s="2"/>
      <c r="F407" s="2"/>
      <c r="G407" s="2"/>
      <c r="H407" s="61"/>
      <c r="I407" s="61"/>
      <c r="J407" s="61"/>
      <c r="K407" s="61"/>
      <c r="L407" s="61"/>
    </row>
    <row r="408" ht="20.1" customHeight="1" spans="1:12">
      <c r="A408" s="62" t="s">
        <v>2582</v>
      </c>
      <c r="B408" s="62"/>
      <c r="C408" s="62"/>
      <c r="D408" s="62"/>
      <c r="E408" s="62"/>
      <c r="F408" s="62"/>
      <c r="G408" s="62"/>
      <c r="H408" s="62"/>
      <c r="I408" s="62"/>
      <c r="J408" s="62"/>
      <c r="K408" s="62"/>
      <c r="L408" s="62"/>
    </row>
    <row r="409" ht="15" customHeight="1" spans="1:12">
      <c r="A409" s="63" t="s">
        <v>2413</v>
      </c>
      <c r="B409" s="63"/>
      <c r="C409" s="63"/>
      <c r="D409" s="64" t="s">
        <v>4</v>
      </c>
      <c r="E409" s="64"/>
      <c r="F409" s="64"/>
      <c r="G409" s="64" t="s">
        <v>2297</v>
      </c>
      <c r="H409" s="64" t="s">
        <v>2298</v>
      </c>
      <c r="I409" s="64"/>
      <c r="J409" s="64" t="s">
        <v>2299</v>
      </c>
      <c r="K409" s="64"/>
      <c r="L409" s="64" t="s">
        <v>2300</v>
      </c>
    </row>
    <row r="410" ht="21" customHeight="1" spans="1:12">
      <c r="A410" s="65" t="s">
        <v>2414</v>
      </c>
      <c r="B410" s="66" t="s">
        <v>2415</v>
      </c>
      <c r="C410" s="66"/>
      <c r="D410" s="65" t="s">
        <v>14</v>
      </c>
      <c r="E410" s="65"/>
      <c r="F410" s="65"/>
      <c r="G410" s="65" t="s">
        <v>35</v>
      </c>
      <c r="H410" s="67">
        <v>0.0966</v>
      </c>
      <c r="I410" s="67"/>
      <c r="J410" s="70">
        <v>210</v>
      </c>
      <c r="K410" s="70"/>
      <c r="L410" s="70">
        <f>ROUND(ROUND(H410,8)*J410,2)</f>
        <v>20.29</v>
      </c>
    </row>
    <row r="411" ht="21" customHeight="1" spans="1:12">
      <c r="A411" s="65" t="s">
        <v>2416</v>
      </c>
      <c r="B411" s="66" t="s">
        <v>2417</v>
      </c>
      <c r="C411" s="66"/>
      <c r="D411" s="65" t="s">
        <v>14</v>
      </c>
      <c r="E411" s="65"/>
      <c r="F411" s="65"/>
      <c r="G411" s="65" t="s">
        <v>35</v>
      </c>
      <c r="H411" s="67">
        <v>0.0966</v>
      </c>
      <c r="I411" s="67"/>
      <c r="J411" s="70">
        <v>203.07</v>
      </c>
      <c r="K411" s="70"/>
      <c r="L411" s="70">
        <f>ROUND(ROUND(H411,8)*J411,2)</f>
        <v>19.62</v>
      </c>
    </row>
    <row r="412" ht="15" customHeight="1" spans="1:12">
      <c r="A412" s="2"/>
      <c r="B412" s="2"/>
      <c r="C412" s="2"/>
      <c r="D412" s="2"/>
      <c r="E412" s="2"/>
      <c r="F412" s="2"/>
      <c r="G412" s="2"/>
      <c r="H412" s="68" t="s">
        <v>2424</v>
      </c>
      <c r="I412" s="68"/>
      <c r="J412" s="68"/>
      <c r="K412" s="68"/>
      <c r="L412" s="71">
        <f>SUM(L410:L411)</f>
        <v>39.91</v>
      </c>
    </row>
    <row r="413" ht="15" customHeight="1" spans="1:12">
      <c r="A413" s="63" t="s">
        <v>2314</v>
      </c>
      <c r="B413" s="63"/>
      <c r="C413" s="63"/>
      <c r="D413" s="64" t="s">
        <v>4</v>
      </c>
      <c r="E413" s="64"/>
      <c r="F413" s="64"/>
      <c r="G413" s="64" t="s">
        <v>2297</v>
      </c>
      <c r="H413" s="64" t="s">
        <v>2298</v>
      </c>
      <c r="I413" s="64"/>
      <c r="J413" s="64" t="s">
        <v>2299</v>
      </c>
      <c r="K413" s="64"/>
      <c r="L413" s="64" t="s">
        <v>2300</v>
      </c>
    </row>
    <row r="414" ht="29.1" customHeight="1" spans="1:12">
      <c r="A414" s="65" t="s">
        <v>2431</v>
      </c>
      <c r="B414" s="66" t="s">
        <v>2432</v>
      </c>
      <c r="C414" s="66"/>
      <c r="D414" s="65" t="s">
        <v>14</v>
      </c>
      <c r="E414" s="65"/>
      <c r="F414" s="65"/>
      <c r="G414" s="65" t="s">
        <v>146</v>
      </c>
      <c r="H414" s="67">
        <v>1.0821</v>
      </c>
      <c r="I414" s="67"/>
      <c r="J414" s="70">
        <v>3.09</v>
      </c>
      <c r="K414" s="70"/>
      <c r="L414" s="70">
        <f t="shared" ref="L414:L435" si="11">ROUND(ROUND(H414,8)*J414,2)</f>
        <v>3.34</v>
      </c>
    </row>
    <row r="415" ht="29.1" customHeight="1" spans="1:12">
      <c r="A415" s="65" t="s">
        <v>2433</v>
      </c>
      <c r="B415" s="66" t="s">
        <v>2434</v>
      </c>
      <c r="C415" s="66"/>
      <c r="D415" s="65" t="s">
        <v>14</v>
      </c>
      <c r="E415" s="65"/>
      <c r="F415" s="65"/>
      <c r="G415" s="65" t="s">
        <v>146</v>
      </c>
      <c r="H415" s="67">
        <v>0.4831</v>
      </c>
      <c r="I415" s="67"/>
      <c r="J415" s="70">
        <v>15.68</v>
      </c>
      <c r="K415" s="70"/>
      <c r="L415" s="70">
        <f t="shared" si="11"/>
        <v>7.58</v>
      </c>
    </row>
    <row r="416" ht="29.1" customHeight="1" spans="1:12">
      <c r="A416" s="65" t="s">
        <v>745</v>
      </c>
      <c r="B416" s="66" t="s">
        <v>746</v>
      </c>
      <c r="C416" s="66"/>
      <c r="D416" s="65" t="s">
        <v>14</v>
      </c>
      <c r="E416" s="65"/>
      <c r="F416" s="65"/>
      <c r="G416" s="65" t="s">
        <v>146</v>
      </c>
      <c r="H416" s="67">
        <v>2.087</v>
      </c>
      <c r="I416" s="67"/>
      <c r="J416" s="70">
        <v>4.44</v>
      </c>
      <c r="K416" s="70"/>
      <c r="L416" s="70">
        <f t="shared" si="11"/>
        <v>9.27</v>
      </c>
    </row>
    <row r="417" ht="29.1" customHeight="1" spans="1:12">
      <c r="A417" s="65" t="s">
        <v>2439</v>
      </c>
      <c r="B417" s="66" t="s">
        <v>2440</v>
      </c>
      <c r="C417" s="66"/>
      <c r="D417" s="65" t="s">
        <v>14</v>
      </c>
      <c r="E417" s="65"/>
      <c r="F417" s="65"/>
      <c r="G417" s="65" t="s">
        <v>35</v>
      </c>
      <c r="H417" s="67">
        <v>0.0966</v>
      </c>
      <c r="I417" s="67"/>
      <c r="J417" s="70">
        <v>181.24</v>
      </c>
      <c r="K417" s="70"/>
      <c r="L417" s="70">
        <f t="shared" si="11"/>
        <v>17.51</v>
      </c>
    </row>
    <row r="418" ht="29.1" customHeight="1" spans="1:12">
      <c r="A418" s="65" t="s">
        <v>2451</v>
      </c>
      <c r="B418" s="66" t="s">
        <v>2452</v>
      </c>
      <c r="C418" s="66"/>
      <c r="D418" s="65" t="s">
        <v>14</v>
      </c>
      <c r="E418" s="65"/>
      <c r="F418" s="65"/>
      <c r="G418" s="65" t="s">
        <v>35</v>
      </c>
      <c r="H418" s="67">
        <v>0.3865</v>
      </c>
      <c r="I418" s="67"/>
      <c r="J418" s="70">
        <v>22.85</v>
      </c>
      <c r="K418" s="70"/>
      <c r="L418" s="70">
        <f t="shared" si="11"/>
        <v>8.83</v>
      </c>
    </row>
    <row r="419" ht="29.1" customHeight="1" spans="1:12">
      <c r="A419" s="65" t="s">
        <v>2457</v>
      </c>
      <c r="B419" s="66" t="s">
        <v>2458</v>
      </c>
      <c r="C419" s="66"/>
      <c r="D419" s="65" t="s">
        <v>14</v>
      </c>
      <c r="E419" s="65"/>
      <c r="F419" s="65"/>
      <c r="G419" s="65" t="s">
        <v>35</v>
      </c>
      <c r="H419" s="67">
        <v>0.2899</v>
      </c>
      <c r="I419" s="67"/>
      <c r="J419" s="70">
        <v>27.59</v>
      </c>
      <c r="K419" s="70"/>
      <c r="L419" s="70">
        <f t="shared" si="11"/>
        <v>8</v>
      </c>
    </row>
    <row r="420" ht="29.1" customHeight="1" spans="1:12">
      <c r="A420" s="65" t="s">
        <v>2459</v>
      </c>
      <c r="B420" s="66" t="s">
        <v>2460</v>
      </c>
      <c r="C420" s="66"/>
      <c r="D420" s="65" t="s">
        <v>14</v>
      </c>
      <c r="E420" s="65"/>
      <c r="F420" s="65"/>
      <c r="G420" s="65" t="s">
        <v>146</v>
      </c>
      <c r="H420" s="67">
        <v>0.4251</v>
      </c>
      <c r="I420" s="67"/>
      <c r="J420" s="70">
        <v>9.68</v>
      </c>
      <c r="K420" s="70"/>
      <c r="L420" s="70">
        <f t="shared" si="11"/>
        <v>4.11</v>
      </c>
    </row>
    <row r="421" ht="29.1" customHeight="1" spans="1:12">
      <c r="A421" s="65" t="s">
        <v>2461</v>
      </c>
      <c r="B421" s="66" t="s">
        <v>2462</v>
      </c>
      <c r="C421" s="66"/>
      <c r="D421" s="65" t="s">
        <v>14</v>
      </c>
      <c r="E421" s="65"/>
      <c r="F421" s="65"/>
      <c r="G421" s="65" t="s">
        <v>146</v>
      </c>
      <c r="H421" s="67">
        <v>0.4638</v>
      </c>
      <c r="I421" s="67"/>
      <c r="J421" s="70">
        <v>12.98</v>
      </c>
      <c r="K421" s="70"/>
      <c r="L421" s="70">
        <f t="shared" si="11"/>
        <v>6.02</v>
      </c>
    </row>
    <row r="422" ht="15" customHeight="1" spans="1:12">
      <c r="A422" s="65" t="s">
        <v>2463</v>
      </c>
      <c r="B422" s="66" t="s">
        <v>2464</v>
      </c>
      <c r="C422" s="66"/>
      <c r="D422" s="65" t="s">
        <v>14</v>
      </c>
      <c r="E422" s="65"/>
      <c r="F422" s="65"/>
      <c r="G422" s="65" t="s">
        <v>51</v>
      </c>
      <c r="H422" s="67">
        <v>0.0078</v>
      </c>
      <c r="I422" s="67"/>
      <c r="J422" s="70">
        <v>91.89</v>
      </c>
      <c r="K422" s="70"/>
      <c r="L422" s="70">
        <f t="shared" si="11"/>
        <v>0.72</v>
      </c>
    </row>
    <row r="423" ht="45.95" customHeight="1" spans="1:12">
      <c r="A423" s="65" t="s">
        <v>2465</v>
      </c>
      <c r="B423" s="66" t="s">
        <v>2466</v>
      </c>
      <c r="C423" s="66"/>
      <c r="D423" s="65" t="s">
        <v>14</v>
      </c>
      <c r="E423" s="65"/>
      <c r="F423" s="65"/>
      <c r="G423" s="65" t="s">
        <v>146</v>
      </c>
      <c r="H423" s="67">
        <v>0.4251</v>
      </c>
      <c r="I423" s="67"/>
      <c r="J423" s="70">
        <v>11.19</v>
      </c>
      <c r="K423" s="70"/>
      <c r="L423" s="70">
        <f t="shared" si="11"/>
        <v>4.76</v>
      </c>
    </row>
    <row r="424" ht="45.95" customHeight="1" spans="1:12">
      <c r="A424" s="65" t="s">
        <v>2467</v>
      </c>
      <c r="B424" s="66" t="s">
        <v>2468</v>
      </c>
      <c r="C424" s="66"/>
      <c r="D424" s="65" t="s">
        <v>14</v>
      </c>
      <c r="E424" s="65"/>
      <c r="F424" s="65"/>
      <c r="G424" s="65" t="s">
        <v>146</v>
      </c>
      <c r="H424" s="67">
        <v>0.4638</v>
      </c>
      <c r="I424" s="67"/>
      <c r="J424" s="70">
        <v>4.17</v>
      </c>
      <c r="K424" s="70"/>
      <c r="L424" s="70">
        <f t="shared" si="11"/>
        <v>1.93</v>
      </c>
    </row>
    <row r="425" ht="21" customHeight="1" spans="1:12">
      <c r="A425" s="65" t="s">
        <v>2192</v>
      </c>
      <c r="B425" s="66" t="s">
        <v>2193</v>
      </c>
      <c r="C425" s="66"/>
      <c r="D425" s="65" t="s">
        <v>14</v>
      </c>
      <c r="E425" s="65"/>
      <c r="F425" s="65"/>
      <c r="G425" s="65" t="s">
        <v>35</v>
      </c>
      <c r="H425" s="67">
        <v>0.0966</v>
      </c>
      <c r="I425" s="67"/>
      <c r="J425" s="70">
        <v>95.83</v>
      </c>
      <c r="K425" s="70"/>
      <c r="L425" s="70">
        <f t="shared" si="11"/>
        <v>9.26</v>
      </c>
    </row>
    <row r="426" ht="29.1" customHeight="1" spans="1:12">
      <c r="A426" s="65" t="s">
        <v>2469</v>
      </c>
      <c r="B426" s="66" t="s">
        <v>2470</v>
      </c>
      <c r="C426" s="66"/>
      <c r="D426" s="65" t="s">
        <v>14</v>
      </c>
      <c r="E426" s="65"/>
      <c r="F426" s="65"/>
      <c r="G426" s="65" t="s">
        <v>35</v>
      </c>
      <c r="H426" s="67">
        <v>0.0966</v>
      </c>
      <c r="I426" s="67"/>
      <c r="J426" s="70">
        <v>48.44</v>
      </c>
      <c r="K426" s="70"/>
      <c r="L426" s="70">
        <f t="shared" si="11"/>
        <v>4.68</v>
      </c>
    </row>
    <row r="427" ht="29.1" customHeight="1" spans="1:12">
      <c r="A427" s="65" t="s">
        <v>2477</v>
      </c>
      <c r="B427" s="66" t="s">
        <v>2478</v>
      </c>
      <c r="C427" s="66"/>
      <c r="D427" s="65" t="s">
        <v>14</v>
      </c>
      <c r="E427" s="65"/>
      <c r="F427" s="65"/>
      <c r="G427" s="65" t="s">
        <v>41</v>
      </c>
      <c r="H427" s="67">
        <v>1.9256</v>
      </c>
      <c r="I427" s="67"/>
      <c r="J427" s="70">
        <v>40.63</v>
      </c>
      <c r="K427" s="70"/>
      <c r="L427" s="70">
        <f t="shared" si="11"/>
        <v>78.24</v>
      </c>
    </row>
    <row r="428" ht="29.1" customHeight="1" spans="1:12">
      <c r="A428" s="65" t="s">
        <v>2483</v>
      </c>
      <c r="B428" s="66" t="s">
        <v>2484</v>
      </c>
      <c r="C428" s="66"/>
      <c r="D428" s="65" t="s">
        <v>14</v>
      </c>
      <c r="E428" s="65"/>
      <c r="F428" s="65"/>
      <c r="G428" s="65" t="s">
        <v>41</v>
      </c>
      <c r="H428" s="67">
        <v>0.1508</v>
      </c>
      <c r="I428" s="67"/>
      <c r="J428" s="70">
        <v>111.94</v>
      </c>
      <c r="K428" s="70"/>
      <c r="L428" s="70">
        <f t="shared" si="11"/>
        <v>16.88</v>
      </c>
    </row>
    <row r="429" ht="29.1" customHeight="1" spans="1:12">
      <c r="A429" s="65" t="s">
        <v>2485</v>
      </c>
      <c r="B429" s="66" t="s">
        <v>2486</v>
      </c>
      <c r="C429" s="66"/>
      <c r="D429" s="65" t="s">
        <v>14</v>
      </c>
      <c r="E429" s="65"/>
      <c r="F429" s="65"/>
      <c r="G429" s="65" t="s">
        <v>41</v>
      </c>
      <c r="H429" s="67">
        <v>0.1176</v>
      </c>
      <c r="I429" s="67"/>
      <c r="J429" s="70">
        <v>145.57</v>
      </c>
      <c r="K429" s="70"/>
      <c r="L429" s="70">
        <f t="shared" si="11"/>
        <v>17.12</v>
      </c>
    </row>
    <row r="430" ht="29.1" customHeight="1" spans="1:12">
      <c r="A430" s="65" t="s">
        <v>2487</v>
      </c>
      <c r="B430" s="66" t="s">
        <v>2488</v>
      </c>
      <c r="C430" s="66"/>
      <c r="D430" s="65" t="s">
        <v>14</v>
      </c>
      <c r="E430" s="65"/>
      <c r="F430" s="65"/>
      <c r="G430" s="65" t="s">
        <v>41</v>
      </c>
      <c r="H430" s="67">
        <v>0.0966</v>
      </c>
      <c r="I430" s="67"/>
      <c r="J430" s="70">
        <v>93.71</v>
      </c>
      <c r="K430" s="70"/>
      <c r="L430" s="70">
        <f t="shared" si="11"/>
        <v>9.05</v>
      </c>
    </row>
    <row r="431" ht="21" customHeight="1" spans="1:12">
      <c r="A431" s="65" t="s">
        <v>1986</v>
      </c>
      <c r="B431" s="66" t="s">
        <v>1987</v>
      </c>
      <c r="C431" s="66"/>
      <c r="D431" s="65" t="s">
        <v>14</v>
      </c>
      <c r="E431" s="65"/>
      <c r="F431" s="65"/>
      <c r="G431" s="65" t="s">
        <v>41</v>
      </c>
      <c r="H431" s="67">
        <v>0.4761</v>
      </c>
      <c r="I431" s="67"/>
      <c r="J431" s="70">
        <v>13.42</v>
      </c>
      <c r="K431" s="70"/>
      <c r="L431" s="70">
        <f t="shared" si="11"/>
        <v>6.39</v>
      </c>
    </row>
    <row r="432" ht="29.1" customHeight="1" spans="1:12">
      <c r="A432" s="65" t="s">
        <v>2527</v>
      </c>
      <c r="B432" s="66" t="s">
        <v>2528</v>
      </c>
      <c r="C432" s="66"/>
      <c r="D432" s="65" t="s">
        <v>14</v>
      </c>
      <c r="E432" s="65"/>
      <c r="F432" s="65"/>
      <c r="G432" s="65" t="s">
        <v>35</v>
      </c>
      <c r="H432" s="67">
        <v>0.0966</v>
      </c>
      <c r="I432" s="67"/>
      <c r="J432" s="70">
        <v>81.26</v>
      </c>
      <c r="K432" s="70"/>
      <c r="L432" s="70">
        <f t="shared" si="11"/>
        <v>7.85</v>
      </c>
    </row>
    <row r="433" ht="38.1" customHeight="1" spans="1:12">
      <c r="A433" s="65" t="s">
        <v>547</v>
      </c>
      <c r="B433" s="66" t="s">
        <v>548</v>
      </c>
      <c r="C433" s="66"/>
      <c r="D433" s="65" t="s">
        <v>14</v>
      </c>
      <c r="E433" s="65"/>
      <c r="F433" s="65"/>
      <c r="G433" s="65" t="s">
        <v>41</v>
      </c>
      <c r="H433" s="67">
        <v>1.9256</v>
      </c>
      <c r="I433" s="67"/>
      <c r="J433" s="70">
        <v>52.86</v>
      </c>
      <c r="K433" s="70"/>
      <c r="L433" s="70">
        <f t="shared" si="11"/>
        <v>101.79</v>
      </c>
    </row>
    <row r="434" ht="29.1" customHeight="1" spans="1:12">
      <c r="A434" s="65" t="s">
        <v>2511</v>
      </c>
      <c r="B434" s="66" t="s">
        <v>2512</v>
      </c>
      <c r="C434" s="66"/>
      <c r="D434" s="65" t="s">
        <v>14</v>
      </c>
      <c r="E434" s="65"/>
      <c r="F434" s="65"/>
      <c r="G434" s="65" t="s">
        <v>35</v>
      </c>
      <c r="H434" s="67">
        <v>0.2899</v>
      </c>
      <c r="I434" s="67"/>
      <c r="J434" s="70">
        <v>45.4</v>
      </c>
      <c r="K434" s="70"/>
      <c r="L434" s="70">
        <f t="shared" si="11"/>
        <v>13.16</v>
      </c>
    </row>
    <row r="435" ht="38.1" customHeight="1" spans="1:12">
      <c r="A435" s="65" t="s">
        <v>538</v>
      </c>
      <c r="B435" s="66" t="s">
        <v>539</v>
      </c>
      <c r="C435" s="66"/>
      <c r="D435" s="65" t="s">
        <v>14</v>
      </c>
      <c r="E435" s="65"/>
      <c r="F435" s="65"/>
      <c r="G435" s="65" t="s">
        <v>41</v>
      </c>
      <c r="H435" s="67">
        <v>1.9256</v>
      </c>
      <c r="I435" s="67"/>
      <c r="J435" s="70">
        <v>24.03</v>
      </c>
      <c r="K435" s="70"/>
      <c r="L435" s="70">
        <f t="shared" si="11"/>
        <v>46.27</v>
      </c>
    </row>
    <row r="436" ht="15" customHeight="1" spans="1:12">
      <c r="A436" s="2"/>
      <c r="B436" s="2"/>
      <c r="C436" s="2"/>
      <c r="D436" s="2"/>
      <c r="E436" s="2"/>
      <c r="F436" s="2"/>
      <c r="G436" s="2"/>
      <c r="H436" s="68" t="s">
        <v>2317</v>
      </c>
      <c r="I436" s="68"/>
      <c r="J436" s="68"/>
      <c r="K436" s="68"/>
      <c r="L436" s="71">
        <f>SUM(L414:L435)</f>
        <v>382.76</v>
      </c>
    </row>
    <row r="437" ht="15" customHeight="1" spans="1:12">
      <c r="A437" s="93" t="s">
        <v>2583</v>
      </c>
      <c r="B437" s="93"/>
      <c r="C437" s="93"/>
      <c r="D437" s="93"/>
      <c r="E437" s="2"/>
      <c r="F437" s="2"/>
      <c r="G437" s="2"/>
      <c r="H437" s="69" t="s">
        <v>2318</v>
      </c>
      <c r="I437" s="69"/>
      <c r="J437" s="69"/>
      <c r="K437" s="69"/>
      <c r="L437" s="72">
        <v>422.67</v>
      </c>
    </row>
    <row r="438" ht="23.1" customHeight="1" spans="1:12">
      <c r="A438" s="93"/>
      <c r="B438" s="93"/>
      <c r="C438" s="93"/>
      <c r="D438" s="93"/>
      <c r="E438" s="2"/>
      <c r="F438" s="2"/>
      <c r="G438" s="2"/>
      <c r="H438" s="2"/>
      <c r="I438" s="2"/>
      <c r="J438" s="2"/>
      <c r="K438" s="2"/>
      <c r="L438" s="2"/>
    </row>
    <row r="439" ht="9.95" customHeight="1" spans="1:12">
      <c r="A439" s="2"/>
      <c r="B439" s="2"/>
      <c r="C439" s="2"/>
      <c r="D439" s="2"/>
      <c r="E439" s="2"/>
      <c r="F439" s="2"/>
      <c r="G439" s="2"/>
      <c r="H439" s="61"/>
      <c r="I439" s="61"/>
      <c r="J439" s="61"/>
      <c r="K439" s="61"/>
      <c r="L439" s="61"/>
    </row>
    <row r="440" ht="20.1" customHeight="1" spans="1:12">
      <c r="A440" s="62" t="s">
        <v>2584</v>
      </c>
      <c r="B440" s="62"/>
      <c r="C440" s="62"/>
      <c r="D440" s="62"/>
      <c r="E440" s="62"/>
      <c r="F440" s="62"/>
      <c r="G440" s="62"/>
      <c r="H440" s="62"/>
      <c r="I440" s="62"/>
      <c r="J440" s="62"/>
      <c r="K440" s="62"/>
      <c r="L440" s="62"/>
    </row>
    <row r="441" ht="15" customHeight="1" spans="1:12">
      <c r="A441" s="63" t="s">
        <v>2314</v>
      </c>
      <c r="B441" s="63"/>
      <c r="C441" s="63"/>
      <c r="D441" s="64" t="s">
        <v>4</v>
      </c>
      <c r="E441" s="64"/>
      <c r="F441" s="64"/>
      <c r="G441" s="64" t="s">
        <v>2297</v>
      </c>
      <c r="H441" s="64" t="s">
        <v>2298</v>
      </c>
      <c r="I441" s="64"/>
      <c r="J441" s="64" t="s">
        <v>2299</v>
      </c>
      <c r="K441" s="64"/>
      <c r="L441" s="64" t="s">
        <v>2300</v>
      </c>
    </row>
    <row r="442" ht="29.1" customHeight="1" spans="1:12">
      <c r="A442" s="65" t="s">
        <v>2585</v>
      </c>
      <c r="B442" s="66" t="s">
        <v>2586</v>
      </c>
      <c r="C442" s="66"/>
      <c r="D442" s="65" t="s">
        <v>14</v>
      </c>
      <c r="E442" s="65"/>
      <c r="F442" s="65"/>
      <c r="G442" s="65" t="s">
        <v>41</v>
      </c>
      <c r="H442" s="67">
        <v>20</v>
      </c>
      <c r="I442" s="67"/>
      <c r="J442" s="70">
        <v>178.49</v>
      </c>
      <c r="K442" s="70"/>
      <c r="L442" s="70">
        <f>ROUND(ROUND(H442,8)*J442,2)</f>
        <v>3569.8</v>
      </c>
    </row>
    <row r="443" ht="29.1" customHeight="1" spans="1:12">
      <c r="A443" s="65" t="s">
        <v>2573</v>
      </c>
      <c r="B443" s="66" t="s">
        <v>2574</v>
      </c>
      <c r="C443" s="66"/>
      <c r="D443" s="65" t="s">
        <v>14</v>
      </c>
      <c r="E443" s="65"/>
      <c r="F443" s="65"/>
      <c r="G443" s="65" t="s">
        <v>41</v>
      </c>
      <c r="H443" s="67">
        <v>44</v>
      </c>
      <c r="I443" s="67"/>
      <c r="J443" s="70">
        <v>125.05</v>
      </c>
      <c r="K443" s="70"/>
      <c r="L443" s="70">
        <f>ROUND(ROUND(H443,8)*J443,2)</f>
        <v>5502.2</v>
      </c>
    </row>
    <row r="444" ht="29.1" customHeight="1" spans="1:12">
      <c r="A444" s="65" t="s">
        <v>2587</v>
      </c>
      <c r="B444" s="66" t="s">
        <v>2588</v>
      </c>
      <c r="C444" s="66"/>
      <c r="D444" s="65" t="s">
        <v>14</v>
      </c>
      <c r="E444" s="65"/>
      <c r="F444" s="65"/>
      <c r="G444" s="65" t="s">
        <v>41</v>
      </c>
      <c r="H444" s="67">
        <v>88</v>
      </c>
      <c r="I444" s="67"/>
      <c r="J444" s="70">
        <v>9.48</v>
      </c>
      <c r="K444" s="70"/>
      <c r="L444" s="70">
        <f>ROUND(ROUND(H444,8)*J444,2)</f>
        <v>834.24</v>
      </c>
    </row>
    <row r="445" ht="15" customHeight="1" spans="1:12">
      <c r="A445" s="2"/>
      <c r="B445" s="2"/>
      <c r="C445" s="2"/>
      <c r="D445" s="2"/>
      <c r="E445" s="2"/>
      <c r="F445" s="2"/>
      <c r="G445" s="2"/>
      <c r="H445" s="68" t="s">
        <v>2317</v>
      </c>
      <c r="I445" s="68"/>
      <c r="J445" s="68"/>
      <c r="K445" s="68"/>
      <c r="L445" s="71">
        <f>SUM(L442:L444)</f>
        <v>9906.24</v>
      </c>
    </row>
    <row r="446" ht="15" customHeight="1" spans="1:12">
      <c r="A446" s="93" t="s">
        <v>2589</v>
      </c>
      <c r="B446" s="93"/>
      <c r="C446" s="93"/>
      <c r="D446" s="93"/>
      <c r="E446" s="2"/>
      <c r="F446" s="2"/>
      <c r="G446" s="2"/>
      <c r="H446" s="69" t="s">
        <v>2318</v>
      </c>
      <c r="I446" s="69"/>
      <c r="J446" s="69"/>
      <c r="K446" s="69"/>
      <c r="L446" s="72">
        <v>9906.24</v>
      </c>
    </row>
    <row r="447" ht="9" customHeight="1" spans="1:12">
      <c r="A447" s="93"/>
      <c r="B447" s="93"/>
      <c r="C447" s="93"/>
      <c r="D447" s="93"/>
      <c r="E447" s="2"/>
      <c r="F447" s="2"/>
      <c r="G447" s="2"/>
      <c r="H447" s="2"/>
      <c r="I447" s="2"/>
      <c r="J447" s="2"/>
      <c r="K447" s="2"/>
      <c r="L447" s="2"/>
    </row>
    <row r="448" ht="9.95" customHeight="1" spans="1:12">
      <c r="A448" s="2"/>
      <c r="B448" s="2"/>
      <c r="C448" s="2"/>
      <c r="D448" s="2"/>
      <c r="E448" s="2"/>
      <c r="F448" s="2"/>
      <c r="G448" s="2"/>
      <c r="H448" s="61"/>
      <c r="I448" s="61"/>
      <c r="J448" s="61"/>
      <c r="K448" s="61"/>
      <c r="L448" s="61"/>
    </row>
    <row r="449" ht="20.1" customHeight="1" spans="1:12">
      <c r="A449" s="62" t="s">
        <v>2590</v>
      </c>
      <c r="B449" s="62"/>
      <c r="C449" s="62"/>
      <c r="D449" s="62"/>
      <c r="E449" s="62"/>
      <c r="F449" s="62"/>
      <c r="G449" s="62"/>
      <c r="H449" s="62"/>
      <c r="I449" s="62"/>
      <c r="J449" s="62"/>
      <c r="K449" s="62"/>
      <c r="L449" s="62"/>
    </row>
    <row r="450" ht="15" customHeight="1" spans="1:12">
      <c r="A450" s="63" t="s">
        <v>2314</v>
      </c>
      <c r="B450" s="63"/>
      <c r="C450" s="63"/>
      <c r="D450" s="64" t="s">
        <v>4</v>
      </c>
      <c r="E450" s="64"/>
      <c r="F450" s="64"/>
      <c r="G450" s="64" t="s">
        <v>2297</v>
      </c>
      <c r="H450" s="64" t="s">
        <v>2298</v>
      </c>
      <c r="I450" s="64"/>
      <c r="J450" s="64" t="s">
        <v>2299</v>
      </c>
      <c r="K450" s="64"/>
      <c r="L450" s="64" t="s">
        <v>2300</v>
      </c>
    </row>
    <row r="451" ht="29.1" customHeight="1" spans="1:12">
      <c r="A451" s="65" t="s">
        <v>2585</v>
      </c>
      <c r="B451" s="66" t="s">
        <v>2586</v>
      </c>
      <c r="C451" s="66"/>
      <c r="D451" s="65" t="s">
        <v>14</v>
      </c>
      <c r="E451" s="65"/>
      <c r="F451" s="65"/>
      <c r="G451" s="65" t="s">
        <v>41</v>
      </c>
      <c r="H451" s="67">
        <v>16</v>
      </c>
      <c r="I451" s="67"/>
      <c r="J451" s="70">
        <v>178.49</v>
      </c>
      <c r="K451" s="70"/>
      <c r="L451" s="70">
        <f>ROUND(ROUND(H451,8)*J451,2)</f>
        <v>2855.84</v>
      </c>
    </row>
    <row r="452" ht="29.1" customHeight="1" spans="1:12">
      <c r="A452" s="65" t="s">
        <v>2573</v>
      </c>
      <c r="B452" s="66" t="s">
        <v>2574</v>
      </c>
      <c r="C452" s="66"/>
      <c r="D452" s="65" t="s">
        <v>14</v>
      </c>
      <c r="E452" s="65"/>
      <c r="F452" s="65"/>
      <c r="G452" s="65" t="s">
        <v>41</v>
      </c>
      <c r="H452" s="67">
        <v>36</v>
      </c>
      <c r="I452" s="67"/>
      <c r="J452" s="70">
        <v>125.05</v>
      </c>
      <c r="K452" s="70"/>
      <c r="L452" s="70">
        <f>ROUND(ROUND(H452,8)*J452,2)</f>
        <v>4501.8</v>
      </c>
    </row>
    <row r="453" ht="29.1" customHeight="1" spans="1:12">
      <c r="A453" s="65" t="s">
        <v>2587</v>
      </c>
      <c r="B453" s="66" t="s">
        <v>2588</v>
      </c>
      <c r="C453" s="66"/>
      <c r="D453" s="65" t="s">
        <v>14</v>
      </c>
      <c r="E453" s="65"/>
      <c r="F453" s="65"/>
      <c r="G453" s="65" t="s">
        <v>41</v>
      </c>
      <c r="H453" s="67">
        <v>72</v>
      </c>
      <c r="I453" s="67"/>
      <c r="J453" s="70">
        <v>9.48</v>
      </c>
      <c r="K453" s="70"/>
      <c r="L453" s="70">
        <f>ROUND(ROUND(H453,8)*J453,2)</f>
        <v>682.56</v>
      </c>
    </row>
    <row r="454" ht="15" customHeight="1" spans="1:12">
      <c r="A454" s="2"/>
      <c r="B454" s="2"/>
      <c r="C454" s="2"/>
      <c r="D454" s="2"/>
      <c r="E454" s="2"/>
      <c r="F454" s="2"/>
      <c r="G454" s="2"/>
      <c r="H454" s="68" t="s">
        <v>2317</v>
      </c>
      <c r="I454" s="68"/>
      <c r="J454" s="68"/>
      <c r="K454" s="68"/>
      <c r="L454" s="71">
        <f>SUM(L451:L453)</f>
        <v>8040.2</v>
      </c>
    </row>
    <row r="455" ht="15" customHeight="1" spans="1:12">
      <c r="A455" s="93" t="s">
        <v>2591</v>
      </c>
      <c r="B455" s="93"/>
      <c r="C455" s="93"/>
      <c r="D455" s="93"/>
      <c r="E455" s="2"/>
      <c r="F455" s="2"/>
      <c r="G455" s="2"/>
      <c r="H455" s="69" t="s">
        <v>2318</v>
      </c>
      <c r="I455" s="69"/>
      <c r="J455" s="69"/>
      <c r="K455" s="69"/>
      <c r="L455" s="72">
        <v>8040.2</v>
      </c>
    </row>
    <row r="456" ht="2.1" customHeight="1" spans="1:12">
      <c r="A456" s="93"/>
      <c r="B456" s="93"/>
      <c r="C456" s="93"/>
      <c r="D456" s="93"/>
      <c r="E456" s="2"/>
      <c r="F456" s="2"/>
      <c r="G456" s="2"/>
      <c r="H456" s="2"/>
      <c r="I456" s="2"/>
      <c r="J456" s="2"/>
      <c r="K456" s="2"/>
      <c r="L456" s="2"/>
    </row>
    <row r="457" ht="9.95" customHeight="1" spans="1:12">
      <c r="A457" s="2"/>
      <c r="B457" s="2"/>
      <c r="C457" s="2"/>
      <c r="D457" s="2"/>
      <c r="E457" s="2"/>
      <c r="F457" s="2"/>
      <c r="G457" s="2"/>
      <c r="H457" s="61"/>
      <c r="I457" s="61"/>
      <c r="J457" s="61"/>
      <c r="K457" s="61"/>
      <c r="L457" s="61"/>
    </row>
    <row r="458" ht="20.1" customHeight="1" spans="1:12">
      <c r="A458" s="62" t="s">
        <v>2592</v>
      </c>
      <c r="B458" s="62"/>
      <c r="C458" s="62"/>
      <c r="D458" s="62"/>
      <c r="E458" s="62"/>
      <c r="F458" s="62"/>
      <c r="G458" s="62"/>
      <c r="H458" s="62"/>
      <c r="I458" s="62"/>
      <c r="J458" s="62"/>
      <c r="K458" s="62"/>
      <c r="L458" s="62"/>
    </row>
    <row r="459" ht="15" customHeight="1" spans="1:12">
      <c r="A459" s="63" t="s">
        <v>2314</v>
      </c>
      <c r="B459" s="63"/>
      <c r="C459" s="63"/>
      <c r="D459" s="64" t="s">
        <v>4</v>
      </c>
      <c r="E459" s="64"/>
      <c r="F459" s="64"/>
      <c r="G459" s="64" t="s">
        <v>2297</v>
      </c>
      <c r="H459" s="64" t="s">
        <v>2298</v>
      </c>
      <c r="I459" s="64"/>
      <c r="J459" s="64" t="s">
        <v>2299</v>
      </c>
      <c r="K459" s="64"/>
      <c r="L459" s="64" t="s">
        <v>2300</v>
      </c>
    </row>
    <row r="460" ht="29.1" customHeight="1" spans="1:12">
      <c r="A460" s="65" t="s">
        <v>2593</v>
      </c>
      <c r="B460" s="66" t="s">
        <v>2594</v>
      </c>
      <c r="C460" s="66"/>
      <c r="D460" s="65" t="s">
        <v>14</v>
      </c>
      <c r="E460" s="65"/>
      <c r="F460" s="65"/>
      <c r="G460" s="65" t="s">
        <v>193</v>
      </c>
      <c r="H460" s="67">
        <v>4.4</v>
      </c>
      <c r="I460" s="67"/>
      <c r="J460" s="70">
        <v>14.67</v>
      </c>
      <c r="K460" s="70"/>
      <c r="L460" s="70">
        <f t="shared" ref="L460:L465" si="12">TRUNC(TRUNC(H460,8)*J460,2)</f>
        <v>64.54</v>
      </c>
    </row>
    <row r="461" ht="29.1" customHeight="1" spans="1:12">
      <c r="A461" s="65" t="s">
        <v>258</v>
      </c>
      <c r="B461" s="66" t="s">
        <v>259</v>
      </c>
      <c r="C461" s="66"/>
      <c r="D461" s="65" t="s">
        <v>14</v>
      </c>
      <c r="E461" s="65"/>
      <c r="F461" s="65"/>
      <c r="G461" s="65" t="s">
        <v>41</v>
      </c>
      <c r="H461" s="67">
        <v>1</v>
      </c>
      <c r="I461" s="67"/>
      <c r="J461" s="70">
        <v>2.86</v>
      </c>
      <c r="K461" s="70"/>
      <c r="L461" s="70">
        <f t="shared" si="12"/>
        <v>2.86</v>
      </c>
    </row>
    <row r="462" ht="29.1" customHeight="1" spans="1:12">
      <c r="A462" s="65" t="s">
        <v>2595</v>
      </c>
      <c r="B462" s="66" t="s">
        <v>2596</v>
      </c>
      <c r="C462" s="66"/>
      <c r="D462" s="65" t="s">
        <v>14</v>
      </c>
      <c r="E462" s="65"/>
      <c r="F462" s="65"/>
      <c r="G462" s="65" t="s">
        <v>41</v>
      </c>
      <c r="H462" s="67">
        <v>1</v>
      </c>
      <c r="I462" s="67"/>
      <c r="J462" s="70">
        <v>3.7</v>
      </c>
      <c r="K462" s="70"/>
      <c r="L462" s="70">
        <f t="shared" si="12"/>
        <v>3.7</v>
      </c>
    </row>
    <row r="463" ht="29.1" customHeight="1" spans="1:12">
      <c r="A463" s="65" t="s">
        <v>264</v>
      </c>
      <c r="B463" s="66" t="s">
        <v>265</v>
      </c>
      <c r="C463" s="66"/>
      <c r="D463" s="65" t="s">
        <v>14</v>
      </c>
      <c r="E463" s="65"/>
      <c r="F463" s="65"/>
      <c r="G463" s="65" t="s">
        <v>51</v>
      </c>
      <c r="H463" s="67">
        <v>0.15</v>
      </c>
      <c r="I463" s="67"/>
      <c r="J463" s="70">
        <v>619.21</v>
      </c>
      <c r="K463" s="70"/>
      <c r="L463" s="70">
        <f t="shared" si="12"/>
        <v>92.88</v>
      </c>
    </row>
    <row r="464" ht="29.1" customHeight="1" spans="1:12">
      <c r="A464" s="65" t="s">
        <v>261</v>
      </c>
      <c r="B464" s="66" t="s">
        <v>262</v>
      </c>
      <c r="C464" s="66"/>
      <c r="D464" s="65" t="s">
        <v>14</v>
      </c>
      <c r="E464" s="65"/>
      <c r="F464" s="65"/>
      <c r="G464" s="65" t="s">
        <v>41</v>
      </c>
      <c r="H464" s="67">
        <v>0.1</v>
      </c>
      <c r="I464" s="67"/>
      <c r="J464" s="70">
        <v>142.22</v>
      </c>
      <c r="K464" s="70"/>
      <c r="L464" s="70">
        <f t="shared" si="12"/>
        <v>14.22</v>
      </c>
    </row>
    <row r="465" ht="29.1" customHeight="1" spans="1:12">
      <c r="A465" s="65" t="s">
        <v>2597</v>
      </c>
      <c r="B465" s="66" t="s">
        <v>2598</v>
      </c>
      <c r="C465" s="66"/>
      <c r="D465" s="65" t="s">
        <v>14</v>
      </c>
      <c r="E465" s="65"/>
      <c r="F465" s="65"/>
      <c r="G465" s="65" t="s">
        <v>51</v>
      </c>
      <c r="H465" s="67">
        <v>0.1</v>
      </c>
      <c r="I465" s="67"/>
      <c r="J465" s="70">
        <v>199.33</v>
      </c>
      <c r="K465" s="70"/>
      <c r="L465" s="70">
        <f t="shared" si="12"/>
        <v>19.93</v>
      </c>
    </row>
    <row r="466" ht="15" customHeight="1" spans="1:12">
      <c r="A466" s="2"/>
      <c r="B466" s="2"/>
      <c r="C466" s="2"/>
      <c r="D466" s="2"/>
      <c r="E466" s="2"/>
      <c r="F466" s="2"/>
      <c r="G466" s="2"/>
      <c r="H466" s="68" t="s">
        <v>2317</v>
      </c>
      <c r="I466" s="68"/>
      <c r="J466" s="68"/>
      <c r="K466" s="68"/>
      <c r="L466" s="71">
        <f>SUM(L460:L465)</f>
        <v>198.13</v>
      </c>
    </row>
    <row r="467" ht="15" customHeight="1" spans="1:12">
      <c r="A467" s="2"/>
      <c r="B467" s="2"/>
      <c r="C467" s="2"/>
      <c r="D467" s="2"/>
      <c r="E467" s="2"/>
      <c r="F467" s="2"/>
      <c r="G467" s="2"/>
      <c r="H467" s="69" t="s">
        <v>2318</v>
      </c>
      <c r="I467" s="69"/>
      <c r="J467" s="69"/>
      <c r="K467" s="69"/>
      <c r="L467" s="72">
        <f>SUM(L466)</f>
        <v>198.13</v>
      </c>
    </row>
    <row r="468" ht="9.95" customHeight="1" spans="1:12">
      <c r="A468" s="2"/>
      <c r="B468" s="2"/>
      <c r="C468" s="2"/>
      <c r="D468" s="2"/>
      <c r="E468" s="2"/>
      <c r="F468" s="2"/>
      <c r="G468" s="2"/>
      <c r="H468" s="61"/>
      <c r="I468" s="61"/>
      <c r="J468" s="61"/>
      <c r="K468" s="61"/>
      <c r="L468" s="61"/>
    </row>
    <row r="469" ht="20.1" customHeight="1" spans="1:12">
      <c r="A469" s="62" t="s">
        <v>2599</v>
      </c>
      <c r="B469" s="62"/>
      <c r="C469" s="62"/>
      <c r="D469" s="62"/>
      <c r="E469" s="62"/>
      <c r="F469" s="62"/>
      <c r="G469" s="62"/>
      <c r="H469" s="62"/>
      <c r="I469" s="62"/>
      <c r="J469" s="62"/>
      <c r="K469" s="62"/>
      <c r="L469" s="62"/>
    </row>
    <row r="470" ht="15" customHeight="1" spans="1:12">
      <c r="A470" s="63" t="s">
        <v>2381</v>
      </c>
      <c r="B470" s="63"/>
      <c r="C470" s="63"/>
      <c r="D470" s="64" t="s">
        <v>4</v>
      </c>
      <c r="E470" s="64"/>
      <c r="F470" s="64"/>
      <c r="G470" s="64" t="s">
        <v>2297</v>
      </c>
      <c r="H470" s="64" t="s">
        <v>2298</v>
      </c>
      <c r="I470" s="64"/>
      <c r="J470" s="64" t="s">
        <v>2299</v>
      </c>
      <c r="K470" s="64"/>
      <c r="L470" s="64" t="s">
        <v>2300</v>
      </c>
    </row>
    <row r="471" ht="29.1" customHeight="1" spans="1:12">
      <c r="A471" s="65" t="s">
        <v>2600</v>
      </c>
      <c r="B471" s="66" t="s">
        <v>2601</v>
      </c>
      <c r="C471" s="66"/>
      <c r="D471" s="65" t="s">
        <v>14</v>
      </c>
      <c r="E471" s="65"/>
      <c r="F471" s="65"/>
      <c r="G471" s="65" t="s">
        <v>2384</v>
      </c>
      <c r="H471" s="67">
        <v>0.0264</v>
      </c>
      <c r="I471" s="67"/>
      <c r="J471" s="70">
        <v>38.95</v>
      </c>
      <c r="K471" s="70"/>
      <c r="L471" s="70">
        <f>TRUNC(TRUNC(H471,8)*J471,2)</f>
        <v>1.02</v>
      </c>
    </row>
    <row r="472" ht="29.1" customHeight="1" spans="1:12">
      <c r="A472" s="65" t="s">
        <v>2602</v>
      </c>
      <c r="B472" s="66" t="s">
        <v>2603</v>
      </c>
      <c r="C472" s="66"/>
      <c r="D472" s="65" t="s">
        <v>14</v>
      </c>
      <c r="E472" s="65"/>
      <c r="F472" s="65"/>
      <c r="G472" s="65" t="s">
        <v>2387</v>
      </c>
      <c r="H472" s="67">
        <v>0.0066</v>
      </c>
      <c r="I472" s="67"/>
      <c r="J472" s="70">
        <v>40.48</v>
      </c>
      <c r="K472" s="70"/>
      <c r="L472" s="70">
        <f>TRUNC(TRUNC(H472,8)*J472,2)</f>
        <v>0.26</v>
      </c>
    </row>
    <row r="473" ht="18" customHeight="1" spans="1:12">
      <c r="A473" s="2"/>
      <c r="B473" s="2"/>
      <c r="C473" s="2"/>
      <c r="D473" s="2"/>
      <c r="E473" s="2"/>
      <c r="F473" s="2"/>
      <c r="G473" s="2"/>
      <c r="H473" s="68" t="s">
        <v>2388</v>
      </c>
      <c r="I473" s="68"/>
      <c r="J473" s="68"/>
      <c r="K473" s="68"/>
      <c r="L473" s="71">
        <f>SUM(L471:L472)</f>
        <v>1.28</v>
      </c>
    </row>
    <row r="474" ht="15" customHeight="1" spans="1:12">
      <c r="A474" s="63" t="s">
        <v>2413</v>
      </c>
      <c r="B474" s="63"/>
      <c r="C474" s="63"/>
      <c r="D474" s="64" t="s">
        <v>4</v>
      </c>
      <c r="E474" s="64"/>
      <c r="F474" s="64"/>
      <c r="G474" s="64" t="s">
        <v>2297</v>
      </c>
      <c r="H474" s="64" t="s">
        <v>2298</v>
      </c>
      <c r="I474" s="64"/>
      <c r="J474" s="64" t="s">
        <v>2299</v>
      </c>
      <c r="K474" s="64"/>
      <c r="L474" s="64" t="s">
        <v>2300</v>
      </c>
    </row>
    <row r="475" ht="21" customHeight="1" spans="1:12">
      <c r="A475" s="65" t="s">
        <v>2604</v>
      </c>
      <c r="B475" s="66" t="s">
        <v>2605</v>
      </c>
      <c r="C475" s="66"/>
      <c r="D475" s="65" t="s">
        <v>14</v>
      </c>
      <c r="E475" s="65"/>
      <c r="F475" s="65"/>
      <c r="G475" s="65" t="s">
        <v>146</v>
      </c>
      <c r="H475" s="67">
        <v>1.2273</v>
      </c>
      <c r="I475" s="67"/>
      <c r="J475" s="70">
        <v>9.5</v>
      </c>
      <c r="K475" s="70"/>
      <c r="L475" s="70">
        <f>TRUNC(TRUNC(H475,8)*J475,2)</f>
        <v>11.65</v>
      </c>
    </row>
    <row r="476" ht="15" customHeight="1" spans="1:12">
      <c r="A476" s="65" t="s">
        <v>2606</v>
      </c>
      <c r="B476" s="66" t="s">
        <v>2607</v>
      </c>
      <c r="C476" s="66"/>
      <c r="D476" s="65" t="s">
        <v>14</v>
      </c>
      <c r="E476" s="65"/>
      <c r="F476" s="65"/>
      <c r="G476" s="65" t="s">
        <v>193</v>
      </c>
      <c r="H476" s="67">
        <v>0.068</v>
      </c>
      <c r="I476" s="67"/>
      <c r="J476" s="70">
        <v>17.46</v>
      </c>
      <c r="K476" s="70"/>
      <c r="L476" s="70">
        <f>TRUNC(TRUNC(H476,8)*J476,2)</f>
        <v>1.18</v>
      </c>
    </row>
    <row r="477" ht="21" customHeight="1" spans="1:12">
      <c r="A477" s="65" t="s">
        <v>2608</v>
      </c>
      <c r="B477" s="66" t="s">
        <v>2609</v>
      </c>
      <c r="C477" s="66"/>
      <c r="D477" s="65" t="s">
        <v>14</v>
      </c>
      <c r="E477" s="65"/>
      <c r="F477" s="65"/>
      <c r="G477" s="65" t="s">
        <v>146</v>
      </c>
      <c r="H477" s="67">
        <v>2</v>
      </c>
      <c r="I477" s="67"/>
      <c r="J477" s="70">
        <v>6.78</v>
      </c>
      <c r="K477" s="70"/>
      <c r="L477" s="70">
        <f>TRUNC(TRUNC(H477,8)*J477,2)</f>
        <v>13.56</v>
      </c>
    </row>
    <row r="478" ht="29.1" customHeight="1" spans="1:12">
      <c r="A478" s="65" t="s">
        <v>2610</v>
      </c>
      <c r="B478" s="66" t="s">
        <v>2611</v>
      </c>
      <c r="C478" s="66"/>
      <c r="D478" s="65" t="s">
        <v>14</v>
      </c>
      <c r="E478" s="65"/>
      <c r="F478" s="65"/>
      <c r="G478" s="65" t="s">
        <v>41</v>
      </c>
      <c r="H478" s="67">
        <v>0.5853</v>
      </c>
      <c r="I478" s="67"/>
      <c r="J478" s="70">
        <v>49.5</v>
      </c>
      <c r="K478" s="70"/>
      <c r="L478" s="70">
        <f>TRUNC(TRUNC(H478,8)*J478,2)</f>
        <v>28.97</v>
      </c>
    </row>
    <row r="479" ht="15" customHeight="1" spans="1:12">
      <c r="A479" s="2"/>
      <c r="B479" s="2"/>
      <c r="C479" s="2"/>
      <c r="D479" s="2"/>
      <c r="E479" s="2"/>
      <c r="F479" s="2"/>
      <c r="G479" s="2"/>
      <c r="H479" s="68" t="s">
        <v>2424</v>
      </c>
      <c r="I479" s="68"/>
      <c r="J479" s="68"/>
      <c r="K479" s="68"/>
      <c r="L479" s="71">
        <f>SUM(L475:L478)</f>
        <v>55.36</v>
      </c>
    </row>
    <row r="480" ht="15" customHeight="1" spans="1:12">
      <c r="A480" s="63" t="s">
        <v>2389</v>
      </c>
      <c r="B480" s="63"/>
      <c r="C480" s="63"/>
      <c r="D480" s="64" t="s">
        <v>4</v>
      </c>
      <c r="E480" s="64"/>
      <c r="F480" s="64"/>
      <c r="G480" s="64" t="s">
        <v>2297</v>
      </c>
      <c r="H480" s="64" t="s">
        <v>2298</v>
      </c>
      <c r="I480" s="64"/>
      <c r="J480" s="64" t="s">
        <v>2299</v>
      </c>
      <c r="K480" s="64"/>
      <c r="L480" s="64" t="s">
        <v>2300</v>
      </c>
    </row>
    <row r="481" ht="21" customHeight="1" spans="1:12">
      <c r="A481" s="65" t="s">
        <v>2612</v>
      </c>
      <c r="B481" s="66" t="s">
        <v>2613</v>
      </c>
      <c r="C481" s="66"/>
      <c r="D481" s="65" t="s">
        <v>14</v>
      </c>
      <c r="E481" s="65"/>
      <c r="F481" s="65"/>
      <c r="G481" s="65" t="s">
        <v>2392</v>
      </c>
      <c r="H481" s="67">
        <v>0.492</v>
      </c>
      <c r="I481" s="67"/>
      <c r="J481" s="70">
        <v>23.87</v>
      </c>
      <c r="K481" s="70"/>
      <c r="L481" s="70">
        <f>TRUNC(TRUNC(H481,8)*J481,2)</f>
        <v>11.74</v>
      </c>
    </row>
    <row r="482" ht="21" customHeight="1" spans="1:12">
      <c r="A482" s="65" t="s">
        <v>2523</v>
      </c>
      <c r="B482" s="66" t="s">
        <v>2524</v>
      </c>
      <c r="C482" s="66"/>
      <c r="D482" s="65" t="s">
        <v>14</v>
      </c>
      <c r="E482" s="65"/>
      <c r="F482" s="65"/>
      <c r="G482" s="65" t="s">
        <v>2392</v>
      </c>
      <c r="H482" s="67">
        <v>0.735</v>
      </c>
      <c r="I482" s="67"/>
      <c r="J482" s="70">
        <v>31.88</v>
      </c>
      <c r="K482" s="70"/>
      <c r="L482" s="70">
        <f>TRUNC(TRUNC(H482,8)*J482,2)</f>
        <v>23.43</v>
      </c>
    </row>
    <row r="483" ht="18" customHeight="1" spans="1:12">
      <c r="A483" s="2"/>
      <c r="B483" s="2"/>
      <c r="C483" s="2"/>
      <c r="D483" s="2"/>
      <c r="E483" s="2"/>
      <c r="F483" s="2"/>
      <c r="G483" s="2"/>
      <c r="H483" s="68" t="s">
        <v>2393</v>
      </c>
      <c r="I483" s="68"/>
      <c r="J483" s="68"/>
      <c r="K483" s="68"/>
      <c r="L483" s="71">
        <f>SUM(L481:L482)</f>
        <v>35.17</v>
      </c>
    </row>
    <row r="484" ht="15" customHeight="1" spans="1:12">
      <c r="A484" s="63" t="s">
        <v>2314</v>
      </c>
      <c r="B484" s="63"/>
      <c r="C484" s="63"/>
      <c r="D484" s="64" t="s">
        <v>4</v>
      </c>
      <c r="E484" s="64"/>
      <c r="F484" s="64"/>
      <c r="G484" s="64" t="s">
        <v>2297</v>
      </c>
      <c r="H484" s="64" t="s">
        <v>2298</v>
      </c>
      <c r="I484" s="64"/>
      <c r="J484" s="64" t="s">
        <v>2299</v>
      </c>
      <c r="K484" s="64"/>
      <c r="L484" s="64" t="s">
        <v>2300</v>
      </c>
    </row>
    <row r="485" ht="29.1" customHeight="1" spans="1:12">
      <c r="A485" s="65" t="s">
        <v>2614</v>
      </c>
      <c r="B485" s="66" t="s">
        <v>2615</v>
      </c>
      <c r="C485" s="66"/>
      <c r="D485" s="65" t="s">
        <v>14</v>
      </c>
      <c r="E485" s="65"/>
      <c r="F485" s="65"/>
      <c r="G485" s="65" t="s">
        <v>51</v>
      </c>
      <c r="H485" s="67">
        <v>0.0061</v>
      </c>
      <c r="I485" s="67"/>
      <c r="J485" s="70">
        <v>487.96</v>
      </c>
      <c r="K485" s="70"/>
      <c r="L485" s="70">
        <f>TRUNC(TRUNC(H485,8)*J485,2)</f>
        <v>2.97</v>
      </c>
    </row>
    <row r="486" ht="15" customHeight="1" spans="1:12">
      <c r="A486" s="2"/>
      <c r="B486" s="2"/>
      <c r="C486" s="2"/>
      <c r="D486" s="2"/>
      <c r="E486" s="2"/>
      <c r="F486" s="2"/>
      <c r="G486" s="2"/>
      <c r="H486" s="68" t="s">
        <v>2317</v>
      </c>
      <c r="I486" s="68"/>
      <c r="J486" s="68"/>
      <c r="K486" s="68"/>
      <c r="L486" s="71">
        <f>SUM(L485:L485)</f>
        <v>2.97</v>
      </c>
    </row>
    <row r="487" ht="15" customHeight="1" spans="1:12">
      <c r="A487" s="2"/>
      <c r="B487" s="2"/>
      <c r="C487" s="2"/>
      <c r="D487" s="2"/>
      <c r="E487" s="2"/>
      <c r="F487" s="2"/>
      <c r="G487" s="2"/>
      <c r="H487" s="69" t="s">
        <v>2318</v>
      </c>
      <c r="I487" s="69"/>
      <c r="J487" s="69"/>
      <c r="K487" s="69"/>
      <c r="L487" s="72">
        <f>SUM(L473,L479,L483,L486)</f>
        <v>94.78</v>
      </c>
    </row>
    <row r="488" ht="9.95" customHeight="1" spans="1:12">
      <c r="A488" s="2"/>
      <c r="B488" s="2"/>
      <c r="C488" s="2"/>
      <c r="D488" s="2"/>
      <c r="E488" s="2"/>
      <c r="F488" s="2"/>
      <c r="G488" s="2"/>
      <c r="H488" s="61"/>
      <c r="I488" s="61"/>
      <c r="J488" s="61"/>
      <c r="K488" s="61"/>
      <c r="L488" s="61"/>
    </row>
    <row r="489" ht="20.1" customHeight="1" spans="1:12">
      <c r="A489" s="62" t="s">
        <v>2616</v>
      </c>
      <c r="B489" s="62"/>
      <c r="C489" s="62"/>
      <c r="D489" s="62"/>
      <c r="E489" s="62"/>
      <c r="F489" s="62"/>
      <c r="G489" s="62"/>
      <c r="H489" s="62"/>
      <c r="I489" s="62"/>
      <c r="J489" s="62"/>
      <c r="K489" s="62"/>
      <c r="L489" s="62"/>
    </row>
    <row r="490" ht="15" customHeight="1" spans="1:12">
      <c r="A490" s="63" t="s">
        <v>2413</v>
      </c>
      <c r="B490" s="63"/>
      <c r="C490" s="63"/>
      <c r="D490" s="64" t="s">
        <v>4</v>
      </c>
      <c r="E490" s="64"/>
      <c r="F490" s="64"/>
      <c r="G490" s="64" t="s">
        <v>2297</v>
      </c>
      <c r="H490" s="64" t="s">
        <v>2298</v>
      </c>
      <c r="I490" s="64"/>
      <c r="J490" s="64" t="s">
        <v>2299</v>
      </c>
      <c r="K490" s="64"/>
      <c r="L490" s="64" t="s">
        <v>2300</v>
      </c>
    </row>
    <row r="491" ht="29.1" customHeight="1" spans="1:12">
      <c r="A491" s="65" t="s">
        <v>2617</v>
      </c>
      <c r="B491" s="66" t="s">
        <v>2618</v>
      </c>
      <c r="C491" s="66"/>
      <c r="D491" s="65" t="s">
        <v>14</v>
      </c>
      <c r="E491" s="65"/>
      <c r="F491" s="65"/>
      <c r="G491" s="65" t="s">
        <v>41</v>
      </c>
      <c r="H491" s="67">
        <v>1</v>
      </c>
      <c r="I491" s="67"/>
      <c r="J491" s="70">
        <v>375</v>
      </c>
      <c r="K491" s="70"/>
      <c r="L491" s="70">
        <f>TRUNC(TRUNC(H491,8)*J491,2)</f>
        <v>375</v>
      </c>
    </row>
    <row r="492" ht="15" customHeight="1" spans="1:12">
      <c r="A492" s="65" t="s">
        <v>2619</v>
      </c>
      <c r="B492" s="66" t="s">
        <v>2620</v>
      </c>
      <c r="C492" s="66"/>
      <c r="D492" s="65" t="s">
        <v>14</v>
      </c>
      <c r="E492" s="65"/>
      <c r="F492" s="65"/>
      <c r="G492" s="65" t="s">
        <v>193</v>
      </c>
      <c r="H492" s="67">
        <v>0.0113</v>
      </c>
      <c r="I492" s="67"/>
      <c r="J492" s="70">
        <v>33.78</v>
      </c>
      <c r="K492" s="70"/>
      <c r="L492" s="70">
        <f>TRUNC(TRUNC(H492,8)*J492,2)</f>
        <v>0.38</v>
      </c>
    </row>
    <row r="493" ht="15" customHeight="1" spans="1:12">
      <c r="A493" s="65" t="s">
        <v>2621</v>
      </c>
      <c r="B493" s="66" t="s">
        <v>2622</v>
      </c>
      <c r="C493" s="66"/>
      <c r="D493" s="65" t="s">
        <v>14</v>
      </c>
      <c r="E493" s="65"/>
      <c r="F493" s="65"/>
      <c r="G493" s="65" t="s">
        <v>193</v>
      </c>
      <c r="H493" s="67">
        <v>0.0132</v>
      </c>
      <c r="I493" s="67"/>
      <c r="J493" s="70">
        <v>18.1</v>
      </c>
      <c r="K493" s="70"/>
      <c r="L493" s="70">
        <f>TRUNC(TRUNC(H493,8)*J493,2)</f>
        <v>0.23</v>
      </c>
    </row>
    <row r="494" ht="21" customHeight="1" spans="1:12">
      <c r="A494" s="65" t="s">
        <v>2623</v>
      </c>
      <c r="B494" s="66" t="s">
        <v>2624</v>
      </c>
      <c r="C494" s="66"/>
      <c r="D494" s="65" t="s">
        <v>14</v>
      </c>
      <c r="E494" s="65"/>
      <c r="F494" s="65"/>
      <c r="G494" s="65" t="s">
        <v>146</v>
      </c>
      <c r="H494" s="67">
        <v>3.2083</v>
      </c>
      <c r="I494" s="67"/>
      <c r="J494" s="70">
        <v>4.82</v>
      </c>
      <c r="K494" s="70"/>
      <c r="L494" s="70">
        <f>TRUNC(TRUNC(H494,8)*J494,2)</f>
        <v>15.46</v>
      </c>
    </row>
    <row r="495" ht="15" customHeight="1" spans="1:12">
      <c r="A495" s="2"/>
      <c r="B495" s="2"/>
      <c r="C495" s="2"/>
      <c r="D495" s="2"/>
      <c r="E495" s="2"/>
      <c r="F495" s="2"/>
      <c r="G495" s="2"/>
      <c r="H495" s="68" t="s">
        <v>2424</v>
      </c>
      <c r="I495" s="68"/>
      <c r="J495" s="68"/>
      <c r="K495" s="68"/>
      <c r="L495" s="71">
        <f>SUM(L491:L494)</f>
        <v>391.07</v>
      </c>
    </row>
    <row r="496" ht="15" customHeight="1" spans="1:12">
      <c r="A496" s="63" t="s">
        <v>2389</v>
      </c>
      <c r="B496" s="63"/>
      <c r="C496" s="63"/>
      <c r="D496" s="64" t="s">
        <v>4</v>
      </c>
      <c r="E496" s="64"/>
      <c r="F496" s="64"/>
      <c r="G496" s="64" t="s">
        <v>2297</v>
      </c>
      <c r="H496" s="64" t="s">
        <v>2298</v>
      </c>
      <c r="I496" s="64"/>
      <c r="J496" s="64" t="s">
        <v>2299</v>
      </c>
      <c r="K496" s="64"/>
      <c r="L496" s="64" t="s">
        <v>2300</v>
      </c>
    </row>
    <row r="497" ht="21" customHeight="1" spans="1:12">
      <c r="A497" s="65" t="s">
        <v>2523</v>
      </c>
      <c r="B497" s="66" t="s">
        <v>2524</v>
      </c>
      <c r="C497" s="66"/>
      <c r="D497" s="65" t="s">
        <v>14</v>
      </c>
      <c r="E497" s="65"/>
      <c r="F497" s="65"/>
      <c r="G497" s="65" t="s">
        <v>2392</v>
      </c>
      <c r="H497" s="67">
        <v>0.3729</v>
      </c>
      <c r="I497" s="67"/>
      <c r="J497" s="70">
        <v>31.88</v>
      </c>
      <c r="K497" s="70"/>
      <c r="L497" s="70">
        <f>TRUNC(TRUNC(H497,8)*J497,2)</f>
        <v>11.88</v>
      </c>
    </row>
    <row r="498" ht="15" customHeight="1" spans="1:12">
      <c r="A498" s="65" t="s">
        <v>2395</v>
      </c>
      <c r="B498" s="66" t="s">
        <v>2396</v>
      </c>
      <c r="C498" s="66"/>
      <c r="D498" s="65" t="s">
        <v>14</v>
      </c>
      <c r="E498" s="65"/>
      <c r="F498" s="65"/>
      <c r="G498" s="65" t="s">
        <v>2392</v>
      </c>
      <c r="H498" s="67">
        <v>1.1186</v>
      </c>
      <c r="I498" s="67"/>
      <c r="J498" s="70">
        <v>23.23</v>
      </c>
      <c r="K498" s="70"/>
      <c r="L498" s="70">
        <f>TRUNC(TRUNC(H498,8)*J498,2)</f>
        <v>25.98</v>
      </c>
    </row>
    <row r="499" ht="18" customHeight="1" spans="1:12">
      <c r="A499" s="2"/>
      <c r="B499" s="2"/>
      <c r="C499" s="2"/>
      <c r="D499" s="2"/>
      <c r="E499" s="2"/>
      <c r="F499" s="2"/>
      <c r="G499" s="2"/>
      <c r="H499" s="68" t="s">
        <v>2393</v>
      </c>
      <c r="I499" s="68"/>
      <c r="J499" s="68"/>
      <c r="K499" s="68"/>
      <c r="L499" s="71">
        <f>SUM(L497:L498)</f>
        <v>37.86</v>
      </c>
    </row>
    <row r="500" ht="15" customHeight="1" spans="1:12">
      <c r="A500" s="63" t="s">
        <v>2314</v>
      </c>
      <c r="B500" s="63"/>
      <c r="C500" s="63"/>
      <c r="D500" s="64" t="s">
        <v>4</v>
      </c>
      <c r="E500" s="64"/>
      <c r="F500" s="64"/>
      <c r="G500" s="64" t="s">
        <v>2297</v>
      </c>
      <c r="H500" s="64" t="s">
        <v>2298</v>
      </c>
      <c r="I500" s="64"/>
      <c r="J500" s="64" t="s">
        <v>2299</v>
      </c>
      <c r="K500" s="64"/>
      <c r="L500" s="64" t="s">
        <v>2300</v>
      </c>
    </row>
    <row r="501" ht="21" customHeight="1" spans="1:12">
      <c r="A501" s="65" t="s">
        <v>2625</v>
      </c>
      <c r="B501" s="66" t="s">
        <v>2626</v>
      </c>
      <c r="C501" s="66"/>
      <c r="D501" s="65" t="s">
        <v>14</v>
      </c>
      <c r="E501" s="65"/>
      <c r="F501" s="65"/>
      <c r="G501" s="65" t="s">
        <v>41</v>
      </c>
      <c r="H501" s="67">
        <v>0.5</v>
      </c>
      <c r="I501" s="67"/>
      <c r="J501" s="70">
        <v>24.39</v>
      </c>
      <c r="K501" s="70"/>
      <c r="L501" s="70">
        <f>TRUNC(TRUNC(H501,8)*J501,2)</f>
        <v>12.19</v>
      </c>
    </row>
    <row r="502" ht="15" customHeight="1" spans="1:12">
      <c r="A502" s="2"/>
      <c r="B502" s="2"/>
      <c r="C502" s="2"/>
      <c r="D502" s="2"/>
      <c r="E502" s="2"/>
      <c r="F502" s="2"/>
      <c r="G502" s="2"/>
      <c r="H502" s="68" t="s">
        <v>2317</v>
      </c>
      <c r="I502" s="68"/>
      <c r="J502" s="68"/>
      <c r="K502" s="68"/>
      <c r="L502" s="71">
        <f>SUM(L501:L501)</f>
        <v>12.19</v>
      </c>
    </row>
    <row r="503" ht="15" customHeight="1" spans="1:12">
      <c r="A503" s="2"/>
      <c r="B503" s="2"/>
      <c r="C503" s="2"/>
      <c r="D503" s="2"/>
      <c r="E503" s="2"/>
      <c r="F503" s="2"/>
      <c r="G503" s="2"/>
      <c r="H503" s="69" t="s">
        <v>2318</v>
      </c>
      <c r="I503" s="69"/>
      <c r="J503" s="69"/>
      <c r="K503" s="69"/>
      <c r="L503" s="72">
        <f>SUM(L495,L499,L502)</f>
        <v>441.12</v>
      </c>
    </row>
    <row r="504" ht="9.95" customHeight="1" spans="1:12">
      <c r="A504" s="2"/>
      <c r="B504" s="2"/>
      <c r="C504" s="2"/>
      <c r="D504" s="2"/>
      <c r="E504" s="2"/>
      <c r="F504" s="2"/>
      <c r="G504" s="2"/>
      <c r="H504" s="61"/>
      <c r="I504" s="61"/>
      <c r="J504" s="61"/>
      <c r="K504" s="61"/>
      <c r="L504" s="61"/>
    </row>
    <row r="505" ht="20.1" customHeight="1" spans="1:12">
      <c r="A505" s="62" t="s">
        <v>2627</v>
      </c>
      <c r="B505" s="62"/>
      <c r="C505" s="62"/>
      <c r="D505" s="62"/>
      <c r="E505" s="62"/>
      <c r="F505" s="62"/>
      <c r="G505" s="62"/>
      <c r="H505" s="62"/>
      <c r="I505" s="62"/>
      <c r="J505" s="62"/>
      <c r="K505" s="62"/>
      <c r="L505" s="62"/>
    </row>
    <row r="506" ht="15" customHeight="1" spans="1:12">
      <c r="A506" s="63" t="s">
        <v>2381</v>
      </c>
      <c r="B506" s="63"/>
      <c r="C506" s="63"/>
      <c r="D506" s="64" t="s">
        <v>4</v>
      </c>
      <c r="E506" s="64"/>
      <c r="F506" s="64"/>
      <c r="G506" s="64" t="s">
        <v>2297</v>
      </c>
      <c r="H506" s="64" t="s">
        <v>2298</v>
      </c>
      <c r="I506" s="64"/>
      <c r="J506" s="64" t="s">
        <v>2299</v>
      </c>
      <c r="K506" s="64"/>
      <c r="L506" s="64" t="s">
        <v>2300</v>
      </c>
    </row>
    <row r="507" ht="45.95" customHeight="1" spans="1:12">
      <c r="A507" s="65" t="s">
        <v>2398</v>
      </c>
      <c r="B507" s="66" t="s">
        <v>2399</v>
      </c>
      <c r="C507" s="66"/>
      <c r="D507" s="65" t="s">
        <v>14</v>
      </c>
      <c r="E507" s="65"/>
      <c r="F507" s="65"/>
      <c r="G507" s="65" t="s">
        <v>2384</v>
      </c>
      <c r="H507" s="67">
        <v>0.8068</v>
      </c>
      <c r="I507" s="67"/>
      <c r="J507" s="70">
        <v>76.23</v>
      </c>
      <c r="K507" s="70"/>
      <c r="L507" s="70">
        <f>TRUNC(TRUNC(H507,8)*J507,2)</f>
        <v>61.5</v>
      </c>
    </row>
    <row r="508" ht="45.95" customHeight="1" spans="1:12">
      <c r="A508" s="65" t="s">
        <v>2400</v>
      </c>
      <c r="B508" s="66" t="s">
        <v>2401</v>
      </c>
      <c r="C508" s="66"/>
      <c r="D508" s="65" t="s">
        <v>14</v>
      </c>
      <c r="E508" s="65"/>
      <c r="F508" s="65"/>
      <c r="G508" s="65" t="s">
        <v>2387</v>
      </c>
      <c r="H508" s="67">
        <v>0.3959</v>
      </c>
      <c r="I508" s="67"/>
      <c r="J508" s="70">
        <v>160.58</v>
      </c>
      <c r="K508" s="70"/>
      <c r="L508" s="70">
        <f>TRUNC(TRUNC(H508,8)*J508,2)</f>
        <v>63.57</v>
      </c>
    </row>
    <row r="509" ht="18" customHeight="1" spans="1:12">
      <c r="A509" s="2"/>
      <c r="B509" s="2"/>
      <c r="C509" s="2"/>
      <c r="D509" s="2"/>
      <c r="E509" s="2"/>
      <c r="F509" s="2"/>
      <c r="G509" s="2"/>
      <c r="H509" s="68" t="s">
        <v>2388</v>
      </c>
      <c r="I509" s="68"/>
      <c r="J509" s="68"/>
      <c r="K509" s="68"/>
      <c r="L509" s="71">
        <f>SUM(L507:L508)</f>
        <v>125.07</v>
      </c>
    </row>
    <row r="510" ht="15" customHeight="1" spans="1:12">
      <c r="A510" s="63" t="s">
        <v>2413</v>
      </c>
      <c r="B510" s="63"/>
      <c r="C510" s="63"/>
      <c r="D510" s="64" t="s">
        <v>4</v>
      </c>
      <c r="E510" s="64"/>
      <c r="F510" s="64"/>
      <c r="G510" s="64" t="s">
        <v>2297</v>
      </c>
      <c r="H510" s="64" t="s">
        <v>2298</v>
      </c>
      <c r="I510" s="64"/>
      <c r="J510" s="64" t="s">
        <v>2299</v>
      </c>
      <c r="K510" s="64"/>
      <c r="L510" s="64" t="s">
        <v>2300</v>
      </c>
    </row>
    <row r="511" ht="38.1" customHeight="1" spans="1:12">
      <c r="A511" s="65" t="s">
        <v>2628</v>
      </c>
      <c r="B511" s="66" t="s">
        <v>2629</v>
      </c>
      <c r="C511" s="66"/>
      <c r="D511" s="65" t="s">
        <v>14</v>
      </c>
      <c r="E511" s="65"/>
      <c r="F511" s="65"/>
      <c r="G511" s="65" t="s">
        <v>35</v>
      </c>
      <c r="H511" s="67">
        <v>5</v>
      </c>
      <c r="I511" s="67"/>
      <c r="J511" s="70">
        <v>425.67</v>
      </c>
      <c r="K511" s="70"/>
      <c r="L511" s="70">
        <f>TRUNC(TRUNC(H511,8)*J511,2)</f>
        <v>2128.35</v>
      </c>
    </row>
    <row r="512" ht="15" customHeight="1" spans="1:12">
      <c r="A512" s="2"/>
      <c r="B512" s="2"/>
      <c r="C512" s="2"/>
      <c r="D512" s="2"/>
      <c r="E512" s="2"/>
      <c r="F512" s="2"/>
      <c r="G512" s="2"/>
      <c r="H512" s="68" t="s">
        <v>2424</v>
      </c>
      <c r="I512" s="68"/>
      <c r="J512" s="68"/>
      <c r="K512" s="68"/>
      <c r="L512" s="71">
        <f>SUM(L511:L511)</f>
        <v>2128.35</v>
      </c>
    </row>
    <row r="513" ht="15" customHeight="1" spans="1:12">
      <c r="A513" s="63" t="s">
        <v>2389</v>
      </c>
      <c r="B513" s="63"/>
      <c r="C513" s="63"/>
      <c r="D513" s="64" t="s">
        <v>4</v>
      </c>
      <c r="E513" s="64"/>
      <c r="F513" s="64"/>
      <c r="G513" s="64" t="s">
        <v>2297</v>
      </c>
      <c r="H513" s="64" t="s">
        <v>2298</v>
      </c>
      <c r="I513" s="64"/>
      <c r="J513" s="64" t="s">
        <v>2299</v>
      </c>
      <c r="K513" s="64"/>
      <c r="L513" s="64" t="s">
        <v>2300</v>
      </c>
    </row>
    <row r="514" ht="15" customHeight="1" spans="1:12">
      <c r="A514" s="65" t="s">
        <v>2630</v>
      </c>
      <c r="B514" s="66" t="s">
        <v>2631</v>
      </c>
      <c r="C514" s="66"/>
      <c r="D514" s="65" t="s">
        <v>14</v>
      </c>
      <c r="E514" s="65"/>
      <c r="F514" s="65"/>
      <c r="G514" s="65" t="s">
        <v>2392</v>
      </c>
      <c r="H514" s="67">
        <v>1.8684</v>
      </c>
      <c r="I514" s="67"/>
      <c r="J514" s="70">
        <v>32.27</v>
      </c>
      <c r="K514" s="70"/>
      <c r="L514" s="70">
        <f>TRUNC(TRUNC(H514,8)*J514,2)</f>
        <v>60.29</v>
      </c>
    </row>
    <row r="515" ht="15" customHeight="1" spans="1:12">
      <c r="A515" s="65" t="s">
        <v>2395</v>
      </c>
      <c r="B515" s="66" t="s">
        <v>2396</v>
      </c>
      <c r="C515" s="66"/>
      <c r="D515" s="65" t="s">
        <v>14</v>
      </c>
      <c r="E515" s="65"/>
      <c r="F515" s="65"/>
      <c r="G515" s="65" t="s">
        <v>2392</v>
      </c>
      <c r="H515" s="67">
        <v>1.468</v>
      </c>
      <c r="I515" s="67"/>
      <c r="J515" s="70">
        <v>23.23</v>
      </c>
      <c r="K515" s="70"/>
      <c r="L515" s="70">
        <f>TRUNC(TRUNC(H515,8)*J515,2)</f>
        <v>34.1</v>
      </c>
    </row>
    <row r="516" ht="18" customHeight="1" spans="1:12">
      <c r="A516" s="2"/>
      <c r="B516" s="2"/>
      <c r="C516" s="2"/>
      <c r="D516" s="2"/>
      <c r="E516" s="2"/>
      <c r="F516" s="2"/>
      <c r="G516" s="2"/>
      <c r="H516" s="68" t="s">
        <v>2393</v>
      </c>
      <c r="I516" s="68"/>
      <c r="J516" s="68"/>
      <c r="K516" s="68"/>
      <c r="L516" s="71">
        <f>SUM(L514:L515)</f>
        <v>94.39</v>
      </c>
    </row>
    <row r="517" ht="15" customHeight="1" spans="1:12">
      <c r="A517" s="63" t="s">
        <v>2314</v>
      </c>
      <c r="B517" s="63"/>
      <c r="C517" s="63"/>
      <c r="D517" s="64" t="s">
        <v>4</v>
      </c>
      <c r="E517" s="64"/>
      <c r="F517" s="64"/>
      <c r="G517" s="64" t="s">
        <v>2297</v>
      </c>
      <c r="H517" s="64" t="s">
        <v>2298</v>
      </c>
      <c r="I517" s="64"/>
      <c r="J517" s="64" t="s">
        <v>2299</v>
      </c>
      <c r="K517" s="64"/>
      <c r="L517" s="64" t="s">
        <v>2300</v>
      </c>
    </row>
    <row r="518" ht="29.1" customHeight="1" spans="1:12">
      <c r="A518" s="65" t="s">
        <v>2632</v>
      </c>
      <c r="B518" s="66" t="s">
        <v>2633</v>
      </c>
      <c r="C518" s="66"/>
      <c r="D518" s="65" t="s">
        <v>14</v>
      </c>
      <c r="E518" s="65"/>
      <c r="F518" s="65"/>
      <c r="G518" s="65" t="s">
        <v>51</v>
      </c>
      <c r="H518" s="67">
        <v>0.0609</v>
      </c>
      <c r="I518" s="67"/>
      <c r="J518" s="70">
        <v>648.67</v>
      </c>
      <c r="K518" s="70"/>
      <c r="L518" s="70">
        <f>TRUNC(TRUNC(H518,8)*J518,2)</f>
        <v>39.5</v>
      </c>
    </row>
    <row r="519" ht="29.1" customHeight="1" spans="1:12">
      <c r="A519" s="65" t="s">
        <v>2634</v>
      </c>
      <c r="B519" s="66" t="s">
        <v>2635</v>
      </c>
      <c r="C519" s="66"/>
      <c r="D519" s="65" t="s">
        <v>14</v>
      </c>
      <c r="E519" s="65"/>
      <c r="F519" s="65"/>
      <c r="G519" s="65" t="s">
        <v>51</v>
      </c>
      <c r="H519" s="67">
        <v>0.0154</v>
      </c>
      <c r="I519" s="67"/>
      <c r="J519" s="70">
        <v>4098.06</v>
      </c>
      <c r="K519" s="70"/>
      <c r="L519" s="70">
        <f>TRUNC(TRUNC(H519,8)*J519,2)</f>
        <v>63.11</v>
      </c>
    </row>
    <row r="520" ht="29.1" customHeight="1" spans="1:12">
      <c r="A520" s="65" t="s">
        <v>2636</v>
      </c>
      <c r="B520" s="66" t="s">
        <v>2637</v>
      </c>
      <c r="C520" s="66"/>
      <c r="D520" s="65" t="s">
        <v>14</v>
      </c>
      <c r="E520" s="65"/>
      <c r="F520" s="65"/>
      <c r="G520" s="65" t="s">
        <v>51</v>
      </c>
      <c r="H520" s="67">
        <v>0.1301</v>
      </c>
      <c r="I520" s="67"/>
      <c r="J520" s="70">
        <v>3019.9</v>
      </c>
      <c r="K520" s="70"/>
      <c r="L520" s="70">
        <f>TRUNC(TRUNC(H520,8)*J520,2)</f>
        <v>392.88</v>
      </c>
    </row>
    <row r="521" ht="29.1" customHeight="1" spans="1:12">
      <c r="A521" s="65" t="s">
        <v>2638</v>
      </c>
      <c r="B521" s="66" t="s">
        <v>2639</v>
      </c>
      <c r="C521" s="66"/>
      <c r="D521" s="65" t="s">
        <v>14</v>
      </c>
      <c r="E521" s="65"/>
      <c r="F521" s="65"/>
      <c r="G521" s="65" t="s">
        <v>51</v>
      </c>
      <c r="H521" s="67">
        <v>0.227</v>
      </c>
      <c r="I521" s="67"/>
      <c r="J521" s="70">
        <v>225.64</v>
      </c>
      <c r="K521" s="70"/>
      <c r="L521" s="70">
        <f>TRUNC(TRUNC(H521,8)*J521,2)</f>
        <v>51.22</v>
      </c>
    </row>
    <row r="522" ht="15" customHeight="1" spans="1:12">
      <c r="A522" s="2"/>
      <c r="B522" s="2"/>
      <c r="C522" s="2"/>
      <c r="D522" s="2"/>
      <c r="E522" s="2"/>
      <c r="F522" s="2"/>
      <c r="G522" s="2"/>
      <c r="H522" s="68" t="s">
        <v>2317</v>
      </c>
      <c r="I522" s="68"/>
      <c r="J522" s="68"/>
      <c r="K522" s="68"/>
      <c r="L522" s="71">
        <f>SUM(L518:L521)</f>
        <v>546.71</v>
      </c>
    </row>
    <row r="523" ht="15" customHeight="1" spans="1:12">
      <c r="A523" s="2"/>
      <c r="B523" s="2"/>
      <c r="C523" s="2"/>
      <c r="D523" s="2"/>
      <c r="E523" s="2"/>
      <c r="F523" s="2"/>
      <c r="G523" s="2"/>
      <c r="H523" s="69" t="s">
        <v>2318</v>
      </c>
      <c r="I523" s="69"/>
      <c r="J523" s="69"/>
      <c r="K523" s="69"/>
      <c r="L523" s="72">
        <f>SUM(L509,L512,L516,L522)</f>
        <v>2894.52</v>
      </c>
    </row>
    <row r="524" ht="9.95" customHeight="1" spans="1:12">
      <c r="A524" s="2"/>
      <c r="B524" s="2"/>
      <c r="C524" s="2"/>
      <c r="D524" s="2"/>
      <c r="E524" s="2"/>
      <c r="F524" s="2"/>
      <c r="G524" s="2"/>
      <c r="H524" s="61"/>
      <c r="I524" s="61"/>
      <c r="J524" s="61"/>
      <c r="K524" s="61"/>
      <c r="L524" s="61"/>
    </row>
    <row r="525" ht="20.1" customHeight="1" spans="1:12">
      <c r="A525" s="62" t="s">
        <v>2640</v>
      </c>
      <c r="B525" s="62"/>
      <c r="C525" s="62"/>
      <c r="D525" s="62"/>
      <c r="E525" s="62"/>
      <c r="F525" s="62"/>
      <c r="G525" s="62"/>
      <c r="H525" s="62"/>
      <c r="I525" s="62"/>
      <c r="J525" s="62"/>
      <c r="K525" s="62"/>
      <c r="L525" s="62"/>
    </row>
    <row r="526" ht="15" customHeight="1" spans="1:12">
      <c r="A526" s="63" t="s">
        <v>2381</v>
      </c>
      <c r="B526" s="63"/>
      <c r="C526" s="63"/>
      <c r="D526" s="64" t="s">
        <v>4</v>
      </c>
      <c r="E526" s="64"/>
      <c r="F526" s="64"/>
      <c r="G526" s="64" t="s">
        <v>2297</v>
      </c>
      <c r="H526" s="64" t="s">
        <v>2298</v>
      </c>
      <c r="I526" s="64"/>
      <c r="J526" s="64" t="s">
        <v>2299</v>
      </c>
      <c r="K526" s="64"/>
      <c r="L526" s="64" t="s">
        <v>2300</v>
      </c>
    </row>
    <row r="527" ht="45.95" customHeight="1" spans="1:12">
      <c r="A527" s="65" t="s">
        <v>2398</v>
      </c>
      <c r="B527" s="66" t="s">
        <v>2399</v>
      </c>
      <c r="C527" s="66"/>
      <c r="D527" s="65" t="s">
        <v>14</v>
      </c>
      <c r="E527" s="65"/>
      <c r="F527" s="65"/>
      <c r="G527" s="65" t="s">
        <v>2384</v>
      </c>
      <c r="H527" s="67">
        <v>0.5973</v>
      </c>
      <c r="I527" s="67"/>
      <c r="J527" s="70">
        <v>76.23</v>
      </c>
      <c r="K527" s="70"/>
      <c r="L527" s="70">
        <f>TRUNC(TRUNC(H527,8)*J527,2)</f>
        <v>45.53</v>
      </c>
    </row>
    <row r="528" ht="45.95" customHeight="1" spans="1:12">
      <c r="A528" s="65" t="s">
        <v>2400</v>
      </c>
      <c r="B528" s="66" t="s">
        <v>2401</v>
      </c>
      <c r="C528" s="66"/>
      <c r="D528" s="65" t="s">
        <v>14</v>
      </c>
      <c r="E528" s="65"/>
      <c r="F528" s="65"/>
      <c r="G528" s="65" t="s">
        <v>2387</v>
      </c>
      <c r="H528" s="67">
        <v>0.2931</v>
      </c>
      <c r="I528" s="67"/>
      <c r="J528" s="70">
        <v>160.58</v>
      </c>
      <c r="K528" s="70"/>
      <c r="L528" s="70">
        <f>TRUNC(TRUNC(H528,8)*J528,2)</f>
        <v>47.06</v>
      </c>
    </row>
    <row r="529" ht="18" customHeight="1" spans="1:12">
      <c r="A529" s="2"/>
      <c r="B529" s="2"/>
      <c r="C529" s="2"/>
      <c r="D529" s="2"/>
      <c r="E529" s="2"/>
      <c r="F529" s="2"/>
      <c r="G529" s="2"/>
      <c r="H529" s="68" t="s">
        <v>2388</v>
      </c>
      <c r="I529" s="68"/>
      <c r="J529" s="68"/>
      <c r="K529" s="68"/>
      <c r="L529" s="71">
        <f>SUM(L527:L528)</f>
        <v>92.59</v>
      </c>
    </row>
    <row r="530" ht="15" customHeight="1" spans="1:12">
      <c r="A530" s="63" t="s">
        <v>2413</v>
      </c>
      <c r="B530" s="63"/>
      <c r="C530" s="63"/>
      <c r="D530" s="64" t="s">
        <v>4</v>
      </c>
      <c r="E530" s="64"/>
      <c r="F530" s="64"/>
      <c r="G530" s="64" t="s">
        <v>2297</v>
      </c>
      <c r="H530" s="64" t="s">
        <v>2298</v>
      </c>
      <c r="I530" s="64"/>
      <c r="J530" s="64" t="s">
        <v>2299</v>
      </c>
      <c r="K530" s="64"/>
      <c r="L530" s="64" t="s">
        <v>2300</v>
      </c>
    </row>
    <row r="531" ht="21" customHeight="1" spans="1:12">
      <c r="A531" s="65" t="s">
        <v>2641</v>
      </c>
      <c r="B531" s="66" t="s">
        <v>2642</v>
      </c>
      <c r="C531" s="66"/>
      <c r="D531" s="65" t="s">
        <v>14</v>
      </c>
      <c r="E531" s="65"/>
      <c r="F531" s="65"/>
      <c r="G531" s="65" t="s">
        <v>35</v>
      </c>
      <c r="H531" s="67">
        <v>229.8267</v>
      </c>
      <c r="I531" s="67"/>
      <c r="J531" s="70">
        <v>4.37</v>
      </c>
      <c r="K531" s="70"/>
      <c r="L531" s="70">
        <f>TRUNC(TRUNC(H531,8)*J531,2)</f>
        <v>1004.34</v>
      </c>
    </row>
    <row r="532" ht="21" customHeight="1" spans="1:12">
      <c r="A532" s="65" t="s">
        <v>2643</v>
      </c>
      <c r="B532" s="66" t="s">
        <v>2644</v>
      </c>
      <c r="C532" s="66"/>
      <c r="D532" s="65" t="s">
        <v>14</v>
      </c>
      <c r="E532" s="65"/>
      <c r="F532" s="65"/>
      <c r="G532" s="65" t="s">
        <v>35</v>
      </c>
      <c r="H532" s="67">
        <v>46.2</v>
      </c>
      <c r="I532" s="67"/>
      <c r="J532" s="70">
        <v>2.71</v>
      </c>
      <c r="K532" s="70"/>
      <c r="L532" s="70">
        <f>TRUNC(TRUNC(H532,8)*J532,2)</f>
        <v>125.2</v>
      </c>
    </row>
    <row r="533" ht="21" customHeight="1" spans="1:12">
      <c r="A533" s="65" t="s">
        <v>2645</v>
      </c>
      <c r="B533" s="66" t="s">
        <v>2646</v>
      </c>
      <c r="C533" s="66"/>
      <c r="D533" s="65" t="s">
        <v>14</v>
      </c>
      <c r="E533" s="65"/>
      <c r="F533" s="65"/>
      <c r="G533" s="65" t="s">
        <v>51</v>
      </c>
      <c r="H533" s="67">
        <v>0.99</v>
      </c>
      <c r="I533" s="67"/>
      <c r="J533" s="70">
        <v>128.66</v>
      </c>
      <c r="K533" s="70"/>
      <c r="L533" s="70">
        <f>TRUNC(TRUNC(H533,8)*J533,2)</f>
        <v>127.37</v>
      </c>
    </row>
    <row r="534" ht="15" customHeight="1" spans="1:12">
      <c r="A534" s="2"/>
      <c r="B534" s="2"/>
      <c r="C534" s="2"/>
      <c r="D534" s="2"/>
      <c r="E534" s="2"/>
      <c r="F534" s="2"/>
      <c r="G534" s="2"/>
      <c r="H534" s="68" t="s">
        <v>2424</v>
      </c>
      <c r="I534" s="68"/>
      <c r="J534" s="68"/>
      <c r="K534" s="68"/>
      <c r="L534" s="71">
        <f>SUM(L531:L533)</f>
        <v>1256.91</v>
      </c>
    </row>
    <row r="535" ht="15" customHeight="1" spans="1:12">
      <c r="A535" s="63" t="s">
        <v>2389</v>
      </c>
      <c r="B535" s="63"/>
      <c r="C535" s="63"/>
      <c r="D535" s="64" t="s">
        <v>4</v>
      </c>
      <c r="E535" s="64"/>
      <c r="F535" s="64"/>
      <c r="G535" s="64" t="s">
        <v>2297</v>
      </c>
      <c r="H535" s="64" t="s">
        <v>2298</v>
      </c>
      <c r="I535" s="64"/>
      <c r="J535" s="64" t="s">
        <v>2299</v>
      </c>
      <c r="K535" s="64"/>
      <c r="L535" s="64" t="s">
        <v>2300</v>
      </c>
    </row>
    <row r="536" ht="15" customHeight="1" spans="1:12">
      <c r="A536" s="65" t="s">
        <v>2630</v>
      </c>
      <c r="B536" s="66" t="s">
        <v>2631</v>
      </c>
      <c r="C536" s="66"/>
      <c r="D536" s="65" t="s">
        <v>14</v>
      </c>
      <c r="E536" s="65"/>
      <c r="F536" s="65"/>
      <c r="G536" s="65" t="s">
        <v>2392</v>
      </c>
      <c r="H536" s="67">
        <v>27.1462</v>
      </c>
      <c r="I536" s="67"/>
      <c r="J536" s="70">
        <v>32.27</v>
      </c>
      <c r="K536" s="70"/>
      <c r="L536" s="70">
        <f>TRUNC(TRUNC(H536,8)*J536,2)</f>
        <v>876</v>
      </c>
    </row>
    <row r="537" ht="15" customHeight="1" spans="1:12">
      <c r="A537" s="65" t="s">
        <v>2395</v>
      </c>
      <c r="B537" s="66" t="s">
        <v>2396</v>
      </c>
      <c r="C537" s="66"/>
      <c r="D537" s="65" t="s">
        <v>14</v>
      </c>
      <c r="E537" s="65"/>
      <c r="F537" s="65"/>
      <c r="G537" s="65" t="s">
        <v>2392</v>
      </c>
      <c r="H537" s="67">
        <v>21.3292</v>
      </c>
      <c r="I537" s="67"/>
      <c r="J537" s="70">
        <v>23.23</v>
      </c>
      <c r="K537" s="70"/>
      <c r="L537" s="70">
        <f>TRUNC(TRUNC(H537,8)*J537,2)</f>
        <v>495.47</v>
      </c>
    </row>
    <row r="538" ht="18" customHeight="1" spans="1:12">
      <c r="A538" s="2"/>
      <c r="B538" s="2"/>
      <c r="C538" s="2"/>
      <c r="D538" s="2"/>
      <c r="E538" s="2"/>
      <c r="F538" s="2"/>
      <c r="G538" s="2"/>
      <c r="H538" s="68" t="s">
        <v>2393</v>
      </c>
      <c r="I538" s="68"/>
      <c r="J538" s="68"/>
      <c r="K538" s="68"/>
      <c r="L538" s="71">
        <f>SUM(L536:L537)</f>
        <v>1371.47</v>
      </c>
    </row>
    <row r="539" ht="15" customHeight="1" spans="1:12">
      <c r="A539" s="63" t="s">
        <v>2314</v>
      </c>
      <c r="B539" s="63"/>
      <c r="C539" s="63"/>
      <c r="D539" s="64" t="s">
        <v>4</v>
      </c>
      <c r="E539" s="64"/>
      <c r="F539" s="64"/>
      <c r="G539" s="64" t="s">
        <v>2297</v>
      </c>
      <c r="H539" s="64" t="s">
        <v>2298</v>
      </c>
      <c r="I539" s="64"/>
      <c r="J539" s="64" t="s">
        <v>2299</v>
      </c>
      <c r="K539" s="64"/>
      <c r="L539" s="64" t="s">
        <v>2300</v>
      </c>
    </row>
    <row r="540" ht="29.1" customHeight="1" spans="1:12">
      <c r="A540" s="65" t="s">
        <v>2647</v>
      </c>
      <c r="B540" s="66" t="s">
        <v>2648</v>
      </c>
      <c r="C540" s="66"/>
      <c r="D540" s="65" t="s">
        <v>14</v>
      </c>
      <c r="E540" s="65"/>
      <c r="F540" s="65"/>
      <c r="G540" s="65" t="s">
        <v>51</v>
      </c>
      <c r="H540" s="67">
        <v>0.3976</v>
      </c>
      <c r="I540" s="67"/>
      <c r="J540" s="70">
        <v>794.07</v>
      </c>
      <c r="K540" s="70"/>
      <c r="L540" s="70">
        <f t="shared" ref="L540:L546" si="13">TRUNC(TRUNC(H540,8)*J540,2)</f>
        <v>315.72</v>
      </c>
    </row>
    <row r="541" ht="21" customHeight="1" spans="1:12">
      <c r="A541" s="65" t="s">
        <v>2649</v>
      </c>
      <c r="B541" s="66" t="s">
        <v>2650</v>
      </c>
      <c r="C541" s="66"/>
      <c r="D541" s="65" t="s">
        <v>14</v>
      </c>
      <c r="E541" s="65"/>
      <c r="F541" s="65"/>
      <c r="G541" s="65" t="s">
        <v>193</v>
      </c>
      <c r="H541" s="67">
        <v>5.4296</v>
      </c>
      <c r="I541" s="67"/>
      <c r="J541" s="70">
        <v>10.8</v>
      </c>
      <c r="K541" s="70"/>
      <c r="L541" s="70">
        <f t="shared" si="13"/>
        <v>58.63</v>
      </c>
    </row>
    <row r="542" ht="21" customHeight="1" spans="1:12">
      <c r="A542" s="65" t="s">
        <v>2651</v>
      </c>
      <c r="B542" s="66" t="s">
        <v>2652</v>
      </c>
      <c r="C542" s="66"/>
      <c r="D542" s="65" t="s">
        <v>14</v>
      </c>
      <c r="E542" s="65"/>
      <c r="F542" s="65"/>
      <c r="G542" s="65" t="s">
        <v>193</v>
      </c>
      <c r="H542" s="67">
        <v>7.404</v>
      </c>
      <c r="I542" s="67"/>
      <c r="J542" s="70">
        <v>11.41</v>
      </c>
      <c r="K542" s="70"/>
      <c r="L542" s="70">
        <f t="shared" si="13"/>
        <v>84.47</v>
      </c>
    </row>
    <row r="543" ht="21" customHeight="1" spans="1:12">
      <c r="A543" s="65" t="s">
        <v>2653</v>
      </c>
      <c r="B543" s="66" t="s">
        <v>2654</v>
      </c>
      <c r="C543" s="66"/>
      <c r="D543" s="65" t="s">
        <v>14</v>
      </c>
      <c r="E543" s="65"/>
      <c r="F543" s="65"/>
      <c r="G543" s="65" t="s">
        <v>51</v>
      </c>
      <c r="H543" s="67">
        <v>0.1354</v>
      </c>
      <c r="I543" s="67"/>
      <c r="J543" s="70">
        <v>1117.16</v>
      </c>
      <c r="K543" s="70"/>
      <c r="L543" s="70">
        <f t="shared" si="13"/>
        <v>151.26</v>
      </c>
    </row>
    <row r="544" ht="21" customHeight="1" spans="1:12">
      <c r="A544" s="65" t="s">
        <v>2655</v>
      </c>
      <c r="B544" s="66" t="s">
        <v>2656</v>
      </c>
      <c r="C544" s="66"/>
      <c r="D544" s="65" t="s">
        <v>14</v>
      </c>
      <c r="E544" s="65"/>
      <c r="F544" s="65"/>
      <c r="G544" s="65" t="s">
        <v>51</v>
      </c>
      <c r="H544" s="67">
        <v>0.2242</v>
      </c>
      <c r="I544" s="67"/>
      <c r="J544" s="70">
        <v>1159.3</v>
      </c>
      <c r="K544" s="70"/>
      <c r="L544" s="70">
        <f t="shared" si="13"/>
        <v>259.91</v>
      </c>
    </row>
    <row r="545" ht="29.1" customHeight="1" spans="1:12">
      <c r="A545" s="65" t="s">
        <v>2657</v>
      </c>
      <c r="B545" s="66" t="s">
        <v>2658</v>
      </c>
      <c r="C545" s="66"/>
      <c r="D545" s="65" t="s">
        <v>14</v>
      </c>
      <c r="E545" s="65"/>
      <c r="F545" s="65"/>
      <c r="G545" s="65" t="s">
        <v>51</v>
      </c>
      <c r="H545" s="67">
        <v>0.3332</v>
      </c>
      <c r="I545" s="67"/>
      <c r="J545" s="70">
        <v>2654.18</v>
      </c>
      <c r="K545" s="70"/>
      <c r="L545" s="70">
        <f t="shared" si="13"/>
        <v>884.37</v>
      </c>
    </row>
    <row r="546" ht="29.1" customHeight="1" spans="1:12">
      <c r="A546" s="65" t="s">
        <v>2659</v>
      </c>
      <c r="B546" s="66" t="s">
        <v>2660</v>
      </c>
      <c r="C546" s="66"/>
      <c r="D546" s="65" t="s">
        <v>14</v>
      </c>
      <c r="E546" s="65"/>
      <c r="F546" s="65"/>
      <c r="G546" s="65" t="s">
        <v>51</v>
      </c>
      <c r="H546" s="67">
        <v>0.429</v>
      </c>
      <c r="I546" s="67"/>
      <c r="J546" s="70">
        <v>195.11</v>
      </c>
      <c r="K546" s="70"/>
      <c r="L546" s="70">
        <f t="shared" si="13"/>
        <v>83.7</v>
      </c>
    </row>
    <row r="547" ht="15" customHeight="1" spans="1:12">
      <c r="A547" s="2"/>
      <c r="B547" s="2"/>
      <c r="C547" s="2"/>
      <c r="D547" s="2"/>
      <c r="E547" s="2"/>
      <c r="F547" s="2"/>
      <c r="G547" s="2"/>
      <c r="H547" s="68" t="s">
        <v>2317</v>
      </c>
      <c r="I547" s="68"/>
      <c r="J547" s="68"/>
      <c r="K547" s="68"/>
      <c r="L547" s="71">
        <f>SUM(L540:L546)</f>
        <v>1838.06</v>
      </c>
    </row>
    <row r="548" ht="15" customHeight="1" spans="1:12">
      <c r="A548" s="2"/>
      <c r="B548" s="2"/>
      <c r="C548" s="2"/>
      <c r="D548" s="2"/>
      <c r="E548" s="2"/>
      <c r="F548" s="2"/>
      <c r="G548" s="2"/>
      <c r="H548" s="69" t="s">
        <v>2318</v>
      </c>
      <c r="I548" s="69"/>
      <c r="J548" s="69"/>
      <c r="K548" s="69"/>
      <c r="L548" s="72">
        <f>SUM(L529,L534,L538,L547)</f>
        <v>4559.03</v>
      </c>
    </row>
    <row r="549" ht="9.95" customHeight="1" spans="1:12">
      <c r="A549" s="2"/>
      <c r="B549" s="2"/>
      <c r="C549" s="2"/>
      <c r="D549" s="2"/>
      <c r="E549" s="2"/>
      <c r="F549" s="2"/>
      <c r="G549" s="2"/>
      <c r="H549" s="61"/>
      <c r="I549" s="61"/>
      <c r="J549" s="61"/>
      <c r="K549" s="61"/>
      <c r="L549" s="61"/>
    </row>
    <row r="550" ht="20.1" customHeight="1" spans="1:12">
      <c r="A550" s="62" t="s">
        <v>2661</v>
      </c>
      <c r="B550" s="62"/>
      <c r="C550" s="62"/>
      <c r="D550" s="62"/>
      <c r="E550" s="62"/>
      <c r="F550" s="62"/>
      <c r="G550" s="62"/>
      <c r="H550" s="62"/>
      <c r="I550" s="62"/>
      <c r="J550" s="62"/>
      <c r="K550" s="62"/>
      <c r="L550" s="62"/>
    </row>
    <row r="551" ht="15" customHeight="1" spans="1:12">
      <c r="A551" s="63" t="s">
        <v>2381</v>
      </c>
      <c r="B551" s="63"/>
      <c r="C551" s="63"/>
      <c r="D551" s="64" t="s">
        <v>4</v>
      </c>
      <c r="E551" s="64"/>
      <c r="F551" s="64"/>
      <c r="G551" s="64" t="s">
        <v>2297</v>
      </c>
      <c r="H551" s="64" t="s">
        <v>2298</v>
      </c>
      <c r="I551" s="64"/>
      <c r="J551" s="64" t="s">
        <v>2299</v>
      </c>
      <c r="K551" s="64"/>
      <c r="L551" s="64" t="s">
        <v>2300</v>
      </c>
    </row>
    <row r="552" ht="29.1" customHeight="1" spans="1:12">
      <c r="A552" s="65" t="s">
        <v>2600</v>
      </c>
      <c r="B552" s="66" t="s">
        <v>2601</v>
      </c>
      <c r="C552" s="66"/>
      <c r="D552" s="65" t="s">
        <v>14</v>
      </c>
      <c r="E552" s="65"/>
      <c r="F552" s="65"/>
      <c r="G552" s="65" t="s">
        <v>2384</v>
      </c>
      <c r="H552" s="67">
        <v>0.5075</v>
      </c>
      <c r="I552" s="67"/>
      <c r="J552" s="70">
        <v>38.95</v>
      </c>
      <c r="K552" s="70"/>
      <c r="L552" s="70">
        <f>TRUNC(TRUNC(H552,8)*J552,2)</f>
        <v>19.76</v>
      </c>
    </row>
    <row r="553" ht="29.1" customHeight="1" spans="1:12">
      <c r="A553" s="65" t="s">
        <v>2602</v>
      </c>
      <c r="B553" s="66" t="s">
        <v>2603</v>
      </c>
      <c r="C553" s="66"/>
      <c r="D553" s="65" t="s">
        <v>14</v>
      </c>
      <c r="E553" s="65"/>
      <c r="F553" s="65"/>
      <c r="G553" s="65" t="s">
        <v>2387</v>
      </c>
      <c r="H553" s="67">
        <v>0.1263</v>
      </c>
      <c r="I553" s="67"/>
      <c r="J553" s="70">
        <v>40.48</v>
      </c>
      <c r="K553" s="70"/>
      <c r="L553" s="70">
        <f>TRUNC(TRUNC(H553,8)*J553,2)</f>
        <v>5.11</v>
      </c>
    </row>
    <row r="554" ht="18" customHeight="1" spans="1:12">
      <c r="A554" s="2"/>
      <c r="B554" s="2"/>
      <c r="C554" s="2"/>
      <c r="D554" s="2"/>
      <c r="E554" s="2"/>
      <c r="F554" s="2"/>
      <c r="G554" s="2"/>
      <c r="H554" s="68" t="s">
        <v>2388</v>
      </c>
      <c r="I554" s="68"/>
      <c r="J554" s="68"/>
      <c r="K554" s="68"/>
      <c r="L554" s="71">
        <f>SUM(L552:L553)</f>
        <v>24.87</v>
      </c>
    </row>
    <row r="555" ht="15" customHeight="1" spans="1:12">
      <c r="A555" s="63" t="s">
        <v>2413</v>
      </c>
      <c r="B555" s="63"/>
      <c r="C555" s="63"/>
      <c r="D555" s="64" t="s">
        <v>4</v>
      </c>
      <c r="E555" s="64"/>
      <c r="F555" s="64"/>
      <c r="G555" s="64" t="s">
        <v>2297</v>
      </c>
      <c r="H555" s="64" t="s">
        <v>2298</v>
      </c>
      <c r="I555" s="64"/>
      <c r="J555" s="64" t="s">
        <v>2299</v>
      </c>
      <c r="K555" s="64"/>
      <c r="L555" s="64" t="s">
        <v>2300</v>
      </c>
    </row>
    <row r="556" ht="29.1" customHeight="1" spans="1:12">
      <c r="A556" s="65" t="s">
        <v>2662</v>
      </c>
      <c r="B556" s="66" t="s">
        <v>2663</v>
      </c>
      <c r="C556" s="66"/>
      <c r="D556" s="65" t="s">
        <v>14</v>
      </c>
      <c r="E556" s="65"/>
      <c r="F556" s="65"/>
      <c r="G556" s="65" t="s">
        <v>41</v>
      </c>
      <c r="H556" s="67">
        <v>4.2</v>
      </c>
      <c r="I556" s="67"/>
      <c r="J556" s="70">
        <v>46.78</v>
      </c>
      <c r="K556" s="70"/>
      <c r="L556" s="70">
        <f t="shared" ref="L556:L562" si="14">TRUNC(TRUNC(H556,8)*J556,2)</f>
        <v>196.47</v>
      </c>
    </row>
    <row r="557" ht="29.1" customHeight="1" spans="1:12">
      <c r="A557" s="65" t="s">
        <v>2664</v>
      </c>
      <c r="B557" s="66" t="s">
        <v>2665</v>
      </c>
      <c r="C557" s="66"/>
      <c r="D557" s="65" t="s">
        <v>14</v>
      </c>
      <c r="E557" s="65"/>
      <c r="F557" s="65"/>
      <c r="G557" s="65" t="s">
        <v>51</v>
      </c>
      <c r="H557" s="67">
        <v>0.8291</v>
      </c>
      <c r="I557" s="67"/>
      <c r="J557" s="70">
        <v>490</v>
      </c>
      <c r="K557" s="70"/>
      <c r="L557" s="70">
        <f t="shared" si="14"/>
        <v>406.25</v>
      </c>
    </row>
    <row r="558" ht="29.1" customHeight="1" spans="1:12">
      <c r="A558" s="65" t="s">
        <v>2666</v>
      </c>
      <c r="B558" s="66" t="s">
        <v>2667</v>
      </c>
      <c r="C558" s="66"/>
      <c r="D558" s="65" t="s">
        <v>14</v>
      </c>
      <c r="E558" s="65"/>
      <c r="F558" s="65"/>
      <c r="G558" s="65" t="s">
        <v>146</v>
      </c>
      <c r="H558" s="67">
        <v>59.4</v>
      </c>
      <c r="I558" s="67"/>
      <c r="J558" s="70">
        <v>30.03</v>
      </c>
      <c r="K558" s="70"/>
      <c r="L558" s="70">
        <f t="shared" si="14"/>
        <v>1783.78</v>
      </c>
    </row>
    <row r="559" ht="21" customHeight="1" spans="1:12">
      <c r="A559" s="65" t="s">
        <v>2604</v>
      </c>
      <c r="B559" s="66" t="s">
        <v>2605</v>
      </c>
      <c r="C559" s="66"/>
      <c r="D559" s="65" t="s">
        <v>14</v>
      </c>
      <c r="E559" s="65"/>
      <c r="F559" s="65"/>
      <c r="G559" s="65" t="s">
        <v>146</v>
      </c>
      <c r="H559" s="67">
        <v>25.96</v>
      </c>
      <c r="I559" s="67"/>
      <c r="J559" s="70">
        <v>9.5</v>
      </c>
      <c r="K559" s="70"/>
      <c r="L559" s="70">
        <f t="shared" si="14"/>
        <v>246.62</v>
      </c>
    </row>
    <row r="560" ht="15" customHeight="1" spans="1:12">
      <c r="A560" s="65" t="s">
        <v>2606</v>
      </c>
      <c r="B560" s="66" t="s">
        <v>2607</v>
      </c>
      <c r="C560" s="66"/>
      <c r="D560" s="65" t="s">
        <v>14</v>
      </c>
      <c r="E560" s="65"/>
      <c r="F560" s="65"/>
      <c r="G560" s="65" t="s">
        <v>193</v>
      </c>
      <c r="H560" s="67">
        <v>1.292</v>
      </c>
      <c r="I560" s="67"/>
      <c r="J560" s="70">
        <v>17.46</v>
      </c>
      <c r="K560" s="70"/>
      <c r="L560" s="70">
        <f t="shared" si="14"/>
        <v>22.55</v>
      </c>
    </row>
    <row r="561" ht="21" customHeight="1" spans="1:12">
      <c r="A561" s="65" t="s">
        <v>2608</v>
      </c>
      <c r="B561" s="66" t="s">
        <v>2609</v>
      </c>
      <c r="C561" s="66"/>
      <c r="D561" s="65" t="s">
        <v>14</v>
      </c>
      <c r="E561" s="65"/>
      <c r="F561" s="65"/>
      <c r="G561" s="65" t="s">
        <v>146</v>
      </c>
      <c r="H561" s="67">
        <v>17.6</v>
      </c>
      <c r="I561" s="67"/>
      <c r="J561" s="70">
        <v>6.78</v>
      </c>
      <c r="K561" s="70"/>
      <c r="L561" s="70">
        <f t="shared" si="14"/>
        <v>119.32</v>
      </c>
    </row>
    <row r="562" ht="21" customHeight="1" spans="1:12">
      <c r="A562" s="65" t="s">
        <v>2668</v>
      </c>
      <c r="B562" s="66" t="s">
        <v>2669</v>
      </c>
      <c r="C562" s="66"/>
      <c r="D562" s="65" t="s">
        <v>14</v>
      </c>
      <c r="E562" s="65"/>
      <c r="F562" s="65"/>
      <c r="G562" s="65" t="s">
        <v>146</v>
      </c>
      <c r="H562" s="67">
        <v>89.1</v>
      </c>
      <c r="I562" s="67"/>
      <c r="J562" s="70">
        <v>15.75</v>
      </c>
      <c r="K562" s="70"/>
      <c r="L562" s="70">
        <f t="shared" si="14"/>
        <v>1403.32</v>
      </c>
    </row>
    <row r="563" ht="15" customHeight="1" spans="1:12">
      <c r="A563" s="2"/>
      <c r="B563" s="2"/>
      <c r="C563" s="2"/>
      <c r="D563" s="2"/>
      <c r="E563" s="2"/>
      <c r="F563" s="2"/>
      <c r="G563" s="2"/>
      <c r="H563" s="68" t="s">
        <v>2424</v>
      </c>
      <c r="I563" s="68"/>
      <c r="J563" s="68"/>
      <c r="K563" s="68"/>
      <c r="L563" s="71">
        <f>SUM(L556:L562)</f>
        <v>4178.31</v>
      </c>
    </row>
    <row r="564" ht="15" customHeight="1" spans="1:12">
      <c r="A564" s="63" t="s">
        <v>2389</v>
      </c>
      <c r="B564" s="63"/>
      <c r="C564" s="63"/>
      <c r="D564" s="64" t="s">
        <v>4</v>
      </c>
      <c r="E564" s="64"/>
      <c r="F564" s="64"/>
      <c r="G564" s="64" t="s">
        <v>2297</v>
      </c>
      <c r="H564" s="64" t="s">
        <v>2298</v>
      </c>
      <c r="I564" s="64"/>
      <c r="J564" s="64" t="s">
        <v>2299</v>
      </c>
      <c r="K564" s="64"/>
      <c r="L564" s="64" t="s">
        <v>2300</v>
      </c>
    </row>
    <row r="565" ht="21" customHeight="1" spans="1:12">
      <c r="A565" s="65" t="s">
        <v>2612</v>
      </c>
      <c r="B565" s="66" t="s">
        <v>2613</v>
      </c>
      <c r="C565" s="66"/>
      <c r="D565" s="65" t="s">
        <v>14</v>
      </c>
      <c r="E565" s="65"/>
      <c r="F565" s="65"/>
      <c r="G565" s="65" t="s">
        <v>2392</v>
      </c>
      <c r="H565" s="67">
        <v>24.263</v>
      </c>
      <c r="I565" s="67"/>
      <c r="J565" s="70">
        <v>23.87</v>
      </c>
      <c r="K565" s="70"/>
      <c r="L565" s="70">
        <f>TRUNC(TRUNC(H565,8)*J565,2)</f>
        <v>579.15</v>
      </c>
    </row>
    <row r="566" ht="21" customHeight="1" spans="1:12">
      <c r="A566" s="65" t="s">
        <v>2523</v>
      </c>
      <c r="B566" s="66" t="s">
        <v>2524</v>
      </c>
      <c r="C566" s="66"/>
      <c r="D566" s="65" t="s">
        <v>14</v>
      </c>
      <c r="E566" s="65"/>
      <c r="F566" s="65"/>
      <c r="G566" s="65" t="s">
        <v>2392</v>
      </c>
      <c r="H566" s="67">
        <v>36.331</v>
      </c>
      <c r="I566" s="67"/>
      <c r="J566" s="70">
        <v>31.88</v>
      </c>
      <c r="K566" s="70"/>
      <c r="L566" s="70">
        <f>TRUNC(TRUNC(H566,8)*J566,2)</f>
        <v>1158.23</v>
      </c>
    </row>
    <row r="567" ht="18" customHeight="1" spans="1:12">
      <c r="A567" s="2"/>
      <c r="B567" s="2"/>
      <c r="C567" s="2"/>
      <c r="D567" s="2"/>
      <c r="E567" s="2"/>
      <c r="F567" s="2"/>
      <c r="G567" s="2"/>
      <c r="H567" s="68" t="s">
        <v>2393</v>
      </c>
      <c r="I567" s="68"/>
      <c r="J567" s="68"/>
      <c r="K567" s="68"/>
      <c r="L567" s="71">
        <f>SUM(L565:L566)</f>
        <v>1737.38</v>
      </c>
    </row>
    <row r="568" ht="15" customHeight="1" spans="1:12">
      <c r="A568" s="2"/>
      <c r="B568" s="2"/>
      <c r="C568" s="2"/>
      <c r="D568" s="2"/>
      <c r="E568" s="2"/>
      <c r="F568" s="2"/>
      <c r="G568" s="2"/>
      <c r="H568" s="69" t="s">
        <v>2318</v>
      </c>
      <c r="I568" s="69"/>
      <c r="J568" s="69"/>
      <c r="K568" s="69"/>
      <c r="L568" s="72">
        <f>SUM(L554,L563,L567)</f>
        <v>5940.56</v>
      </c>
    </row>
    <row r="569" ht="9.95" customHeight="1" spans="1:12">
      <c r="A569" s="2"/>
      <c r="B569" s="2"/>
      <c r="C569" s="2"/>
      <c r="D569" s="2"/>
      <c r="E569" s="2"/>
      <c r="F569" s="2"/>
      <c r="G569" s="2"/>
      <c r="H569" s="61"/>
      <c r="I569" s="61"/>
      <c r="J569" s="61"/>
      <c r="K569" s="61"/>
      <c r="L569" s="61"/>
    </row>
    <row r="570" ht="20.1" customHeight="1" spans="1:12">
      <c r="A570" s="62" t="s">
        <v>2670</v>
      </c>
      <c r="B570" s="62"/>
      <c r="C570" s="62"/>
      <c r="D570" s="62"/>
      <c r="E570" s="62"/>
      <c r="F570" s="62"/>
      <c r="G570" s="62"/>
      <c r="H570" s="62"/>
      <c r="I570" s="62"/>
      <c r="J570" s="62"/>
      <c r="K570" s="62"/>
      <c r="L570" s="62"/>
    </row>
    <row r="571" ht="15" customHeight="1" spans="1:12">
      <c r="A571" s="63" t="s">
        <v>2413</v>
      </c>
      <c r="B571" s="63"/>
      <c r="C571" s="63"/>
      <c r="D571" s="64" t="s">
        <v>4</v>
      </c>
      <c r="E571" s="64"/>
      <c r="F571" s="64"/>
      <c r="G571" s="64" t="s">
        <v>2297</v>
      </c>
      <c r="H571" s="64" t="s">
        <v>2298</v>
      </c>
      <c r="I571" s="64"/>
      <c r="J571" s="64" t="s">
        <v>2299</v>
      </c>
      <c r="K571" s="64"/>
      <c r="L571" s="64" t="s">
        <v>2300</v>
      </c>
    </row>
    <row r="572" ht="21" customHeight="1" spans="1:12">
      <c r="A572" s="65" t="s">
        <v>2671</v>
      </c>
      <c r="B572" s="66" t="s">
        <v>2672</v>
      </c>
      <c r="C572" s="66"/>
      <c r="D572" s="65" t="s">
        <v>14</v>
      </c>
      <c r="E572" s="65"/>
      <c r="F572" s="65"/>
      <c r="G572" s="65" t="s">
        <v>35</v>
      </c>
      <c r="H572" s="67">
        <v>1</v>
      </c>
      <c r="I572" s="67"/>
      <c r="J572" s="70">
        <v>402.48</v>
      </c>
      <c r="K572" s="70"/>
      <c r="L572" s="70">
        <f>TRUNC(TRUNC(H572,8)*J572,2)</f>
        <v>402.48</v>
      </c>
    </row>
    <row r="573" ht="15" customHeight="1" spans="1:12">
      <c r="A573" s="2"/>
      <c r="B573" s="2"/>
      <c r="C573" s="2"/>
      <c r="D573" s="2"/>
      <c r="E573" s="2"/>
      <c r="F573" s="2"/>
      <c r="G573" s="2"/>
      <c r="H573" s="68" t="s">
        <v>2424</v>
      </c>
      <c r="I573" s="68"/>
      <c r="J573" s="68"/>
      <c r="K573" s="68"/>
      <c r="L573" s="71">
        <f>SUM(L572:L572)</f>
        <v>402.48</v>
      </c>
    </row>
    <row r="574" ht="15" customHeight="1" spans="1:12">
      <c r="A574" s="63" t="s">
        <v>2389</v>
      </c>
      <c r="B574" s="63"/>
      <c r="C574" s="63"/>
      <c r="D574" s="64" t="s">
        <v>4</v>
      </c>
      <c r="E574" s="64"/>
      <c r="F574" s="64"/>
      <c r="G574" s="64" t="s">
        <v>2297</v>
      </c>
      <c r="H574" s="64" t="s">
        <v>2298</v>
      </c>
      <c r="I574" s="64"/>
      <c r="J574" s="64" t="s">
        <v>2299</v>
      </c>
      <c r="K574" s="64"/>
      <c r="L574" s="64" t="s">
        <v>2300</v>
      </c>
    </row>
    <row r="575" ht="21" customHeight="1" spans="1:12">
      <c r="A575" s="65" t="s">
        <v>2673</v>
      </c>
      <c r="B575" s="66" t="s">
        <v>2674</v>
      </c>
      <c r="C575" s="66"/>
      <c r="D575" s="65" t="s">
        <v>14</v>
      </c>
      <c r="E575" s="65"/>
      <c r="F575" s="65"/>
      <c r="G575" s="65" t="s">
        <v>2392</v>
      </c>
      <c r="H575" s="67">
        <v>0.151</v>
      </c>
      <c r="I575" s="67"/>
      <c r="J575" s="70">
        <v>23.37</v>
      </c>
      <c r="K575" s="70"/>
      <c r="L575" s="70">
        <f>TRUNC(TRUNC(H575,8)*J575,2)</f>
        <v>3.52</v>
      </c>
    </row>
    <row r="576" ht="21" customHeight="1" spans="1:12">
      <c r="A576" s="65" t="s">
        <v>2675</v>
      </c>
      <c r="B576" s="66" t="s">
        <v>2676</v>
      </c>
      <c r="C576" s="66"/>
      <c r="D576" s="65" t="s">
        <v>14</v>
      </c>
      <c r="E576" s="65"/>
      <c r="F576" s="65"/>
      <c r="G576" s="65" t="s">
        <v>2392</v>
      </c>
      <c r="H576" s="67">
        <v>0.151</v>
      </c>
      <c r="I576" s="67"/>
      <c r="J576" s="70">
        <v>31.5</v>
      </c>
      <c r="K576" s="70"/>
      <c r="L576" s="70">
        <f>TRUNC(TRUNC(H576,8)*J576,2)</f>
        <v>4.75</v>
      </c>
    </row>
    <row r="577" ht="18" customHeight="1" spans="1:12">
      <c r="A577" s="2"/>
      <c r="B577" s="2"/>
      <c r="C577" s="2"/>
      <c r="D577" s="2"/>
      <c r="E577" s="2"/>
      <c r="F577" s="2"/>
      <c r="G577" s="2"/>
      <c r="H577" s="68" t="s">
        <v>2393</v>
      </c>
      <c r="I577" s="68"/>
      <c r="J577" s="68"/>
      <c r="K577" s="68"/>
      <c r="L577" s="71">
        <f>SUM(L575:L576)</f>
        <v>8.27</v>
      </c>
    </row>
    <row r="578" ht="15" customHeight="1" spans="1:12">
      <c r="A578" s="2"/>
      <c r="B578" s="2"/>
      <c r="C578" s="2"/>
      <c r="D578" s="2"/>
      <c r="E578" s="2"/>
      <c r="F578" s="2"/>
      <c r="G578" s="2"/>
      <c r="H578" s="69" t="s">
        <v>2318</v>
      </c>
      <c r="I578" s="69"/>
      <c r="J578" s="69"/>
      <c r="K578" s="69"/>
      <c r="L578" s="72">
        <f>SUM(L573,L577)</f>
        <v>410.75</v>
      </c>
    </row>
    <row r="579" ht="9.95" customHeight="1" spans="1:12">
      <c r="A579" s="2"/>
      <c r="B579" s="2"/>
      <c r="C579" s="2"/>
      <c r="D579" s="2"/>
      <c r="E579" s="2"/>
      <c r="F579" s="2"/>
      <c r="G579" s="2"/>
      <c r="H579" s="61"/>
      <c r="I579" s="61"/>
      <c r="J579" s="61"/>
      <c r="K579" s="61"/>
      <c r="L579" s="61"/>
    </row>
    <row r="580" ht="20.1" customHeight="1" spans="1:12">
      <c r="A580" s="62" t="s">
        <v>2677</v>
      </c>
      <c r="B580" s="62"/>
      <c r="C580" s="62"/>
      <c r="D580" s="62"/>
      <c r="E580" s="62"/>
      <c r="F580" s="62"/>
      <c r="G580" s="62"/>
      <c r="H580" s="62"/>
      <c r="I580" s="62"/>
      <c r="J580" s="62"/>
      <c r="K580" s="62"/>
      <c r="L580" s="62"/>
    </row>
    <row r="581" ht="15" customHeight="1" spans="1:12">
      <c r="A581" s="63" t="s">
        <v>2381</v>
      </c>
      <c r="B581" s="63"/>
      <c r="C581" s="63"/>
      <c r="D581" s="64" t="s">
        <v>4</v>
      </c>
      <c r="E581" s="64"/>
      <c r="F581" s="64"/>
      <c r="G581" s="64" t="s">
        <v>2297</v>
      </c>
      <c r="H581" s="64" t="s">
        <v>2298</v>
      </c>
      <c r="I581" s="64"/>
      <c r="J581" s="64" t="s">
        <v>2299</v>
      </c>
      <c r="K581" s="64"/>
      <c r="L581" s="64" t="s">
        <v>2300</v>
      </c>
    </row>
    <row r="582" ht="29.1" customHeight="1" spans="1:12">
      <c r="A582" s="65" t="s">
        <v>2678</v>
      </c>
      <c r="B582" s="66" t="s">
        <v>2679</v>
      </c>
      <c r="C582" s="66"/>
      <c r="D582" s="65" t="s">
        <v>14</v>
      </c>
      <c r="E582" s="65"/>
      <c r="F582" s="65"/>
      <c r="G582" s="65" t="s">
        <v>2384</v>
      </c>
      <c r="H582" s="67">
        <v>0.1394</v>
      </c>
      <c r="I582" s="67"/>
      <c r="J582" s="70">
        <v>92.8</v>
      </c>
      <c r="K582" s="70"/>
      <c r="L582" s="70">
        <f>TRUNC(TRUNC(H582,8)*J582,2)</f>
        <v>12.93</v>
      </c>
    </row>
    <row r="583" ht="29.1" customHeight="1" spans="1:12">
      <c r="A583" s="65" t="s">
        <v>2680</v>
      </c>
      <c r="B583" s="66" t="s">
        <v>2681</v>
      </c>
      <c r="C583" s="66"/>
      <c r="D583" s="65" t="s">
        <v>14</v>
      </c>
      <c r="E583" s="65"/>
      <c r="F583" s="65"/>
      <c r="G583" s="65" t="s">
        <v>2387</v>
      </c>
      <c r="H583" s="67">
        <v>0.24</v>
      </c>
      <c r="I583" s="67"/>
      <c r="J583" s="70">
        <v>213.12</v>
      </c>
      <c r="K583" s="70"/>
      <c r="L583" s="70">
        <f>TRUNC(TRUNC(H583,8)*J583,2)</f>
        <v>51.14</v>
      </c>
    </row>
    <row r="584" ht="18" customHeight="1" spans="1:12">
      <c r="A584" s="2"/>
      <c r="B584" s="2"/>
      <c r="C584" s="2"/>
      <c r="D584" s="2"/>
      <c r="E584" s="2"/>
      <c r="F584" s="2"/>
      <c r="G584" s="2"/>
      <c r="H584" s="68" t="s">
        <v>2388</v>
      </c>
      <c r="I584" s="68"/>
      <c r="J584" s="68"/>
      <c r="K584" s="68"/>
      <c r="L584" s="71">
        <f>SUM(L582:L583)</f>
        <v>64.07</v>
      </c>
    </row>
    <row r="585" ht="15" customHeight="1" spans="1:12">
      <c r="A585" s="2"/>
      <c r="B585" s="2"/>
      <c r="C585" s="2"/>
      <c r="D585" s="2"/>
      <c r="E585" s="2"/>
      <c r="F585" s="2"/>
      <c r="G585" s="2"/>
      <c r="H585" s="69" t="s">
        <v>2318</v>
      </c>
      <c r="I585" s="69"/>
      <c r="J585" s="69"/>
      <c r="K585" s="69"/>
      <c r="L585" s="72">
        <f>SUM(L584)</f>
        <v>64.07</v>
      </c>
    </row>
    <row r="586" ht="9.95" customHeight="1" spans="1:12">
      <c r="A586" s="2"/>
      <c r="B586" s="2"/>
      <c r="C586" s="2"/>
      <c r="D586" s="2"/>
      <c r="E586" s="2"/>
      <c r="F586" s="2"/>
      <c r="G586" s="2"/>
      <c r="H586" s="61"/>
      <c r="I586" s="61"/>
      <c r="J586" s="61"/>
      <c r="K586" s="61"/>
      <c r="L586" s="61"/>
    </row>
    <row r="587" ht="20.1" customHeight="1" spans="1:12">
      <c r="A587" s="62" t="s">
        <v>2682</v>
      </c>
      <c r="B587" s="62"/>
      <c r="C587" s="62"/>
      <c r="D587" s="62"/>
      <c r="E587" s="62"/>
      <c r="F587" s="62"/>
      <c r="G587" s="62"/>
      <c r="H587" s="62"/>
      <c r="I587" s="62"/>
      <c r="J587" s="62"/>
      <c r="K587" s="62"/>
      <c r="L587" s="62"/>
    </row>
    <row r="588" ht="15" customHeight="1" spans="1:12">
      <c r="A588" s="63" t="s">
        <v>2381</v>
      </c>
      <c r="B588" s="63"/>
      <c r="C588" s="63"/>
      <c r="D588" s="64" t="s">
        <v>4</v>
      </c>
      <c r="E588" s="64"/>
      <c r="F588" s="64"/>
      <c r="G588" s="64" t="s">
        <v>2297</v>
      </c>
      <c r="H588" s="64" t="s">
        <v>2298</v>
      </c>
      <c r="I588" s="64"/>
      <c r="J588" s="64" t="s">
        <v>2299</v>
      </c>
      <c r="K588" s="64"/>
      <c r="L588" s="64" t="s">
        <v>2300</v>
      </c>
    </row>
    <row r="589" ht="29.1" customHeight="1" spans="1:12">
      <c r="A589" s="65" t="s">
        <v>2683</v>
      </c>
      <c r="B589" s="66" t="s">
        <v>2684</v>
      </c>
      <c r="C589" s="66"/>
      <c r="D589" s="65" t="s">
        <v>14</v>
      </c>
      <c r="E589" s="65"/>
      <c r="F589" s="65"/>
      <c r="G589" s="65" t="s">
        <v>2384</v>
      </c>
      <c r="H589" s="67">
        <v>1.1662</v>
      </c>
      <c r="I589" s="67"/>
      <c r="J589" s="70">
        <v>36.35</v>
      </c>
      <c r="K589" s="70"/>
      <c r="L589" s="70">
        <f>TRUNC(TRUNC(H589,8)*J589,2)</f>
        <v>42.39</v>
      </c>
    </row>
    <row r="590" ht="29.1" customHeight="1" spans="1:12">
      <c r="A590" s="65" t="s">
        <v>2685</v>
      </c>
      <c r="B590" s="66" t="s">
        <v>2686</v>
      </c>
      <c r="C590" s="66"/>
      <c r="D590" s="65" t="s">
        <v>14</v>
      </c>
      <c r="E590" s="65"/>
      <c r="F590" s="65"/>
      <c r="G590" s="65" t="s">
        <v>2387</v>
      </c>
      <c r="H590" s="67">
        <v>1.5122</v>
      </c>
      <c r="I590" s="67"/>
      <c r="J590" s="70">
        <v>39.05</v>
      </c>
      <c r="K590" s="70"/>
      <c r="L590" s="70">
        <f>TRUNC(TRUNC(H590,8)*J590,2)</f>
        <v>59.05</v>
      </c>
    </row>
    <row r="591" ht="18" customHeight="1" spans="1:12">
      <c r="A591" s="2"/>
      <c r="B591" s="2"/>
      <c r="C591" s="2"/>
      <c r="D591" s="2"/>
      <c r="E591" s="2"/>
      <c r="F591" s="2"/>
      <c r="G591" s="2"/>
      <c r="H591" s="68" t="s">
        <v>2388</v>
      </c>
      <c r="I591" s="68"/>
      <c r="J591" s="68"/>
      <c r="K591" s="68"/>
      <c r="L591" s="71">
        <f>SUM(L589:L590)</f>
        <v>101.44</v>
      </c>
    </row>
    <row r="592" ht="15" customHeight="1" spans="1:12">
      <c r="A592" s="63" t="s">
        <v>2389</v>
      </c>
      <c r="B592" s="63"/>
      <c r="C592" s="63"/>
      <c r="D592" s="64" t="s">
        <v>4</v>
      </c>
      <c r="E592" s="64"/>
      <c r="F592" s="64"/>
      <c r="G592" s="64" t="s">
        <v>2297</v>
      </c>
      <c r="H592" s="64" t="s">
        <v>2298</v>
      </c>
      <c r="I592" s="64"/>
      <c r="J592" s="64" t="s">
        <v>2299</v>
      </c>
      <c r="K592" s="64"/>
      <c r="L592" s="64" t="s">
        <v>2300</v>
      </c>
    </row>
    <row r="593" ht="15" customHeight="1" spans="1:12">
      <c r="A593" s="65" t="s">
        <v>2630</v>
      </c>
      <c r="B593" s="66" t="s">
        <v>2631</v>
      </c>
      <c r="C593" s="66"/>
      <c r="D593" s="65" t="s">
        <v>14</v>
      </c>
      <c r="E593" s="65"/>
      <c r="F593" s="65"/>
      <c r="G593" s="65" t="s">
        <v>2392</v>
      </c>
      <c r="H593" s="67">
        <v>0.0947</v>
      </c>
      <c r="I593" s="67"/>
      <c r="J593" s="70">
        <v>32.27</v>
      </c>
      <c r="K593" s="70"/>
      <c r="L593" s="70">
        <f>TRUNC(TRUNC(H593,8)*J593,2)</f>
        <v>3.05</v>
      </c>
    </row>
    <row r="594" ht="15" customHeight="1" spans="1:12">
      <c r="A594" s="65" t="s">
        <v>2395</v>
      </c>
      <c r="B594" s="66" t="s">
        <v>2396</v>
      </c>
      <c r="C594" s="66"/>
      <c r="D594" s="65" t="s">
        <v>14</v>
      </c>
      <c r="E594" s="65"/>
      <c r="F594" s="65"/>
      <c r="G594" s="65" t="s">
        <v>2392</v>
      </c>
      <c r="H594" s="67">
        <v>0.5873</v>
      </c>
      <c r="I594" s="67"/>
      <c r="J594" s="70">
        <v>23.23</v>
      </c>
      <c r="K594" s="70"/>
      <c r="L594" s="70">
        <f>TRUNC(TRUNC(H594,8)*J594,2)</f>
        <v>13.64</v>
      </c>
    </row>
    <row r="595" ht="18" customHeight="1" spans="1:12">
      <c r="A595" s="2"/>
      <c r="B595" s="2"/>
      <c r="C595" s="2"/>
      <c r="D595" s="2"/>
      <c r="E595" s="2"/>
      <c r="F595" s="2"/>
      <c r="G595" s="2"/>
      <c r="H595" s="68" t="s">
        <v>2393</v>
      </c>
      <c r="I595" s="68"/>
      <c r="J595" s="68"/>
      <c r="K595" s="68"/>
      <c r="L595" s="71">
        <f>SUM(L593:L594)</f>
        <v>16.69</v>
      </c>
    </row>
    <row r="596" ht="15" customHeight="1" spans="1:12">
      <c r="A596" s="2"/>
      <c r="B596" s="2"/>
      <c r="C596" s="2"/>
      <c r="D596" s="2"/>
      <c r="E596" s="2"/>
      <c r="F596" s="2"/>
      <c r="G596" s="2"/>
      <c r="H596" s="69" t="s">
        <v>2318</v>
      </c>
      <c r="I596" s="69"/>
      <c r="J596" s="69"/>
      <c r="K596" s="69"/>
      <c r="L596" s="72">
        <f>SUM(L591,L595)</f>
        <v>118.13</v>
      </c>
    </row>
    <row r="597" ht="9.95" customHeight="1" spans="1:12">
      <c r="A597" s="2"/>
      <c r="B597" s="2"/>
      <c r="C597" s="2"/>
      <c r="D597" s="2"/>
      <c r="E597" s="2"/>
      <c r="F597" s="2"/>
      <c r="G597" s="2"/>
      <c r="H597" s="61"/>
      <c r="I597" s="61"/>
      <c r="J597" s="61"/>
      <c r="K597" s="61"/>
      <c r="L597" s="61"/>
    </row>
    <row r="598" ht="20.1" customHeight="1" spans="1:12">
      <c r="A598" s="62" t="s">
        <v>2687</v>
      </c>
      <c r="B598" s="62"/>
      <c r="C598" s="62"/>
      <c r="D598" s="62"/>
      <c r="E598" s="62"/>
      <c r="F598" s="62"/>
      <c r="G598" s="62"/>
      <c r="H598" s="62"/>
      <c r="I598" s="62"/>
      <c r="J598" s="62"/>
      <c r="K598" s="62"/>
      <c r="L598" s="62"/>
    </row>
    <row r="599" ht="15" customHeight="1" spans="1:12">
      <c r="A599" s="63" t="s">
        <v>2381</v>
      </c>
      <c r="B599" s="63"/>
      <c r="C599" s="63"/>
      <c r="D599" s="64" t="s">
        <v>4</v>
      </c>
      <c r="E599" s="64"/>
      <c r="F599" s="64"/>
      <c r="G599" s="64" t="s">
        <v>2297</v>
      </c>
      <c r="H599" s="64" t="s">
        <v>2298</v>
      </c>
      <c r="I599" s="64"/>
      <c r="J599" s="64" t="s">
        <v>2299</v>
      </c>
      <c r="K599" s="64"/>
      <c r="L599" s="64" t="s">
        <v>2300</v>
      </c>
    </row>
    <row r="600" ht="29.1" customHeight="1" spans="1:12">
      <c r="A600" s="65" t="s">
        <v>2683</v>
      </c>
      <c r="B600" s="66" t="s">
        <v>2684</v>
      </c>
      <c r="C600" s="66"/>
      <c r="D600" s="65" t="s">
        <v>14</v>
      </c>
      <c r="E600" s="65"/>
      <c r="F600" s="65"/>
      <c r="G600" s="65" t="s">
        <v>2384</v>
      </c>
      <c r="H600" s="67">
        <v>2.504</v>
      </c>
      <c r="I600" s="67"/>
      <c r="J600" s="70">
        <v>36.35</v>
      </c>
      <c r="K600" s="70"/>
      <c r="L600" s="70">
        <f>TRUNC(TRUNC(H600,8)*J600,2)</f>
        <v>91.02</v>
      </c>
    </row>
    <row r="601" ht="29.1" customHeight="1" spans="1:12">
      <c r="A601" s="65" t="s">
        <v>2685</v>
      </c>
      <c r="B601" s="66" t="s">
        <v>2686</v>
      </c>
      <c r="C601" s="66"/>
      <c r="D601" s="65" t="s">
        <v>14</v>
      </c>
      <c r="E601" s="65"/>
      <c r="F601" s="65"/>
      <c r="G601" s="65" t="s">
        <v>2387</v>
      </c>
      <c r="H601" s="67">
        <v>3.2468</v>
      </c>
      <c r="I601" s="67"/>
      <c r="J601" s="70">
        <v>39.05</v>
      </c>
      <c r="K601" s="70"/>
      <c r="L601" s="70">
        <f>TRUNC(TRUNC(H601,8)*J601,2)</f>
        <v>126.78</v>
      </c>
    </row>
    <row r="602" ht="18" customHeight="1" spans="1:12">
      <c r="A602" s="2"/>
      <c r="B602" s="2"/>
      <c r="C602" s="2"/>
      <c r="D602" s="2"/>
      <c r="E602" s="2"/>
      <c r="F602" s="2"/>
      <c r="G602" s="2"/>
      <c r="H602" s="68" t="s">
        <v>2388</v>
      </c>
      <c r="I602" s="68"/>
      <c r="J602" s="68"/>
      <c r="K602" s="68"/>
      <c r="L602" s="71">
        <f>SUM(L600:L601)</f>
        <v>217.8</v>
      </c>
    </row>
    <row r="603" ht="15" customHeight="1" spans="1:12">
      <c r="A603" s="63" t="s">
        <v>2389</v>
      </c>
      <c r="B603" s="63"/>
      <c r="C603" s="63"/>
      <c r="D603" s="64" t="s">
        <v>4</v>
      </c>
      <c r="E603" s="64"/>
      <c r="F603" s="64"/>
      <c r="G603" s="64" t="s">
        <v>2297</v>
      </c>
      <c r="H603" s="64" t="s">
        <v>2298</v>
      </c>
      <c r="I603" s="64"/>
      <c r="J603" s="64" t="s">
        <v>2299</v>
      </c>
      <c r="K603" s="64"/>
      <c r="L603" s="64" t="s">
        <v>2300</v>
      </c>
    </row>
    <row r="604" ht="15" customHeight="1" spans="1:12">
      <c r="A604" s="65" t="s">
        <v>2630</v>
      </c>
      <c r="B604" s="66" t="s">
        <v>2631</v>
      </c>
      <c r="C604" s="66"/>
      <c r="D604" s="65" t="s">
        <v>14</v>
      </c>
      <c r="E604" s="65"/>
      <c r="F604" s="65"/>
      <c r="G604" s="65" t="s">
        <v>2392</v>
      </c>
      <c r="H604" s="67">
        <v>0.2034</v>
      </c>
      <c r="I604" s="67"/>
      <c r="J604" s="70">
        <v>32.27</v>
      </c>
      <c r="K604" s="70"/>
      <c r="L604" s="70">
        <f>TRUNC(TRUNC(H604,8)*J604,2)</f>
        <v>6.56</v>
      </c>
    </row>
    <row r="605" ht="15" customHeight="1" spans="1:12">
      <c r="A605" s="65" t="s">
        <v>2395</v>
      </c>
      <c r="B605" s="66" t="s">
        <v>2396</v>
      </c>
      <c r="C605" s="66"/>
      <c r="D605" s="65" t="s">
        <v>14</v>
      </c>
      <c r="E605" s="65"/>
      <c r="F605" s="65"/>
      <c r="G605" s="65" t="s">
        <v>2392</v>
      </c>
      <c r="H605" s="67">
        <v>1.2609</v>
      </c>
      <c r="I605" s="67"/>
      <c r="J605" s="70">
        <v>23.23</v>
      </c>
      <c r="K605" s="70"/>
      <c r="L605" s="70">
        <f>TRUNC(TRUNC(H605,8)*J605,2)</f>
        <v>29.29</v>
      </c>
    </row>
    <row r="606" ht="18" customHeight="1" spans="1:12">
      <c r="A606" s="2"/>
      <c r="B606" s="2"/>
      <c r="C606" s="2"/>
      <c r="D606" s="2"/>
      <c r="E606" s="2"/>
      <c r="F606" s="2"/>
      <c r="G606" s="2"/>
      <c r="H606" s="68" t="s">
        <v>2393</v>
      </c>
      <c r="I606" s="68"/>
      <c r="J606" s="68"/>
      <c r="K606" s="68"/>
      <c r="L606" s="71">
        <f>SUM(L604:L605)</f>
        <v>35.85</v>
      </c>
    </row>
    <row r="607" ht="15" customHeight="1" spans="1:12">
      <c r="A607" s="2"/>
      <c r="B607" s="2"/>
      <c r="C607" s="2"/>
      <c r="D607" s="2"/>
      <c r="E607" s="2"/>
      <c r="F607" s="2"/>
      <c r="G607" s="2"/>
      <c r="H607" s="69" t="s">
        <v>2318</v>
      </c>
      <c r="I607" s="69"/>
      <c r="J607" s="69"/>
      <c r="K607" s="69"/>
      <c r="L607" s="72">
        <f>SUM(L602,L606)</f>
        <v>253.65</v>
      </c>
    </row>
    <row r="608" ht="9.95" customHeight="1" spans="1:12">
      <c r="A608" s="2"/>
      <c r="B608" s="2"/>
      <c r="C608" s="2"/>
      <c r="D608" s="2"/>
      <c r="E608" s="2"/>
      <c r="F608" s="2"/>
      <c r="G608" s="2"/>
      <c r="H608" s="61"/>
      <c r="I608" s="61"/>
      <c r="J608" s="61"/>
      <c r="K608" s="61"/>
      <c r="L608" s="61"/>
    </row>
    <row r="609" ht="20.1" customHeight="1" spans="1:12">
      <c r="A609" s="62" t="s">
        <v>2688</v>
      </c>
      <c r="B609" s="62"/>
      <c r="C609" s="62"/>
      <c r="D609" s="62"/>
      <c r="E609" s="62"/>
      <c r="F609" s="62"/>
      <c r="G609" s="62"/>
      <c r="H609" s="62"/>
      <c r="I609" s="62"/>
      <c r="J609" s="62"/>
      <c r="K609" s="62"/>
      <c r="L609" s="62"/>
    </row>
    <row r="610" ht="15" customHeight="1" spans="1:12">
      <c r="A610" s="63" t="s">
        <v>2389</v>
      </c>
      <c r="B610" s="63"/>
      <c r="C610" s="63"/>
      <c r="D610" s="64" t="s">
        <v>4</v>
      </c>
      <c r="E610" s="64"/>
      <c r="F610" s="64"/>
      <c r="G610" s="64" t="s">
        <v>2297</v>
      </c>
      <c r="H610" s="64" t="s">
        <v>2298</v>
      </c>
      <c r="I610" s="64"/>
      <c r="J610" s="64" t="s">
        <v>2299</v>
      </c>
      <c r="K610" s="64"/>
      <c r="L610" s="64" t="s">
        <v>2300</v>
      </c>
    </row>
    <row r="611" ht="21" customHeight="1" spans="1:12">
      <c r="A611" s="65" t="s">
        <v>2689</v>
      </c>
      <c r="B611" s="66" t="s">
        <v>2690</v>
      </c>
      <c r="C611" s="66"/>
      <c r="D611" s="65" t="s">
        <v>14</v>
      </c>
      <c r="E611" s="65"/>
      <c r="F611" s="65"/>
      <c r="G611" s="65" t="s">
        <v>2392</v>
      </c>
      <c r="H611" s="67">
        <v>0.0978</v>
      </c>
      <c r="I611" s="67"/>
      <c r="J611" s="70">
        <v>33.88</v>
      </c>
      <c r="K611" s="70"/>
      <c r="L611" s="70">
        <f>TRUNC(TRUNC(H611,8)*J611,2)</f>
        <v>3.31</v>
      </c>
    </row>
    <row r="612" ht="15" customHeight="1" spans="1:12">
      <c r="A612" s="65" t="s">
        <v>2395</v>
      </c>
      <c r="B612" s="66" t="s">
        <v>2396</v>
      </c>
      <c r="C612" s="66"/>
      <c r="D612" s="65" t="s">
        <v>14</v>
      </c>
      <c r="E612" s="65"/>
      <c r="F612" s="65"/>
      <c r="G612" s="65" t="s">
        <v>2392</v>
      </c>
      <c r="H612" s="67">
        <v>0.2767</v>
      </c>
      <c r="I612" s="67"/>
      <c r="J612" s="70">
        <v>23.23</v>
      </c>
      <c r="K612" s="70"/>
      <c r="L612" s="70">
        <f>TRUNC(TRUNC(H612,8)*J612,2)</f>
        <v>6.42</v>
      </c>
    </row>
    <row r="613" ht="18" customHeight="1" spans="1:12">
      <c r="A613" s="2"/>
      <c r="B613" s="2"/>
      <c r="C613" s="2"/>
      <c r="D613" s="2"/>
      <c r="E613" s="2"/>
      <c r="F613" s="2"/>
      <c r="G613" s="2"/>
      <c r="H613" s="68" t="s">
        <v>2393</v>
      </c>
      <c r="I613" s="68"/>
      <c r="J613" s="68"/>
      <c r="K613" s="68"/>
      <c r="L613" s="71">
        <f>SUM(L611:L612)</f>
        <v>9.73</v>
      </c>
    </row>
    <row r="614" ht="15" customHeight="1" spans="1:12">
      <c r="A614" s="2"/>
      <c r="B614" s="2"/>
      <c r="C614" s="2"/>
      <c r="D614" s="2"/>
      <c r="E614" s="2"/>
      <c r="F614" s="2"/>
      <c r="G614" s="2"/>
      <c r="H614" s="69" t="s">
        <v>2318</v>
      </c>
      <c r="I614" s="69"/>
      <c r="J614" s="69"/>
      <c r="K614" s="69"/>
      <c r="L614" s="72">
        <f>SUM(L613)</f>
        <v>9.73</v>
      </c>
    </row>
    <row r="615" ht="9.95" customHeight="1" spans="1:12">
      <c r="A615" s="2"/>
      <c r="B615" s="2"/>
      <c r="C615" s="2"/>
      <c r="D615" s="2"/>
      <c r="E615" s="2"/>
      <c r="F615" s="2"/>
      <c r="G615" s="2"/>
      <c r="H615" s="61"/>
      <c r="I615" s="61"/>
      <c r="J615" s="61"/>
      <c r="K615" s="61"/>
      <c r="L615" s="61"/>
    </row>
    <row r="616" ht="20.1" customHeight="1" spans="1:12">
      <c r="A616" s="62" t="s">
        <v>2691</v>
      </c>
      <c r="B616" s="62"/>
      <c r="C616" s="62"/>
      <c r="D616" s="62"/>
      <c r="E616" s="62"/>
      <c r="F616" s="62"/>
      <c r="G616" s="62"/>
      <c r="H616" s="62"/>
      <c r="I616" s="62"/>
      <c r="J616" s="62"/>
      <c r="K616" s="62"/>
      <c r="L616" s="62"/>
    </row>
    <row r="617" ht="15" customHeight="1" spans="1:12">
      <c r="A617" s="63" t="s">
        <v>2389</v>
      </c>
      <c r="B617" s="63"/>
      <c r="C617" s="63"/>
      <c r="D617" s="64" t="s">
        <v>4</v>
      </c>
      <c r="E617" s="64"/>
      <c r="F617" s="64"/>
      <c r="G617" s="64" t="s">
        <v>2297</v>
      </c>
      <c r="H617" s="64" t="s">
        <v>2298</v>
      </c>
      <c r="I617" s="64"/>
      <c r="J617" s="64" t="s">
        <v>2299</v>
      </c>
      <c r="K617" s="64"/>
      <c r="L617" s="64" t="s">
        <v>2300</v>
      </c>
    </row>
    <row r="618" ht="21" customHeight="1" spans="1:12">
      <c r="A618" s="65" t="s">
        <v>2689</v>
      </c>
      <c r="B618" s="66" t="s">
        <v>2690</v>
      </c>
      <c r="C618" s="66"/>
      <c r="D618" s="65" t="s">
        <v>14</v>
      </c>
      <c r="E618" s="65"/>
      <c r="F618" s="65"/>
      <c r="G618" s="65" t="s">
        <v>2392</v>
      </c>
      <c r="H618" s="67">
        <v>0.0229</v>
      </c>
      <c r="I618" s="67"/>
      <c r="J618" s="70">
        <v>33.88</v>
      </c>
      <c r="K618" s="70"/>
      <c r="L618" s="70">
        <f>TRUNC(TRUNC(H618,8)*J618,2)</f>
        <v>0.77</v>
      </c>
    </row>
    <row r="619" ht="15" customHeight="1" spans="1:12">
      <c r="A619" s="65" t="s">
        <v>2395</v>
      </c>
      <c r="B619" s="66" t="s">
        <v>2396</v>
      </c>
      <c r="C619" s="66"/>
      <c r="D619" s="65" t="s">
        <v>14</v>
      </c>
      <c r="E619" s="65"/>
      <c r="F619" s="65"/>
      <c r="G619" s="65" t="s">
        <v>2392</v>
      </c>
      <c r="H619" s="67">
        <v>0.0647</v>
      </c>
      <c r="I619" s="67"/>
      <c r="J619" s="70">
        <v>23.23</v>
      </c>
      <c r="K619" s="70"/>
      <c r="L619" s="70">
        <f>TRUNC(TRUNC(H619,8)*J619,2)</f>
        <v>1.5</v>
      </c>
    </row>
    <row r="620" ht="18" customHeight="1" spans="1:12">
      <c r="A620" s="2"/>
      <c r="B620" s="2"/>
      <c r="C620" s="2"/>
      <c r="D620" s="2"/>
      <c r="E620" s="2"/>
      <c r="F620" s="2"/>
      <c r="G620" s="2"/>
      <c r="H620" s="68" t="s">
        <v>2393</v>
      </c>
      <c r="I620" s="68"/>
      <c r="J620" s="68"/>
      <c r="K620" s="68"/>
      <c r="L620" s="71">
        <f>SUM(L618:L619)</f>
        <v>2.27</v>
      </c>
    </row>
    <row r="621" ht="15" customHeight="1" spans="1:12">
      <c r="A621" s="2"/>
      <c r="B621" s="2"/>
      <c r="C621" s="2"/>
      <c r="D621" s="2"/>
      <c r="E621" s="2"/>
      <c r="F621" s="2"/>
      <c r="G621" s="2"/>
      <c r="H621" s="69" t="s">
        <v>2318</v>
      </c>
      <c r="I621" s="69"/>
      <c r="J621" s="69"/>
      <c r="K621" s="69"/>
      <c r="L621" s="72">
        <f>SUM(L620)</f>
        <v>2.27</v>
      </c>
    </row>
    <row r="622" ht="9.95" customHeight="1" spans="1:12">
      <c r="A622" s="2"/>
      <c r="B622" s="2"/>
      <c r="C622" s="2"/>
      <c r="D622" s="2"/>
      <c r="E622" s="2"/>
      <c r="F622" s="2"/>
      <c r="G622" s="2"/>
      <c r="H622" s="61"/>
      <c r="I622" s="61"/>
      <c r="J622" s="61"/>
      <c r="K622" s="61"/>
      <c r="L622" s="61"/>
    </row>
    <row r="623" ht="20.1" customHeight="1" spans="1:12">
      <c r="A623" s="62" t="s">
        <v>2692</v>
      </c>
      <c r="B623" s="62"/>
      <c r="C623" s="62"/>
      <c r="D623" s="62"/>
      <c r="E623" s="62"/>
      <c r="F623" s="62"/>
      <c r="G623" s="62"/>
      <c r="H623" s="62"/>
      <c r="I623" s="62"/>
      <c r="J623" s="62"/>
      <c r="K623" s="62"/>
      <c r="L623" s="62"/>
    </row>
    <row r="624" ht="15" customHeight="1" spans="1:12">
      <c r="A624" s="63" t="s">
        <v>2389</v>
      </c>
      <c r="B624" s="63"/>
      <c r="C624" s="63"/>
      <c r="D624" s="64" t="s">
        <v>4</v>
      </c>
      <c r="E624" s="64"/>
      <c r="F624" s="64"/>
      <c r="G624" s="64" t="s">
        <v>2297</v>
      </c>
      <c r="H624" s="64" t="s">
        <v>2298</v>
      </c>
      <c r="I624" s="64"/>
      <c r="J624" s="64" t="s">
        <v>2299</v>
      </c>
      <c r="K624" s="64"/>
      <c r="L624" s="64" t="s">
        <v>2300</v>
      </c>
    </row>
    <row r="625" ht="21" customHeight="1" spans="1:12">
      <c r="A625" s="65" t="s">
        <v>2689</v>
      </c>
      <c r="B625" s="66" t="s">
        <v>2690</v>
      </c>
      <c r="C625" s="66"/>
      <c r="D625" s="65" t="s">
        <v>14</v>
      </c>
      <c r="E625" s="65"/>
      <c r="F625" s="65"/>
      <c r="G625" s="65" t="s">
        <v>2392</v>
      </c>
      <c r="H625" s="67">
        <v>0.0328</v>
      </c>
      <c r="I625" s="67"/>
      <c r="J625" s="70">
        <v>33.88</v>
      </c>
      <c r="K625" s="70"/>
      <c r="L625" s="70">
        <f>TRUNC(TRUNC(H625,8)*J625,2)</f>
        <v>1.11</v>
      </c>
    </row>
    <row r="626" ht="15" customHeight="1" spans="1:12">
      <c r="A626" s="65" t="s">
        <v>2395</v>
      </c>
      <c r="B626" s="66" t="s">
        <v>2396</v>
      </c>
      <c r="C626" s="66"/>
      <c r="D626" s="65" t="s">
        <v>14</v>
      </c>
      <c r="E626" s="65"/>
      <c r="F626" s="65"/>
      <c r="G626" s="65" t="s">
        <v>2392</v>
      </c>
      <c r="H626" s="67">
        <v>0.0927</v>
      </c>
      <c r="I626" s="67"/>
      <c r="J626" s="70">
        <v>23.23</v>
      </c>
      <c r="K626" s="70"/>
      <c r="L626" s="70">
        <f>TRUNC(TRUNC(H626,8)*J626,2)</f>
        <v>2.15</v>
      </c>
    </row>
    <row r="627" ht="18" customHeight="1" spans="1:12">
      <c r="A627" s="2"/>
      <c r="B627" s="2"/>
      <c r="C627" s="2"/>
      <c r="D627" s="2"/>
      <c r="E627" s="2"/>
      <c r="F627" s="2"/>
      <c r="G627" s="2"/>
      <c r="H627" s="68" t="s">
        <v>2393</v>
      </c>
      <c r="I627" s="68"/>
      <c r="J627" s="68"/>
      <c r="K627" s="68"/>
      <c r="L627" s="71">
        <f>SUM(L625:L626)</f>
        <v>3.26</v>
      </c>
    </row>
    <row r="628" ht="15" customHeight="1" spans="1:12">
      <c r="A628" s="2"/>
      <c r="B628" s="2"/>
      <c r="C628" s="2"/>
      <c r="D628" s="2"/>
      <c r="E628" s="2"/>
      <c r="F628" s="2"/>
      <c r="G628" s="2"/>
      <c r="H628" s="69" t="s">
        <v>2318</v>
      </c>
      <c r="I628" s="69"/>
      <c r="J628" s="69"/>
      <c r="K628" s="69"/>
      <c r="L628" s="72">
        <f>SUM(L627)</f>
        <v>3.26</v>
      </c>
    </row>
    <row r="629" ht="9.95" customHeight="1" spans="1:12">
      <c r="A629" s="2"/>
      <c r="B629" s="2"/>
      <c r="C629" s="2"/>
      <c r="D629" s="2"/>
      <c r="E629" s="2"/>
      <c r="F629" s="2"/>
      <c r="G629" s="2"/>
      <c r="H629" s="61"/>
      <c r="I629" s="61"/>
      <c r="J629" s="61"/>
      <c r="K629" s="61"/>
      <c r="L629" s="61"/>
    </row>
    <row r="630" ht="20.1" customHeight="1" spans="1:12">
      <c r="A630" s="62" t="s">
        <v>2693</v>
      </c>
      <c r="B630" s="62"/>
      <c r="C630" s="62"/>
      <c r="D630" s="62"/>
      <c r="E630" s="62"/>
      <c r="F630" s="62"/>
      <c r="G630" s="62"/>
      <c r="H630" s="62"/>
      <c r="I630" s="62"/>
      <c r="J630" s="62"/>
      <c r="K630" s="62"/>
      <c r="L630" s="62"/>
    </row>
    <row r="631" ht="15" customHeight="1" spans="1:12">
      <c r="A631" s="63" t="s">
        <v>2389</v>
      </c>
      <c r="B631" s="63"/>
      <c r="C631" s="63"/>
      <c r="D631" s="64" t="s">
        <v>4</v>
      </c>
      <c r="E631" s="64"/>
      <c r="F631" s="64"/>
      <c r="G631" s="64" t="s">
        <v>2297</v>
      </c>
      <c r="H631" s="64" t="s">
        <v>2298</v>
      </c>
      <c r="I631" s="64"/>
      <c r="J631" s="64" t="s">
        <v>2299</v>
      </c>
      <c r="K631" s="64"/>
      <c r="L631" s="64" t="s">
        <v>2300</v>
      </c>
    </row>
    <row r="632" ht="15" customHeight="1" spans="1:12">
      <c r="A632" s="65" t="s">
        <v>2630</v>
      </c>
      <c r="B632" s="66" t="s">
        <v>2631</v>
      </c>
      <c r="C632" s="66"/>
      <c r="D632" s="65" t="s">
        <v>14</v>
      </c>
      <c r="E632" s="65"/>
      <c r="F632" s="65"/>
      <c r="G632" s="65" t="s">
        <v>2392</v>
      </c>
      <c r="H632" s="67">
        <v>0.1087</v>
      </c>
      <c r="I632" s="67"/>
      <c r="J632" s="70">
        <v>32.27</v>
      </c>
      <c r="K632" s="70"/>
      <c r="L632" s="70">
        <f>TRUNC(TRUNC(H632,8)*J632,2)</f>
        <v>3.5</v>
      </c>
    </row>
    <row r="633" ht="15" customHeight="1" spans="1:12">
      <c r="A633" s="65" t="s">
        <v>2395</v>
      </c>
      <c r="B633" s="66" t="s">
        <v>2396</v>
      </c>
      <c r="C633" s="66"/>
      <c r="D633" s="65" t="s">
        <v>14</v>
      </c>
      <c r="E633" s="65"/>
      <c r="F633" s="65"/>
      <c r="G633" s="65" t="s">
        <v>2392</v>
      </c>
      <c r="H633" s="67">
        <v>0.3075</v>
      </c>
      <c r="I633" s="67"/>
      <c r="J633" s="70">
        <v>23.23</v>
      </c>
      <c r="K633" s="70"/>
      <c r="L633" s="70">
        <f>TRUNC(TRUNC(H633,8)*J633,2)</f>
        <v>7.14</v>
      </c>
    </row>
    <row r="634" ht="18" customHeight="1" spans="1:12">
      <c r="A634" s="2"/>
      <c r="B634" s="2"/>
      <c r="C634" s="2"/>
      <c r="D634" s="2"/>
      <c r="E634" s="2"/>
      <c r="F634" s="2"/>
      <c r="G634" s="2"/>
      <c r="H634" s="68" t="s">
        <v>2393</v>
      </c>
      <c r="I634" s="68"/>
      <c r="J634" s="68"/>
      <c r="K634" s="68"/>
      <c r="L634" s="71">
        <f>SUM(L632:L633)</f>
        <v>10.64</v>
      </c>
    </row>
    <row r="635" ht="15" customHeight="1" spans="1:12">
      <c r="A635" s="2"/>
      <c r="B635" s="2"/>
      <c r="C635" s="2"/>
      <c r="D635" s="2"/>
      <c r="E635" s="2"/>
      <c r="F635" s="2"/>
      <c r="G635" s="2"/>
      <c r="H635" s="69" t="s">
        <v>2318</v>
      </c>
      <c r="I635" s="69"/>
      <c r="J635" s="69"/>
      <c r="K635" s="69"/>
      <c r="L635" s="72">
        <f>SUM(L634)</f>
        <v>10.64</v>
      </c>
    </row>
    <row r="636" ht="9.95" customHeight="1" spans="1:12">
      <c r="A636" s="2"/>
      <c r="B636" s="2"/>
      <c r="C636" s="2"/>
      <c r="D636" s="2"/>
      <c r="E636" s="2"/>
      <c r="F636" s="2"/>
      <c r="G636" s="2"/>
      <c r="H636" s="61"/>
      <c r="I636" s="61"/>
      <c r="J636" s="61"/>
      <c r="K636" s="61"/>
      <c r="L636" s="61"/>
    </row>
    <row r="637" ht="20.1" customHeight="1" spans="1:12">
      <c r="A637" s="62" t="s">
        <v>2694</v>
      </c>
      <c r="B637" s="62"/>
      <c r="C637" s="62"/>
      <c r="D637" s="62"/>
      <c r="E637" s="62"/>
      <c r="F637" s="62"/>
      <c r="G637" s="62"/>
      <c r="H637" s="62"/>
      <c r="I637" s="62"/>
      <c r="J637" s="62"/>
      <c r="K637" s="62"/>
      <c r="L637" s="62"/>
    </row>
    <row r="638" ht="15" customHeight="1" spans="1:12">
      <c r="A638" s="63" t="s">
        <v>2389</v>
      </c>
      <c r="B638" s="63"/>
      <c r="C638" s="63"/>
      <c r="D638" s="64" t="s">
        <v>4</v>
      </c>
      <c r="E638" s="64"/>
      <c r="F638" s="64"/>
      <c r="G638" s="64" t="s">
        <v>2297</v>
      </c>
      <c r="H638" s="64" t="s">
        <v>2298</v>
      </c>
      <c r="I638" s="64"/>
      <c r="J638" s="64" t="s">
        <v>2299</v>
      </c>
      <c r="K638" s="64"/>
      <c r="L638" s="64" t="s">
        <v>2300</v>
      </c>
    </row>
    <row r="639" ht="15" customHeight="1" spans="1:12">
      <c r="A639" s="65" t="s">
        <v>2630</v>
      </c>
      <c r="B639" s="66" t="s">
        <v>2631</v>
      </c>
      <c r="C639" s="66"/>
      <c r="D639" s="65" t="s">
        <v>14</v>
      </c>
      <c r="E639" s="65"/>
      <c r="F639" s="65"/>
      <c r="G639" s="65" t="s">
        <v>2392</v>
      </c>
      <c r="H639" s="67">
        <v>0.2807</v>
      </c>
      <c r="I639" s="67"/>
      <c r="J639" s="70">
        <v>32.27</v>
      </c>
      <c r="K639" s="70"/>
      <c r="L639" s="70">
        <f>TRUNC(TRUNC(H639,8)*J639,2)</f>
        <v>9.05</v>
      </c>
    </row>
    <row r="640" ht="15" customHeight="1" spans="1:12">
      <c r="A640" s="65" t="s">
        <v>2395</v>
      </c>
      <c r="B640" s="66" t="s">
        <v>2396</v>
      </c>
      <c r="C640" s="66"/>
      <c r="D640" s="65" t="s">
        <v>14</v>
      </c>
      <c r="E640" s="65"/>
      <c r="F640" s="65"/>
      <c r="G640" s="65" t="s">
        <v>2392</v>
      </c>
      <c r="H640" s="67">
        <v>0.7936</v>
      </c>
      <c r="I640" s="67"/>
      <c r="J640" s="70">
        <v>23.23</v>
      </c>
      <c r="K640" s="70"/>
      <c r="L640" s="70">
        <f>TRUNC(TRUNC(H640,8)*J640,2)</f>
        <v>18.43</v>
      </c>
    </row>
    <row r="641" ht="18" customHeight="1" spans="1:12">
      <c r="A641" s="2"/>
      <c r="B641" s="2"/>
      <c r="C641" s="2"/>
      <c r="D641" s="2"/>
      <c r="E641" s="2"/>
      <c r="F641" s="2"/>
      <c r="G641" s="2"/>
      <c r="H641" s="68" t="s">
        <v>2393</v>
      </c>
      <c r="I641" s="68"/>
      <c r="J641" s="68"/>
      <c r="K641" s="68"/>
      <c r="L641" s="71">
        <f>SUM(L639:L640)</f>
        <v>27.48</v>
      </c>
    </row>
    <row r="642" ht="15" customHeight="1" spans="1:12">
      <c r="A642" s="2"/>
      <c r="B642" s="2"/>
      <c r="C642" s="2"/>
      <c r="D642" s="2"/>
      <c r="E642" s="2"/>
      <c r="F642" s="2"/>
      <c r="G642" s="2"/>
      <c r="H642" s="69" t="s">
        <v>2318</v>
      </c>
      <c r="I642" s="69"/>
      <c r="J642" s="69"/>
      <c r="K642" s="69"/>
      <c r="L642" s="72">
        <f>SUM(L641)</f>
        <v>27.48</v>
      </c>
    </row>
    <row r="643" ht="9.95" customHeight="1" spans="1:12">
      <c r="A643" s="2"/>
      <c r="B643" s="2"/>
      <c r="C643" s="2"/>
      <c r="D643" s="2"/>
      <c r="E643" s="2"/>
      <c r="F643" s="2"/>
      <c r="G643" s="2"/>
      <c r="H643" s="61"/>
      <c r="I643" s="61"/>
      <c r="J643" s="61"/>
      <c r="K643" s="61"/>
      <c r="L643" s="61"/>
    </row>
    <row r="644" ht="20.1" customHeight="1" spans="1:12">
      <c r="A644" s="62" t="s">
        <v>2695</v>
      </c>
      <c r="B644" s="62"/>
      <c r="C644" s="62"/>
      <c r="D644" s="62"/>
      <c r="E644" s="62"/>
      <c r="F644" s="62"/>
      <c r="G644" s="62"/>
      <c r="H644" s="62"/>
      <c r="I644" s="62"/>
      <c r="J644" s="62"/>
      <c r="K644" s="62"/>
      <c r="L644" s="62"/>
    </row>
    <row r="645" ht="15" customHeight="1" spans="1:12">
      <c r="A645" s="63" t="s">
        <v>2389</v>
      </c>
      <c r="B645" s="63"/>
      <c r="C645" s="63"/>
      <c r="D645" s="64" t="s">
        <v>4</v>
      </c>
      <c r="E645" s="64"/>
      <c r="F645" s="64"/>
      <c r="G645" s="64" t="s">
        <v>2297</v>
      </c>
      <c r="H645" s="64" t="s">
        <v>2298</v>
      </c>
      <c r="I645" s="64"/>
      <c r="J645" s="64" t="s">
        <v>2299</v>
      </c>
      <c r="K645" s="64"/>
      <c r="L645" s="64" t="s">
        <v>2300</v>
      </c>
    </row>
    <row r="646" ht="15" customHeight="1" spans="1:12">
      <c r="A646" s="65" t="s">
        <v>2395</v>
      </c>
      <c r="B646" s="66" t="s">
        <v>2396</v>
      </c>
      <c r="C646" s="66"/>
      <c r="D646" s="65" t="s">
        <v>14</v>
      </c>
      <c r="E646" s="65"/>
      <c r="F646" s="65"/>
      <c r="G646" s="65" t="s">
        <v>2392</v>
      </c>
      <c r="H646" s="67">
        <v>0.1153</v>
      </c>
      <c r="I646" s="67"/>
      <c r="J646" s="70">
        <v>23.23</v>
      </c>
      <c r="K646" s="70"/>
      <c r="L646" s="70">
        <f>TRUNC(TRUNC(H646,8)*J646,2)</f>
        <v>2.67</v>
      </c>
    </row>
    <row r="647" ht="15" customHeight="1" spans="1:12">
      <c r="A647" s="65" t="s">
        <v>2696</v>
      </c>
      <c r="B647" s="66" t="s">
        <v>2697</v>
      </c>
      <c r="C647" s="66"/>
      <c r="D647" s="65" t="s">
        <v>14</v>
      </c>
      <c r="E647" s="65"/>
      <c r="F647" s="65"/>
      <c r="G647" s="65" t="s">
        <v>2392</v>
      </c>
      <c r="H647" s="67">
        <v>0.0408</v>
      </c>
      <c r="I647" s="67"/>
      <c r="J647" s="70">
        <v>31.59</v>
      </c>
      <c r="K647" s="70"/>
      <c r="L647" s="70">
        <f>TRUNC(TRUNC(H647,8)*J647,2)</f>
        <v>1.28</v>
      </c>
    </row>
    <row r="648" ht="18" customHeight="1" spans="1:12">
      <c r="A648" s="2"/>
      <c r="B648" s="2"/>
      <c r="C648" s="2"/>
      <c r="D648" s="2"/>
      <c r="E648" s="2"/>
      <c r="F648" s="2"/>
      <c r="G648" s="2"/>
      <c r="H648" s="68" t="s">
        <v>2393</v>
      </c>
      <c r="I648" s="68"/>
      <c r="J648" s="68"/>
      <c r="K648" s="68"/>
      <c r="L648" s="71">
        <f>SUM(L646:L647)</f>
        <v>3.95</v>
      </c>
    </row>
    <row r="649" ht="15" customHeight="1" spans="1:12">
      <c r="A649" s="2"/>
      <c r="B649" s="2"/>
      <c r="C649" s="2"/>
      <c r="D649" s="2"/>
      <c r="E649" s="2"/>
      <c r="F649" s="2"/>
      <c r="G649" s="2"/>
      <c r="H649" s="69" t="s">
        <v>2318</v>
      </c>
      <c r="I649" s="69"/>
      <c r="J649" s="69"/>
      <c r="K649" s="69"/>
      <c r="L649" s="72">
        <f>SUM(L648)</f>
        <v>3.95</v>
      </c>
    </row>
    <row r="650" ht="9.95" customHeight="1" spans="1:12">
      <c r="A650" s="2"/>
      <c r="B650" s="2"/>
      <c r="C650" s="2"/>
      <c r="D650" s="2"/>
      <c r="E650" s="2"/>
      <c r="F650" s="2"/>
      <c r="G650" s="2"/>
      <c r="H650" s="61"/>
      <c r="I650" s="61"/>
      <c r="J650" s="61"/>
      <c r="K650" s="61"/>
      <c r="L650" s="61"/>
    </row>
    <row r="651" ht="20.1" customHeight="1" spans="1:12">
      <c r="A651" s="62" t="s">
        <v>2698</v>
      </c>
      <c r="B651" s="62"/>
      <c r="C651" s="62"/>
      <c r="D651" s="62"/>
      <c r="E651" s="62"/>
      <c r="F651" s="62"/>
      <c r="G651" s="62"/>
      <c r="H651" s="62"/>
      <c r="I651" s="62"/>
      <c r="J651" s="62"/>
      <c r="K651" s="62"/>
      <c r="L651" s="62"/>
    </row>
    <row r="652" ht="15" customHeight="1" spans="1:12">
      <c r="A652" s="63" t="s">
        <v>2389</v>
      </c>
      <c r="B652" s="63"/>
      <c r="C652" s="63"/>
      <c r="D652" s="64" t="s">
        <v>4</v>
      </c>
      <c r="E652" s="64"/>
      <c r="F652" s="64"/>
      <c r="G652" s="64" t="s">
        <v>2297</v>
      </c>
      <c r="H652" s="64" t="s">
        <v>2298</v>
      </c>
      <c r="I652" s="64"/>
      <c r="J652" s="64" t="s">
        <v>2299</v>
      </c>
      <c r="K652" s="64"/>
      <c r="L652" s="64" t="s">
        <v>2300</v>
      </c>
    </row>
    <row r="653" ht="15" customHeight="1" spans="1:12">
      <c r="A653" s="65" t="s">
        <v>2395</v>
      </c>
      <c r="B653" s="66" t="s">
        <v>2396</v>
      </c>
      <c r="C653" s="66"/>
      <c r="D653" s="65" t="s">
        <v>14</v>
      </c>
      <c r="E653" s="65"/>
      <c r="F653" s="65"/>
      <c r="G653" s="65" t="s">
        <v>2392</v>
      </c>
      <c r="H653" s="67">
        <v>0.2487</v>
      </c>
      <c r="I653" s="67"/>
      <c r="J653" s="70">
        <v>23.23</v>
      </c>
      <c r="K653" s="70"/>
      <c r="L653" s="70">
        <f>TRUNC(TRUNC(H653,8)*J653,2)</f>
        <v>5.77</v>
      </c>
    </row>
    <row r="654" ht="15" customHeight="1" spans="1:12">
      <c r="A654" s="65" t="s">
        <v>2696</v>
      </c>
      <c r="B654" s="66" t="s">
        <v>2697</v>
      </c>
      <c r="C654" s="66"/>
      <c r="D654" s="65" t="s">
        <v>14</v>
      </c>
      <c r="E654" s="65"/>
      <c r="F654" s="65"/>
      <c r="G654" s="65" t="s">
        <v>2392</v>
      </c>
      <c r="H654" s="67">
        <v>0.0879</v>
      </c>
      <c r="I654" s="67"/>
      <c r="J654" s="70">
        <v>31.59</v>
      </c>
      <c r="K654" s="70"/>
      <c r="L654" s="70">
        <f>TRUNC(TRUNC(H654,8)*J654,2)</f>
        <v>2.77</v>
      </c>
    </row>
    <row r="655" ht="18" customHeight="1" spans="1:12">
      <c r="A655" s="2"/>
      <c r="B655" s="2"/>
      <c r="C655" s="2"/>
      <c r="D655" s="2"/>
      <c r="E655" s="2"/>
      <c r="F655" s="2"/>
      <c r="G655" s="2"/>
      <c r="H655" s="68" t="s">
        <v>2393</v>
      </c>
      <c r="I655" s="68"/>
      <c r="J655" s="68"/>
      <c r="K655" s="68"/>
      <c r="L655" s="71">
        <f>SUM(L653:L654)</f>
        <v>8.54</v>
      </c>
    </row>
    <row r="656" ht="15" customHeight="1" spans="1:12">
      <c r="A656" s="2"/>
      <c r="B656" s="2"/>
      <c r="C656" s="2"/>
      <c r="D656" s="2"/>
      <c r="E656" s="2"/>
      <c r="F656" s="2"/>
      <c r="G656" s="2"/>
      <c r="H656" s="69" t="s">
        <v>2318</v>
      </c>
      <c r="I656" s="69"/>
      <c r="J656" s="69"/>
      <c r="K656" s="69"/>
      <c r="L656" s="72">
        <f>SUM(L655)</f>
        <v>8.54</v>
      </c>
    </row>
    <row r="657" ht="9.95" customHeight="1" spans="1:12">
      <c r="A657" s="2"/>
      <c r="B657" s="2"/>
      <c r="C657" s="2"/>
      <c r="D657" s="2"/>
      <c r="E657" s="2"/>
      <c r="F657" s="2"/>
      <c r="G657" s="2"/>
      <c r="H657" s="61"/>
      <c r="I657" s="61"/>
      <c r="J657" s="61"/>
      <c r="K657" s="61"/>
      <c r="L657" s="61"/>
    </row>
    <row r="658" ht="20.1" customHeight="1" spans="1:12">
      <c r="A658" s="62" t="s">
        <v>2699</v>
      </c>
      <c r="B658" s="62"/>
      <c r="C658" s="62"/>
      <c r="D658" s="62"/>
      <c r="E658" s="62"/>
      <c r="F658" s="62"/>
      <c r="G658" s="62"/>
      <c r="H658" s="62"/>
      <c r="I658" s="62"/>
      <c r="J658" s="62"/>
      <c r="K658" s="62"/>
      <c r="L658" s="62"/>
    </row>
    <row r="659" ht="15" customHeight="1" spans="1:12">
      <c r="A659" s="63" t="s">
        <v>2389</v>
      </c>
      <c r="B659" s="63"/>
      <c r="C659" s="63"/>
      <c r="D659" s="64" t="s">
        <v>4</v>
      </c>
      <c r="E659" s="64"/>
      <c r="F659" s="64"/>
      <c r="G659" s="64" t="s">
        <v>2297</v>
      </c>
      <c r="H659" s="64" t="s">
        <v>2298</v>
      </c>
      <c r="I659" s="64"/>
      <c r="J659" s="64" t="s">
        <v>2299</v>
      </c>
      <c r="K659" s="64"/>
      <c r="L659" s="64" t="s">
        <v>2300</v>
      </c>
    </row>
    <row r="660" ht="21" customHeight="1" spans="1:12">
      <c r="A660" s="65" t="s">
        <v>2675</v>
      </c>
      <c r="B660" s="66" t="s">
        <v>2676</v>
      </c>
      <c r="C660" s="66"/>
      <c r="D660" s="65" t="s">
        <v>14</v>
      </c>
      <c r="E660" s="65"/>
      <c r="F660" s="65"/>
      <c r="G660" s="65" t="s">
        <v>2392</v>
      </c>
      <c r="H660" s="67">
        <v>0.1448</v>
      </c>
      <c r="I660" s="67"/>
      <c r="J660" s="70">
        <v>31.5</v>
      </c>
      <c r="K660" s="70"/>
      <c r="L660" s="70">
        <f>TRUNC(TRUNC(H660,8)*J660,2)</f>
        <v>4.56</v>
      </c>
    </row>
    <row r="661" ht="15" customHeight="1" spans="1:12">
      <c r="A661" s="65" t="s">
        <v>2395</v>
      </c>
      <c r="B661" s="66" t="s">
        <v>2396</v>
      </c>
      <c r="C661" s="66"/>
      <c r="D661" s="65" t="s">
        <v>14</v>
      </c>
      <c r="E661" s="65"/>
      <c r="F661" s="65"/>
      <c r="G661" s="65" t="s">
        <v>2392</v>
      </c>
      <c r="H661" s="67">
        <v>0.4096</v>
      </c>
      <c r="I661" s="67"/>
      <c r="J661" s="70">
        <v>23.23</v>
      </c>
      <c r="K661" s="70"/>
      <c r="L661" s="70">
        <f>TRUNC(TRUNC(H661,8)*J661,2)</f>
        <v>9.51</v>
      </c>
    </row>
    <row r="662" ht="18" customHeight="1" spans="1:12">
      <c r="A662" s="2"/>
      <c r="B662" s="2"/>
      <c r="C662" s="2"/>
      <c r="D662" s="2"/>
      <c r="E662" s="2"/>
      <c r="F662" s="2"/>
      <c r="G662" s="2"/>
      <c r="H662" s="68" t="s">
        <v>2393</v>
      </c>
      <c r="I662" s="68"/>
      <c r="J662" s="68"/>
      <c r="K662" s="68"/>
      <c r="L662" s="71">
        <f>SUM(L660:L661)</f>
        <v>14.07</v>
      </c>
    </row>
    <row r="663" ht="15" customHeight="1" spans="1:12">
      <c r="A663" s="2"/>
      <c r="B663" s="2"/>
      <c r="C663" s="2"/>
      <c r="D663" s="2"/>
      <c r="E663" s="2"/>
      <c r="F663" s="2"/>
      <c r="G663" s="2"/>
      <c r="H663" s="69" t="s">
        <v>2318</v>
      </c>
      <c r="I663" s="69"/>
      <c r="J663" s="69"/>
      <c r="K663" s="69"/>
      <c r="L663" s="72">
        <f>SUM(L662)</f>
        <v>14.07</v>
      </c>
    </row>
    <row r="664" ht="9.95" customHeight="1" spans="1:12">
      <c r="A664" s="2"/>
      <c r="B664" s="2"/>
      <c r="C664" s="2"/>
      <c r="D664" s="2"/>
      <c r="E664" s="2"/>
      <c r="F664" s="2"/>
      <c r="G664" s="2"/>
      <c r="H664" s="61"/>
      <c r="I664" s="61"/>
      <c r="J664" s="61"/>
      <c r="K664" s="61"/>
      <c r="L664" s="61"/>
    </row>
    <row r="665" ht="20.1" customHeight="1" spans="1:12">
      <c r="A665" s="62" t="s">
        <v>2700</v>
      </c>
      <c r="B665" s="62"/>
      <c r="C665" s="62"/>
      <c r="D665" s="62"/>
      <c r="E665" s="62"/>
      <c r="F665" s="62"/>
      <c r="G665" s="62"/>
      <c r="H665" s="62"/>
      <c r="I665" s="62"/>
      <c r="J665" s="62"/>
      <c r="K665" s="62"/>
      <c r="L665" s="62"/>
    </row>
    <row r="666" ht="15" customHeight="1" spans="1:12">
      <c r="A666" s="63" t="s">
        <v>2381</v>
      </c>
      <c r="B666" s="63"/>
      <c r="C666" s="63"/>
      <c r="D666" s="64" t="s">
        <v>4</v>
      </c>
      <c r="E666" s="64"/>
      <c r="F666" s="64"/>
      <c r="G666" s="64" t="s">
        <v>2297</v>
      </c>
      <c r="H666" s="64" t="s">
        <v>2298</v>
      </c>
      <c r="I666" s="64"/>
      <c r="J666" s="64" t="s">
        <v>2299</v>
      </c>
      <c r="K666" s="64"/>
      <c r="L666" s="64" t="s">
        <v>2300</v>
      </c>
    </row>
    <row r="667" ht="29.1" customHeight="1" spans="1:12">
      <c r="A667" s="65" t="s">
        <v>2701</v>
      </c>
      <c r="B667" s="66" t="s">
        <v>2702</v>
      </c>
      <c r="C667" s="66"/>
      <c r="D667" s="65" t="s">
        <v>14</v>
      </c>
      <c r="E667" s="65"/>
      <c r="F667" s="65"/>
      <c r="G667" s="65" t="s">
        <v>2384</v>
      </c>
      <c r="H667" s="67">
        <v>0.8695</v>
      </c>
      <c r="I667" s="67"/>
      <c r="J667" s="70">
        <v>8.82</v>
      </c>
      <c r="K667" s="70"/>
      <c r="L667" s="70">
        <f>TRUNC(TRUNC(H667,8)*J667,2)</f>
        <v>7.66</v>
      </c>
    </row>
    <row r="668" ht="29.1" customHeight="1" spans="1:12">
      <c r="A668" s="65" t="s">
        <v>2703</v>
      </c>
      <c r="B668" s="66" t="s">
        <v>2704</v>
      </c>
      <c r="C668" s="66"/>
      <c r="D668" s="65" t="s">
        <v>14</v>
      </c>
      <c r="E668" s="65"/>
      <c r="F668" s="65"/>
      <c r="G668" s="65" t="s">
        <v>2387</v>
      </c>
      <c r="H668" s="67">
        <v>1.137</v>
      </c>
      <c r="I668" s="67"/>
      <c r="J668" s="70">
        <v>32.28</v>
      </c>
      <c r="K668" s="70"/>
      <c r="L668" s="70">
        <f>TRUNC(TRUNC(H668,8)*J668,2)</f>
        <v>36.7</v>
      </c>
    </row>
    <row r="669" ht="21" customHeight="1" spans="1:12">
      <c r="A669" s="65" t="s">
        <v>2705</v>
      </c>
      <c r="B669" s="66" t="s">
        <v>2706</v>
      </c>
      <c r="C669" s="66"/>
      <c r="D669" s="65" t="s">
        <v>14</v>
      </c>
      <c r="E669" s="65"/>
      <c r="F669" s="65"/>
      <c r="G669" s="65" t="s">
        <v>2384</v>
      </c>
      <c r="H669" s="67">
        <v>0.8695</v>
      </c>
      <c r="I669" s="67"/>
      <c r="J669" s="70">
        <v>37.46</v>
      </c>
      <c r="K669" s="70"/>
      <c r="L669" s="70">
        <f>TRUNC(TRUNC(H669,8)*J669,2)</f>
        <v>32.57</v>
      </c>
    </row>
    <row r="670" ht="21" customHeight="1" spans="1:12">
      <c r="A670" s="65" t="s">
        <v>2707</v>
      </c>
      <c r="B670" s="66" t="s">
        <v>2708</v>
      </c>
      <c r="C670" s="66"/>
      <c r="D670" s="65" t="s">
        <v>14</v>
      </c>
      <c r="E670" s="65"/>
      <c r="F670" s="65"/>
      <c r="G670" s="65" t="s">
        <v>2387</v>
      </c>
      <c r="H670" s="67">
        <v>1.137</v>
      </c>
      <c r="I670" s="67"/>
      <c r="J670" s="70">
        <v>39.46</v>
      </c>
      <c r="K670" s="70"/>
      <c r="L670" s="70">
        <f>TRUNC(TRUNC(H670,8)*J670,2)</f>
        <v>44.86</v>
      </c>
    </row>
    <row r="671" ht="18" customHeight="1" spans="1:12">
      <c r="A671" s="2"/>
      <c r="B671" s="2"/>
      <c r="C671" s="2"/>
      <c r="D671" s="2"/>
      <c r="E671" s="2"/>
      <c r="F671" s="2"/>
      <c r="G671" s="2"/>
      <c r="H671" s="68" t="s">
        <v>2388</v>
      </c>
      <c r="I671" s="68"/>
      <c r="J671" s="68"/>
      <c r="K671" s="68"/>
      <c r="L671" s="71">
        <f>SUM(L667:L670)</f>
        <v>121.79</v>
      </c>
    </row>
    <row r="672" ht="15" customHeight="1" spans="1:12">
      <c r="A672" s="63" t="s">
        <v>2389</v>
      </c>
      <c r="B672" s="63"/>
      <c r="C672" s="63"/>
      <c r="D672" s="64" t="s">
        <v>4</v>
      </c>
      <c r="E672" s="64"/>
      <c r="F672" s="64"/>
      <c r="G672" s="64" t="s">
        <v>2297</v>
      </c>
      <c r="H672" s="64" t="s">
        <v>2298</v>
      </c>
      <c r="I672" s="64"/>
      <c r="J672" s="64" t="s">
        <v>2299</v>
      </c>
      <c r="K672" s="64"/>
      <c r="L672" s="64" t="s">
        <v>2300</v>
      </c>
    </row>
    <row r="673" ht="15" customHeight="1" spans="1:12">
      <c r="A673" s="65" t="s">
        <v>2630</v>
      </c>
      <c r="B673" s="66" t="s">
        <v>2631</v>
      </c>
      <c r="C673" s="66"/>
      <c r="D673" s="65" t="s">
        <v>14</v>
      </c>
      <c r="E673" s="65"/>
      <c r="F673" s="65"/>
      <c r="G673" s="65" t="s">
        <v>2392</v>
      </c>
      <c r="H673" s="67">
        <v>0.0722</v>
      </c>
      <c r="I673" s="67"/>
      <c r="J673" s="70">
        <v>32.27</v>
      </c>
      <c r="K673" s="70"/>
      <c r="L673" s="70">
        <f>TRUNC(TRUNC(H673,8)*J673,2)</f>
        <v>2.32</v>
      </c>
    </row>
    <row r="674" ht="15" customHeight="1" spans="1:12">
      <c r="A674" s="65" t="s">
        <v>2395</v>
      </c>
      <c r="B674" s="66" t="s">
        <v>2396</v>
      </c>
      <c r="C674" s="66"/>
      <c r="D674" s="65" t="s">
        <v>14</v>
      </c>
      <c r="E674" s="65"/>
      <c r="F674" s="65"/>
      <c r="G674" s="65" t="s">
        <v>2392</v>
      </c>
      <c r="H674" s="67">
        <v>0.4479</v>
      </c>
      <c r="I674" s="67"/>
      <c r="J674" s="70">
        <v>23.23</v>
      </c>
      <c r="K674" s="70"/>
      <c r="L674" s="70">
        <f>TRUNC(TRUNC(H674,8)*J674,2)</f>
        <v>10.4</v>
      </c>
    </row>
    <row r="675" ht="18" customHeight="1" spans="1:12">
      <c r="A675" s="2"/>
      <c r="B675" s="2"/>
      <c r="C675" s="2"/>
      <c r="D675" s="2"/>
      <c r="E675" s="2"/>
      <c r="F675" s="2"/>
      <c r="G675" s="2"/>
      <c r="H675" s="68" t="s">
        <v>2393</v>
      </c>
      <c r="I675" s="68"/>
      <c r="J675" s="68"/>
      <c r="K675" s="68"/>
      <c r="L675" s="71">
        <f>SUM(L673:L674)</f>
        <v>12.72</v>
      </c>
    </row>
    <row r="676" ht="15" customHeight="1" spans="1:12">
      <c r="A676" s="2"/>
      <c r="B676" s="2"/>
      <c r="C676" s="2"/>
      <c r="D676" s="2"/>
      <c r="E676" s="2"/>
      <c r="F676" s="2"/>
      <c r="G676" s="2"/>
      <c r="H676" s="69" t="s">
        <v>2318</v>
      </c>
      <c r="I676" s="69"/>
      <c r="J676" s="69"/>
      <c r="K676" s="69"/>
      <c r="L676" s="72">
        <f>SUM(L671,L675)</f>
        <v>134.51</v>
      </c>
    </row>
    <row r="677" ht="9.95" customHeight="1" spans="1:12">
      <c r="A677" s="2"/>
      <c r="B677" s="2"/>
      <c r="C677" s="2"/>
      <c r="D677" s="2"/>
      <c r="E677" s="2"/>
      <c r="F677" s="2"/>
      <c r="G677" s="2"/>
      <c r="H677" s="61"/>
      <c r="I677" s="61"/>
      <c r="J677" s="61"/>
      <c r="K677" s="61"/>
      <c r="L677" s="61"/>
    </row>
    <row r="678" ht="20.1" customHeight="1" spans="1:12">
      <c r="A678" s="62" t="s">
        <v>2709</v>
      </c>
      <c r="B678" s="62"/>
      <c r="C678" s="62"/>
      <c r="D678" s="62"/>
      <c r="E678" s="62"/>
      <c r="F678" s="62"/>
      <c r="G678" s="62"/>
      <c r="H678" s="62"/>
      <c r="I678" s="62"/>
      <c r="J678" s="62"/>
      <c r="K678" s="62"/>
      <c r="L678" s="62"/>
    </row>
    <row r="679" ht="15" customHeight="1" spans="1:12">
      <c r="A679" s="63" t="s">
        <v>2389</v>
      </c>
      <c r="B679" s="63"/>
      <c r="C679" s="63"/>
      <c r="D679" s="64" t="s">
        <v>4</v>
      </c>
      <c r="E679" s="64"/>
      <c r="F679" s="64"/>
      <c r="G679" s="64" t="s">
        <v>2297</v>
      </c>
      <c r="H679" s="64" t="s">
        <v>2298</v>
      </c>
      <c r="I679" s="64"/>
      <c r="J679" s="64" t="s">
        <v>2299</v>
      </c>
      <c r="K679" s="64"/>
      <c r="L679" s="64" t="s">
        <v>2300</v>
      </c>
    </row>
    <row r="680" ht="15" customHeight="1" spans="1:12">
      <c r="A680" s="65" t="s">
        <v>2710</v>
      </c>
      <c r="B680" s="66" t="s">
        <v>2711</v>
      </c>
      <c r="C680" s="66"/>
      <c r="D680" s="65" t="s">
        <v>14</v>
      </c>
      <c r="E680" s="65"/>
      <c r="F680" s="65"/>
      <c r="G680" s="65" t="s">
        <v>2392</v>
      </c>
      <c r="H680" s="67">
        <v>0.0045</v>
      </c>
      <c r="I680" s="67"/>
      <c r="J680" s="70">
        <v>32.69</v>
      </c>
      <c r="K680" s="70"/>
      <c r="L680" s="70">
        <f>TRUNC(TRUNC(H680,8)*J680,2)</f>
        <v>0.14</v>
      </c>
    </row>
    <row r="681" ht="15" customHeight="1" spans="1:12">
      <c r="A681" s="65" t="s">
        <v>2395</v>
      </c>
      <c r="B681" s="66" t="s">
        <v>2396</v>
      </c>
      <c r="C681" s="66"/>
      <c r="D681" s="65" t="s">
        <v>14</v>
      </c>
      <c r="E681" s="65"/>
      <c r="F681" s="65"/>
      <c r="G681" s="65" t="s">
        <v>2392</v>
      </c>
      <c r="H681" s="67">
        <v>0.0128</v>
      </c>
      <c r="I681" s="67"/>
      <c r="J681" s="70">
        <v>23.23</v>
      </c>
      <c r="K681" s="70"/>
      <c r="L681" s="70">
        <f>TRUNC(TRUNC(H681,8)*J681,2)</f>
        <v>0.29</v>
      </c>
    </row>
    <row r="682" ht="18" customHeight="1" spans="1:12">
      <c r="A682" s="2"/>
      <c r="B682" s="2"/>
      <c r="C682" s="2"/>
      <c r="D682" s="2"/>
      <c r="E682" s="2"/>
      <c r="F682" s="2"/>
      <c r="G682" s="2"/>
      <c r="H682" s="68" t="s">
        <v>2393</v>
      </c>
      <c r="I682" s="68"/>
      <c r="J682" s="68"/>
      <c r="K682" s="68"/>
      <c r="L682" s="71">
        <f>SUM(L680:L681)</f>
        <v>0.43</v>
      </c>
    </row>
    <row r="683" ht="15" customHeight="1" spans="1:12">
      <c r="A683" s="2"/>
      <c r="B683" s="2"/>
      <c r="C683" s="2"/>
      <c r="D683" s="2"/>
      <c r="E683" s="2"/>
      <c r="F683" s="2"/>
      <c r="G683" s="2"/>
      <c r="H683" s="69" t="s">
        <v>2318</v>
      </c>
      <c r="I683" s="69"/>
      <c r="J683" s="69"/>
      <c r="K683" s="69"/>
      <c r="L683" s="72">
        <f>SUM(L682)</f>
        <v>0.43</v>
      </c>
    </row>
    <row r="684" ht="9.95" customHeight="1" spans="1:12">
      <c r="A684" s="2"/>
      <c r="B684" s="2"/>
      <c r="C684" s="2"/>
      <c r="D684" s="2"/>
      <c r="E684" s="2"/>
      <c r="F684" s="2"/>
      <c r="G684" s="2"/>
      <c r="H684" s="61"/>
      <c r="I684" s="61"/>
      <c r="J684" s="61"/>
      <c r="K684" s="61"/>
      <c r="L684" s="61"/>
    </row>
    <row r="685" ht="20.1" customHeight="1" spans="1:12">
      <c r="A685" s="62" t="s">
        <v>2712</v>
      </c>
      <c r="B685" s="62"/>
      <c r="C685" s="62"/>
      <c r="D685" s="62"/>
      <c r="E685" s="62"/>
      <c r="F685" s="62"/>
      <c r="G685" s="62"/>
      <c r="H685" s="62"/>
      <c r="I685" s="62"/>
      <c r="J685" s="62"/>
      <c r="K685" s="62"/>
      <c r="L685" s="62"/>
    </row>
    <row r="686" ht="15" customHeight="1" spans="1:12">
      <c r="A686" s="63" t="s">
        <v>2389</v>
      </c>
      <c r="B686" s="63"/>
      <c r="C686" s="63"/>
      <c r="D686" s="64" t="s">
        <v>4</v>
      </c>
      <c r="E686" s="64"/>
      <c r="F686" s="64"/>
      <c r="G686" s="64" t="s">
        <v>2297</v>
      </c>
      <c r="H686" s="64" t="s">
        <v>2298</v>
      </c>
      <c r="I686" s="64"/>
      <c r="J686" s="64" t="s">
        <v>2299</v>
      </c>
      <c r="K686" s="64"/>
      <c r="L686" s="64" t="s">
        <v>2300</v>
      </c>
    </row>
    <row r="687" ht="15" customHeight="1" spans="1:12">
      <c r="A687" s="65" t="s">
        <v>2710</v>
      </c>
      <c r="B687" s="66" t="s">
        <v>2711</v>
      </c>
      <c r="C687" s="66"/>
      <c r="D687" s="65" t="s">
        <v>14</v>
      </c>
      <c r="E687" s="65"/>
      <c r="F687" s="65"/>
      <c r="G687" s="65" t="s">
        <v>2392</v>
      </c>
      <c r="H687" s="67">
        <v>0.0062</v>
      </c>
      <c r="I687" s="67"/>
      <c r="J687" s="70">
        <v>32.69</v>
      </c>
      <c r="K687" s="70"/>
      <c r="L687" s="70">
        <f>TRUNC(TRUNC(H687,8)*J687,2)</f>
        <v>0.2</v>
      </c>
    </row>
    <row r="688" ht="15" customHeight="1" spans="1:12">
      <c r="A688" s="65" t="s">
        <v>2395</v>
      </c>
      <c r="B688" s="66" t="s">
        <v>2396</v>
      </c>
      <c r="C688" s="66"/>
      <c r="D688" s="65" t="s">
        <v>14</v>
      </c>
      <c r="E688" s="65"/>
      <c r="F688" s="65"/>
      <c r="G688" s="65" t="s">
        <v>2392</v>
      </c>
      <c r="H688" s="67">
        <v>0.0176</v>
      </c>
      <c r="I688" s="67"/>
      <c r="J688" s="70">
        <v>23.23</v>
      </c>
      <c r="K688" s="70"/>
      <c r="L688" s="70">
        <f>TRUNC(TRUNC(H688,8)*J688,2)</f>
        <v>0.4</v>
      </c>
    </row>
    <row r="689" ht="18" customHeight="1" spans="1:12">
      <c r="A689" s="2"/>
      <c r="B689" s="2"/>
      <c r="C689" s="2"/>
      <c r="D689" s="2"/>
      <c r="E689" s="2"/>
      <c r="F689" s="2"/>
      <c r="G689" s="2"/>
      <c r="H689" s="68" t="s">
        <v>2393</v>
      </c>
      <c r="I689" s="68"/>
      <c r="J689" s="68"/>
      <c r="K689" s="68"/>
      <c r="L689" s="71">
        <f>SUM(L687:L688)</f>
        <v>0.6</v>
      </c>
    </row>
    <row r="690" ht="15" customHeight="1" spans="1:12">
      <c r="A690" s="2"/>
      <c r="B690" s="2"/>
      <c r="C690" s="2"/>
      <c r="D690" s="2"/>
      <c r="E690" s="2"/>
      <c r="F690" s="2"/>
      <c r="G690" s="2"/>
      <c r="H690" s="69" t="s">
        <v>2318</v>
      </c>
      <c r="I690" s="69"/>
      <c r="J690" s="69"/>
      <c r="K690" s="69"/>
      <c r="L690" s="72">
        <f>SUM(L689)</f>
        <v>0.6</v>
      </c>
    </row>
    <row r="691" ht="9.95" customHeight="1" spans="1:12">
      <c r="A691" s="2"/>
      <c r="B691" s="2"/>
      <c r="C691" s="2"/>
      <c r="D691" s="2"/>
      <c r="E691" s="2"/>
      <c r="F691" s="2"/>
      <c r="G691" s="2"/>
      <c r="H691" s="61"/>
      <c r="I691" s="61"/>
      <c r="J691" s="61"/>
      <c r="K691" s="61"/>
      <c r="L691" s="61"/>
    </row>
    <row r="692" ht="20.1" customHeight="1" spans="1:12">
      <c r="A692" s="62" t="s">
        <v>2713</v>
      </c>
      <c r="B692" s="62"/>
      <c r="C692" s="62"/>
      <c r="D692" s="62"/>
      <c r="E692" s="62"/>
      <c r="F692" s="62"/>
      <c r="G692" s="62"/>
      <c r="H692" s="62"/>
      <c r="I692" s="62"/>
      <c r="J692" s="62"/>
      <c r="K692" s="62"/>
      <c r="L692" s="62"/>
    </row>
    <row r="693" ht="15" customHeight="1" spans="1:12">
      <c r="A693" s="63" t="s">
        <v>2389</v>
      </c>
      <c r="B693" s="63"/>
      <c r="C693" s="63"/>
      <c r="D693" s="64" t="s">
        <v>4</v>
      </c>
      <c r="E693" s="64"/>
      <c r="F693" s="64"/>
      <c r="G693" s="64" t="s">
        <v>2297</v>
      </c>
      <c r="H693" s="64" t="s">
        <v>2298</v>
      </c>
      <c r="I693" s="64"/>
      <c r="J693" s="64" t="s">
        <v>2299</v>
      </c>
      <c r="K693" s="64"/>
      <c r="L693" s="64" t="s">
        <v>2300</v>
      </c>
    </row>
    <row r="694" ht="15" customHeight="1" spans="1:12">
      <c r="A694" s="65" t="s">
        <v>2714</v>
      </c>
      <c r="B694" s="66" t="s">
        <v>2715</v>
      </c>
      <c r="C694" s="66"/>
      <c r="D694" s="65" t="s">
        <v>14</v>
      </c>
      <c r="E694" s="65"/>
      <c r="F694" s="65"/>
      <c r="G694" s="65" t="s">
        <v>2392</v>
      </c>
      <c r="H694" s="67">
        <v>0.2923</v>
      </c>
      <c r="I694" s="67"/>
      <c r="J694" s="70">
        <v>32.02</v>
      </c>
      <c r="K694" s="70"/>
      <c r="L694" s="70">
        <f>TRUNC(TRUNC(H694,8)*J694,2)</f>
        <v>9.35</v>
      </c>
    </row>
    <row r="695" ht="15" customHeight="1" spans="1:12">
      <c r="A695" s="65" t="s">
        <v>2395</v>
      </c>
      <c r="B695" s="66" t="s">
        <v>2396</v>
      </c>
      <c r="C695" s="66"/>
      <c r="D695" s="65" t="s">
        <v>14</v>
      </c>
      <c r="E695" s="65"/>
      <c r="F695" s="65"/>
      <c r="G695" s="65" t="s">
        <v>2392</v>
      </c>
      <c r="H695" s="67">
        <v>0.2923</v>
      </c>
      <c r="I695" s="67"/>
      <c r="J695" s="70">
        <v>23.23</v>
      </c>
      <c r="K695" s="70"/>
      <c r="L695" s="70">
        <f>TRUNC(TRUNC(H695,8)*J695,2)</f>
        <v>6.79</v>
      </c>
    </row>
    <row r="696" ht="18" customHeight="1" spans="1:12">
      <c r="A696" s="2"/>
      <c r="B696" s="2"/>
      <c r="C696" s="2"/>
      <c r="D696" s="2"/>
      <c r="E696" s="2"/>
      <c r="F696" s="2"/>
      <c r="G696" s="2"/>
      <c r="H696" s="68" t="s">
        <v>2393</v>
      </c>
      <c r="I696" s="68"/>
      <c r="J696" s="68"/>
      <c r="K696" s="68"/>
      <c r="L696" s="71">
        <f>SUM(L694:L695)</f>
        <v>16.14</v>
      </c>
    </row>
    <row r="697" ht="15" customHeight="1" spans="1:12">
      <c r="A697" s="2"/>
      <c r="B697" s="2"/>
      <c r="C697" s="2"/>
      <c r="D697" s="2"/>
      <c r="E697" s="2"/>
      <c r="F697" s="2"/>
      <c r="G697" s="2"/>
      <c r="H697" s="69" t="s">
        <v>2318</v>
      </c>
      <c r="I697" s="69"/>
      <c r="J697" s="69"/>
      <c r="K697" s="69"/>
      <c r="L697" s="72">
        <f>SUM(L696)</f>
        <v>16.14</v>
      </c>
    </row>
    <row r="698" ht="9.95" customHeight="1" spans="1:12">
      <c r="A698" s="2"/>
      <c r="B698" s="2"/>
      <c r="C698" s="2"/>
      <c r="D698" s="2"/>
      <c r="E698" s="2"/>
      <c r="F698" s="2"/>
      <c r="G698" s="2"/>
      <c r="H698" s="61"/>
      <c r="I698" s="61"/>
      <c r="J698" s="61"/>
      <c r="K698" s="61"/>
      <c r="L698" s="61"/>
    </row>
    <row r="699" ht="20.1" customHeight="1" spans="1:12">
      <c r="A699" s="62" t="s">
        <v>2716</v>
      </c>
      <c r="B699" s="62"/>
      <c r="C699" s="62"/>
      <c r="D699" s="62"/>
      <c r="E699" s="62"/>
      <c r="F699" s="62"/>
      <c r="G699" s="62"/>
      <c r="H699" s="62"/>
      <c r="I699" s="62"/>
      <c r="J699" s="62"/>
      <c r="K699" s="62"/>
      <c r="L699" s="62"/>
    </row>
    <row r="700" ht="15" customHeight="1" spans="1:12">
      <c r="A700" s="63" t="s">
        <v>2381</v>
      </c>
      <c r="B700" s="63"/>
      <c r="C700" s="63"/>
      <c r="D700" s="64" t="s">
        <v>4</v>
      </c>
      <c r="E700" s="64"/>
      <c r="F700" s="64"/>
      <c r="G700" s="64" t="s">
        <v>2297</v>
      </c>
      <c r="H700" s="64" t="s">
        <v>2298</v>
      </c>
      <c r="I700" s="64"/>
      <c r="J700" s="64" t="s">
        <v>2299</v>
      </c>
      <c r="K700" s="64"/>
      <c r="L700" s="64" t="s">
        <v>2300</v>
      </c>
    </row>
    <row r="701" ht="45.95" customHeight="1" spans="1:12">
      <c r="A701" s="65" t="s">
        <v>2403</v>
      </c>
      <c r="B701" s="66" t="s">
        <v>2404</v>
      </c>
      <c r="C701" s="66"/>
      <c r="D701" s="65" t="s">
        <v>14</v>
      </c>
      <c r="E701" s="65"/>
      <c r="F701" s="65"/>
      <c r="G701" s="65" t="s">
        <v>2384</v>
      </c>
      <c r="H701" s="67">
        <v>0.0138</v>
      </c>
      <c r="I701" s="67"/>
      <c r="J701" s="70">
        <v>77.11</v>
      </c>
      <c r="K701" s="70"/>
      <c r="L701" s="70">
        <f>TRUNC(TRUNC(H701,8)*J701,2)</f>
        <v>1.06</v>
      </c>
    </row>
    <row r="702" ht="45.95" customHeight="1" spans="1:12">
      <c r="A702" s="65" t="s">
        <v>2405</v>
      </c>
      <c r="B702" s="66" t="s">
        <v>2406</v>
      </c>
      <c r="C702" s="66"/>
      <c r="D702" s="65" t="s">
        <v>14</v>
      </c>
      <c r="E702" s="65"/>
      <c r="F702" s="65"/>
      <c r="G702" s="65" t="s">
        <v>2387</v>
      </c>
      <c r="H702" s="67">
        <v>0.0198</v>
      </c>
      <c r="I702" s="67"/>
      <c r="J702" s="70">
        <v>266.07</v>
      </c>
      <c r="K702" s="70"/>
      <c r="L702" s="70">
        <f>TRUNC(TRUNC(H702,8)*J702,2)</f>
        <v>5.26</v>
      </c>
    </row>
    <row r="703" ht="29.1" customHeight="1" spans="1:12">
      <c r="A703" s="65" t="s">
        <v>2717</v>
      </c>
      <c r="B703" s="66" t="s">
        <v>2718</v>
      </c>
      <c r="C703" s="66"/>
      <c r="D703" s="65" t="s">
        <v>14</v>
      </c>
      <c r="E703" s="65"/>
      <c r="F703" s="65"/>
      <c r="G703" s="65" t="s">
        <v>2384</v>
      </c>
      <c r="H703" s="67">
        <v>0.0105</v>
      </c>
      <c r="I703" s="67"/>
      <c r="J703" s="70">
        <v>99.87</v>
      </c>
      <c r="K703" s="70"/>
      <c r="L703" s="70">
        <f>TRUNC(TRUNC(H703,8)*J703,2)</f>
        <v>1.04</v>
      </c>
    </row>
    <row r="704" ht="29.1" customHeight="1" spans="1:12">
      <c r="A704" s="65" t="s">
        <v>2719</v>
      </c>
      <c r="B704" s="66" t="s">
        <v>2720</v>
      </c>
      <c r="C704" s="66"/>
      <c r="D704" s="65" t="s">
        <v>14</v>
      </c>
      <c r="E704" s="65"/>
      <c r="F704" s="65"/>
      <c r="G704" s="65" t="s">
        <v>2387</v>
      </c>
      <c r="H704" s="67">
        <v>0.0083</v>
      </c>
      <c r="I704" s="67"/>
      <c r="J704" s="70">
        <v>220.81</v>
      </c>
      <c r="K704" s="70"/>
      <c r="L704" s="70">
        <f>TRUNC(TRUNC(H704,8)*J704,2)</f>
        <v>1.83</v>
      </c>
    </row>
    <row r="705" ht="18" customHeight="1" spans="1:12">
      <c r="A705" s="2"/>
      <c r="B705" s="2"/>
      <c r="C705" s="2"/>
      <c r="D705" s="2"/>
      <c r="E705" s="2"/>
      <c r="F705" s="2"/>
      <c r="G705" s="2"/>
      <c r="H705" s="68" t="s">
        <v>2388</v>
      </c>
      <c r="I705" s="68"/>
      <c r="J705" s="68"/>
      <c r="K705" s="68"/>
      <c r="L705" s="71">
        <f>SUM(L701:L704)</f>
        <v>9.19</v>
      </c>
    </row>
    <row r="706" ht="15" customHeight="1" spans="1:12">
      <c r="A706" s="2"/>
      <c r="B706" s="2"/>
      <c r="C706" s="2"/>
      <c r="D706" s="2"/>
      <c r="E706" s="2"/>
      <c r="F706" s="2"/>
      <c r="G706" s="2"/>
      <c r="H706" s="69" t="s">
        <v>2318</v>
      </c>
      <c r="I706" s="69"/>
      <c r="J706" s="69"/>
      <c r="K706" s="69"/>
      <c r="L706" s="72">
        <f>SUM(L705)</f>
        <v>9.19</v>
      </c>
    </row>
    <row r="707" ht="9.95" customHeight="1" spans="1:12">
      <c r="A707" s="2"/>
      <c r="B707" s="2"/>
      <c r="C707" s="2"/>
      <c r="D707" s="2"/>
      <c r="E707" s="2"/>
      <c r="F707" s="2"/>
      <c r="G707" s="2"/>
      <c r="H707" s="61"/>
      <c r="I707" s="61"/>
      <c r="J707" s="61"/>
      <c r="K707" s="61"/>
      <c r="L707" s="61"/>
    </row>
    <row r="708" ht="20.1" customHeight="1" spans="1:12">
      <c r="A708" s="62" t="s">
        <v>2721</v>
      </c>
      <c r="B708" s="62"/>
      <c r="C708" s="62"/>
      <c r="D708" s="62"/>
      <c r="E708" s="62"/>
      <c r="F708" s="62"/>
      <c r="G708" s="62"/>
      <c r="H708" s="62"/>
      <c r="I708" s="62"/>
      <c r="J708" s="62"/>
      <c r="K708" s="62"/>
      <c r="L708" s="62"/>
    </row>
    <row r="709" ht="15" customHeight="1" spans="1:12">
      <c r="A709" s="63" t="s">
        <v>2381</v>
      </c>
      <c r="B709" s="63"/>
      <c r="C709" s="63"/>
      <c r="D709" s="64" t="s">
        <v>4</v>
      </c>
      <c r="E709" s="64"/>
      <c r="F709" s="64"/>
      <c r="G709" s="64" t="s">
        <v>2297</v>
      </c>
      <c r="H709" s="64" t="s">
        <v>2298</v>
      </c>
      <c r="I709" s="64"/>
      <c r="J709" s="64" t="s">
        <v>2299</v>
      </c>
      <c r="K709" s="64"/>
      <c r="L709" s="64" t="s">
        <v>2300</v>
      </c>
    </row>
    <row r="710" ht="29.1" customHeight="1" spans="1:12">
      <c r="A710" s="65" t="s">
        <v>2600</v>
      </c>
      <c r="B710" s="66" t="s">
        <v>2601</v>
      </c>
      <c r="C710" s="66"/>
      <c r="D710" s="65" t="s">
        <v>14</v>
      </c>
      <c r="E710" s="65"/>
      <c r="F710" s="65"/>
      <c r="G710" s="65" t="s">
        <v>2384</v>
      </c>
      <c r="H710" s="67">
        <v>0.028</v>
      </c>
      <c r="I710" s="67"/>
      <c r="J710" s="70">
        <v>38.95</v>
      </c>
      <c r="K710" s="70"/>
      <c r="L710" s="70">
        <f>TRUNC(TRUNC(H710,8)*J710,2)</f>
        <v>1.09</v>
      </c>
    </row>
    <row r="711" ht="29.1" customHeight="1" spans="1:12">
      <c r="A711" s="65" t="s">
        <v>2602</v>
      </c>
      <c r="B711" s="66" t="s">
        <v>2603</v>
      </c>
      <c r="C711" s="66"/>
      <c r="D711" s="65" t="s">
        <v>14</v>
      </c>
      <c r="E711" s="65"/>
      <c r="F711" s="65"/>
      <c r="G711" s="65" t="s">
        <v>2387</v>
      </c>
      <c r="H711" s="67">
        <v>0.007</v>
      </c>
      <c r="I711" s="67"/>
      <c r="J711" s="70">
        <v>40.48</v>
      </c>
      <c r="K711" s="70"/>
      <c r="L711" s="70">
        <f>TRUNC(TRUNC(H711,8)*J711,2)</f>
        <v>0.28</v>
      </c>
    </row>
    <row r="712" ht="18" customHeight="1" spans="1:12">
      <c r="A712" s="2"/>
      <c r="B712" s="2"/>
      <c r="C712" s="2"/>
      <c r="D712" s="2"/>
      <c r="E712" s="2"/>
      <c r="F712" s="2"/>
      <c r="G712" s="2"/>
      <c r="H712" s="68" t="s">
        <v>2388</v>
      </c>
      <c r="I712" s="68"/>
      <c r="J712" s="68"/>
      <c r="K712" s="68"/>
      <c r="L712" s="71">
        <f>SUM(L710:L711)</f>
        <v>1.37</v>
      </c>
    </row>
    <row r="713" ht="15" customHeight="1" spans="1:12">
      <c r="A713" s="63" t="s">
        <v>2413</v>
      </c>
      <c r="B713" s="63"/>
      <c r="C713" s="63"/>
      <c r="D713" s="64" t="s">
        <v>4</v>
      </c>
      <c r="E713" s="64"/>
      <c r="F713" s="64"/>
      <c r="G713" s="64" t="s">
        <v>2297</v>
      </c>
      <c r="H713" s="64" t="s">
        <v>2298</v>
      </c>
      <c r="I713" s="64"/>
      <c r="J713" s="64" t="s">
        <v>2299</v>
      </c>
      <c r="K713" s="64"/>
      <c r="L713" s="64" t="s">
        <v>2300</v>
      </c>
    </row>
    <row r="714" ht="29.1" customHeight="1" spans="1:12">
      <c r="A714" s="65" t="s">
        <v>2722</v>
      </c>
      <c r="B714" s="66" t="s">
        <v>2723</v>
      </c>
      <c r="C714" s="66"/>
      <c r="D714" s="65" t="s">
        <v>14</v>
      </c>
      <c r="E714" s="65"/>
      <c r="F714" s="65"/>
      <c r="G714" s="65" t="s">
        <v>146</v>
      </c>
      <c r="H714" s="67">
        <v>0.4125</v>
      </c>
      <c r="I714" s="67"/>
      <c r="J714" s="70">
        <v>25.95</v>
      </c>
      <c r="K714" s="70"/>
      <c r="L714" s="70">
        <f>TRUNC(TRUNC(H714,8)*J714,2)</f>
        <v>10.7</v>
      </c>
    </row>
    <row r="715" ht="15" customHeight="1" spans="1:12">
      <c r="A715" s="65" t="s">
        <v>2724</v>
      </c>
      <c r="B715" s="66" t="s">
        <v>2725</v>
      </c>
      <c r="C715" s="66"/>
      <c r="D715" s="65" t="s">
        <v>14</v>
      </c>
      <c r="E715" s="65"/>
      <c r="F715" s="65"/>
      <c r="G715" s="65" t="s">
        <v>193</v>
      </c>
      <c r="H715" s="67">
        <v>0.111</v>
      </c>
      <c r="I715" s="67"/>
      <c r="J715" s="70">
        <v>17.76</v>
      </c>
      <c r="K715" s="70"/>
      <c r="L715" s="70">
        <f>TRUNC(TRUNC(H715,8)*J715,2)</f>
        <v>1.97</v>
      </c>
    </row>
    <row r="716" ht="29.1" customHeight="1" spans="1:12">
      <c r="A716" s="65" t="s">
        <v>2726</v>
      </c>
      <c r="B716" s="66" t="s">
        <v>2727</v>
      </c>
      <c r="C716" s="66"/>
      <c r="D716" s="65" t="s">
        <v>14</v>
      </c>
      <c r="E716" s="65"/>
      <c r="F716" s="65"/>
      <c r="G716" s="65" t="s">
        <v>146</v>
      </c>
      <c r="H716" s="67">
        <v>0.7445</v>
      </c>
      <c r="I716" s="67"/>
      <c r="J716" s="70">
        <v>7.22</v>
      </c>
      <c r="K716" s="70"/>
      <c r="L716" s="70">
        <f>TRUNC(TRUNC(H716,8)*J716,2)</f>
        <v>5.37</v>
      </c>
    </row>
    <row r="717" ht="21" customHeight="1" spans="1:12">
      <c r="A717" s="65" t="s">
        <v>2728</v>
      </c>
      <c r="B717" s="66" t="s">
        <v>2729</v>
      </c>
      <c r="C717" s="66"/>
      <c r="D717" s="65" t="s">
        <v>14</v>
      </c>
      <c r="E717" s="65"/>
      <c r="F717" s="65"/>
      <c r="G717" s="65" t="s">
        <v>146</v>
      </c>
      <c r="H717" s="67">
        <v>0.55</v>
      </c>
      <c r="I717" s="67"/>
      <c r="J717" s="70">
        <v>10.73</v>
      </c>
      <c r="K717" s="70"/>
      <c r="L717" s="70">
        <f>TRUNC(TRUNC(H717,8)*J717,2)</f>
        <v>5.9</v>
      </c>
    </row>
    <row r="718" ht="15" customHeight="1" spans="1:12">
      <c r="A718" s="65" t="s">
        <v>2730</v>
      </c>
      <c r="B718" s="66" t="s">
        <v>2731</v>
      </c>
      <c r="C718" s="66"/>
      <c r="D718" s="65" t="s">
        <v>14</v>
      </c>
      <c r="E718" s="65"/>
      <c r="F718" s="65"/>
      <c r="G718" s="65" t="s">
        <v>2732</v>
      </c>
      <c r="H718" s="67">
        <v>0.0256</v>
      </c>
      <c r="I718" s="67"/>
      <c r="J718" s="70">
        <v>29.16</v>
      </c>
      <c r="K718" s="70"/>
      <c r="L718" s="70">
        <f>TRUNC(TRUNC(H718,8)*J718,2)</f>
        <v>0.74</v>
      </c>
    </row>
    <row r="719" ht="15" customHeight="1" spans="1:12">
      <c r="A719" s="2"/>
      <c r="B719" s="2"/>
      <c r="C719" s="2"/>
      <c r="D719" s="2"/>
      <c r="E719" s="2"/>
      <c r="F719" s="2"/>
      <c r="G719" s="2"/>
      <c r="H719" s="68" t="s">
        <v>2424</v>
      </c>
      <c r="I719" s="68"/>
      <c r="J719" s="68"/>
      <c r="K719" s="68"/>
      <c r="L719" s="71">
        <f>SUM(L714:L718)</f>
        <v>24.68</v>
      </c>
    </row>
    <row r="720" ht="15" customHeight="1" spans="1:12">
      <c r="A720" s="63" t="s">
        <v>2389</v>
      </c>
      <c r="B720" s="63"/>
      <c r="C720" s="63"/>
      <c r="D720" s="64" t="s">
        <v>4</v>
      </c>
      <c r="E720" s="64"/>
      <c r="F720" s="64"/>
      <c r="G720" s="64" t="s">
        <v>2297</v>
      </c>
      <c r="H720" s="64" t="s">
        <v>2298</v>
      </c>
      <c r="I720" s="64"/>
      <c r="J720" s="64" t="s">
        <v>2299</v>
      </c>
      <c r="K720" s="64"/>
      <c r="L720" s="64" t="s">
        <v>2300</v>
      </c>
    </row>
    <row r="721" ht="21" customHeight="1" spans="1:12">
      <c r="A721" s="65" t="s">
        <v>2612</v>
      </c>
      <c r="B721" s="66" t="s">
        <v>2613</v>
      </c>
      <c r="C721" s="66"/>
      <c r="D721" s="65" t="s">
        <v>14</v>
      </c>
      <c r="E721" s="65"/>
      <c r="F721" s="65"/>
      <c r="G721" s="65" t="s">
        <v>2392</v>
      </c>
      <c r="H721" s="67">
        <v>0.7247</v>
      </c>
      <c r="I721" s="67"/>
      <c r="J721" s="70">
        <v>23.87</v>
      </c>
      <c r="K721" s="70"/>
      <c r="L721" s="70">
        <f>TRUNC(TRUNC(H721,8)*J721,2)</f>
        <v>17.29</v>
      </c>
    </row>
    <row r="722" ht="21" customHeight="1" spans="1:12">
      <c r="A722" s="65" t="s">
        <v>2523</v>
      </c>
      <c r="B722" s="66" t="s">
        <v>2524</v>
      </c>
      <c r="C722" s="66"/>
      <c r="D722" s="65" t="s">
        <v>14</v>
      </c>
      <c r="E722" s="65"/>
      <c r="F722" s="65"/>
      <c r="G722" s="65" t="s">
        <v>2392</v>
      </c>
      <c r="H722" s="67">
        <v>0.7247</v>
      </c>
      <c r="I722" s="67"/>
      <c r="J722" s="70">
        <v>31.88</v>
      </c>
      <c r="K722" s="70"/>
      <c r="L722" s="70">
        <f>TRUNC(TRUNC(H722,8)*J722,2)</f>
        <v>23.1</v>
      </c>
    </row>
    <row r="723" ht="18" customHeight="1" spans="1:12">
      <c r="A723" s="2"/>
      <c r="B723" s="2"/>
      <c r="C723" s="2"/>
      <c r="D723" s="2"/>
      <c r="E723" s="2"/>
      <c r="F723" s="2"/>
      <c r="G723" s="2"/>
      <c r="H723" s="68" t="s">
        <v>2393</v>
      </c>
      <c r="I723" s="68"/>
      <c r="J723" s="68"/>
      <c r="K723" s="68"/>
      <c r="L723" s="71">
        <f>SUM(L721:L722)</f>
        <v>40.39</v>
      </c>
    </row>
    <row r="724" ht="15" customHeight="1" spans="1:12">
      <c r="A724" s="63" t="s">
        <v>2314</v>
      </c>
      <c r="B724" s="63"/>
      <c r="C724" s="63"/>
      <c r="D724" s="64" t="s">
        <v>4</v>
      </c>
      <c r="E724" s="64"/>
      <c r="F724" s="64"/>
      <c r="G724" s="64" t="s">
        <v>2297</v>
      </c>
      <c r="H724" s="64" t="s">
        <v>2298</v>
      </c>
      <c r="I724" s="64"/>
      <c r="J724" s="64" t="s">
        <v>2299</v>
      </c>
      <c r="K724" s="64"/>
      <c r="L724" s="64" t="s">
        <v>2300</v>
      </c>
    </row>
    <row r="725" ht="29.1" customHeight="1" spans="1:12">
      <c r="A725" s="65" t="s">
        <v>2614</v>
      </c>
      <c r="B725" s="66" t="s">
        <v>2615</v>
      </c>
      <c r="C725" s="66"/>
      <c r="D725" s="65" t="s">
        <v>14</v>
      </c>
      <c r="E725" s="65"/>
      <c r="F725" s="65"/>
      <c r="G725" s="65" t="s">
        <v>51</v>
      </c>
      <c r="H725" s="67">
        <v>0.004</v>
      </c>
      <c r="I725" s="67"/>
      <c r="J725" s="70">
        <v>487.96</v>
      </c>
      <c r="K725" s="70"/>
      <c r="L725" s="70">
        <f>TRUNC(TRUNC(H725,8)*J725,2)</f>
        <v>1.95</v>
      </c>
    </row>
    <row r="726" ht="15" customHeight="1" spans="1:12">
      <c r="A726" s="2"/>
      <c r="B726" s="2"/>
      <c r="C726" s="2"/>
      <c r="D726" s="2"/>
      <c r="E726" s="2"/>
      <c r="F726" s="2"/>
      <c r="G726" s="2"/>
      <c r="H726" s="68" t="s">
        <v>2317</v>
      </c>
      <c r="I726" s="68"/>
      <c r="J726" s="68"/>
      <c r="K726" s="68"/>
      <c r="L726" s="71">
        <f>SUM(L725:L725)</f>
        <v>1.95</v>
      </c>
    </row>
    <row r="727" ht="15" customHeight="1" spans="1:12">
      <c r="A727" s="2"/>
      <c r="B727" s="2"/>
      <c r="C727" s="2"/>
      <c r="D727" s="2"/>
      <c r="E727" s="2"/>
      <c r="F727" s="2"/>
      <c r="G727" s="2"/>
      <c r="H727" s="69" t="s">
        <v>2318</v>
      </c>
      <c r="I727" s="69"/>
      <c r="J727" s="69"/>
      <c r="K727" s="69"/>
      <c r="L727" s="72">
        <f>SUM(L712,L719,L723,L726)</f>
        <v>68.39</v>
      </c>
    </row>
    <row r="728" ht="9.95" customHeight="1" spans="1:12">
      <c r="A728" s="2"/>
      <c r="B728" s="2"/>
      <c r="C728" s="2"/>
      <c r="D728" s="2"/>
      <c r="E728" s="2"/>
      <c r="F728" s="2"/>
      <c r="G728" s="2"/>
      <c r="H728" s="61"/>
      <c r="I728" s="61"/>
      <c r="J728" s="61"/>
      <c r="K728" s="61"/>
      <c r="L728" s="61"/>
    </row>
    <row r="729" ht="20.1" customHeight="1" spans="1:12">
      <c r="A729" s="62" t="s">
        <v>2733</v>
      </c>
      <c r="B729" s="62"/>
      <c r="C729" s="62"/>
      <c r="D729" s="62"/>
      <c r="E729" s="62"/>
      <c r="F729" s="62"/>
      <c r="G729" s="62"/>
      <c r="H729" s="62"/>
      <c r="I729" s="62"/>
      <c r="J729" s="62"/>
      <c r="K729" s="62"/>
      <c r="L729" s="62"/>
    </row>
    <row r="730" ht="15" customHeight="1" spans="1:12">
      <c r="A730" s="63" t="s">
        <v>2389</v>
      </c>
      <c r="B730" s="63"/>
      <c r="C730" s="63"/>
      <c r="D730" s="64" t="s">
        <v>4</v>
      </c>
      <c r="E730" s="64"/>
      <c r="F730" s="64"/>
      <c r="G730" s="64" t="s">
        <v>2297</v>
      </c>
      <c r="H730" s="64" t="s">
        <v>2298</v>
      </c>
      <c r="I730" s="64"/>
      <c r="J730" s="64" t="s">
        <v>2299</v>
      </c>
      <c r="K730" s="64"/>
      <c r="L730" s="64" t="s">
        <v>2300</v>
      </c>
    </row>
    <row r="731" ht="15" customHeight="1" spans="1:12">
      <c r="A731" s="65" t="s">
        <v>2630</v>
      </c>
      <c r="B731" s="66" t="s">
        <v>2631</v>
      </c>
      <c r="C731" s="66"/>
      <c r="D731" s="65" t="s">
        <v>14</v>
      </c>
      <c r="E731" s="65"/>
      <c r="F731" s="65"/>
      <c r="G731" s="65" t="s">
        <v>2392</v>
      </c>
      <c r="H731" s="67">
        <v>0.966</v>
      </c>
      <c r="I731" s="67"/>
      <c r="J731" s="70">
        <v>32.27</v>
      </c>
      <c r="K731" s="70"/>
      <c r="L731" s="70">
        <f>TRUNC(TRUNC(H731,8)*J731,2)</f>
        <v>31.17</v>
      </c>
    </row>
    <row r="732" ht="15" customHeight="1" spans="1:12">
      <c r="A732" s="65" t="s">
        <v>2395</v>
      </c>
      <c r="B732" s="66" t="s">
        <v>2396</v>
      </c>
      <c r="C732" s="66"/>
      <c r="D732" s="65" t="s">
        <v>14</v>
      </c>
      <c r="E732" s="65"/>
      <c r="F732" s="65"/>
      <c r="G732" s="65" t="s">
        <v>2392</v>
      </c>
      <c r="H732" s="67">
        <v>3.126</v>
      </c>
      <c r="I732" s="67"/>
      <c r="J732" s="70">
        <v>23.23</v>
      </c>
      <c r="K732" s="70"/>
      <c r="L732" s="70">
        <f>TRUNC(TRUNC(H732,8)*J732,2)</f>
        <v>72.61</v>
      </c>
    </row>
    <row r="733" ht="18" customHeight="1" spans="1:12">
      <c r="A733" s="2"/>
      <c r="B733" s="2"/>
      <c r="C733" s="2"/>
      <c r="D733" s="2"/>
      <c r="E733" s="2"/>
      <c r="F733" s="2"/>
      <c r="G733" s="2"/>
      <c r="H733" s="68" t="s">
        <v>2393</v>
      </c>
      <c r="I733" s="68"/>
      <c r="J733" s="68"/>
      <c r="K733" s="68"/>
      <c r="L733" s="71">
        <f>SUM(L731:L732)</f>
        <v>103.78</v>
      </c>
    </row>
    <row r="734" ht="15" customHeight="1" spans="1:12">
      <c r="A734" s="2"/>
      <c r="B734" s="2"/>
      <c r="C734" s="2"/>
      <c r="D734" s="2"/>
      <c r="E734" s="2"/>
      <c r="F734" s="2"/>
      <c r="G734" s="2"/>
      <c r="H734" s="69" t="s">
        <v>2318</v>
      </c>
      <c r="I734" s="69"/>
      <c r="J734" s="69"/>
      <c r="K734" s="69"/>
      <c r="L734" s="72">
        <f>SUM(L733)</f>
        <v>103.78</v>
      </c>
    </row>
    <row r="735" ht="9.95" customHeight="1" spans="1:12">
      <c r="A735" s="2"/>
      <c r="B735" s="2"/>
      <c r="C735" s="2"/>
      <c r="D735" s="2"/>
      <c r="E735" s="2"/>
      <c r="F735" s="2"/>
      <c r="G735" s="2"/>
      <c r="H735" s="61"/>
      <c r="I735" s="61"/>
      <c r="J735" s="61"/>
      <c r="K735" s="61"/>
      <c r="L735" s="61"/>
    </row>
    <row r="736" ht="20.1" customHeight="1" spans="1:12">
      <c r="A736" s="62" t="s">
        <v>2734</v>
      </c>
      <c r="B736" s="62"/>
      <c r="C736" s="62"/>
      <c r="D736" s="62"/>
      <c r="E736" s="62"/>
      <c r="F736" s="62"/>
      <c r="G736" s="62"/>
      <c r="H736" s="62"/>
      <c r="I736" s="62"/>
      <c r="J736" s="62"/>
      <c r="K736" s="62"/>
      <c r="L736" s="62"/>
    </row>
    <row r="737" ht="15" customHeight="1" spans="1:12">
      <c r="A737" s="63" t="s">
        <v>2389</v>
      </c>
      <c r="B737" s="63"/>
      <c r="C737" s="63"/>
      <c r="D737" s="64" t="s">
        <v>4</v>
      </c>
      <c r="E737" s="64"/>
      <c r="F737" s="64"/>
      <c r="G737" s="64" t="s">
        <v>2297</v>
      </c>
      <c r="H737" s="64" t="s">
        <v>2298</v>
      </c>
      <c r="I737" s="64"/>
      <c r="J737" s="64" t="s">
        <v>2299</v>
      </c>
      <c r="K737" s="64"/>
      <c r="L737" s="64" t="s">
        <v>2300</v>
      </c>
    </row>
    <row r="738" ht="15" customHeight="1" spans="1:12">
      <c r="A738" s="65" t="s">
        <v>2630</v>
      </c>
      <c r="B738" s="66" t="s">
        <v>2631</v>
      </c>
      <c r="C738" s="66"/>
      <c r="D738" s="65" t="s">
        <v>14</v>
      </c>
      <c r="E738" s="65"/>
      <c r="F738" s="65"/>
      <c r="G738" s="65" t="s">
        <v>2392</v>
      </c>
      <c r="H738" s="67">
        <v>1.004</v>
      </c>
      <c r="I738" s="67"/>
      <c r="J738" s="70">
        <v>32.27</v>
      </c>
      <c r="K738" s="70"/>
      <c r="L738" s="70">
        <f>TRUNC(TRUNC(H738,8)*J738,2)</f>
        <v>32.39</v>
      </c>
    </row>
    <row r="739" ht="15" customHeight="1" spans="1:12">
      <c r="A739" s="65" t="s">
        <v>2395</v>
      </c>
      <c r="B739" s="66" t="s">
        <v>2396</v>
      </c>
      <c r="C739" s="66"/>
      <c r="D739" s="65" t="s">
        <v>14</v>
      </c>
      <c r="E739" s="65"/>
      <c r="F739" s="65"/>
      <c r="G739" s="65" t="s">
        <v>2392</v>
      </c>
      <c r="H739" s="67">
        <v>3.515</v>
      </c>
      <c r="I739" s="67"/>
      <c r="J739" s="70">
        <v>23.23</v>
      </c>
      <c r="K739" s="70"/>
      <c r="L739" s="70">
        <f>TRUNC(TRUNC(H739,8)*J739,2)</f>
        <v>81.65</v>
      </c>
    </row>
    <row r="740" ht="18" customHeight="1" spans="1:12">
      <c r="A740" s="2"/>
      <c r="B740" s="2"/>
      <c r="C740" s="2"/>
      <c r="D740" s="2"/>
      <c r="E740" s="2"/>
      <c r="F740" s="2"/>
      <c r="G740" s="2"/>
      <c r="H740" s="68" t="s">
        <v>2393</v>
      </c>
      <c r="I740" s="68"/>
      <c r="J740" s="68"/>
      <c r="K740" s="68"/>
      <c r="L740" s="71">
        <f>SUM(L738:L739)</f>
        <v>114.04</v>
      </c>
    </row>
    <row r="741" ht="15" customHeight="1" spans="1:12">
      <c r="A741" s="2"/>
      <c r="B741" s="2"/>
      <c r="C741" s="2"/>
      <c r="D741" s="2"/>
      <c r="E741" s="2"/>
      <c r="F741" s="2"/>
      <c r="G741" s="2"/>
      <c r="H741" s="69" t="s">
        <v>2318</v>
      </c>
      <c r="I741" s="69"/>
      <c r="J741" s="69"/>
      <c r="K741" s="69"/>
      <c r="L741" s="72">
        <f>SUM(L740)</f>
        <v>114.04</v>
      </c>
    </row>
    <row r="742" ht="9.95" customHeight="1" spans="1:12">
      <c r="A742" s="2"/>
      <c r="B742" s="2"/>
      <c r="C742" s="2"/>
      <c r="D742" s="2"/>
      <c r="E742" s="2"/>
      <c r="F742" s="2"/>
      <c r="G742" s="2"/>
      <c r="H742" s="61"/>
      <c r="I742" s="61"/>
      <c r="J742" s="61"/>
      <c r="K742" s="61"/>
      <c r="L742" s="61"/>
    </row>
    <row r="743" ht="20.1" customHeight="1" spans="1:12">
      <c r="A743" s="62" t="s">
        <v>2735</v>
      </c>
      <c r="B743" s="62"/>
      <c r="C743" s="62"/>
      <c r="D743" s="62"/>
      <c r="E743" s="62"/>
      <c r="F743" s="62"/>
      <c r="G743" s="62"/>
      <c r="H743" s="62"/>
      <c r="I743" s="62"/>
      <c r="J743" s="62"/>
      <c r="K743" s="62"/>
      <c r="L743" s="62"/>
    </row>
    <row r="744" ht="15" customHeight="1" spans="1:12">
      <c r="A744" s="63" t="s">
        <v>2381</v>
      </c>
      <c r="B744" s="63"/>
      <c r="C744" s="63"/>
      <c r="D744" s="64" t="s">
        <v>4</v>
      </c>
      <c r="E744" s="64"/>
      <c r="F744" s="64"/>
      <c r="G744" s="64" t="s">
        <v>2297</v>
      </c>
      <c r="H744" s="64" t="s">
        <v>2298</v>
      </c>
      <c r="I744" s="64"/>
      <c r="J744" s="64" t="s">
        <v>2299</v>
      </c>
      <c r="K744" s="64"/>
      <c r="L744" s="64" t="s">
        <v>2300</v>
      </c>
    </row>
    <row r="745" ht="45.95" customHeight="1" spans="1:12">
      <c r="A745" s="65" t="s">
        <v>2736</v>
      </c>
      <c r="B745" s="66" t="s">
        <v>2737</v>
      </c>
      <c r="C745" s="66"/>
      <c r="D745" s="65" t="s">
        <v>14</v>
      </c>
      <c r="E745" s="65"/>
      <c r="F745" s="65"/>
      <c r="G745" s="65" t="s">
        <v>2384</v>
      </c>
      <c r="H745" s="67">
        <v>0.0006</v>
      </c>
      <c r="I745" s="67"/>
      <c r="J745" s="70">
        <v>78.11</v>
      </c>
      <c r="K745" s="70"/>
      <c r="L745" s="70">
        <f>TRUNC(TRUNC(H745,8)*J745,2)</f>
        <v>0.04</v>
      </c>
    </row>
    <row r="746" ht="45.95" customHeight="1" spans="1:12">
      <c r="A746" s="65" t="s">
        <v>2738</v>
      </c>
      <c r="B746" s="66" t="s">
        <v>2739</v>
      </c>
      <c r="C746" s="66"/>
      <c r="D746" s="65" t="s">
        <v>14</v>
      </c>
      <c r="E746" s="65"/>
      <c r="F746" s="65"/>
      <c r="G746" s="65" t="s">
        <v>2387</v>
      </c>
      <c r="H746" s="67">
        <v>0.0054</v>
      </c>
      <c r="I746" s="67"/>
      <c r="J746" s="70">
        <v>318.24</v>
      </c>
      <c r="K746" s="70"/>
      <c r="L746" s="70">
        <f>TRUNC(TRUNC(H746,8)*J746,2)</f>
        <v>1.71</v>
      </c>
    </row>
    <row r="747" ht="29.1" customHeight="1" spans="1:12">
      <c r="A747" s="65" t="s">
        <v>2740</v>
      </c>
      <c r="B747" s="66" t="s">
        <v>2741</v>
      </c>
      <c r="C747" s="66"/>
      <c r="D747" s="65" t="s">
        <v>14</v>
      </c>
      <c r="E747" s="65"/>
      <c r="F747" s="65"/>
      <c r="G747" s="65" t="s">
        <v>2387</v>
      </c>
      <c r="H747" s="67">
        <v>0.1962</v>
      </c>
      <c r="I747" s="67"/>
      <c r="J747" s="70">
        <v>47.29</v>
      </c>
      <c r="K747" s="70"/>
      <c r="L747" s="70">
        <f>TRUNC(TRUNC(H747,8)*J747,2)</f>
        <v>9.27</v>
      </c>
    </row>
    <row r="748" ht="18" customHeight="1" spans="1:12">
      <c r="A748" s="2"/>
      <c r="B748" s="2"/>
      <c r="C748" s="2"/>
      <c r="D748" s="2"/>
      <c r="E748" s="2"/>
      <c r="F748" s="2"/>
      <c r="G748" s="2"/>
      <c r="H748" s="68" t="s">
        <v>2388</v>
      </c>
      <c r="I748" s="68"/>
      <c r="J748" s="68"/>
      <c r="K748" s="68"/>
      <c r="L748" s="71">
        <f>SUM(L745:L747)</f>
        <v>11.02</v>
      </c>
    </row>
    <row r="749" ht="15" customHeight="1" spans="1:12">
      <c r="A749" s="63" t="s">
        <v>2389</v>
      </c>
      <c r="B749" s="63"/>
      <c r="C749" s="63"/>
      <c r="D749" s="64" t="s">
        <v>4</v>
      </c>
      <c r="E749" s="64"/>
      <c r="F749" s="64"/>
      <c r="G749" s="64" t="s">
        <v>2297</v>
      </c>
      <c r="H749" s="64" t="s">
        <v>2298</v>
      </c>
      <c r="I749" s="64"/>
      <c r="J749" s="64" t="s">
        <v>2299</v>
      </c>
      <c r="K749" s="64"/>
      <c r="L749" s="64" t="s">
        <v>2300</v>
      </c>
    </row>
    <row r="750" ht="15" customHeight="1" spans="1:12">
      <c r="A750" s="65" t="s">
        <v>2395</v>
      </c>
      <c r="B750" s="66" t="s">
        <v>2396</v>
      </c>
      <c r="C750" s="66"/>
      <c r="D750" s="65" t="s">
        <v>14</v>
      </c>
      <c r="E750" s="65"/>
      <c r="F750" s="65"/>
      <c r="G750" s="65" t="s">
        <v>2392</v>
      </c>
      <c r="H750" s="67">
        <v>0.7866</v>
      </c>
      <c r="I750" s="67"/>
      <c r="J750" s="70">
        <v>23.23</v>
      </c>
      <c r="K750" s="70"/>
      <c r="L750" s="70">
        <f>TRUNC(TRUNC(H750,8)*J750,2)</f>
        <v>18.27</v>
      </c>
    </row>
    <row r="751" ht="18" customHeight="1" spans="1:12">
      <c r="A751" s="2"/>
      <c r="B751" s="2"/>
      <c r="C751" s="2"/>
      <c r="D751" s="2"/>
      <c r="E751" s="2"/>
      <c r="F751" s="2"/>
      <c r="G751" s="2"/>
      <c r="H751" s="68" t="s">
        <v>2393</v>
      </c>
      <c r="I751" s="68"/>
      <c r="J751" s="68"/>
      <c r="K751" s="68"/>
      <c r="L751" s="71">
        <f>SUM(L750:L750)</f>
        <v>18.27</v>
      </c>
    </row>
    <row r="752" ht="15" customHeight="1" spans="1:12">
      <c r="A752" s="2"/>
      <c r="B752" s="2"/>
      <c r="C752" s="2"/>
      <c r="D752" s="2"/>
      <c r="E752" s="2"/>
      <c r="F752" s="2"/>
      <c r="G752" s="2"/>
      <c r="H752" s="69" t="s">
        <v>2318</v>
      </c>
      <c r="I752" s="69"/>
      <c r="J752" s="69"/>
      <c r="K752" s="69"/>
      <c r="L752" s="72">
        <f>SUM(L748,L751)</f>
        <v>29.29</v>
      </c>
    </row>
    <row r="753" ht="9.95" customHeight="1" spans="1:12">
      <c r="A753" s="2"/>
      <c r="B753" s="2"/>
      <c r="C753" s="2"/>
      <c r="D753" s="2"/>
      <c r="E753" s="2"/>
      <c r="F753" s="2"/>
      <c r="G753" s="2"/>
      <c r="H753" s="61"/>
      <c r="I753" s="61"/>
      <c r="J753" s="61"/>
      <c r="K753" s="61"/>
      <c r="L753" s="61"/>
    </row>
    <row r="754" ht="20.1" customHeight="1" spans="1:12">
      <c r="A754" s="62" t="s">
        <v>2742</v>
      </c>
      <c r="B754" s="62"/>
      <c r="C754" s="62"/>
      <c r="D754" s="62"/>
      <c r="E754" s="62"/>
      <c r="F754" s="62"/>
      <c r="G754" s="62"/>
      <c r="H754" s="62"/>
      <c r="I754" s="62"/>
      <c r="J754" s="62"/>
      <c r="K754" s="62"/>
      <c r="L754" s="62"/>
    </row>
    <row r="755" ht="15" customHeight="1" spans="1:12">
      <c r="A755" s="63" t="s">
        <v>2381</v>
      </c>
      <c r="B755" s="63"/>
      <c r="C755" s="63"/>
      <c r="D755" s="64" t="s">
        <v>4</v>
      </c>
      <c r="E755" s="64"/>
      <c r="F755" s="64"/>
      <c r="G755" s="64" t="s">
        <v>2297</v>
      </c>
      <c r="H755" s="64" t="s">
        <v>2298</v>
      </c>
      <c r="I755" s="64"/>
      <c r="J755" s="64" t="s">
        <v>2299</v>
      </c>
      <c r="K755" s="64"/>
      <c r="L755" s="64" t="s">
        <v>2300</v>
      </c>
    </row>
    <row r="756" ht="29.1" customHeight="1" spans="1:12">
      <c r="A756" s="65" t="s">
        <v>2600</v>
      </c>
      <c r="B756" s="66" t="s">
        <v>2601</v>
      </c>
      <c r="C756" s="66"/>
      <c r="D756" s="65" t="s">
        <v>14</v>
      </c>
      <c r="E756" s="65"/>
      <c r="F756" s="65"/>
      <c r="G756" s="65" t="s">
        <v>2384</v>
      </c>
      <c r="H756" s="67">
        <v>0.543</v>
      </c>
      <c r="I756" s="67"/>
      <c r="J756" s="70">
        <v>38.95</v>
      </c>
      <c r="K756" s="70"/>
      <c r="L756" s="70">
        <f>TRUNC(TRUNC(H756,8)*J756,2)</f>
        <v>21.14</v>
      </c>
    </row>
    <row r="757" ht="29.1" customHeight="1" spans="1:12">
      <c r="A757" s="65" t="s">
        <v>2602</v>
      </c>
      <c r="B757" s="66" t="s">
        <v>2603</v>
      </c>
      <c r="C757" s="66"/>
      <c r="D757" s="65" t="s">
        <v>14</v>
      </c>
      <c r="E757" s="65"/>
      <c r="F757" s="65"/>
      <c r="G757" s="65" t="s">
        <v>2387</v>
      </c>
      <c r="H757" s="67">
        <v>0.135</v>
      </c>
      <c r="I757" s="67"/>
      <c r="J757" s="70">
        <v>40.48</v>
      </c>
      <c r="K757" s="70"/>
      <c r="L757" s="70">
        <f>TRUNC(TRUNC(H757,8)*J757,2)</f>
        <v>5.46</v>
      </c>
    </row>
    <row r="758" ht="18" customHeight="1" spans="1:12">
      <c r="A758" s="2"/>
      <c r="B758" s="2"/>
      <c r="C758" s="2"/>
      <c r="D758" s="2"/>
      <c r="E758" s="2"/>
      <c r="F758" s="2"/>
      <c r="G758" s="2"/>
      <c r="H758" s="68" t="s">
        <v>2388</v>
      </c>
      <c r="I758" s="68"/>
      <c r="J758" s="68"/>
      <c r="K758" s="68"/>
      <c r="L758" s="71">
        <f>SUM(L756:L757)</f>
        <v>26.6</v>
      </c>
    </row>
    <row r="759" ht="15" customHeight="1" spans="1:12">
      <c r="A759" s="63" t="s">
        <v>2413</v>
      </c>
      <c r="B759" s="63"/>
      <c r="C759" s="63"/>
      <c r="D759" s="64" t="s">
        <v>4</v>
      </c>
      <c r="E759" s="64"/>
      <c r="F759" s="64"/>
      <c r="G759" s="64" t="s">
        <v>2297</v>
      </c>
      <c r="H759" s="64" t="s">
        <v>2298</v>
      </c>
      <c r="I759" s="64"/>
      <c r="J759" s="64" t="s">
        <v>2299</v>
      </c>
      <c r="K759" s="64"/>
      <c r="L759" s="64" t="s">
        <v>2300</v>
      </c>
    </row>
    <row r="760" ht="21" customHeight="1" spans="1:12">
      <c r="A760" s="65" t="s">
        <v>2743</v>
      </c>
      <c r="B760" s="66" t="s">
        <v>2744</v>
      </c>
      <c r="C760" s="66"/>
      <c r="D760" s="65" t="s">
        <v>14</v>
      </c>
      <c r="E760" s="65"/>
      <c r="F760" s="65"/>
      <c r="G760" s="65" t="s">
        <v>2732</v>
      </c>
      <c r="H760" s="67">
        <v>0.0167</v>
      </c>
      <c r="I760" s="67"/>
      <c r="J760" s="70">
        <v>6.39</v>
      </c>
      <c r="K760" s="70"/>
      <c r="L760" s="70">
        <f t="shared" ref="L760:L765" si="15">TRUNC(TRUNC(H760,8)*J760,2)</f>
        <v>0.1</v>
      </c>
    </row>
    <row r="761" ht="15" customHeight="1" spans="1:12">
      <c r="A761" s="65" t="s">
        <v>2745</v>
      </c>
      <c r="B761" s="66" t="s">
        <v>2746</v>
      </c>
      <c r="C761" s="66"/>
      <c r="D761" s="65" t="s">
        <v>14</v>
      </c>
      <c r="E761" s="65"/>
      <c r="F761" s="65"/>
      <c r="G761" s="65" t="s">
        <v>193</v>
      </c>
      <c r="H761" s="67">
        <v>0.009</v>
      </c>
      <c r="I761" s="67"/>
      <c r="J761" s="70">
        <v>19.9</v>
      </c>
      <c r="K761" s="70"/>
      <c r="L761" s="70">
        <f t="shared" si="15"/>
        <v>0.17</v>
      </c>
    </row>
    <row r="762" ht="15" customHeight="1" spans="1:12">
      <c r="A762" s="65" t="s">
        <v>2747</v>
      </c>
      <c r="B762" s="66" t="s">
        <v>2748</v>
      </c>
      <c r="C762" s="66"/>
      <c r="D762" s="65" t="s">
        <v>14</v>
      </c>
      <c r="E762" s="65"/>
      <c r="F762" s="65"/>
      <c r="G762" s="65" t="s">
        <v>193</v>
      </c>
      <c r="H762" s="67">
        <v>0.073</v>
      </c>
      <c r="I762" s="67"/>
      <c r="J762" s="70">
        <v>18.1</v>
      </c>
      <c r="K762" s="70"/>
      <c r="L762" s="70">
        <f t="shared" si="15"/>
        <v>1.32</v>
      </c>
    </row>
    <row r="763" ht="21" customHeight="1" spans="1:12">
      <c r="A763" s="65" t="s">
        <v>2749</v>
      </c>
      <c r="B763" s="66" t="s">
        <v>2750</v>
      </c>
      <c r="C763" s="66"/>
      <c r="D763" s="65" t="s">
        <v>14</v>
      </c>
      <c r="E763" s="65"/>
      <c r="F763" s="65"/>
      <c r="G763" s="65" t="s">
        <v>193</v>
      </c>
      <c r="H763" s="67">
        <v>0.047</v>
      </c>
      <c r="I763" s="67"/>
      <c r="J763" s="70">
        <v>21.92</v>
      </c>
      <c r="K763" s="70"/>
      <c r="L763" s="70">
        <f t="shared" si="15"/>
        <v>1.03</v>
      </c>
    </row>
    <row r="764" ht="21" customHeight="1" spans="1:12">
      <c r="A764" s="65" t="s">
        <v>2751</v>
      </c>
      <c r="B764" s="66" t="s">
        <v>2752</v>
      </c>
      <c r="C764" s="66"/>
      <c r="D764" s="65" t="s">
        <v>14</v>
      </c>
      <c r="E764" s="65"/>
      <c r="F764" s="65"/>
      <c r="G764" s="65" t="s">
        <v>146</v>
      </c>
      <c r="H764" s="67">
        <v>6.955</v>
      </c>
      <c r="I764" s="67"/>
      <c r="J764" s="70">
        <v>3.32</v>
      </c>
      <c r="K764" s="70"/>
      <c r="L764" s="70">
        <f t="shared" si="15"/>
        <v>23.09</v>
      </c>
    </row>
    <row r="765" ht="21" customHeight="1" spans="1:12">
      <c r="A765" s="65" t="s">
        <v>2668</v>
      </c>
      <c r="B765" s="66" t="s">
        <v>2669</v>
      </c>
      <c r="C765" s="66"/>
      <c r="D765" s="65" t="s">
        <v>14</v>
      </c>
      <c r="E765" s="65"/>
      <c r="F765" s="65"/>
      <c r="G765" s="65" t="s">
        <v>146</v>
      </c>
      <c r="H765" s="67">
        <v>2.364</v>
      </c>
      <c r="I765" s="67"/>
      <c r="J765" s="70">
        <v>15.75</v>
      </c>
      <c r="K765" s="70"/>
      <c r="L765" s="70">
        <f t="shared" si="15"/>
        <v>37.23</v>
      </c>
    </row>
    <row r="766" ht="15" customHeight="1" spans="1:12">
      <c r="A766" s="2"/>
      <c r="B766" s="2"/>
      <c r="C766" s="2"/>
      <c r="D766" s="2"/>
      <c r="E766" s="2"/>
      <c r="F766" s="2"/>
      <c r="G766" s="2"/>
      <c r="H766" s="68" t="s">
        <v>2424</v>
      </c>
      <c r="I766" s="68"/>
      <c r="J766" s="68"/>
      <c r="K766" s="68"/>
      <c r="L766" s="71">
        <f>SUM(L760:L765)</f>
        <v>62.94</v>
      </c>
    </row>
    <row r="767" ht="15" customHeight="1" spans="1:12">
      <c r="A767" s="63" t="s">
        <v>2389</v>
      </c>
      <c r="B767" s="63"/>
      <c r="C767" s="63"/>
      <c r="D767" s="64" t="s">
        <v>4</v>
      </c>
      <c r="E767" s="64"/>
      <c r="F767" s="64"/>
      <c r="G767" s="64" t="s">
        <v>2297</v>
      </c>
      <c r="H767" s="64" t="s">
        <v>2298</v>
      </c>
      <c r="I767" s="64"/>
      <c r="J767" s="64" t="s">
        <v>2299</v>
      </c>
      <c r="K767" s="64"/>
      <c r="L767" s="64" t="s">
        <v>2300</v>
      </c>
    </row>
    <row r="768" ht="21" customHeight="1" spans="1:12">
      <c r="A768" s="65" t="s">
        <v>2612</v>
      </c>
      <c r="B768" s="66" t="s">
        <v>2613</v>
      </c>
      <c r="C768" s="66"/>
      <c r="D768" s="65" t="s">
        <v>14</v>
      </c>
      <c r="E768" s="65"/>
      <c r="F768" s="65"/>
      <c r="G768" s="65" t="s">
        <v>2392</v>
      </c>
      <c r="H768" s="67">
        <v>1.17</v>
      </c>
      <c r="I768" s="67"/>
      <c r="J768" s="70">
        <v>23.87</v>
      </c>
      <c r="K768" s="70"/>
      <c r="L768" s="70">
        <f>TRUNC(TRUNC(H768,8)*J768,2)</f>
        <v>27.92</v>
      </c>
    </row>
    <row r="769" ht="21" customHeight="1" spans="1:12">
      <c r="A769" s="65" t="s">
        <v>2523</v>
      </c>
      <c r="B769" s="66" t="s">
        <v>2524</v>
      </c>
      <c r="C769" s="66"/>
      <c r="D769" s="65" t="s">
        <v>14</v>
      </c>
      <c r="E769" s="65"/>
      <c r="F769" s="65"/>
      <c r="G769" s="65" t="s">
        <v>2392</v>
      </c>
      <c r="H769" s="67">
        <v>2.6</v>
      </c>
      <c r="I769" s="67"/>
      <c r="J769" s="70">
        <v>31.88</v>
      </c>
      <c r="K769" s="70"/>
      <c r="L769" s="70">
        <f>TRUNC(TRUNC(H769,8)*J769,2)</f>
        <v>82.88</v>
      </c>
    </row>
    <row r="770" ht="18" customHeight="1" spans="1:12">
      <c r="A770" s="2"/>
      <c r="B770" s="2"/>
      <c r="C770" s="2"/>
      <c r="D770" s="2"/>
      <c r="E770" s="2"/>
      <c r="F770" s="2"/>
      <c r="G770" s="2"/>
      <c r="H770" s="68" t="s">
        <v>2393</v>
      </c>
      <c r="I770" s="68"/>
      <c r="J770" s="68"/>
      <c r="K770" s="68"/>
      <c r="L770" s="71">
        <f>SUM(L768:L769)</f>
        <v>110.8</v>
      </c>
    </row>
    <row r="771" ht="15" customHeight="1" spans="1:12">
      <c r="A771" s="2"/>
      <c r="B771" s="2"/>
      <c r="C771" s="2"/>
      <c r="D771" s="2"/>
      <c r="E771" s="2"/>
      <c r="F771" s="2"/>
      <c r="G771" s="2"/>
      <c r="H771" s="69" t="s">
        <v>2318</v>
      </c>
      <c r="I771" s="69"/>
      <c r="J771" s="69"/>
      <c r="K771" s="69"/>
      <c r="L771" s="72">
        <f>SUM(L758,L766,L770)</f>
        <v>200.34</v>
      </c>
    </row>
    <row r="772" ht="9.95" customHeight="1" spans="1:12">
      <c r="A772" s="2"/>
      <c r="B772" s="2"/>
      <c r="C772" s="2"/>
      <c r="D772" s="2"/>
      <c r="E772" s="2"/>
      <c r="F772" s="2"/>
      <c r="G772" s="2"/>
      <c r="H772" s="61"/>
      <c r="I772" s="61"/>
      <c r="J772" s="61"/>
      <c r="K772" s="61"/>
      <c r="L772" s="61"/>
    </row>
    <row r="773" ht="20.1" customHeight="1" spans="1:12">
      <c r="A773" s="62" t="s">
        <v>2753</v>
      </c>
      <c r="B773" s="62"/>
      <c r="C773" s="62"/>
      <c r="D773" s="62"/>
      <c r="E773" s="62"/>
      <c r="F773" s="62"/>
      <c r="G773" s="62"/>
      <c r="H773" s="62"/>
      <c r="I773" s="62"/>
      <c r="J773" s="62"/>
      <c r="K773" s="62"/>
      <c r="L773" s="62"/>
    </row>
    <row r="774" ht="15" customHeight="1" spans="1:12">
      <c r="A774" s="63" t="s">
        <v>2389</v>
      </c>
      <c r="B774" s="63"/>
      <c r="C774" s="63"/>
      <c r="D774" s="64" t="s">
        <v>4</v>
      </c>
      <c r="E774" s="64"/>
      <c r="F774" s="64"/>
      <c r="G774" s="64" t="s">
        <v>2297</v>
      </c>
      <c r="H774" s="64" t="s">
        <v>2298</v>
      </c>
      <c r="I774" s="64"/>
      <c r="J774" s="64" t="s">
        <v>2299</v>
      </c>
      <c r="K774" s="64"/>
      <c r="L774" s="64" t="s">
        <v>2300</v>
      </c>
    </row>
    <row r="775" ht="15" customHeight="1" spans="1:12">
      <c r="A775" s="65" t="s">
        <v>2630</v>
      </c>
      <c r="B775" s="66" t="s">
        <v>2631</v>
      </c>
      <c r="C775" s="66"/>
      <c r="D775" s="65" t="s">
        <v>14</v>
      </c>
      <c r="E775" s="65"/>
      <c r="F775" s="65"/>
      <c r="G775" s="65" t="s">
        <v>2392</v>
      </c>
      <c r="H775" s="67">
        <v>0.33905</v>
      </c>
      <c r="I775" s="67"/>
      <c r="J775" s="70">
        <v>32.27</v>
      </c>
      <c r="K775" s="70"/>
      <c r="L775" s="70">
        <f>TRUNC(TRUNC(H775,8)*J775,2)</f>
        <v>10.94</v>
      </c>
    </row>
    <row r="776" ht="15" customHeight="1" spans="1:12">
      <c r="A776" s="65" t="s">
        <v>2395</v>
      </c>
      <c r="B776" s="66" t="s">
        <v>2396</v>
      </c>
      <c r="C776" s="66"/>
      <c r="D776" s="65" t="s">
        <v>14</v>
      </c>
      <c r="E776" s="65"/>
      <c r="F776" s="65"/>
      <c r="G776" s="65" t="s">
        <v>2392</v>
      </c>
      <c r="H776" s="67">
        <v>0.12265</v>
      </c>
      <c r="I776" s="67"/>
      <c r="J776" s="70">
        <v>23.23</v>
      </c>
      <c r="K776" s="70"/>
      <c r="L776" s="70">
        <f>TRUNC(TRUNC(H776,8)*J776,2)</f>
        <v>2.84</v>
      </c>
    </row>
    <row r="777" ht="18" customHeight="1" spans="1:12">
      <c r="A777" s="2"/>
      <c r="B777" s="2"/>
      <c r="C777" s="2"/>
      <c r="D777" s="2"/>
      <c r="E777" s="2"/>
      <c r="F777" s="2"/>
      <c r="G777" s="2"/>
      <c r="H777" s="68" t="s">
        <v>2393</v>
      </c>
      <c r="I777" s="68"/>
      <c r="J777" s="68"/>
      <c r="K777" s="68"/>
      <c r="L777" s="71">
        <f>SUM(L775:L776)</f>
        <v>13.78</v>
      </c>
    </row>
    <row r="778" ht="15" customHeight="1" spans="1:12">
      <c r="A778" s="63" t="s">
        <v>2314</v>
      </c>
      <c r="B778" s="63"/>
      <c r="C778" s="63"/>
      <c r="D778" s="64" t="s">
        <v>4</v>
      </c>
      <c r="E778" s="64"/>
      <c r="F778" s="64"/>
      <c r="G778" s="64" t="s">
        <v>2297</v>
      </c>
      <c r="H778" s="64" t="s">
        <v>2298</v>
      </c>
      <c r="I778" s="64"/>
      <c r="J778" s="64" t="s">
        <v>2299</v>
      </c>
      <c r="K778" s="64"/>
      <c r="L778" s="64" t="s">
        <v>2300</v>
      </c>
    </row>
    <row r="779" ht="29.1" customHeight="1" spans="1:12">
      <c r="A779" s="65" t="s">
        <v>2754</v>
      </c>
      <c r="B779" s="66" t="s">
        <v>2755</v>
      </c>
      <c r="C779" s="66"/>
      <c r="D779" s="65" t="s">
        <v>14</v>
      </c>
      <c r="E779" s="65"/>
      <c r="F779" s="65"/>
      <c r="G779" s="65" t="s">
        <v>51</v>
      </c>
      <c r="H779" s="67">
        <v>0.069</v>
      </c>
      <c r="I779" s="67"/>
      <c r="J779" s="70">
        <v>439.27</v>
      </c>
      <c r="K779" s="70"/>
      <c r="L779" s="70">
        <f>TRUNC(TRUNC(H779,8)*J779,2)</f>
        <v>30.3</v>
      </c>
    </row>
    <row r="780" ht="15" customHeight="1" spans="1:12">
      <c r="A780" s="2"/>
      <c r="B780" s="2"/>
      <c r="C780" s="2"/>
      <c r="D780" s="2"/>
      <c r="E780" s="2"/>
      <c r="F780" s="2"/>
      <c r="G780" s="2"/>
      <c r="H780" s="68" t="s">
        <v>2317</v>
      </c>
      <c r="I780" s="68"/>
      <c r="J780" s="68"/>
      <c r="K780" s="68"/>
      <c r="L780" s="71">
        <f>SUM(L779:L779)</f>
        <v>30.3</v>
      </c>
    </row>
    <row r="781" ht="15" customHeight="1" spans="1:12">
      <c r="A781" s="2"/>
      <c r="B781" s="2"/>
      <c r="C781" s="2"/>
      <c r="D781" s="2"/>
      <c r="E781" s="2"/>
      <c r="F781" s="2"/>
      <c r="G781" s="2"/>
      <c r="H781" s="69" t="s">
        <v>2318</v>
      </c>
      <c r="I781" s="69"/>
      <c r="J781" s="69"/>
      <c r="K781" s="69"/>
      <c r="L781" s="72">
        <f>SUM(L777,L780)</f>
        <v>44.08</v>
      </c>
    </row>
    <row r="782" ht="9.95" customHeight="1" spans="1:12">
      <c r="A782" s="2"/>
      <c r="B782" s="2"/>
      <c r="C782" s="2"/>
      <c r="D782" s="2"/>
      <c r="E782" s="2"/>
      <c r="F782" s="2"/>
      <c r="G782" s="2"/>
      <c r="H782" s="61"/>
      <c r="I782" s="61"/>
      <c r="J782" s="61"/>
      <c r="K782" s="61"/>
      <c r="L782" s="61"/>
    </row>
    <row r="783" ht="20.1" customHeight="1" spans="1:12">
      <c r="A783" s="62" t="s">
        <v>2756</v>
      </c>
      <c r="B783" s="62"/>
      <c r="C783" s="62"/>
      <c r="D783" s="62"/>
      <c r="E783" s="62"/>
      <c r="F783" s="62"/>
      <c r="G783" s="62"/>
      <c r="H783" s="62"/>
      <c r="I783" s="62"/>
      <c r="J783" s="62"/>
      <c r="K783" s="62"/>
      <c r="L783" s="62"/>
    </row>
    <row r="784" ht="15" customHeight="1" spans="1:12">
      <c r="A784" s="63" t="s">
        <v>2381</v>
      </c>
      <c r="B784" s="63"/>
      <c r="C784" s="63"/>
      <c r="D784" s="64" t="s">
        <v>4</v>
      </c>
      <c r="E784" s="64"/>
      <c r="F784" s="64"/>
      <c r="G784" s="64" t="s">
        <v>2297</v>
      </c>
      <c r="H784" s="64" t="s">
        <v>2298</v>
      </c>
      <c r="I784" s="64"/>
      <c r="J784" s="64" t="s">
        <v>2299</v>
      </c>
      <c r="K784" s="64"/>
      <c r="L784" s="64" t="s">
        <v>2300</v>
      </c>
    </row>
    <row r="785" ht="29.1" customHeight="1" spans="1:12">
      <c r="A785" s="65" t="s">
        <v>2757</v>
      </c>
      <c r="B785" s="66" t="s">
        <v>2758</v>
      </c>
      <c r="C785" s="66"/>
      <c r="D785" s="65" t="s">
        <v>14</v>
      </c>
      <c r="E785" s="65"/>
      <c r="F785" s="65"/>
      <c r="G785" s="65" t="s">
        <v>2384</v>
      </c>
      <c r="H785" s="67">
        <v>0.133</v>
      </c>
      <c r="I785" s="67"/>
      <c r="J785" s="70">
        <v>0.46</v>
      </c>
      <c r="K785" s="70"/>
      <c r="L785" s="70">
        <f>TRUNC(TRUNC(H785,8)*J785,2)</f>
        <v>0.06</v>
      </c>
    </row>
    <row r="786" ht="29.1" customHeight="1" spans="1:12">
      <c r="A786" s="65" t="s">
        <v>2759</v>
      </c>
      <c r="B786" s="66" t="s">
        <v>2760</v>
      </c>
      <c r="C786" s="66"/>
      <c r="D786" s="65" t="s">
        <v>14</v>
      </c>
      <c r="E786" s="65"/>
      <c r="F786" s="65"/>
      <c r="G786" s="65" t="s">
        <v>2387</v>
      </c>
      <c r="H786" s="67">
        <v>0.161</v>
      </c>
      <c r="I786" s="67"/>
      <c r="J786" s="70">
        <v>1.32</v>
      </c>
      <c r="K786" s="70"/>
      <c r="L786" s="70">
        <f>TRUNC(TRUNC(H786,8)*J786,2)</f>
        <v>0.21</v>
      </c>
    </row>
    <row r="787" ht="18" customHeight="1" spans="1:12">
      <c r="A787" s="2"/>
      <c r="B787" s="2"/>
      <c r="C787" s="2"/>
      <c r="D787" s="2"/>
      <c r="E787" s="2"/>
      <c r="F787" s="2"/>
      <c r="G787" s="2"/>
      <c r="H787" s="68" t="s">
        <v>2388</v>
      </c>
      <c r="I787" s="68"/>
      <c r="J787" s="68"/>
      <c r="K787" s="68"/>
      <c r="L787" s="71">
        <f>SUM(L785:L786)</f>
        <v>0.27</v>
      </c>
    </row>
    <row r="788" ht="15" customHeight="1" spans="1:12">
      <c r="A788" s="63" t="s">
        <v>2413</v>
      </c>
      <c r="B788" s="63"/>
      <c r="C788" s="63"/>
      <c r="D788" s="64" t="s">
        <v>4</v>
      </c>
      <c r="E788" s="64"/>
      <c r="F788" s="64"/>
      <c r="G788" s="64" t="s">
        <v>2297</v>
      </c>
      <c r="H788" s="64" t="s">
        <v>2298</v>
      </c>
      <c r="I788" s="64"/>
      <c r="J788" s="64" t="s">
        <v>2299</v>
      </c>
      <c r="K788" s="64"/>
      <c r="L788" s="64" t="s">
        <v>2300</v>
      </c>
    </row>
    <row r="789" ht="38.1" customHeight="1" spans="1:12">
      <c r="A789" s="65" t="s">
        <v>2761</v>
      </c>
      <c r="B789" s="66" t="s">
        <v>2762</v>
      </c>
      <c r="C789" s="66"/>
      <c r="D789" s="65" t="s">
        <v>14</v>
      </c>
      <c r="E789" s="65"/>
      <c r="F789" s="65"/>
      <c r="G789" s="65" t="s">
        <v>51</v>
      </c>
      <c r="H789" s="67">
        <v>1.26</v>
      </c>
      <c r="I789" s="67"/>
      <c r="J789" s="70">
        <v>562.58</v>
      </c>
      <c r="K789" s="70"/>
      <c r="L789" s="70">
        <f>TRUNC(TRUNC(H789,8)*J789,2)</f>
        <v>708.85</v>
      </c>
    </row>
    <row r="790" ht="15" customHeight="1" spans="1:12">
      <c r="A790" s="2"/>
      <c r="B790" s="2"/>
      <c r="C790" s="2"/>
      <c r="D790" s="2"/>
      <c r="E790" s="2"/>
      <c r="F790" s="2"/>
      <c r="G790" s="2"/>
      <c r="H790" s="68" t="s">
        <v>2424</v>
      </c>
      <c r="I790" s="68"/>
      <c r="J790" s="68"/>
      <c r="K790" s="68"/>
      <c r="L790" s="71">
        <f>SUM(L789:L789)</f>
        <v>708.85</v>
      </c>
    </row>
    <row r="791" ht="15" customHeight="1" spans="1:12">
      <c r="A791" s="63" t="s">
        <v>2389</v>
      </c>
      <c r="B791" s="63"/>
      <c r="C791" s="63"/>
      <c r="D791" s="64" t="s">
        <v>4</v>
      </c>
      <c r="E791" s="64"/>
      <c r="F791" s="64"/>
      <c r="G791" s="64" t="s">
        <v>2297</v>
      </c>
      <c r="H791" s="64" t="s">
        <v>2298</v>
      </c>
      <c r="I791" s="64"/>
      <c r="J791" s="64" t="s">
        <v>2299</v>
      </c>
      <c r="K791" s="64"/>
      <c r="L791" s="64" t="s">
        <v>2300</v>
      </c>
    </row>
    <row r="792" ht="15" customHeight="1" spans="1:12">
      <c r="A792" s="65" t="s">
        <v>2630</v>
      </c>
      <c r="B792" s="66" t="s">
        <v>2631</v>
      </c>
      <c r="C792" s="66"/>
      <c r="D792" s="65" t="s">
        <v>14</v>
      </c>
      <c r="E792" s="65"/>
      <c r="F792" s="65"/>
      <c r="G792" s="65" t="s">
        <v>2392</v>
      </c>
      <c r="H792" s="67">
        <v>0.587</v>
      </c>
      <c r="I792" s="67"/>
      <c r="J792" s="70">
        <v>32.27</v>
      </c>
      <c r="K792" s="70"/>
      <c r="L792" s="70">
        <f>TRUNC(TRUNC(H792,8)*J792,2)</f>
        <v>18.94</v>
      </c>
    </row>
    <row r="793" ht="15" customHeight="1" spans="1:12">
      <c r="A793" s="65" t="s">
        <v>2395</v>
      </c>
      <c r="B793" s="66" t="s">
        <v>2396</v>
      </c>
      <c r="C793" s="66"/>
      <c r="D793" s="65" t="s">
        <v>14</v>
      </c>
      <c r="E793" s="65"/>
      <c r="F793" s="65"/>
      <c r="G793" s="65" t="s">
        <v>2392</v>
      </c>
      <c r="H793" s="67">
        <v>0.881</v>
      </c>
      <c r="I793" s="67"/>
      <c r="J793" s="70">
        <v>23.23</v>
      </c>
      <c r="K793" s="70"/>
      <c r="L793" s="70">
        <f>TRUNC(TRUNC(H793,8)*J793,2)</f>
        <v>20.46</v>
      </c>
    </row>
    <row r="794" ht="18" customHeight="1" spans="1:12">
      <c r="A794" s="2"/>
      <c r="B794" s="2"/>
      <c r="C794" s="2"/>
      <c r="D794" s="2"/>
      <c r="E794" s="2"/>
      <c r="F794" s="2"/>
      <c r="G794" s="2"/>
      <c r="H794" s="68" t="s">
        <v>2393</v>
      </c>
      <c r="I794" s="68"/>
      <c r="J794" s="68"/>
      <c r="K794" s="68"/>
      <c r="L794" s="71">
        <f>SUM(L792:L793)</f>
        <v>39.4</v>
      </c>
    </row>
    <row r="795" ht="15" customHeight="1" spans="1:12">
      <c r="A795" s="2"/>
      <c r="B795" s="2"/>
      <c r="C795" s="2"/>
      <c r="D795" s="2"/>
      <c r="E795" s="2"/>
      <c r="F795" s="2"/>
      <c r="G795" s="2"/>
      <c r="H795" s="69" t="s">
        <v>2318</v>
      </c>
      <c r="I795" s="69"/>
      <c r="J795" s="69"/>
      <c r="K795" s="69"/>
      <c r="L795" s="72">
        <f>SUM(L787,L790,L794)</f>
        <v>748.52</v>
      </c>
    </row>
    <row r="796" ht="9.95" customHeight="1" spans="1:12">
      <c r="A796" s="2"/>
      <c r="B796" s="2"/>
      <c r="C796" s="2"/>
      <c r="D796" s="2"/>
      <c r="E796" s="2"/>
      <c r="F796" s="2"/>
      <c r="G796" s="2"/>
      <c r="H796" s="61"/>
      <c r="I796" s="61"/>
      <c r="J796" s="61"/>
      <c r="K796" s="61"/>
      <c r="L796" s="61"/>
    </row>
    <row r="797" ht="20.1" customHeight="1" spans="1:12">
      <c r="A797" s="62" t="s">
        <v>2763</v>
      </c>
      <c r="B797" s="62"/>
      <c r="C797" s="62"/>
      <c r="D797" s="62"/>
      <c r="E797" s="62"/>
      <c r="F797" s="62"/>
      <c r="G797" s="62"/>
      <c r="H797" s="62"/>
      <c r="I797" s="62"/>
      <c r="J797" s="62"/>
      <c r="K797" s="62"/>
      <c r="L797" s="62"/>
    </row>
    <row r="798" ht="15" customHeight="1" spans="1:12">
      <c r="A798" s="63" t="s">
        <v>2413</v>
      </c>
      <c r="B798" s="63"/>
      <c r="C798" s="63"/>
      <c r="D798" s="64" t="s">
        <v>4</v>
      </c>
      <c r="E798" s="64"/>
      <c r="F798" s="64"/>
      <c r="G798" s="64" t="s">
        <v>2297</v>
      </c>
      <c r="H798" s="64" t="s">
        <v>2298</v>
      </c>
      <c r="I798" s="64"/>
      <c r="J798" s="64" t="s">
        <v>2299</v>
      </c>
      <c r="K798" s="64"/>
      <c r="L798" s="64" t="s">
        <v>2300</v>
      </c>
    </row>
    <row r="799" ht="21" customHeight="1" spans="1:12">
      <c r="A799" s="65" t="s">
        <v>2764</v>
      </c>
      <c r="B799" s="66" t="s">
        <v>2765</v>
      </c>
      <c r="C799" s="66"/>
      <c r="D799" s="65" t="s">
        <v>14</v>
      </c>
      <c r="E799" s="65"/>
      <c r="F799" s="65"/>
      <c r="G799" s="65" t="s">
        <v>193</v>
      </c>
      <c r="H799" s="67">
        <v>0.025</v>
      </c>
      <c r="I799" s="67"/>
      <c r="J799" s="70">
        <v>24.95</v>
      </c>
      <c r="K799" s="70"/>
      <c r="L799" s="70">
        <f>TRUNC(TRUNC(H799,8)*J799,2)</f>
        <v>0.62</v>
      </c>
    </row>
    <row r="800" ht="29.1" customHeight="1" spans="1:12">
      <c r="A800" s="65" t="s">
        <v>2766</v>
      </c>
      <c r="B800" s="66" t="s">
        <v>2767</v>
      </c>
      <c r="C800" s="66"/>
      <c r="D800" s="65" t="s">
        <v>14</v>
      </c>
      <c r="E800" s="65"/>
      <c r="F800" s="65"/>
      <c r="G800" s="65" t="s">
        <v>35</v>
      </c>
      <c r="H800" s="67">
        <v>0.503</v>
      </c>
      <c r="I800" s="67"/>
      <c r="J800" s="70">
        <v>0.21</v>
      </c>
      <c r="K800" s="70"/>
      <c r="L800" s="70">
        <f>TRUNC(TRUNC(H800,8)*J800,2)</f>
        <v>0.1</v>
      </c>
    </row>
    <row r="801" ht="15" customHeight="1" spans="1:12">
      <c r="A801" s="2"/>
      <c r="B801" s="2"/>
      <c r="C801" s="2"/>
      <c r="D801" s="2"/>
      <c r="E801" s="2"/>
      <c r="F801" s="2"/>
      <c r="G801" s="2"/>
      <c r="H801" s="68" t="s">
        <v>2424</v>
      </c>
      <c r="I801" s="68"/>
      <c r="J801" s="68"/>
      <c r="K801" s="68"/>
      <c r="L801" s="71">
        <f>SUM(L799:L800)</f>
        <v>0.72</v>
      </c>
    </row>
    <row r="802" ht="15" customHeight="1" spans="1:12">
      <c r="A802" s="63" t="s">
        <v>2389</v>
      </c>
      <c r="B802" s="63"/>
      <c r="C802" s="63"/>
      <c r="D802" s="64" t="s">
        <v>4</v>
      </c>
      <c r="E802" s="64"/>
      <c r="F802" s="64"/>
      <c r="G802" s="64" t="s">
        <v>2297</v>
      </c>
      <c r="H802" s="64" t="s">
        <v>2298</v>
      </c>
      <c r="I802" s="64"/>
      <c r="J802" s="64" t="s">
        <v>2299</v>
      </c>
      <c r="K802" s="64"/>
      <c r="L802" s="64" t="s">
        <v>2300</v>
      </c>
    </row>
    <row r="803" ht="21" customHeight="1" spans="1:12">
      <c r="A803" s="65" t="s">
        <v>2768</v>
      </c>
      <c r="B803" s="66" t="s">
        <v>2769</v>
      </c>
      <c r="C803" s="66"/>
      <c r="D803" s="65" t="s">
        <v>14</v>
      </c>
      <c r="E803" s="65"/>
      <c r="F803" s="65"/>
      <c r="G803" s="65" t="s">
        <v>2392</v>
      </c>
      <c r="H803" s="67">
        <v>0.039</v>
      </c>
      <c r="I803" s="67"/>
      <c r="J803" s="70">
        <v>23.95</v>
      </c>
      <c r="K803" s="70"/>
      <c r="L803" s="70">
        <f>TRUNC(TRUNC(H803,8)*J803,2)</f>
        <v>0.93</v>
      </c>
    </row>
    <row r="804" ht="15" customHeight="1" spans="1:12">
      <c r="A804" s="65" t="s">
        <v>2770</v>
      </c>
      <c r="B804" s="66" t="s">
        <v>2771</v>
      </c>
      <c r="C804" s="66"/>
      <c r="D804" s="65" t="s">
        <v>14</v>
      </c>
      <c r="E804" s="65"/>
      <c r="F804" s="65"/>
      <c r="G804" s="65" t="s">
        <v>2392</v>
      </c>
      <c r="H804" s="67">
        <v>0.102</v>
      </c>
      <c r="I804" s="67"/>
      <c r="J804" s="70">
        <v>32.02</v>
      </c>
      <c r="K804" s="70"/>
      <c r="L804" s="70">
        <f>TRUNC(TRUNC(H804,8)*J804,2)</f>
        <v>3.26</v>
      </c>
    </row>
    <row r="805" ht="18" customHeight="1" spans="1:12">
      <c r="A805" s="2"/>
      <c r="B805" s="2"/>
      <c r="C805" s="2"/>
      <c r="D805" s="2"/>
      <c r="E805" s="2"/>
      <c r="F805" s="2"/>
      <c r="G805" s="2"/>
      <c r="H805" s="68" t="s">
        <v>2393</v>
      </c>
      <c r="I805" s="68"/>
      <c r="J805" s="68"/>
      <c r="K805" s="68"/>
      <c r="L805" s="71">
        <f>SUM(L803:L804)</f>
        <v>4.19</v>
      </c>
    </row>
    <row r="806" ht="15" customHeight="1" spans="1:12">
      <c r="A806" s="63" t="s">
        <v>2314</v>
      </c>
      <c r="B806" s="63"/>
      <c r="C806" s="63"/>
      <c r="D806" s="64" t="s">
        <v>4</v>
      </c>
      <c r="E806" s="64"/>
      <c r="F806" s="64"/>
      <c r="G806" s="64" t="s">
        <v>2297</v>
      </c>
      <c r="H806" s="64" t="s">
        <v>2298</v>
      </c>
      <c r="I806" s="64"/>
      <c r="J806" s="64" t="s">
        <v>2299</v>
      </c>
      <c r="K806" s="64"/>
      <c r="L806" s="64" t="s">
        <v>2300</v>
      </c>
    </row>
    <row r="807" ht="21" customHeight="1" spans="1:12">
      <c r="A807" s="65" t="s">
        <v>2772</v>
      </c>
      <c r="B807" s="66" t="s">
        <v>2773</v>
      </c>
      <c r="C807" s="66"/>
      <c r="D807" s="65" t="s">
        <v>14</v>
      </c>
      <c r="E807" s="65"/>
      <c r="F807" s="65"/>
      <c r="G807" s="65" t="s">
        <v>193</v>
      </c>
      <c r="H807" s="67">
        <v>1</v>
      </c>
      <c r="I807" s="67"/>
      <c r="J807" s="70">
        <v>10.54</v>
      </c>
      <c r="K807" s="70"/>
      <c r="L807" s="70">
        <f>TRUNC(TRUNC(H807,8)*J807,2)</f>
        <v>10.54</v>
      </c>
    </row>
    <row r="808" ht="15" customHeight="1" spans="1:12">
      <c r="A808" s="2"/>
      <c r="B808" s="2"/>
      <c r="C808" s="2"/>
      <c r="D808" s="2"/>
      <c r="E808" s="2"/>
      <c r="F808" s="2"/>
      <c r="G808" s="2"/>
      <c r="H808" s="68" t="s">
        <v>2317</v>
      </c>
      <c r="I808" s="68"/>
      <c r="J808" s="68"/>
      <c r="K808" s="68"/>
      <c r="L808" s="71">
        <f>SUM(L807:L807)</f>
        <v>10.54</v>
      </c>
    </row>
    <row r="809" ht="15" customHeight="1" spans="1:12">
      <c r="A809" s="2"/>
      <c r="B809" s="2"/>
      <c r="C809" s="2"/>
      <c r="D809" s="2"/>
      <c r="E809" s="2"/>
      <c r="F809" s="2"/>
      <c r="G809" s="2"/>
      <c r="H809" s="69" t="s">
        <v>2318</v>
      </c>
      <c r="I809" s="69"/>
      <c r="J809" s="69"/>
      <c r="K809" s="69"/>
      <c r="L809" s="72">
        <f>SUM(L801,L805,L808)</f>
        <v>15.45</v>
      </c>
    </row>
    <row r="810" ht="9.95" customHeight="1" spans="1:12">
      <c r="A810" s="2"/>
      <c r="B810" s="2"/>
      <c r="C810" s="2"/>
      <c r="D810" s="2"/>
      <c r="E810" s="2"/>
      <c r="F810" s="2"/>
      <c r="G810" s="2"/>
      <c r="H810" s="61"/>
      <c r="I810" s="61"/>
      <c r="J810" s="61"/>
      <c r="K810" s="61"/>
      <c r="L810" s="61"/>
    </row>
    <row r="811" ht="20.1" customHeight="1" spans="1:12">
      <c r="A811" s="62" t="s">
        <v>2774</v>
      </c>
      <c r="B811" s="62"/>
      <c r="C811" s="62"/>
      <c r="D811" s="62"/>
      <c r="E811" s="62"/>
      <c r="F811" s="62"/>
      <c r="G811" s="62"/>
      <c r="H811" s="62"/>
      <c r="I811" s="62"/>
      <c r="J811" s="62"/>
      <c r="K811" s="62"/>
      <c r="L811" s="62"/>
    </row>
    <row r="812" ht="15" customHeight="1" spans="1:12">
      <c r="A812" s="63" t="s">
        <v>2381</v>
      </c>
      <c r="B812" s="63"/>
      <c r="C812" s="63"/>
      <c r="D812" s="64" t="s">
        <v>4</v>
      </c>
      <c r="E812" s="64"/>
      <c r="F812" s="64"/>
      <c r="G812" s="64" t="s">
        <v>2297</v>
      </c>
      <c r="H812" s="64" t="s">
        <v>2298</v>
      </c>
      <c r="I812" s="64"/>
      <c r="J812" s="64" t="s">
        <v>2299</v>
      </c>
      <c r="K812" s="64"/>
      <c r="L812" s="64" t="s">
        <v>2300</v>
      </c>
    </row>
    <row r="813" ht="29.1" customHeight="1" spans="1:12">
      <c r="A813" s="65" t="s">
        <v>2600</v>
      </c>
      <c r="B813" s="66" t="s">
        <v>2601</v>
      </c>
      <c r="C813" s="66"/>
      <c r="D813" s="65" t="s">
        <v>14</v>
      </c>
      <c r="E813" s="65"/>
      <c r="F813" s="65"/>
      <c r="G813" s="65" t="s">
        <v>2384</v>
      </c>
      <c r="H813" s="67">
        <v>0.044</v>
      </c>
      <c r="I813" s="67"/>
      <c r="J813" s="70">
        <v>38.95</v>
      </c>
      <c r="K813" s="70"/>
      <c r="L813" s="70">
        <f>TRUNC(TRUNC(H813,8)*J813,2)</f>
        <v>1.71</v>
      </c>
    </row>
    <row r="814" ht="29.1" customHeight="1" spans="1:12">
      <c r="A814" s="65" t="s">
        <v>2602</v>
      </c>
      <c r="B814" s="66" t="s">
        <v>2603</v>
      </c>
      <c r="C814" s="66"/>
      <c r="D814" s="65" t="s">
        <v>14</v>
      </c>
      <c r="E814" s="65"/>
      <c r="F814" s="65"/>
      <c r="G814" s="65" t="s">
        <v>2387</v>
      </c>
      <c r="H814" s="67">
        <v>0.011</v>
      </c>
      <c r="I814" s="67"/>
      <c r="J814" s="70">
        <v>40.48</v>
      </c>
      <c r="K814" s="70"/>
      <c r="L814" s="70">
        <f>TRUNC(TRUNC(H814,8)*J814,2)</f>
        <v>0.44</v>
      </c>
    </row>
    <row r="815" ht="18" customHeight="1" spans="1:12">
      <c r="A815" s="2"/>
      <c r="B815" s="2"/>
      <c r="C815" s="2"/>
      <c r="D815" s="2"/>
      <c r="E815" s="2"/>
      <c r="F815" s="2"/>
      <c r="G815" s="2"/>
      <c r="H815" s="68" t="s">
        <v>2388</v>
      </c>
      <c r="I815" s="68"/>
      <c r="J815" s="68"/>
      <c r="K815" s="68"/>
      <c r="L815" s="71">
        <f>SUM(L813:L814)</f>
        <v>2.15</v>
      </c>
    </row>
    <row r="816" ht="15" customHeight="1" spans="1:12">
      <c r="A816" s="63" t="s">
        <v>2413</v>
      </c>
      <c r="B816" s="63"/>
      <c r="C816" s="63"/>
      <c r="D816" s="64" t="s">
        <v>4</v>
      </c>
      <c r="E816" s="64"/>
      <c r="F816" s="64"/>
      <c r="G816" s="64" t="s">
        <v>2297</v>
      </c>
      <c r="H816" s="64" t="s">
        <v>2298</v>
      </c>
      <c r="I816" s="64"/>
      <c r="J816" s="64" t="s">
        <v>2299</v>
      </c>
      <c r="K816" s="64"/>
      <c r="L816" s="64" t="s">
        <v>2300</v>
      </c>
    </row>
    <row r="817" ht="21" customHeight="1" spans="1:12">
      <c r="A817" s="65" t="s">
        <v>2743</v>
      </c>
      <c r="B817" s="66" t="s">
        <v>2744</v>
      </c>
      <c r="C817" s="66"/>
      <c r="D817" s="65" t="s">
        <v>14</v>
      </c>
      <c r="E817" s="65"/>
      <c r="F817" s="65"/>
      <c r="G817" s="65" t="s">
        <v>2732</v>
      </c>
      <c r="H817" s="67">
        <v>0.0167</v>
      </c>
      <c r="I817" s="67"/>
      <c r="J817" s="70">
        <v>6.39</v>
      </c>
      <c r="K817" s="70"/>
      <c r="L817" s="70">
        <f t="shared" ref="L817:L822" si="16">TRUNC(TRUNC(H817,8)*J817,2)</f>
        <v>0.1</v>
      </c>
    </row>
    <row r="818" ht="21" customHeight="1" spans="1:12">
      <c r="A818" s="65" t="s">
        <v>2604</v>
      </c>
      <c r="B818" s="66" t="s">
        <v>2605</v>
      </c>
      <c r="C818" s="66"/>
      <c r="D818" s="65" t="s">
        <v>14</v>
      </c>
      <c r="E818" s="65"/>
      <c r="F818" s="65"/>
      <c r="G818" s="65" t="s">
        <v>146</v>
      </c>
      <c r="H818" s="67">
        <v>0.675</v>
      </c>
      <c r="I818" s="67"/>
      <c r="J818" s="70">
        <v>9.5</v>
      </c>
      <c r="K818" s="70"/>
      <c r="L818" s="70">
        <f t="shared" si="16"/>
        <v>6.41</v>
      </c>
    </row>
    <row r="819" ht="15" customHeight="1" spans="1:12">
      <c r="A819" s="65" t="s">
        <v>2745</v>
      </c>
      <c r="B819" s="66" t="s">
        <v>2746</v>
      </c>
      <c r="C819" s="66"/>
      <c r="D819" s="65" t="s">
        <v>14</v>
      </c>
      <c r="E819" s="65"/>
      <c r="F819" s="65"/>
      <c r="G819" s="65" t="s">
        <v>193</v>
      </c>
      <c r="H819" s="67">
        <v>0.011</v>
      </c>
      <c r="I819" s="67"/>
      <c r="J819" s="70">
        <v>19.9</v>
      </c>
      <c r="K819" s="70"/>
      <c r="L819" s="70">
        <f t="shared" si="16"/>
        <v>0.21</v>
      </c>
    </row>
    <row r="820" ht="21" customHeight="1" spans="1:12">
      <c r="A820" s="65" t="s">
        <v>2749</v>
      </c>
      <c r="B820" s="66" t="s">
        <v>2750</v>
      </c>
      <c r="C820" s="66"/>
      <c r="D820" s="65" t="s">
        <v>14</v>
      </c>
      <c r="E820" s="65"/>
      <c r="F820" s="65"/>
      <c r="G820" s="65" t="s">
        <v>193</v>
      </c>
      <c r="H820" s="67">
        <v>0.029</v>
      </c>
      <c r="I820" s="67"/>
      <c r="J820" s="70">
        <v>21.92</v>
      </c>
      <c r="K820" s="70"/>
      <c r="L820" s="70">
        <f t="shared" si="16"/>
        <v>0.63</v>
      </c>
    </row>
    <row r="821" ht="21" customHeight="1" spans="1:12">
      <c r="A821" s="65" t="s">
        <v>2751</v>
      </c>
      <c r="B821" s="66" t="s">
        <v>2752</v>
      </c>
      <c r="C821" s="66"/>
      <c r="D821" s="65" t="s">
        <v>14</v>
      </c>
      <c r="E821" s="65"/>
      <c r="F821" s="65"/>
      <c r="G821" s="65" t="s">
        <v>146</v>
      </c>
      <c r="H821" s="67">
        <v>0.924</v>
      </c>
      <c r="I821" s="67"/>
      <c r="J821" s="70">
        <v>3.32</v>
      </c>
      <c r="K821" s="70"/>
      <c r="L821" s="70">
        <f t="shared" si="16"/>
        <v>3.06</v>
      </c>
    </row>
    <row r="822" ht="21" customHeight="1" spans="1:12">
      <c r="A822" s="65" t="s">
        <v>2668</v>
      </c>
      <c r="B822" s="66" t="s">
        <v>2669</v>
      </c>
      <c r="C822" s="66"/>
      <c r="D822" s="65" t="s">
        <v>14</v>
      </c>
      <c r="E822" s="65"/>
      <c r="F822" s="65"/>
      <c r="G822" s="65" t="s">
        <v>146</v>
      </c>
      <c r="H822" s="67">
        <v>1.155</v>
      </c>
      <c r="I822" s="67"/>
      <c r="J822" s="70">
        <v>15.75</v>
      </c>
      <c r="K822" s="70"/>
      <c r="L822" s="70">
        <f t="shared" si="16"/>
        <v>18.19</v>
      </c>
    </row>
    <row r="823" ht="15" customHeight="1" spans="1:12">
      <c r="A823" s="2"/>
      <c r="B823" s="2"/>
      <c r="C823" s="2"/>
      <c r="D823" s="2"/>
      <c r="E823" s="2"/>
      <c r="F823" s="2"/>
      <c r="G823" s="2"/>
      <c r="H823" s="68" t="s">
        <v>2424</v>
      </c>
      <c r="I823" s="68"/>
      <c r="J823" s="68"/>
      <c r="K823" s="68"/>
      <c r="L823" s="71">
        <f>SUM(L817:L822)</f>
        <v>28.6</v>
      </c>
    </row>
    <row r="824" ht="15" customHeight="1" spans="1:12">
      <c r="A824" s="63" t="s">
        <v>2389</v>
      </c>
      <c r="B824" s="63"/>
      <c r="C824" s="63"/>
      <c r="D824" s="64" t="s">
        <v>4</v>
      </c>
      <c r="E824" s="64"/>
      <c r="F824" s="64"/>
      <c r="G824" s="64" t="s">
        <v>2297</v>
      </c>
      <c r="H824" s="64" t="s">
        <v>2298</v>
      </c>
      <c r="I824" s="64"/>
      <c r="J824" s="64" t="s">
        <v>2299</v>
      </c>
      <c r="K824" s="64"/>
      <c r="L824" s="64" t="s">
        <v>2300</v>
      </c>
    </row>
    <row r="825" ht="21" customHeight="1" spans="1:12">
      <c r="A825" s="65" t="s">
        <v>2612</v>
      </c>
      <c r="B825" s="66" t="s">
        <v>2613</v>
      </c>
      <c r="C825" s="66"/>
      <c r="D825" s="65" t="s">
        <v>14</v>
      </c>
      <c r="E825" s="65"/>
      <c r="F825" s="65"/>
      <c r="G825" s="65" t="s">
        <v>2392</v>
      </c>
      <c r="H825" s="67">
        <v>0.588</v>
      </c>
      <c r="I825" s="67"/>
      <c r="J825" s="70">
        <v>23.87</v>
      </c>
      <c r="K825" s="70"/>
      <c r="L825" s="70">
        <f>TRUNC(TRUNC(H825,8)*J825,2)</f>
        <v>14.03</v>
      </c>
    </row>
    <row r="826" ht="21" customHeight="1" spans="1:12">
      <c r="A826" s="65" t="s">
        <v>2523</v>
      </c>
      <c r="B826" s="66" t="s">
        <v>2524</v>
      </c>
      <c r="C826" s="66"/>
      <c r="D826" s="65" t="s">
        <v>14</v>
      </c>
      <c r="E826" s="65"/>
      <c r="F826" s="65"/>
      <c r="G826" s="65" t="s">
        <v>2392</v>
      </c>
      <c r="H826" s="67">
        <v>1.334</v>
      </c>
      <c r="I826" s="67"/>
      <c r="J826" s="70">
        <v>31.88</v>
      </c>
      <c r="K826" s="70"/>
      <c r="L826" s="70">
        <f>TRUNC(TRUNC(H826,8)*J826,2)</f>
        <v>42.52</v>
      </c>
    </row>
    <row r="827" ht="18" customHeight="1" spans="1:12">
      <c r="A827" s="2"/>
      <c r="B827" s="2"/>
      <c r="C827" s="2"/>
      <c r="D827" s="2"/>
      <c r="E827" s="2"/>
      <c r="F827" s="2"/>
      <c r="G827" s="2"/>
      <c r="H827" s="68" t="s">
        <v>2393</v>
      </c>
      <c r="I827" s="68"/>
      <c r="J827" s="68"/>
      <c r="K827" s="68"/>
      <c r="L827" s="71">
        <f>SUM(L825:L826)</f>
        <v>56.55</v>
      </c>
    </row>
    <row r="828" ht="15" customHeight="1" spans="1:12">
      <c r="A828" s="2"/>
      <c r="B828" s="2"/>
      <c r="C828" s="2"/>
      <c r="D828" s="2"/>
      <c r="E828" s="2"/>
      <c r="F828" s="2"/>
      <c r="G828" s="2"/>
      <c r="H828" s="69" t="s">
        <v>2318</v>
      </c>
      <c r="I828" s="69"/>
      <c r="J828" s="69"/>
      <c r="K828" s="69"/>
      <c r="L828" s="72">
        <f>SUM(L815,L823,L827)</f>
        <v>87.3</v>
      </c>
    </row>
    <row r="829" ht="9.95" customHeight="1" spans="1:12">
      <c r="A829" s="2"/>
      <c r="B829" s="2"/>
      <c r="C829" s="2"/>
      <c r="D829" s="2"/>
      <c r="E829" s="2"/>
      <c r="F829" s="2"/>
      <c r="G829" s="2"/>
      <c r="H829" s="61"/>
      <c r="I829" s="61"/>
      <c r="J829" s="61"/>
      <c r="K829" s="61"/>
      <c r="L829" s="61"/>
    </row>
    <row r="830" ht="20.1" customHeight="1" spans="1:12">
      <c r="A830" s="62" t="s">
        <v>2775</v>
      </c>
      <c r="B830" s="62"/>
      <c r="C830" s="62"/>
      <c r="D830" s="62"/>
      <c r="E830" s="62"/>
      <c r="F830" s="62"/>
      <c r="G830" s="62"/>
      <c r="H830" s="62"/>
      <c r="I830" s="62"/>
      <c r="J830" s="62"/>
      <c r="K830" s="62"/>
      <c r="L830" s="62"/>
    </row>
    <row r="831" ht="15" customHeight="1" spans="1:12">
      <c r="A831" s="63" t="s">
        <v>2381</v>
      </c>
      <c r="B831" s="63"/>
      <c r="C831" s="63"/>
      <c r="D831" s="64" t="s">
        <v>4</v>
      </c>
      <c r="E831" s="64"/>
      <c r="F831" s="64"/>
      <c r="G831" s="64" t="s">
        <v>2297</v>
      </c>
      <c r="H831" s="64" t="s">
        <v>2298</v>
      </c>
      <c r="I831" s="64"/>
      <c r="J831" s="64" t="s">
        <v>2299</v>
      </c>
      <c r="K831" s="64"/>
      <c r="L831" s="64" t="s">
        <v>2300</v>
      </c>
    </row>
    <row r="832" ht="29.1" customHeight="1" spans="1:12">
      <c r="A832" s="65" t="s">
        <v>2757</v>
      </c>
      <c r="B832" s="66" t="s">
        <v>2758</v>
      </c>
      <c r="C832" s="66"/>
      <c r="D832" s="65" t="s">
        <v>14</v>
      </c>
      <c r="E832" s="65"/>
      <c r="F832" s="65"/>
      <c r="G832" s="65" t="s">
        <v>2384</v>
      </c>
      <c r="H832" s="67">
        <v>0.075</v>
      </c>
      <c r="I832" s="67"/>
      <c r="J832" s="70">
        <v>0.46</v>
      </c>
      <c r="K832" s="70"/>
      <c r="L832" s="70">
        <f>TRUNC(TRUNC(H832,8)*J832,2)</f>
        <v>0.03</v>
      </c>
    </row>
    <row r="833" ht="29.1" customHeight="1" spans="1:12">
      <c r="A833" s="65" t="s">
        <v>2759</v>
      </c>
      <c r="B833" s="66" t="s">
        <v>2760</v>
      </c>
      <c r="C833" s="66"/>
      <c r="D833" s="65" t="s">
        <v>14</v>
      </c>
      <c r="E833" s="65"/>
      <c r="F833" s="65"/>
      <c r="G833" s="65" t="s">
        <v>2387</v>
      </c>
      <c r="H833" s="67">
        <v>0.092</v>
      </c>
      <c r="I833" s="67"/>
      <c r="J833" s="70">
        <v>1.32</v>
      </c>
      <c r="K833" s="70"/>
      <c r="L833" s="70">
        <f>TRUNC(TRUNC(H833,8)*J833,2)</f>
        <v>0.12</v>
      </c>
    </row>
    <row r="834" ht="18" customHeight="1" spans="1:12">
      <c r="A834" s="2"/>
      <c r="B834" s="2"/>
      <c r="C834" s="2"/>
      <c r="D834" s="2"/>
      <c r="E834" s="2"/>
      <c r="F834" s="2"/>
      <c r="G834" s="2"/>
      <c r="H834" s="68" t="s">
        <v>2388</v>
      </c>
      <c r="I834" s="68"/>
      <c r="J834" s="68"/>
      <c r="K834" s="68"/>
      <c r="L834" s="71">
        <f>SUM(L832:L833)</f>
        <v>0.15</v>
      </c>
    </row>
    <row r="835" ht="15" customHeight="1" spans="1:12">
      <c r="A835" s="63" t="s">
        <v>2413</v>
      </c>
      <c r="B835" s="63"/>
      <c r="C835" s="63"/>
      <c r="D835" s="64" t="s">
        <v>4</v>
      </c>
      <c r="E835" s="64"/>
      <c r="F835" s="64"/>
      <c r="G835" s="64" t="s">
        <v>2297</v>
      </c>
      <c r="H835" s="64" t="s">
        <v>2298</v>
      </c>
      <c r="I835" s="64"/>
      <c r="J835" s="64" t="s">
        <v>2299</v>
      </c>
      <c r="K835" s="64"/>
      <c r="L835" s="64" t="s">
        <v>2300</v>
      </c>
    </row>
    <row r="836" ht="38.1" customHeight="1" spans="1:12">
      <c r="A836" s="65" t="s">
        <v>2761</v>
      </c>
      <c r="B836" s="66" t="s">
        <v>2762</v>
      </c>
      <c r="C836" s="66"/>
      <c r="D836" s="65" t="s">
        <v>14</v>
      </c>
      <c r="E836" s="65"/>
      <c r="F836" s="65"/>
      <c r="G836" s="65" t="s">
        <v>51</v>
      </c>
      <c r="H836" s="67">
        <v>1.23</v>
      </c>
      <c r="I836" s="67"/>
      <c r="J836" s="70">
        <v>562.58</v>
      </c>
      <c r="K836" s="70"/>
      <c r="L836" s="70">
        <f>TRUNC(TRUNC(H836,8)*J836,2)</f>
        <v>691.97</v>
      </c>
    </row>
    <row r="837" ht="15" customHeight="1" spans="1:12">
      <c r="A837" s="2"/>
      <c r="B837" s="2"/>
      <c r="C837" s="2"/>
      <c r="D837" s="2"/>
      <c r="E837" s="2"/>
      <c r="F837" s="2"/>
      <c r="G837" s="2"/>
      <c r="H837" s="68" t="s">
        <v>2424</v>
      </c>
      <c r="I837" s="68"/>
      <c r="J837" s="68"/>
      <c r="K837" s="68"/>
      <c r="L837" s="71">
        <f>SUM(L836:L836)</f>
        <v>691.97</v>
      </c>
    </row>
    <row r="838" ht="15" customHeight="1" spans="1:12">
      <c r="A838" s="63" t="s">
        <v>2389</v>
      </c>
      <c r="B838" s="63"/>
      <c r="C838" s="63"/>
      <c r="D838" s="64" t="s">
        <v>4</v>
      </c>
      <c r="E838" s="64"/>
      <c r="F838" s="64"/>
      <c r="G838" s="64" t="s">
        <v>2297</v>
      </c>
      <c r="H838" s="64" t="s">
        <v>2298</v>
      </c>
      <c r="I838" s="64"/>
      <c r="J838" s="64" t="s">
        <v>2299</v>
      </c>
      <c r="K838" s="64"/>
      <c r="L838" s="64" t="s">
        <v>2300</v>
      </c>
    </row>
    <row r="839" ht="15" customHeight="1" spans="1:12">
      <c r="A839" s="65" t="s">
        <v>2630</v>
      </c>
      <c r="B839" s="66" t="s">
        <v>2631</v>
      </c>
      <c r="C839" s="66"/>
      <c r="D839" s="65" t="s">
        <v>14</v>
      </c>
      <c r="E839" s="65"/>
      <c r="F839" s="65"/>
      <c r="G839" s="65" t="s">
        <v>2392</v>
      </c>
      <c r="H839" s="67">
        <v>0.334</v>
      </c>
      <c r="I839" s="67"/>
      <c r="J839" s="70">
        <v>32.27</v>
      </c>
      <c r="K839" s="70"/>
      <c r="L839" s="70">
        <f>TRUNC(TRUNC(H839,8)*J839,2)</f>
        <v>10.77</v>
      </c>
    </row>
    <row r="840" ht="15" customHeight="1" spans="1:12">
      <c r="A840" s="65" t="s">
        <v>2395</v>
      </c>
      <c r="B840" s="66" t="s">
        <v>2396</v>
      </c>
      <c r="C840" s="66"/>
      <c r="D840" s="65" t="s">
        <v>14</v>
      </c>
      <c r="E840" s="65"/>
      <c r="F840" s="65"/>
      <c r="G840" s="65" t="s">
        <v>2392</v>
      </c>
      <c r="H840" s="67">
        <v>0.501</v>
      </c>
      <c r="I840" s="67"/>
      <c r="J840" s="70">
        <v>23.23</v>
      </c>
      <c r="K840" s="70"/>
      <c r="L840" s="70">
        <f>TRUNC(TRUNC(H840,8)*J840,2)</f>
        <v>11.63</v>
      </c>
    </row>
    <row r="841" ht="18" customHeight="1" spans="1:12">
      <c r="A841" s="2"/>
      <c r="B841" s="2"/>
      <c r="C841" s="2"/>
      <c r="D841" s="2"/>
      <c r="E841" s="2"/>
      <c r="F841" s="2"/>
      <c r="G841" s="2"/>
      <c r="H841" s="68" t="s">
        <v>2393</v>
      </c>
      <c r="I841" s="68"/>
      <c r="J841" s="68"/>
      <c r="K841" s="68"/>
      <c r="L841" s="71">
        <f>SUM(L839:L840)</f>
        <v>22.4</v>
      </c>
    </row>
    <row r="842" ht="15" customHeight="1" spans="1:12">
      <c r="A842" s="2"/>
      <c r="B842" s="2"/>
      <c r="C842" s="2"/>
      <c r="D842" s="2"/>
      <c r="E842" s="2"/>
      <c r="F842" s="2"/>
      <c r="G842" s="2"/>
      <c r="H842" s="69" t="s">
        <v>2318</v>
      </c>
      <c r="I842" s="69"/>
      <c r="J842" s="69"/>
      <c r="K842" s="69"/>
      <c r="L842" s="72">
        <f>SUM(L834,L837,L841)</f>
        <v>714.52</v>
      </c>
    </row>
    <row r="843" ht="9.95" customHeight="1" spans="1:12">
      <c r="A843" s="2"/>
      <c r="B843" s="2"/>
      <c r="C843" s="2"/>
      <c r="D843" s="2"/>
      <c r="E843" s="2"/>
      <c r="F843" s="2"/>
      <c r="G843" s="2"/>
      <c r="H843" s="61"/>
      <c r="I843" s="61"/>
      <c r="J843" s="61"/>
      <c r="K843" s="61"/>
      <c r="L843" s="61"/>
    </row>
    <row r="844" ht="20.1" customHeight="1" spans="1:12">
      <c r="A844" s="62" t="s">
        <v>2776</v>
      </c>
      <c r="B844" s="62"/>
      <c r="C844" s="62"/>
      <c r="D844" s="62"/>
      <c r="E844" s="62"/>
      <c r="F844" s="62"/>
      <c r="G844" s="62"/>
      <c r="H844" s="62"/>
      <c r="I844" s="62"/>
      <c r="J844" s="62"/>
      <c r="K844" s="62"/>
      <c r="L844" s="62"/>
    </row>
    <row r="845" ht="15" customHeight="1" spans="1:12">
      <c r="A845" s="63" t="s">
        <v>2413</v>
      </c>
      <c r="B845" s="63"/>
      <c r="C845" s="63"/>
      <c r="D845" s="64" t="s">
        <v>4</v>
      </c>
      <c r="E845" s="64"/>
      <c r="F845" s="64"/>
      <c r="G845" s="64" t="s">
        <v>2297</v>
      </c>
      <c r="H845" s="64" t="s">
        <v>2298</v>
      </c>
      <c r="I845" s="64"/>
      <c r="J845" s="64" t="s">
        <v>2299</v>
      </c>
      <c r="K845" s="64"/>
      <c r="L845" s="64" t="s">
        <v>2300</v>
      </c>
    </row>
    <row r="846" ht="21" customHeight="1" spans="1:12">
      <c r="A846" s="65" t="s">
        <v>2764</v>
      </c>
      <c r="B846" s="66" t="s">
        <v>2765</v>
      </c>
      <c r="C846" s="66"/>
      <c r="D846" s="65" t="s">
        <v>14</v>
      </c>
      <c r="E846" s="65"/>
      <c r="F846" s="65"/>
      <c r="G846" s="65" t="s">
        <v>193</v>
      </c>
      <c r="H846" s="67">
        <v>0.025</v>
      </c>
      <c r="I846" s="67"/>
      <c r="J846" s="70">
        <v>24.95</v>
      </c>
      <c r="K846" s="70"/>
      <c r="L846" s="70">
        <f>TRUNC(TRUNC(H846,8)*J846,2)</f>
        <v>0.62</v>
      </c>
    </row>
    <row r="847" ht="29.1" customHeight="1" spans="1:12">
      <c r="A847" s="65" t="s">
        <v>2766</v>
      </c>
      <c r="B847" s="66" t="s">
        <v>2767</v>
      </c>
      <c r="C847" s="66"/>
      <c r="D847" s="65" t="s">
        <v>14</v>
      </c>
      <c r="E847" s="65"/>
      <c r="F847" s="65"/>
      <c r="G847" s="65" t="s">
        <v>35</v>
      </c>
      <c r="H847" s="67">
        <v>1.143</v>
      </c>
      <c r="I847" s="67"/>
      <c r="J847" s="70">
        <v>0.21</v>
      </c>
      <c r="K847" s="70"/>
      <c r="L847" s="70">
        <f>TRUNC(TRUNC(H847,8)*J847,2)</f>
        <v>0.24</v>
      </c>
    </row>
    <row r="848" ht="15" customHeight="1" spans="1:12">
      <c r="A848" s="2"/>
      <c r="B848" s="2"/>
      <c r="C848" s="2"/>
      <c r="D848" s="2"/>
      <c r="E848" s="2"/>
      <c r="F848" s="2"/>
      <c r="G848" s="2"/>
      <c r="H848" s="68" t="s">
        <v>2424</v>
      </c>
      <c r="I848" s="68"/>
      <c r="J848" s="68"/>
      <c r="K848" s="68"/>
      <c r="L848" s="71">
        <f>SUM(L846:L847)</f>
        <v>0.86</v>
      </c>
    </row>
    <row r="849" ht="15" customHeight="1" spans="1:12">
      <c r="A849" s="63" t="s">
        <v>2389</v>
      </c>
      <c r="B849" s="63"/>
      <c r="C849" s="63"/>
      <c r="D849" s="64" t="s">
        <v>4</v>
      </c>
      <c r="E849" s="64"/>
      <c r="F849" s="64"/>
      <c r="G849" s="64" t="s">
        <v>2297</v>
      </c>
      <c r="H849" s="64" t="s">
        <v>2298</v>
      </c>
      <c r="I849" s="64"/>
      <c r="J849" s="64" t="s">
        <v>2299</v>
      </c>
      <c r="K849" s="64"/>
      <c r="L849" s="64" t="s">
        <v>2300</v>
      </c>
    </row>
    <row r="850" ht="21" customHeight="1" spans="1:12">
      <c r="A850" s="65" t="s">
        <v>2768</v>
      </c>
      <c r="B850" s="66" t="s">
        <v>2769</v>
      </c>
      <c r="C850" s="66"/>
      <c r="D850" s="65" t="s">
        <v>14</v>
      </c>
      <c r="E850" s="65"/>
      <c r="F850" s="65"/>
      <c r="G850" s="65" t="s">
        <v>2392</v>
      </c>
      <c r="H850" s="67">
        <v>0.097</v>
      </c>
      <c r="I850" s="67"/>
      <c r="J850" s="70">
        <v>23.95</v>
      </c>
      <c r="K850" s="70"/>
      <c r="L850" s="70">
        <f>TRUNC(TRUNC(H850,8)*J850,2)</f>
        <v>2.32</v>
      </c>
    </row>
    <row r="851" ht="15" customHeight="1" spans="1:12">
      <c r="A851" s="65" t="s">
        <v>2770</v>
      </c>
      <c r="B851" s="66" t="s">
        <v>2771</v>
      </c>
      <c r="C851" s="66"/>
      <c r="D851" s="65" t="s">
        <v>14</v>
      </c>
      <c r="E851" s="65"/>
      <c r="F851" s="65"/>
      <c r="G851" s="65" t="s">
        <v>2392</v>
      </c>
      <c r="H851" s="67">
        <v>0.252</v>
      </c>
      <c r="I851" s="67"/>
      <c r="J851" s="70">
        <v>32.02</v>
      </c>
      <c r="K851" s="70"/>
      <c r="L851" s="70">
        <f>TRUNC(TRUNC(H851,8)*J851,2)</f>
        <v>8.06</v>
      </c>
    </row>
    <row r="852" ht="18" customHeight="1" spans="1:12">
      <c r="A852" s="2"/>
      <c r="B852" s="2"/>
      <c r="C852" s="2"/>
      <c r="D852" s="2"/>
      <c r="E852" s="2"/>
      <c r="F852" s="2"/>
      <c r="G852" s="2"/>
      <c r="H852" s="68" t="s">
        <v>2393</v>
      </c>
      <c r="I852" s="68"/>
      <c r="J852" s="68"/>
      <c r="K852" s="68"/>
      <c r="L852" s="71">
        <f>SUM(L850:L851)</f>
        <v>10.38</v>
      </c>
    </row>
    <row r="853" ht="15" customHeight="1" spans="1:12">
      <c r="A853" s="63" t="s">
        <v>2314</v>
      </c>
      <c r="B853" s="63"/>
      <c r="C853" s="63"/>
      <c r="D853" s="64" t="s">
        <v>4</v>
      </c>
      <c r="E853" s="64"/>
      <c r="F853" s="64"/>
      <c r="G853" s="64" t="s">
        <v>2297</v>
      </c>
      <c r="H853" s="64" t="s">
        <v>2298</v>
      </c>
      <c r="I853" s="64"/>
      <c r="J853" s="64" t="s">
        <v>2299</v>
      </c>
      <c r="K853" s="64"/>
      <c r="L853" s="64" t="s">
        <v>2300</v>
      </c>
    </row>
    <row r="854" ht="21" customHeight="1" spans="1:12">
      <c r="A854" s="65" t="s">
        <v>2777</v>
      </c>
      <c r="B854" s="66" t="s">
        <v>2778</v>
      </c>
      <c r="C854" s="66"/>
      <c r="D854" s="65" t="s">
        <v>14</v>
      </c>
      <c r="E854" s="65"/>
      <c r="F854" s="65"/>
      <c r="G854" s="65" t="s">
        <v>193</v>
      </c>
      <c r="H854" s="67">
        <v>1</v>
      </c>
      <c r="I854" s="67"/>
      <c r="J854" s="70">
        <v>10.66</v>
      </c>
      <c r="K854" s="70"/>
      <c r="L854" s="70">
        <f>TRUNC(TRUNC(H854,8)*J854,2)</f>
        <v>10.66</v>
      </c>
    </row>
    <row r="855" ht="15" customHeight="1" spans="1:12">
      <c r="A855" s="2"/>
      <c r="B855" s="2"/>
      <c r="C855" s="2"/>
      <c r="D855" s="2"/>
      <c r="E855" s="2"/>
      <c r="F855" s="2"/>
      <c r="G855" s="2"/>
      <c r="H855" s="68" t="s">
        <v>2317</v>
      </c>
      <c r="I855" s="68"/>
      <c r="J855" s="68"/>
      <c r="K855" s="68"/>
      <c r="L855" s="71">
        <f>SUM(L854:L854)</f>
        <v>10.66</v>
      </c>
    </row>
    <row r="856" ht="15" customHeight="1" spans="1:12">
      <c r="A856" s="2"/>
      <c r="B856" s="2"/>
      <c r="C856" s="2"/>
      <c r="D856" s="2"/>
      <c r="E856" s="2"/>
      <c r="F856" s="2"/>
      <c r="G856" s="2"/>
      <c r="H856" s="69" t="s">
        <v>2318</v>
      </c>
      <c r="I856" s="69"/>
      <c r="J856" s="69"/>
      <c r="K856" s="69"/>
      <c r="L856" s="72">
        <f>SUM(L848,L852,L855)</f>
        <v>21.9</v>
      </c>
    </row>
    <row r="857" ht="9.95" customHeight="1" spans="1:12">
      <c r="A857" s="2"/>
      <c r="B857" s="2"/>
      <c r="C857" s="2"/>
      <c r="D857" s="2"/>
      <c r="E857" s="2"/>
      <c r="F857" s="2"/>
      <c r="G857" s="2"/>
      <c r="H857" s="61"/>
      <c r="I857" s="61"/>
      <c r="J857" s="61"/>
      <c r="K857" s="61"/>
      <c r="L857" s="61"/>
    </row>
    <row r="858" ht="20.1" customHeight="1" spans="1:12">
      <c r="A858" s="62" t="s">
        <v>2779</v>
      </c>
      <c r="B858" s="62"/>
      <c r="C858" s="62"/>
      <c r="D858" s="62"/>
      <c r="E858" s="62"/>
      <c r="F858" s="62"/>
      <c r="G858" s="62"/>
      <c r="H858" s="62"/>
      <c r="I858" s="62"/>
      <c r="J858" s="62"/>
      <c r="K858" s="62"/>
      <c r="L858" s="62"/>
    </row>
    <row r="859" ht="15" customHeight="1" spans="1:12">
      <c r="A859" s="63" t="s">
        <v>2413</v>
      </c>
      <c r="B859" s="63"/>
      <c r="C859" s="63"/>
      <c r="D859" s="64" t="s">
        <v>4</v>
      </c>
      <c r="E859" s="64"/>
      <c r="F859" s="64"/>
      <c r="G859" s="64" t="s">
        <v>2297</v>
      </c>
      <c r="H859" s="64" t="s">
        <v>2298</v>
      </c>
      <c r="I859" s="64"/>
      <c r="J859" s="64" t="s">
        <v>2299</v>
      </c>
      <c r="K859" s="64"/>
      <c r="L859" s="64" t="s">
        <v>2300</v>
      </c>
    </row>
    <row r="860" ht="21" customHeight="1" spans="1:12">
      <c r="A860" s="65" t="s">
        <v>2764</v>
      </c>
      <c r="B860" s="66" t="s">
        <v>2765</v>
      </c>
      <c r="C860" s="66"/>
      <c r="D860" s="65" t="s">
        <v>14</v>
      </c>
      <c r="E860" s="65"/>
      <c r="F860" s="65"/>
      <c r="G860" s="65" t="s">
        <v>193</v>
      </c>
      <c r="H860" s="67">
        <v>0.025</v>
      </c>
      <c r="I860" s="67"/>
      <c r="J860" s="70">
        <v>24.95</v>
      </c>
      <c r="K860" s="70"/>
      <c r="L860" s="70">
        <f>TRUNC(TRUNC(H860,8)*J860,2)</f>
        <v>0.62</v>
      </c>
    </row>
    <row r="861" ht="29.1" customHeight="1" spans="1:12">
      <c r="A861" s="65" t="s">
        <v>2766</v>
      </c>
      <c r="B861" s="66" t="s">
        <v>2767</v>
      </c>
      <c r="C861" s="66"/>
      <c r="D861" s="65" t="s">
        <v>14</v>
      </c>
      <c r="E861" s="65"/>
      <c r="F861" s="65"/>
      <c r="G861" s="65" t="s">
        <v>35</v>
      </c>
      <c r="H861" s="67">
        <v>0.856</v>
      </c>
      <c r="I861" s="67"/>
      <c r="J861" s="70">
        <v>0.21</v>
      </c>
      <c r="K861" s="70"/>
      <c r="L861" s="70">
        <f>TRUNC(TRUNC(H861,8)*J861,2)</f>
        <v>0.17</v>
      </c>
    </row>
    <row r="862" ht="15" customHeight="1" spans="1:12">
      <c r="A862" s="2"/>
      <c r="B862" s="2"/>
      <c r="C862" s="2"/>
      <c r="D862" s="2"/>
      <c r="E862" s="2"/>
      <c r="F862" s="2"/>
      <c r="G862" s="2"/>
      <c r="H862" s="68" t="s">
        <v>2424</v>
      </c>
      <c r="I862" s="68"/>
      <c r="J862" s="68"/>
      <c r="K862" s="68"/>
      <c r="L862" s="71">
        <f>SUM(L860:L861)</f>
        <v>0.79</v>
      </c>
    </row>
    <row r="863" ht="15" customHeight="1" spans="1:12">
      <c r="A863" s="63" t="s">
        <v>2389</v>
      </c>
      <c r="B863" s="63"/>
      <c r="C863" s="63"/>
      <c r="D863" s="64" t="s">
        <v>4</v>
      </c>
      <c r="E863" s="64"/>
      <c r="F863" s="64"/>
      <c r="G863" s="64" t="s">
        <v>2297</v>
      </c>
      <c r="H863" s="64" t="s">
        <v>2298</v>
      </c>
      <c r="I863" s="64"/>
      <c r="J863" s="64" t="s">
        <v>2299</v>
      </c>
      <c r="K863" s="64"/>
      <c r="L863" s="64" t="s">
        <v>2300</v>
      </c>
    </row>
    <row r="864" ht="21" customHeight="1" spans="1:12">
      <c r="A864" s="65" t="s">
        <v>2768</v>
      </c>
      <c r="B864" s="66" t="s">
        <v>2769</v>
      </c>
      <c r="C864" s="66"/>
      <c r="D864" s="65" t="s">
        <v>14</v>
      </c>
      <c r="E864" s="65"/>
      <c r="F864" s="65"/>
      <c r="G864" s="65" t="s">
        <v>2392</v>
      </c>
      <c r="H864" s="67">
        <v>0.075</v>
      </c>
      <c r="I864" s="67"/>
      <c r="J864" s="70">
        <v>23.95</v>
      </c>
      <c r="K864" s="70"/>
      <c r="L864" s="70">
        <f>TRUNC(TRUNC(H864,8)*J864,2)</f>
        <v>1.79</v>
      </c>
    </row>
    <row r="865" ht="15" customHeight="1" spans="1:12">
      <c r="A865" s="65" t="s">
        <v>2770</v>
      </c>
      <c r="B865" s="66" t="s">
        <v>2771</v>
      </c>
      <c r="C865" s="66"/>
      <c r="D865" s="65" t="s">
        <v>14</v>
      </c>
      <c r="E865" s="65"/>
      <c r="F865" s="65"/>
      <c r="G865" s="65" t="s">
        <v>2392</v>
      </c>
      <c r="H865" s="67">
        <v>0.196</v>
      </c>
      <c r="I865" s="67"/>
      <c r="J865" s="70">
        <v>32.02</v>
      </c>
      <c r="K865" s="70"/>
      <c r="L865" s="70">
        <f>TRUNC(TRUNC(H865,8)*J865,2)</f>
        <v>6.27</v>
      </c>
    </row>
    <row r="866" ht="18" customHeight="1" spans="1:12">
      <c r="A866" s="2"/>
      <c r="B866" s="2"/>
      <c r="C866" s="2"/>
      <c r="D866" s="2"/>
      <c r="E866" s="2"/>
      <c r="F866" s="2"/>
      <c r="G866" s="2"/>
      <c r="H866" s="68" t="s">
        <v>2393</v>
      </c>
      <c r="I866" s="68"/>
      <c r="J866" s="68"/>
      <c r="K866" s="68"/>
      <c r="L866" s="71">
        <f>SUM(L864:L865)</f>
        <v>8.06</v>
      </c>
    </row>
    <row r="867" ht="15" customHeight="1" spans="1:12">
      <c r="A867" s="63" t="s">
        <v>2314</v>
      </c>
      <c r="B867" s="63"/>
      <c r="C867" s="63"/>
      <c r="D867" s="64" t="s">
        <v>4</v>
      </c>
      <c r="E867" s="64"/>
      <c r="F867" s="64"/>
      <c r="G867" s="64" t="s">
        <v>2297</v>
      </c>
      <c r="H867" s="64" t="s">
        <v>2298</v>
      </c>
      <c r="I867" s="64"/>
      <c r="J867" s="64" t="s">
        <v>2299</v>
      </c>
      <c r="K867" s="64"/>
      <c r="L867" s="64" t="s">
        <v>2300</v>
      </c>
    </row>
    <row r="868" ht="21" customHeight="1" spans="1:12">
      <c r="A868" s="65" t="s">
        <v>2780</v>
      </c>
      <c r="B868" s="66" t="s">
        <v>2781</v>
      </c>
      <c r="C868" s="66"/>
      <c r="D868" s="65" t="s">
        <v>14</v>
      </c>
      <c r="E868" s="65"/>
      <c r="F868" s="65"/>
      <c r="G868" s="65" t="s">
        <v>193</v>
      </c>
      <c r="H868" s="67">
        <v>1</v>
      </c>
      <c r="I868" s="67"/>
      <c r="J868" s="70">
        <v>10.67</v>
      </c>
      <c r="K868" s="70"/>
      <c r="L868" s="70">
        <f>TRUNC(TRUNC(H868,8)*J868,2)</f>
        <v>10.67</v>
      </c>
    </row>
    <row r="869" ht="15" customHeight="1" spans="1:12">
      <c r="A869" s="2"/>
      <c r="B869" s="2"/>
      <c r="C869" s="2"/>
      <c r="D869" s="2"/>
      <c r="E869" s="2"/>
      <c r="F869" s="2"/>
      <c r="G869" s="2"/>
      <c r="H869" s="68" t="s">
        <v>2317</v>
      </c>
      <c r="I869" s="68"/>
      <c r="J869" s="68"/>
      <c r="K869" s="68"/>
      <c r="L869" s="71">
        <f>SUM(L868:L868)</f>
        <v>10.67</v>
      </c>
    </row>
    <row r="870" ht="15" customHeight="1" spans="1:12">
      <c r="A870" s="2"/>
      <c r="B870" s="2"/>
      <c r="C870" s="2"/>
      <c r="D870" s="2"/>
      <c r="E870" s="2"/>
      <c r="F870" s="2"/>
      <c r="G870" s="2"/>
      <c r="H870" s="69" t="s">
        <v>2318</v>
      </c>
      <c r="I870" s="69"/>
      <c r="J870" s="69"/>
      <c r="K870" s="69"/>
      <c r="L870" s="72">
        <f>SUM(L862,L866,L869)</f>
        <v>19.52</v>
      </c>
    </row>
    <row r="871" ht="9.95" customHeight="1" spans="1:12">
      <c r="A871" s="2"/>
      <c r="B871" s="2"/>
      <c r="C871" s="2"/>
      <c r="D871" s="2"/>
      <c r="E871" s="2"/>
      <c r="F871" s="2"/>
      <c r="G871" s="2"/>
      <c r="H871" s="61"/>
      <c r="I871" s="61"/>
      <c r="J871" s="61"/>
      <c r="K871" s="61"/>
      <c r="L871" s="61"/>
    </row>
    <row r="872" ht="20.1" customHeight="1" spans="1:12">
      <c r="A872" s="62" t="s">
        <v>2782</v>
      </c>
      <c r="B872" s="62"/>
      <c r="C872" s="62"/>
      <c r="D872" s="62"/>
      <c r="E872" s="62"/>
      <c r="F872" s="62"/>
      <c r="G872" s="62"/>
      <c r="H872" s="62"/>
      <c r="I872" s="62"/>
      <c r="J872" s="62"/>
      <c r="K872" s="62"/>
      <c r="L872" s="62"/>
    </row>
    <row r="873" ht="15" customHeight="1" spans="1:12">
      <c r="A873" s="63" t="s">
        <v>2413</v>
      </c>
      <c r="B873" s="63"/>
      <c r="C873" s="63"/>
      <c r="D873" s="64" t="s">
        <v>4</v>
      </c>
      <c r="E873" s="64"/>
      <c r="F873" s="64"/>
      <c r="G873" s="64" t="s">
        <v>2297</v>
      </c>
      <c r="H873" s="64" t="s">
        <v>2298</v>
      </c>
      <c r="I873" s="64"/>
      <c r="J873" s="64" t="s">
        <v>2299</v>
      </c>
      <c r="K873" s="64"/>
      <c r="L873" s="64" t="s">
        <v>2300</v>
      </c>
    </row>
    <row r="874" ht="21" customHeight="1" spans="1:12">
      <c r="A874" s="65" t="s">
        <v>2764</v>
      </c>
      <c r="B874" s="66" t="s">
        <v>2765</v>
      </c>
      <c r="C874" s="66"/>
      <c r="D874" s="65" t="s">
        <v>14</v>
      </c>
      <c r="E874" s="65"/>
      <c r="F874" s="65"/>
      <c r="G874" s="65" t="s">
        <v>193</v>
      </c>
      <c r="H874" s="67">
        <v>0.025</v>
      </c>
      <c r="I874" s="67"/>
      <c r="J874" s="70">
        <v>24.95</v>
      </c>
      <c r="K874" s="70"/>
      <c r="L874" s="70">
        <f>TRUNC(TRUNC(H874,8)*J874,2)</f>
        <v>0.62</v>
      </c>
    </row>
    <row r="875" ht="29.1" customHeight="1" spans="1:12">
      <c r="A875" s="65" t="s">
        <v>2766</v>
      </c>
      <c r="B875" s="66" t="s">
        <v>2767</v>
      </c>
      <c r="C875" s="66"/>
      <c r="D875" s="65" t="s">
        <v>14</v>
      </c>
      <c r="E875" s="65"/>
      <c r="F875" s="65"/>
      <c r="G875" s="65" t="s">
        <v>35</v>
      </c>
      <c r="H875" s="67">
        <v>0.635</v>
      </c>
      <c r="I875" s="67"/>
      <c r="J875" s="70">
        <v>0.21</v>
      </c>
      <c r="K875" s="70"/>
      <c r="L875" s="70">
        <f>TRUNC(TRUNC(H875,8)*J875,2)</f>
        <v>0.13</v>
      </c>
    </row>
    <row r="876" ht="15" customHeight="1" spans="1:12">
      <c r="A876" s="2"/>
      <c r="B876" s="2"/>
      <c r="C876" s="2"/>
      <c r="D876" s="2"/>
      <c r="E876" s="2"/>
      <c r="F876" s="2"/>
      <c r="G876" s="2"/>
      <c r="H876" s="68" t="s">
        <v>2424</v>
      </c>
      <c r="I876" s="68"/>
      <c r="J876" s="68"/>
      <c r="K876" s="68"/>
      <c r="L876" s="71">
        <f>SUM(L874:L875)</f>
        <v>0.75</v>
      </c>
    </row>
    <row r="877" ht="15" customHeight="1" spans="1:12">
      <c r="A877" s="63" t="s">
        <v>2389</v>
      </c>
      <c r="B877" s="63"/>
      <c r="C877" s="63"/>
      <c r="D877" s="64" t="s">
        <v>4</v>
      </c>
      <c r="E877" s="64"/>
      <c r="F877" s="64"/>
      <c r="G877" s="64" t="s">
        <v>2297</v>
      </c>
      <c r="H877" s="64" t="s">
        <v>2298</v>
      </c>
      <c r="I877" s="64"/>
      <c r="J877" s="64" t="s">
        <v>2299</v>
      </c>
      <c r="K877" s="64"/>
      <c r="L877" s="64" t="s">
        <v>2300</v>
      </c>
    </row>
    <row r="878" ht="21" customHeight="1" spans="1:12">
      <c r="A878" s="65" t="s">
        <v>2768</v>
      </c>
      <c r="B878" s="66" t="s">
        <v>2769</v>
      </c>
      <c r="C878" s="66"/>
      <c r="D878" s="65" t="s">
        <v>14</v>
      </c>
      <c r="E878" s="65"/>
      <c r="F878" s="65"/>
      <c r="G878" s="65" t="s">
        <v>2392</v>
      </c>
      <c r="H878" s="67">
        <v>0.057</v>
      </c>
      <c r="I878" s="67"/>
      <c r="J878" s="70">
        <v>23.95</v>
      </c>
      <c r="K878" s="70"/>
      <c r="L878" s="70">
        <f>TRUNC(TRUNC(H878,8)*J878,2)</f>
        <v>1.36</v>
      </c>
    </row>
    <row r="879" ht="15" customHeight="1" spans="1:12">
      <c r="A879" s="65" t="s">
        <v>2770</v>
      </c>
      <c r="B879" s="66" t="s">
        <v>2771</v>
      </c>
      <c r="C879" s="66"/>
      <c r="D879" s="65" t="s">
        <v>14</v>
      </c>
      <c r="E879" s="65"/>
      <c r="F879" s="65"/>
      <c r="G879" s="65" t="s">
        <v>2392</v>
      </c>
      <c r="H879" s="67">
        <v>0.15</v>
      </c>
      <c r="I879" s="67"/>
      <c r="J879" s="70">
        <v>32.02</v>
      </c>
      <c r="K879" s="70"/>
      <c r="L879" s="70">
        <f>TRUNC(TRUNC(H879,8)*J879,2)</f>
        <v>4.8</v>
      </c>
    </row>
    <row r="880" ht="18" customHeight="1" spans="1:12">
      <c r="A880" s="2"/>
      <c r="B880" s="2"/>
      <c r="C880" s="2"/>
      <c r="D880" s="2"/>
      <c r="E880" s="2"/>
      <c r="F880" s="2"/>
      <c r="G880" s="2"/>
      <c r="H880" s="68" t="s">
        <v>2393</v>
      </c>
      <c r="I880" s="68"/>
      <c r="J880" s="68"/>
      <c r="K880" s="68"/>
      <c r="L880" s="71">
        <f>SUM(L878:L879)</f>
        <v>6.16</v>
      </c>
    </row>
    <row r="881" ht="15" customHeight="1" spans="1:12">
      <c r="A881" s="63" t="s">
        <v>2314</v>
      </c>
      <c r="B881" s="63"/>
      <c r="C881" s="63"/>
      <c r="D881" s="64" t="s">
        <v>4</v>
      </c>
      <c r="E881" s="64"/>
      <c r="F881" s="64"/>
      <c r="G881" s="64" t="s">
        <v>2297</v>
      </c>
      <c r="H881" s="64" t="s">
        <v>2298</v>
      </c>
      <c r="I881" s="64"/>
      <c r="J881" s="64" t="s">
        <v>2299</v>
      </c>
      <c r="K881" s="64"/>
      <c r="L881" s="64" t="s">
        <v>2300</v>
      </c>
    </row>
    <row r="882" ht="21" customHeight="1" spans="1:12">
      <c r="A882" s="65" t="s">
        <v>2772</v>
      </c>
      <c r="B882" s="66" t="s">
        <v>2773</v>
      </c>
      <c r="C882" s="66"/>
      <c r="D882" s="65" t="s">
        <v>14</v>
      </c>
      <c r="E882" s="65"/>
      <c r="F882" s="65"/>
      <c r="G882" s="65" t="s">
        <v>193</v>
      </c>
      <c r="H882" s="67">
        <v>1</v>
      </c>
      <c r="I882" s="67"/>
      <c r="J882" s="70">
        <v>10.54</v>
      </c>
      <c r="K882" s="70"/>
      <c r="L882" s="70">
        <f>TRUNC(TRUNC(H882,8)*J882,2)</f>
        <v>10.54</v>
      </c>
    </row>
    <row r="883" ht="15" customHeight="1" spans="1:12">
      <c r="A883" s="2"/>
      <c r="B883" s="2"/>
      <c r="C883" s="2"/>
      <c r="D883" s="2"/>
      <c r="E883" s="2"/>
      <c r="F883" s="2"/>
      <c r="G883" s="2"/>
      <c r="H883" s="68" t="s">
        <v>2317</v>
      </c>
      <c r="I883" s="68"/>
      <c r="J883" s="68"/>
      <c r="K883" s="68"/>
      <c r="L883" s="71">
        <f>SUM(L882:L882)</f>
        <v>10.54</v>
      </c>
    </row>
    <row r="884" ht="15" customHeight="1" spans="1:12">
      <c r="A884" s="2"/>
      <c r="B884" s="2"/>
      <c r="C884" s="2"/>
      <c r="D884" s="2"/>
      <c r="E884" s="2"/>
      <c r="F884" s="2"/>
      <c r="G884" s="2"/>
      <c r="H884" s="69" t="s">
        <v>2318</v>
      </c>
      <c r="I884" s="69"/>
      <c r="J884" s="69"/>
      <c r="K884" s="69"/>
      <c r="L884" s="72">
        <f>SUM(L876,L880,L883)</f>
        <v>17.45</v>
      </c>
    </row>
    <row r="885" ht="9.95" customHeight="1" spans="1:12">
      <c r="A885" s="2"/>
      <c r="B885" s="2"/>
      <c r="C885" s="2"/>
      <c r="D885" s="2"/>
      <c r="E885" s="2"/>
      <c r="F885" s="2"/>
      <c r="G885" s="2"/>
      <c r="H885" s="61"/>
      <c r="I885" s="61"/>
      <c r="J885" s="61"/>
      <c r="K885" s="61"/>
      <c r="L885" s="61"/>
    </row>
    <row r="886" ht="20.1" customHeight="1" spans="1:12">
      <c r="A886" s="62" t="s">
        <v>2783</v>
      </c>
      <c r="B886" s="62"/>
      <c r="C886" s="62"/>
      <c r="D886" s="62"/>
      <c r="E886" s="62"/>
      <c r="F886" s="62"/>
      <c r="G886" s="62"/>
      <c r="H886" s="62"/>
      <c r="I886" s="62"/>
      <c r="J886" s="62"/>
      <c r="K886" s="62"/>
      <c r="L886" s="62"/>
    </row>
    <row r="887" ht="15" customHeight="1" spans="1:12">
      <c r="A887" s="63" t="s">
        <v>2413</v>
      </c>
      <c r="B887" s="63"/>
      <c r="C887" s="63"/>
      <c r="D887" s="64" t="s">
        <v>4</v>
      </c>
      <c r="E887" s="64"/>
      <c r="F887" s="64"/>
      <c r="G887" s="64" t="s">
        <v>2297</v>
      </c>
      <c r="H887" s="64" t="s">
        <v>2298</v>
      </c>
      <c r="I887" s="64"/>
      <c r="J887" s="64" t="s">
        <v>2299</v>
      </c>
      <c r="K887" s="64"/>
      <c r="L887" s="64" t="s">
        <v>2300</v>
      </c>
    </row>
    <row r="888" ht="21" customHeight="1" spans="1:12">
      <c r="A888" s="65" t="s">
        <v>2764</v>
      </c>
      <c r="B888" s="66" t="s">
        <v>2765</v>
      </c>
      <c r="C888" s="66"/>
      <c r="D888" s="65" t="s">
        <v>14</v>
      </c>
      <c r="E888" s="65"/>
      <c r="F888" s="65"/>
      <c r="G888" s="65" t="s">
        <v>193</v>
      </c>
      <c r="H888" s="67">
        <v>0.025</v>
      </c>
      <c r="I888" s="67"/>
      <c r="J888" s="70">
        <v>24.95</v>
      </c>
      <c r="K888" s="70"/>
      <c r="L888" s="70">
        <f>TRUNC(TRUNC(H888,8)*J888,2)</f>
        <v>0.62</v>
      </c>
    </row>
    <row r="889" ht="29.1" customHeight="1" spans="1:12">
      <c r="A889" s="65" t="s">
        <v>2766</v>
      </c>
      <c r="B889" s="66" t="s">
        <v>2767</v>
      </c>
      <c r="C889" s="66"/>
      <c r="D889" s="65" t="s">
        <v>14</v>
      </c>
      <c r="E889" s="65"/>
      <c r="F889" s="65"/>
      <c r="G889" s="65" t="s">
        <v>35</v>
      </c>
      <c r="H889" s="67">
        <v>0.48</v>
      </c>
      <c r="I889" s="67"/>
      <c r="J889" s="70">
        <v>0.21</v>
      </c>
      <c r="K889" s="70"/>
      <c r="L889" s="70">
        <f>TRUNC(TRUNC(H889,8)*J889,2)</f>
        <v>0.1</v>
      </c>
    </row>
    <row r="890" ht="15" customHeight="1" spans="1:12">
      <c r="A890" s="2"/>
      <c r="B890" s="2"/>
      <c r="C890" s="2"/>
      <c r="D890" s="2"/>
      <c r="E890" s="2"/>
      <c r="F890" s="2"/>
      <c r="G890" s="2"/>
      <c r="H890" s="68" t="s">
        <v>2424</v>
      </c>
      <c r="I890" s="68"/>
      <c r="J890" s="68"/>
      <c r="K890" s="68"/>
      <c r="L890" s="71">
        <f>SUM(L888:L889)</f>
        <v>0.72</v>
      </c>
    </row>
    <row r="891" ht="15" customHeight="1" spans="1:12">
      <c r="A891" s="63" t="s">
        <v>2389</v>
      </c>
      <c r="B891" s="63"/>
      <c r="C891" s="63"/>
      <c r="D891" s="64" t="s">
        <v>4</v>
      </c>
      <c r="E891" s="64"/>
      <c r="F891" s="64"/>
      <c r="G891" s="64" t="s">
        <v>2297</v>
      </c>
      <c r="H891" s="64" t="s">
        <v>2298</v>
      </c>
      <c r="I891" s="64"/>
      <c r="J891" s="64" t="s">
        <v>2299</v>
      </c>
      <c r="K891" s="64"/>
      <c r="L891" s="64" t="s">
        <v>2300</v>
      </c>
    </row>
    <row r="892" ht="21" customHeight="1" spans="1:12">
      <c r="A892" s="65" t="s">
        <v>2768</v>
      </c>
      <c r="B892" s="66" t="s">
        <v>2769</v>
      </c>
      <c r="C892" s="66"/>
      <c r="D892" s="65" t="s">
        <v>14</v>
      </c>
      <c r="E892" s="65"/>
      <c r="F892" s="65"/>
      <c r="G892" s="65" t="s">
        <v>2392</v>
      </c>
      <c r="H892" s="67">
        <v>0.044</v>
      </c>
      <c r="I892" s="67"/>
      <c r="J892" s="70">
        <v>23.95</v>
      </c>
      <c r="K892" s="70"/>
      <c r="L892" s="70">
        <f>TRUNC(TRUNC(H892,8)*J892,2)</f>
        <v>1.05</v>
      </c>
    </row>
    <row r="893" ht="15" customHeight="1" spans="1:12">
      <c r="A893" s="65" t="s">
        <v>2770</v>
      </c>
      <c r="B893" s="66" t="s">
        <v>2771</v>
      </c>
      <c r="C893" s="66"/>
      <c r="D893" s="65" t="s">
        <v>14</v>
      </c>
      <c r="E893" s="65"/>
      <c r="F893" s="65"/>
      <c r="G893" s="65" t="s">
        <v>2392</v>
      </c>
      <c r="H893" s="67">
        <v>0.116</v>
      </c>
      <c r="I893" s="67"/>
      <c r="J893" s="70">
        <v>32.02</v>
      </c>
      <c r="K893" s="70"/>
      <c r="L893" s="70">
        <f>TRUNC(TRUNC(H893,8)*J893,2)</f>
        <v>3.71</v>
      </c>
    </row>
    <row r="894" ht="18" customHeight="1" spans="1:12">
      <c r="A894" s="2"/>
      <c r="B894" s="2"/>
      <c r="C894" s="2"/>
      <c r="D894" s="2"/>
      <c r="E894" s="2"/>
      <c r="F894" s="2"/>
      <c r="G894" s="2"/>
      <c r="H894" s="68" t="s">
        <v>2393</v>
      </c>
      <c r="I894" s="68"/>
      <c r="J894" s="68"/>
      <c r="K894" s="68"/>
      <c r="L894" s="71">
        <f>SUM(L892:L893)</f>
        <v>4.76</v>
      </c>
    </row>
    <row r="895" ht="15" customHeight="1" spans="1:12">
      <c r="A895" s="63" t="s">
        <v>2314</v>
      </c>
      <c r="B895" s="63"/>
      <c r="C895" s="63"/>
      <c r="D895" s="64" t="s">
        <v>4</v>
      </c>
      <c r="E895" s="64"/>
      <c r="F895" s="64"/>
      <c r="G895" s="64" t="s">
        <v>2297</v>
      </c>
      <c r="H895" s="64" t="s">
        <v>2298</v>
      </c>
      <c r="I895" s="64"/>
      <c r="J895" s="64" t="s">
        <v>2299</v>
      </c>
      <c r="K895" s="64"/>
      <c r="L895" s="64" t="s">
        <v>2300</v>
      </c>
    </row>
    <row r="896" ht="21" customHeight="1" spans="1:12">
      <c r="A896" s="65" t="s">
        <v>2784</v>
      </c>
      <c r="B896" s="66" t="s">
        <v>2785</v>
      </c>
      <c r="C896" s="66"/>
      <c r="D896" s="65" t="s">
        <v>14</v>
      </c>
      <c r="E896" s="65"/>
      <c r="F896" s="65"/>
      <c r="G896" s="65" t="s">
        <v>193</v>
      </c>
      <c r="H896" s="67">
        <v>1</v>
      </c>
      <c r="I896" s="67"/>
      <c r="J896" s="70">
        <v>9.71</v>
      </c>
      <c r="K896" s="70"/>
      <c r="L896" s="70">
        <f>TRUNC(TRUNC(H896,8)*J896,2)</f>
        <v>9.71</v>
      </c>
    </row>
    <row r="897" ht="15" customHeight="1" spans="1:12">
      <c r="A897" s="2"/>
      <c r="B897" s="2"/>
      <c r="C897" s="2"/>
      <c r="D897" s="2"/>
      <c r="E897" s="2"/>
      <c r="F897" s="2"/>
      <c r="G897" s="2"/>
      <c r="H897" s="68" t="s">
        <v>2317</v>
      </c>
      <c r="I897" s="68"/>
      <c r="J897" s="68"/>
      <c r="K897" s="68"/>
      <c r="L897" s="71">
        <f>SUM(L896:L896)</f>
        <v>9.71</v>
      </c>
    </row>
    <row r="898" ht="15" customHeight="1" spans="1:12">
      <c r="A898" s="2"/>
      <c r="B898" s="2"/>
      <c r="C898" s="2"/>
      <c r="D898" s="2"/>
      <c r="E898" s="2"/>
      <c r="F898" s="2"/>
      <c r="G898" s="2"/>
      <c r="H898" s="69" t="s">
        <v>2318</v>
      </c>
      <c r="I898" s="69"/>
      <c r="J898" s="69"/>
      <c r="K898" s="69"/>
      <c r="L898" s="72">
        <f>SUM(L890,L894,L897)</f>
        <v>15.19</v>
      </c>
    </row>
    <row r="899" ht="9.95" customHeight="1" spans="1:12">
      <c r="A899" s="2"/>
      <c r="B899" s="2"/>
      <c r="C899" s="2"/>
      <c r="D899" s="2"/>
      <c r="E899" s="2"/>
      <c r="F899" s="2"/>
      <c r="G899" s="2"/>
      <c r="H899" s="61"/>
      <c r="I899" s="61"/>
      <c r="J899" s="61"/>
      <c r="K899" s="61"/>
      <c r="L899" s="61"/>
    </row>
    <row r="900" ht="20.1" customHeight="1" spans="1:12">
      <c r="A900" s="62" t="s">
        <v>2786</v>
      </c>
      <c r="B900" s="62"/>
      <c r="C900" s="62"/>
      <c r="D900" s="62"/>
      <c r="E900" s="62"/>
      <c r="F900" s="62"/>
      <c r="G900" s="62"/>
      <c r="H900" s="62"/>
      <c r="I900" s="62"/>
      <c r="J900" s="62"/>
      <c r="K900" s="62"/>
      <c r="L900" s="62"/>
    </row>
    <row r="901" ht="15" customHeight="1" spans="1:12">
      <c r="A901" s="63" t="s">
        <v>2413</v>
      </c>
      <c r="B901" s="63"/>
      <c r="C901" s="63"/>
      <c r="D901" s="64" t="s">
        <v>4</v>
      </c>
      <c r="E901" s="64"/>
      <c r="F901" s="64"/>
      <c r="G901" s="64" t="s">
        <v>2297</v>
      </c>
      <c r="H901" s="64" t="s">
        <v>2298</v>
      </c>
      <c r="I901" s="64"/>
      <c r="J901" s="64" t="s">
        <v>2299</v>
      </c>
      <c r="K901" s="64"/>
      <c r="L901" s="64" t="s">
        <v>2300</v>
      </c>
    </row>
    <row r="902" ht="21" customHeight="1" spans="1:12">
      <c r="A902" s="65" t="s">
        <v>2764</v>
      </c>
      <c r="B902" s="66" t="s">
        <v>2765</v>
      </c>
      <c r="C902" s="66"/>
      <c r="D902" s="65" t="s">
        <v>14</v>
      </c>
      <c r="E902" s="65"/>
      <c r="F902" s="65"/>
      <c r="G902" s="65" t="s">
        <v>193</v>
      </c>
      <c r="H902" s="67">
        <v>0.025</v>
      </c>
      <c r="I902" s="67"/>
      <c r="J902" s="70">
        <v>24.95</v>
      </c>
      <c r="K902" s="70"/>
      <c r="L902" s="70">
        <f>TRUNC(TRUNC(H902,8)*J902,2)</f>
        <v>0.62</v>
      </c>
    </row>
    <row r="903" ht="29.1" customHeight="1" spans="1:12">
      <c r="A903" s="65" t="s">
        <v>2766</v>
      </c>
      <c r="B903" s="66" t="s">
        <v>2767</v>
      </c>
      <c r="C903" s="66"/>
      <c r="D903" s="65" t="s">
        <v>14</v>
      </c>
      <c r="E903" s="65"/>
      <c r="F903" s="65"/>
      <c r="G903" s="65" t="s">
        <v>35</v>
      </c>
      <c r="H903" s="67">
        <v>0.317</v>
      </c>
      <c r="I903" s="67"/>
      <c r="J903" s="70">
        <v>0.21</v>
      </c>
      <c r="K903" s="70"/>
      <c r="L903" s="70">
        <f>TRUNC(TRUNC(H903,8)*J903,2)</f>
        <v>0.06</v>
      </c>
    </row>
    <row r="904" ht="15" customHeight="1" spans="1:12">
      <c r="A904" s="2"/>
      <c r="B904" s="2"/>
      <c r="C904" s="2"/>
      <c r="D904" s="2"/>
      <c r="E904" s="2"/>
      <c r="F904" s="2"/>
      <c r="G904" s="2"/>
      <c r="H904" s="68" t="s">
        <v>2424</v>
      </c>
      <c r="I904" s="68"/>
      <c r="J904" s="68"/>
      <c r="K904" s="68"/>
      <c r="L904" s="71">
        <f>SUM(L902:L903)</f>
        <v>0.68</v>
      </c>
    </row>
    <row r="905" ht="15" customHeight="1" spans="1:12">
      <c r="A905" s="63" t="s">
        <v>2389</v>
      </c>
      <c r="B905" s="63"/>
      <c r="C905" s="63"/>
      <c r="D905" s="64" t="s">
        <v>4</v>
      </c>
      <c r="E905" s="64"/>
      <c r="F905" s="64"/>
      <c r="G905" s="64" t="s">
        <v>2297</v>
      </c>
      <c r="H905" s="64" t="s">
        <v>2298</v>
      </c>
      <c r="I905" s="64"/>
      <c r="J905" s="64" t="s">
        <v>2299</v>
      </c>
      <c r="K905" s="64"/>
      <c r="L905" s="64" t="s">
        <v>2300</v>
      </c>
    </row>
    <row r="906" ht="21" customHeight="1" spans="1:12">
      <c r="A906" s="65" t="s">
        <v>2768</v>
      </c>
      <c r="B906" s="66" t="s">
        <v>2769</v>
      </c>
      <c r="C906" s="66"/>
      <c r="D906" s="65" t="s">
        <v>14</v>
      </c>
      <c r="E906" s="65"/>
      <c r="F906" s="65"/>
      <c r="G906" s="65" t="s">
        <v>2392</v>
      </c>
      <c r="H906" s="67">
        <v>0.025</v>
      </c>
      <c r="I906" s="67"/>
      <c r="J906" s="70">
        <v>23.95</v>
      </c>
      <c r="K906" s="70"/>
      <c r="L906" s="70">
        <f>TRUNC(TRUNC(H906,8)*J906,2)</f>
        <v>0.59</v>
      </c>
    </row>
    <row r="907" ht="15" customHeight="1" spans="1:12">
      <c r="A907" s="65" t="s">
        <v>2770</v>
      </c>
      <c r="B907" s="66" t="s">
        <v>2771</v>
      </c>
      <c r="C907" s="66"/>
      <c r="D907" s="65" t="s">
        <v>14</v>
      </c>
      <c r="E907" s="65"/>
      <c r="F907" s="65"/>
      <c r="G907" s="65" t="s">
        <v>2392</v>
      </c>
      <c r="H907" s="67">
        <v>0.064</v>
      </c>
      <c r="I907" s="67"/>
      <c r="J907" s="70">
        <v>32.02</v>
      </c>
      <c r="K907" s="70"/>
      <c r="L907" s="70">
        <f>TRUNC(TRUNC(H907,8)*J907,2)</f>
        <v>2.04</v>
      </c>
    </row>
    <row r="908" ht="18" customHeight="1" spans="1:12">
      <c r="A908" s="2"/>
      <c r="B908" s="2"/>
      <c r="C908" s="2"/>
      <c r="D908" s="2"/>
      <c r="E908" s="2"/>
      <c r="F908" s="2"/>
      <c r="G908" s="2"/>
      <c r="H908" s="68" t="s">
        <v>2393</v>
      </c>
      <c r="I908" s="68"/>
      <c r="J908" s="68"/>
      <c r="K908" s="68"/>
      <c r="L908" s="71">
        <f>SUM(L906:L907)</f>
        <v>2.63</v>
      </c>
    </row>
    <row r="909" ht="15" customHeight="1" spans="1:12">
      <c r="A909" s="63" t="s">
        <v>2314</v>
      </c>
      <c r="B909" s="63"/>
      <c r="C909" s="63"/>
      <c r="D909" s="64" t="s">
        <v>4</v>
      </c>
      <c r="E909" s="64"/>
      <c r="F909" s="64"/>
      <c r="G909" s="64" t="s">
        <v>2297</v>
      </c>
      <c r="H909" s="64" t="s">
        <v>2298</v>
      </c>
      <c r="I909" s="64"/>
      <c r="J909" s="64" t="s">
        <v>2299</v>
      </c>
      <c r="K909" s="64"/>
      <c r="L909" s="64" t="s">
        <v>2300</v>
      </c>
    </row>
    <row r="910" ht="21" customHeight="1" spans="1:12">
      <c r="A910" s="65" t="s">
        <v>2787</v>
      </c>
      <c r="B910" s="66" t="s">
        <v>2788</v>
      </c>
      <c r="C910" s="66"/>
      <c r="D910" s="65" t="s">
        <v>14</v>
      </c>
      <c r="E910" s="65"/>
      <c r="F910" s="65"/>
      <c r="G910" s="65" t="s">
        <v>193</v>
      </c>
      <c r="H910" s="67">
        <v>1</v>
      </c>
      <c r="I910" s="67"/>
      <c r="J910" s="70">
        <v>8.3</v>
      </c>
      <c r="K910" s="70"/>
      <c r="L910" s="70">
        <f>TRUNC(TRUNC(H910,8)*J910,2)</f>
        <v>8.3</v>
      </c>
    </row>
    <row r="911" ht="15" customHeight="1" spans="1:12">
      <c r="A911" s="2"/>
      <c r="B911" s="2"/>
      <c r="C911" s="2"/>
      <c r="D911" s="2"/>
      <c r="E911" s="2"/>
      <c r="F911" s="2"/>
      <c r="G911" s="2"/>
      <c r="H911" s="68" t="s">
        <v>2317</v>
      </c>
      <c r="I911" s="68"/>
      <c r="J911" s="68"/>
      <c r="K911" s="68"/>
      <c r="L911" s="71">
        <f>SUM(L910:L910)</f>
        <v>8.3</v>
      </c>
    </row>
    <row r="912" ht="15" customHeight="1" spans="1:12">
      <c r="A912" s="2"/>
      <c r="B912" s="2"/>
      <c r="C912" s="2"/>
      <c r="D912" s="2"/>
      <c r="E912" s="2"/>
      <c r="F912" s="2"/>
      <c r="G912" s="2"/>
      <c r="H912" s="69" t="s">
        <v>2318</v>
      </c>
      <c r="I912" s="69"/>
      <c r="J912" s="69"/>
      <c r="K912" s="69"/>
      <c r="L912" s="72">
        <f>SUM(L904,L908,L911)</f>
        <v>11.61</v>
      </c>
    </row>
    <row r="913" ht="9.95" customHeight="1" spans="1:12">
      <c r="A913" s="2"/>
      <c r="B913" s="2"/>
      <c r="C913" s="2"/>
      <c r="D913" s="2"/>
      <c r="E913" s="2"/>
      <c r="F913" s="2"/>
      <c r="G913" s="2"/>
      <c r="H913" s="61"/>
      <c r="I913" s="61"/>
      <c r="J913" s="61"/>
      <c r="K913" s="61"/>
      <c r="L913" s="61"/>
    </row>
    <row r="914" ht="20.1" customHeight="1" spans="1:12">
      <c r="A914" s="62" t="s">
        <v>2789</v>
      </c>
      <c r="B914" s="62"/>
      <c r="C914" s="62"/>
      <c r="D914" s="62"/>
      <c r="E914" s="62"/>
      <c r="F914" s="62"/>
      <c r="G914" s="62"/>
      <c r="H914" s="62"/>
      <c r="I914" s="62"/>
      <c r="J914" s="62"/>
      <c r="K914" s="62"/>
      <c r="L914" s="62"/>
    </row>
    <row r="915" ht="15" customHeight="1" spans="1:12">
      <c r="A915" s="63" t="s">
        <v>2790</v>
      </c>
      <c r="B915" s="63"/>
      <c r="C915" s="63"/>
      <c r="D915" s="64" t="s">
        <v>4</v>
      </c>
      <c r="E915" s="64"/>
      <c r="F915" s="64"/>
      <c r="G915" s="64" t="s">
        <v>2297</v>
      </c>
      <c r="H915" s="64" t="s">
        <v>2298</v>
      </c>
      <c r="I915" s="64"/>
      <c r="J915" s="64" t="s">
        <v>2299</v>
      </c>
      <c r="K915" s="64"/>
      <c r="L915" s="64" t="s">
        <v>2300</v>
      </c>
    </row>
    <row r="916" ht="21" customHeight="1" spans="1:12">
      <c r="A916" s="65" t="s">
        <v>2366</v>
      </c>
      <c r="B916" s="66" t="s">
        <v>2791</v>
      </c>
      <c r="C916" s="66"/>
      <c r="D916" s="65" t="s">
        <v>371</v>
      </c>
      <c r="E916" s="65"/>
      <c r="F916" s="65"/>
      <c r="G916" s="65" t="s">
        <v>2387</v>
      </c>
      <c r="H916" s="67">
        <v>1.6667</v>
      </c>
      <c r="I916" s="67"/>
      <c r="J916" s="70">
        <v>416.79</v>
      </c>
      <c r="K916" s="70"/>
      <c r="L916" s="70">
        <f>ROUND(ROUND(H916,8)*J916,2)</f>
        <v>694.66</v>
      </c>
    </row>
    <row r="917" ht="15" customHeight="1" spans="1:12">
      <c r="A917" s="2"/>
      <c r="B917" s="2"/>
      <c r="C917" s="2"/>
      <c r="D917" s="2"/>
      <c r="E917" s="2"/>
      <c r="F917" s="2"/>
      <c r="G917" s="2"/>
      <c r="H917" s="68" t="s">
        <v>2792</v>
      </c>
      <c r="I917" s="68"/>
      <c r="J917" s="68"/>
      <c r="K917" s="68"/>
      <c r="L917" s="71">
        <f>SUM(L916:L916)</f>
        <v>694.66</v>
      </c>
    </row>
    <row r="918" ht="15" customHeight="1" spans="1:12">
      <c r="A918" s="93" t="s">
        <v>2793</v>
      </c>
      <c r="B918" s="93"/>
      <c r="C918" s="93"/>
      <c r="D918" s="93"/>
      <c r="E918" s="2"/>
      <c r="F918" s="2"/>
      <c r="G918" s="2"/>
      <c r="H918" s="69" t="s">
        <v>2318</v>
      </c>
      <c r="I918" s="69"/>
      <c r="J918" s="69"/>
      <c r="K918" s="69"/>
      <c r="L918" s="72">
        <v>694.66</v>
      </c>
    </row>
    <row r="919" ht="2.1" customHeight="1" spans="1:12">
      <c r="A919" s="93"/>
      <c r="B919" s="93"/>
      <c r="C919" s="93"/>
      <c r="D919" s="93"/>
      <c r="E919" s="2"/>
      <c r="F919" s="2"/>
      <c r="G919" s="2"/>
      <c r="H919" s="2"/>
      <c r="I919" s="2"/>
      <c r="J919" s="2"/>
      <c r="K919" s="2"/>
      <c r="L919" s="2"/>
    </row>
    <row r="920" ht="9.95" customHeight="1" spans="1:12">
      <c r="A920" s="2"/>
      <c r="B920" s="2"/>
      <c r="C920" s="2"/>
      <c r="D920" s="2"/>
      <c r="E920" s="2"/>
      <c r="F920" s="2"/>
      <c r="G920" s="2"/>
      <c r="H920" s="61"/>
      <c r="I920" s="61"/>
      <c r="J920" s="61"/>
      <c r="K920" s="61"/>
      <c r="L920" s="61"/>
    </row>
    <row r="921" ht="20.1" customHeight="1" spans="1:12">
      <c r="A921" s="62" t="s">
        <v>2794</v>
      </c>
      <c r="B921" s="62"/>
      <c r="C921" s="62"/>
      <c r="D921" s="62"/>
      <c r="E921" s="62"/>
      <c r="F921" s="62"/>
      <c r="G921" s="62"/>
      <c r="H921" s="62"/>
      <c r="I921" s="62"/>
      <c r="J921" s="62"/>
      <c r="K921" s="62"/>
      <c r="L921" s="62"/>
    </row>
    <row r="922" ht="15" customHeight="1" spans="1:12">
      <c r="A922" s="63" t="s">
        <v>2381</v>
      </c>
      <c r="B922" s="63"/>
      <c r="C922" s="63"/>
      <c r="D922" s="64" t="s">
        <v>4</v>
      </c>
      <c r="E922" s="64"/>
      <c r="F922" s="64"/>
      <c r="G922" s="64" t="s">
        <v>2297</v>
      </c>
      <c r="H922" s="64" t="s">
        <v>2298</v>
      </c>
      <c r="I922" s="64"/>
      <c r="J922" s="64" t="s">
        <v>2299</v>
      </c>
      <c r="K922" s="64"/>
      <c r="L922" s="64" t="s">
        <v>2300</v>
      </c>
    </row>
    <row r="923" ht="45.95" customHeight="1" spans="1:12">
      <c r="A923" s="65" t="s">
        <v>2795</v>
      </c>
      <c r="B923" s="66" t="s">
        <v>2796</v>
      </c>
      <c r="C923" s="66"/>
      <c r="D923" s="65" t="s">
        <v>14</v>
      </c>
      <c r="E923" s="65"/>
      <c r="F923" s="65"/>
      <c r="G923" s="65" t="s">
        <v>2384</v>
      </c>
      <c r="H923" s="67">
        <v>0.0582</v>
      </c>
      <c r="I923" s="67"/>
      <c r="J923" s="70">
        <v>310.87</v>
      </c>
      <c r="K923" s="70"/>
      <c r="L923" s="70">
        <f>ROUND(ROUND(H923,8)*J923,2)</f>
        <v>18.09</v>
      </c>
    </row>
    <row r="924" ht="45.95" customHeight="1" spans="1:12">
      <c r="A924" s="65" t="s">
        <v>2797</v>
      </c>
      <c r="B924" s="66" t="s">
        <v>2798</v>
      </c>
      <c r="C924" s="66"/>
      <c r="D924" s="65" t="s">
        <v>14</v>
      </c>
      <c r="E924" s="65"/>
      <c r="F924" s="65"/>
      <c r="G924" s="65" t="s">
        <v>2387</v>
      </c>
      <c r="H924" s="67">
        <v>0.0237</v>
      </c>
      <c r="I924" s="67"/>
      <c r="J924" s="70">
        <v>697.24</v>
      </c>
      <c r="K924" s="70"/>
      <c r="L924" s="70">
        <f>ROUND(ROUND(H924,8)*J924,2)</f>
        <v>16.52</v>
      </c>
    </row>
    <row r="925" ht="18" customHeight="1" spans="1:12">
      <c r="A925" s="2"/>
      <c r="B925" s="2"/>
      <c r="C925" s="2"/>
      <c r="D925" s="2"/>
      <c r="E925" s="2"/>
      <c r="F925" s="2"/>
      <c r="G925" s="2"/>
      <c r="H925" s="68" t="s">
        <v>2388</v>
      </c>
      <c r="I925" s="68"/>
      <c r="J925" s="68"/>
      <c r="K925" s="68"/>
      <c r="L925" s="71">
        <f>SUM(L923:L924)</f>
        <v>34.61</v>
      </c>
    </row>
    <row r="926" ht="15" customHeight="1" spans="1:12">
      <c r="A926" s="63" t="s">
        <v>2413</v>
      </c>
      <c r="B926" s="63"/>
      <c r="C926" s="63"/>
      <c r="D926" s="64" t="s">
        <v>4</v>
      </c>
      <c r="E926" s="64"/>
      <c r="F926" s="64"/>
      <c r="G926" s="64" t="s">
        <v>2297</v>
      </c>
      <c r="H926" s="64" t="s">
        <v>2298</v>
      </c>
      <c r="I926" s="64"/>
      <c r="J926" s="64" t="s">
        <v>2299</v>
      </c>
      <c r="K926" s="64"/>
      <c r="L926" s="64" t="s">
        <v>2300</v>
      </c>
    </row>
    <row r="927" ht="29.1" customHeight="1" spans="1:12">
      <c r="A927" s="65" t="s">
        <v>2799</v>
      </c>
      <c r="B927" s="66" t="s">
        <v>2800</v>
      </c>
      <c r="C927" s="66"/>
      <c r="D927" s="65" t="s">
        <v>14</v>
      </c>
      <c r="E927" s="65"/>
      <c r="F927" s="65"/>
      <c r="G927" s="65" t="s">
        <v>51</v>
      </c>
      <c r="H927" s="67">
        <v>0.17718624</v>
      </c>
      <c r="I927" s="67"/>
      <c r="J927" s="70">
        <v>607.98</v>
      </c>
      <c r="K927" s="70"/>
      <c r="L927" s="70">
        <f>ROUND(ROUND(H927,8)*J927,2)</f>
        <v>107.73</v>
      </c>
    </row>
    <row r="928" ht="15" customHeight="1" spans="1:12">
      <c r="A928" s="2"/>
      <c r="B928" s="2"/>
      <c r="C928" s="2"/>
      <c r="D928" s="2"/>
      <c r="E928" s="2"/>
      <c r="F928" s="2"/>
      <c r="G928" s="2"/>
      <c r="H928" s="68" t="s">
        <v>2424</v>
      </c>
      <c r="I928" s="68"/>
      <c r="J928" s="68"/>
      <c r="K928" s="68"/>
      <c r="L928" s="71">
        <f>SUM(L927:L927)</f>
        <v>107.73</v>
      </c>
    </row>
    <row r="929" ht="15" customHeight="1" spans="1:12">
      <c r="A929" s="63" t="s">
        <v>2389</v>
      </c>
      <c r="B929" s="63"/>
      <c r="C929" s="63"/>
      <c r="D929" s="64" t="s">
        <v>4</v>
      </c>
      <c r="E929" s="64"/>
      <c r="F929" s="64"/>
      <c r="G929" s="64" t="s">
        <v>2297</v>
      </c>
      <c r="H929" s="64" t="s">
        <v>2298</v>
      </c>
      <c r="I929" s="64"/>
      <c r="J929" s="64" t="s">
        <v>2299</v>
      </c>
      <c r="K929" s="64"/>
      <c r="L929" s="64" t="s">
        <v>2300</v>
      </c>
    </row>
    <row r="930" ht="15" customHeight="1" spans="1:12">
      <c r="A930" s="65" t="s">
        <v>2801</v>
      </c>
      <c r="B930" s="66" t="s">
        <v>2802</v>
      </c>
      <c r="C930" s="66"/>
      <c r="D930" s="65" t="s">
        <v>14</v>
      </c>
      <c r="E930" s="65"/>
      <c r="F930" s="65"/>
      <c r="G930" s="65" t="s">
        <v>2392</v>
      </c>
      <c r="H930" s="67">
        <v>0.0818</v>
      </c>
      <c r="I930" s="67"/>
      <c r="J930" s="70">
        <v>38.85</v>
      </c>
      <c r="K930" s="70"/>
      <c r="L930" s="70">
        <f>ROUND(ROUND(H930,8)*J930,2)</f>
        <v>3.18</v>
      </c>
    </row>
    <row r="931" ht="21" customHeight="1" spans="1:12">
      <c r="A931" s="65" t="s">
        <v>2803</v>
      </c>
      <c r="B931" s="66" t="s">
        <v>13</v>
      </c>
      <c r="C931" s="66"/>
      <c r="D931" s="65" t="s">
        <v>14</v>
      </c>
      <c r="E931" s="65"/>
      <c r="F931" s="65"/>
      <c r="G931" s="65" t="s">
        <v>2392</v>
      </c>
      <c r="H931" s="67">
        <v>0.0154</v>
      </c>
      <c r="I931" s="67"/>
      <c r="J931" s="70">
        <v>126.51</v>
      </c>
      <c r="K931" s="70"/>
      <c r="L931" s="70">
        <f>ROUND(ROUND(H931,8)*J931,2)</f>
        <v>1.95</v>
      </c>
    </row>
    <row r="932" ht="15" customHeight="1" spans="1:12">
      <c r="A932" s="65" t="s">
        <v>2395</v>
      </c>
      <c r="B932" s="66" t="s">
        <v>2396</v>
      </c>
      <c r="C932" s="66"/>
      <c r="D932" s="65" t="s">
        <v>14</v>
      </c>
      <c r="E932" s="65"/>
      <c r="F932" s="65"/>
      <c r="G932" s="65" t="s">
        <v>2392</v>
      </c>
      <c r="H932" s="67">
        <v>0.2456</v>
      </c>
      <c r="I932" s="67"/>
      <c r="J932" s="70">
        <v>23.23</v>
      </c>
      <c r="K932" s="70"/>
      <c r="L932" s="70">
        <f>ROUND(ROUND(H932,8)*J932,2)</f>
        <v>5.71</v>
      </c>
    </row>
    <row r="933" ht="18" customHeight="1" spans="1:12">
      <c r="A933" s="2"/>
      <c r="B933" s="2"/>
      <c r="C933" s="2"/>
      <c r="D933" s="2"/>
      <c r="E933" s="2"/>
      <c r="F933" s="2"/>
      <c r="G933" s="2"/>
      <c r="H933" s="68" t="s">
        <v>2393</v>
      </c>
      <c r="I933" s="68"/>
      <c r="J933" s="68"/>
      <c r="K933" s="68"/>
      <c r="L933" s="71">
        <f>SUM(L930:L932)</f>
        <v>10.84</v>
      </c>
    </row>
    <row r="934" ht="15" customHeight="1" spans="1:12">
      <c r="A934" s="63" t="s">
        <v>2314</v>
      </c>
      <c r="B934" s="63"/>
      <c r="C934" s="63"/>
      <c r="D934" s="64" t="s">
        <v>4</v>
      </c>
      <c r="E934" s="64"/>
      <c r="F934" s="64"/>
      <c r="G934" s="64" t="s">
        <v>2297</v>
      </c>
      <c r="H934" s="64" t="s">
        <v>2298</v>
      </c>
      <c r="I934" s="64"/>
      <c r="J934" s="64" t="s">
        <v>2299</v>
      </c>
      <c r="K934" s="64"/>
      <c r="L934" s="64" t="s">
        <v>2300</v>
      </c>
    </row>
    <row r="935" ht="38.1" customHeight="1" spans="1:12">
      <c r="A935" s="65" t="s">
        <v>2804</v>
      </c>
      <c r="B935" s="66" t="s">
        <v>2805</v>
      </c>
      <c r="C935" s="66"/>
      <c r="D935" s="65" t="s">
        <v>14</v>
      </c>
      <c r="E935" s="65"/>
      <c r="F935" s="65"/>
      <c r="G935" s="65" t="s">
        <v>51</v>
      </c>
      <c r="H935" s="67">
        <v>0.16442066</v>
      </c>
      <c r="I935" s="67"/>
      <c r="J935" s="70">
        <v>9.54</v>
      </c>
      <c r="K935" s="70"/>
      <c r="L935" s="70">
        <f>ROUND(ROUND(H935,8)*J935,2)</f>
        <v>1.57</v>
      </c>
    </row>
    <row r="936" ht="29.1" customHeight="1" spans="1:12">
      <c r="A936" s="65" t="s">
        <v>2806</v>
      </c>
      <c r="B936" s="66" t="s">
        <v>2807</v>
      </c>
      <c r="C936" s="66"/>
      <c r="D936" s="65" t="s">
        <v>14</v>
      </c>
      <c r="E936" s="65"/>
      <c r="F936" s="65"/>
      <c r="G936" s="65" t="s">
        <v>55</v>
      </c>
      <c r="H936" s="67">
        <v>0.0618</v>
      </c>
      <c r="I936" s="67"/>
      <c r="J936" s="70">
        <v>3.28</v>
      </c>
      <c r="K936" s="70"/>
      <c r="L936" s="70">
        <f>ROUND(ROUND(H936,8)*J936,2)</f>
        <v>0.2</v>
      </c>
    </row>
    <row r="937" ht="15" customHeight="1" spans="1:12">
      <c r="A937" s="2"/>
      <c r="B937" s="2"/>
      <c r="C937" s="2"/>
      <c r="D937" s="2"/>
      <c r="E937" s="2"/>
      <c r="F937" s="2"/>
      <c r="G937" s="2"/>
      <c r="H937" s="68" t="s">
        <v>2317</v>
      </c>
      <c r="I937" s="68"/>
      <c r="J937" s="68"/>
      <c r="K937" s="68"/>
      <c r="L937" s="71">
        <f>SUM(L935:L936)</f>
        <v>1.77</v>
      </c>
    </row>
    <row r="938" ht="15" customHeight="1" spans="1:12">
      <c r="A938" s="93" t="s">
        <v>2808</v>
      </c>
      <c r="B938" s="93"/>
      <c r="C938" s="93"/>
      <c r="D938" s="93"/>
      <c r="E938" s="2"/>
      <c r="F938" s="2"/>
      <c r="G938" s="2"/>
      <c r="H938" s="69" t="s">
        <v>2318</v>
      </c>
      <c r="I938" s="69"/>
      <c r="J938" s="69"/>
      <c r="K938" s="69"/>
      <c r="L938" s="72">
        <v>154.95</v>
      </c>
    </row>
    <row r="939" ht="71.1" customHeight="1" spans="1:12">
      <c r="A939" s="93"/>
      <c r="B939" s="93"/>
      <c r="C939" s="93"/>
      <c r="D939" s="93"/>
      <c r="E939" s="2"/>
      <c r="F939" s="2"/>
      <c r="G939" s="2"/>
      <c r="H939" s="2"/>
      <c r="I939" s="2"/>
      <c r="J939" s="2"/>
      <c r="K939" s="2"/>
      <c r="L939" s="2"/>
    </row>
    <row r="940" ht="9.95" customHeight="1" spans="1:12">
      <c r="A940" s="2"/>
      <c r="B940" s="2"/>
      <c r="C940" s="2"/>
      <c r="D940" s="2"/>
      <c r="E940" s="2"/>
      <c r="F940" s="2"/>
      <c r="G940" s="2"/>
      <c r="H940" s="61"/>
      <c r="I940" s="61"/>
      <c r="J940" s="61"/>
      <c r="K940" s="61"/>
      <c r="L940" s="61"/>
    </row>
    <row r="941" ht="20.1" customHeight="1" spans="1:12">
      <c r="A941" s="62" t="s">
        <v>2809</v>
      </c>
      <c r="B941" s="62"/>
      <c r="C941" s="62"/>
      <c r="D941" s="62"/>
      <c r="E941" s="62"/>
      <c r="F941" s="62"/>
      <c r="G941" s="62"/>
      <c r="H941" s="62"/>
      <c r="I941" s="62"/>
      <c r="J941" s="62"/>
      <c r="K941" s="62"/>
      <c r="L941" s="62"/>
    </row>
    <row r="942" ht="15" customHeight="1" spans="1:12">
      <c r="A942" s="63" t="s">
        <v>2381</v>
      </c>
      <c r="B942" s="63"/>
      <c r="C942" s="63"/>
      <c r="D942" s="64" t="s">
        <v>4</v>
      </c>
      <c r="E942" s="64"/>
      <c r="F942" s="64"/>
      <c r="G942" s="64" t="s">
        <v>2297</v>
      </c>
      <c r="H942" s="64" t="s">
        <v>2298</v>
      </c>
      <c r="I942" s="64"/>
      <c r="J942" s="64" t="s">
        <v>2299</v>
      </c>
      <c r="K942" s="64"/>
      <c r="L942" s="64" t="s">
        <v>2300</v>
      </c>
    </row>
    <row r="943" ht="29.1" customHeight="1" spans="1:12">
      <c r="A943" s="65" t="s">
        <v>2683</v>
      </c>
      <c r="B943" s="66" t="s">
        <v>2684</v>
      </c>
      <c r="C943" s="66"/>
      <c r="D943" s="65" t="s">
        <v>14</v>
      </c>
      <c r="E943" s="65"/>
      <c r="F943" s="65"/>
      <c r="G943" s="65" t="s">
        <v>2384</v>
      </c>
      <c r="H943" s="67">
        <v>0.2003</v>
      </c>
      <c r="I943" s="67"/>
      <c r="J943" s="70">
        <v>36.35</v>
      </c>
      <c r="K943" s="70"/>
      <c r="L943" s="70">
        <f>TRUNC(TRUNC(H943,8)*J943,2)</f>
        <v>7.28</v>
      </c>
    </row>
    <row r="944" ht="29.1" customHeight="1" spans="1:12">
      <c r="A944" s="65" t="s">
        <v>2685</v>
      </c>
      <c r="B944" s="66" t="s">
        <v>2686</v>
      </c>
      <c r="C944" s="66"/>
      <c r="D944" s="65" t="s">
        <v>14</v>
      </c>
      <c r="E944" s="65"/>
      <c r="F944" s="65"/>
      <c r="G944" s="65" t="s">
        <v>2387</v>
      </c>
      <c r="H944" s="67">
        <v>0.1627</v>
      </c>
      <c r="I944" s="67"/>
      <c r="J944" s="70">
        <v>39.05</v>
      </c>
      <c r="K944" s="70"/>
      <c r="L944" s="70">
        <f>TRUNC(TRUNC(H944,8)*J944,2)</f>
        <v>6.35</v>
      </c>
    </row>
    <row r="945" ht="18" customHeight="1" spans="1:12">
      <c r="A945" s="2"/>
      <c r="B945" s="2"/>
      <c r="C945" s="2"/>
      <c r="D945" s="2"/>
      <c r="E945" s="2"/>
      <c r="F945" s="2"/>
      <c r="G945" s="2"/>
      <c r="H945" s="68" t="s">
        <v>2388</v>
      </c>
      <c r="I945" s="68"/>
      <c r="J945" s="68"/>
      <c r="K945" s="68"/>
      <c r="L945" s="71">
        <f>SUM(L943:L944)</f>
        <v>13.63</v>
      </c>
    </row>
    <row r="946" ht="15" customHeight="1" spans="1:12">
      <c r="A946" s="63" t="s">
        <v>2389</v>
      </c>
      <c r="B946" s="63"/>
      <c r="C946" s="63"/>
      <c r="D946" s="64" t="s">
        <v>4</v>
      </c>
      <c r="E946" s="64"/>
      <c r="F946" s="64"/>
      <c r="G946" s="64" t="s">
        <v>2297</v>
      </c>
      <c r="H946" s="64" t="s">
        <v>2298</v>
      </c>
      <c r="I946" s="64"/>
      <c r="J946" s="64" t="s">
        <v>2299</v>
      </c>
      <c r="K946" s="64"/>
      <c r="L946" s="64" t="s">
        <v>2300</v>
      </c>
    </row>
    <row r="947" ht="15" customHeight="1" spans="1:12">
      <c r="A947" s="65" t="s">
        <v>2395</v>
      </c>
      <c r="B947" s="66" t="s">
        <v>2396</v>
      </c>
      <c r="C947" s="66"/>
      <c r="D947" s="65" t="s">
        <v>14</v>
      </c>
      <c r="E947" s="65"/>
      <c r="F947" s="65"/>
      <c r="G947" s="65" t="s">
        <v>2392</v>
      </c>
      <c r="H947" s="67">
        <v>0.363</v>
      </c>
      <c r="I947" s="67"/>
      <c r="J947" s="70">
        <v>23.23</v>
      </c>
      <c r="K947" s="70"/>
      <c r="L947" s="70">
        <f>TRUNC(TRUNC(H947,8)*J947,2)</f>
        <v>8.43</v>
      </c>
    </row>
    <row r="948" ht="18" customHeight="1" spans="1:12">
      <c r="A948" s="2"/>
      <c r="B948" s="2"/>
      <c r="C948" s="2"/>
      <c r="D948" s="2"/>
      <c r="E948" s="2"/>
      <c r="F948" s="2"/>
      <c r="G948" s="2"/>
      <c r="H948" s="68" t="s">
        <v>2393</v>
      </c>
      <c r="I948" s="68"/>
      <c r="J948" s="68"/>
      <c r="K948" s="68"/>
      <c r="L948" s="71">
        <f>SUM(L947:L947)</f>
        <v>8.43</v>
      </c>
    </row>
    <row r="949" ht="15" customHeight="1" spans="1:12">
      <c r="A949" s="2"/>
      <c r="B949" s="2"/>
      <c r="C949" s="2"/>
      <c r="D949" s="2"/>
      <c r="E949" s="2"/>
      <c r="F949" s="2"/>
      <c r="G949" s="2"/>
      <c r="H949" s="69" t="s">
        <v>2318</v>
      </c>
      <c r="I949" s="69"/>
      <c r="J949" s="69"/>
      <c r="K949" s="69"/>
      <c r="L949" s="72">
        <f>SUM(L945,L948)</f>
        <v>22.06</v>
      </c>
    </row>
    <row r="950" ht="9.95" customHeight="1" spans="1:12">
      <c r="A950" s="2"/>
      <c r="B950" s="2"/>
      <c r="C950" s="2"/>
      <c r="D950" s="2"/>
      <c r="E950" s="2"/>
      <c r="F950" s="2"/>
      <c r="G950" s="2"/>
      <c r="H950" s="61"/>
      <c r="I950" s="61"/>
      <c r="J950" s="61"/>
      <c r="K950" s="61"/>
      <c r="L950" s="61"/>
    </row>
    <row r="951" ht="20.1" customHeight="1" spans="1:12">
      <c r="A951" s="62" t="s">
        <v>2810</v>
      </c>
      <c r="B951" s="62"/>
      <c r="C951" s="62"/>
      <c r="D951" s="62"/>
      <c r="E951" s="62"/>
      <c r="F951" s="62"/>
      <c r="G951" s="62"/>
      <c r="H951" s="62"/>
      <c r="I951" s="62"/>
      <c r="J951" s="62"/>
      <c r="K951" s="62"/>
      <c r="L951" s="62"/>
    </row>
    <row r="952" ht="15" customHeight="1" spans="1:12">
      <c r="A952" s="63" t="s">
        <v>2413</v>
      </c>
      <c r="B952" s="63"/>
      <c r="C952" s="63"/>
      <c r="D952" s="64" t="s">
        <v>4</v>
      </c>
      <c r="E952" s="64"/>
      <c r="F952" s="64"/>
      <c r="G952" s="64" t="s">
        <v>2297</v>
      </c>
      <c r="H952" s="64" t="s">
        <v>2298</v>
      </c>
      <c r="I952" s="64"/>
      <c r="J952" s="64" t="s">
        <v>2299</v>
      </c>
      <c r="K952" s="64"/>
      <c r="L952" s="64" t="s">
        <v>2300</v>
      </c>
    </row>
    <row r="953" ht="21" customHeight="1" spans="1:12">
      <c r="A953" s="65" t="s">
        <v>2764</v>
      </c>
      <c r="B953" s="66" t="s">
        <v>2765</v>
      </c>
      <c r="C953" s="66"/>
      <c r="D953" s="65" t="s">
        <v>14</v>
      </c>
      <c r="E953" s="65"/>
      <c r="F953" s="65"/>
      <c r="G953" s="65" t="s">
        <v>193</v>
      </c>
      <c r="H953" s="67">
        <v>0.02</v>
      </c>
      <c r="I953" s="67"/>
      <c r="J953" s="70">
        <v>24.95</v>
      </c>
      <c r="K953" s="70"/>
      <c r="L953" s="70">
        <f>TRUNC(TRUNC(H953,8)*J953,2)</f>
        <v>0.49</v>
      </c>
    </row>
    <row r="954" ht="29.1" customHeight="1" spans="1:12">
      <c r="A954" s="65" t="s">
        <v>2766</v>
      </c>
      <c r="B954" s="66" t="s">
        <v>2767</v>
      </c>
      <c r="C954" s="66"/>
      <c r="D954" s="65" t="s">
        <v>14</v>
      </c>
      <c r="E954" s="65"/>
      <c r="F954" s="65"/>
      <c r="G954" s="65" t="s">
        <v>35</v>
      </c>
      <c r="H954" s="67">
        <v>0.97</v>
      </c>
      <c r="I954" s="67"/>
      <c r="J954" s="70">
        <v>0.21</v>
      </c>
      <c r="K954" s="70"/>
      <c r="L954" s="70">
        <f>TRUNC(TRUNC(H954,8)*J954,2)</f>
        <v>0.2</v>
      </c>
    </row>
    <row r="955" ht="15" customHeight="1" spans="1:12">
      <c r="A955" s="2"/>
      <c r="B955" s="2"/>
      <c r="C955" s="2"/>
      <c r="D955" s="2"/>
      <c r="E955" s="2"/>
      <c r="F955" s="2"/>
      <c r="G955" s="2"/>
      <c r="H955" s="68" t="s">
        <v>2424</v>
      </c>
      <c r="I955" s="68"/>
      <c r="J955" s="68"/>
      <c r="K955" s="68"/>
      <c r="L955" s="71">
        <f>SUM(L953:L954)</f>
        <v>0.69</v>
      </c>
    </row>
    <row r="956" ht="15" customHeight="1" spans="1:12">
      <c r="A956" s="63" t="s">
        <v>2389</v>
      </c>
      <c r="B956" s="63"/>
      <c r="C956" s="63"/>
      <c r="D956" s="64" t="s">
        <v>4</v>
      </c>
      <c r="E956" s="64"/>
      <c r="F956" s="64"/>
      <c r="G956" s="64" t="s">
        <v>2297</v>
      </c>
      <c r="H956" s="64" t="s">
        <v>2298</v>
      </c>
      <c r="I956" s="64"/>
      <c r="J956" s="64" t="s">
        <v>2299</v>
      </c>
      <c r="K956" s="64"/>
      <c r="L956" s="64" t="s">
        <v>2300</v>
      </c>
    </row>
    <row r="957" ht="21" customHeight="1" spans="1:12">
      <c r="A957" s="65" t="s">
        <v>2768</v>
      </c>
      <c r="B957" s="66" t="s">
        <v>2769</v>
      </c>
      <c r="C957" s="66"/>
      <c r="D957" s="65" t="s">
        <v>14</v>
      </c>
      <c r="E957" s="65"/>
      <c r="F957" s="65"/>
      <c r="G957" s="65" t="s">
        <v>2392</v>
      </c>
      <c r="H957" s="67">
        <v>0.0208</v>
      </c>
      <c r="I957" s="67"/>
      <c r="J957" s="70">
        <v>23.95</v>
      </c>
      <c r="K957" s="70"/>
      <c r="L957" s="70">
        <f>TRUNC(TRUNC(H957,8)*J957,2)</f>
        <v>0.49</v>
      </c>
    </row>
    <row r="958" ht="15" customHeight="1" spans="1:12">
      <c r="A958" s="65" t="s">
        <v>2770</v>
      </c>
      <c r="B958" s="66" t="s">
        <v>2771</v>
      </c>
      <c r="C958" s="66"/>
      <c r="D958" s="65" t="s">
        <v>14</v>
      </c>
      <c r="E958" s="65"/>
      <c r="F958" s="65"/>
      <c r="G958" s="65" t="s">
        <v>2392</v>
      </c>
      <c r="H958" s="67">
        <v>0.104</v>
      </c>
      <c r="I958" s="67"/>
      <c r="J958" s="70">
        <v>32.02</v>
      </c>
      <c r="K958" s="70"/>
      <c r="L958" s="70">
        <f>TRUNC(TRUNC(H958,8)*J958,2)</f>
        <v>3.33</v>
      </c>
    </row>
    <row r="959" ht="18" customHeight="1" spans="1:12">
      <c r="A959" s="2"/>
      <c r="B959" s="2"/>
      <c r="C959" s="2"/>
      <c r="D959" s="2"/>
      <c r="E959" s="2"/>
      <c r="F959" s="2"/>
      <c r="G959" s="2"/>
      <c r="H959" s="68" t="s">
        <v>2393</v>
      </c>
      <c r="I959" s="68"/>
      <c r="J959" s="68"/>
      <c r="K959" s="68"/>
      <c r="L959" s="71">
        <f>SUM(L957:L958)</f>
        <v>3.82</v>
      </c>
    </row>
    <row r="960" ht="15" customHeight="1" spans="1:12">
      <c r="A960" s="63" t="s">
        <v>2314</v>
      </c>
      <c r="B960" s="63"/>
      <c r="C960" s="63"/>
      <c r="D960" s="64" t="s">
        <v>4</v>
      </c>
      <c r="E960" s="64"/>
      <c r="F960" s="64"/>
      <c r="G960" s="64" t="s">
        <v>2297</v>
      </c>
      <c r="H960" s="64" t="s">
        <v>2298</v>
      </c>
      <c r="I960" s="64"/>
      <c r="J960" s="64" t="s">
        <v>2299</v>
      </c>
      <c r="K960" s="64"/>
      <c r="L960" s="64" t="s">
        <v>2300</v>
      </c>
    </row>
    <row r="961" ht="21" customHeight="1" spans="1:12">
      <c r="A961" s="65" t="s">
        <v>2780</v>
      </c>
      <c r="B961" s="66" t="s">
        <v>2781</v>
      </c>
      <c r="C961" s="66"/>
      <c r="D961" s="65" t="s">
        <v>14</v>
      </c>
      <c r="E961" s="65"/>
      <c r="F961" s="65"/>
      <c r="G961" s="65" t="s">
        <v>193</v>
      </c>
      <c r="H961" s="67">
        <v>1</v>
      </c>
      <c r="I961" s="67"/>
      <c r="J961" s="70">
        <v>10.67</v>
      </c>
      <c r="K961" s="70"/>
      <c r="L961" s="70">
        <f>TRUNC(TRUNC(H961,8)*J961,2)</f>
        <v>10.67</v>
      </c>
    </row>
    <row r="962" ht="15" customHeight="1" spans="1:12">
      <c r="A962" s="2"/>
      <c r="B962" s="2"/>
      <c r="C962" s="2"/>
      <c r="D962" s="2"/>
      <c r="E962" s="2"/>
      <c r="F962" s="2"/>
      <c r="G962" s="2"/>
      <c r="H962" s="68" t="s">
        <v>2317</v>
      </c>
      <c r="I962" s="68"/>
      <c r="J962" s="68"/>
      <c r="K962" s="68"/>
      <c r="L962" s="71">
        <f>SUM(L961:L961)</f>
        <v>10.67</v>
      </c>
    </row>
    <row r="963" ht="15" customHeight="1" spans="1:12">
      <c r="A963" s="2"/>
      <c r="B963" s="2"/>
      <c r="C963" s="2"/>
      <c r="D963" s="2"/>
      <c r="E963" s="2"/>
      <c r="F963" s="2"/>
      <c r="G963" s="2"/>
      <c r="H963" s="69" t="s">
        <v>2318</v>
      </c>
      <c r="I963" s="69"/>
      <c r="J963" s="69"/>
      <c r="K963" s="69"/>
      <c r="L963" s="72">
        <f>SUM(L955,L959,L962)</f>
        <v>15.18</v>
      </c>
    </row>
    <row r="964" ht="9.95" customHeight="1" spans="1:12">
      <c r="A964" s="2"/>
      <c r="B964" s="2"/>
      <c r="C964" s="2"/>
      <c r="D964" s="2"/>
      <c r="E964" s="2"/>
      <c r="F964" s="2"/>
      <c r="G964" s="2"/>
      <c r="H964" s="61"/>
      <c r="I964" s="61"/>
      <c r="J964" s="61"/>
      <c r="K964" s="61"/>
      <c r="L964" s="61"/>
    </row>
    <row r="965" ht="20.1" customHeight="1" spans="1:12">
      <c r="A965" s="62" t="s">
        <v>2811</v>
      </c>
      <c r="B965" s="62"/>
      <c r="C965" s="62"/>
      <c r="D965" s="62"/>
      <c r="E965" s="62"/>
      <c r="F965" s="62"/>
      <c r="G965" s="62"/>
      <c r="H965" s="62"/>
      <c r="I965" s="62"/>
      <c r="J965" s="62"/>
      <c r="K965" s="62"/>
      <c r="L965" s="62"/>
    </row>
    <row r="966" ht="15" customHeight="1" spans="1:12">
      <c r="A966" s="63" t="s">
        <v>2413</v>
      </c>
      <c r="B966" s="63"/>
      <c r="C966" s="63"/>
      <c r="D966" s="64" t="s">
        <v>4</v>
      </c>
      <c r="E966" s="64"/>
      <c r="F966" s="64"/>
      <c r="G966" s="64" t="s">
        <v>2297</v>
      </c>
      <c r="H966" s="64" t="s">
        <v>2298</v>
      </c>
      <c r="I966" s="64"/>
      <c r="J966" s="64" t="s">
        <v>2299</v>
      </c>
      <c r="K966" s="64"/>
      <c r="L966" s="64" t="s">
        <v>2300</v>
      </c>
    </row>
    <row r="967" ht="21" customHeight="1" spans="1:12">
      <c r="A967" s="65" t="s">
        <v>2764</v>
      </c>
      <c r="B967" s="66" t="s">
        <v>2765</v>
      </c>
      <c r="C967" s="66"/>
      <c r="D967" s="65" t="s">
        <v>14</v>
      </c>
      <c r="E967" s="65"/>
      <c r="F967" s="65"/>
      <c r="G967" s="65" t="s">
        <v>193</v>
      </c>
      <c r="H967" s="67">
        <v>0.02</v>
      </c>
      <c r="I967" s="67"/>
      <c r="J967" s="70">
        <v>24.95</v>
      </c>
      <c r="K967" s="70"/>
      <c r="L967" s="70">
        <f>TRUNC(TRUNC(H967,8)*J967,2)</f>
        <v>0.49</v>
      </c>
    </row>
    <row r="968" ht="29.1" customHeight="1" spans="1:12">
      <c r="A968" s="65" t="s">
        <v>2766</v>
      </c>
      <c r="B968" s="66" t="s">
        <v>2767</v>
      </c>
      <c r="C968" s="66"/>
      <c r="D968" s="65" t="s">
        <v>14</v>
      </c>
      <c r="E968" s="65"/>
      <c r="F968" s="65"/>
      <c r="G968" s="65" t="s">
        <v>35</v>
      </c>
      <c r="H968" s="67">
        <v>0.367</v>
      </c>
      <c r="I968" s="67"/>
      <c r="J968" s="70">
        <v>0.21</v>
      </c>
      <c r="K968" s="70"/>
      <c r="L968" s="70">
        <f>TRUNC(TRUNC(H968,8)*J968,2)</f>
        <v>0.07</v>
      </c>
    </row>
    <row r="969" ht="15" customHeight="1" spans="1:12">
      <c r="A969" s="2"/>
      <c r="B969" s="2"/>
      <c r="C969" s="2"/>
      <c r="D969" s="2"/>
      <c r="E969" s="2"/>
      <c r="F969" s="2"/>
      <c r="G969" s="2"/>
      <c r="H969" s="68" t="s">
        <v>2424</v>
      </c>
      <c r="I969" s="68"/>
      <c r="J969" s="68"/>
      <c r="K969" s="68"/>
      <c r="L969" s="71">
        <f>SUM(L967:L968)</f>
        <v>0.56</v>
      </c>
    </row>
    <row r="970" ht="15" customHeight="1" spans="1:12">
      <c r="A970" s="63" t="s">
        <v>2389</v>
      </c>
      <c r="B970" s="63"/>
      <c r="C970" s="63"/>
      <c r="D970" s="64" t="s">
        <v>4</v>
      </c>
      <c r="E970" s="64"/>
      <c r="F970" s="64"/>
      <c r="G970" s="64" t="s">
        <v>2297</v>
      </c>
      <c r="H970" s="64" t="s">
        <v>2298</v>
      </c>
      <c r="I970" s="64"/>
      <c r="J970" s="64" t="s">
        <v>2299</v>
      </c>
      <c r="K970" s="64"/>
      <c r="L970" s="64" t="s">
        <v>2300</v>
      </c>
    </row>
    <row r="971" ht="21" customHeight="1" spans="1:12">
      <c r="A971" s="65" t="s">
        <v>2768</v>
      </c>
      <c r="B971" s="66" t="s">
        <v>2769</v>
      </c>
      <c r="C971" s="66"/>
      <c r="D971" s="65" t="s">
        <v>14</v>
      </c>
      <c r="E971" s="65"/>
      <c r="F971" s="65"/>
      <c r="G971" s="65" t="s">
        <v>2392</v>
      </c>
      <c r="H971" s="67">
        <v>0.0033</v>
      </c>
      <c r="I971" s="67"/>
      <c r="J971" s="70">
        <v>23.95</v>
      </c>
      <c r="K971" s="70"/>
      <c r="L971" s="70">
        <f>TRUNC(TRUNC(H971,8)*J971,2)</f>
        <v>0.07</v>
      </c>
    </row>
    <row r="972" ht="15" customHeight="1" spans="1:12">
      <c r="A972" s="65" t="s">
        <v>2770</v>
      </c>
      <c r="B972" s="66" t="s">
        <v>2771</v>
      </c>
      <c r="C972" s="66"/>
      <c r="D972" s="65" t="s">
        <v>14</v>
      </c>
      <c r="E972" s="65"/>
      <c r="F972" s="65"/>
      <c r="G972" s="65" t="s">
        <v>2392</v>
      </c>
      <c r="H972" s="67">
        <v>0.0167</v>
      </c>
      <c r="I972" s="67"/>
      <c r="J972" s="70">
        <v>32.02</v>
      </c>
      <c r="K972" s="70"/>
      <c r="L972" s="70">
        <f>TRUNC(TRUNC(H972,8)*J972,2)</f>
        <v>0.53</v>
      </c>
    </row>
    <row r="973" ht="18" customHeight="1" spans="1:12">
      <c r="A973" s="2"/>
      <c r="B973" s="2"/>
      <c r="C973" s="2"/>
      <c r="D973" s="2"/>
      <c r="E973" s="2"/>
      <c r="F973" s="2"/>
      <c r="G973" s="2"/>
      <c r="H973" s="68" t="s">
        <v>2393</v>
      </c>
      <c r="I973" s="68"/>
      <c r="J973" s="68"/>
      <c r="K973" s="68"/>
      <c r="L973" s="71">
        <f>SUM(L971:L972)</f>
        <v>0.6</v>
      </c>
    </row>
    <row r="974" ht="15" customHeight="1" spans="1:12">
      <c r="A974" s="63" t="s">
        <v>2314</v>
      </c>
      <c r="B974" s="63"/>
      <c r="C974" s="63"/>
      <c r="D974" s="64" t="s">
        <v>4</v>
      </c>
      <c r="E974" s="64"/>
      <c r="F974" s="64"/>
      <c r="G974" s="64" t="s">
        <v>2297</v>
      </c>
      <c r="H974" s="64" t="s">
        <v>2298</v>
      </c>
      <c r="I974" s="64"/>
      <c r="J974" s="64" t="s">
        <v>2299</v>
      </c>
      <c r="K974" s="64"/>
      <c r="L974" s="64" t="s">
        <v>2300</v>
      </c>
    </row>
    <row r="975" ht="21" customHeight="1" spans="1:12">
      <c r="A975" s="65" t="s">
        <v>2787</v>
      </c>
      <c r="B975" s="66" t="s">
        <v>2788</v>
      </c>
      <c r="C975" s="66"/>
      <c r="D975" s="65" t="s">
        <v>14</v>
      </c>
      <c r="E975" s="65"/>
      <c r="F975" s="65"/>
      <c r="G975" s="65" t="s">
        <v>193</v>
      </c>
      <c r="H975" s="67">
        <v>1</v>
      </c>
      <c r="I975" s="67"/>
      <c r="J975" s="70">
        <v>8.3</v>
      </c>
      <c r="K975" s="70"/>
      <c r="L975" s="70">
        <f>TRUNC(TRUNC(H975,8)*J975,2)</f>
        <v>8.3</v>
      </c>
    </row>
    <row r="976" ht="15" customHeight="1" spans="1:12">
      <c r="A976" s="2"/>
      <c r="B976" s="2"/>
      <c r="C976" s="2"/>
      <c r="D976" s="2"/>
      <c r="E976" s="2"/>
      <c r="F976" s="2"/>
      <c r="G976" s="2"/>
      <c r="H976" s="68" t="s">
        <v>2317</v>
      </c>
      <c r="I976" s="68"/>
      <c r="J976" s="68"/>
      <c r="K976" s="68"/>
      <c r="L976" s="71">
        <f>SUM(L975:L975)</f>
        <v>8.3</v>
      </c>
    </row>
    <row r="977" ht="15" customHeight="1" spans="1:12">
      <c r="A977" s="2"/>
      <c r="B977" s="2"/>
      <c r="C977" s="2"/>
      <c r="D977" s="2"/>
      <c r="E977" s="2"/>
      <c r="F977" s="2"/>
      <c r="G977" s="2"/>
      <c r="H977" s="69" t="s">
        <v>2318</v>
      </c>
      <c r="I977" s="69"/>
      <c r="J977" s="69"/>
      <c r="K977" s="69"/>
      <c r="L977" s="72">
        <f>SUM(L969,L973,L976)</f>
        <v>9.46</v>
      </c>
    </row>
    <row r="978" ht="9.95" customHeight="1" spans="1:12">
      <c r="A978" s="2"/>
      <c r="B978" s="2"/>
      <c r="C978" s="2"/>
      <c r="D978" s="2"/>
      <c r="E978" s="2"/>
      <c r="F978" s="2"/>
      <c r="G978" s="2"/>
      <c r="H978" s="61"/>
      <c r="I978" s="61"/>
      <c r="J978" s="61"/>
      <c r="K978" s="61"/>
      <c r="L978" s="61"/>
    </row>
    <row r="979" ht="20.1" customHeight="1" spans="1:12">
      <c r="A979" s="62" t="s">
        <v>2812</v>
      </c>
      <c r="B979" s="62"/>
      <c r="C979" s="62"/>
      <c r="D979" s="62"/>
      <c r="E979" s="62"/>
      <c r="F979" s="62"/>
      <c r="G979" s="62"/>
      <c r="H979" s="62"/>
      <c r="I979" s="62"/>
      <c r="J979" s="62"/>
      <c r="K979" s="62"/>
      <c r="L979" s="62"/>
    </row>
    <row r="980" ht="15" customHeight="1" spans="1:12">
      <c r="A980" s="63" t="s">
        <v>2381</v>
      </c>
      <c r="B980" s="63"/>
      <c r="C980" s="63"/>
      <c r="D980" s="64" t="s">
        <v>4</v>
      </c>
      <c r="E980" s="64"/>
      <c r="F980" s="64"/>
      <c r="G980" s="64" t="s">
        <v>2297</v>
      </c>
      <c r="H980" s="64" t="s">
        <v>2298</v>
      </c>
      <c r="I980" s="64"/>
      <c r="J980" s="64" t="s">
        <v>2299</v>
      </c>
      <c r="K980" s="64"/>
      <c r="L980" s="64" t="s">
        <v>2300</v>
      </c>
    </row>
    <row r="981" ht="29.1" customHeight="1" spans="1:12">
      <c r="A981" s="65" t="s">
        <v>2600</v>
      </c>
      <c r="B981" s="66" t="s">
        <v>2601</v>
      </c>
      <c r="C981" s="66"/>
      <c r="D981" s="65" t="s">
        <v>14</v>
      </c>
      <c r="E981" s="65"/>
      <c r="F981" s="65"/>
      <c r="G981" s="65" t="s">
        <v>2384</v>
      </c>
      <c r="H981" s="67">
        <v>0.053</v>
      </c>
      <c r="I981" s="67"/>
      <c r="J981" s="70">
        <v>38.95</v>
      </c>
      <c r="K981" s="70"/>
      <c r="L981" s="70">
        <f>TRUNC(TRUNC(H981,8)*J981,2)</f>
        <v>2.06</v>
      </c>
    </row>
    <row r="982" ht="29.1" customHeight="1" spans="1:12">
      <c r="A982" s="65" t="s">
        <v>2602</v>
      </c>
      <c r="B982" s="66" t="s">
        <v>2603</v>
      </c>
      <c r="C982" s="66"/>
      <c r="D982" s="65" t="s">
        <v>14</v>
      </c>
      <c r="E982" s="65"/>
      <c r="F982" s="65"/>
      <c r="G982" s="65" t="s">
        <v>2387</v>
      </c>
      <c r="H982" s="67">
        <v>0.013</v>
      </c>
      <c r="I982" s="67"/>
      <c r="J982" s="70">
        <v>40.48</v>
      </c>
      <c r="K982" s="70"/>
      <c r="L982" s="70">
        <f>TRUNC(TRUNC(H982,8)*J982,2)</f>
        <v>0.52</v>
      </c>
    </row>
    <row r="983" ht="18" customHeight="1" spans="1:12">
      <c r="A983" s="2"/>
      <c r="B983" s="2"/>
      <c r="C983" s="2"/>
      <c r="D983" s="2"/>
      <c r="E983" s="2"/>
      <c r="F983" s="2"/>
      <c r="G983" s="2"/>
      <c r="H983" s="68" t="s">
        <v>2388</v>
      </c>
      <c r="I983" s="68"/>
      <c r="J983" s="68"/>
      <c r="K983" s="68"/>
      <c r="L983" s="71">
        <f>SUM(L981:L982)</f>
        <v>2.58</v>
      </c>
    </row>
    <row r="984" ht="15" customHeight="1" spans="1:12">
      <c r="A984" s="63" t="s">
        <v>2413</v>
      </c>
      <c r="B984" s="63"/>
      <c r="C984" s="63"/>
      <c r="D984" s="64" t="s">
        <v>4</v>
      </c>
      <c r="E984" s="64"/>
      <c r="F984" s="64"/>
      <c r="G984" s="64" t="s">
        <v>2297</v>
      </c>
      <c r="H984" s="64" t="s">
        <v>2298</v>
      </c>
      <c r="I984" s="64"/>
      <c r="J984" s="64" t="s">
        <v>2299</v>
      </c>
      <c r="K984" s="64"/>
      <c r="L984" s="64" t="s">
        <v>2300</v>
      </c>
    </row>
    <row r="985" ht="21" customHeight="1" spans="1:12">
      <c r="A985" s="65" t="s">
        <v>2743</v>
      </c>
      <c r="B985" s="66" t="s">
        <v>2744</v>
      </c>
      <c r="C985" s="66"/>
      <c r="D985" s="65" t="s">
        <v>14</v>
      </c>
      <c r="E985" s="65"/>
      <c r="F985" s="65"/>
      <c r="G985" s="65" t="s">
        <v>2732</v>
      </c>
      <c r="H985" s="67">
        <v>0.0167</v>
      </c>
      <c r="I985" s="67"/>
      <c r="J985" s="70">
        <v>6.39</v>
      </c>
      <c r="K985" s="70"/>
      <c r="L985" s="70">
        <f t="shared" ref="L985:L990" si="17">TRUNC(TRUNC(H985,8)*J985,2)</f>
        <v>0.1</v>
      </c>
    </row>
    <row r="986" ht="21" customHeight="1" spans="1:12">
      <c r="A986" s="65" t="s">
        <v>2604</v>
      </c>
      <c r="B986" s="66" t="s">
        <v>2605</v>
      </c>
      <c r="C986" s="66"/>
      <c r="D986" s="65" t="s">
        <v>14</v>
      </c>
      <c r="E986" s="65"/>
      <c r="F986" s="65"/>
      <c r="G986" s="65" t="s">
        <v>146</v>
      </c>
      <c r="H986" s="67">
        <v>0.605</v>
      </c>
      <c r="I986" s="67"/>
      <c r="J986" s="70">
        <v>9.5</v>
      </c>
      <c r="K986" s="70"/>
      <c r="L986" s="70">
        <f t="shared" si="17"/>
        <v>5.74</v>
      </c>
    </row>
    <row r="987" ht="15" customHeight="1" spans="1:12">
      <c r="A987" s="65" t="s">
        <v>2747</v>
      </c>
      <c r="B987" s="66" t="s">
        <v>2748</v>
      </c>
      <c r="C987" s="66"/>
      <c r="D987" s="65" t="s">
        <v>14</v>
      </c>
      <c r="E987" s="65"/>
      <c r="F987" s="65"/>
      <c r="G987" s="65" t="s">
        <v>193</v>
      </c>
      <c r="H987" s="67">
        <v>0.026</v>
      </c>
      <c r="I987" s="67"/>
      <c r="J987" s="70">
        <v>18.1</v>
      </c>
      <c r="K987" s="70"/>
      <c r="L987" s="70">
        <f t="shared" si="17"/>
        <v>0.47</v>
      </c>
    </row>
    <row r="988" ht="21" customHeight="1" spans="1:12">
      <c r="A988" s="65" t="s">
        <v>2749</v>
      </c>
      <c r="B988" s="66" t="s">
        <v>2750</v>
      </c>
      <c r="C988" s="66"/>
      <c r="D988" s="65" t="s">
        <v>14</v>
      </c>
      <c r="E988" s="65"/>
      <c r="F988" s="65"/>
      <c r="G988" s="65" t="s">
        <v>193</v>
      </c>
      <c r="H988" s="67">
        <v>0.053</v>
      </c>
      <c r="I988" s="67"/>
      <c r="J988" s="70">
        <v>21.92</v>
      </c>
      <c r="K988" s="70"/>
      <c r="L988" s="70">
        <f t="shared" si="17"/>
        <v>1.16</v>
      </c>
    </row>
    <row r="989" ht="21" customHeight="1" spans="1:12">
      <c r="A989" s="65" t="s">
        <v>2751</v>
      </c>
      <c r="B989" s="66" t="s">
        <v>2752</v>
      </c>
      <c r="C989" s="66"/>
      <c r="D989" s="65" t="s">
        <v>14</v>
      </c>
      <c r="E989" s="65"/>
      <c r="F989" s="65"/>
      <c r="G989" s="65" t="s">
        <v>146</v>
      </c>
      <c r="H989" s="67">
        <v>0.547</v>
      </c>
      <c r="I989" s="67"/>
      <c r="J989" s="70">
        <v>3.32</v>
      </c>
      <c r="K989" s="70"/>
      <c r="L989" s="70">
        <f t="shared" si="17"/>
        <v>1.81</v>
      </c>
    </row>
    <row r="990" ht="21" customHeight="1" spans="1:12">
      <c r="A990" s="65" t="s">
        <v>2668</v>
      </c>
      <c r="B990" s="66" t="s">
        <v>2669</v>
      </c>
      <c r="C990" s="66"/>
      <c r="D990" s="65" t="s">
        <v>14</v>
      </c>
      <c r="E990" s="65"/>
      <c r="F990" s="65"/>
      <c r="G990" s="65" t="s">
        <v>146</v>
      </c>
      <c r="H990" s="67">
        <v>1.134</v>
      </c>
      <c r="I990" s="67"/>
      <c r="J990" s="70">
        <v>15.75</v>
      </c>
      <c r="K990" s="70"/>
      <c r="L990" s="70">
        <f t="shared" si="17"/>
        <v>17.86</v>
      </c>
    </row>
    <row r="991" ht="15" customHeight="1" spans="1:12">
      <c r="A991" s="2"/>
      <c r="B991" s="2"/>
      <c r="C991" s="2"/>
      <c r="D991" s="2"/>
      <c r="E991" s="2"/>
      <c r="F991" s="2"/>
      <c r="G991" s="2"/>
      <c r="H991" s="68" t="s">
        <v>2424</v>
      </c>
      <c r="I991" s="68"/>
      <c r="J991" s="68"/>
      <c r="K991" s="68"/>
      <c r="L991" s="71">
        <f>SUM(L985:L990)</f>
        <v>27.14</v>
      </c>
    </row>
    <row r="992" ht="15" customHeight="1" spans="1:12">
      <c r="A992" s="63" t="s">
        <v>2389</v>
      </c>
      <c r="B992" s="63"/>
      <c r="C992" s="63"/>
      <c r="D992" s="64" t="s">
        <v>4</v>
      </c>
      <c r="E992" s="64"/>
      <c r="F992" s="64"/>
      <c r="G992" s="64" t="s">
        <v>2297</v>
      </c>
      <c r="H992" s="64" t="s">
        <v>2298</v>
      </c>
      <c r="I992" s="64"/>
      <c r="J992" s="64" t="s">
        <v>2299</v>
      </c>
      <c r="K992" s="64"/>
      <c r="L992" s="64" t="s">
        <v>2300</v>
      </c>
    </row>
    <row r="993" ht="21" customHeight="1" spans="1:12">
      <c r="A993" s="65" t="s">
        <v>2612</v>
      </c>
      <c r="B993" s="66" t="s">
        <v>2613</v>
      </c>
      <c r="C993" s="66"/>
      <c r="D993" s="65" t="s">
        <v>14</v>
      </c>
      <c r="E993" s="65"/>
      <c r="F993" s="65"/>
      <c r="G993" s="65" t="s">
        <v>2392</v>
      </c>
      <c r="H993" s="67">
        <v>0.477</v>
      </c>
      <c r="I993" s="67"/>
      <c r="J993" s="70">
        <v>23.87</v>
      </c>
      <c r="K993" s="70"/>
      <c r="L993" s="70">
        <f>TRUNC(TRUNC(H993,8)*J993,2)</f>
        <v>11.38</v>
      </c>
    </row>
    <row r="994" ht="21" customHeight="1" spans="1:12">
      <c r="A994" s="65" t="s">
        <v>2523</v>
      </c>
      <c r="B994" s="66" t="s">
        <v>2524</v>
      </c>
      <c r="C994" s="66"/>
      <c r="D994" s="65" t="s">
        <v>14</v>
      </c>
      <c r="E994" s="65"/>
      <c r="F994" s="65"/>
      <c r="G994" s="65" t="s">
        <v>2392</v>
      </c>
      <c r="H994" s="67">
        <v>1.088</v>
      </c>
      <c r="I994" s="67"/>
      <c r="J994" s="70">
        <v>31.88</v>
      </c>
      <c r="K994" s="70"/>
      <c r="L994" s="70">
        <f>TRUNC(TRUNC(H994,8)*J994,2)</f>
        <v>34.68</v>
      </c>
    </row>
    <row r="995" ht="18" customHeight="1" spans="1:12">
      <c r="A995" s="2"/>
      <c r="B995" s="2"/>
      <c r="C995" s="2"/>
      <c r="D995" s="2"/>
      <c r="E995" s="2"/>
      <c r="F995" s="2"/>
      <c r="G995" s="2"/>
      <c r="H995" s="68" t="s">
        <v>2393</v>
      </c>
      <c r="I995" s="68"/>
      <c r="J995" s="68"/>
      <c r="K995" s="68"/>
      <c r="L995" s="71">
        <f>SUM(L993:L994)</f>
        <v>46.06</v>
      </c>
    </row>
    <row r="996" ht="15" customHeight="1" spans="1:12">
      <c r="A996" s="2"/>
      <c r="B996" s="2"/>
      <c r="C996" s="2"/>
      <c r="D996" s="2"/>
      <c r="E996" s="2"/>
      <c r="F996" s="2"/>
      <c r="G996" s="2"/>
      <c r="H996" s="69" t="s">
        <v>2318</v>
      </c>
      <c r="I996" s="69"/>
      <c r="J996" s="69"/>
      <c r="K996" s="69"/>
      <c r="L996" s="72">
        <f>SUM(L983,L991,L995)</f>
        <v>75.78</v>
      </c>
    </row>
    <row r="997" ht="9.95" customHeight="1" spans="1:12">
      <c r="A997" s="2"/>
      <c r="B997" s="2"/>
      <c r="C997" s="2"/>
      <c r="D997" s="2"/>
      <c r="E997" s="2"/>
      <c r="F997" s="2"/>
      <c r="G997" s="2"/>
      <c r="H997" s="61"/>
      <c r="I997" s="61"/>
      <c r="J997" s="61"/>
      <c r="K997" s="61"/>
      <c r="L997" s="61"/>
    </row>
    <row r="998" ht="20.1" customHeight="1" spans="1:12">
      <c r="A998" s="62" t="s">
        <v>2813</v>
      </c>
      <c r="B998" s="62"/>
      <c r="C998" s="62"/>
      <c r="D998" s="62"/>
      <c r="E998" s="62"/>
      <c r="F998" s="62"/>
      <c r="G998" s="62"/>
      <c r="H998" s="62"/>
      <c r="I998" s="62"/>
      <c r="J998" s="62"/>
      <c r="K998" s="62"/>
      <c r="L998" s="62"/>
    </row>
    <row r="999" ht="15" customHeight="1" spans="1:12">
      <c r="A999" s="63" t="s">
        <v>2413</v>
      </c>
      <c r="B999" s="63"/>
      <c r="C999" s="63"/>
      <c r="D999" s="64" t="s">
        <v>4</v>
      </c>
      <c r="E999" s="64"/>
      <c r="F999" s="64"/>
      <c r="G999" s="64" t="s">
        <v>2297</v>
      </c>
      <c r="H999" s="64" t="s">
        <v>2298</v>
      </c>
      <c r="I999" s="64"/>
      <c r="J999" s="64" t="s">
        <v>2299</v>
      </c>
      <c r="K999" s="64"/>
      <c r="L999" s="64" t="s">
        <v>2300</v>
      </c>
    </row>
    <row r="1000" ht="21" customHeight="1" spans="1:12">
      <c r="A1000" s="65" t="s">
        <v>2764</v>
      </c>
      <c r="B1000" s="66" t="s">
        <v>2765</v>
      </c>
      <c r="C1000" s="66"/>
      <c r="D1000" s="65" t="s">
        <v>14</v>
      </c>
      <c r="E1000" s="65"/>
      <c r="F1000" s="65"/>
      <c r="G1000" s="65" t="s">
        <v>193</v>
      </c>
      <c r="H1000" s="67">
        <v>0.025</v>
      </c>
      <c r="I1000" s="67"/>
      <c r="J1000" s="70">
        <v>24.95</v>
      </c>
      <c r="K1000" s="70"/>
      <c r="L1000" s="70">
        <f>TRUNC(TRUNC(H1000,8)*J1000,2)</f>
        <v>0.62</v>
      </c>
    </row>
    <row r="1001" ht="29.1" customHeight="1" spans="1:12">
      <c r="A1001" s="65" t="s">
        <v>2766</v>
      </c>
      <c r="B1001" s="66" t="s">
        <v>2767</v>
      </c>
      <c r="C1001" s="66"/>
      <c r="D1001" s="65" t="s">
        <v>14</v>
      </c>
      <c r="E1001" s="65"/>
      <c r="F1001" s="65"/>
      <c r="G1001" s="65" t="s">
        <v>35</v>
      </c>
      <c r="H1001" s="67">
        <v>0.819</v>
      </c>
      <c r="I1001" s="67"/>
      <c r="J1001" s="70">
        <v>0.21</v>
      </c>
      <c r="K1001" s="70"/>
      <c r="L1001" s="70">
        <f>TRUNC(TRUNC(H1001,8)*J1001,2)</f>
        <v>0.17</v>
      </c>
    </row>
    <row r="1002" ht="15" customHeight="1" spans="1:12">
      <c r="A1002" s="2"/>
      <c r="B1002" s="2"/>
      <c r="C1002" s="2"/>
      <c r="D1002" s="2"/>
      <c r="E1002" s="2"/>
      <c r="F1002" s="2"/>
      <c r="G1002" s="2"/>
      <c r="H1002" s="68" t="s">
        <v>2424</v>
      </c>
      <c r="I1002" s="68"/>
      <c r="J1002" s="68"/>
      <c r="K1002" s="68"/>
      <c r="L1002" s="71">
        <f>SUM(L1000:L1001)</f>
        <v>0.79</v>
      </c>
    </row>
    <row r="1003" ht="15" customHeight="1" spans="1:12">
      <c r="A1003" s="63" t="s">
        <v>2389</v>
      </c>
      <c r="B1003" s="63"/>
      <c r="C1003" s="63"/>
      <c r="D1003" s="64" t="s">
        <v>4</v>
      </c>
      <c r="E1003" s="64"/>
      <c r="F1003" s="64"/>
      <c r="G1003" s="64" t="s">
        <v>2297</v>
      </c>
      <c r="H1003" s="64" t="s">
        <v>2298</v>
      </c>
      <c r="I1003" s="64"/>
      <c r="J1003" s="64" t="s">
        <v>2299</v>
      </c>
      <c r="K1003" s="64"/>
      <c r="L1003" s="64" t="s">
        <v>2300</v>
      </c>
    </row>
    <row r="1004" ht="21" customHeight="1" spans="1:12">
      <c r="A1004" s="65" t="s">
        <v>2768</v>
      </c>
      <c r="B1004" s="66" t="s">
        <v>2769</v>
      </c>
      <c r="C1004" s="66"/>
      <c r="D1004" s="65" t="s">
        <v>14</v>
      </c>
      <c r="E1004" s="65"/>
      <c r="F1004" s="65"/>
      <c r="G1004" s="65" t="s">
        <v>2392</v>
      </c>
      <c r="H1004" s="67">
        <v>0.064</v>
      </c>
      <c r="I1004" s="67"/>
      <c r="J1004" s="70">
        <v>23.95</v>
      </c>
      <c r="K1004" s="70"/>
      <c r="L1004" s="70">
        <f>TRUNC(TRUNC(H1004,8)*J1004,2)</f>
        <v>1.53</v>
      </c>
    </row>
    <row r="1005" ht="15" customHeight="1" spans="1:12">
      <c r="A1005" s="65" t="s">
        <v>2770</v>
      </c>
      <c r="B1005" s="66" t="s">
        <v>2771</v>
      </c>
      <c r="C1005" s="66"/>
      <c r="D1005" s="65" t="s">
        <v>14</v>
      </c>
      <c r="E1005" s="65"/>
      <c r="F1005" s="65"/>
      <c r="G1005" s="65" t="s">
        <v>2392</v>
      </c>
      <c r="H1005" s="67">
        <v>0.166</v>
      </c>
      <c r="I1005" s="67"/>
      <c r="J1005" s="70">
        <v>32.02</v>
      </c>
      <c r="K1005" s="70"/>
      <c r="L1005" s="70">
        <f>TRUNC(TRUNC(H1005,8)*J1005,2)</f>
        <v>5.31</v>
      </c>
    </row>
    <row r="1006" ht="18" customHeight="1" spans="1:12">
      <c r="A1006" s="2"/>
      <c r="B1006" s="2"/>
      <c r="C1006" s="2"/>
      <c r="D1006" s="2"/>
      <c r="E1006" s="2"/>
      <c r="F1006" s="2"/>
      <c r="G1006" s="2"/>
      <c r="H1006" s="68" t="s">
        <v>2393</v>
      </c>
      <c r="I1006" s="68"/>
      <c r="J1006" s="68"/>
      <c r="K1006" s="68"/>
      <c r="L1006" s="71">
        <f>SUM(L1004:L1005)</f>
        <v>6.84</v>
      </c>
    </row>
    <row r="1007" ht="15" customHeight="1" spans="1:12">
      <c r="A1007" s="63" t="s">
        <v>2314</v>
      </c>
      <c r="B1007" s="63"/>
      <c r="C1007" s="63"/>
      <c r="D1007" s="64" t="s">
        <v>4</v>
      </c>
      <c r="E1007" s="64"/>
      <c r="F1007" s="64"/>
      <c r="G1007" s="64" t="s">
        <v>2297</v>
      </c>
      <c r="H1007" s="64" t="s">
        <v>2298</v>
      </c>
      <c r="I1007" s="64"/>
      <c r="J1007" s="64" t="s">
        <v>2299</v>
      </c>
      <c r="K1007" s="64"/>
      <c r="L1007" s="64" t="s">
        <v>2300</v>
      </c>
    </row>
    <row r="1008" ht="21" customHeight="1" spans="1:12">
      <c r="A1008" s="65" t="s">
        <v>2777</v>
      </c>
      <c r="B1008" s="66" t="s">
        <v>2778</v>
      </c>
      <c r="C1008" s="66"/>
      <c r="D1008" s="65" t="s">
        <v>14</v>
      </c>
      <c r="E1008" s="65"/>
      <c r="F1008" s="65"/>
      <c r="G1008" s="65" t="s">
        <v>193</v>
      </c>
      <c r="H1008" s="67">
        <v>1</v>
      </c>
      <c r="I1008" s="67"/>
      <c r="J1008" s="70">
        <v>10.66</v>
      </c>
      <c r="K1008" s="70"/>
      <c r="L1008" s="70">
        <f>TRUNC(TRUNC(H1008,8)*J1008,2)</f>
        <v>10.66</v>
      </c>
    </row>
    <row r="1009" ht="15" customHeight="1" spans="1:12">
      <c r="A1009" s="2"/>
      <c r="B1009" s="2"/>
      <c r="C1009" s="2"/>
      <c r="D1009" s="2"/>
      <c r="E1009" s="2"/>
      <c r="F1009" s="2"/>
      <c r="G1009" s="2"/>
      <c r="H1009" s="68" t="s">
        <v>2317</v>
      </c>
      <c r="I1009" s="68"/>
      <c r="J1009" s="68"/>
      <c r="K1009" s="68"/>
      <c r="L1009" s="71">
        <f>SUM(L1008:L1008)</f>
        <v>10.66</v>
      </c>
    </row>
    <row r="1010" ht="15" customHeight="1" spans="1:12">
      <c r="A1010" s="2"/>
      <c r="B1010" s="2"/>
      <c r="C1010" s="2"/>
      <c r="D1010" s="2"/>
      <c r="E1010" s="2"/>
      <c r="F1010" s="2"/>
      <c r="G1010" s="2"/>
      <c r="H1010" s="69" t="s">
        <v>2318</v>
      </c>
      <c r="I1010" s="69"/>
      <c r="J1010" s="69"/>
      <c r="K1010" s="69"/>
      <c r="L1010" s="72">
        <f>SUM(L1002,L1006,L1009)</f>
        <v>18.29</v>
      </c>
    </row>
    <row r="1011" ht="9.95" customHeight="1" spans="1:12">
      <c r="A1011" s="2"/>
      <c r="B1011" s="2"/>
      <c r="C1011" s="2"/>
      <c r="D1011" s="2"/>
      <c r="E1011" s="2"/>
      <c r="F1011" s="2"/>
      <c r="G1011" s="2"/>
      <c r="H1011" s="61"/>
      <c r="I1011" s="61"/>
      <c r="J1011" s="61"/>
      <c r="K1011" s="61"/>
      <c r="L1011" s="61"/>
    </row>
    <row r="1012" ht="20.1" customHeight="1" spans="1:12">
      <c r="A1012" s="62" t="s">
        <v>2814</v>
      </c>
      <c r="B1012" s="62"/>
      <c r="C1012" s="62"/>
      <c r="D1012" s="62"/>
      <c r="E1012" s="62"/>
      <c r="F1012" s="62"/>
      <c r="G1012" s="62"/>
      <c r="H1012" s="62"/>
      <c r="I1012" s="62"/>
      <c r="J1012" s="62"/>
      <c r="K1012" s="62"/>
      <c r="L1012" s="62"/>
    </row>
    <row r="1013" ht="15" customHeight="1" spans="1:12">
      <c r="A1013" s="63" t="s">
        <v>2413</v>
      </c>
      <c r="B1013" s="63"/>
      <c r="C1013" s="63"/>
      <c r="D1013" s="64" t="s">
        <v>4</v>
      </c>
      <c r="E1013" s="64"/>
      <c r="F1013" s="64"/>
      <c r="G1013" s="64" t="s">
        <v>2297</v>
      </c>
      <c r="H1013" s="64" t="s">
        <v>2298</v>
      </c>
      <c r="I1013" s="64"/>
      <c r="J1013" s="64" t="s">
        <v>2299</v>
      </c>
      <c r="K1013" s="64"/>
      <c r="L1013" s="64" t="s">
        <v>2300</v>
      </c>
    </row>
    <row r="1014" ht="21" customHeight="1" spans="1:12">
      <c r="A1014" s="65" t="s">
        <v>2764</v>
      </c>
      <c r="B1014" s="66" t="s">
        <v>2765</v>
      </c>
      <c r="C1014" s="66"/>
      <c r="D1014" s="65" t="s">
        <v>14</v>
      </c>
      <c r="E1014" s="65"/>
      <c r="F1014" s="65"/>
      <c r="G1014" s="65" t="s">
        <v>193</v>
      </c>
      <c r="H1014" s="67">
        <v>0.025</v>
      </c>
      <c r="I1014" s="67"/>
      <c r="J1014" s="70">
        <v>24.95</v>
      </c>
      <c r="K1014" s="70"/>
      <c r="L1014" s="70">
        <f>TRUNC(TRUNC(H1014,8)*J1014,2)</f>
        <v>0.62</v>
      </c>
    </row>
    <row r="1015" ht="29.1" customHeight="1" spans="1:12">
      <c r="A1015" s="65" t="s">
        <v>2766</v>
      </c>
      <c r="B1015" s="66" t="s">
        <v>2767</v>
      </c>
      <c r="C1015" s="66"/>
      <c r="D1015" s="65" t="s">
        <v>14</v>
      </c>
      <c r="E1015" s="65"/>
      <c r="F1015" s="65"/>
      <c r="G1015" s="65" t="s">
        <v>35</v>
      </c>
      <c r="H1015" s="67">
        <v>0.644</v>
      </c>
      <c r="I1015" s="67"/>
      <c r="J1015" s="70">
        <v>0.21</v>
      </c>
      <c r="K1015" s="70"/>
      <c r="L1015" s="70">
        <f>TRUNC(TRUNC(H1015,8)*J1015,2)</f>
        <v>0.13</v>
      </c>
    </row>
    <row r="1016" ht="15" customHeight="1" spans="1:12">
      <c r="A1016" s="2"/>
      <c r="B1016" s="2"/>
      <c r="C1016" s="2"/>
      <c r="D1016" s="2"/>
      <c r="E1016" s="2"/>
      <c r="F1016" s="2"/>
      <c r="G1016" s="2"/>
      <c r="H1016" s="68" t="s">
        <v>2424</v>
      </c>
      <c r="I1016" s="68"/>
      <c r="J1016" s="68"/>
      <c r="K1016" s="68"/>
      <c r="L1016" s="71">
        <f>SUM(L1014:L1015)</f>
        <v>0.75</v>
      </c>
    </row>
    <row r="1017" ht="15" customHeight="1" spans="1:12">
      <c r="A1017" s="63" t="s">
        <v>2389</v>
      </c>
      <c r="B1017" s="63"/>
      <c r="C1017" s="63"/>
      <c r="D1017" s="64" t="s">
        <v>4</v>
      </c>
      <c r="E1017" s="64"/>
      <c r="F1017" s="64"/>
      <c r="G1017" s="64" t="s">
        <v>2297</v>
      </c>
      <c r="H1017" s="64" t="s">
        <v>2298</v>
      </c>
      <c r="I1017" s="64"/>
      <c r="J1017" s="64" t="s">
        <v>2299</v>
      </c>
      <c r="K1017" s="64"/>
      <c r="L1017" s="64" t="s">
        <v>2300</v>
      </c>
    </row>
    <row r="1018" ht="21" customHeight="1" spans="1:12">
      <c r="A1018" s="65" t="s">
        <v>2768</v>
      </c>
      <c r="B1018" s="66" t="s">
        <v>2769</v>
      </c>
      <c r="C1018" s="66"/>
      <c r="D1018" s="65" t="s">
        <v>14</v>
      </c>
      <c r="E1018" s="65"/>
      <c r="F1018" s="65"/>
      <c r="G1018" s="65" t="s">
        <v>2392</v>
      </c>
      <c r="H1018" s="67">
        <v>0.05</v>
      </c>
      <c r="I1018" s="67"/>
      <c r="J1018" s="70">
        <v>23.95</v>
      </c>
      <c r="K1018" s="70"/>
      <c r="L1018" s="70">
        <f>TRUNC(TRUNC(H1018,8)*J1018,2)</f>
        <v>1.19</v>
      </c>
    </row>
    <row r="1019" ht="15" customHeight="1" spans="1:12">
      <c r="A1019" s="65" t="s">
        <v>2770</v>
      </c>
      <c r="B1019" s="66" t="s">
        <v>2771</v>
      </c>
      <c r="C1019" s="66"/>
      <c r="D1019" s="65" t="s">
        <v>14</v>
      </c>
      <c r="E1019" s="65"/>
      <c r="F1019" s="65"/>
      <c r="G1019" s="65" t="s">
        <v>2392</v>
      </c>
      <c r="H1019" s="67">
        <v>0.131</v>
      </c>
      <c r="I1019" s="67"/>
      <c r="J1019" s="70">
        <v>32.02</v>
      </c>
      <c r="K1019" s="70"/>
      <c r="L1019" s="70">
        <f>TRUNC(TRUNC(H1019,8)*J1019,2)</f>
        <v>4.19</v>
      </c>
    </row>
    <row r="1020" ht="18" customHeight="1" spans="1:12">
      <c r="A1020" s="2"/>
      <c r="B1020" s="2"/>
      <c r="C1020" s="2"/>
      <c r="D1020" s="2"/>
      <c r="E1020" s="2"/>
      <c r="F1020" s="2"/>
      <c r="G1020" s="2"/>
      <c r="H1020" s="68" t="s">
        <v>2393</v>
      </c>
      <c r="I1020" s="68"/>
      <c r="J1020" s="68"/>
      <c r="K1020" s="68"/>
      <c r="L1020" s="71">
        <f>SUM(L1018:L1019)</f>
        <v>5.38</v>
      </c>
    </row>
    <row r="1021" ht="15" customHeight="1" spans="1:12">
      <c r="A1021" s="63" t="s">
        <v>2314</v>
      </c>
      <c r="B1021" s="63"/>
      <c r="C1021" s="63"/>
      <c r="D1021" s="64" t="s">
        <v>4</v>
      </c>
      <c r="E1021" s="64"/>
      <c r="F1021" s="64"/>
      <c r="G1021" s="64" t="s">
        <v>2297</v>
      </c>
      <c r="H1021" s="64" t="s">
        <v>2298</v>
      </c>
      <c r="I1021" s="64"/>
      <c r="J1021" s="64" t="s">
        <v>2299</v>
      </c>
      <c r="K1021" s="64"/>
      <c r="L1021" s="64" t="s">
        <v>2300</v>
      </c>
    </row>
    <row r="1022" ht="21" customHeight="1" spans="1:12">
      <c r="A1022" s="65" t="s">
        <v>2780</v>
      </c>
      <c r="B1022" s="66" t="s">
        <v>2781</v>
      </c>
      <c r="C1022" s="66"/>
      <c r="D1022" s="65" t="s">
        <v>14</v>
      </c>
      <c r="E1022" s="65"/>
      <c r="F1022" s="65"/>
      <c r="G1022" s="65" t="s">
        <v>193</v>
      </c>
      <c r="H1022" s="67">
        <v>1</v>
      </c>
      <c r="I1022" s="67"/>
      <c r="J1022" s="70">
        <v>10.67</v>
      </c>
      <c r="K1022" s="70"/>
      <c r="L1022" s="70">
        <f>TRUNC(TRUNC(H1022,8)*J1022,2)</f>
        <v>10.67</v>
      </c>
    </row>
    <row r="1023" ht="15" customHeight="1" spans="1:12">
      <c r="A1023" s="2"/>
      <c r="B1023" s="2"/>
      <c r="C1023" s="2"/>
      <c r="D1023" s="2"/>
      <c r="E1023" s="2"/>
      <c r="F1023" s="2"/>
      <c r="G1023" s="2"/>
      <c r="H1023" s="68" t="s">
        <v>2317</v>
      </c>
      <c r="I1023" s="68"/>
      <c r="J1023" s="68"/>
      <c r="K1023" s="68"/>
      <c r="L1023" s="71">
        <f>SUM(L1022:L1022)</f>
        <v>10.67</v>
      </c>
    </row>
    <row r="1024" ht="15" customHeight="1" spans="1:12">
      <c r="A1024" s="2"/>
      <c r="B1024" s="2"/>
      <c r="C1024" s="2"/>
      <c r="D1024" s="2"/>
      <c r="E1024" s="2"/>
      <c r="F1024" s="2"/>
      <c r="G1024" s="2"/>
      <c r="H1024" s="69" t="s">
        <v>2318</v>
      </c>
      <c r="I1024" s="69"/>
      <c r="J1024" s="69"/>
      <c r="K1024" s="69"/>
      <c r="L1024" s="72">
        <f>SUM(L1016,L1020,L1023)</f>
        <v>16.8</v>
      </c>
    </row>
    <row r="1025" ht="9.95" customHeight="1" spans="1:12">
      <c r="A1025" s="2"/>
      <c r="B1025" s="2"/>
      <c r="C1025" s="2"/>
      <c r="D1025" s="2"/>
      <c r="E1025" s="2"/>
      <c r="F1025" s="2"/>
      <c r="G1025" s="2"/>
      <c r="H1025" s="61"/>
      <c r="I1025" s="61"/>
      <c r="J1025" s="61"/>
      <c r="K1025" s="61"/>
      <c r="L1025" s="61"/>
    </row>
    <row r="1026" ht="20.1" customHeight="1" spans="1:12">
      <c r="A1026" s="62" t="s">
        <v>2815</v>
      </c>
      <c r="B1026" s="62"/>
      <c r="C1026" s="62"/>
      <c r="D1026" s="62"/>
      <c r="E1026" s="62"/>
      <c r="F1026" s="62"/>
      <c r="G1026" s="62"/>
      <c r="H1026" s="62"/>
      <c r="I1026" s="62"/>
      <c r="J1026" s="62"/>
      <c r="K1026" s="62"/>
      <c r="L1026" s="62"/>
    </row>
    <row r="1027" ht="15" customHeight="1" spans="1:12">
      <c r="A1027" s="63" t="s">
        <v>2413</v>
      </c>
      <c r="B1027" s="63"/>
      <c r="C1027" s="63"/>
      <c r="D1027" s="64" t="s">
        <v>4</v>
      </c>
      <c r="E1027" s="64"/>
      <c r="F1027" s="64"/>
      <c r="G1027" s="64" t="s">
        <v>2297</v>
      </c>
      <c r="H1027" s="64" t="s">
        <v>2298</v>
      </c>
      <c r="I1027" s="64"/>
      <c r="J1027" s="64" t="s">
        <v>2299</v>
      </c>
      <c r="K1027" s="64"/>
      <c r="L1027" s="64" t="s">
        <v>2300</v>
      </c>
    </row>
    <row r="1028" ht="21" customHeight="1" spans="1:12">
      <c r="A1028" s="65" t="s">
        <v>2764</v>
      </c>
      <c r="B1028" s="66" t="s">
        <v>2765</v>
      </c>
      <c r="C1028" s="66"/>
      <c r="D1028" s="65" t="s">
        <v>14</v>
      </c>
      <c r="E1028" s="65"/>
      <c r="F1028" s="65"/>
      <c r="G1028" s="65" t="s">
        <v>193</v>
      </c>
      <c r="H1028" s="67">
        <v>0.025</v>
      </c>
      <c r="I1028" s="67"/>
      <c r="J1028" s="70">
        <v>24.95</v>
      </c>
      <c r="K1028" s="70"/>
      <c r="L1028" s="70">
        <f>TRUNC(TRUNC(H1028,8)*J1028,2)</f>
        <v>0.62</v>
      </c>
    </row>
    <row r="1029" ht="29.1" customHeight="1" spans="1:12">
      <c r="A1029" s="65" t="s">
        <v>2766</v>
      </c>
      <c r="B1029" s="66" t="s">
        <v>2767</v>
      </c>
      <c r="C1029" s="66"/>
      <c r="D1029" s="65" t="s">
        <v>14</v>
      </c>
      <c r="E1029" s="65"/>
      <c r="F1029" s="65"/>
      <c r="G1029" s="65" t="s">
        <v>35</v>
      </c>
      <c r="H1029" s="67">
        <v>0.399</v>
      </c>
      <c r="I1029" s="67"/>
      <c r="J1029" s="70">
        <v>0.21</v>
      </c>
      <c r="K1029" s="70"/>
      <c r="L1029" s="70">
        <f>TRUNC(TRUNC(H1029,8)*J1029,2)</f>
        <v>0.08</v>
      </c>
    </row>
    <row r="1030" ht="15" customHeight="1" spans="1:12">
      <c r="A1030" s="2"/>
      <c r="B1030" s="2"/>
      <c r="C1030" s="2"/>
      <c r="D1030" s="2"/>
      <c r="E1030" s="2"/>
      <c r="F1030" s="2"/>
      <c r="G1030" s="2"/>
      <c r="H1030" s="68" t="s">
        <v>2424</v>
      </c>
      <c r="I1030" s="68"/>
      <c r="J1030" s="68"/>
      <c r="K1030" s="68"/>
      <c r="L1030" s="71">
        <f>SUM(L1028:L1029)</f>
        <v>0.7</v>
      </c>
    </row>
    <row r="1031" ht="15" customHeight="1" spans="1:12">
      <c r="A1031" s="63" t="s">
        <v>2389</v>
      </c>
      <c r="B1031" s="63"/>
      <c r="C1031" s="63"/>
      <c r="D1031" s="64" t="s">
        <v>4</v>
      </c>
      <c r="E1031" s="64"/>
      <c r="F1031" s="64"/>
      <c r="G1031" s="64" t="s">
        <v>2297</v>
      </c>
      <c r="H1031" s="64" t="s">
        <v>2298</v>
      </c>
      <c r="I1031" s="64"/>
      <c r="J1031" s="64" t="s">
        <v>2299</v>
      </c>
      <c r="K1031" s="64"/>
      <c r="L1031" s="64" t="s">
        <v>2300</v>
      </c>
    </row>
    <row r="1032" ht="21" customHeight="1" spans="1:12">
      <c r="A1032" s="65" t="s">
        <v>2768</v>
      </c>
      <c r="B1032" s="66" t="s">
        <v>2769</v>
      </c>
      <c r="C1032" s="66"/>
      <c r="D1032" s="65" t="s">
        <v>14</v>
      </c>
      <c r="E1032" s="65"/>
      <c r="F1032" s="65"/>
      <c r="G1032" s="65" t="s">
        <v>2392</v>
      </c>
      <c r="H1032" s="67">
        <v>0.031</v>
      </c>
      <c r="I1032" s="67"/>
      <c r="J1032" s="70">
        <v>23.95</v>
      </c>
      <c r="K1032" s="70"/>
      <c r="L1032" s="70">
        <f>TRUNC(TRUNC(H1032,8)*J1032,2)</f>
        <v>0.74</v>
      </c>
    </row>
    <row r="1033" ht="15" customHeight="1" spans="1:12">
      <c r="A1033" s="65" t="s">
        <v>2770</v>
      </c>
      <c r="B1033" s="66" t="s">
        <v>2771</v>
      </c>
      <c r="C1033" s="66"/>
      <c r="D1033" s="65" t="s">
        <v>14</v>
      </c>
      <c r="E1033" s="65"/>
      <c r="F1033" s="65"/>
      <c r="G1033" s="65" t="s">
        <v>2392</v>
      </c>
      <c r="H1033" s="67">
        <v>0.081</v>
      </c>
      <c r="I1033" s="67"/>
      <c r="J1033" s="70">
        <v>32.02</v>
      </c>
      <c r="K1033" s="70"/>
      <c r="L1033" s="70">
        <f>TRUNC(TRUNC(H1033,8)*J1033,2)</f>
        <v>2.59</v>
      </c>
    </row>
    <row r="1034" ht="18" customHeight="1" spans="1:12">
      <c r="A1034" s="2"/>
      <c r="B1034" s="2"/>
      <c r="C1034" s="2"/>
      <c r="D1034" s="2"/>
      <c r="E1034" s="2"/>
      <c r="F1034" s="2"/>
      <c r="G1034" s="2"/>
      <c r="H1034" s="68" t="s">
        <v>2393</v>
      </c>
      <c r="I1034" s="68"/>
      <c r="J1034" s="68"/>
      <c r="K1034" s="68"/>
      <c r="L1034" s="71">
        <f>SUM(L1032:L1033)</f>
        <v>3.33</v>
      </c>
    </row>
    <row r="1035" ht="15" customHeight="1" spans="1:12">
      <c r="A1035" s="63" t="s">
        <v>2314</v>
      </c>
      <c r="B1035" s="63"/>
      <c r="C1035" s="63"/>
      <c r="D1035" s="64" t="s">
        <v>4</v>
      </c>
      <c r="E1035" s="64"/>
      <c r="F1035" s="64"/>
      <c r="G1035" s="64" t="s">
        <v>2297</v>
      </c>
      <c r="H1035" s="64" t="s">
        <v>2298</v>
      </c>
      <c r="I1035" s="64"/>
      <c r="J1035" s="64" t="s">
        <v>2299</v>
      </c>
      <c r="K1035" s="64"/>
      <c r="L1035" s="64" t="s">
        <v>2300</v>
      </c>
    </row>
    <row r="1036" ht="21" customHeight="1" spans="1:12">
      <c r="A1036" s="65" t="s">
        <v>2784</v>
      </c>
      <c r="B1036" s="66" t="s">
        <v>2785</v>
      </c>
      <c r="C1036" s="66"/>
      <c r="D1036" s="65" t="s">
        <v>14</v>
      </c>
      <c r="E1036" s="65"/>
      <c r="F1036" s="65"/>
      <c r="G1036" s="65" t="s">
        <v>193</v>
      </c>
      <c r="H1036" s="67">
        <v>1</v>
      </c>
      <c r="I1036" s="67"/>
      <c r="J1036" s="70">
        <v>9.71</v>
      </c>
      <c r="K1036" s="70"/>
      <c r="L1036" s="70">
        <f>TRUNC(TRUNC(H1036,8)*J1036,2)</f>
        <v>9.71</v>
      </c>
    </row>
    <row r="1037" ht="15" customHeight="1" spans="1:12">
      <c r="A1037" s="2"/>
      <c r="B1037" s="2"/>
      <c r="C1037" s="2"/>
      <c r="D1037" s="2"/>
      <c r="E1037" s="2"/>
      <c r="F1037" s="2"/>
      <c r="G1037" s="2"/>
      <c r="H1037" s="68" t="s">
        <v>2317</v>
      </c>
      <c r="I1037" s="68"/>
      <c r="J1037" s="68"/>
      <c r="K1037" s="68"/>
      <c r="L1037" s="71">
        <f>SUM(L1036:L1036)</f>
        <v>9.71</v>
      </c>
    </row>
    <row r="1038" ht="15" customHeight="1" spans="1:12">
      <c r="A1038" s="2"/>
      <c r="B1038" s="2"/>
      <c r="C1038" s="2"/>
      <c r="D1038" s="2"/>
      <c r="E1038" s="2"/>
      <c r="F1038" s="2"/>
      <c r="G1038" s="2"/>
      <c r="H1038" s="69" t="s">
        <v>2318</v>
      </c>
      <c r="I1038" s="69"/>
      <c r="J1038" s="69"/>
      <c r="K1038" s="69"/>
      <c r="L1038" s="72">
        <f>SUM(L1030,L1034,L1037)</f>
        <v>13.74</v>
      </c>
    </row>
    <row r="1039" ht="9.95" customHeight="1" spans="1:12">
      <c r="A1039" s="2"/>
      <c r="B1039" s="2"/>
      <c r="C1039" s="2"/>
      <c r="D1039" s="2"/>
      <c r="E1039" s="2"/>
      <c r="F1039" s="2"/>
      <c r="G1039" s="2"/>
      <c r="H1039" s="61"/>
      <c r="I1039" s="61"/>
      <c r="J1039" s="61"/>
      <c r="K1039" s="61"/>
      <c r="L1039" s="61"/>
    </row>
    <row r="1040" ht="20.1" customHeight="1" spans="1:12">
      <c r="A1040" s="62" t="s">
        <v>2816</v>
      </c>
      <c r="B1040" s="62"/>
      <c r="C1040" s="62"/>
      <c r="D1040" s="62"/>
      <c r="E1040" s="62"/>
      <c r="F1040" s="62"/>
      <c r="G1040" s="62"/>
      <c r="H1040" s="62"/>
      <c r="I1040" s="62"/>
      <c r="J1040" s="62"/>
      <c r="K1040" s="62"/>
      <c r="L1040" s="62"/>
    </row>
    <row r="1041" ht="15" customHeight="1" spans="1:12">
      <c r="A1041" s="63" t="s">
        <v>2413</v>
      </c>
      <c r="B1041" s="63"/>
      <c r="C1041" s="63"/>
      <c r="D1041" s="64" t="s">
        <v>4</v>
      </c>
      <c r="E1041" s="64"/>
      <c r="F1041" s="64"/>
      <c r="G1041" s="64" t="s">
        <v>2297</v>
      </c>
      <c r="H1041" s="64" t="s">
        <v>2298</v>
      </c>
      <c r="I1041" s="64"/>
      <c r="J1041" s="64" t="s">
        <v>2299</v>
      </c>
      <c r="K1041" s="64"/>
      <c r="L1041" s="64" t="s">
        <v>2300</v>
      </c>
    </row>
    <row r="1042" ht="21" customHeight="1" spans="1:12">
      <c r="A1042" s="65" t="s">
        <v>2764</v>
      </c>
      <c r="B1042" s="66" t="s">
        <v>2765</v>
      </c>
      <c r="C1042" s="66"/>
      <c r="D1042" s="65" t="s">
        <v>14</v>
      </c>
      <c r="E1042" s="65"/>
      <c r="F1042" s="65"/>
      <c r="G1042" s="65" t="s">
        <v>193</v>
      </c>
      <c r="H1042" s="67">
        <v>0.025</v>
      </c>
      <c r="I1042" s="67"/>
      <c r="J1042" s="70">
        <v>24.95</v>
      </c>
      <c r="K1042" s="70"/>
      <c r="L1042" s="70">
        <f>TRUNC(TRUNC(H1042,8)*J1042,2)</f>
        <v>0.62</v>
      </c>
    </row>
    <row r="1043" ht="29.1" customHeight="1" spans="1:12">
      <c r="A1043" s="65" t="s">
        <v>2766</v>
      </c>
      <c r="B1043" s="66" t="s">
        <v>2767</v>
      </c>
      <c r="C1043" s="66"/>
      <c r="D1043" s="65" t="s">
        <v>14</v>
      </c>
      <c r="E1043" s="65"/>
      <c r="F1043" s="65"/>
      <c r="G1043" s="65" t="s">
        <v>35</v>
      </c>
      <c r="H1043" s="67">
        <v>0.245</v>
      </c>
      <c r="I1043" s="67"/>
      <c r="J1043" s="70">
        <v>0.21</v>
      </c>
      <c r="K1043" s="70"/>
      <c r="L1043" s="70">
        <f>TRUNC(TRUNC(H1043,8)*J1043,2)</f>
        <v>0.05</v>
      </c>
    </row>
    <row r="1044" ht="15" customHeight="1" spans="1:12">
      <c r="A1044" s="2"/>
      <c r="B1044" s="2"/>
      <c r="C1044" s="2"/>
      <c r="D1044" s="2"/>
      <c r="E1044" s="2"/>
      <c r="F1044" s="2"/>
      <c r="G1044" s="2"/>
      <c r="H1044" s="68" t="s">
        <v>2424</v>
      </c>
      <c r="I1044" s="68"/>
      <c r="J1044" s="68"/>
      <c r="K1044" s="68"/>
      <c r="L1044" s="71">
        <f>SUM(L1042:L1043)</f>
        <v>0.67</v>
      </c>
    </row>
    <row r="1045" ht="15" customHeight="1" spans="1:12">
      <c r="A1045" s="63" t="s">
        <v>2389</v>
      </c>
      <c r="B1045" s="63"/>
      <c r="C1045" s="63"/>
      <c r="D1045" s="64" t="s">
        <v>4</v>
      </c>
      <c r="E1045" s="64"/>
      <c r="F1045" s="64"/>
      <c r="G1045" s="64" t="s">
        <v>2297</v>
      </c>
      <c r="H1045" s="64" t="s">
        <v>2298</v>
      </c>
      <c r="I1045" s="64"/>
      <c r="J1045" s="64" t="s">
        <v>2299</v>
      </c>
      <c r="K1045" s="64"/>
      <c r="L1045" s="64" t="s">
        <v>2300</v>
      </c>
    </row>
    <row r="1046" ht="21" customHeight="1" spans="1:12">
      <c r="A1046" s="65" t="s">
        <v>2768</v>
      </c>
      <c r="B1046" s="66" t="s">
        <v>2769</v>
      </c>
      <c r="C1046" s="66"/>
      <c r="D1046" s="65" t="s">
        <v>14</v>
      </c>
      <c r="E1046" s="65"/>
      <c r="F1046" s="65"/>
      <c r="G1046" s="65" t="s">
        <v>2392</v>
      </c>
      <c r="H1046" s="67">
        <v>0.019</v>
      </c>
      <c r="I1046" s="67"/>
      <c r="J1046" s="70">
        <v>23.95</v>
      </c>
      <c r="K1046" s="70"/>
      <c r="L1046" s="70">
        <f>TRUNC(TRUNC(H1046,8)*J1046,2)</f>
        <v>0.45</v>
      </c>
    </row>
    <row r="1047" ht="15" customHeight="1" spans="1:12">
      <c r="A1047" s="65" t="s">
        <v>2770</v>
      </c>
      <c r="B1047" s="66" t="s">
        <v>2771</v>
      </c>
      <c r="C1047" s="66"/>
      <c r="D1047" s="65" t="s">
        <v>14</v>
      </c>
      <c r="E1047" s="65"/>
      <c r="F1047" s="65"/>
      <c r="G1047" s="65" t="s">
        <v>2392</v>
      </c>
      <c r="H1047" s="67">
        <v>0.049</v>
      </c>
      <c r="I1047" s="67"/>
      <c r="J1047" s="70">
        <v>32.02</v>
      </c>
      <c r="K1047" s="70"/>
      <c r="L1047" s="70">
        <f>TRUNC(TRUNC(H1047,8)*J1047,2)</f>
        <v>1.56</v>
      </c>
    </row>
    <row r="1048" ht="18" customHeight="1" spans="1:12">
      <c r="A1048" s="2"/>
      <c r="B1048" s="2"/>
      <c r="C1048" s="2"/>
      <c r="D1048" s="2"/>
      <c r="E1048" s="2"/>
      <c r="F1048" s="2"/>
      <c r="G1048" s="2"/>
      <c r="H1048" s="68" t="s">
        <v>2393</v>
      </c>
      <c r="I1048" s="68"/>
      <c r="J1048" s="68"/>
      <c r="K1048" s="68"/>
      <c r="L1048" s="71">
        <f>SUM(L1046:L1047)</f>
        <v>2.01</v>
      </c>
    </row>
    <row r="1049" ht="15" customHeight="1" spans="1:12">
      <c r="A1049" s="63" t="s">
        <v>2314</v>
      </c>
      <c r="B1049" s="63"/>
      <c r="C1049" s="63"/>
      <c r="D1049" s="64" t="s">
        <v>4</v>
      </c>
      <c r="E1049" s="64"/>
      <c r="F1049" s="64"/>
      <c r="G1049" s="64" t="s">
        <v>2297</v>
      </c>
      <c r="H1049" s="64" t="s">
        <v>2298</v>
      </c>
      <c r="I1049" s="64"/>
      <c r="J1049" s="64" t="s">
        <v>2299</v>
      </c>
      <c r="K1049" s="64"/>
      <c r="L1049" s="64" t="s">
        <v>2300</v>
      </c>
    </row>
    <row r="1050" ht="21" customHeight="1" spans="1:12">
      <c r="A1050" s="65" t="s">
        <v>2817</v>
      </c>
      <c r="B1050" s="66" t="s">
        <v>2818</v>
      </c>
      <c r="C1050" s="66"/>
      <c r="D1050" s="65" t="s">
        <v>14</v>
      </c>
      <c r="E1050" s="65"/>
      <c r="F1050" s="65"/>
      <c r="G1050" s="65" t="s">
        <v>193</v>
      </c>
      <c r="H1050" s="67">
        <v>1</v>
      </c>
      <c r="I1050" s="67"/>
      <c r="J1050" s="70">
        <v>8.22</v>
      </c>
      <c r="K1050" s="70"/>
      <c r="L1050" s="70">
        <f>TRUNC(TRUNC(H1050,8)*J1050,2)</f>
        <v>8.22</v>
      </c>
    </row>
    <row r="1051" ht="15" customHeight="1" spans="1:12">
      <c r="A1051" s="2"/>
      <c r="B1051" s="2"/>
      <c r="C1051" s="2"/>
      <c r="D1051" s="2"/>
      <c r="E1051" s="2"/>
      <c r="F1051" s="2"/>
      <c r="G1051" s="2"/>
      <c r="H1051" s="68" t="s">
        <v>2317</v>
      </c>
      <c r="I1051" s="68"/>
      <c r="J1051" s="68"/>
      <c r="K1051" s="68"/>
      <c r="L1051" s="71">
        <f>SUM(L1050:L1050)</f>
        <v>8.22</v>
      </c>
    </row>
    <row r="1052" ht="15" customHeight="1" spans="1:12">
      <c r="A1052" s="2"/>
      <c r="B1052" s="2"/>
      <c r="C1052" s="2"/>
      <c r="D1052" s="2"/>
      <c r="E1052" s="2"/>
      <c r="F1052" s="2"/>
      <c r="G1052" s="2"/>
      <c r="H1052" s="69" t="s">
        <v>2318</v>
      </c>
      <c r="I1052" s="69"/>
      <c r="J1052" s="69"/>
      <c r="K1052" s="69"/>
      <c r="L1052" s="72">
        <f>SUM(L1044,L1048,L1051)</f>
        <v>10.9</v>
      </c>
    </row>
    <row r="1053" ht="9.95" customHeight="1" spans="1:12">
      <c r="A1053" s="2"/>
      <c r="B1053" s="2"/>
      <c r="C1053" s="2"/>
      <c r="D1053" s="2"/>
      <c r="E1053" s="2"/>
      <c r="F1053" s="2"/>
      <c r="G1053" s="2"/>
      <c r="H1053" s="61"/>
      <c r="I1053" s="61"/>
      <c r="J1053" s="61"/>
      <c r="K1053" s="61"/>
      <c r="L1053" s="61"/>
    </row>
    <row r="1054" ht="20.1" customHeight="1" spans="1:12">
      <c r="A1054" s="62" t="s">
        <v>2819</v>
      </c>
      <c r="B1054" s="62"/>
      <c r="C1054" s="62"/>
      <c r="D1054" s="62"/>
      <c r="E1054" s="62"/>
      <c r="F1054" s="62"/>
      <c r="G1054" s="62"/>
      <c r="H1054" s="62"/>
      <c r="I1054" s="62"/>
      <c r="J1054" s="62"/>
      <c r="K1054" s="62"/>
      <c r="L1054" s="62"/>
    </row>
    <row r="1055" ht="15" customHeight="1" spans="1:12">
      <c r="A1055" s="63" t="s">
        <v>2381</v>
      </c>
      <c r="B1055" s="63"/>
      <c r="C1055" s="63"/>
      <c r="D1055" s="64" t="s">
        <v>4</v>
      </c>
      <c r="E1055" s="64"/>
      <c r="F1055" s="64"/>
      <c r="G1055" s="64" t="s">
        <v>2297</v>
      </c>
      <c r="H1055" s="64" t="s">
        <v>2298</v>
      </c>
      <c r="I1055" s="64"/>
      <c r="J1055" s="64" t="s">
        <v>2299</v>
      </c>
      <c r="K1055" s="64"/>
      <c r="L1055" s="64" t="s">
        <v>2300</v>
      </c>
    </row>
    <row r="1056" ht="29.1" customHeight="1" spans="1:12">
      <c r="A1056" s="65" t="s">
        <v>2820</v>
      </c>
      <c r="B1056" s="66" t="s">
        <v>2821</v>
      </c>
      <c r="C1056" s="66"/>
      <c r="D1056" s="65" t="s">
        <v>14</v>
      </c>
      <c r="E1056" s="65"/>
      <c r="F1056" s="65"/>
      <c r="G1056" s="65" t="s">
        <v>2387</v>
      </c>
      <c r="H1056" s="67">
        <v>0.005</v>
      </c>
      <c r="I1056" s="67"/>
      <c r="J1056" s="70">
        <v>10.35</v>
      </c>
      <c r="K1056" s="70"/>
      <c r="L1056" s="70">
        <f>TRUNC(TRUNC(H1056,8)*J1056,2)</f>
        <v>0.05</v>
      </c>
    </row>
    <row r="1057" ht="18" customHeight="1" spans="1:12">
      <c r="A1057" s="2"/>
      <c r="B1057" s="2"/>
      <c r="C1057" s="2"/>
      <c r="D1057" s="2"/>
      <c r="E1057" s="2"/>
      <c r="F1057" s="2"/>
      <c r="G1057" s="2"/>
      <c r="H1057" s="68" t="s">
        <v>2388</v>
      </c>
      <c r="I1057" s="68"/>
      <c r="J1057" s="68"/>
      <c r="K1057" s="68"/>
      <c r="L1057" s="71">
        <f>SUM(L1056:L1056)</f>
        <v>0.05</v>
      </c>
    </row>
    <row r="1058" ht="15" customHeight="1" spans="1:12">
      <c r="A1058" s="63" t="s">
        <v>2389</v>
      </c>
      <c r="B1058" s="63"/>
      <c r="C1058" s="63"/>
      <c r="D1058" s="64" t="s">
        <v>4</v>
      </c>
      <c r="E1058" s="64"/>
      <c r="F1058" s="64"/>
      <c r="G1058" s="64" t="s">
        <v>2297</v>
      </c>
      <c r="H1058" s="64" t="s">
        <v>2298</v>
      </c>
      <c r="I1058" s="64"/>
      <c r="J1058" s="64" t="s">
        <v>2299</v>
      </c>
      <c r="K1058" s="64"/>
      <c r="L1058" s="64" t="s">
        <v>2300</v>
      </c>
    </row>
    <row r="1059" ht="15" customHeight="1" spans="1:12">
      <c r="A1059" s="65" t="s">
        <v>2630</v>
      </c>
      <c r="B1059" s="66" t="s">
        <v>2631</v>
      </c>
      <c r="C1059" s="66"/>
      <c r="D1059" s="65" t="s">
        <v>14</v>
      </c>
      <c r="E1059" s="65"/>
      <c r="F1059" s="65"/>
      <c r="G1059" s="65" t="s">
        <v>2392</v>
      </c>
      <c r="H1059" s="67">
        <v>0.009</v>
      </c>
      <c r="I1059" s="67"/>
      <c r="J1059" s="70">
        <v>32.27</v>
      </c>
      <c r="K1059" s="70"/>
      <c r="L1059" s="70">
        <f>TRUNC(TRUNC(H1059,8)*J1059,2)</f>
        <v>0.29</v>
      </c>
    </row>
    <row r="1060" ht="15" customHeight="1" spans="1:12">
      <c r="A1060" s="65" t="s">
        <v>2395</v>
      </c>
      <c r="B1060" s="66" t="s">
        <v>2396</v>
      </c>
      <c r="C1060" s="66"/>
      <c r="D1060" s="65" t="s">
        <v>14</v>
      </c>
      <c r="E1060" s="65"/>
      <c r="F1060" s="65"/>
      <c r="G1060" s="65" t="s">
        <v>2392</v>
      </c>
      <c r="H1060" s="67">
        <v>0.019</v>
      </c>
      <c r="I1060" s="67"/>
      <c r="J1060" s="70">
        <v>23.23</v>
      </c>
      <c r="K1060" s="70"/>
      <c r="L1060" s="70">
        <f>TRUNC(TRUNC(H1060,8)*J1060,2)</f>
        <v>0.44</v>
      </c>
    </row>
    <row r="1061" ht="18" customHeight="1" spans="1:12">
      <c r="A1061" s="2"/>
      <c r="B1061" s="2"/>
      <c r="C1061" s="2"/>
      <c r="D1061" s="2"/>
      <c r="E1061" s="2"/>
      <c r="F1061" s="2"/>
      <c r="G1061" s="2"/>
      <c r="H1061" s="68" t="s">
        <v>2393</v>
      </c>
      <c r="I1061" s="68"/>
      <c r="J1061" s="68"/>
      <c r="K1061" s="68"/>
      <c r="L1061" s="71">
        <f>SUM(L1059:L1060)</f>
        <v>0.73</v>
      </c>
    </row>
    <row r="1062" ht="15" customHeight="1" spans="1:12">
      <c r="A1062" s="2"/>
      <c r="B1062" s="2"/>
      <c r="C1062" s="2"/>
      <c r="D1062" s="2"/>
      <c r="E1062" s="2"/>
      <c r="F1062" s="2"/>
      <c r="G1062" s="2"/>
      <c r="H1062" s="69" t="s">
        <v>2318</v>
      </c>
      <c r="I1062" s="69"/>
      <c r="J1062" s="69"/>
      <c r="K1062" s="69"/>
      <c r="L1062" s="72">
        <f>SUM(L1057,L1061)</f>
        <v>0.78</v>
      </c>
    </row>
    <row r="1063" ht="9.95" customHeight="1" spans="1:12">
      <c r="A1063" s="2"/>
      <c r="B1063" s="2"/>
      <c r="C1063" s="2"/>
      <c r="D1063" s="2"/>
      <c r="E1063" s="2"/>
      <c r="F1063" s="2"/>
      <c r="G1063" s="2"/>
      <c r="H1063" s="61"/>
      <c r="I1063" s="61"/>
      <c r="J1063" s="61"/>
      <c r="K1063" s="61"/>
      <c r="L1063" s="61"/>
    </row>
    <row r="1064" ht="20.1" customHeight="1" spans="1:12">
      <c r="A1064" s="62" t="s">
        <v>2822</v>
      </c>
      <c r="B1064" s="62"/>
      <c r="C1064" s="62"/>
      <c r="D1064" s="62"/>
      <c r="E1064" s="62"/>
      <c r="F1064" s="62"/>
      <c r="G1064" s="62"/>
      <c r="H1064" s="62"/>
      <c r="I1064" s="62"/>
      <c r="J1064" s="62"/>
      <c r="K1064" s="62"/>
      <c r="L1064" s="62"/>
    </row>
    <row r="1065" ht="15" customHeight="1" spans="1:12">
      <c r="A1065" s="63" t="s">
        <v>2413</v>
      </c>
      <c r="B1065" s="63"/>
      <c r="C1065" s="63"/>
      <c r="D1065" s="64" t="s">
        <v>4</v>
      </c>
      <c r="E1065" s="64"/>
      <c r="F1065" s="64"/>
      <c r="G1065" s="64" t="s">
        <v>2297</v>
      </c>
      <c r="H1065" s="64" t="s">
        <v>2298</v>
      </c>
      <c r="I1065" s="64"/>
      <c r="J1065" s="64" t="s">
        <v>2299</v>
      </c>
      <c r="K1065" s="64"/>
      <c r="L1065" s="64" t="s">
        <v>2300</v>
      </c>
    </row>
    <row r="1066" ht="15" customHeight="1" spans="1:12">
      <c r="A1066" s="65" t="s">
        <v>2823</v>
      </c>
      <c r="B1066" s="66" t="s">
        <v>2824</v>
      </c>
      <c r="C1066" s="66"/>
      <c r="D1066" s="65" t="s">
        <v>14</v>
      </c>
      <c r="E1066" s="65"/>
      <c r="F1066" s="65"/>
      <c r="G1066" s="65" t="s">
        <v>41</v>
      </c>
      <c r="H1066" s="67">
        <v>1.04</v>
      </c>
      <c r="I1066" s="67"/>
      <c r="J1066" s="70">
        <v>2.22</v>
      </c>
      <c r="K1066" s="70"/>
      <c r="L1066" s="70">
        <f>TRUNC(TRUNC(H1066,8)*J1066,2)</f>
        <v>2.3</v>
      </c>
    </row>
    <row r="1067" ht="15" customHeight="1" spans="1:12">
      <c r="A1067" s="2"/>
      <c r="B1067" s="2"/>
      <c r="C1067" s="2"/>
      <c r="D1067" s="2"/>
      <c r="E1067" s="2"/>
      <c r="F1067" s="2"/>
      <c r="G1067" s="2"/>
      <c r="H1067" s="68" t="s">
        <v>2424</v>
      </c>
      <c r="I1067" s="68"/>
      <c r="J1067" s="68"/>
      <c r="K1067" s="68"/>
      <c r="L1067" s="71">
        <f>SUM(L1066:L1066)</f>
        <v>2.3</v>
      </c>
    </row>
    <row r="1068" ht="15" customHeight="1" spans="1:12">
      <c r="A1068" s="63" t="s">
        <v>2389</v>
      </c>
      <c r="B1068" s="63"/>
      <c r="C1068" s="63"/>
      <c r="D1068" s="64" t="s">
        <v>4</v>
      </c>
      <c r="E1068" s="64"/>
      <c r="F1068" s="64"/>
      <c r="G1068" s="64" t="s">
        <v>2297</v>
      </c>
      <c r="H1068" s="64" t="s">
        <v>2298</v>
      </c>
      <c r="I1068" s="64"/>
      <c r="J1068" s="64" t="s">
        <v>2299</v>
      </c>
      <c r="K1068" s="64"/>
      <c r="L1068" s="64" t="s">
        <v>2300</v>
      </c>
    </row>
    <row r="1069" ht="15" customHeight="1" spans="1:12">
      <c r="A1069" s="65" t="s">
        <v>2630</v>
      </c>
      <c r="B1069" s="66" t="s">
        <v>2631</v>
      </c>
      <c r="C1069" s="66"/>
      <c r="D1069" s="65" t="s">
        <v>14</v>
      </c>
      <c r="E1069" s="65"/>
      <c r="F1069" s="65"/>
      <c r="G1069" s="65" t="s">
        <v>2392</v>
      </c>
      <c r="H1069" s="67">
        <v>0.014</v>
      </c>
      <c r="I1069" s="67"/>
      <c r="J1069" s="70">
        <v>32.27</v>
      </c>
      <c r="K1069" s="70"/>
      <c r="L1069" s="70">
        <f>TRUNC(TRUNC(H1069,8)*J1069,2)</f>
        <v>0.45</v>
      </c>
    </row>
    <row r="1070" ht="15" customHeight="1" spans="1:12">
      <c r="A1070" s="65" t="s">
        <v>2395</v>
      </c>
      <c r="B1070" s="66" t="s">
        <v>2396</v>
      </c>
      <c r="C1070" s="66"/>
      <c r="D1070" s="65" t="s">
        <v>14</v>
      </c>
      <c r="E1070" s="65"/>
      <c r="F1070" s="65"/>
      <c r="G1070" s="65" t="s">
        <v>2392</v>
      </c>
      <c r="H1070" s="67">
        <v>0.005</v>
      </c>
      <c r="I1070" s="67"/>
      <c r="J1070" s="70">
        <v>23.23</v>
      </c>
      <c r="K1070" s="70"/>
      <c r="L1070" s="70">
        <f>TRUNC(TRUNC(H1070,8)*J1070,2)</f>
        <v>0.11</v>
      </c>
    </row>
    <row r="1071" ht="18" customHeight="1" spans="1:12">
      <c r="A1071" s="2"/>
      <c r="B1071" s="2"/>
      <c r="C1071" s="2"/>
      <c r="D1071" s="2"/>
      <c r="E1071" s="2"/>
      <c r="F1071" s="2"/>
      <c r="G1071" s="2"/>
      <c r="H1071" s="68" t="s">
        <v>2393</v>
      </c>
      <c r="I1071" s="68"/>
      <c r="J1071" s="68"/>
      <c r="K1071" s="68"/>
      <c r="L1071" s="71">
        <f>SUM(L1069:L1070)</f>
        <v>0.56</v>
      </c>
    </row>
    <row r="1072" ht="15" customHeight="1" spans="1:12">
      <c r="A1072" s="2"/>
      <c r="B1072" s="2"/>
      <c r="C1072" s="2"/>
      <c r="D1072" s="2"/>
      <c r="E1072" s="2"/>
      <c r="F1072" s="2"/>
      <c r="G1072" s="2"/>
      <c r="H1072" s="69" t="s">
        <v>2318</v>
      </c>
      <c r="I1072" s="69"/>
      <c r="J1072" s="69"/>
      <c r="K1072" s="69"/>
      <c r="L1072" s="72">
        <f>SUM(L1067,L1071)</f>
        <v>2.86</v>
      </c>
    </row>
    <row r="1073" ht="9.95" customHeight="1" spans="1:12">
      <c r="A1073" s="2"/>
      <c r="B1073" s="2"/>
      <c r="C1073" s="2"/>
      <c r="D1073" s="2"/>
      <c r="E1073" s="2"/>
      <c r="F1073" s="2"/>
      <c r="G1073" s="2"/>
      <c r="H1073" s="61"/>
      <c r="I1073" s="61"/>
      <c r="J1073" s="61"/>
      <c r="K1073" s="61"/>
      <c r="L1073" s="61"/>
    </row>
    <row r="1074" ht="20.1" customHeight="1" spans="1:12">
      <c r="A1074" s="62" t="s">
        <v>2825</v>
      </c>
      <c r="B1074" s="62"/>
      <c r="C1074" s="62"/>
      <c r="D1074" s="62"/>
      <c r="E1074" s="62"/>
      <c r="F1074" s="62"/>
      <c r="G1074" s="62"/>
      <c r="H1074" s="62"/>
      <c r="I1074" s="62"/>
      <c r="J1074" s="62"/>
      <c r="K1074" s="62"/>
      <c r="L1074" s="62"/>
    </row>
    <row r="1075" ht="15" customHeight="1" spans="1:12">
      <c r="A1075" s="63" t="s">
        <v>2413</v>
      </c>
      <c r="B1075" s="63"/>
      <c r="C1075" s="63"/>
      <c r="D1075" s="64" t="s">
        <v>4</v>
      </c>
      <c r="E1075" s="64"/>
      <c r="F1075" s="64"/>
      <c r="G1075" s="64" t="s">
        <v>2297</v>
      </c>
      <c r="H1075" s="64" t="s">
        <v>2298</v>
      </c>
      <c r="I1075" s="64"/>
      <c r="J1075" s="64" t="s">
        <v>2299</v>
      </c>
      <c r="K1075" s="64"/>
      <c r="L1075" s="64" t="s">
        <v>2300</v>
      </c>
    </row>
    <row r="1076" ht="21" customHeight="1" spans="1:12">
      <c r="A1076" s="65" t="s">
        <v>2743</v>
      </c>
      <c r="B1076" s="66" t="s">
        <v>2744</v>
      </c>
      <c r="C1076" s="66"/>
      <c r="D1076" s="65" t="s">
        <v>14</v>
      </c>
      <c r="E1076" s="65"/>
      <c r="F1076" s="65"/>
      <c r="G1076" s="65" t="s">
        <v>2732</v>
      </c>
      <c r="H1076" s="67">
        <v>0.017</v>
      </c>
      <c r="I1076" s="67"/>
      <c r="J1076" s="70">
        <v>6.39</v>
      </c>
      <c r="K1076" s="70"/>
      <c r="L1076" s="70">
        <f>TRUNC(TRUNC(H1076,8)*J1076,2)</f>
        <v>0.1</v>
      </c>
    </row>
    <row r="1077" ht="21" customHeight="1" spans="1:12">
      <c r="A1077" s="65" t="s">
        <v>2604</v>
      </c>
      <c r="B1077" s="66" t="s">
        <v>2605</v>
      </c>
      <c r="C1077" s="66"/>
      <c r="D1077" s="65" t="s">
        <v>14</v>
      </c>
      <c r="E1077" s="65"/>
      <c r="F1077" s="65"/>
      <c r="G1077" s="65" t="s">
        <v>146</v>
      </c>
      <c r="H1077" s="67">
        <v>0.37</v>
      </c>
      <c r="I1077" s="67"/>
      <c r="J1077" s="70">
        <v>9.5</v>
      </c>
      <c r="K1077" s="70"/>
      <c r="L1077" s="70">
        <f>TRUNC(TRUNC(H1077,8)*J1077,2)</f>
        <v>3.51</v>
      </c>
    </row>
    <row r="1078" ht="15" customHeight="1" spans="1:12">
      <c r="A1078" s="65" t="s">
        <v>2724</v>
      </c>
      <c r="B1078" s="66" t="s">
        <v>2725</v>
      </c>
      <c r="C1078" s="66"/>
      <c r="D1078" s="65" t="s">
        <v>14</v>
      </c>
      <c r="E1078" s="65"/>
      <c r="F1078" s="65"/>
      <c r="G1078" s="65" t="s">
        <v>193</v>
      </c>
      <c r="H1078" s="67">
        <v>0.095</v>
      </c>
      <c r="I1078" s="67"/>
      <c r="J1078" s="70">
        <v>17.76</v>
      </c>
      <c r="K1078" s="70"/>
      <c r="L1078" s="70">
        <f>TRUNC(TRUNC(H1078,8)*J1078,2)</f>
        <v>1.68</v>
      </c>
    </row>
    <row r="1079" ht="21" customHeight="1" spans="1:12">
      <c r="A1079" s="65" t="s">
        <v>2751</v>
      </c>
      <c r="B1079" s="66" t="s">
        <v>2752</v>
      </c>
      <c r="C1079" s="66"/>
      <c r="D1079" s="65" t="s">
        <v>14</v>
      </c>
      <c r="E1079" s="65"/>
      <c r="F1079" s="65"/>
      <c r="G1079" s="65" t="s">
        <v>146</v>
      </c>
      <c r="H1079" s="67">
        <v>0.44</v>
      </c>
      <c r="I1079" s="67"/>
      <c r="J1079" s="70">
        <v>3.32</v>
      </c>
      <c r="K1079" s="70"/>
      <c r="L1079" s="70">
        <f>TRUNC(TRUNC(H1079,8)*J1079,2)</f>
        <v>1.46</v>
      </c>
    </row>
    <row r="1080" ht="29.1" customHeight="1" spans="1:12">
      <c r="A1080" s="65" t="s">
        <v>2521</v>
      </c>
      <c r="B1080" s="66" t="s">
        <v>2522</v>
      </c>
      <c r="C1080" s="66"/>
      <c r="D1080" s="65" t="s">
        <v>14</v>
      </c>
      <c r="E1080" s="65"/>
      <c r="F1080" s="65"/>
      <c r="G1080" s="65" t="s">
        <v>146</v>
      </c>
      <c r="H1080" s="67">
        <v>1.38</v>
      </c>
      <c r="I1080" s="67"/>
      <c r="J1080" s="70">
        <v>18.75</v>
      </c>
      <c r="K1080" s="70"/>
      <c r="L1080" s="70">
        <f>TRUNC(TRUNC(H1080,8)*J1080,2)</f>
        <v>25.87</v>
      </c>
    </row>
    <row r="1081" ht="15" customHeight="1" spans="1:12">
      <c r="A1081" s="2"/>
      <c r="B1081" s="2"/>
      <c r="C1081" s="2"/>
      <c r="D1081" s="2"/>
      <c r="E1081" s="2"/>
      <c r="F1081" s="2"/>
      <c r="G1081" s="2"/>
      <c r="H1081" s="68" t="s">
        <v>2424</v>
      </c>
      <c r="I1081" s="68"/>
      <c r="J1081" s="68"/>
      <c r="K1081" s="68"/>
      <c r="L1081" s="71">
        <f>SUM(L1076:L1080)</f>
        <v>32.62</v>
      </c>
    </row>
    <row r="1082" ht="15" customHeight="1" spans="1:12">
      <c r="A1082" s="63" t="s">
        <v>2389</v>
      </c>
      <c r="B1082" s="63"/>
      <c r="C1082" s="63"/>
      <c r="D1082" s="64" t="s">
        <v>4</v>
      </c>
      <c r="E1082" s="64"/>
      <c r="F1082" s="64"/>
      <c r="G1082" s="64" t="s">
        <v>2297</v>
      </c>
      <c r="H1082" s="64" t="s">
        <v>2298</v>
      </c>
      <c r="I1082" s="64"/>
      <c r="J1082" s="64" t="s">
        <v>2299</v>
      </c>
      <c r="K1082" s="64"/>
      <c r="L1082" s="64" t="s">
        <v>2300</v>
      </c>
    </row>
    <row r="1083" ht="21" customHeight="1" spans="1:12">
      <c r="A1083" s="65" t="s">
        <v>2612</v>
      </c>
      <c r="B1083" s="66" t="s">
        <v>2613</v>
      </c>
      <c r="C1083" s="66"/>
      <c r="D1083" s="65" t="s">
        <v>14</v>
      </c>
      <c r="E1083" s="65"/>
      <c r="F1083" s="65"/>
      <c r="G1083" s="65" t="s">
        <v>2392</v>
      </c>
      <c r="H1083" s="67">
        <v>1.444</v>
      </c>
      <c r="I1083" s="67"/>
      <c r="J1083" s="70">
        <v>23.87</v>
      </c>
      <c r="K1083" s="70"/>
      <c r="L1083" s="70">
        <f>TRUNC(TRUNC(H1083,8)*J1083,2)</f>
        <v>34.46</v>
      </c>
    </row>
    <row r="1084" ht="21" customHeight="1" spans="1:12">
      <c r="A1084" s="65" t="s">
        <v>2523</v>
      </c>
      <c r="B1084" s="66" t="s">
        <v>2524</v>
      </c>
      <c r="C1084" s="66"/>
      <c r="D1084" s="65" t="s">
        <v>14</v>
      </c>
      <c r="E1084" s="65"/>
      <c r="F1084" s="65"/>
      <c r="G1084" s="65" t="s">
        <v>2392</v>
      </c>
      <c r="H1084" s="67">
        <v>2.357</v>
      </c>
      <c r="I1084" s="67"/>
      <c r="J1084" s="70">
        <v>31.88</v>
      </c>
      <c r="K1084" s="70"/>
      <c r="L1084" s="70">
        <f>TRUNC(TRUNC(H1084,8)*J1084,2)</f>
        <v>75.14</v>
      </c>
    </row>
    <row r="1085" ht="18" customHeight="1" spans="1:12">
      <c r="A1085" s="2"/>
      <c r="B1085" s="2"/>
      <c r="C1085" s="2"/>
      <c r="D1085" s="2"/>
      <c r="E1085" s="2"/>
      <c r="F1085" s="2"/>
      <c r="G1085" s="2"/>
      <c r="H1085" s="68" t="s">
        <v>2393</v>
      </c>
      <c r="I1085" s="68"/>
      <c r="J1085" s="68"/>
      <c r="K1085" s="68"/>
      <c r="L1085" s="71">
        <f>SUM(L1083:L1084)</f>
        <v>109.6</v>
      </c>
    </row>
    <row r="1086" ht="15" customHeight="1" spans="1:12">
      <c r="A1086" s="2"/>
      <c r="B1086" s="2"/>
      <c r="C1086" s="2"/>
      <c r="D1086" s="2"/>
      <c r="E1086" s="2"/>
      <c r="F1086" s="2"/>
      <c r="G1086" s="2"/>
      <c r="H1086" s="69" t="s">
        <v>2318</v>
      </c>
      <c r="I1086" s="69"/>
      <c r="J1086" s="69"/>
      <c r="K1086" s="69"/>
      <c r="L1086" s="72">
        <f>SUM(L1081,L1085)</f>
        <v>142.22</v>
      </c>
    </row>
    <row r="1087" ht="9.95" customHeight="1" spans="1:12">
      <c r="A1087" s="2"/>
      <c r="B1087" s="2"/>
      <c r="C1087" s="2"/>
      <c r="D1087" s="2"/>
      <c r="E1087" s="2"/>
      <c r="F1087" s="2"/>
      <c r="G1087" s="2"/>
      <c r="H1087" s="61"/>
      <c r="I1087" s="61"/>
      <c r="J1087" s="61"/>
      <c r="K1087" s="61"/>
      <c r="L1087" s="61"/>
    </row>
    <row r="1088" ht="20.1" customHeight="1" spans="1:12">
      <c r="A1088" s="62" t="s">
        <v>2826</v>
      </c>
      <c r="B1088" s="62"/>
      <c r="C1088" s="62"/>
      <c r="D1088" s="62"/>
      <c r="E1088" s="62"/>
      <c r="F1088" s="62"/>
      <c r="G1088" s="62"/>
      <c r="H1088" s="62"/>
      <c r="I1088" s="62"/>
      <c r="J1088" s="62"/>
      <c r="K1088" s="62"/>
      <c r="L1088" s="62"/>
    </row>
    <row r="1089" ht="15" customHeight="1" spans="1:12">
      <c r="A1089" s="63" t="s">
        <v>2381</v>
      </c>
      <c r="B1089" s="63"/>
      <c r="C1089" s="63"/>
      <c r="D1089" s="64" t="s">
        <v>4</v>
      </c>
      <c r="E1089" s="64"/>
      <c r="F1089" s="64"/>
      <c r="G1089" s="64" t="s">
        <v>2297</v>
      </c>
      <c r="H1089" s="64" t="s">
        <v>2298</v>
      </c>
      <c r="I1089" s="64"/>
      <c r="J1089" s="64" t="s">
        <v>2299</v>
      </c>
      <c r="K1089" s="64"/>
      <c r="L1089" s="64" t="s">
        <v>2300</v>
      </c>
    </row>
    <row r="1090" ht="29.1" customHeight="1" spans="1:12">
      <c r="A1090" s="65" t="s">
        <v>2757</v>
      </c>
      <c r="B1090" s="66" t="s">
        <v>2758</v>
      </c>
      <c r="C1090" s="66"/>
      <c r="D1090" s="65" t="s">
        <v>14</v>
      </c>
      <c r="E1090" s="65"/>
      <c r="F1090" s="65"/>
      <c r="G1090" s="65" t="s">
        <v>2384</v>
      </c>
      <c r="H1090" s="67">
        <v>0.049</v>
      </c>
      <c r="I1090" s="67"/>
      <c r="J1090" s="70">
        <v>0.46</v>
      </c>
      <c r="K1090" s="70"/>
      <c r="L1090" s="70">
        <f>TRUNC(TRUNC(H1090,8)*J1090,2)</f>
        <v>0.02</v>
      </c>
    </row>
    <row r="1091" ht="29.1" customHeight="1" spans="1:12">
      <c r="A1091" s="65" t="s">
        <v>2759</v>
      </c>
      <c r="B1091" s="66" t="s">
        <v>2760</v>
      </c>
      <c r="C1091" s="66"/>
      <c r="D1091" s="65" t="s">
        <v>14</v>
      </c>
      <c r="E1091" s="65"/>
      <c r="F1091" s="65"/>
      <c r="G1091" s="65" t="s">
        <v>2387</v>
      </c>
      <c r="H1091" s="67">
        <v>0.053</v>
      </c>
      <c r="I1091" s="67"/>
      <c r="J1091" s="70">
        <v>1.32</v>
      </c>
      <c r="K1091" s="70"/>
      <c r="L1091" s="70">
        <f>TRUNC(TRUNC(H1091,8)*J1091,2)</f>
        <v>0.06</v>
      </c>
    </row>
    <row r="1092" ht="18" customHeight="1" spans="1:12">
      <c r="A1092" s="2"/>
      <c r="B1092" s="2"/>
      <c r="C1092" s="2"/>
      <c r="D1092" s="2"/>
      <c r="E1092" s="2"/>
      <c r="F1092" s="2"/>
      <c r="G1092" s="2"/>
      <c r="H1092" s="68" t="s">
        <v>2388</v>
      </c>
      <c r="I1092" s="68"/>
      <c r="J1092" s="68"/>
      <c r="K1092" s="68"/>
      <c r="L1092" s="71">
        <f>SUM(L1090:L1091)</f>
        <v>0.08</v>
      </c>
    </row>
    <row r="1093" ht="15" customHeight="1" spans="1:12">
      <c r="A1093" s="63" t="s">
        <v>2413</v>
      </c>
      <c r="B1093" s="63"/>
      <c r="C1093" s="63"/>
      <c r="D1093" s="64" t="s">
        <v>4</v>
      </c>
      <c r="E1093" s="64"/>
      <c r="F1093" s="64"/>
      <c r="G1093" s="64" t="s">
        <v>2297</v>
      </c>
      <c r="H1093" s="64" t="s">
        <v>2298</v>
      </c>
      <c r="I1093" s="64"/>
      <c r="J1093" s="64" t="s">
        <v>2299</v>
      </c>
      <c r="K1093" s="64"/>
      <c r="L1093" s="64" t="s">
        <v>2300</v>
      </c>
    </row>
    <row r="1094" ht="38.1" customHeight="1" spans="1:12">
      <c r="A1094" s="65" t="s">
        <v>2761</v>
      </c>
      <c r="B1094" s="66" t="s">
        <v>2762</v>
      </c>
      <c r="C1094" s="66"/>
      <c r="D1094" s="65" t="s">
        <v>14</v>
      </c>
      <c r="E1094" s="65"/>
      <c r="F1094" s="65"/>
      <c r="G1094" s="65" t="s">
        <v>51</v>
      </c>
      <c r="H1094" s="67">
        <v>1.06</v>
      </c>
      <c r="I1094" s="67"/>
      <c r="J1094" s="70">
        <v>562.58</v>
      </c>
      <c r="K1094" s="70"/>
      <c r="L1094" s="70">
        <f>TRUNC(TRUNC(H1094,8)*J1094,2)</f>
        <v>596.33</v>
      </c>
    </row>
    <row r="1095" ht="15" customHeight="1" spans="1:12">
      <c r="A1095" s="2"/>
      <c r="B1095" s="2"/>
      <c r="C1095" s="2"/>
      <c r="D1095" s="2"/>
      <c r="E1095" s="2"/>
      <c r="F1095" s="2"/>
      <c r="G1095" s="2"/>
      <c r="H1095" s="68" t="s">
        <v>2424</v>
      </c>
      <c r="I1095" s="68"/>
      <c r="J1095" s="68"/>
      <c r="K1095" s="68"/>
      <c r="L1095" s="71">
        <f>SUM(L1094:L1094)</f>
        <v>596.33</v>
      </c>
    </row>
    <row r="1096" ht="15" customHeight="1" spans="1:12">
      <c r="A1096" s="63" t="s">
        <v>2389</v>
      </c>
      <c r="B1096" s="63"/>
      <c r="C1096" s="63"/>
      <c r="D1096" s="64" t="s">
        <v>4</v>
      </c>
      <c r="E1096" s="64"/>
      <c r="F1096" s="64"/>
      <c r="G1096" s="64" t="s">
        <v>2297</v>
      </c>
      <c r="H1096" s="64" t="s">
        <v>2298</v>
      </c>
      <c r="I1096" s="64"/>
      <c r="J1096" s="64" t="s">
        <v>2299</v>
      </c>
      <c r="K1096" s="64"/>
      <c r="L1096" s="64" t="s">
        <v>2300</v>
      </c>
    </row>
    <row r="1097" ht="15" customHeight="1" spans="1:12">
      <c r="A1097" s="65" t="s">
        <v>2630</v>
      </c>
      <c r="B1097" s="66" t="s">
        <v>2631</v>
      </c>
      <c r="C1097" s="66"/>
      <c r="D1097" s="65" t="s">
        <v>14</v>
      </c>
      <c r="E1097" s="65"/>
      <c r="F1097" s="65"/>
      <c r="G1097" s="65" t="s">
        <v>2392</v>
      </c>
      <c r="H1097" s="67">
        <v>0.411</v>
      </c>
      <c r="I1097" s="67"/>
      <c r="J1097" s="70">
        <v>32.27</v>
      </c>
      <c r="K1097" s="70"/>
      <c r="L1097" s="70">
        <f>TRUNC(TRUNC(H1097,8)*J1097,2)</f>
        <v>13.26</v>
      </c>
    </row>
    <row r="1098" ht="15" customHeight="1" spans="1:12">
      <c r="A1098" s="65" t="s">
        <v>2395</v>
      </c>
      <c r="B1098" s="66" t="s">
        <v>2396</v>
      </c>
      <c r="C1098" s="66"/>
      <c r="D1098" s="65" t="s">
        <v>14</v>
      </c>
      <c r="E1098" s="65"/>
      <c r="F1098" s="65"/>
      <c r="G1098" s="65" t="s">
        <v>2392</v>
      </c>
      <c r="H1098" s="67">
        <v>0.411</v>
      </c>
      <c r="I1098" s="67"/>
      <c r="J1098" s="70">
        <v>23.23</v>
      </c>
      <c r="K1098" s="70"/>
      <c r="L1098" s="70">
        <f>TRUNC(TRUNC(H1098,8)*J1098,2)</f>
        <v>9.54</v>
      </c>
    </row>
    <row r="1099" ht="18" customHeight="1" spans="1:12">
      <c r="A1099" s="2"/>
      <c r="B1099" s="2"/>
      <c r="C1099" s="2"/>
      <c r="D1099" s="2"/>
      <c r="E1099" s="2"/>
      <c r="F1099" s="2"/>
      <c r="G1099" s="2"/>
      <c r="H1099" s="68" t="s">
        <v>2393</v>
      </c>
      <c r="I1099" s="68"/>
      <c r="J1099" s="68"/>
      <c r="K1099" s="68"/>
      <c r="L1099" s="71">
        <f>SUM(L1097:L1098)</f>
        <v>22.8</v>
      </c>
    </row>
    <row r="1100" ht="15" customHeight="1" spans="1:12">
      <c r="A1100" s="2"/>
      <c r="B1100" s="2"/>
      <c r="C1100" s="2"/>
      <c r="D1100" s="2"/>
      <c r="E1100" s="2"/>
      <c r="F1100" s="2"/>
      <c r="G1100" s="2"/>
      <c r="H1100" s="69" t="s">
        <v>2318</v>
      </c>
      <c r="I1100" s="69"/>
      <c r="J1100" s="69"/>
      <c r="K1100" s="69"/>
      <c r="L1100" s="72">
        <f>SUM(L1092,L1095,L1099)</f>
        <v>619.21</v>
      </c>
    </row>
    <row r="1101" ht="9.95" customHeight="1" spans="1:12">
      <c r="A1101" s="2"/>
      <c r="B1101" s="2"/>
      <c r="C1101" s="2"/>
      <c r="D1101" s="2"/>
      <c r="E1101" s="2"/>
      <c r="F1101" s="2"/>
      <c r="G1101" s="2"/>
      <c r="H1101" s="61"/>
      <c r="I1101" s="61"/>
      <c r="J1101" s="61"/>
      <c r="K1101" s="61"/>
      <c r="L1101" s="61"/>
    </row>
    <row r="1102" ht="20.1" customHeight="1" spans="1:12">
      <c r="A1102" s="62" t="s">
        <v>2827</v>
      </c>
      <c r="B1102" s="62"/>
      <c r="C1102" s="62"/>
      <c r="D1102" s="62"/>
      <c r="E1102" s="62"/>
      <c r="F1102" s="62"/>
      <c r="G1102" s="62"/>
      <c r="H1102" s="62"/>
      <c r="I1102" s="62"/>
      <c r="J1102" s="62"/>
      <c r="K1102" s="62"/>
      <c r="L1102" s="62"/>
    </row>
    <row r="1103" ht="15" customHeight="1" spans="1:12">
      <c r="A1103" s="63" t="s">
        <v>2413</v>
      </c>
      <c r="B1103" s="63"/>
      <c r="C1103" s="63"/>
      <c r="D1103" s="64" t="s">
        <v>4</v>
      </c>
      <c r="E1103" s="64"/>
      <c r="F1103" s="64"/>
      <c r="G1103" s="64" t="s">
        <v>2297</v>
      </c>
      <c r="H1103" s="64" t="s">
        <v>2298</v>
      </c>
      <c r="I1103" s="64"/>
      <c r="J1103" s="64" t="s">
        <v>2299</v>
      </c>
      <c r="K1103" s="64"/>
      <c r="L1103" s="64" t="s">
        <v>2300</v>
      </c>
    </row>
    <row r="1104" ht="21" customHeight="1" spans="1:12">
      <c r="A1104" s="65" t="s">
        <v>2764</v>
      </c>
      <c r="B1104" s="66" t="s">
        <v>2765</v>
      </c>
      <c r="C1104" s="66"/>
      <c r="D1104" s="65" t="s">
        <v>14</v>
      </c>
      <c r="E1104" s="65"/>
      <c r="F1104" s="65"/>
      <c r="G1104" s="65" t="s">
        <v>193</v>
      </c>
      <c r="H1104" s="67">
        <v>0.025</v>
      </c>
      <c r="I1104" s="67"/>
      <c r="J1104" s="70">
        <v>24.95</v>
      </c>
      <c r="K1104" s="70"/>
      <c r="L1104" s="70">
        <f>TRUNC(TRUNC(H1104,8)*J1104,2)</f>
        <v>0.62</v>
      </c>
    </row>
    <row r="1105" ht="29.1" customHeight="1" spans="1:12">
      <c r="A1105" s="65" t="s">
        <v>2766</v>
      </c>
      <c r="B1105" s="66" t="s">
        <v>2767</v>
      </c>
      <c r="C1105" s="66"/>
      <c r="D1105" s="65" t="s">
        <v>14</v>
      </c>
      <c r="E1105" s="65"/>
      <c r="F1105" s="65"/>
      <c r="G1105" s="65" t="s">
        <v>35</v>
      </c>
      <c r="H1105" s="67">
        <v>0.147</v>
      </c>
      <c r="I1105" s="67"/>
      <c r="J1105" s="70">
        <v>0.21</v>
      </c>
      <c r="K1105" s="70"/>
      <c r="L1105" s="70">
        <f>TRUNC(TRUNC(H1105,8)*J1105,2)</f>
        <v>0.03</v>
      </c>
    </row>
    <row r="1106" ht="15" customHeight="1" spans="1:12">
      <c r="A1106" s="2"/>
      <c r="B1106" s="2"/>
      <c r="C1106" s="2"/>
      <c r="D1106" s="2"/>
      <c r="E1106" s="2"/>
      <c r="F1106" s="2"/>
      <c r="G1106" s="2"/>
      <c r="H1106" s="68" t="s">
        <v>2424</v>
      </c>
      <c r="I1106" s="68"/>
      <c r="J1106" s="68"/>
      <c r="K1106" s="68"/>
      <c r="L1106" s="71">
        <f>SUM(L1104:L1105)</f>
        <v>0.65</v>
      </c>
    </row>
    <row r="1107" ht="15" customHeight="1" spans="1:12">
      <c r="A1107" s="63" t="s">
        <v>2389</v>
      </c>
      <c r="B1107" s="63"/>
      <c r="C1107" s="63"/>
      <c r="D1107" s="64" t="s">
        <v>4</v>
      </c>
      <c r="E1107" s="64"/>
      <c r="F1107" s="64"/>
      <c r="G1107" s="64" t="s">
        <v>2297</v>
      </c>
      <c r="H1107" s="64" t="s">
        <v>2298</v>
      </c>
      <c r="I1107" s="64"/>
      <c r="J1107" s="64" t="s">
        <v>2299</v>
      </c>
      <c r="K1107" s="64"/>
      <c r="L1107" s="64" t="s">
        <v>2300</v>
      </c>
    </row>
    <row r="1108" ht="21" customHeight="1" spans="1:12">
      <c r="A1108" s="65" t="s">
        <v>2768</v>
      </c>
      <c r="B1108" s="66" t="s">
        <v>2769</v>
      </c>
      <c r="C1108" s="66"/>
      <c r="D1108" s="65" t="s">
        <v>14</v>
      </c>
      <c r="E1108" s="65"/>
      <c r="F1108" s="65"/>
      <c r="G1108" s="65" t="s">
        <v>2392</v>
      </c>
      <c r="H1108" s="67">
        <v>0.0023</v>
      </c>
      <c r="I1108" s="67"/>
      <c r="J1108" s="70">
        <v>23.95</v>
      </c>
      <c r="K1108" s="70"/>
      <c r="L1108" s="70">
        <f>TRUNC(TRUNC(H1108,8)*J1108,2)</f>
        <v>0.05</v>
      </c>
    </row>
    <row r="1109" ht="15" customHeight="1" spans="1:12">
      <c r="A1109" s="65" t="s">
        <v>2770</v>
      </c>
      <c r="B1109" s="66" t="s">
        <v>2771</v>
      </c>
      <c r="C1109" s="66"/>
      <c r="D1109" s="65" t="s">
        <v>14</v>
      </c>
      <c r="E1109" s="65"/>
      <c r="F1109" s="65"/>
      <c r="G1109" s="65" t="s">
        <v>2392</v>
      </c>
      <c r="H1109" s="67">
        <v>0.0143</v>
      </c>
      <c r="I1109" s="67"/>
      <c r="J1109" s="70">
        <v>32.02</v>
      </c>
      <c r="K1109" s="70"/>
      <c r="L1109" s="70">
        <f>TRUNC(TRUNC(H1109,8)*J1109,2)</f>
        <v>0.45</v>
      </c>
    </row>
    <row r="1110" ht="18" customHeight="1" spans="1:12">
      <c r="A1110" s="2"/>
      <c r="B1110" s="2"/>
      <c r="C1110" s="2"/>
      <c r="D1110" s="2"/>
      <c r="E1110" s="2"/>
      <c r="F1110" s="2"/>
      <c r="G1110" s="2"/>
      <c r="H1110" s="68" t="s">
        <v>2393</v>
      </c>
      <c r="I1110" s="68"/>
      <c r="J1110" s="68"/>
      <c r="K1110" s="68"/>
      <c r="L1110" s="71">
        <f>SUM(L1108:L1109)</f>
        <v>0.5</v>
      </c>
    </row>
    <row r="1111" ht="15" customHeight="1" spans="1:12">
      <c r="A1111" s="63" t="s">
        <v>2314</v>
      </c>
      <c r="B1111" s="63"/>
      <c r="C1111" s="63"/>
      <c r="D1111" s="64" t="s">
        <v>4</v>
      </c>
      <c r="E1111" s="64"/>
      <c r="F1111" s="64"/>
      <c r="G1111" s="64" t="s">
        <v>2297</v>
      </c>
      <c r="H1111" s="64" t="s">
        <v>2298</v>
      </c>
      <c r="I1111" s="64"/>
      <c r="J1111" s="64" t="s">
        <v>2299</v>
      </c>
      <c r="K1111" s="64"/>
      <c r="L1111" s="64" t="s">
        <v>2300</v>
      </c>
    </row>
    <row r="1112" ht="21" customHeight="1" spans="1:12">
      <c r="A1112" s="65" t="s">
        <v>2787</v>
      </c>
      <c r="B1112" s="66" t="s">
        <v>2788</v>
      </c>
      <c r="C1112" s="66"/>
      <c r="D1112" s="65" t="s">
        <v>14</v>
      </c>
      <c r="E1112" s="65"/>
      <c r="F1112" s="65"/>
      <c r="G1112" s="65" t="s">
        <v>193</v>
      </c>
      <c r="H1112" s="67">
        <v>1</v>
      </c>
      <c r="I1112" s="67"/>
      <c r="J1112" s="70">
        <v>8.3</v>
      </c>
      <c r="K1112" s="70"/>
      <c r="L1112" s="70">
        <f>TRUNC(TRUNC(H1112,8)*J1112,2)</f>
        <v>8.3</v>
      </c>
    </row>
    <row r="1113" ht="15" customHeight="1" spans="1:12">
      <c r="A1113" s="2"/>
      <c r="B1113" s="2"/>
      <c r="C1113" s="2"/>
      <c r="D1113" s="2"/>
      <c r="E1113" s="2"/>
      <c r="F1113" s="2"/>
      <c r="G1113" s="2"/>
      <c r="H1113" s="68" t="s">
        <v>2317</v>
      </c>
      <c r="I1113" s="68"/>
      <c r="J1113" s="68"/>
      <c r="K1113" s="68"/>
      <c r="L1113" s="71">
        <f>SUM(L1112:L1112)</f>
        <v>8.3</v>
      </c>
    </row>
    <row r="1114" ht="15" customHeight="1" spans="1:12">
      <c r="A1114" s="2"/>
      <c r="B1114" s="2"/>
      <c r="C1114" s="2"/>
      <c r="D1114" s="2"/>
      <c r="E1114" s="2"/>
      <c r="F1114" s="2"/>
      <c r="G1114" s="2"/>
      <c r="H1114" s="69" t="s">
        <v>2318</v>
      </c>
      <c r="I1114" s="69"/>
      <c r="J1114" s="69"/>
      <c r="K1114" s="69"/>
      <c r="L1114" s="72">
        <f>SUM(L1106,L1110,L1113)</f>
        <v>9.45</v>
      </c>
    </row>
    <row r="1115" ht="9.95" customHeight="1" spans="1:12">
      <c r="A1115" s="2"/>
      <c r="B1115" s="2"/>
      <c r="C1115" s="2"/>
      <c r="D1115" s="2"/>
      <c r="E1115" s="2"/>
      <c r="F1115" s="2"/>
      <c r="G1115" s="2"/>
      <c r="H1115" s="61"/>
      <c r="I1115" s="61"/>
      <c r="J1115" s="61"/>
      <c r="K1115" s="61"/>
      <c r="L1115" s="61"/>
    </row>
    <row r="1116" ht="20.1" customHeight="1" spans="1:12">
      <c r="A1116" s="62" t="s">
        <v>2828</v>
      </c>
      <c r="B1116" s="62"/>
      <c r="C1116" s="62"/>
      <c r="D1116" s="62"/>
      <c r="E1116" s="62"/>
      <c r="F1116" s="62"/>
      <c r="G1116" s="62"/>
      <c r="H1116" s="62"/>
      <c r="I1116" s="62"/>
      <c r="J1116" s="62"/>
      <c r="K1116" s="62"/>
      <c r="L1116" s="62"/>
    </row>
    <row r="1117" ht="15" customHeight="1" spans="1:12">
      <c r="A1117" s="63" t="s">
        <v>2413</v>
      </c>
      <c r="B1117" s="63"/>
      <c r="C1117" s="63"/>
      <c r="D1117" s="64" t="s">
        <v>4</v>
      </c>
      <c r="E1117" s="64"/>
      <c r="F1117" s="64"/>
      <c r="G1117" s="64" t="s">
        <v>2297</v>
      </c>
      <c r="H1117" s="64" t="s">
        <v>2298</v>
      </c>
      <c r="I1117" s="64"/>
      <c r="J1117" s="64" t="s">
        <v>2299</v>
      </c>
      <c r="K1117" s="64"/>
      <c r="L1117" s="64" t="s">
        <v>2300</v>
      </c>
    </row>
    <row r="1118" ht="21" customHeight="1" spans="1:12">
      <c r="A1118" s="65" t="s">
        <v>2764</v>
      </c>
      <c r="B1118" s="66" t="s">
        <v>2765</v>
      </c>
      <c r="C1118" s="66"/>
      <c r="D1118" s="65" t="s">
        <v>14</v>
      </c>
      <c r="E1118" s="65"/>
      <c r="F1118" s="65"/>
      <c r="G1118" s="65" t="s">
        <v>193</v>
      </c>
      <c r="H1118" s="67">
        <v>0.011</v>
      </c>
      <c r="I1118" s="67"/>
      <c r="J1118" s="70">
        <v>24.95</v>
      </c>
      <c r="K1118" s="70"/>
      <c r="L1118" s="70">
        <f>TRUNC(TRUNC(H1118,8)*J1118,2)</f>
        <v>0.27</v>
      </c>
    </row>
    <row r="1119" ht="38.1" customHeight="1" spans="1:12">
      <c r="A1119" s="65" t="s">
        <v>2829</v>
      </c>
      <c r="B1119" s="66" t="s">
        <v>2830</v>
      </c>
      <c r="C1119" s="66"/>
      <c r="D1119" s="65" t="s">
        <v>14</v>
      </c>
      <c r="E1119" s="65"/>
      <c r="F1119" s="65"/>
      <c r="G1119" s="65" t="s">
        <v>41</v>
      </c>
      <c r="H1119" s="67">
        <v>0.272</v>
      </c>
      <c r="I1119" s="67"/>
      <c r="J1119" s="70">
        <v>38.38</v>
      </c>
      <c r="K1119" s="70"/>
      <c r="L1119" s="70">
        <f>TRUNC(TRUNC(H1119,8)*J1119,2)</f>
        <v>10.43</v>
      </c>
    </row>
    <row r="1120" ht="29.1" customHeight="1" spans="1:12">
      <c r="A1120" s="65" t="s">
        <v>2831</v>
      </c>
      <c r="B1120" s="66" t="s">
        <v>2832</v>
      </c>
      <c r="C1120" s="66"/>
      <c r="D1120" s="65" t="s">
        <v>14</v>
      </c>
      <c r="E1120" s="65"/>
      <c r="F1120" s="65"/>
      <c r="G1120" s="65" t="s">
        <v>146</v>
      </c>
      <c r="H1120" s="67">
        <v>0.223</v>
      </c>
      <c r="I1120" s="67"/>
      <c r="J1120" s="70">
        <v>6.12</v>
      </c>
      <c r="K1120" s="70"/>
      <c r="L1120" s="70">
        <f>TRUNC(TRUNC(H1120,8)*J1120,2)</f>
        <v>1.36</v>
      </c>
    </row>
    <row r="1121" ht="15" customHeight="1" spans="1:12">
      <c r="A1121" s="2"/>
      <c r="B1121" s="2"/>
      <c r="C1121" s="2"/>
      <c r="D1121" s="2"/>
      <c r="E1121" s="2"/>
      <c r="F1121" s="2"/>
      <c r="G1121" s="2"/>
      <c r="H1121" s="68" t="s">
        <v>2424</v>
      </c>
      <c r="I1121" s="68"/>
      <c r="J1121" s="68"/>
      <c r="K1121" s="68"/>
      <c r="L1121" s="71">
        <f>SUM(L1118:L1120)</f>
        <v>12.06</v>
      </c>
    </row>
    <row r="1122" ht="15" customHeight="1" spans="1:12">
      <c r="A1122" s="63" t="s">
        <v>2389</v>
      </c>
      <c r="B1122" s="63"/>
      <c r="C1122" s="63"/>
      <c r="D1122" s="64" t="s">
        <v>4</v>
      </c>
      <c r="E1122" s="64"/>
      <c r="F1122" s="64"/>
      <c r="G1122" s="64" t="s">
        <v>2297</v>
      </c>
      <c r="H1122" s="64" t="s">
        <v>2298</v>
      </c>
      <c r="I1122" s="64"/>
      <c r="J1122" s="64" t="s">
        <v>2299</v>
      </c>
      <c r="K1122" s="64"/>
      <c r="L1122" s="64" t="s">
        <v>2300</v>
      </c>
    </row>
    <row r="1123" ht="21" customHeight="1" spans="1:12">
      <c r="A1123" s="65" t="s">
        <v>2768</v>
      </c>
      <c r="B1123" s="66" t="s">
        <v>2769</v>
      </c>
      <c r="C1123" s="66"/>
      <c r="D1123" s="65" t="s">
        <v>14</v>
      </c>
      <c r="E1123" s="65"/>
      <c r="F1123" s="65"/>
      <c r="G1123" s="65" t="s">
        <v>2392</v>
      </c>
      <c r="H1123" s="67">
        <v>0.007</v>
      </c>
      <c r="I1123" s="67"/>
      <c r="J1123" s="70">
        <v>23.95</v>
      </c>
      <c r="K1123" s="70"/>
      <c r="L1123" s="70">
        <f>TRUNC(TRUNC(H1123,8)*J1123,2)</f>
        <v>0.16</v>
      </c>
    </row>
    <row r="1124" ht="15" customHeight="1" spans="1:12">
      <c r="A1124" s="65" t="s">
        <v>2770</v>
      </c>
      <c r="B1124" s="66" t="s">
        <v>2771</v>
      </c>
      <c r="C1124" s="66"/>
      <c r="D1124" s="65" t="s">
        <v>14</v>
      </c>
      <c r="E1124" s="65"/>
      <c r="F1124" s="65"/>
      <c r="G1124" s="65" t="s">
        <v>2392</v>
      </c>
      <c r="H1124" s="67">
        <v>0.018</v>
      </c>
      <c r="I1124" s="67"/>
      <c r="J1124" s="70">
        <v>32.02</v>
      </c>
      <c r="K1124" s="70"/>
      <c r="L1124" s="70">
        <f>TRUNC(TRUNC(H1124,8)*J1124,2)</f>
        <v>0.57</v>
      </c>
    </row>
    <row r="1125" ht="18" customHeight="1" spans="1:12">
      <c r="A1125" s="2"/>
      <c r="B1125" s="2"/>
      <c r="C1125" s="2"/>
      <c r="D1125" s="2"/>
      <c r="E1125" s="2"/>
      <c r="F1125" s="2"/>
      <c r="G1125" s="2"/>
      <c r="H1125" s="68" t="s">
        <v>2393</v>
      </c>
      <c r="I1125" s="68"/>
      <c r="J1125" s="68"/>
      <c r="K1125" s="68"/>
      <c r="L1125" s="71">
        <f>SUM(L1123:L1124)</f>
        <v>0.73</v>
      </c>
    </row>
    <row r="1126" ht="15" customHeight="1" spans="1:12">
      <c r="A1126" s="2"/>
      <c r="B1126" s="2"/>
      <c r="C1126" s="2"/>
      <c r="D1126" s="2"/>
      <c r="E1126" s="2"/>
      <c r="F1126" s="2"/>
      <c r="G1126" s="2"/>
      <c r="H1126" s="69" t="s">
        <v>2318</v>
      </c>
      <c r="I1126" s="69"/>
      <c r="J1126" s="69"/>
      <c r="K1126" s="69"/>
      <c r="L1126" s="72">
        <f>SUM(L1121,L1125)</f>
        <v>12.79</v>
      </c>
    </row>
    <row r="1127" ht="9.95" customHeight="1" spans="1:12">
      <c r="A1127" s="2"/>
      <c r="B1127" s="2"/>
      <c r="C1127" s="2"/>
      <c r="D1127" s="2"/>
      <c r="E1127" s="2"/>
      <c r="F1127" s="2"/>
      <c r="G1127" s="2"/>
      <c r="H1127" s="61"/>
      <c r="I1127" s="61"/>
      <c r="J1127" s="61"/>
      <c r="K1127" s="61"/>
      <c r="L1127" s="61"/>
    </row>
    <row r="1128" ht="20.1" customHeight="1" spans="1:12">
      <c r="A1128" s="62" t="s">
        <v>2833</v>
      </c>
      <c r="B1128" s="62"/>
      <c r="C1128" s="62"/>
      <c r="D1128" s="62"/>
      <c r="E1128" s="62"/>
      <c r="F1128" s="62"/>
      <c r="G1128" s="62"/>
      <c r="H1128" s="62"/>
      <c r="I1128" s="62"/>
      <c r="J1128" s="62"/>
      <c r="K1128" s="62"/>
      <c r="L1128" s="62"/>
    </row>
    <row r="1129" ht="15" customHeight="1" spans="1:12">
      <c r="A1129" s="63" t="s">
        <v>2790</v>
      </c>
      <c r="B1129" s="63"/>
      <c r="C1129" s="63"/>
      <c r="D1129" s="64" t="s">
        <v>4</v>
      </c>
      <c r="E1129" s="64"/>
      <c r="F1129" s="64"/>
      <c r="G1129" s="64" t="s">
        <v>2297</v>
      </c>
      <c r="H1129" s="64" t="s">
        <v>2298</v>
      </c>
      <c r="I1129" s="64"/>
      <c r="J1129" s="64" t="s">
        <v>2299</v>
      </c>
      <c r="K1129" s="64"/>
      <c r="L1129" s="64" t="s">
        <v>2300</v>
      </c>
    </row>
    <row r="1130" ht="29.1" customHeight="1" spans="1:12">
      <c r="A1130" s="65" t="s">
        <v>2834</v>
      </c>
      <c r="B1130" s="66" t="s">
        <v>2835</v>
      </c>
      <c r="C1130" s="66"/>
      <c r="D1130" s="65" t="s">
        <v>14</v>
      </c>
      <c r="E1130" s="65"/>
      <c r="F1130" s="65"/>
      <c r="G1130" s="65" t="s">
        <v>2836</v>
      </c>
      <c r="H1130" s="67">
        <v>0.196</v>
      </c>
      <c r="I1130" s="67"/>
      <c r="J1130" s="70">
        <v>15.69</v>
      </c>
      <c r="K1130" s="70"/>
      <c r="L1130" s="70">
        <f>TRUNC(TRUNC(H1130,8)*J1130,2)</f>
        <v>3.07</v>
      </c>
    </row>
    <row r="1131" ht="29.1" customHeight="1" spans="1:12">
      <c r="A1131" s="65" t="s">
        <v>2837</v>
      </c>
      <c r="B1131" s="66" t="s">
        <v>2838</v>
      </c>
      <c r="C1131" s="66"/>
      <c r="D1131" s="65" t="s">
        <v>14</v>
      </c>
      <c r="E1131" s="65"/>
      <c r="F1131" s="65"/>
      <c r="G1131" s="65" t="s">
        <v>15</v>
      </c>
      <c r="H1131" s="67">
        <v>0.785</v>
      </c>
      <c r="I1131" s="67"/>
      <c r="J1131" s="70">
        <v>6.04</v>
      </c>
      <c r="K1131" s="70"/>
      <c r="L1131" s="70">
        <f>TRUNC(TRUNC(H1131,8)*J1131,2)</f>
        <v>4.74</v>
      </c>
    </row>
    <row r="1132" ht="29.1" customHeight="1" spans="1:12">
      <c r="A1132" s="65" t="s">
        <v>2839</v>
      </c>
      <c r="B1132" s="66" t="s">
        <v>2840</v>
      </c>
      <c r="C1132" s="66"/>
      <c r="D1132" s="65" t="s">
        <v>14</v>
      </c>
      <c r="E1132" s="65"/>
      <c r="F1132" s="65"/>
      <c r="G1132" s="65" t="s">
        <v>2836</v>
      </c>
      <c r="H1132" s="67">
        <v>0.393</v>
      </c>
      <c r="I1132" s="67"/>
      <c r="J1132" s="70">
        <v>16.4</v>
      </c>
      <c r="K1132" s="70"/>
      <c r="L1132" s="70">
        <f>TRUNC(TRUNC(H1132,8)*J1132,2)</f>
        <v>6.44</v>
      </c>
    </row>
    <row r="1133" ht="15" customHeight="1" spans="1:12">
      <c r="A1133" s="2"/>
      <c r="B1133" s="2"/>
      <c r="C1133" s="2"/>
      <c r="D1133" s="2"/>
      <c r="E1133" s="2"/>
      <c r="F1133" s="2"/>
      <c r="G1133" s="2"/>
      <c r="H1133" s="68" t="s">
        <v>2792</v>
      </c>
      <c r="I1133" s="68"/>
      <c r="J1133" s="68"/>
      <c r="K1133" s="68"/>
      <c r="L1133" s="71">
        <f>SUM(L1130:L1132)</f>
        <v>14.25</v>
      </c>
    </row>
    <row r="1134" ht="15" customHeight="1" spans="1:12">
      <c r="A1134" s="63" t="s">
        <v>2413</v>
      </c>
      <c r="B1134" s="63"/>
      <c r="C1134" s="63"/>
      <c r="D1134" s="64" t="s">
        <v>4</v>
      </c>
      <c r="E1134" s="64"/>
      <c r="F1134" s="64"/>
      <c r="G1134" s="64" t="s">
        <v>2297</v>
      </c>
      <c r="H1134" s="64" t="s">
        <v>2298</v>
      </c>
      <c r="I1134" s="64"/>
      <c r="J1134" s="64" t="s">
        <v>2299</v>
      </c>
      <c r="K1134" s="64"/>
      <c r="L1134" s="64" t="s">
        <v>2300</v>
      </c>
    </row>
    <row r="1135" ht="21" customHeight="1" spans="1:12">
      <c r="A1135" s="65" t="s">
        <v>2743</v>
      </c>
      <c r="B1135" s="66" t="s">
        <v>2744</v>
      </c>
      <c r="C1135" s="66"/>
      <c r="D1135" s="65" t="s">
        <v>14</v>
      </c>
      <c r="E1135" s="65"/>
      <c r="F1135" s="65"/>
      <c r="G1135" s="65" t="s">
        <v>2732</v>
      </c>
      <c r="H1135" s="67">
        <v>0.01</v>
      </c>
      <c r="I1135" s="67"/>
      <c r="J1135" s="70">
        <v>6.39</v>
      </c>
      <c r="K1135" s="70"/>
      <c r="L1135" s="70">
        <f>TRUNC(TRUNC(H1135,8)*J1135,2)</f>
        <v>0.06</v>
      </c>
    </row>
    <row r="1136" ht="21" customHeight="1" spans="1:12">
      <c r="A1136" s="65" t="s">
        <v>2749</v>
      </c>
      <c r="B1136" s="66" t="s">
        <v>2750</v>
      </c>
      <c r="C1136" s="66"/>
      <c r="D1136" s="65" t="s">
        <v>14</v>
      </c>
      <c r="E1136" s="65"/>
      <c r="F1136" s="65"/>
      <c r="G1136" s="65" t="s">
        <v>193</v>
      </c>
      <c r="H1136" s="67">
        <v>0.019</v>
      </c>
      <c r="I1136" s="67"/>
      <c r="J1136" s="70">
        <v>21.92</v>
      </c>
      <c r="K1136" s="70"/>
      <c r="L1136" s="70">
        <f>TRUNC(TRUNC(H1136,8)*J1136,2)</f>
        <v>0.41</v>
      </c>
    </row>
    <row r="1137" ht="15" customHeight="1" spans="1:12">
      <c r="A1137" s="2"/>
      <c r="B1137" s="2"/>
      <c r="C1137" s="2"/>
      <c r="D1137" s="2"/>
      <c r="E1137" s="2"/>
      <c r="F1137" s="2"/>
      <c r="G1137" s="2"/>
      <c r="H1137" s="68" t="s">
        <v>2424</v>
      </c>
      <c r="I1137" s="68"/>
      <c r="J1137" s="68"/>
      <c r="K1137" s="68"/>
      <c r="L1137" s="71">
        <f>SUM(L1135:L1136)</f>
        <v>0.47</v>
      </c>
    </row>
    <row r="1138" ht="15" customHeight="1" spans="1:12">
      <c r="A1138" s="63" t="s">
        <v>2389</v>
      </c>
      <c r="B1138" s="63"/>
      <c r="C1138" s="63"/>
      <c r="D1138" s="64" t="s">
        <v>4</v>
      </c>
      <c r="E1138" s="64"/>
      <c r="F1138" s="64"/>
      <c r="G1138" s="64" t="s">
        <v>2297</v>
      </c>
      <c r="H1138" s="64" t="s">
        <v>2298</v>
      </c>
      <c r="I1138" s="64"/>
      <c r="J1138" s="64" t="s">
        <v>2299</v>
      </c>
      <c r="K1138" s="64"/>
      <c r="L1138" s="64" t="s">
        <v>2300</v>
      </c>
    </row>
    <row r="1139" ht="21" customHeight="1" spans="1:12">
      <c r="A1139" s="65" t="s">
        <v>2612</v>
      </c>
      <c r="B1139" s="66" t="s">
        <v>2613</v>
      </c>
      <c r="C1139" s="66"/>
      <c r="D1139" s="65" t="s">
        <v>14</v>
      </c>
      <c r="E1139" s="65"/>
      <c r="F1139" s="65"/>
      <c r="G1139" s="65" t="s">
        <v>2392</v>
      </c>
      <c r="H1139" s="67">
        <v>0.261</v>
      </c>
      <c r="I1139" s="67"/>
      <c r="J1139" s="70">
        <v>23.87</v>
      </c>
      <c r="K1139" s="70"/>
      <c r="L1139" s="70">
        <f>TRUNC(TRUNC(H1139,8)*J1139,2)</f>
        <v>6.23</v>
      </c>
    </row>
    <row r="1140" ht="21" customHeight="1" spans="1:12">
      <c r="A1140" s="65" t="s">
        <v>2523</v>
      </c>
      <c r="B1140" s="66" t="s">
        <v>2524</v>
      </c>
      <c r="C1140" s="66"/>
      <c r="D1140" s="65" t="s">
        <v>14</v>
      </c>
      <c r="E1140" s="65"/>
      <c r="F1140" s="65"/>
      <c r="G1140" s="65" t="s">
        <v>2392</v>
      </c>
      <c r="H1140" s="67">
        <v>1.424</v>
      </c>
      <c r="I1140" s="67"/>
      <c r="J1140" s="70">
        <v>31.88</v>
      </c>
      <c r="K1140" s="70"/>
      <c r="L1140" s="70">
        <f>TRUNC(TRUNC(H1140,8)*J1140,2)</f>
        <v>45.39</v>
      </c>
    </row>
    <row r="1141" ht="18" customHeight="1" spans="1:12">
      <c r="A1141" s="2"/>
      <c r="B1141" s="2"/>
      <c r="C1141" s="2"/>
      <c r="D1141" s="2"/>
      <c r="E1141" s="2"/>
      <c r="F1141" s="2"/>
      <c r="G1141" s="2"/>
      <c r="H1141" s="68" t="s">
        <v>2393</v>
      </c>
      <c r="I1141" s="68"/>
      <c r="J1141" s="68"/>
      <c r="K1141" s="68"/>
      <c r="L1141" s="71">
        <f>SUM(L1139:L1140)</f>
        <v>51.62</v>
      </c>
    </row>
    <row r="1142" ht="15" customHeight="1" spans="1:12">
      <c r="A1142" s="63" t="s">
        <v>2314</v>
      </c>
      <c r="B1142" s="63"/>
      <c r="C1142" s="63"/>
      <c r="D1142" s="64" t="s">
        <v>4</v>
      </c>
      <c r="E1142" s="64"/>
      <c r="F1142" s="64"/>
      <c r="G1142" s="64" t="s">
        <v>2297</v>
      </c>
      <c r="H1142" s="64" t="s">
        <v>2298</v>
      </c>
      <c r="I1142" s="64"/>
      <c r="J1142" s="64" t="s">
        <v>2299</v>
      </c>
      <c r="K1142" s="64"/>
      <c r="L1142" s="64" t="s">
        <v>2300</v>
      </c>
    </row>
    <row r="1143" ht="29.1" customHeight="1" spans="1:12">
      <c r="A1143" s="65" t="s">
        <v>2841</v>
      </c>
      <c r="B1143" s="66" t="s">
        <v>2842</v>
      </c>
      <c r="C1143" s="66"/>
      <c r="D1143" s="65" t="s">
        <v>14</v>
      </c>
      <c r="E1143" s="65"/>
      <c r="F1143" s="65"/>
      <c r="G1143" s="65" t="s">
        <v>41</v>
      </c>
      <c r="H1143" s="67">
        <v>0.263</v>
      </c>
      <c r="I1143" s="67"/>
      <c r="J1143" s="70">
        <v>163.52</v>
      </c>
      <c r="K1143" s="70"/>
      <c r="L1143" s="70">
        <f>TRUNC(TRUNC(H1143,8)*J1143,2)</f>
        <v>43</v>
      </c>
    </row>
    <row r="1144" ht="15" customHeight="1" spans="1:12">
      <c r="A1144" s="2"/>
      <c r="B1144" s="2"/>
      <c r="C1144" s="2"/>
      <c r="D1144" s="2"/>
      <c r="E1144" s="2"/>
      <c r="F1144" s="2"/>
      <c r="G1144" s="2"/>
      <c r="H1144" s="68" t="s">
        <v>2317</v>
      </c>
      <c r="I1144" s="68"/>
      <c r="J1144" s="68"/>
      <c r="K1144" s="68"/>
      <c r="L1144" s="71">
        <f>SUM(L1143:L1143)</f>
        <v>43</v>
      </c>
    </row>
    <row r="1145" ht="15" customHeight="1" spans="1:12">
      <c r="A1145" s="2"/>
      <c r="B1145" s="2"/>
      <c r="C1145" s="2"/>
      <c r="D1145" s="2"/>
      <c r="E1145" s="2"/>
      <c r="F1145" s="2"/>
      <c r="G1145" s="2"/>
      <c r="H1145" s="69" t="s">
        <v>2318</v>
      </c>
      <c r="I1145" s="69"/>
      <c r="J1145" s="69"/>
      <c r="K1145" s="69"/>
      <c r="L1145" s="72">
        <f>SUM(L1133,L1137,L1141,L1144)</f>
        <v>109.34</v>
      </c>
    </row>
    <row r="1146" ht="9.95" customHeight="1" spans="1:12">
      <c r="A1146" s="2"/>
      <c r="B1146" s="2"/>
      <c r="C1146" s="2"/>
      <c r="D1146" s="2"/>
      <c r="E1146" s="2"/>
      <c r="F1146" s="2"/>
      <c r="G1146" s="2"/>
      <c r="H1146" s="61"/>
      <c r="I1146" s="61"/>
      <c r="J1146" s="61"/>
      <c r="K1146" s="61"/>
      <c r="L1146" s="61"/>
    </row>
    <row r="1147" ht="20.1" customHeight="1" spans="1:12">
      <c r="A1147" s="62" t="s">
        <v>2843</v>
      </c>
      <c r="B1147" s="62"/>
      <c r="C1147" s="62"/>
      <c r="D1147" s="62"/>
      <c r="E1147" s="62"/>
      <c r="F1147" s="62"/>
      <c r="G1147" s="62"/>
      <c r="H1147" s="62"/>
      <c r="I1147" s="62"/>
      <c r="J1147" s="62"/>
      <c r="K1147" s="62"/>
      <c r="L1147" s="62"/>
    </row>
    <row r="1148" ht="15" customHeight="1" spans="1:12">
      <c r="A1148" s="63" t="s">
        <v>2381</v>
      </c>
      <c r="B1148" s="63"/>
      <c r="C1148" s="63"/>
      <c r="D1148" s="64" t="s">
        <v>4</v>
      </c>
      <c r="E1148" s="64"/>
      <c r="F1148" s="64"/>
      <c r="G1148" s="64" t="s">
        <v>2297</v>
      </c>
      <c r="H1148" s="64" t="s">
        <v>2298</v>
      </c>
      <c r="I1148" s="64"/>
      <c r="J1148" s="64" t="s">
        <v>2299</v>
      </c>
      <c r="K1148" s="64"/>
      <c r="L1148" s="64" t="s">
        <v>2300</v>
      </c>
    </row>
    <row r="1149" ht="29.1" customHeight="1" spans="1:12">
      <c r="A1149" s="65" t="s">
        <v>2757</v>
      </c>
      <c r="B1149" s="66" t="s">
        <v>2758</v>
      </c>
      <c r="C1149" s="66"/>
      <c r="D1149" s="65" t="s">
        <v>14</v>
      </c>
      <c r="E1149" s="65"/>
      <c r="F1149" s="65"/>
      <c r="G1149" s="65" t="s">
        <v>2384</v>
      </c>
      <c r="H1149" s="67">
        <v>0.13</v>
      </c>
      <c r="I1149" s="67"/>
      <c r="J1149" s="70">
        <v>0.46</v>
      </c>
      <c r="K1149" s="70"/>
      <c r="L1149" s="70">
        <f>ROUND(ROUND(H1149,8)*J1149,2)</f>
        <v>0.06</v>
      </c>
    </row>
    <row r="1150" ht="29.1" customHeight="1" spans="1:12">
      <c r="A1150" s="65" t="s">
        <v>2759</v>
      </c>
      <c r="B1150" s="66" t="s">
        <v>2760</v>
      </c>
      <c r="C1150" s="66"/>
      <c r="D1150" s="65" t="s">
        <v>14</v>
      </c>
      <c r="E1150" s="65"/>
      <c r="F1150" s="65"/>
      <c r="G1150" s="65" t="s">
        <v>2387</v>
      </c>
      <c r="H1150" s="67">
        <v>0.094</v>
      </c>
      <c r="I1150" s="67"/>
      <c r="J1150" s="70">
        <v>1.32</v>
      </c>
      <c r="K1150" s="70"/>
      <c r="L1150" s="70">
        <f>ROUND(ROUND(H1150,8)*J1150,2)</f>
        <v>0.12</v>
      </c>
    </row>
    <row r="1151" ht="18" customHeight="1" spans="1:12">
      <c r="A1151" s="2"/>
      <c r="B1151" s="2"/>
      <c r="C1151" s="2"/>
      <c r="D1151" s="2"/>
      <c r="E1151" s="2"/>
      <c r="F1151" s="2"/>
      <c r="G1151" s="2"/>
      <c r="H1151" s="68" t="s">
        <v>2388</v>
      </c>
      <c r="I1151" s="68"/>
      <c r="J1151" s="68"/>
      <c r="K1151" s="68"/>
      <c r="L1151" s="71">
        <f>SUM(L1149:L1150)</f>
        <v>0.18</v>
      </c>
    </row>
    <row r="1152" ht="15" customHeight="1" spans="1:12">
      <c r="A1152" s="63" t="s">
        <v>2413</v>
      </c>
      <c r="B1152" s="63"/>
      <c r="C1152" s="63"/>
      <c r="D1152" s="64" t="s">
        <v>4</v>
      </c>
      <c r="E1152" s="64"/>
      <c r="F1152" s="64"/>
      <c r="G1152" s="64" t="s">
        <v>2297</v>
      </c>
      <c r="H1152" s="64" t="s">
        <v>2298</v>
      </c>
      <c r="I1152" s="64"/>
      <c r="J1152" s="64" t="s">
        <v>2299</v>
      </c>
      <c r="K1152" s="64"/>
      <c r="L1152" s="64" t="s">
        <v>2300</v>
      </c>
    </row>
    <row r="1153" ht="38.1" customHeight="1" spans="1:12">
      <c r="A1153" s="65" t="s">
        <v>2761</v>
      </c>
      <c r="B1153" s="66" t="s">
        <v>2762</v>
      </c>
      <c r="C1153" s="66"/>
      <c r="D1153" s="65" t="s">
        <v>14</v>
      </c>
      <c r="E1153" s="65"/>
      <c r="F1153" s="65"/>
      <c r="G1153" s="65" t="s">
        <v>51</v>
      </c>
      <c r="H1153" s="67">
        <v>1.103</v>
      </c>
      <c r="I1153" s="67"/>
      <c r="J1153" s="70">
        <v>562.58</v>
      </c>
      <c r="K1153" s="70"/>
      <c r="L1153" s="70">
        <f>ROUND(ROUND(H1153,8)*J1153,2)</f>
        <v>620.53</v>
      </c>
    </row>
    <row r="1154" ht="15" customHeight="1" spans="1:12">
      <c r="A1154" s="2"/>
      <c r="B1154" s="2"/>
      <c r="C1154" s="2"/>
      <c r="D1154" s="2"/>
      <c r="E1154" s="2"/>
      <c r="F1154" s="2"/>
      <c r="G1154" s="2"/>
      <c r="H1154" s="68" t="s">
        <v>2424</v>
      </c>
      <c r="I1154" s="68"/>
      <c r="J1154" s="68"/>
      <c r="K1154" s="68"/>
      <c r="L1154" s="71">
        <f>SUM(L1153:L1153)</f>
        <v>620.53</v>
      </c>
    </row>
    <row r="1155" ht="15" customHeight="1" spans="1:12">
      <c r="A1155" s="63" t="s">
        <v>2389</v>
      </c>
      <c r="B1155" s="63"/>
      <c r="C1155" s="63"/>
      <c r="D1155" s="64" t="s">
        <v>4</v>
      </c>
      <c r="E1155" s="64"/>
      <c r="F1155" s="64"/>
      <c r="G1155" s="64" t="s">
        <v>2297</v>
      </c>
      <c r="H1155" s="64" t="s">
        <v>2298</v>
      </c>
      <c r="I1155" s="64"/>
      <c r="J1155" s="64" t="s">
        <v>2299</v>
      </c>
      <c r="K1155" s="64"/>
      <c r="L1155" s="64" t="s">
        <v>2300</v>
      </c>
    </row>
    <row r="1156" ht="21" customHeight="1" spans="1:12">
      <c r="A1156" s="65" t="s">
        <v>2523</v>
      </c>
      <c r="B1156" s="66" t="s">
        <v>2524</v>
      </c>
      <c r="C1156" s="66"/>
      <c r="D1156" s="65" t="s">
        <v>14</v>
      </c>
      <c r="E1156" s="65"/>
      <c r="F1156" s="65"/>
      <c r="G1156" s="65" t="s">
        <v>2392</v>
      </c>
      <c r="H1156" s="67">
        <v>0.224</v>
      </c>
      <c r="I1156" s="67"/>
      <c r="J1156" s="70">
        <v>31.88</v>
      </c>
      <c r="K1156" s="70"/>
      <c r="L1156" s="70">
        <f>ROUND(ROUND(H1156,8)*J1156,2)</f>
        <v>7.14</v>
      </c>
    </row>
    <row r="1157" ht="15" customHeight="1" spans="1:12">
      <c r="A1157" s="65" t="s">
        <v>2630</v>
      </c>
      <c r="B1157" s="66" t="s">
        <v>2631</v>
      </c>
      <c r="C1157" s="66"/>
      <c r="D1157" s="65" t="s">
        <v>14</v>
      </c>
      <c r="E1157" s="65"/>
      <c r="F1157" s="65"/>
      <c r="G1157" s="65" t="s">
        <v>2392</v>
      </c>
      <c r="H1157" s="67">
        <v>0.224</v>
      </c>
      <c r="I1157" s="67"/>
      <c r="J1157" s="70">
        <v>32.27</v>
      </c>
      <c r="K1157" s="70"/>
      <c r="L1157" s="70">
        <f>ROUND(ROUND(H1157,8)*J1157,2)</f>
        <v>7.23</v>
      </c>
    </row>
    <row r="1158" ht="15" customHeight="1" spans="1:12">
      <c r="A1158" s="65" t="s">
        <v>2395</v>
      </c>
      <c r="B1158" s="66" t="s">
        <v>2396</v>
      </c>
      <c r="C1158" s="66"/>
      <c r="D1158" s="65" t="s">
        <v>14</v>
      </c>
      <c r="E1158" s="65"/>
      <c r="F1158" s="65"/>
      <c r="G1158" s="65" t="s">
        <v>2392</v>
      </c>
      <c r="H1158" s="67">
        <v>1.345</v>
      </c>
      <c r="I1158" s="67"/>
      <c r="J1158" s="70">
        <v>23.23</v>
      </c>
      <c r="K1158" s="70"/>
      <c r="L1158" s="70">
        <f>ROUND(ROUND(H1158,8)*J1158,2)</f>
        <v>31.24</v>
      </c>
    </row>
    <row r="1159" ht="18" customHeight="1" spans="1:12">
      <c r="A1159" s="2"/>
      <c r="B1159" s="2"/>
      <c r="C1159" s="2"/>
      <c r="D1159" s="2"/>
      <c r="E1159" s="2"/>
      <c r="F1159" s="2"/>
      <c r="G1159" s="2"/>
      <c r="H1159" s="68" t="s">
        <v>2393</v>
      </c>
      <c r="I1159" s="68"/>
      <c r="J1159" s="68"/>
      <c r="K1159" s="68"/>
      <c r="L1159" s="71">
        <f>SUM(L1156:L1158)</f>
        <v>45.61</v>
      </c>
    </row>
    <row r="1160" ht="15" customHeight="1" spans="1:12">
      <c r="A1160" s="93" t="s">
        <v>2844</v>
      </c>
      <c r="B1160" s="93"/>
      <c r="C1160" s="93"/>
      <c r="D1160" s="93"/>
      <c r="E1160" s="2"/>
      <c r="F1160" s="2"/>
      <c r="G1160" s="2"/>
      <c r="H1160" s="69" t="s">
        <v>2318</v>
      </c>
      <c r="I1160" s="69"/>
      <c r="J1160" s="69"/>
      <c r="K1160" s="69"/>
      <c r="L1160" s="72">
        <v>666.32</v>
      </c>
    </row>
    <row r="1161" ht="9.95" customHeight="1" spans="1:12">
      <c r="A1161" s="2"/>
      <c r="B1161" s="2"/>
      <c r="C1161" s="2"/>
      <c r="D1161" s="2"/>
      <c r="E1161" s="2"/>
      <c r="F1161" s="2"/>
      <c r="G1161" s="2"/>
      <c r="H1161" s="61"/>
      <c r="I1161" s="61"/>
      <c r="J1161" s="61"/>
      <c r="K1161" s="61"/>
      <c r="L1161" s="61"/>
    </row>
    <row r="1162" ht="20.1" customHeight="1" spans="1:12">
      <c r="A1162" s="62" t="s">
        <v>2845</v>
      </c>
      <c r="B1162" s="62"/>
      <c r="C1162" s="62"/>
      <c r="D1162" s="62"/>
      <c r="E1162" s="62"/>
      <c r="F1162" s="62"/>
      <c r="G1162" s="62"/>
      <c r="H1162" s="62"/>
      <c r="I1162" s="62"/>
      <c r="J1162" s="62"/>
      <c r="K1162" s="62"/>
      <c r="L1162" s="62"/>
    </row>
    <row r="1163" ht="15" customHeight="1" spans="1:12">
      <c r="A1163" s="63" t="s">
        <v>2413</v>
      </c>
      <c r="B1163" s="63"/>
      <c r="C1163" s="63"/>
      <c r="D1163" s="64" t="s">
        <v>4</v>
      </c>
      <c r="E1163" s="64"/>
      <c r="F1163" s="64"/>
      <c r="G1163" s="64" t="s">
        <v>2297</v>
      </c>
      <c r="H1163" s="64" t="s">
        <v>2298</v>
      </c>
      <c r="I1163" s="64"/>
      <c r="J1163" s="64" t="s">
        <v>2299</v>
      </c>
      <c r="K1163" s="64"/>
      <c r="L1163" s="64" t="s">
        <v>2300</v>
      </c>
    </row>
    <row r="1164" ht="21" customHeight="1" spans="1:12">
      <c r="A1164" s="65" t="s">
        <v>2764</v>
      </c>
      <c r="B1164" s="66" t="s">
        <v>2765</v>
      </c>
      <c r="C1164" s="66"/>
      <c r="D1164" s="65" t="s">
        <v>14</v>
      </c>
      <c r="E1164" s="65"/>
      <c r="F1164" s="65"/>
      <c r="G1164" s="65" t="s">
        <v>193</v>
      </c>
      <c r="H1164" s="67">
        <v>0.025</v>
      </c>
      <c r="I1164" s="67"/>
      <c r="J1164" s="70">
        <v>24.95</v>
      </c>
      <c r="K1164" s="70"/>
      <c r="L1164" s="70">
        <f>TRUNC(TRUNC(H1164,8)*J1164,2)</f>
        <v>0.62</v>
      </c>
    </row>
    <row r="1165" ht="29.1" customHeight="1" spans="1:12">
      <c r="A1165" s="65" t="s">
        <v>2766</v>
      </c>
      <c r="B1165" s="66" t="s">
        <v>2767</v>
      </c>
      <c r="C1165" s="66"/>
      <c r="D1165" s="65" t="s">
        <v>14</v>
      </c>
      <c r="E1165" s="65"/>
      <c r="F1165" s="65"/>
      <c r="G1165" s="65" t="s">
        <v>35</v>
      </c>
      <c r="H1165" s="67">
        <v>1.19</v>
      </c>
      <c r="I1165" s="67"/>
      <c r="J1165" s="70">
        <v>0.21</v>
      </c>
      <c r="K1165" s="70"/>
      <c r="L1165" s="70">
        <f>TRUNC(TRUNC(H1165,8)*J1165,2)</f>
        <v>0.24</v>
      </c>
    </row>
    <row r="1166" ht="15" customHeight="1" spans="1:12">
      <c r="A1166" s="2"/>
      <c r="B1166" s="2"/>
      <c r="C1166" s="2"/>
      <c r="D1166" s="2"/>
      <c r="E1166" s="2"/>
      <c r="F1166" s="2"/>
      <c r="G1166" s="2"/>
      <c r="H1166" s="68" t="s">
        <v>2424</v>
      </c>
      <c r="I1166" s="68"/>
      <c r="J1166" s="68"/>
      <c r="K1166" s="68"/>
      <c r="L1166" s="71">
        <f>SUM(L1164:L1165)</f>
        <v>0.86</v>
      </c>
    </row>
    <row r="1167" ht="15" customHeight="1" spans="1:12">
      <c r="A1167" s="63" t="s">
        <v>2389</v>
      </c>
      <c r="B1167" s="63"/>
      <c r="C1167" s="63"/>
      <c r="D1167" s="64" t="s">
        <v>4</v>
      </c>
      <c r="E1167" s="64"/>
      <c r="F1167" s="64"/>
      <c r="G1167" s="64" t="s">
        <v>2297</v>
      </c>
      <c r="H1167" s="64" t="s">
        <v>2298</v>
      </c>
      <c r="I1167" s="64"/>
      <c r="J1167" s="64" t="s">
        <v>2299</v>
      </c>
      <c r="K1167" s="64"/>
      <c r="L1167" s="64" t="s">
        <v>2300</v>
      </c>
    </row>
    <row r="1168" ht="21" customHeight="1" spans="1:12">
      <c r="A1168" s="65" t="s">
        <v>2768</v>
      </c>
      <c r="B1168" s="66" t="s">
        <v>2769</v>
      </c>
      <c r="C1168" s="66"/>
      <c r="D1168" s="65" t="s">
        <v>14</v>
      </c>
      <c r="E1168" s="65"/>
      <c r="F1168" s="65"/>
      <c r="G1168" s="65" t="s">
        <v>2392</v>
      </c>
      <c r="H1168" s="67">
        <v>0.0175</v>
      </c>
      <c r="I1168" s="67"/>
      <c r="J1168" s="70">
        <v>23.95</v>
      </c>
      <c r="K1168" s="70"/>
      <c r="L1168" s="70">
        <f>TRUNC(TRUNC(H1168,8)*J1168,2)</f>
        <v>0.41</v>
      </c>
    </row>
    <row r="1169" ht="15" customHeight="1" spans="1:12">
      <c r="A1169" s="65" t="s">
        <v>2770</v>
      </c>
      <c r="B1169" s="66" t="s">
        <v>2771</v>
      </c>
      <c r="C1169" s="66"/>
      <c r="D1169" s="65" t="s">
        <v>14</v>
      </c>
      <c r="E1169" s="65"/>
      <c r="F1169" s="65"/>
      <c r="G1169" s="65" t="s">
        <v>2392</v>
      </c>
      <c r="H1169" s="67">
        <v>0.1069</v>
      </c>
      <c r="I1169" s="67"/>
      <c r="J1169" s="70">
        <v>32.02</v>
      </c>
      <c r="K1169" s="70"/>
      <c r="L1169" s="70">
        <f>TRUNC(TRUNC(H1169,8)*J1169,2)</f>
        <v>3.42</v>
      </c>
    </row>
    <row r="1170" ht="18" customHeight="1" spans="1:12">
      <c r="A1170" s="2"/>
      <c r="B1170" s="2"/>
      <c r="C1170" s="2"/>
      <c r="D1170" s="2"/>
      <c r="E1170" s="2"/>
      <c r="F1170" s="2"/>
      <c r="G1170" s="2"/>
      <c r="H1170" s="68" t="s">
        <v>2393</v>
      </c>
      <c r="I1170" s="68"/>
      <c r="J1170" s="68"/>
      <c r="K1170" s="68"/>
      <c r="L1170" s="71">
        <f>SUM(L1168:L1169)</f>
        <v>3.83</v>
      </c>
    </row>
    <row r="1171" ht="15" customHeight="1" spans="1:12">
      <c r="A1171" s="63" t="s">
        <v>2314</v>
      </c>
      <c r="B1171" s="63"/>
      <c r="C1171" s="63"/>
      <c r="D1171" s="64" t="s">
        <v>4</v>
      </c>
      <c r="E1171" s="64"/>
      <c r="F1171" s="64"/>
      <c r="G1171" s="64" t="s">
        <v>2297</v>
      </c>
      <c r="H1171" s="64" t="s">
        <v>2298</v>
      </c>
      <c r="I1171" s="64"/>
      <c r="J1171" s="64" t="s">
        <v>2299</v>
      </c>
      <c r="K1171" s="64"/>
      <c r="L1171" s="64" t="s">
        <v>2300</v>
      </c>
    </row>
    <row r="1172" ht="21" customHeight="1" spans="1:12">
      <c r="A1172" s="65" t="s">
        <v>2777</v>
      </c>
      <c r="B1172" s="66" t="s">
        <v>2778</v>
      </c>
      <c r="C1172" s="66"/>
      <c r="D1172" s="65" t="s">
        <v>14</v>
      </c>
      <c r="E1172" s="65"/>
      <c r="F1172" s="65"/>
      <c r="G1172" s="65" t="s">
        <v>193</v>
      </c>
      <c r="H1172" s="67">
        <v>1</v>
      </c>
      <c r="I1172" s="67"/>
      <c r="J1172" s="70">
        <v>10.66</v>
      </c>
      <c r="K1172" s="70"/>
      <c r="L1172" s="70">
        <f>TRUNC(TRUNC(H1172,8)*J1172,2)</f>
        <v>10.66</v>
      </c>
    </row>
    <row r="1173" ht="15" customHeight="1" spans="1:12">
      <c r="A1173" s="2"/>
      <c r="B1173" s="2"/>
      <c r="C1173" s="2"/>
      <c r="D1173" s="2"/>
      <c r="E1173" s="2"/>
      <c r="F1173" s="2"/>
      <c r="G1173" s="2"/>
      <c r="H1173" s="68" t="s">
        <v>2317</v>
      </c>
      <c r="I1173" s="68"/>
      <c r="J1173" s="68"/>
      <c r="K1173" s="68"/>
      <c r="L1173" s="71">
        <f>SUM(L1172:L1172)</f>
        <v>10.66</v>
      </c>
    </row>
    <row r="1174" ht="15" customHeight="1" spans="1:12">
      <c r="A1174" s="2"/>
      <c r="B1174" s="2"/>
      <c r="C1174" s="2"/>
      <c r="D1174" s="2"/>
      <c r="E1174" s="2"/>
      <c r="F1174" s="2"/>
      <c r="G1174" s="2"/>
      <c r="H1174" s="69" t="s">
        <v>2318</v>
      </c>
      <c r="I1174" s="69"/>
      <c r="J1174" s="69"/>
      <c r="K1174" s="69"/>
      <c r="L1174" s="72">
        <f>SUM(L1166,L1170,L1173)</f>
        <v>15.35</v>
      </c>
    </row>
    <row r="1175" ht="9.95" customHeight="1" spans="1:12">
      <c r="A1175" s="2"/>
      <c r="B1175" s="2"/>
      <c r="C1175" s="2"/>
      <c r="D1175" s="2"/>
      <c r="E1175" s="2"/>
      <c r="F1175" s="2"/>
      <c r="G1175" s="2"/>
      <c r="H1175" s="61"/>
      <c r="I1175" s="61"/>
      <c r="J1175" s="61"/>
      <c r="K1175" s="61"/>
      <c r="L1175" s="61"/>
    </row>
    <row r="1176" ht="20.1" customHeight="1" spans="1:12">
      <c r="A1176" s="62" t="s">
        <v>2846</v>
      </c>
      <c r="B1176" s="62"/>
      <c r="C1176" s="62"/>
      <c r="D1176" s="62"/>
      <c r="E1176" s="62"/>
      <c r="F1176" s="62"/>
      <c r="G1176" s="62"/>
      <c r="H1176" s="62"/>
      <c r="I1176" s="62"/>
      <c r="J1176" s="62"/>
      <c r="K1176" s="62"/>
      <c r="L1176" s="62"/>
    </row>
    <row r="1177" ht="15" customHeight="1" spans="1:12">
      <c r="A1177" s="63" t="s">
        <v>2413</v>
      </c>
      <c r="B1177" s="63"/>
      <c r="C1177" s="63"/>
      <c r="D1177" s="64" t="s">
        <v>4</v>
      </c>
      <c r="E1177" s="64"/>
      <c r="F1177" s="64"/>
      <c r="G1177" s="64" t="s">
        <v>2297</v>
      </c>
      <c r="H1177" s="64" t="s">
        <v>2298</v>
      </c>
      <c r="I1177" s="64"/>
      <c r="J1177" s="64" t="s">
        <v>2299</v>
      </c>
      <c r="K1177" s="64"/>
      <c r="L1177" s="64" t="s">
        <v>2300</v>
      </c>
    </row>
    <row r="1178" ht="21" customHeight="1" spans="1:12">
      <c r="A1178" s="65" t="s">
        <v>2764</v>
      </c>
      <c r="B1178" s="66" t="s">
        <v>2765</v>
      </c>
      <c r="C1178" s="66"/>
      <c r="D1178" s="65" t="s">
        <v>14</v>
      </c>
      <c r="E1178" s="65"/>
      <c r="F1178" s="65"/>
      <c r="G1178" s="65" t="s">
        <v>193</v>
      </c>
      <c r="H1178" s="67">
        <v>0.025</v>
      </c>
      <c r="I1178" s="67"/>
      <c r="J1178" s="70">
        <v>24.95</v>
      </c>
      <c r="K1178" s="70"/>
      <c r="L1178" s="70">
        <f>TRUNC(TRUNC(H1178,8)*J1178,2)</f>
        <v>0.62</v>
      </c>
    </row>
    <row r="1179" ht="29.1" customHeight="1" spans="1:12">
      <c r="A1179" s="65" t="s">
        <v>2766</v>
      </c>
      <c r="B1179" s="66" t="s">
        <v>2767</v>
      </c>
      <c r="C1179" s="66"/>
      <c r="D1179" s="65" t="s">
        <v>14</v>
      </c>
      <c r="E1179" s="65"/>
      <c r="F1179" s="65"/>
      <c r="G1179" s="65" t="s">
        <v>35</v>
      </c>
      <c r="H1179" s="67">
        <v>0.543</v>
      </c>
      <c r="I1179" s="67"/>
      <c r="J1179" s="70">
        <v>0.21</v>
      </c>
      <c r="K1179" s="70"/>
      <c r="L1179" s="70">
        <f>TRUNC(TRUNC(H1179,8)*J1179,2)</f>
        <v>0.11</v>
      </c>
    </row>
    <row r="1180" ht="15" customHeight="1" spans="1:12">
      <c r="A1180" s="2"/>
      <c r="B1180" s="2"/>
      <c r="C1180" s="2"/>
      <c r="D1180" s="2"/>
      <c r="E1180" s="2"/>
      <c r="F1180" s="2"/>
      <c r="G1180" s="2"/>
      <c r="H1180" s="68" t="s">
        <v>2424</v>
      </c>
      <c r="I1180" s="68"/>
      <c r="J1180" s="68"/>
      <c r="K1180" s="68"/>
      <c r="L1180" s="71">
        <f>SUM(L1178:L1179)</f>
        <v>0.73</v>
      </c>
    </row>
    <row r="1181" ht="15" customHeight="1" spans="1:12">
      <c r="A1181" s="63" t="s">
        <v>2389</v>
      </c>
      <c r="B1181" s="63"/>
      <c r="C1181" s="63"/>
      <c r="D1181" s="64" t="s">
        <v>4</v>
      </c>
      <c r="E1181" s="64"/>
      <c r="F1181" s="64"/>
      <c r="G1181" s="64" t="s">
        <v>2297</v>
      </c>
      <c r="H1181" s="64" t="s">
        <v>2298</v>
      </c>
      <c r="I1181" s="64"/>
      <c r="J1181" s="64" t="s">
        <v>2299</v>
      </c>
      <c r="K1181" s="64"/>
      <c r="L1181" s="64" t="s">
        <v>2300</v>
      </c>
    </row>
    <row r="1182" ht="21" customHeight="1" spans="1:12">
      <c r="A1182" s="65" t="s">
        <v>2768</v>
      </c>
      <c r="B1182" s="66" t="s">
        <v>2769</v>
      </c>
      <c r="C1182" s="66"/>
      <c r="D1182" s="65" t="s">
        <v>14</v>
      </c>
      <c r="E1182" s="65"/>
      <c r="F1182" s="65"/>
      <c r="G1182" s="65" t="s">
        <v>2392</v>
      </c>
      <c r="H1182" s="67">
        <v>0.0064</v>
      </c>
      <c r="I1182" s="67"/>
      <c r="J1182" s="70">
        <v>23.95</v>
      </c>
      <c r="K1182" s="70"/>
      <c r="L1182" s="70">
        <f>TRUNC(TRUNC(H1182,8)*J1182,2)</f>
        <v>0.15</v>
      </c>
    </row>
    <row r="1183" ht="15" customHeight="1" spans="1:12">
      <c r="A1183" s="65" t="s">
        <v>2770</v>
      </c>
      <c r="B1183" s="66" t="s">
        <v>2771</v>
      </c>
      <c r="C1183" s="66"/>
      <c r="D1183" s="65" t="s">
        <v>14</v>
      </c>
      <c r="E1183" s="65"/>
      <c r="F1183" s="65"/>
      <c r="G1183" s="65" t="s">
        <v>2392</v>
      </c>
      <c r="H1183" s="67">
        <v>0.0392</v>
      </c>
      <c r="I1183" s="67"/>
      <c r="J1183" s="70">
        <v>32.02</v>
      </c>
      <c r="K1183" s="70"/>
      <c r="L1183" s="70">
        <f>TRUNC(TRUNC(H1183,8)*J1183,2)</f>
        <v>1.25</v>
      </c>
    </row>
    <row r="1184" ht="18" customHeight="1" spans="1:12">
      <c r="A1184" s="2"/>
      <c r="B1184" s="2"/>
      <c r="C1184" s="2"/>
      <c r="D1184" s="2"/>
      <c r="E1184" s="2"/>
      <c r="F1184" s="2"/>
      <c r="G1184" s="2"/>
      <c r="H1184" s="68" t="s">
        <v>2393</v>
      </c>
      <c r="I1184" s="68"/>
      <c r="J1184" s="68"/>
      <c r="K1184" s="68"/>
      <c r="L1184" s="71">
        <f>SUM(L1182:L1183)</f>
        <v>1.4</v>
      </c>
    </row>
    <row r="1185" ht="15" customHeight="1" spans="1:12">
      <c r="A1185" s="63" t="s">
        <v>2314</v>
      </c>
      <c r="B1185" s="63"/>
      <c r="C1185" s="63"/>
      <c r="D1185" s="64" t="s">
        <v>4</v>
      </c>
      <c r="E1185" s="64"/>
      <c r="F1185" s="64"/>
      <c r="G1185" s="64" t="s">
        <v>2297</v>
      </c>
      <c r="H1185" s="64" t="s">
        <v>2298</v>
      </c>
      <c r="I1185" s="64"/>
      <c r="J1185" s="64" t="s">
        <v>2299</v>
      </c>
      <c r="K1185" s="64"/>
      <c r="L1185" s="64" t="s">
        <v>2300</v>
      </c>
    </row>
    <row r="1186" ht="21" customHeight="1" spans="1:12">
      <c r="A1186" s="65" t="s">
        <v>2784</v>
      </c>
      <c r="B1186" s="66" t="s">
        <v>2785</v>
      </c>
      <c r="C1186" s="66"/>
      <c r="D1186" s="65" t="s">
        <v>14</v>
      </c>
      <c r="E1186" s="65"/>
      <c r="F1186" s="65"/>
      <c r="G1186" s="65" t="s">
        <v>193</v>
      </c>
      <c r="H1186" s="67">
        <v>1</v>
      </c>
      <c r="I1186" s="67"/>
      <c r="J1186" s="70">
        <v>9.71</v>
      </c>
      <c r="K1186" s="70"/>
      <c r="L1186" s="70">
        <f>TRUNC(TRUNC(H1186,8)*J1186,2)</f>
        <v>9.71</v>
      </c>
    </row>
    <row r="1187" ht="15" customHeight="1" spans="1:12">
      <c r="A1187" s="2"/>
      <c r="B1187" s="2"/>
      <c r="C1187" s="2"/>
      <c r="D1187" s="2"/>
      <c r="E1187" s="2"/>
      <c r="F1187" s="2"/>
      <c r="G1187" s="2"/>
      <c r="H1187" s="68" t="s">
        <v>2317</v>
      </c>
      <c r="I1187" s="68"/>
      <c r="J1187" s="68"/>
      <c r="K1187" s="68"/>
      <c r="L1187" s="71">
        <f>SUM(L1186:L1186)</f>
        <v>9.71</v>
      </c>
    </row>
    <row r="1188" ht="15" customHeight="1" spans="1:12">
      <c r="A1188" s="2"/>
      <c r="B1188" s="2"/>
      <c r="C1188" s="2"/>
      <c r="D1188" s="2"/>
      <c r="E1188" s="2"/>
      <c r="F1188" s="2"/>
      <c r="G1188" s="2"/>
      <c r="H1188" s="69" t="s">
        <v>2318</v>
      </c>
      <c r="I1188" s="69"/>
      <c r="J1188" s="69"/>
      <c r="K1188" s="69"/>
      <c r="L1188" s="72">
        <f>SUM(L1180,L1184,L1187)</f>
        <v>11.84</v>
      </c>
    </row>
    <row r="1189" ht="9.95" customHeight="1" spans="1:12">
      <c r="A1189" s="2"/>
      <c r="B1189" s="2"/>
      <c r="C1189" s="2"/>
      <c r="D1189" s="2"/>
      <c r="E1189" s="2"/>
      <c r="F1189" s="2"/>
      <c r="G1189" s="2"/>
      <c r="H1189" s="61"/>
      <c r="I1189" s="61"/>
      <c r="J1189" s="61"/>
      <c r="K1189" s="61"/>
      <c r="L1189" s="61"/>
    </row>
    <row r="1190" ht="20.1" customHeight="1" spans="1:12">
      <c r="A1190" s="62" t="s">
        <v>2847</v>
      </c>
      <c r="B1190" s="62"/>
      <c r="C1190" s="62"/>
      <c r="D1190" s="62"/>
      <c r="E1190" s="62"/>
      <c r="F1190" s="62"/>
      <c r="G1190" s="62"/>
      <c r="H1190" s="62"/>
      <c r="I1190" s="62"/>
      <c r="J1190" s="62"/>
      <c r="K1190" s="62"/>
      <c r="L1190" s="62"/>
    </row>
    <row r="1191" ht="15" customHeight="1" spans="1:12">
      <c r="A1191" s="63" t="s">
        <v>2413</v>
      </c>
      <c r="B1191" s="63"/>
      <c r="C1191" s="63"/>
      <c r="D1191" s="64" t="s">
        <v>4</v>
      </c>
      <c r="E1191" s="64"/>
      <c r="F1191" s="64"/>
      <c r="G1191" s="64" t="s">
        <v>2297</v>
      </c>
      <c r="H1191" s="64" t="s">
        <v>2298</v>
      </c>
      <c r="I1191" s="64"/>
      <c r="J1191" s="64" t="s">
        <v>2299</v>
      </c>
      <c r="K1191" s="64"/>
      <c r="L1191" s="64" t="s">
        <v>2300</v>
      </c>
    </row>
    <row r="1192" ht="21" customHeight="1" spans="1:12">
      <c r="A1192" s="65" t="s">
        <v>2764</v>
      </c>
      <c r="B1192" s="66" t="s">
        <v>2765</v>
      </c>
      <c r="C1192" s="66"/>
      <c r="D1192" s="65" t="s">
        <v>14</v>
      </c>
      <c r="E1192" s="65"/>
      <c r="F1192" s="65"/>
      <c r="G1192" s="65" t="s">
        <v>193</v>
      </c>
      <c r="H1192" s="67">
        <v>0.025</v>
      </c>
      <c r="I1192" s="67"/>
      <c r="J1192" s="70">
        <v>24.95</v>
      </c>
      <c r="K1192" s="70"/>
      <c r="L1192" s="70">
        <f>TRUNC(TRUNC(H1192,8)*J1192,2)</f>
        <v>0.62</v>
      </c>
    </row>
    <row r="1193" ht="29.1" customHeight="1" spans="1:12">
      <c r="A1193" s="65" t="s">
        <v>2766</v>
      </c>
      <c r="B1193" s="66" t="s">
        <v>2767</v>
      </c>
      <c r="C1193" s="66"/>
      <c r="D1193" s="65" t="s">
        <v>14</v>
      </c>
      <c r="E1193" s="65"/>
      <c r="F1193" s="65"/>
      <c r="G1193" s="65" t="s">
        <v>35</v>
      </c>
      <c r="H1193" s="67">
        <v>0.367</v>
      </c>
      <c r="I1193" s="67"/>
      <c r="J1193" s="70">
        <v>0.21</v>
      </c>
      <c r="K1193" s="70"/>
      <c r="L1193" s="70">
        <f>TRUNC(TRUNC(H1193,8)*J1193,2)</f>
        <v>0.07</v>
      </c>
    </row>
    <row r="1194" ht="15" customHeight="1" spans="1:12">
      <c r="A1194" s="2"/>
      <c r="B1194" s="2"/>
      <c r="C1194" s="2"/>
      <c r="D1194" s="2"/>
      <c r="E1194" s="2"/>
      <c r="F1194" s="2"/>
      <c r="G1194" s="2"/>
      <c r="H1194" s="68" t="s">
        <v>2424</v>
      </c>
      <c r="I1194" s="68"/>
      <c r="J1194" s="68"/>
      <c r="K1194" s="68"/>
      <c r="L1194" s="71">
        <f>SUM(L1192:L1193)</f>
        <v>0.69</v>
      </c>
    </row>
    <row r="1195" ht="15" customHeight="1" spans="1:12">
      <c r="A1195" s="63" t="s">
        <v>2389</v>
      </c>
      <c r="B1195" s="63"/>
      <c r="C1195" s="63"/>
      <c r="D1195" s="64" t="s">
        <v>4</v>
      </c>
      <c r="E1195" s="64"/>
      <c r="F1195" s="64"/>
      <c r="G1195" s="64" t="s">
        <v>2297</v>
      </c>
      <c r="H1195" s="64" t="s">
        <v>2298</v>
      </c>
      <c r="I1195" s="64"/>
      <c r="J1195" s="64" t="s">
        <v>2299</v>
      </c>
      <c r="K1195" s="64"/>
      <c r="L1195" s="64" t="s">
        <v>2300</v>
      </c>
    </row>
    <row r="1196" ht="21" customHeight="1" spans="1:12">
      <c r="A1196" s="65" t="s">
        <v>2768</v>
      </c>
      <c r="B1196" s="66" t="s">
        <v>2769</v>
      </c>
      <c r="C1196" s="66"/>
      <c r="D1196" s="65" t="s">
        <v>14</v>
      </c>
      <c r="E1196" s="65"/>
      <c r="F1196" s="65"/>
      <c r="G1196" s="65" t="s">
        <v>2392</v>
      </c>
      <c r="H1196" s="67">
        <v>0.0042</v>
      </c>
      <c r="I1196" s="67"/>
      <c r="J1196" s="70">
        <v>23.95</v>
      </c>
      <c r="K1196" s="70"/>
      <c r="L1196" s="70">
        <f>TRUNC(TRUNC(H1196,8)*J1196,2)</f>
        <v>0.1</v>
      </c>
    </row>
    <row r="1197" ht="15" customHeight="1" spans="1:12">
      <c r="A1197" s="65" t="s">
        <v>2770</v>
      </c>
      <c r="B1197" s="66" t="s">
        <v>2771</v>
      </c>
      <c r="C1197" s="66"/>
      <c r="D1197" s="65" t="s">
        <v>14</v>
      </c>
      <c r="E1197" s="65"/>
      <c r="F1197" s="65"/>
      <c r="G1197" s="65" t="s">
        <v>2392</v>
      </c>
      <c r="H1197" s="67">
        <v>0.0257</v>
      </c>
      <c r="I1197" s="67"/>
      <c r="J1197" s="70">
        <v>32.02</v>
      </c>
      <c r="K1197" s="70"/>
      <c r="L1197" s="70">
        <f>TRUNC(TRUNC(H1197,8)*J1197,2)</f>
        <v>0.82</v>
      </c>
    </row>
    <row r="1198" ht="18" customHeight="1" spans="1:12">
      <c r="A1198" s="2"/>
      <c r="B1198" s="2"/>
      <c r="C1198" s="2"/>
      <c r="D1198" s="2"/>
      <c r="E1198" s="2"/>
      <c r="F1198" s="2"/>
      <c r="G1198" s="2"/>
      <c r="H1198" s="68" t="s">
        <v>2393</v>
      </c>
      <c r="I1198" s="68"/>
      <c r="J1198" s="68"/>
      <c r="K1198" s="68"/>
      <c r="L1198" s="71">
        <f>SUM(L1196:L1197)</f>
        <v>0.92</v>
      </c>
    </row>
    <row r="1199" ht="15" customHeight="1" spans="1:12">
      <c r="A1199" s="63" t="s">
        <v>2314</v>
      </c>
      <c r="B1199" s="63"/>
      <c r="C1199" s="63"/>
      <c r="D1199" s="64" t="s">
        <v>4</v>
      </c>
      <c r="E1199" s="64"/>
      <c r="F1199" s="64"/>
      <c r="G1199" s="64" t="s">
        <v>2297</v>
      </c>
      <c r="H1199" s="64" t="s">
        <v>2298</v>
      </c>
      <c r="I1199" s="64"/>
      <c r="J1199" s="64" t="s">
        <v>2299</v>
      </c>
      <c r="K1199" s="64"/>
      <c r="L1199" s="64" t="s">
        <v>2300</v>
      </c>
    </row>
    <row r="1200" ht="21" customHeight="1" spans="1:12">
      <c r="A1200" s="65" t="s">
        <v>2787</v>
      </c>
      <c r="B1200" s="66" t="s">
        <v>2788</v>
      </c>
      <c r="C1200" s="66"/>
      <c r="D1200" s="65" t="s">
        <v>14</v>
      </c>
      <c r="E1200" s="65"/>
      <c r="F1200" s="65"/>
      <c r="G1200" s="65" t="s">
        <v>193</v>
      </c>
      <c r="H1200" s="67">
        <v>1</v>
      </c>
      <c r="I1200" s="67"/>
      <c r="J1200" s="70">
        <v>8.3</v>
      </c>
      <c r="K1200" s="70"/>
      <c r="L1200" s="70">
        <f>TRUNC(TRUNC(H1200,8)*J1200,2)</f>
        <v>8.3</v>
      </c>
    </row>
    <row r="1201" ht="15" customHeight="1" spans="1:12">
      <c r="A1201" s="2"/>
      <c r="B1201" s="2"/>
      <c r="C1201" s="2"/>
      <c r="D1201" s="2"/>
      <c r="E1201" s="2"/>
      <c r="F1201" s="2"/>
      <c r="G1201" s="2"/>
      <c r="H1201" s="68" t="s">
        <v>2317</v>
      </c>
      <c r="I1201" s="68"/>
      <c r="J1201" s="68"/>
      <c r="K1201" s="68"/>
      <c r="L1201" s="71">
        <f>SUM(L1200:L1200)</f>
        <v>8.3</v>
      </c>
    </row>
    <row r="1202" ht="15" customHeight="1" spans="1:12">
      <c r="A1202" s="2"/>
      <c r="B1202" s="2"/>
      <c r="C1202" s="2"/>
      <c r="D1202" s="2"/>
      <c r="E1202" s="2"/>
      <c r="F1202" s="2"/>
      <c r="G1202" s="2"/>
      <c r="H1202" s="69" t="s">
        <v>2318</v>
      </c>
      <c r="I1202" s="69"/>
      <c r="J1202" s="69"/>
      <c r="K1202" s="69"/>
      <c r="L1202" s="72">
        <f>SUM(L1194,L1198,L1201)</f>
        <v>9.91</v>
      </c>
    </row>
    <row r="1203" ht="9.95" customHeight="1" spans="1:12">
      <c r="A1203" s="2"/>
      <c r="B1203" s="2"/>
      <c r="C1203" s="2"/>
      <c r="D1203" s="2"/>
      <c r="E1203" s="2"/>
      <c r="F1203" s="2"/>
      <c r="G1203" s="2"/>
      <c r="H1203" s="61"/>
      <c r="I1203" s="61"/>
      <c r="J1203" s="61"/>
      <c r="K1203" s="61"/>
      <c r="L1203" s="61"/>
    </row>
    <row r="1204" ht="20.1" customHeight="1" spans="1:12">
      <c r="A1204" s="62" t="s">
        <v>2848</v>
      </c>
      <c r="B1204" s="62"/>
      <c r="C1204" s="62"/>
      <c r="D1204" s="62"/>
      <c r="E1204" s="62"/>
      <c r="F1204" s="62"/>
      <c r="G1204" s="62"/>
      <c r="H1204" s="62"/>
      <c r="I1204" s="62"/>
      <c r="J1204" s="62"/>
      <c r="K1204" s="62"/>
      <c r="L1204" s="62"/>
    </row>
    <row r="1205" ht="15" customHeight="1" spans="1:12">
      <c r="A1205" s="63" t="s">
        <v>2413</v>
      </c>
      <c r="B1205" s="63"/>
      <c r="C1205" s="63"/>
      <c r="D1205" s="64" t="s">
        <v>4</v>
      </c>
      <c r="E1205" s="64"/>
      <c r="F1205" s="64"/>
      <c r="G1205" s="64" t="s">
        <v>2297</v>
      </c>
      <c r="H1205" s="64" t="s">
        <v>2298</v>
      </c>
      <c r="I1205" s="64"/>
      <c r="J1205" s="64" t="s">
        <v>2299</v>
      </c>
      <c r="K1205" s="64"/>
      <c r="L1205" s="64" t="s">
        <v>2300</v>
      </c>
    </row>
    <row r="1206" ht="21" customHeight="1" spans="1:12">
      <c r="A1206" s="65" t="s">
        <v>2764</v>
      </c>
      <c r="B1206" s="66" t="s">
        <v>2765</v>
      </c>
      <c r="C1206" s="66"/>
      <c r="D1206" s="65" t="s">
        <v>14</v>
      </c>
      <c r="E1206" s="65"/>
      <c r="F1206" s="65"/>
      <c r="G1206" s="65" t="s">
        <v>193</v>
      </c>
      <c r="H1206" s="67">
        <v>0.025</v>
      </c>
      <c r="I1206" s="67"/>
      <c r="J1206" s="70">
        <v>24.95</v>
      </c>
      <c r="K1206" s="70"/>
      <c r="L1206" s="70">
        <f>TRUNC(TRUNC(H1206,8)*J1206,2)</f>
        <v>0.62</v>
      </c>
    </row>
    <row r="1207" ht="29.1" customHeight="1" spans="1:12">
      <c r="A1207" s="65" t="s">
        <v>2766</v>
      </c>
      <c r="B1207" s="66" t="s">
        <v>2767</v>
      </c>
      <c r="C1207" s="66"/>
      <c r="D1207" s="65" t="s">
        <v>14</v>
      </c>
      <c r="E1207" s="65"/>
      <c r="F1207" s="65"/>
      <c r="G1207" s="65" t="s">
        <v>35</v>
      </c>
      <c r="H1207" s="67">
        <v>0.212</v>
      </c>
      <c r="I1207" s="67"/>
      <c r="J1207" s="70">
        <v>0.21</v>
      </c>
      <c r="K1207" s="70"/>
      <c r="L1207" s="70">
        <f>TRUNC(TRUNC(H1207,8)*J1207,2)</f>
        <v>0.04</v>
      </c>
    </row>
    <row r="1208" ht="15" customHeight="1" spans="1:12">
      <c r="A1208" s="2"/>
      <c r="B1208" s="2"/>
      <c r="C1208" s="2"/>
      <c r="D1208" s="2"/>
      <c r="E1208" s="2"/>
      <c r="F1208" s="2"/>
      <c r="G1208" s="2"/>
      <c r="H1208" s="68" t="s">
        <v>2424</v>
      </c>
      <c r="I1208" s="68"/>
      <c r="J1208" s="68"/>
      <c r="K1208" s="68"/>
      <c r="L1208" s="71">
        <f>SUM(L1206:L1207)</f>
        <v>0.66</v>
      </c>
    </row>
    <row r="1209" ht="15" customHeight="1" spans="1:12">
      <c r="A1209" s="63" t="s">
        <v>2389</v>
      </c>
      <c r="B1209" s="63"/>
      <c r="C1209" s="63"/>
      <c r="D1209" s="64" t="s">
        <v>4</v>
      </c>
      <c r="E1209" s="64"/>
      <c r="F1209" s="64"/>
      <c r="G1209" s="64" t="s">
        <v>2297</v>
      </c>
      <c r="H1209" s="64" t="s">
        <v>2298</v>
      </c>
      <c r="I1209" s="64"/>
      <c r="J1209" s="64" t="s">
        <v>2299</v>
      </c>
      <c r="K1209" s="64"/>
      <c r="L1209" s="64" t="s">
        <v>2300</v>
      </c>
    </row>
    <row r="1210" ht="21" customHeight="1" spans="1:12">
      <c r="A1210" s="65" t="s">
        <v>2768</v>
      </c>
      <c r="B1210" s="66" t="s">
        <v>2769</v>
      </c>
      <c r="C1210" s="66"/>
      <c r="D1210" s="65" t="s">
        <v>14</v>
      </c>
      <c r="E1210" s="65"/>
      <c r="F1210" s="65"/>
      <c r="G1210" s="65" t="s">
        <v>2392</v>
      </c>
      <c r="H1210" s="67">
        <v>0.0032</v>
      </c>
      <c r="I1210" s="67"/>
      <c r="J1210" s="70">
        <v>23.95</v>
      </c>
      <c r="K1210" s="70"/>
      <c r="L1210" s="70">
        <f>TRUNC(TRUNC(H1210,8)*J1210,2)</f>
        <v>0.07</v>
      </c>
    </row>
    <row r="1211" ht="15" customHeight="1" spans="1:12">
      <c r="A1211" s="65" t="s">
        <v>2770</v>
      </c>
      <c r="B1211" s="66" t="s">
        <v>2771</v>
      </c>
      <c r="C1211" s="66"/>
      <c r="D1211" s="65" t="s">
        <v>14</v>
      </c>
      <c r="E1211" s="65"/>
      <c r="F1211" s="65"/>
      <c r="G1211" s="65" t="s">
        <v>2392</v>
      </c>
      <c r="H1211" s="67">
        <v>0.0194</v>
      </c>
      <c r="I1211" s="67"/>
      <c r="J1211" s="70">
        <v>32.02</v>
      </c>
      <c r="K1211" s="70"/>
      <c r="L1211" s="70">
        <f>TRUNC(TRUNC(H1211,8)*J1211,2)</f>
        <v>0.62</v>
      </c>
    </row>
    <row r="1212" ht="18" customHeight="1" spans="1:12">
      <c r="A1212" s="2"/>
      <c r="B1212" s="2"/>
      <c r="C1212" s="2"/>
      <c r="D1212" s="2"/>
      <c r="E1212" s="2"/>
      <c r="F1212" s="2"/>
      <c r="G1212" s="2"/>
      <c r="H1212" s="68" t="s">
        <v>2393</v>
      </c>
      <c r="I1212" s="68"/>
      <c r="J1212" s="68"/>
      <c r="K1212" s="68"/>
      <c r="L1212" s="71">
        <f>SUM(L1210:L1211)</f>
        <v>0.69</v>
      </c>
    </row>
    <row r="1213" ht="15" customHeight="1" spans="1:12">
      <c r="A1213" s="63" t="s">
        <v>2314</v>
      </c>
      <c r="B1213" s="63"/>
      <c r="C1213" s="63"/>
      <c r="D1213" s="64" t="s">
        <v>4</v>
      </c>
      <c r="E1213" s="64"/>
      <c r="F1213" s="64"/>
      <c r="G1213" s="64" t="s">
        <v>2297</v>
      </c>
      <c r="H1213" s="64" t="s">
        <v>2298</v>
      </c>
      <c r="I1213" s="64"/>
      <c r="J1213" s="64" t="s">
        <v>2299</v>
      </c>
      <c r="K1213" s="64"/>
      <c r="L1213" s="64" t="s">
        <v>2300</v>
      </c>
    </row>
    <row r="1214" ht="21" customHeight="1" spans="1:12">
      <c r="A1214" s="65" t="s">
        <v>2817</v>
      </c>
      <c r="B1214" s="66" t="s">
        <v>2818</v>
      </c>
      <c r="C1214" s="66"/>
      <c r="D1214" s="65" t="s">
        <v>14</v>
      </c>
      <c r="E1214" s="65"/>
      <c r="F1214" s="65"/>
      <c r="G1214" s="65" t="s">
        <v>193</v>
      </c>
      <c r="H1214" s="67">
        <v>1</v>
      </c>
      <c r="I1214" s="67"/>
      <c r="J1214" s="70">
        <v>8.22</v>
      </c>
      <c r="K1214" s="70"/>
      <c r="L1214" s="70">
        <f>TRUNC(TRUNC(H1214,8)*J1214,2)</f>
        <v>8.22</v>
      </c>
    </row>
    <row r="1215" ht="15" customHeight="1" spans="1:12">
      <c r="A1215" s="2"/>
      <c r="B1215" s="2"/>
      <c r="C1215" s="2"/>
      <c r="D1215" s="2"/>
      <c r="E1215" s="2"/>
      <c r="F1215" s="2"/>
      <c r="G1215" s="2"/>
      <c r="H1215" s="68" t="s">
        <v>2317</v>
      </c>
      <c r="I1215" s="68"/>
      <c r="J1215" s="68"/>
      <c r="K1215" s="68"/>
      <c r="L1215" s="71">
        <f>SUM(L1214:L1214)</f>
        <v>8.22</v>
      </c>
    </row>
    <row r="1216" ht="15" customHeight="1" spans="1:12">
      <c r="A1216" s="2"/>
      <c r="B1216" s="2"/>
      <c r="C1216" s="2"/>
      <c r="D1216" s="2"/>
      <c r="E1216" s="2"/>
      <c r="F1216" s="2"/>
      <c r="G1216" s="2"/>
      <c r="H1216" s="69" t="s">
        <v>2318</v>
      </c>
      <c r="I1216" s="69"/>
      <c r="J1216" s="69"/>
      <c r="K1216" s="69"/>
      <c r="L1216" s="72">
        <f>SUM(L1208,L1212,L1215)</f>
        <v>9.57</v>
      </c>
    </row>
    <row r="1217" ht="9.95" customHeight="1" spans="1:12">
      <c r="A1217" s="2"/>
      <c r="B1217" s="2"/>
      <c r="C1217" s="2"/>
      <c r="D1217" s="2"/>
      <c r="E1217" s="2"/>
      <c r="F1217" s="2"/>
      <c r="G1217" s="2"/>
      <c r="H1217" s="61"/>
      <c r="I1217" s="61"/>
      <c r="J1217" s="61"/>
      <c r="K1217" s="61"/>
      <c r="L1217" s="61"/>
    </row>
    <row r="1218" ht="20.1" customHeight="1" spans="1:12">
      <c r="A1218" s="62" t="s">
        <v>2849</v>
      </c>
      <c r="B1218" s="62"/>
      <c r="C1218" s="62"/>
      <c r="D1218" s="62"/>
      <c r="E1218" s="62"/>
      <c r="F1218" s="62"/>
      <c r="G1218" s="62"/>
      <c r="H1218" s="62"/>
      <c r="I1218" s="62"/>
      <c r="J1218" s="62"/>
      <c r="K1218" s="62"/>
      <c r="L1218" s="62"/>
    </row>
    <row r="1219" ht="15" customHeight="1" spans="1:12">
      <c r="A1219" s="63" t="s">
        <v>2413</v>
      </c>
      <c r="B1219" s="63"/>
      <c r="C1219" s="63"/>
      <c r="D1219" s="64" t="s">
        <v>4</v>
      </c>
      <c r="E1219" s="64"/>
      <c r="F1219" s="64"/>
      <c r="G1219" s="64" t="s">
        <v>2297</v>
      </c>
      <c r="H1219" s="64" t="s">
        <v>2298</v>
      </c>
      <c r="I1219" s="64"/>
      <c r="J1219" s="64" t="s">
        <v>2299</v>
      </c>
      <c r="K1219" s="64"/>
      <c r="L1219" s="64" t="s">
        <v>2300</v>
      </c>
    </row>
    <row r="1220" ht="21" customHeight="1" spans="1:12">
      <c r="A1220" s="65" t="s">
        <v>2764</v>
      </c>
      <c r="B1220" s="66" t="s">
        <v>2765</v>
      </c>
      <c r="C1220" s="66"/>
      <c r="D1220" s="65" t="s">
        <v>14</v>
      </c>
      <c r="E1220" s="65"/>
      <c r="F1220" s="65"/>
      <c r="G1220" s="65" t="s">
        <v>193</v>
      </c>
      <c r="H1220" s="67">
        <v>0.025</v>
      </c>
      <c r="I1220" s="67"/>
      <c r="J1220" s="70">
        <v>24.95</v>
      </c>
      <c r="K1220" s="70"/>
      <c r="L1220" s="70">
        <f>TRUNC(TRUNC(H1220,8)*J1220,2)</f>
        <v>0.62</v>
      </c>
    </row>
    <row r="1221" ht="29.1" customHeight="1" spans="1:12">
      <c r="A1221" s="65" t="s">
        <v>2766</v>
      </c>
      <c r="B1221" s="66" t="s">
        <v>2767</v>
      </c>
      <c r="C1221" s="66"/>
      <c r="D1221" s="65" t="s">
        <v>14</v>
      </c>
      <c r="E1221" s="65"/>
      <c r="F1221" s="65"/>
      <c r="G1221" s="65" t="s">
        <v>35</v>
      </c>
      <c r="H1221" s="67">
        <v>0.113</v>
      </c>
      <c r="I1221" s="67"/>
      <c r="J1221" s="70">
        <v>0.21</v>
      </c>
      <c r="K1221" s="70"/>
      <c r="L1221" s="70">
        <f>TRUNC(TRUNC(H1221,8)*J1221,2)</f>
        <v>0.02</v>
      </c>
    </row>
    <row r="1222" ht="15" customHeight="1" spans="1:12">
      <c r="A1222" s="2"/>
      <c r="B1222" s="2"/>
      <c r="C1222" s="2"/>
      <c r="D1222" s="2"/>
      <c r="E1222" s="2"/>
      <c r="F1222" s="2"/>
      <c r="G1222" s="2"/>
      <c r="H1222" s="68" t="s">
        <v>2424</v>
      </c>
      <c r="I1222" s="68"/>
      <c r="J1222" s="68"/>
      <c r="K1222" s="68"/>
      <c r="L1222" s="71">
        <f>SUM(L1220:L1221)</f>
        <v>0.64</v>
      </c>
    </row>
    <row r="1223" ht="15" customHeight="1" spans="1:12">
      <c r="A1223" s="63" t="s">
        <v>2389</v>
      </c>
      <c r="B1223" s="63"/>
      <c r="C1223" s="63"/>
      <c r="D1223" s="64" t="s">
        <v>4</v>
      </c>
      <c r="E1223" s="64"/>
      <c r="F1223" s="64"/>
      <c r="G1223" s="64" t="s">
        <v>2297</v>
      </c>
      <c r="H1223" s="64" t="s">
        <v>2298</v>
      </c>
      <c r="I1223" s="64"/>
      <c r="J1223" s="64" t="s">
        <v>2299</v>
      </c>
      <c r="K1223" s="64"/>
      <c r="L1223" s="64" t="s">
        <v>2300</v>
      </c>
    </row>
    <row r="1224" ht="21" customHeight="1" spans="1:12">
      <c r="A1224" s="65" t="s">
        <v>2768</v>
      </c>
      <c r="B1224" s="66" t="s">
        <v>2769</v>
      </c>
      <c r="C1224" s="66"/>
      <c r="D1224" s="65" t="s">
        <v>14</v>
      </c>
      <c r="E1224" s="65"/>
      <c r="F1224" s="65"/>
      <c r="G1224" s="65" t="s">
        <v>2392</v>
      </c>
      <c r="H1224" s="67">
        <v>0.0025</v>
      </c>
      <c r="I1224" s="67"/>
      <c r="J1224" s="70">
        <v>23.95</v>
      </c>
      <c r="K1224" s="70"/>
      <c r="L1224" s="70">
        <f>TRUNC(TRUNC(H1224,8)*J1224,2)</f>
        <v>0.05</v>
      </c>
    </row>
    <row r="1225" ht="15" customHeight="1" spans="1:12">
      <c r="A1225" s="65" t="s">
        <v>2770</v>
      </c>
      <c r="B1225" s="66" t="s">
        <v>2771</v>
      </c>
      <c r="C1225" s="66"/>
      <c r="D1225" s="65" t="s">
        <v>14</v>
      </c>
      <c r="E1225" s="65"/>
      <c r="F1225" s="65"/>
      <c r="G1225" s="65" t="s">
        <v>2392</v>
      </c>
      <c r="H1225" s="67">
        <v>0.0152</v>
      </c>
      <c r="I1225" s="67"/>
      <c r="J1225" s="70">
        <v>32.02</v>
      </c>
      <c r="K1225" s="70"/>
      <c r="L1225" s="70">
        <f>TRUNC(TRUNC(H1225,8)*J1225,2)</f>
        <v>0.48</v>
      </c>
    </row>
    <row r="1226" ht="18" customHeight="1" spans="1:12">
      <c r="A1226" s="2"/>
      <c r="B1226" s="2"/>
      <c r="C1226" s="2"/>
      <c r="D1226" s="2"/>
      <c r="E1226" s="2"/>
      <c r="F1226" s="2"/>
      <c r="G1226" s="2"/>
      <c r="H1226" s="68" t="s">
        <v>2393</v>
      </c>
      <c r="I1226" s="68"/>
      <c r="J1226" s="68"/>
      <c r="K1226" s="68"/>
      <c r="L1226" s="71">
        <f>SUM(L1224:L1225)</f>
        <v>0.53</v>
      </c>
    </row>
    <row r="1227" ht="15" customHeight="1" spans="1:12">
      <c r="A1227" s="63" t="s">
        <v>2314</v>
      </c>
      <c r="B1227" s="63"/>
      <c r="C1227" s="63"/>
      <c r="D1227" s="64" t="s">
        <v>4</v>
      </c>
      <c r="E1227" s="64"/>
      <c r="F1227" s="64"/>
      <c r="G1227" s="64" t="s">
        <v>2297</v>
      </c>
      <c r="H1227" s="64" t="s">
        <v>2298</v>
      </c>
      <c r="I1227" s="64"/>
      <c r="J1227" s="64" t="s">
        <v>2299</v>
      </c>
      <c r="K1227" s="64"/>
      <c r="L1227" s="64" t="s">
        <v>2300</v>
      </c>
    </row>
    <row r="1228" ht="21" customHeight="1" spans="1:12">
      <c r="A1228" s="65" t="s">
        <v>2850</v>
      </c>
      <c r="B1228" s="66" t="s">
        <v>2851</v>
      </c>
      <c r="C1228" s="66"/>
      <c r="D1228" s="65" t="s">
        <v>14</v>
      </c>
      <c r="E1228" s="65"/>
      <c r="F1228" s="65"/>
      <c r="G1228" s="65" t="s">
        <v>193</v>
      </c>
      <c r="H1228" s="67">
        <v>1</v>
      </c>
      <c r="I1228" s="67"/>
      <c r="J1228" s="70">
        <v>9.68</v>
      </c>
      <c r="K1228" s="70"/>
      <c r="L1228" s="70">
        <f>TRUNC(TRUNC(H1228,8)*J1228,2)</f>
        <v>9.68</v>
      </c>
    </row>
    <row r="1229" ht="15" customHeight="1" spans="1:12">
      <c r="A1229" s="2"/>
      <c r="B1229" s="2"/>
      <c r="C1229" s="2"/>
      <c r="D1229" s="2"/>
      <c r="E1229" s="2"/>
      <c r="F1229" s="2"/>
      <c r="G1229" s="2"/>
      <c r="H1229" s="68" t="s">
        <v>2317</v>
      </c>
      <c r="I1229" s="68"/>
      <c r="J1229" s="68"/>
      <c r="K1229" s="68"/>
      <c r="L1229" s="71">
        <f>SUM(L1228:L1228)</f>
        <v>9.68</v>
      </c>
    </row>
    <row r="1230" ht="15" customHeight="1" spans="1:12">
      <c r="A1230" s="2"/>
      <c r="B1230" s="2"/>
      <c r="C1230" s="2"/>
      <c r="D1230" s="2"/>
      <c r="E1230" s="2"/>
      <c r="F1230" s="2"/>
      <c r="G1230" s="2"/>
      <c r="H1230" s="69" t="s">
        <v>2318</v>
      </c>
      <c r="I1230" s="69"/>
      <c r="J1230" s="69"/>
      <c r="K1230" s="69"/>
      <c r="L1230" s="72">
        <f>SUM(L1222,L1226,L1229)</f>
        <v>10.85</v>
      </c>
    </row>
    <row r="1231" ht="9.95" customHeight="1" spans="1:12">
      <c r="A1231" s="2"/>
      <c r="B1231" s="2"/>
      <c r="C1231" s="2"/>
      <c r="D1231" s="2"/>
      <c r="E1231" s="2"/>
      <c r="F1231" s="2"/>
      <c r="G1231" s="2"/>
      <c r="H1231" s="61"/>
      <c r="I1231" s="61"/>
      <c r="J1231" s="61"/>
      <c r="K1231" s="61"/>
      <c r="L1231" s="61"/>
    </row>
    <row r="1232" ht="20.1" customHeight="1" spans="1:12">
      <c r="A1232" s="62" t="s">
        <v>2852</v>
      </c>
      <c r="B1232" s="62"/>
      <c r="C1232" s="62"/>
      <c r="D1232" s="62"/>
      <c r="E1232" s="62"/>
      <c r="F1232" s="62"/>
      <c r="G1232" s="62"/>
      <c r="H1232" s="62"/>
      <c r="I1232" s="62"/>
      <c r="J1232" s="62"/>
      <c r="K1232" s="62"/>
      <c r="L1232" s="62"/>
    </row>
    <row r="1233" ht="15" customHeight="1" spans="1:12">
      <c r="A1233" s="63" t="s">
        <v>2790</v>
      </c>
      <c r="B1233" s="63"/>
      <c r="C1233" s="63"/>
      <c r="D1233" s="64" t="s">
        <v>4</v>
      </c>
      <c r="E1233" s="64"/>
      <c r="F1233" s="64"/>
      <c r="G1233" s="64" t="s">
        <v>2297</v>
      </c>
      <c r="H1233" s="64" t="s">
        <v>2298</v>
      </c>
      <c r="I1233" s="64"/>
      <c r="J1233" s="64" t="s">
        <v>2299</v>
      </c>
      <c r="K1233" s="64"/>
      <c r="L1233" s="64" t="s">
        <v>2300</v>
      </c>
    </row>
    <row r="1234" ht="29.1" customHeight="1" spans="1:12">
      <c r="A1234" s="65" t="s">
        <v>2837</v>
      </c>
      <c r="B1234" s="66" t="s">
        <v>2838</v>
      </c>
      <c r="C1234" s="66"/>
      <c r="D1234" s="65" t="s">
        <v>14</v>
      </c>
      <c r="E1234" s="65"/>
      <c r="F1234" s="65"/>
      <c r="G1234" s="65" t="s">
        <v>15</v>
      </c>
      <c r="H1234" s="67">
        <v>0.474</v>
      </c>
      <c r="I1234" s="67"/>
      <c r="J1234" s="70">
        <v>6.04</v>
      </c>
      <c r="K1234" s="70"/>
      <c r="L1234" s="70">
        <f>TRUNC(TRUNC(H1234,8)*J1234,2)</f>
        <v>2.86</v>
      </c>
    </row>
    <row r="1235" ht="29.1" customHeight="1" spans="1:12">
      <c r="A1235" s="65" t="s">
        <v>2853</v>
      </c>
      <c r="B1235" s="66" t="s">
        <v>2854</v>
      </c>
      <c r="C1235" s="66"/>
      <c r="D1235" s="65" t="s">
        <v>14</v>
      </c>
      <c r="E1235" s="65"/>
      <c r="F1235" s="65"/>
      <c r="G1235" s="65" t="s">
        <v>2836</v>
      </c>
      <c r="H1235" s="67">
        <v>1.186</v>
      </c>
      <c r="I1235" s="67"/>
      <c r="J1235" s="70">
        <v>5.5</v>
      </c>
      <c r="K1235" s="70"/>
      <c r="L1235" s="70">
        <f>TRUNC(TRUNC(H1235,8)*J1235,2)</f>
        <v>6.52</v>
      </c>
    </row>
    <row r="1236" ht="38.1" customHeight="1" spans="1:12">
      <c r="A1236" s="65" t="s">
        <v>2855</v>
      </c>
      <c r="B1236" s="66" t="s">
        <v>2856</v>
      </c>
      <c r="C1236" s="66"/>
      <c r="D1236" s="65" t="s">
        <v>14</v>
      </c>
      <c r="E1236" s="65"/>
      <c r="F1236" s="65"/>
      <c r="G1236" s="65" t="s">
        <v>2836</v>
      </c>
      <c r="H1236" s="67">
        <v>1.186</v>
      </c>
      <c r="I1236" s="67"/>
      <c r="J1236" s="70">
        <v>18.19</v>
      </c>
      <c r="K1236" s="70"/>
      <c r="L1236" s="70">
        <f>TRUNC(TRUNC(H1236,8)*J1236,2)</f>
        <v>21.57</v>
      </c>
    </row>
    <row r="1237" ht="29.1" customHeight="1" spans="1:12">
      <c r="A1237" s="65" t="s">
        <v>2839</v>
      </c>
      <c r="B1237" s="66" t="s">
        <v>2840</v>
      </c>
      <c r="C1237" s="66"/>
      <c r="D1237" s="65" t="s">
        <v>14</v>
      </c>
      <c r="E1237" s="65"/>
      <c r="F1237" s="65"/>
      <c r="G1237" s="65" t="s">
        <v>2836</v>
      </c>
      <c r="H1237" s="67">
        <v>0.356</v>
      </c>
      <c r="I1237" s="67"/>
      <c r="J1237" s="70">
        <v>16.4</v>
      </c>
      <c r="K1237" s="70"/>
      <c r="L1237" s="70">
        <f>TRUNC(TRUNC(H1237,8)*J1237,2)</f>
        <v>5.83</v>
      </c>
    </row>
    <row r="1238" ht="15" customHeight="1" spans="1:12">
      <c r="A1238" s="2"/>
      <c r="B1238" s="2"/>
      <c r="C1238" s="2"/>
      <c r="D1238" s="2"/>
      <c r="E1238" s="2"/>
      <c r="F1238" s="2"/>
      <c r="G1238" s="2"/>
      <c r="H1238" s="68" t="s">
        <v>2792</v>
      </c>
      <c r="I1238" s="68"/>
      <c r="J1238" s="68"/>
      <c r="K1238" s="68"/>
      <c r="L1238" s="71">
        <f>SUM(L1234:L1237)</f>
        <v>36.78</v>
      </c>
    </row>
    <row r="1239" ht="15" customHeight="1" spans="1:12">
      <c r="A1239" s="63" t="s">
        <v>2413</v>
      </c>
      <c r="B1239" s="63"/>
      <c r="C1239" s="63"/>
      <c r="D1239" s="64" t="s">
        <v>4</v>
      </c>
      <c r="E1239" s="64"/>
      <c r="F1239" s="64"/>
      <c r="G1239" s="64" t="s">
        <v>2297</v>
      </c>
      <c r="H1239" s="64" t="s">
        <v>2298</v>
      </c>
      <c r="I1239" s="64"/>
      <c r="J1239" s="64" t="s">
        <v>2299</v>
      </c>
      <c r="K1239" s="64"/>
      <c r="L1239" s="64" t="s">
        <v>2300</v>
      </c>
    </row>
    <row r="1240" ht="21" customHeight="1" spans="1:12">
      <c r="A1240" s="65" t="s">
        <v>2743</v>
      </c>
      <c r="B1240" s="66" t="s">
        <v>2744</v>
      </c>
      <c r="C1240" s="66"/>
      <c r="D1240" s="65" t="s">
        <v>14</v>
      </c>
      <c r="E1240" s="65"/>
      <c r="F1240" s="65"/>
      <c r="G1240" s="65" t="s">
        <v>2732</v>
      </c>
      <c r="H1240" s="67">
        <v>0.01</v>
      </c>
      <c r="I1240" s="67"/>
      <c r="J1240" s="70">
        <v>6.39</v>
      </c>
      <c r="K1240" s="70"/>
      <c r="L1240" s="70">
        <f>TRUNC(TRUNC(H1240,8)*J1240,2)</f>
        <v>0.06</v>
      </c>
    </row>
    <row r="1241" ht="21" customHeight="1" spans="1:12">
      <c r="A1241" s="65" t="s">
        <v>2604</v>
      </c>
      <c r="B1241" s="66" t="s">
        <v>2605</v>
      </c>
      <c r="C1241" s="66"/>
      <c r="D1241" s="65" t="s">
        <v>14</v>
      </c>
      <c r="E1241" s="65"/>
      <c r="F1241" s="65"/>
      <c r="G1241" s="65" t="s">
        <v>146</v>
      </c>
      <c r="H1241" s="67">
        <v>0.519</v>
      </c>
      <c r="I1241" s="67"/>
      <c r="J1241" s="70">
        <v>9.5</v>
      </c>
      <c r="K1241" s="70"/>
      <c r="L1241" s="70">
        <f>TRUNC(TRUNC(H1241,8)*J1241,2)</f>
        <v>4.93</v>
      </c>
    </row>
    <row r="1242" ht="21" customHeight="1" spans="1:12">
      <c r="A1242" s="65" t="s">
        <v>2749</v>
      </c>
      <c r="B1242" s="66" t="s">
        <v>2750</v>
      </c>
      <c r="C1242" s="66"/>
      <c r="D1242" s="65" t="s">
        <v>14</v>
      </c>
      <c r="E1242" s="65"/>
      <c r="F1242" s="65"/>
      <c r="G1242" s="65" t="s">
        <v>193</v>
      </c>
      <c r="H1242" s="67">
        <v>0.033</v>
      </c>
      <c r="I1242" s="67"/>
      <c r="J1242" s="70">
        <v>21.92</v>
      </c>
      <c r="K1242" s="70"/>
      <c r="L1242" s="70">
        <f>TRUNC(TRUNC(H1242,8)*J1242,2)</f>
        <v>0.72</v>
      </c>
    </row>
    <row r="1243" ht="15" customHeight="1" spans="1:12">
      <c r="A1243" s="2"/>
      <c r="B1243" s="2"/>
      <c r="C1243" s="2"/>
      <c r="D1243" s="2"/>
      <c r="E1243" s="2"/>
      <c r="F1243" s="2"/>
      <c r="G1243" s="2"/>
      <c r="H1243" s="68" t="s">
        <v>2424</v>
      </c>
      <c r="I1243" s="68"/>
      <c r="J1243" s="68"/>
      <c r="K1243" s="68"/>
      <c r="L1243" s="71">
        <f>SUM(L1240:L1242)</f>
        <v>5.71</v>
      </c>
    </row>
    <row r="1244" ht="15" customHeight="1" spans="1:12">
      <c r="A1244" s="63" t="s">
        <v>2389</v>
      </c>
      <c r="B1244" s="63"/>
      <c r="C1244" s="63"/>
      <c r="D1244" s="64" t="s">
        <v>4</v>
      </c>
      <c r="E1244" s="64"/>
      <c r="F1244" s="64"/>
      <c r="G1244" s="64" t="s">
        <v>2297</v>
      </c>
      <c r="H1244" s="64" t="s">
        <v>2298</v>
      </c>
      <c r="I1244" s="64"/>
      <c r="J1244" s="64" t="s">
        <v>2299</v>
      </c>
      <c r="K1244" s="64"/>
      <c r="L1244" s="64" t="s">
        <v>2300</v>
      </c>
    </row>
    <row r="1245" ht="21" customHeight="1" spans="1:12">
      <c r="A1245" s="65" t="s">
        <v>2612</v>
      </c>
      <c r="B1245" s="66" t="s">
        <v>2613</v>
      </c>
      <c r="C1245" s="66"/>
      <c r="D1245" s="65" t="s">
        <v>14</v>
      </c>
      <c r="E1245" s="65"/>
      <c r="F1245" s="65"/>
      <c r="G1245" s="65" t="s">
        <v>2392</v>
      </c>
      <c r="H1245" s="67">
        <v>0.3</v>
      </c>
      <c r="I1245" s="67"/>
      <c r="J1245" s="70">
        <v>23.87</v>
      </c>
      <c r="K1245" s="70"/>
      <c r="L1245" s="70">
        <f>TRUNC(TRUNC(H1245,8)*J1245,2)</f>
        <v>7.16</v>
      </c>
    </row>
    <row r="1246" ht="21" customHeight="1" spans="1:12">
      <c r="A1246" s="65" t="s">
        <v>2523</v>
      </c>
      <c r="B1246" s="66" t="s">
        <v>2524</v>
      </c>
      <c r="C1246" s="66"/>
      <c r="D1246" s="65" t="s">
        <v>14</v>
      </c>
      <c r="E1246" s="65"/>
      <c r="F1246" s="65"/>
      <c r="G1246" s="65" t="s">
        <v>2392</v>
      </c>
      <c r="H1246" s="67">
        <v>1.635</v>
      </c>
      <c r="I1246" s="67"/>
      <c r="J1246" s="70">
        <v>31.88</v>
      </c>
      <c r="K1246" s="70"/>
      <c r="L1246" s="70">
        <f>TRUNC(TRUNC(H1246,8)*J1246,2)</f>
        <v>52.12</v>
      </c>
    </row>
    <row r="1247" ht="18" customHeight="1" spans="1:12">
      <c r="A1247" s="2"/>
      <c r="B1247" s="2"/>
      <c r="C1247" s="2"/>
      <c r="D1247" s="2"/>
      <c r="E1247" s="2"/>
      <c r="F1247" s="2"/>
      <c r="G1247" s="2"/>
      <c r="H1247" s="68" t="s">
        <v>2393</v>
      </c>
      <c r="I1247" s="68"/>
      <c r="J1247" s="68"/>
      <c r="K1247" s="68"/>
      <c r="L1247" s="71">
        <f>SUM(L1245:L1246)</f>
        <v>59.28</v>
      </c>
    </row>
    <row r="1248" ht="15" customHeight="1" spans="1:12">
      <c r="A1248" s="63" t="s">
        <v>2314</v>
      </c>
      <c r="B1248" s="63"/>
      <c r="C1248" s="63"/>
      <c r="D1248" s="64" t="s">
        <v>4</v>
      </c>
      <c r="E1248" s="64"/>
      <c r="F1248" s="64"/>
      <c r="G1248" s="64" t="s">
        <v>2297</v>
      </c>
      <c r="H1248" s="64" t="s">
        <v>2298</v>
      </c>
      <c r="I1248" s="64"/>
      <c r="J1248" s="64" t="s">
        <v>2299</v>
      </c>
      <c r="K1248" s="64"/>
      <c r="L1248" s="64" t="s">
        <v>2300</v>
      </c>
    </row>
    <row r="1249" ht="29.1" customHeight="1" spans="1:12">
      <c r="A1249" s="65" t="s">
        <v>2857</v>
      </c>
      <c r="B1249" s="66" t="s">
        <v>2858</v>
      </c>
      <c r="C1249" s="66"/>
      <c r="D1249" s="65" t="s">
        <v>14</v>
      </c>
      <c r="E1249" s="65"/>
      <c r="F1249" s="65"/>
      <c r="G1249" s="65" t="s">
        <v>41</v>
      </c>
      <c r="H1249" s="67">
        <v>0.414</v>
      </c>
      <c r="I1249" s="67"/>
      <c r="J1249" s="70">
        <v>116.5</v>
      </c>
      <c r="K1249" s="70"/>
      <c r="L1249" s="70">
        <f>TRUNC(TRUNC(H1249,8)*J1249,2)</f>
        <v>48.23</v>
      </c>
    </row>
    <row r="1250" ht="15" customHeight="1" spans="1:12">
      <c r="A1250" s="2"/>
      <c r="B1250" s="2"/>
      <c r="C1250" s="2"/>
      <c r="D1250" s="2"/>
      <c r="E1250" s="2"/>
      <c r="F1250" s="2"/>
      <c r="G1250" s="2"/>
      <c r="H1250" s="68" t="s">
        <v>2317</v>
      </c>
      <c r="I1250" s="68"/>
      <c r="J1250" s="68"/>
      <c r="K1250" s="68"/>
      <c r="L1250" s="71">
        <f>SUM(L1249:L1249)</f>
        <v>48.23</v>
      </c>
    </row>
    <row r="1251" ht="15" customHeight="1" spans="1:12">
      <c r="A1251" s="2"/>
      <c r="B1251" s="2"/>
      <c r="C1251" s="2"/>
      <c r="D1251" s="2"/>
      <c r="E1251" s="2"/>
      <c r="F1251" s="2"/>
      <c r="G1251" s="2"/>
      <c r="H1251" s="69" t="s">
        <v>2318</v>
      </c>
      <c r="I1251" s="69"/>
      <c r="J1251" s="69"/>
      <c r="K1251" s="69"/>
      <c r="L1251" s="72">
        <f>SUM(L1238,L1243,L1247,L1250)</f>
        <v>150</v>
      </c>
    </row>
    <row r="1252" ht="9.95" customHeight="1" spans="1:12">
      <c r="A1252" s="2"/>
      <c r="B1252" s="2"/>
      <c r="C1252" s="2"/>
      <c r="D1252" s="2"/>
      <c r="E1252" s="2"/>
      <c r="F1252" s="2"/>
      <c r="G1252" s="2"/>
      <c r="H1252" s="61"/>
      <c r="I1252" s="61"/>
      <c r="J1252" s="61"/>
      <c r="K1252" s="61"/>
      <c r="L1252" s="61"/>
    </row>
    <row r="1253" ht="20.1" customHeight="1" spans="1:12">
      <c r="A1253" s="62" t="s">
        <v>2859</v>
      </c>
      <c r="B1253" s="62"/>
      <c r="C1253" s="62"/>
      <c r="D1253" s="62"/>
      <c r="E1253" s="62"/>
      <c r="F1253" s="62"/>
      <c r="G1253" s="62"/>
      <c r="H1253" s="62"/>
      <c r="I1253" s="62"/>
      <c r="J1253" s="62"/>
      <c r="K1253" s="62"/>
      <c r="L1253" s="62"/>
    </row>
    <row r="1254" ht="15" customHeight="1" spans="1:12">
      <c r="A1254" s="63" t="s">
        <v>2790</v>
      </c>
      <c r="B1254" s="63"/>
      <c r="C1254" s="63"/>
      <c r="D1254" s="64" t="s">
        <v>4</v>
      </c>
      <c r="E1254" s="64"/>
      <c r="F1254" s="64"/>
      <c r="G1254" s="64" t="s">
        <v>2297</v>
      </c>
      <c r="H1254" s="64" t="s">
        <v>2298</v>
      </c>
      <c r="I1254" s="64"/>
      <c r="J1254" s="64" t="s">
        <v>2299</v>
      </c>
      <c r="K1254" s="64"/>
      <c r="L1254" s="64" t="s">
        <v>2300</v>
      </c>
    </row>
    <row r="1255" ht="29.1" customHeight="1" spans="1:12">
      <c r="A1255" s="65" t="s">
        <v>2837</v>
      </c>
      <c r="B1255" s="66" t="s">
        <v>2838</v>
      </c>
      <c r="C1255" s="66"/>
      <c r="D1255" s="65" t="s">
        <v>14</v>
      </c>
      <c r="E1255" s="65"/>
      <c r="F1255" s="65"/>
      <c r="G1255" s="65" t="s">
        <v>15</v>
      </c>
      <c r="H1255" s="67">
        <v>0.474</v>
      </c>
      <c r="I1255" s="67"/>
      <c r="J1255" s="70">
        <v>6.04</v>
      </c>
      <c r="K1255" s="70"/>
      <c r="L1255" s="70">
        <f>TRUNC(TRUNC(H1255,8)*J1255,2)</f>
        <v>2.86</v>
      </c>
    </row>
    <row r="1256" ht="29.1" customHeight="1" spans="1:12">
      <c r="A1256" s="65" t="s">
        <v>2860</v>
      </c>
      <c r="B1256" s="66" t="s">
        <v>2861</v>
      </c>
      <c r="C1256" s="66"/>
      <c r="D1256" s="65" t="s">
        <v>14</v>
      </c>
      <c r="E1256" s="65"/>
      <c r="F1256" s="65"/>
      <c r="G1256" s="65" t="s">
        <v>2836</v>
      </c>
      <c r="H1256" s="67">
        <v>0.198</v>
      </c>
      <c r="I1256" s="67"/>
      <c r="J1256" s="70">
        <v>512.5</v>
      </c>
      <c r="K1256" s="70"/>
      <c r="L1256" s="70">
        <f>TRUNC(TRUNC(H1256,8)*J1256,2)</f>
        <v>101.47</v>
      </c>
    </row>
    <row r="1257" ht="29.1" customHeight="1" spans="1:12">
      <c r="A1257" s="65" t="s">
        <v>2839</v>
      </c>
      <c r="B1257" s="66" t="s">
        <v>2840</v>
      </c>
      <c r="C1257" s="66"/>
      <c r="D1257" s="65" t="s">
        <v>14</v>
      </c>
      <c r="E1257" s="65"/>
      <c r="F1257" s="65"/>
      <c r="G1257" s="65" t="s">
        <v>2836</v>
      </c>
      <c r="H1257" s="67">
        <v>1.739</v>
      </c>
      <c r="I1257" s="67"/>
      <c r="J1257" s="70">
        <v>16.4</v>
      </c>
      <c r="K1257" s="70"/>
      <c r="L1257" s="70">
        <f>TRUNC(TRUNC(H1257,8)*J1257,2)</f>
        <v>28.51</v>
      </c>
    </row>
    <row r="1258" ht="15" customHeight="1" spans="1:12">
      <c r="A1258" s="2"/>
      <c r="B1258" s="2"/>
      <c r="C1258" s="2"/>
      <c r="D1258" s="2"/>
      <c r="E1258" s="2"/>
      <c r="F1258" s="2"/>
      <c r="G1258" s="2"/>
      <c r="H1258" s="68" t="s">
        <v>2792</v>
      </c>
      <c r="I1258" s="68"/>
      <c r="J1258" s="68"/>
      <c r="K1258" s="68"/>
      <c r="L1258" s="71">
        <f>SUM(L1255:L1257)</f>
        <v>132.84</v>
      </c>
    </row>
    <row r="1259" ht="15" customHeight="1" spans="1:12">
      <c r="A1259" s="63" t="s">
        <v>2413</v>
      </c>
      <c r="B1259" s="63"/>
      <c r="C1259" s="63"/>
      <c r="D1259" s="64" t="s">
        <v>4</v>
      </c>
      <c r="E1259" s="64"/>
      <c r="F1259" s="64"/>
      <c r="G1259" s="64" t="s">
        <v>2297</v>
      </c>
      <c r="H1259" s="64" t="s">
        <v>2298</v>
      </c>
      <c r="I1259" s="64"/>
      <c r="J1259" s="64" t="s">
        <v>2299</v>
      </c>
      <c r="K1259" s="64"/>
      <c r="L1259" s="64" t="s">
        <v>2300</v>
      </c>
    </row>
    <row r="1260" ht="21" customHeight="1" spans="1:12">
      <c r="A1260" s="65" t="s">
        <v>2743</v>
      </c>
      <c r="B1260" s="66" t="s">
        <v>2744</v>
      </c>
      <c r="C1260" s="66"/>
      <c r="D1260" s="65" t="s">
        <v>14</v>
      </c>
      <c r="E1260" s="65"/>
      <c r="F1260" s="65"/>
      <c r="G1260" s="65" t="s">
        <v>2732</v>
      </c>
      <c r="H1260" s="67">
        <v>0.01</v>
      </c>
      <c r="I1260" s="67"/>
      <c r="J1260" s="70">
        <v>6.39</v>
      </c>
      <c r="K1260" s="70"/>
      <c r="L1260" s="70">
        <f>TRUNC(TRUNC(H1260,8)*J1260,2)</f>
        <v>0.06</v>
      </c>
    </row>
    <row r="1261" ht="21" customHeight="1" spans="1:12">
      <c r="A1261" s="65" t="s">
        <v>2749</v>
      </c>
      <c r="B1261" s="66" t="s">
        <v>2750</v>
      </c>
      <c r="C1261" s="66"/>
      <c r="D1261" s="65" t="s">
        <v>14</v>
      </c>
      <c r="E1261" s="65"/>
      <c r="F1261" s="65"/>
      <c r="G1261" s="65" t="s">
        <v>193</v>
      </c>
      <c r="H1261" s="67">
        <v>0.033</v>
      </c>
      <c r="I1261" s="67"/>
      <c r="J1261" s="70">
        <v>21.92</v>
      </c>
      <c r="K1261" s="70"/>
      <c r="L1261" s="70">
        <f>TRUNC(TRUNC(H1261,8)*J1261,2)</f>
        <v>0.72</v>
      </c>
    </row>
    <row r="1262" ht="15" customHeight="1" spans="1:12">
      <c r="A1262" s="2"/>
      <c r="B1262" s="2"/>
      <c r="C1262" s="2"/>
      <c r="D1262" s="2"/>
      <c r="E1262" s="2"/>
      <c r="F1262" s="2"/>
      <c r="G1262" s="2"/>
      <c r="H1262" s="68" t="s">
        <v>2424</v>
      </c>
      <c r="I1262" s="68"/>
      <c r="J1262" s="68"/>
      <c r="K1262" s="68"/>
      <c r="L1262" s="71">
        <f>SUM(L1260:L1261)</f>
        <v>0.78</v>
      </c>
    </row>
    <row r="1263" ht="15" customHeight="1" spans="1:12">
      <c r="A1263" s="63" t="s">
        <v>2389</v>
      </c>
      <c r="B1263" s="63"/>
      <c r="C1263" s="63"/>
      <c r="D1263" s="64" t="s">
        <v>4</v>
      </c>
      <c r="E1263" s="64"/>
      <c r="F1263" s="64"/>
      <c r="G1263" s="64" t="s">
        <v>2297</v>
      </c>
      <c r="H1263" s="64" t="s">
        <v>2298</v>
      </c>
      <c r="I1263" s="64"/>
      <c r="J1263" s="64" t="s">
        <v>2299</v>
      </c>
      <c r="K1263" s="64"/>
      <c r="L1263" s="64" t="s">
        <v>2300</v>
      </c>
    </row>
    <row r="1264" ht="21" customHeight="1" spans="1:12">
      <c r="A1264" s="65" t="s">
        <v>2612</v>
      </c>
      <c r="B1264" s="66" t="s">
        <v>2613</v>
      </c>
      <c r="C1264" s="66"/>
      <c r="D1264" s="65" t="s">
        <v>14</v>
      </c>
      <c r="E1264" s="65"/>
      <c r="F1264" s="65"/>
      <c r="G1264" s="65" t="s">
        <v>2392</v>
      </c>
      <c r="H1264" s="67">
        <v>0.4</v>
      </c>
      <c r="I1264" s="67"/>
      <c r="J1264" s="70">
        <v>23.87</v>
      </c>
      <c r="K1264" s="70"/>
      <c r="L1264" s="70">
        <f>TRUNC(TRUNC(H1264,8)*J1264,2)</f>
        <v>9.54</v>
      </c>
    </row>
    <row r="1265" ht="21" customHeight="1" spans="1:12">
      <c r="A1265" s="65" t="s">
        <v>2523</v>
      </c>
      <c r="B1265" s="66" t="s">
        <v>2524</v>
      </c>
      <c r="C1265" s="66"/>
      <c r="D1265" s="65" t="s">
        <v>14</v>
      </c>
      <c r="E1265" s="65"/>
      <c r="F1265" s="65"/>
      <c r="G1265" s="65" t="s">
        <v>2392</v>
      </c>
      <c r="H1265" s="67">
        <v>2.179</v>
      </c>
      <c r="I1265" s="67"/>
      <c r="J1265" s="70">
        <v>31.88</v>
      </c>
      <c r="K1265" s="70"/>
      <c r="L1265" s="70">
        <f>TRUNC(TRUNC(H1265,8)*J1265,2)</f>
        <v>69.46</v>
      </c>
    </row>
    <row r="1266" ht="18" customHeight="1" spans="1:12">
      <c r="A1266" s="2"/>
      <c r="B1266" s="2"/>
      <c r="C1266" s="2"/>
      <c r="D1266" s="2"/>
      <c r="E1266" s="2"/>
      <c r="F1266" s="2"/>
      <c r="G1266" s="2"/>
      <c r="H1266" s="68" t="s">
        <v>2393</v>
      </c>
      <c r="I1266" s="68"/>
      <c r="J1266" s="68"/>
      <c r="K1266" s="68"/>
      <c r="L1266" s="71">
        <f>SUM(L1264:L1265)</f>
        <v>79</v>
      </c>
    </row>
    <row r="1267" ht="15" customHeight="1" spans="1:12">
      <c r="A1267" s="63" t="s">
        <v>2314</v>
      </c>
      <c r="B1267" s="63"/>
      <c r="C1267" s="63"/>
      <c r="D1267" s="64" t="s">
        <v>4</v>
      </c>
      <c r="E1267" s="64"/>
      <c r="F1267" s="64"/>
      <c r="G1267" s="64" t="s">
        <v>2297</v>
      </c>
      <c r="H1267" s="64" t="s">
        <v>2298</v>
      </c>
      <c r="I1267" s="64"/>
      <c r="J1267" s="64" t="s">
        <v>2299</v>
      </c>
      <c r="K1267" s="64"/>
      <c r="L1267" s="64" t="s">
        <v>2300</v>
      </c>
    </row>
    <row r="1268" ht="29.1" customHeight="1" spans="1:12">
      <c r="A1268" s="65" t="s">
        <v>2857</v>
      </c>
      <c r="B1268" s="66" t="s">
        <v>2858</v>
      </c>
      <c r="C1268" s="66"/>
      <c r="D1268" s="65" t="s">
        <v>14</v>
      </c>
      <c r="E1268" s="65"/>
      <c r="F1268" s="65"/>
      <c r="G1268" s="65" t="s">
        <v>41</v>
      </c>
      <c r="H1268" s="67">
        <v>0.414</v>
      </c>
      <c r="I1268" s="67"/>
      <c r="J1268" s="70">
        <v>116.5</v>
      </c>
      <c r="K1268" s="70"/>
      <c r="L1268" s="70">
        <f>TRUNC(TRUNC(H1268,8)*J1268,2)</f>
        <v>48.23</v>
      </c>
    </row>
    <row r="1269" ht="15" customHeight="1" spans="1:12">
      <c r="A1269" s="2"/>
      <c r="B1269" s="2"/>
      <c r="C1269" s="2"/>
      <c r="D1269" s="2"/>
      <c r="E1269" s="2"/>
      <c r="F1269" s="2"/>
      <c r="G1269" s="2"/>
      <c r="H1269" s="68" t="s">
        <v>2317</v>
      </c>
      <c r="I1269" s="68"/>
      <c r="J1269" s="68"/>
      <c r="K1269" s="68"/>
      <c r="L1269" s="71">
        <f>SUM(L1268:L1268)</f>
        <v>48.23</v>
      </c>
    </row>
    <row r="1270" ht="15" customHeight="1" spans="1:12">
      <c r="A1270" s="2"/>
      <c r="B1270" s="2"/>
      <c r="C1270" s="2"/>
      <c r="D1270" s="2"/>
      <c r="E1270" s="2"/>
      <c r="F1270" s="2"/>
      <c r="G1270" s="2"/>
      <c r="H1270" s="69" t="s">
        <v>2318</v>
      </c>
      <c r="I1270" s="69"/>
      <c r="J1270" s="69"/>
      <c r="K1270" s="69"/>
      <c r="L1270" s="72">
        <f>SUM(L1258,L1262,L1266,L1269)</f>
        <v>260.85</v>
      </c>
    </row>
    <row r="1271" ht="9.95" customHeight="1" spans="1:12">
      <c r="A1271" s="2"/>
      <c r="B1271" s="2"/>
      <c r="C1271" s="2"/>
      <c r="D1271" s="2"/>
      <c r="E1271" s="2"/>
      <c r="F1271" s="2"/>
      <c r="G1271" s="2"/>
      <c r="H1271" s="61"/>
      <c r="I1271" s="61"/>
      <c r="J1271" s="61"/>
      <c r="K1271" s="61"/>
      <c r="L1271" s="61"/>
    </row>
    <row r="1272" ht="20.1" customHeight="1" spans="1:12">
      <c r="A1272" s="62" t="s">
        <v>2862</v>
      </c>
      <c r="B1272" s="62"/>
      <c r="C1272" s="62"/>
      <c r="D1272" s="62"/>
      <c r="E1272" s="62"/>
      <c r="F1272" s="62"/>
      <c r="G1272" s="62"/>
      <c r="H1272" s="62"/>
      <c r="I1272" s="62"/>
      <c r="J1272" s="62"/>
      <c r="K1272" s="62"/>
      <c r="L1272" s="62"/>
    </row>
    <row r="1273" ht="15" customHeight="1" spans="1:12">
      <c r="A1273" s="63" t="s">
        <v>2381</v>
      </c>
      <c r="B1273" s="63"/>
      <c r="C1273" s="63"/>
      <c r="D1273" s="64" t="s">
        <v>4</v>
      </c>
      <c r="E1273" s="64"/>
      <c r="F1273" s="64"/>
      <c r="G1273" s="64" t="s">
        <v>2297</v>
      </c>
      <c r="H1273" s="64" t="s">
        <v>2298</v>
      </c>
      <c r="I1273" s="64"/>
      <c r="J1273" s="64" t="s">
        <v>2299</v>
      </c>
      <c r="K1273" s="64"/>
      <c r="L1273" s="64" t="s">
        <v>2300</v>
      </c>
    </row>
    <row r="1274" ht="29.1" customHeight="1" spans="1:12">
      <c r="A1274" s="65" t="s">
        <v>2757</v>
      </c>
      <c r="B1274" s="66" t="s">
        <v>2758</v>
      </c>
      <c r="C1274" s="66"/>
      <c r="D1274" s="65" t="s">
        <v>14</v>
      </c>
      <c r="E1274" s="65"/>
      <c r="F1274" s="65"/>
      <c r="G1274" s="65" t="s">
        <v>2384</v>
      </c>
      <c r="H1274" s="67">
        <v>0.131</v>
      </c>
      <c r="I1274" s="67"/>
      <c r="J1274" s="70">
        <v>0.46</v>
      </c>
      <c r="K1274" s="70"/>
      <c r="L1274" s="70">
        <f>ROUND(ROUND(H1274,8)*J1274,2)</f>
        <v>0.06</v>
      </c>
    </row>
    <row r="1275" ht="29.1" customHeight="1" spans="1:12">
      <c r="A1275" s="65" t="s">
        <v>2759</v>
      </c>
      <c r="B1275" s="66" t="s">
        <v>2760</v>
      </c>
      <c r="C1275" s="66"/>
      <c r="D1275" s="65" t="s">
        <v>14</v>
      </c>
      <c r="E1275" s="65"/>
      <c r="F1275" s="65"/>
      <c r="G1275" s="65" t="s">
        <v>2387</v>
      </c>
      <c r="H1275" s="67">
        <v>0.12</v>
      </c>
      <c r="I1275" s="67"/>
      <c r="J1275" s="70">
        <v>1.32</v>
      </c>
      <c r="K1275" s="70"/>
      <c r="L1275" s="70">
        <f>ROUND(ROUND(H1275,8)*J1275,2)</f>
        <v>0.16</v>
      </c>
    </row>
    <row r="1276" ht="18" customHeight="1" spans="1:12">
      <c r="A1276" s="2"/>
      <c r="B1276" s="2"/>
      <c r="C1276" s="2"/>
      <c r="D1276" s="2"/>
      <c r="E1276" s="2"/>
      <c r="F1276" s="2"/>
      <c r="G1276" s="2"/>
      <c r="H1276" s="68" t="s">
        <v>2388</v>
      </c>
      <c r="I1276" s="68"/>
      <c r="J1276" s="68"/>
      <c r="K1276" s="68"/>
      <c r="L1276" s="71">
        <f>SUM(L1274:L1275)</f>
        <v>0.22</v>
      </c>
    </row>
    <row r="1277" ht="15" customHeight="1" spans="1:12">
      <c r="A1277" s="63" t="s">
        <v>2413</v>
      </c>
      <c r="B1277" s="63"/>
      <c r="C1277" s="63"/>
      <c r="D1277" s="64" t="s">
        <v>4</v>
      </c>
      <c r="E1277" s="64"/>
      <c r="F1277" s="64"/>
      <c r="G1277" s="64" t="s">
        <v>2297</v>
      </c>
      <c r="H1277" s="64" t="s">
        <v>2298</v>
      </c>
      <c r="I1277" s="64"/>
      <c r="J1277" s="64" t="s">
        <v>2299</v>
      </c>
      <c r="K1277" s="64"/>
      <c r="L1277" s="64" t="s">
        <v>2300</v>
      </c>
    </row>
    <row r="1278" ht="38.1" customHeight="1" spans="1:12">
      <c r="A1278" s="65" t="s">
        <v>2761</v>
      </c>
      <c r="B1278" s="66" t="s">
        <v>2762</v>
      </c>
      <c r="C1278" s="66"/>
      <c r="D1278" s="65" t="s">
        <v>14</v>
      </c>
      <c r="E1278" s="65"/>
      <c r="F1278" s="65"/>
      <c r="G1278" s="65" t="s">
        <v>51</v>
      </c>
      <c r="H1278" s="67">
        <v>1.103</v>
      </c>
      <c r="I1278" s="67"/>
      <c r="J1278" s="70">
        <v>562.58</v>
      </c>
      <c r="K1278" s="70"/>
      <c r="L1278" s="70">
        <f>ROUND(ROUND(H1278,8)*J1278,2)</f>
        <v>620.53</v>
      </c>
    </row>
    <row r="1279" ht="15" customHeight="1" spans="1:12">
      <c r="A1279" s="2"/>
      <c r="B1279" s="2"/>
      <c r="C1279" s="2"/>
      <c r="D1279" s="2"/>
      <c r="E1279" s="2"/>
      <c r="F1279" s="2"/>
      <c r="G1279" s="2"/>
      <c r="H1279" s="68" t="s">
        <v>2424</v>
      </c>
      <c r="I1279" s="68"/>
      <c r="J1279" s="68"/>
      <c r="K1279" s="68"/>
      <c r="L1279" s="71">
        <f>SUM(L1278:L1278)</f>
        <v>620.53</v>
      </c>
    </row>
    <row r="1280" ht="15" customHeight="1" spans="1:12">
      <c r="A1280" s="63" t="s">
        <v>2389</v>
      </c>
      <c r="B1280" s="63"/>
      <c r="C1280" s="63"/>
      <c r="D1280" s="64" t="s">
        <v>4</v>
      </c>
      <c r="E1280" s="64"/>
      <c r="F1280" s="64"/>
      <c r="G1280" s="64" t="s">
        <v>2297</v>
      </c>
      <c r="H1280" s="64" t="s">
        <v>2298</v>
      </c>
      <c r="I1280" s="64"/>
      <c r="J1280" s="64" t="s">
        <v>2299</v>
      </c>
      <c r="K1280" s="64"/>
      <c r="L1280" s="64" t="s">
        <v>2300</v>
      </c>
    </row>
    <row r="1281" ht="21" customHeight="1" spans="1:12">
      <c r="A1281" s="65" t="s">
        <v>2523</v>
      </c>
      <c r="B1281" s="66" t="s">
        <v>2524</v>
      </c>
      <c r="C1281" s="66"/>
      <c r="D1281" s="65" t="s">
        <v>14</v>
      </c>
      <c r="E1281" s="65"/>
      <c r="F1281" s="65"/>
      <c r="G1281" s="65" t="s">
        <v>2392</v>
      </c>
      <c r="H1281" s="67">
        <v>0.125</v>
      </c>
      <c r="I1281" s="67"/>
      <c r="J1281" s="70">
        <v>31.88</v>
      </c>
      <c r="K1281" s="70"/>
      <c r="L1281" s="70">
        <f>ROUND(ROUND(H1281,8)*J1281,2)</f>
        <v>3.99</v>
      </c>
    </row>
    <row r="1282" ht="15" customHeight="1" spans="1:12">
      <c r="A1282" s="65" t="s">
        <v>2630</v>
      </c>
      <c r="B1282" s="66" t="s">
        <v>2631</v>
      </c>
      <c r="C1282" s="66"/>
      <c r="D1282" s="65" t="s">
        <v>14</v>
      </c>
      <c r="E1282" s="65"/>
      <c r="F1282" s="65"/>
      <c r="G1282" s="65" t="s">
        <v>2392</v>
      </c>
      <c r="H1282" s="67">
        <v>0.753</v>
      </c>
      <c r="I1282" s="67"/>
      <c r="J1282" s="70">
        <v>32.27</v>
      </c>
      <c r="K1282" s="70"/>
      <c r="L1282" s="70">
        <f>ROUND(ROUND(H1282,8)*J1282,2)</f>
        <v>24.3</v>
      </c>
    </row>
    <row r="1283" ht="15" customHeight="1" spans="1:12">
      <c r="A1283" s="65" t="s">
        <v>2395</v>
      </c>
      <c r="B1283" s="66" t="s">
        <v>2396</v>
      </c>
      <c r="C1283" s="66"/>
      <c r="D1283" s="65" t="s">
        <v>14</v>
      </c>
      <c r="E1283" s="65"/>
      <c r="F1283" s="65"/>
      <c r="G1283" s="65" t="s">
        <v>2392</v>
      </c>
      <c r="H1283" s="67">
        <v>0.826</v>
      </c>
      <c r="I1283" s="67"/>
      <c r="J1283" s="70">
        <v>23.23</v>
      </c>
      <c r="K1283" s="70"/>
      <c r="L1283" s="70">
        <f>ROUND(ROUND(H1283,8)*J1283,2)</f>
        <v>19.19</v>
      </c>
    </row>
    <row r="1284" ht="18" customHeight="1" spans="1:12">
      <c r="A1284" s="2"/>
      <c r="B1284" s="2"/>
      <c r="C1284" s="2"/>
      <c r="D1284" s="2"/>
      <c r="E1284" s="2"/>
      <c r="F1284" s="2"/>
      <c r="G1284" s="2"/>
      <c r="H1284" s="68" t="s">
        <v>2393</v>
      </c>
      <c r="I1284" s="68"/>
      <c r="J1284" s="68"/>
      <c r="K1284" s="68"/>
      <c r="L1284" s="71">
        <f>SUM(L1281:L1283)</f>
        <v>47.48</v>
      </c>
    </row>
    <row r="1285" ht="15" customHeight="1" spans="1:12">
      <c r="A1285" s="93" t="s">
        <v>2863</v>
      </c>
      <c r="B1285" s="93"/>
      <c r="C1285" s="93"/>
      <c r="D1285" s="93"/>
      <c r="E1285" s="2"/>
      <c r="F1285" s="2"/>
      <c r="G1285" s="2"/>
      <c r="H1285" s="69" t="s">
        <v>2318</v>
      </c>
      <c r="I1285" s="69"/>
      <c r="J1285" s="69"/>
      <c r="K1285" s="69"/>
      <c r="L1285" s="72">
        <v>668.23</v>
      </c>
    </row>
    <row r="1286" ht="9.95" customHeight="1" spans="1:12">
      <c r="A1286" s="2"/>
      <c r="B1286" s="2"/>
      <c r="C1286" s="2"/>
      <c r="D1286" s="2"/>
      <c r="E1286" s="2"/>
      <c r="F1286" s="2"/>
      <c r="G1286" s="2"/>
      <c r="H1286" s="61"/>
      <c r="I1286" s="61"/>
      <c r="J1286" s="61"/>
      <c r="K1286" s="61"/>
      <c r="L1286" s="61"/>
    </row>
    <row r="1287" ht="20.1" customHeight="1" spans="1:12">
      <c r="A1287" s="62" t="s">
        <v>2864</v>
      </c>
      <c r="B1287" s="62"/>
      <c r="C1287" s="62"/>
      <c r="D1287" s="62"/>
      <c r="E1287" s="62"/>
      <c r="F1287" s="62"/>
      <c r="G1287" s="62"/>
      <c r="H1287" s="62"/>
      <c r="I1287" s="62"/>
      <c r="J1287" s="62"/>
      <c r="K1287" s="62"/>
      <c r="L1287" s="62"/>
    </row>
    <row r="1288" ht="15" customHeight="1" spans="1:12">
      <c r="A1288" s="63" t="s">
        <v>2413</v>
      </c>
      <c r="B1288" s="63"/>
      <c r="C1288" s="63"/>
      <c r="D1288" s="64" t="s">
        <v>4</v>
      </c>
      <c r="E1288" s="64"/>
      <c r="F1288" s="64"/>
      <c r="G1288" s="64" t="s">
        <v>2297</v>
      </c>
      <c r="H1288" s="64" t="s">
        <v>2298</v>
      </c>
      <c r="I1288" s="64"/>
      <c r="J1288" s="64" t="s">
        <v>2299</v>
      </c>
      <c r="K1288" s="64"/>
      <c r="L1288" s="64" t="s">
        <v>2300</v>
      </c>
    </row>
    <row r="1289" ht="21" customHeight="1" spans="1:12">
      <c r="A1289" s="65" t="s">
        <v>2764</v>
      </c>
      <c r="B1289" s="66" t="s">
        <v>2765</v>
      </c>
      <c r="C1289" s="66"/>
      <c r="D1289" s="65" t="s">
        <v>14</v>
      </c>
      <c r="E1289" s="65"/>
      <c r="F1289" s="65"/>
      <c r="G1289" s="65" t="s">
        <v>193</v>
      </c>
      <c r="H1289" s="67">
        <v>0.025</v>
      </c>
      <c r="I1289" s="67"/>
      <c r="J1289" s="70">
        <v>24.95</v>
      </c>
      <c r="K1289" s="70"/>
      <c r="L1289" s="70">
        <f>TRUNC(TRUNC(H1289,8)*J1289,2)</f>
        <v>0.62</v>
      </c>
    </row>
    <row r="1290" ht="29.1" customHeight="1" spans="1:12">
      <c r="A1290" s="65" t="s">
        <v>2766</v>
      </c>
      <c r="B1290" s="66" t="s">
        <v>2767</v>
      </c>
      <c r="C1290" s="66"/>
      <c r="D1290" s="65" t="s">
        <v>14</v>
      </c>
      <c r="E1290" s="65"/>
      <c r="F1290" s="65"/>
      <c r="G1290" s="65" t="s">
        <v>35</v>
      </c>
      <c r="H1290" s="67">
        <v>0.97</v>
      </c>
      <c r="I1290" s="67"/>
      <c r="J1290" s="70">
        <v>0.21</v>
      </c>
      <c r="K1290" s="70"/>
      <c r="L1290" s="70">
        <f>TRUNC(TRUNC(H1290,8)*J1290,2)</f>
        <v>0.2</v>
      </c>
    </row>
    <row r="1291" ht="15" customHeight="1" spans="1:12">
      <c r="A1291" s="2"/>
      <c r="B1291" s="2"/>
      <c r="C1291" s="2"/>
      <c r="D1291" s="2"/>
      <c r="E1291" s="2"/>
      <c r="F1291" s="2"/>
      <c r="G1291" s="2"/>
      <c r="H1291" s="68" t="s">
        <v>2424</v>
      </c>
      <c r="I1291" s="68"/>
      <c r="J1291" s="68"/>
      <c r="K1291" s="68"/>
      <c r="L1291" s="71">
        <f>SUM(L1289:L1290)</f>
        <v>0.82</v>
      </c>
    </row>
    <row r="1292" ht="15" customHeight="1" spans="1:12">
      <c r="A1292" s="63" t="s">
        <v>2389</v>
      </c>
      <c r="B1292" s="63"/>
      <c r="C1292" s="63"/>
      <c r="D1292" s="64" t="s">
        <v>4</v>
      </c>
      <c r="E1292" s="64"/>
      <c r="F1292" s="64"/>
      <c r="G1292" s="64" t="s">
        <v>2297</v>
      </c>
      <c r="H1292" s="64" t="s">
        <v>2298</v>
      </c>
      <c r="I1292" s="64"/>
      <c r="J1292" s="64" t="s">
        <v>2299</v>
      </c>
      <c r="K1292" s="64"/>
      <c r="L1292" s="64" t="s">
        <v>2300</v>
      </c>
    </row>
    <row r="1293" ht="21" customHeight="1" spans="1:12">
      <c r="A1293" s="65" t="s">
        <v>2768</v>
      </c>
      <c r="B1293" s="66" t="s">
        <v>2769</v>
      </c>
      <c r="C1293" s="66"/>
      <c r="D1293" s="65" t="s">
        <v>14</v>
      </c>
      <c r="E1293" s="65"/>
      <c r="F1293" s="65"/>
      <c r="G1293" s="65" t="s">
        <v>2392</v>
      </c>
      <c r="H1293" s="67">
        <v>0.0129</v>
      </c>
      <c r="I1293" s="67"/>
      <c r="J1293" s="70">
        <v>23.95</v>
      </c>
      <c r="K1293" s="70"/>
      <c r="L1293" s="70">
        <f>TRUNC(TRUNC(H1293,8)*J1293,2)</f>
        <v>0.3</v>
      </c>
    </row>
    <row r="1294" ht="15" customHeight="1" spans="1:12">
      <c r="A1294" s="65" t="s">
        <v>2770</v>
      </c>
      <c r="B1294" s="66" t="s">
        <v>2771</v>
      </c>
      <c r="C1294" s="66"/>
      <c r="D1294" s="65" t="s">
        <v>14</v>
      </c>
      <c r="E1294" s="65"/>
      <c r="F1294" s="65"/>
      <c r="G1294" s="65" t="s">
        <v>2392</v>
      </c>
      <c r="H1294" s="67">
        <v>0.079</v>
      </c>
      <c r="I1294" s="67"/>
      <c r="J1294" s="70">
        <v>32.02</v>
      </c>
      <c r="K1294" s="70"/>
      <c r="L1294" s="70">
        <f>TRUNC(TRUNC(H1294,8)*J1294,2)</f>
        <v>2.52</v>
      </c>
    </row>
    <row r="1295" ht="18" customHeight="1" spans="1:12">
      <c r="A1295" s="2"/>
      <c r="B1295" s="2"/>
      <c r="C1295" s="2"/>
      <c r="D1295" s="2"/>
      <c r="E1295" s="2"/>
      <c r="F1295" s="2"/>
      <c r="G1295" s="2"/>
      <c r="H1295" s="68" t="s">
        <v>2393</v>
      </c>
      <c r="I1295" s="68"/>
      <c r="J1295" s="68"/>
      <c r="K1295" s="68"/>
      <c r="L1295" s="71">
        <f>SUM(L1293:L1294)</f>
        <v>2.82</v>
      </c>
    </row>
    <row r="1296" ht="15" customHeight="1" spans="1:12">
      <c r="A1296" s="63" t="s">
        <v>2314</v>
      </c>
      <c r="B1296" s="63"/>
      <c r="C1296" s="63"/>
      <c r="D1296" s="64" t="s">
        <v>4</v>
      </c>
      <c r="E1296" s="64"/>
      <c r="F1296" s="64"/>
      <c r="G1296" s="64" t="s">
        <v>2297</v>
      </c>
      <c r="H1296" s="64" t="s">
        <v>2298</v>
      </c>
      <c r="I1296" s="64"/>
      <c r="J1296" s="64" t="s">
        <v>2299</v>
      </c>
      <c r="K1296" s="64"/>
      <c r="L1296" s="64" t="s">
        <v>2300</v>
      </c>
    </row>
    <row r="1297" ht="21" customHeight="1" spans="1:12">
      <c r="A1297" s="65" t="s">
        <v>2780</v>
      </c>
      <c r="B1297" s="66" t="s">
        <v>2781</v>
      </c>
      <c r="C1297" s="66"/>
      <c r="D1297" s="65" t="s">
        <v>14</v>
      </c>
      <c r="E1297" s="65"/>
      <c r="F1297" s="65"/>
      <c r="G1297" s="65" t="s">
        <v>193</v>
      </c>
      <c r="H1297" s="67">
        <v>1</v>
      </c>
      <c r="I1297" s="67"/>
      <c r="J1297" s="70">
        <v>10.67</v>
      </c>
      <c r="K1297" s="70"/>
      <c r="L1297" s="70">
        <f>TRUNC(TRUNC(H1297,8)*J1297,2)</f>
        <v>10.67</v>
      </c>
    </row>
    <row r="1298" ht="15" customHeight="1" spans="1:12">
      <c r="A1298" s="2"/>
      <c r="B1298" s="2"/>
      <c r="C1298" s="2"/>
      <c r="D1298" s="2"/>
      <c r="E1298" s="2"/>
      <c r="F1298" s="2"/>
      <c r="G1298" s="2"/>
      <c r="H1298" s="68" t="s">
        <v>2317</v>
      </c>
      <c r="I1298" s="68"/>
      <c r="J1298" s="68"/>
      <c r="K1298" s="68"/>
      <c r="L1298" s="71">
        <f>SUM(L1297:L1297)</f>
        <v>10.67</v>
      </c>
    </row>
    <row r="1299" ht="15" customHeight="1" spans="1:12">
      <c r="A1299" s="2"/>
      <c r="B1299" s="2"/>
      <c r="C1299" s="2"/>
      <c r="D1299" s="2"/>
      <c r="E1299" s="2"/>
      <c r="F1299" s="2"/>
      <c r="G1299" s="2"/>
      <c r="H1299" s="69" t="s">
        <v>2318</v>
      </c>
      <c r="I1299" s="69"/>
      <c r="J1299" s="69"/>
      <c r="K1299" s="69"/>
      <c r="L1299" s="72">
        <f>SUM(L1291,L1295,L1298)</f>
        <v>14.31</v>
      </c>
    </row>
    <row r="1300" ht="9.95" customHeight="1" spans="1:12">
      <c r="A1300" s="2"/>
      <c r="B1300" s="2"/>
      <c r="C1300" s="2"/>
      <c r="D1300" s="2"/>
      <c r="E1300" s="2"/>
      <c r="F1300" s="2"/>
      <c r="G1300" s="2"/>
      <c r="H1300" s="61"/>
      <c r="I1300" s="61"/>
      <c r="J1300" s="61"/>
      <c r="K1300" s="61"/>
      <c r="L1300" s="61"/>
    </row>
    <row r="1301" ht="20.1" customHeight="1" spans="1:12">
      <c r="A1301" s="62" t="s">
        <v>2865</v>
      </c>
      <c r="B1301" s="62"/>
      <c r="C1301" s="62"/>
      <c r="D1301" s="62"/>
      <c r="E1301" s="62"/>
      <c r="F1301" s="62"/>
      <c r="G1301" s="62"/>
      <c r="H1301" s="62"/>
      <c r="I1301" s="62"/>
      <c r="J1301" s="62"/>
      <c r="K1301" s="62"/>
      <c r="L1301" s="62"/>
    </row>
    <row r="1302" ht="15" customHeight="1" spans="1:12">
      <c r="A1302" s="63" t="s">
        <v>2413</v>
      </c>
      <c r="B1302" s="63"/>
      <c r="C1302" s="63"/>
      <c r="D1302" s="64" t="s">
        <v>4</v>
      </c>
      <c r="E1302" s="64"/>
      <c r="F1302" s="64"/>
      <c r="G1302" s="64" t="s">
        <v>2297</v>
      </c>
      <c r="H1302" s="64" t="s">
        <v>2298</v>
      </c>
      <c r="I1302" s="64"/>
      <c r="J1302" s="64" t="s">
        <v>2299</v>
      </c>
      <c r="K1302" s="64"/>
      <c r="L1302" s="64" t="s">
        <v>2300</v>
      </c>
    </row>
    <row r="1303" ht="21" customHeight="1" spans="1:12">
      <c r="A1303" s="65" t="s">
        <v>2764</v>
      </c>
      <c r="B1303" s="66" t="s">
        <v>2765</v>
      </c>
      <c r="C1303" s="66"/>
      <c r="D1303" s="65" t="s">
        <v>14</v>
      </c>
      <c r="E1303" s="65"/>
      <c r="F1303" s="65"/>
      <c r="G1303" s="65" t="s">
        <v>193</v>
      </c>
      <c r="H1303" s="67">
        <v>0.025</v>
      </c>
      <c r="I1303" s="67"/>
      <c r="J1303" s="70">
        <v>24.95</v>
      </c>
      <c r="K1303" s="70"/>
      <c r="L1303" s="70">
        <f>TRUNC(TRUNC(H1303,8)*J1303,2)</f>
        <v>0.62</v>
      </c>
    </row>
    <row r="1304" ht="29.1" customHeight="1" spans="1:12">
      <c r="A1304" s="65" t="s">
        <v>2766</v>
      </c>
      <c r="B1304" s="66" t="s">
        <v>2767</v>
      </c>
      <c r="C1304" s="66"/>
      <c r="D1304" s="65" t="s">
        <v>14</v>
      </c>
      <c r="E1304" s="65"/>
      <c r="F1304" s="65"/>
      <c r="G1304" s="65" t="s">
        <v>35</v>
      </c>
      <c r="H1304" s="67">
        <v>0.743</v>
      </c>
      <c r="I1304" s="67"/>
      <c r="J1304" s="70">
        <v>0.21</v>
      </c>
      <c r="K1304" s="70"/>
      <c r="L1304" s="70">
        <f>TRUNC(TRUNC(H1304,8)*J1304,2)</f>
        <v>0.15</v>
      </c>
    </row>
    <row r="1305" ht="15" customHeight="1" spans="1:12">
      <c r="A1305" s="2"/>
      <c r="B1305" s="2"/>
      <c r="C1305" s="2"/>
      <c r="D1305" s="2"/>
      <c r="E1305" s="2"/>
      <c r="F1305" s="2"/>
      <c r="G1305" s="2"/>
      <c r="H1305" s="68" t="s">
        <v>2424</v>
      </c>
      <c r="I1305" s="68"/>
      <c r="J1305" s="68"/>
      <c r="K1305" s="68"/>
      <c r="L1305" s="71">
        <f>SUM(L1303:L1304)</f>
        <v>0.77</v>
      </c>
    </row>
    <row r="1306" ht="15" customHeight="1" spans="1:12">
      <c r="A1306" s="63" t="s">
        <v>2389</v>
      </c>
      <c r="B1306" s="63"/>
      <c r="C1306" s="63"/>
      <c r="D1306" s="64" t="s">
        <v>4</v>
      </c>
      <c r="E1306" s="64"/>
      <c r="F1306" s="64"/>
      <c r="G1306" s="64" t="s">
        <v>2297</v>
      </c>
      <c r="H1306" s="64" t="s">
        <v>2298</v>
      </c>
      <c r="I1306" s="64"/>
      <c r="J1306" s="64" t="s">
        <v>2299</v>
      </c>
      <c r="K1306" s="64"/>
      <c r="L1306" s="64" t="s">
        <v>2300</v>
      </c>
    </row>
    <row r="1307" ht="21" customHeight="1" spans="1:12">
      <c r="A1307" s="65" t="s">
        <v>2768</v>
      </c>
      <c r="B1307" s="66" t="s">
        <v>2769</v>
      </c>
      <c r="C1307" s="66"/>
      <c r="D1307" s="65" t="s">
        <v>14</v>
      </c>
      <c r="E1307" s="65"/>
      <c r="F1307" s="65"/>
      <c r="G1307" s="65" t="s">
        <v>2392</v>
      </c>
      <c r="H1307" s="67">
        <v>0.0092</v>
      </c>
      <c r="I1307" s="67"/>
      <c r="J1307" s="70">
        <v>23.95</v>
      </c>
      <c r="K1307" s="70"/>
      <c r="L1307" s="70">
        <f>TRUNC(TRUNC(H1307,8)*J1307,2)</f>
        <v>0.22</v>
      </c>
    </row>
    <row r="1308" ht="15" customHeight="1" spans="1:12">
      <c r="A1308" s="65" t="s">
        <v>2770</v>
      </c>
      <c r="B1308" s="66" t="s">
        <v>2771</v>
      </c>
      <c r="C1308" s="66"/>
      <c r="D1308" s="65" t="s">
        <v>14</v>
      </c>
      <c r="E1308" s="65"/>
      <c r="F1308" s="65"/>
      <c r="G1308" s="65" t="s">
        <v>2392</v>
      </c>
      <c r="H1308" s="67">
        <v>0.0561</v>
      </c>
      <c r="I1308" s="67"/>
      <c r="J1308" s="70">
        <v>32.02</v>
      </c>
      <c r="K1308" s="70"/>
      <c r="L1308" s="70">
        <f>TRUNC(TRUNC(H1308,8)*J1308,2)</f>
        <v>1.79</v>
      </c>
    </row>
    <row r="1309" ht="18" customHeight="1" spans="1:12">
      <c r="A1309" s="2"/>
      <c r="B1309" s="2"/>
      <c r="C1309" s="2"/>
      <c r="D1309" s="2"/>
      <c r="E1309" s="2"/>
      <c r="F1309" s="2"/>
      <c r="G1309" s="2"/>
      <c r="H1309" s="68" t="s">
        <v>2393</v>
      </c>
      <c r="I1309" s="68"/>
      <c r="J1309" s="68"/>
      <c r="K1309" s="68"/>
      <c r="L1309" s="71">
        <f>SUM(L1307:L1308)</f>
        <v>2.01</v>
      </c>
    </row>
    <row r="1310" ht="15" customHeight="1" spans="1:12">
      <c r="A1310" s="63" t="s">
        <v>2314</v>
      </c>
      <c r="B1310" s="63"/>
      <c r="C1310" s="63"/>
      <c r="D1310" s="64" t="s">
        <v>4</v>
      </c>
      <c r="E1310" s="64"/>
      <c r="F1310" s="64"/>
      <c r="G1310" s="64" t="s">
        <v>2297</v>
      </c>
      <c r="H1310" s="64" t="s">
        <v>2298</v>
      </c>
      <c r="I1310" s="64"/>
      <c r="J1310" s="64" t="s">
        <v>2299</v>
      </c>
      <c r="K1310" s="64"/>
      <c r="L1310" s="64" t="s">
        <v>2300</v>
      </c>
    </row>
    <row r="1311" ht="21" customHeight="1" spans="1:12">
      <c r="A1311" s="65" t="s">
        <v>2772</v>
      </c>
      <c r="B1311" s="66" t="s">
        <v>2773</v>
      </c>
      <c r="C1311" s="66"/>
      <c r="D1311" s="65" t="s">
        <v>14</v>
      </c>
      <c r="E1311" s="65"/>
      <c r="F1311" s="65"/>
      <c r="G1311" s="65" t="s">
        <v>193</v>
      </c>
      <c r="H1311" s="67">
        <v>1</v>
      </c>
      <c r="I1311" s="67"/>
      <c r="J1311" s="70">
        <v>10.54</v>
      </c>
      <c r="K1311" s="70"/>
      <c r="L1311" s="70">
        <f>TRUNC(TRUNC(H1311,8)*J1311,2)</f>
        <v>10.54</v>
      </c>
    </row>
    <row r="1312" ht="15" customHeight="1" spans="1:12">
      <c r="A1312" s="2"/>
      <c r="B1312" s="2"/>
      <c r="C1312" s="2"/>
      <c r="D1312" s="2"/>
      <c r="E1312" s="2"/>
      <c r="F1312" s="2"/>
      <c r="G1312" s="2"/>
      <c r="H1312" s="68" t="s">
        <v>2317</v>
      </c>
      <c r="I1312" s="68"/>
      <c r="J1312" s="68"/>
      <c r="K1312" s="68"/>
      <c r="L1312" s="71">
        <f>SUM(L1311:L1311)</f>
        <v>10.54</v>
      </c>
    </row>
    <row r="1313" ht="15" customHeight="1" spans="1:12">
      <c r="A1313" s="2"/>
      <c r="B1313" s="2"/>
      <c r="C1313" s="2"/>
      <c r="D1313" s="2"/>
      <c r="E1313" s="2"/>
      <c r="F1313" s="2"/>
      <c r="G1313" s="2"/>
      <c r="H1313" s="69" t="s">
        <v>2318</v>
      </c>
      <c r="I1313" s="69"/>
      <c r="J1313" s="69"/>
      <c r="K1313" s="69"/>
      <c r="L1313" s="72">
        <f>SUM(L1305,L1309,L1312)</f>
        <v>13.32</v>
      </c>
    </row>
    <row r="1314" ht="9.95" customHeight="1" spans="1:12">
      <c r="A1314" s="2"/>
      <c r="B1314" s="2"/>
      <c r="C1314" s="2"/>
      <c r="D1314" s="2"/>
      <c r="E1314" s="2"/>
      <c r="F1314" s="2"/>
      <c r="G1314" s="2"/>
      <c r="H1314" s="61"/>
      <c r="I1314" s="61"/>
      <c r="J1314" s="61"/>
      <c r="K1314" s="61"/>
      <c r="L1314" s="61"/>
    </row>
    <row r="1315" ht="20.1" customHeight="1" spans="1:12">
      <c r="A1315" s="62" t="s">
        <v>2866</v>
      </c>
      <c r="B1315" s="62"/>
      <c r="C1315" s="62"/>
      <c r="D1315" s="62"/>
      <c r="E1315" s="62"/>
      <c r="F1315" s="62"/>
      <c r="G1315" s="62"/>
      <c r="H1315" s="62"/>
      <c r="I1315" s="62"/>
      <c r="J1315" s="62"/>
      <c r="K1315" s="62"/>
      <c r="L1315" s="62"/>
    </row>
    <row r="1316" ht="15" customHeight="1" spans="1:12">
      <c r="A1316" s="63" t="s">
        <v>2413</v>
      </c>
      <c r="B1316" s="63"/>
      <c r="C1316" s="63"/>
      <c r="D1316" s="64" t="s">
        <v>4</v>
      </c>
      <c r="E1316" s="64"/>
      <c r="F1316" s="64"/>
      <c r="G1316" s="64" t="s">
        <v>2297</v>
      </c>
      <c r="H1316" s="64" t="s">
        <v>2298</v>
      </c>
      <c r="I1316" s="64"/>
      <c r="J1316" s="64" t="s">
        <v>2299</v>
      </c>
      <c r="K1316" s="64"/>
      <c r="L1316" s="64" t="s">
        <v>2300</v>
      </c>
    </row>
    <row r="1317" ht="29.1" customHeight="1" spans="1:12">
      <c r="A1317" s="65" t="s">
        <v>2722</v>
      </c>
      <c r="B1317" s="66" t="s">
        <v>2723</v>
      </c>
      <c r="C1317" s="66"/>
      <c r="D1317" s="65" t="s">
        <v>14</v>
      </c>
      <c r="E1317" s="65"/>
      <c r="F1317" s="65"/>
      <c r="G1317" s="65" t="s">
        <v>146</v>
      </c>
      <c r="H1317" s="67">
        <v>0.387</v>
      </c>
      <c r="I1317" s="67"/>
      <c r="J1317" s="70">
        <v>25.95</v>
      </c>
      <c r="K1317" s="70"/>
      <c r="L1317" s="70">
        <f>TRUNC(TRUNC(H1317,8)*J1317,2)</f>
        <v>10.04</v>
      </c>
    </row>
    <row r="1318" ht="21" customHeight="1" spans="1:12">
      <c r="A1318" s="65" t="s">
        <v>2743</v>
      </c>
      <c r="B1318" s="66" t="s">
        <v>2744</v>
      </c>
      <c r="C1318" s="66"/>
      <c r="D1318" s="65" t="s">
        <v>14</v>
      </c>
      <c r="E1318" s="65"/>
      <c r="F1318" s="65"/>
      <c r="G1318" s="65" t="s">
        <v>2732</v>
      </c>
      <c r="H1318" s="67">
        <v>0.01</v>
      </c>
      <c r="I1318" s="67"/>
      <c r="J1318" s="70">
        <v>6.39</v>
      </c>
      <c r="K1318" s="70"/>
      <c r="L1318" s="70">
        <f>TRUNC(TRUNC(H1318,8)*J1318,2)</f>
        <v>0.06</v>
      </c>
    </row>
    <row r="1319" ht="21" customHeight="1" spans="1:12">
      <c r="A1319" s="65" t="s">
        <v>2749</v>
      </c>
      <c r="B1319" s="66" t="s">
        <v>2750</v>
      </c>
      <c r="C1319" s="66"/>
      <c r="D1319" s="65" t="s">
        <v>14</v>
      </c>
      <c r="E1319" s="65"/>
      <c r="F1319" s="65"/>
      <c r="G1319" s="65" t="s">
        <v>193</v>
      </c>
      <c r="H1319" s="67">
        <v>0.078</v>
      </c>
      <c r="I1319" s="67"/>
      <c r="J1319" s="70">
        <v>21.92</v>
      </c>
      <c r="K1319" s="70"/>
      <c r="L1319" s="70">
        <f>TRUNC(TRUNC(H1319,8)*J1319,2)</f>
        <v>1.7</v>
      </c>
    </row>
    <row r="1320" ht="29.1" customHeight="1" spans="1:12">
      <c r="A1320" s="65" t="s">
        <v>2521</v>
      </c>
      <c r="B1320" s="66" t="s">
        <v>2522</v>
      </c>
      <c r="C1320" s="66"/>
      <c r="D1320" s="65" t="s">
        <v>14</v>
      </c>
      <c r="E1320" s="65"/>
      <c r="F1320" s="65"/>
      <c r="G1320" s="65" t="s">
        <v>146</v>
      </c>
      <c r="H1320" s="67">
        <v>0.337</v>
      </c>
      <c r="I1320" s="67"/>
      <c r="J1320" s="70">
        <v>18.75</v>
      </c>
      <c r="K1320" s="70"/>
      <c r="L1320" s="70">
        <f>TRUNC(TRUNC(H1320,8)*J1320,2)</f>
        <v>6.31</v>
      </c>
    </row>
    <row r="1321" ht="15" customHeight="1" spans="1:12">
      <c r="A1321" s="2"/>
      <c r="B1321" s="2"/>
      <c r="C1321" s="2"/>
      <c r="D1321" s="2"/>
      <c r="E1321" s="2"/>
      <c r="F1321" s="2"/>
      <c r="G1321" s="2"/>
      <c r="H1321" s="68" t="s">
        <v>2424</v>
      </c>
      <c r="I1321" s="68"/>
      <c r="J1321" s="68"/>
      <c r="K1321" s="68"/>
      <c r="L1321" s="71">
        <f>SUM(L1317:L1320)</f>
        <v>18.11</v>
      </c>
    </row>
    <row r="1322" ht="15" customHeight="1" spans="1:12">
      <c r="A1322" s="63" t="s">
        <v>2389</v>
      </c>
      <c r="B1322" s="63"/>
      <c r="C1322" s="63"/>
      <c r="D1322" s="64" t="s">
        <v>4</v>
      </c>
      <c r="E1322" s="64"/>
      <c r="F1322" s="64"/>
      <c r="G1322" s="64" t="s">
        <v>2297</v>
      </c>
      <c r="H1322" s="64" t="s">
        <v>2298</v>
      </c>
      <c r="I1322" s="64"/>
      <c r="J1322" s="64" t="s">
        <v>2299</v>
      </c>
      <c r="K1322" s="64"/>
      <c r="L1322" s="64" t="s">
        <v>2300</v>
      </c>
    </row>
    <row r="1323" ht="21" customHeight="1" spans="1:12">
      <c r="A1323" s="65" t="s">
        <v>2612</v>
      </c>
      <c r="B1323" s="66" t="s">
        <v>2613</v>
      </c>
      <c r="C1323" s="66"/>
      <c r="D1323" s="65" t="s">
        <v>14</v>
      </c>
      <c r="E1323" s="65"/>
      <c r="F1323" s="65"/>
      <c r="G1323" s="65" t="s">
        <v>2392</v>
      </c>
      <c r="H1323" s="67">
        <v>0.171</v>
      </c>
      <c r="I1323" s="67"/>
      <c r="J1323" s="70">
        <v>23.87</v>
      </c>
      <c r="K1323" s="70"/>
      <c r="L1323" s="70">
        <f>TRUNC(TRUNC(H1323,8)*J1323,2)</f>
        <v>4.08</v>
      </c>
    </row>
    <row r="1324" ht="21" customHeight="1" spans="1:12">
      <c r="A1324" s="65" t="s">
        <v>2523</v>
      </c>
      <c r="B1324" s="66" t="s">
        <v>2524</v>
      </c>
      <c r="C1324" s="66"/>
      <c r="D1324" s="65" t="s">
        <v>14</v>
      </c>
      <c r="E1324" s="65"/>
      <c r="F1324" s="65"/>
      <c r="G1324" s="65" t="s">
        <v>2392</v>
      </c>
      <c r="H1324" s="67">
        <v>0.935</v>
      </c>
      <c r="I1324" s="67"/>
      <c r="J1324" s="70">
        <v>31.88</v>
      </c>
      <c r="K1324" s="70"/>
      <c r="L1324" s="70">
        <f>TRUNC(TRUNC(H1324,8)*J1324,2)</f>
        <v>29.8</v>
      </c>
    </row>
    <row r="1325" ht="18" customHeight="1" spans="1:12">
      <c r="A1325" s="2"/>
      <c r="B1325" s="2"/>
      <c r="C1325" s="2"/>
      <c r="D1325" s="2"/>
      <c r="E1325" s="2"/>
      <c r="F1325" s="2"/>
      <c r="G1325" s="2"/>
      <c r="H1325" s="68" t="s">
        <v>2393</v>
      </c>
      <c r="I1325" s="68"/>
      <c r="J1325" s="68"/>
      <c r="K1325" s="68"/>
      <c r="L1325" s="71">
        <f>SUM(L1323:L1324)</f>
        <v>33.88</v>
      </c>
    </row>
    <row r="1326" ht="15" customHeight="1" spans="1:12">
      <c r="A1326" s="63" t="s">
        <v>2314</v>
      </c>
      <c r="B1326" s="63"/>
      <c r="C1326" s="63"/>
      <c r="D1326" s="64" t="s">
        <v>4</v>
      </c>
      <c r="E1326" s="64"/>
      <c r="F1326" s="64"/>
      <c r="G1326" s="64" t="s">
        <v>2297</v>
      </c>
      <c r="H1326" s="64" t="s">
        <v>2298</v>
      </c>
      <c r="I1326" s="64"/>
      <c r="J1326" s="64" t="s">
        <v>2299</v>
      </c>
      <c r="K1326" s="64"/>
      <c r="L1326" s="64" t="s">
        <v>2300</v>
      </c>
    </row>
    <row r="1327" ht="21" customHeight="1" spans="1:12">
      <c r="A1327" s="65" t="s">
        <v>2867</v>
      </c>
      <c r="B1327" s="66" t="s">
        <v>2868</v>
      </c>
      <c r="C1327" s="66"/>
      <c r="D1327" s="65" t="s">
        <v>14</v>
      </c>
      <c r="E1327" s="65"/>
      <c r="F1327" s="65"/>
      <c r="G1327" s="65" t="s">
        <v>146</v>
      </c>
      <c r="H1327" s="67">
        <v>0.867</v>
      </c>
      <c r="I1327" s="67"/>
      <c r="J1327" s="70">
        <v>17.68</v>
      </c>
      <c r="K1327" s="70"/>
      <c r="L1327" s="70">
        <f>TRUNC(TRUNC(H1327,8)*J1327,2)</f>
        <v>15.32</v>
      </c>
    </row>
    <row r="1328" ht="29.1" customHeight="1" spans="1:12">
      <c r="A1328" s="65" t="s">
        <v>2869</v>
      </c>
      <c r="B1328" s="66" t="s">
        <v>2870</v>
      </c>
      <c r="C1328" s="66"/>
      <c r="D1328" s="65" t="s">
        <v>14</v>
      </c>
      <c r="E1328" s="65"/>
      <c r="F1328" s="65"/>
      <c r="G1328" s="65" t="s">
        <v>41</v>
      </c>
      <c r="H1328" s="67">
        <v>0.341</v>
      </c>
      <c r="I1328" s="67"/>
      <c r="J1328" s="70">
        <v>41.55</v>
      </c>
      <c r="K1328" s="70"/>
      <c r="L1328" s="70">
        <f>TRUNC(TRUNC(H1328,8)*J1328,2)</f>
        <v>14.16</v>
      </c>
    </row>
    <row r="1329" ht="15" customHeight="1" spans="1:12">
      <c r="A1329" s="2"/>
      <c r="B1329" s="2"/>
      <c r="C1329" s="2"/>
      <c r="D1329" s="2"/>
      <c r="E1329" s="2"/>
      <c r="F1329" s="2"/>
      <c r="G1329" s="2"/>
      <c r="H1329" s="68" t="s">
        <v>2317</v>
      </c>
      <c r="I1329" s="68"/>
      <c r="J1329" s="68"/>
      <c r="K1329" s="68"/>
      <c r="L1329" s="71">
        <f>SUM(L1327:L1328)</f>
        <v>29.48</v>
      </c>
    </row>
    <row r="1330" ht="15" customHeight="1" spans="1:12">
      <c r="A1330" s="2"/>
      <c r="B1330" s="2"/>
      <c r="C1330" s="2"/>
      <c r="D1330" s="2"/>
      <c r="E1330" s="2"/>
      <c r="F1330" s="2"/>
      <c r="G1330" s="2"/>
      <c r="H1330" s="69" t="s">
        <v>2318</v>
      </c>
      <c r="I1330" s="69"/>
      <c r="J1330" s="69"/>
      <c r="K1330" s="69"/>
      <c r="L1330" s="72">
        <f>SUM(L1321,L1325,L1329)</f>
        <v>81.47</v>
      </c>
    </row>
    <row r="1331" ht="9.95" customHeight="1" spans="1:12">
      <c r="A1331" s="2"/>
      <c r="B1331" s="2"/>
      <c r="C1331" s="2"/>
      <c r="D1331" s="2"/>
      <c r="E1331" s="2"/>
      <c r="F1331" s="2"/>
      <c r="G1331" s="2"/>
      <c r="H1331" s="61"/>
      <c r="I1331" s="61"/>
      <c r="J1331" s="61"/>
      <c r="K1331" s="61"/>
      <c r="L1331" s="61"/>
    </row>
    <row r="1332" ht="20.1" customHeight="1" spans="1:12">
      <c r="A1332" s="62" t="s">
        <v>2871</v>
      </c>
      <c r="B1332" s="62"/>
      <c r="C1332" s="62"/>
      <c r="D1332" s="62"/>
      <c r="E1332" s="62"/>
      <c r="F1332" s="62"/>
      <c r="G1332" s="62"/>
      <c r="H1332" s="62"/>
      <c r="I1332" s="62"/>
      <c r="J1332" s="62"/>
      <c r="K1332" s="62"/>
      <c r="L1332" s="62"/>
    </row>
    <row r="1333" ht="15" customHeight="1" spans="1:12">
      <c r="A1333" s="63" t="s">
        <v>2790</v>
      </c>
      <c r="B1333" s="63"/>
      <c r="C1333" s="63"/>
      <c r="D1333" s="64" t="s">
        <v>4</v>
      </c>
      <c r="E1333" s="64"/>
      <c r="F1333" s="64"/>
      <c r="G1333" s="64" t="s">
        <v>2297</v>
      </c>
      <c r="H1333" s="64" t="s">
        <v>2298</v>
      </c>
      <c r="I1333" s="64"/>
      <c r="J1333" s="64" t="s">
        <v>2299</v>
      </c>
      <c r="K1333" s="64"/>
      <c r="L1333" s="64" t="s">
        <v>2300</v>
      </c>
    </row>
    <row r="1334" ht="29.1" customHeight="1" spans="1:12">
      <c r="A1334" s="65" t="s">
        <v>2860</v>
      </c>
      <c r="B1334" s="66" t="s">
        <v>2861</v>
      </c>
      <c r="C1334" s="66"/>
      <c r="D1334" s="65" t="s">
        <v>14</v>
      </c>
      <c r="E1334" s="65"/>
      <c r="F1334" s="65"/>
      <c r="G1334" s="65" t="s">
        <v>2836</v>
      </c>
      <c r="H1334" s="67">
        <v>0.05</v>
      </c>
      <c r="I1334" s="67"/>
      <c r="J1334" s="70">
        <v>512.5</v>
      </c>
      <c r="K1334" s="70"/>
      <c r="L1334" s="70">
        <f>TRUNC(TRUNC(H1334,8)*J1334,2)</f>
        <v>25.62</v>
      </c>
    </row>
    <row r="1335" ht="15" customHeight="1" spans="1:12">
      <c r="A1335" s="2"/>
      <c r="B1335" s="2"/>
      <c r="C1335" s="2"/>
      <c r="D1335" s="2"/>
      <c r="E1335" s="2"/>
      <c r="F1335" s="2"/>
      <c r="G1335" s="2"/>
      <c r="H1335" s="68" t="s">
        <v>2792</v>
      </c>
      <c r="I1335" s="68"/>
      <c r="J1335" s="68"/>
      <c r="K1335" s="68"/>
      <c r="L1335" s="71">
        <f>SUM(L1334:L1334)</f>
        <v>25.62</v>
      </c>
    </row>
    <row r="1336" ht="15" customHeight="1" spans="1:12">
      <c r="A1336" s="63" t="s">
        <v>2413</v>
      </c>
      <c r="B1336" s="63"/>
      <c r="C1336" s="63"/>
      <c r="D1336" s="64" t="s">
        <v>4</v>
      </c>
      <c r="E1336" s="64"/>
      <c r="F1336" s="64"/>
      <c r="G1336" s="64" t="s">
        <v>2297</v>
      </c>
      <c r="H1336" s="64" t="s">
        <v>2298</v>
      </c>
      <c r="I1336" s="64"/>
      <c r="J1336" s="64" t="s">
        <v>2299</v>
      </c>
      <c r="K1336" s="64"/>
      <c r="L1336" s="64" t="s">
        <v>2300</v>
      </c>
    </row>
    <row r="1337" ht="21" customHeight="1" spans="1:12">
      <c r="A1337" s="65" t="s">
        <v>2743</v>
      </c>
      <c r="B1337" s="66" t="s">
        <v>2744</v>
      </c>
      <c r="C1337" s="66"/>
      <c r="D1337" s="65" t="s">
        <v>14</v>
      </c>
      <c r="E1337" s="65"/>
      <c r="F1337" s="65"/>
      <c r="G1337" s="65" t="s">
        <v>2732</v>
      </c>
      <c r="H1337" s="67">
        <v>0.01</v>
      </c>
      <c r="I1337" s="67"/>
      <c r="J1337" s="70">
        <v>6.39</v>
      </c>
      <c r="K1337" s="70"/>
      <c r="L1337" s="70">
        <f>TRUNC(TRUNC(H1337,8)*J1337,2)</f>
        <v>0.06</v>
      </c>
    </row>
    <row r="1338" ht="21" customHeight="1" spans="1:12">
      <c r="A1338" s="65" t="s">
        <v>2872</v>
      </c>
      <c r="B1338" s="66" t="s">
        <v>2873</v>
      </c>
      <c r="C1338" s="66"/>
      <c r="D1338" s="65" t="s">
        <v>14</v>
      </c>
      <c r="E1338" s="65"/>
      <c r="F1338" s="65"/>
      <c r="G1338" s="65" t="s">
        <v>146</v>
      </c>
      <c r="H1338" s="67">
        <v>0.038</v>
      </c>
      <c r="I1338" s="67"/>
      <c r="J1338" s="70">
        <v>121.53</v>
      </c>
      <c r="K1338" s="70"/>
      <c r="L1338" s="70">
        <f>TRUNC(TRUNC(H1338,8)*J1338,2)</f>
        <v>4.61</v>
      </c>
    </row>
    <row r="1339" ht="15" customHeight="1" spans="1:12">
      <c r="A1339" s="2"/>
      <c r="B1339" s="2"/>
      <c r="C1339" s="2"/>
      <c r="D1339" s="2"/>
      <c r="E1339" s="2"/>
      <c r="F1339" s="2"/>
      <c r="G1339" s="2"/>
      <c r="H1339" s="68" t="s">
        <v>2424</v>
      </c>
      <c r="I1339" s="68"/>
      <c r="J1339" s="68"/>
      <c r="K1339" s="68"/>
      <c r="L1339" s="71">
        <f>SUM(L1337:L1338)</f>
        <v>4.67</v>
      </c>
    </row>
    <row r="1340" ht="15" customHeight="1" spans="1:12">
      <c r="A1340" s="63" t="s">
        <v>2389</v>
      </c>
      <c r="B1340" s="63"/>
      <c r="C1340" s="63"/>
      <c r="D1340" s="64" t="s">
        <v>4</v>
      </c>
      <c r="E1340" s="64"/>
      <c r="F1340" s="64"/>
      <c r="G1340" s="64" t="s">
        <v>2297</v>
      </c>
      <c r="H1340" s="64" t="s">
        <v>2298</v>
      </c>
      <c r="I1340" s="64"/>
      <c r="J1340" s="64" t="s">
        <v>2299</v>
      </c>
      <c r="K1340" s="64"/>
      <c r="L1340" s="64" t="s">
        <v>2300</v>
      </c>
    </row>
    <row r="1341" ht="21" customHeight="1" spans="1:12">
      <c r="A1341" s="65" t="s">
        <v>2612</v>
      </c>
      <c r="B1341" s="66" t="s">
        <v>2613</v>
      </c>
      <c r="C1341" s="66"/>
      <c r="D1341" s="65" t="s">
        <v>14</v>
      </c>
      <c r="E1341" s="65"/>
      <c r="F1341" s="65"/>
      <c r="G1341" s="65" t="s">
        <v>2392</v>
      </c>
      <c r="H1341" s="67">
        <v>0.201</v>
      </c>
      <c r="I1341" s="67"/>
      <c r="J1341" s="70">
        <v>23.87</v>
      </c>
      <c r="K1341" s="70"/>
      <c r="L1341" s="70">
        <f>TRUNC(TRUNC(H1341,8)*J1341,2)</f>
        <v>4.79</v>
      </c>
    </row>
    <row r="1342" ht="21" customHeight="1" spans="1:12">
      <c r="A1342" s="65" t="s">
        <v>2523</v>
      </c>
      <c r="B1342" s="66" t="s">
        <v>2524</v>
      </c>
      <c r="C1342" s="66"/>
      <c r="D1342" s="65" t="s">
        <v>14</v>
      </c>
      <c r="E1342" s="65"/>
      <c r="F1342" s="65"/>
      <c r="G1342" s="65" t="s">
        <v>2392</v>
      </c>
      <c r="H1342" s="67">
        <v>1.099</v>
      </c>
      <c r="I1342" s="67"/>
      <c r="J1342" s="70">
        <v>31.88</v>
      </c>
      <c r="K1342" s="70"/>
      <c r="L1342" s="70">
        <f>TRUNC(TRUNC(H1342,8)*J1342,2)</f>
        <v>35.03</v>
      </c>
    </row>
    <row r="1343" ht="18" customHeight="1" spans="1:12">
      <c r="A1343" s="2"/>
      <c r="B1343" s="2"/>
      <c r="C1343" s="2"/>
      <c r="D1343" s="2"/>
      <c r="E1343" s="2"/>
      <c r="F1343" s="2"/>
      <c r="G1343" s="2"/>
      <c r="H1343" s="68" t="s">
        <v>2393</v>
      </c>
      <c r="I1343" s="68"/>
      <c r="J1343" s="68"/>
      <c r="K1343" s="68"/>
      <c r="L1343" s="71">
        <f>SUM(L1341:L1342)</f>
        <v>39.82</v>
      </c>
    </row>
    <row r="1344" ht="15" customHeight="1" spans="1:12">
      <c r="A1344" s="63" t="s">
        <v>2314</v>
      </c>
      <c r="B1344" s="63"/>
      <c r="C1344" s="63"/>
      <c r="D1344" s="64" t="s">
        <v>4</v>
      </c>
      <c r="E1344" s="64"/>
      <c r="F1344" s="64"/>
      <c r="G1344" s="64" t="s">
        <v>2297</v>
      </c>
      <c r="H1344" s="64" t="s">
        <v>2298</v>
      </c>
      <c r="I1344" s="64"/>
      <c r="J1344" s="64" t="s">
        <v>2299</v>
      </c>
      <c r="K1344" s="64"/>
      <c r="L1344" s="64" t="s">
        <v>2300</v>
      </c>
    </row>
    <row r="1345" ht="29.1" customHeight="1" spans="1:12">
      <c r="A1345" s="65" t="s">
        <v>2869</v>
      </c>
      <c r="B1345" s="66" t="s">
        <v>2870</v>
      </c>
      <c r="C1345" s="66"/>
      <c r="D1345" s="65" t="s">
        <v>14</v>
      </c>
      <c r="E1345" s="65"/>
      <c r="F1345" s="65"/>
      <c r="G1345" s="65" t="s">
        <v>41</v>
      </c>
      <c r="H1345" s="67">
        <v>0.341</v>
      </c>
      <c r="I1345" s="67"/>
      <c r="J1345" s="70">
        <v>41.55</v>
      </c>
      <c r="K1345" s="70"/>
      <c r="L1345" s="70">
        <f>TRUNC(TRUNC(H1345,8)*J1345,2)</f>
        <v>14.16</v>
      </c>
    </row>
    <row r="1346" ht="15" customHeight="1" spans="1:12">
      <c r="A1346" s="2"/>
      <c r="B1346" s="2"/>
      <c r="C1346" s="2"/>
      <c r="D1346" s="2"/>
      <c r="E1346" s="2"/>
      <c r="F1346" s="2"/>
      <c r="G1346" s="2"/>
      <c r="H1346" s="68" t="s">
        <v>2317</v>
      </c>
      <c r="I1346" s="68"/>
      <c r="J1346" s="68"/>
      <c r="K1346" s="68"/>
      <c r="L1346" s="71">
        <f>SUM(L1345:L1345)</f>
        <v>14.16</v>
      </c>
    </row>
    <row r="1347" ht="15" customHeight="1" spans="1:12">
      <c r="A1347" s="2"/>
      <c r="B1347" s="2"/>
      <c r="C1347" s="2"/>
      <c r="D1347" s="2"/>
      <c r="E1347" s="2"/>
      <c r="F1347" s="2"/>
      <c r="G1347" s="2"/>
      <c r="H1347" s="69" t="s">
        <v>2318</v>
      </c>
      <c r="I1347" s="69"/>
      <c r="J1347" s="69"/>
      <c r="K1347" s="69"/>
      <c r="L1347" s="72">
        <f>SUM(L1335,L1339,L1343,L1346)</f>
        <v>84.27</v>
      </c>
    </row>
    <row r="1348" ht="9.95" customHeight="1" spans="1:12">
      <c r="A1348" s="2"/>
      <c r="B1348" s="2"/>
      <c r="C1348" s="2"/>
      <c r="D1348" s="2"/>
      <c r="E1348" s="2"/>
      <c r="F1348" s="2"/>
      <c r="G1348" s="2"/>
      <c r="H1348" s="61"/>
      <c r="I1348" s="61"/>
      <c r="J1348" s="61"/>
      <c r="K1348" s="61"/>
      <c r="L1348" s="61"/>
    </row>
    <row r="1349" ht="20.1" customHeight="1" spans="1:12">
      <c r="A1349" s="62" t="s">
        <v>2874</v>
      </c>
      <c r="B1349" s="62"/>
      <c r="C1349" s="62"/>
      <c r="D1349" s="62"/>
      <c r="E1349" s="62"/>
      <c r="F1349" s="62"/>
      <c r="G1349" s="62"/>
      <c r="H1349" s="62"/>
      <c r="I1349" s="62"/>
      <c r="J1349" s="62"/>
      <c r="K1349" s="62"/>
      <c r="L1349" s="62"/>
    </row>
    <row r="1350" ht="15" customHeight="1" spans="1:12">
      <c r="A1350" s="63" t="s">
        <v>2790</v>
      </c>
      <c r="B1350" s="63"/>
      <c r="C1350" s="63"/>
      <c r="D1350" s="64" t="s">
        <v>4</v>
      </c>
      <c r="E1350" s="64"/>
      <c r="F1350" s="64"/>
      <c r="G1350" s="64" t="s">
        <v>2297</v>
      </c>
      <c r="H1350" s="64" t="s">
        <v>2298</v>
      </c>
      <c r="I1350" s="64"/>
      <c r="J1350" s="64" t="s">
        <v>2299</v>
      </c>
      <c r="K1350" s="64"/>
      <c r="L1350" s="64" t="s">
        <v>2300</v>
      </c>
    </row>
    <row r="1351" ht="38.1" customHeight="1" spans="1:12">
      <c r="A1351" s="65" t="s">
        <v>2855</v>
      </c>
      <c r="B1351" s="66" t="s">
        <v>2856</v>
      </c>
      <c r="C1351" s="66"/>
      <c r="D1351" s="65" t="s">
        <v>14</v>
      </c>
      <c r="E1351" s="65"/>
      <c r="F1351" s="65"/>
      <c r="G1351" s="65" t="s">
        <v>2836</v>
      </c>
      <c r="H1351" s="67">
        <v>0.397</v>
      </c>
      <c r="I1351" s="67"/>
      <c r="J1351" s="70">
        <v>18.19</v>
      </c>
      <c r="K1351" s="70"/>
      <c r="L1351" s="70">
        <f>TRUNC(TRUNC(H1351,8)*J1351,2)</f>
        <v>7.22</v>
      </c>
    </row>
    <row r="1352" ht="21" customHeight="1" spans="1:12">
      <c r="A1352" s="65" t="s">
        <v>2875</v>
      </c>
      <c r="B1352" s="66" t="s">
        <v>2876</v>
      </c>
      <c r="C1352" s="66"/>
      <c r="D1352" s="65" t="s">
        <v>14</v>
      </c>
      <c r="E1352" s="65"/>
      <c r="F1352" s="65"/>
      <c r="G1352" s="65" t="s">
        <v>2836</v>
      </c>
      <c r="H1352" s="67">
        <v>1.03</v>
      </c>
      <c r="I1352" s="67"/>
      <c r="J1352" s="70">
        <v>9.84</v>
      </c>
      <c r="K1352" s="70"/>
      <c r="L1352" s="70">
        <f>TRUNC(TRUNC(H1352,8)*J1352,2)</f>
        <v>10.13</v>
      </c>
    </row>
    <row r="1353" ht="15" customHeight="1" spans="1:12">
      <c r="A1353" s="2"/>
      <c r="B1353" s="2"/>
      <c r="C1353" s="2"/>
      <c r="D1353" s="2"/>
      <c r="E1353" s="2"/>
      <c r="F1353" s="2"/>
      <c r="G1353" s="2"/>
      <c r="H1353" s="68" t="s">
        <v>2792</v>
      </c>
      <c r="I1353" s="68"/>
      <c r="J1353" s="68"/>
      <c r="K1353" s="68"/>
      <c r="L1353" s="71">
        <f>SUM(L1351:L1352)</f>
        <v>17.35</v>
      </c>
    </row>
    <row r="1354" ht="15" customHeight="1" spans="1:12">
      <c r="A1354" s="63" t="s">
        <v>2413</v>
      </c>
      <c r="B1354" s="63"/>
      <c r="C1354" s="63"/>
      <c r="D1354" s="64" t="s">
        <v>4</v>
      </c>
      <c r="E1354" s="64"/>
      <c r="F1354" s="64"/>
      <c r="G1354" s="64" t="s">
        <v>2297</v>
      </c>
      <c r="H1354" s="64" t="s">
        <v>2298</v>
      </c>
      <c r="I1354" s="64"/>
      <c r="J1354" s="64" t="s">
        <v>2299</v>
      </c>
      <c r="K1354" s="64"/>
      <c r="L1354" s="64" t="s">
        <v>2300</v>
      </c>
    </row>
    <row r="1355" ht="21" customHeight="1" spans="1:12">
      <c r="A1355" s="65" t="s">
        <v>2743</v>
      </c>
      <c r="B1355" s="66" t="s">
        <v>2744</v>
      </c>
      <c r="C1355" s="66"/>
      <c r="D1355" s="65" t="s">
        <v>14</v>
      </c>
      <c r="E1355" s="65"/>
      <c r="F1355" s="65"/>
      <c r="G1355" s="65" t="s">
        <v>2732</v>
      </c>
      <c r="H1355" s="67">
        <v>0.008</v>
      </c>
      <c r="I1355" s="67"/>
      <c r="J1355" s="70">
        <v>6.39</v>
      </c>
      <c r="K1355" s="70"/>
      <c r="L1355" s="70">
        <f>TRUNC(TRUNC(H1355,8)*J1355,2)</f>
        <v>0.05</v>
      </c>
    </row>
    <row r="1356" ht="21" customHeight="1" spans="1:12">
      <c r="A1356" s="65" t="s">
        <v>2872</v>
      </c>
      <c r="B1356" s="66" t="s">
        <v>2873</v>
      </c>
      <c r="C1356" s="66"/>
      <c r="D1356" s="65" t="s">
        <v>14</v>
      </c>
      <c r="E1356" s="65"/>
      <c r="F1356" s="65"/>
      <c r="G1356" s="65" t="s">
        <v>146</v>
      </c>
      <c r="H1356" s="67">
        <v>0.038</v>
      </c>
      <c r="I1356" s="67"/>
      <c r="J1356" s="70">
        <v>121.53</v>
      </c>
      <c r="K1356" s="70"/>
      <c r="L1356" s="70">
        <f>TRUNC(TRUNC(H1356,8)*J1356,2)</f>
        <v>4.61</v>
      </c>
    </row>
    <row r="1357" ht="15" customHeight="1" spans="1:12">
      <c r="A1357" s="2"/>
      <c r="B1357" s="2"/>
      <c r="C1357" s="2"/>
      <c r="D1357" s="2"/>
      <c r="E1357" s="2"/>
      <c r="F1357" s="2"/>
      <c r="G1357" s="2"/>
      <c r="H1357" s="68" t="s">
        <v>2424</v>
      </c>
      <c r="I1357" s="68"/>
      <c r="J1357" s="68"/>
      <c r="K1357" s="68"/>
      <c r="L1357" s="71">
        <f>SUM(L1355:L1356)</f>
        <v>4.66</v>
      </c>
    </row>
    <row r="1358" ht="15" customHeight="1" spans="1:12">
      <c r="A1358" s="63" t="s">
        <v>2389</v>
      </c>
      <c r="B1358" s="63"/>
      <c r="C1358" s="63"/>
      <c r="D1358" s="64" t="s">
        <v>4</v>
      </c>
      <c r="E1358" s="64"/>
      <c r="F1358" s="64"/>
      <c r="G1358" s="64" t="s">
        <v>2297</v>
      </c>
      <c r="H1358" s="64" t="s">
        <v>2298</v>
      </c>
      <c r="I1358" s="64"/>
      <c r="J1358" s="64" t="s">
        <v>2299</v>
      </c>
      <c r="K1358" s="64"/>
      <c r="L1358" s="64" t="s">
        <v>2300</v>
      </c>
    </row>
    <row r="1359" ht="21" customHeight="1" spans="1:12">
      <c r="A1359" s="65" t="s">
        <v>2612</v>
      </c>
      <c r="B1359" s="66" t="s">
        <v>2613</v>
      </c>
      <c r="C1359" s="66"/>
      <c r="D1359" s="65" t="s">
        <v>14</v>
      </c>
      <c r="E1359" s="65"/>
      <c r="F1359" s="65"/>
      <c r="G1359" s="65" t="s">
        <v>2392</v>
      </c>
      <c r="H1359" s="67">
        <v>0.187</v>
      </c>
      <c r="I1359" s="67"/>
      <c r="J1359" s="70">
        <v>23.87</v>
      </c>
      <c r="K1359" s="70"/>
      <c r="L1359" s="70">
        <f>TRUNC(TRUNC(H1359,8)*J1359,2)</f>
        <v>4.46</v>
      </c>
    </row>
    <row r="1360" ht="21" customHeight="1" spans="1:12">
      <c r="A1360" s="65" t="s">
        <v>2523</v>
      </c>
      <c r="B1360" s="66" t="s">
        <v>2524</v>
      </c>
      <c r="C1360" s="66"/>
      <c r="D1360" s="65" t="s">
        <v>14</v>
      </c>
      <c r="E1360" s="65"/>
      <c r="F1360" s="65"/>
      <c r="G1360" s="65" t="s">
        <v>2392</v>
      </c>
      <c r="H1360" s="67">
        <v>1.018</v>
      </c>
      <c r="I1360" s="67"/>
      <c r="J1360" s="70">
        <v>31.88</v>
      </c>
      <c r="K1360" s="70"/>
      <c r="L1360" s="70">
        <f>TRUNC(TRUNC(H1360,8)*J1360,2)</f>
        <v>32.45</v>
      </c>
    </row>
    <row r="1361" ht="18" customHeight="1" spans="1:12">
      <c r="A1361" s="2"/>
      <c r="B1361" s="2"/>
      <c r="C1361" s="2"/>
      <c r="D1361" s="2"/>
      <c r="E1361" s="2"/>
      <c r="F1361" s="2"/>
      <c r="G1361" s="2"/>
      <c r="H1361" s="68" t="s">
        <v>2393</v>
      </c>
      <c r="I1361" s="68"/>
      <c r="J1361" s="68"/>
      <c r="K1361" s="68"/>
      <c r="L1361" s="71">
        <f>SUM(L1359:L1360)</f>
        <v>36.91</v>
      </c>
    </row>
    <row r="1362" ht="15" customHeight="1" spans="1:12">
      <c r="A1362" s="63" t="s">
        <v>2314</v>
      </c>
      <c r="B1362" s="63"/>
      <c r="C1362" s="63"/>
      <c r="D1362" s="64" t="s">
        <v>4</v>
      </c>
      <c r="E1362" s="64"/>
      <c r="F1362" s="64"/>
      <c r="G1362" s="64" t="s">
        <v>2297</v>
      </c>
      <c r="H1362" s="64" t="s">
        <v>2298</v>
      </c>
      <c r="I1362" s="64"/>
      <c r="J1362" s="64" t="s">
        <v>2299</v>
      </c>
      <c r="K1362" s="64"/>
      <c r="L1362" s="64" t="s">
        <v>2300</v>
      </c>
    </row>
    <row r="1363" ht="29.1" customHeight="1" spans="1:12">
      <c r="A1363" s="65" t="s">
        <v>2869</v>
      </c>
      <c r="B1363" s="66" t="s">
        <v>2870</v>
      </c>
      <c r="C1363" s="66"/>
      <c r="D1363" s="65" t="s">
        <v>14</v>
      </c>
      <c r="E1363" s="65"/>
      <c r="F1363" s="65"/>
      <c r="G1363" s="65" t="s">
        <v>41</v>
      </c>
      <c r="H1363" s="67">
        <v>0.147</v>
      </c>
      <c r="I1363" s="67"/>
      <c r="J1363" s="70">
        <v>41.55</v>
      </c>
      <c r="K1363" s="70"/>
      <c r="L1363" s="70">
        <f>TRUNC(TRUNC(H1363,8)*J1363,2)</f>
        <v>6.1</v>
      </c>
    </row>
    <row r="1364" ht="15" customHeight="1" spans="1:12">
      <c r="A1364" s="2"/>
      <c r="B1364" s="2"/>
      <c r="C1364" s="2"/>
      <c r="D1364" s="2"/>
      <c r="E1364" s="2"/>
      <c r="F1364" s="2"/>
      <c r="G1364" s="2"/>
      <c r="H1364" s="68" t="s">
        <v>2317</v>
      </c>
      <c r="I1364" s="68"/>
      <c r="J1364" s="68"/>
      <c r="K1364" s="68"/>
      <c r="L1364" s="71">
        <f>SUM(L1363:L1363)</f>
        <v>6.1</v>
      </c>
    </row>
    <row r="1365" ht="15" customHeight="1" spans="1:12">
      <c r="A1365" s="2"/>
      <c r="B1365" s="2"/>
      <c r="C1365" s="2"/>
      <c r="D1365" s="2"/>
      <c r="E1365" s="2"/>
      <c r="F1365" s="2"/>
      <c r="G1365" s="2"/>
      <c r="H1365" s="69" t="s">
        <v>2318</v>
      </c>
      <c r="I1365" s="69"/>
      <c r="J1365" s="69"/>
      <c r="K1365" s="69"/>
      <c r="L1365" s="72">
        <f>SUM(L1353,L1357,L1361,L1364)</f>
        <v>65.02</v>
      </c>
    </row>
    <row r="1366" ht="9.95" customHeight="1" spans="1:12">
      <c r="A1366" s="2"/>
      <c r="B1366" s="2"/>
      <c r="C1366" s="2"/>
      <c r="D1366" s="2"/>
      <c r="E1366" s="2"/>
      <c r="F1366" s="2"/>
      <c r="G1366" s="2"/>
      <c r="H1366" s="61"/>
      <c r="I1366" s="61"/>
      <c r="J1366" s="61"/>
      <c r="K1366" s="61"/>
      <c r="L1366" s="61"/>
    </row>
    <row r="1367" ht="20.1" customHeight="1" spans="1:12">
      <c r="A1367" s="62" t="s">
        <v>2877</v>
      </c>
      <c r="B1367" s="62"/>
      <c r="C1367" s="62"/>
      <c r="D1367" s="62"/>
      <c r="E1367" s="62"/>
      <c r="F1367" s="62"/>
      <c r="G1367" s="62"/>
      <c r="H1367" s="62"/>
      <c r="I1367" s="62"/>
      <c r="J1367" s="62"/>
      <c r="K1367" s="62"/>
      <c r="L1367" s="62"/>
    </row>
    <row r="1368" ht="15" customHeight="1" spans="1:12">
      <c r="A1368" s="63" t="s">
        <v>2790</v>
      </c>
      <c r="B1368" s="63"/>
      <c r="C1368" s="63"/>
      <c r="D1368" s="64" t="s">
        <v>4</v>
      </c>
      <c r="E1368" s="64"/>
      <c r="F1368" s="64"/>
      <c r="G1368" s="64" t="s">
        <v>2297</v>
      </c>
      <c r="H1368" s="64" t="s">
        <v>2298</v>
      </c>
      <c r="I1368" s="64"/>
      <c r="J1368" s="64" t="s">
        <v>2299</v>
      </c>
      <c r="K1368" s="64"/>
      <c r="L1368" s="64" t="s">
        <v>2300</v>
      </c>
    </row>
    <row r="1369" ht="21" customHeight="1" spans="1:12">
      <c r="A1369" s="65" t="s">
        <v>2875</v>
      </c>
      <c r="B1369" s="66" t="s">
        <v>2876</v>
      </c>
      <c r="C1369" s="66"/>
      <c r="D1369" s="65" t="s">
        <v>14</v>
      </c>
      <c r="E1369" s="65"/>
      <c r="F1369" s="65"/>
      <c r="G1369" s="65" t="s">
        <v>2836</v>
      </c>
      <c r="H1369" s="67">
        <v>1.03</v>
      </c>
      <c r="I1369" s="67"/>
      <c r="J1369" s="70">
        <v>9.84</v>
      </c>
      <c r="K1369" s="70"/>
      <c r="L1369" s="70">
        <f>TRUNC(TRUNC(H1369,8)*J1369,2)</f>
        <v>10.13</v>
      </c>
    </row>
    <row r="1370" ht="29.1" customHeight="1" spans="1:12">
      <c r="A1370" s="65" t="s">
        <v>2860</v>
      </c>
      <c r="B1370" s="66" t="s">
        <v>2861</v>
      </c>
      <c r="C1370" s="66"/>
      <c r="D1370" s="65" t="s">
        <v>14</v>
      </c>
      <c r="E1370" s="65"/>
      <c r="F1370" s="65"/>
      <c r="G1370" s="65" t="s">
        <v>2836</v>
      </c>
      <c r="H1370" s="67">
        <v>0.05</v>
      </c>
      <c r="I1370" s="67"/>
      <c r="J1370" s="70">
        <v>512.5</v>
      </c>
      <c r="K1370" s="70"/>
      <c r="L1370" s="70">
        <f>TRUNC(TRUNC(H1370,8)*J1370,2)</f>
        <v>25.62</v>
      </c>
    </row>
    <row r="1371" ht="15" customHeight="1" spans="1:12">
      <c r="A1371" s="2"/>
      <c r="B1371" s="2"/>
      <c r="C1371" s="2"/>
      <c r="D1371" s="2"/>
      <c r="E1371" s="2"/>
      <c r="F1371" s="2"/>
      <c r="G1371" s="2"/>
      <c r="H1371" s="68" t="s">
        <v>2792</v>
      </c>
      <c r="I1371" s="68"/>
      <c r="J1371" s="68"/>
      <c r="K1371" s="68"/>
      <c r="L1371" s="71">
        <f>SUM(L1369:L1370)</f>
        <v>35.75</v>
      </c>
    </row>
    <row r="1372" ht="15" customHeight="1" spans="1:12">
      <c r="A1372" s="63" t="s">
        <v>2413</v>
      </c>
      <c r="B1372" s="63"/>
      <c r="C1372" s="63"/>
      <c r="D1372" s="64" t="s">
        <v>4</v>
      </c>
      <c r="E1372" s="64"/>
      <c r="F1372" s="64"/>
      <c r="G1372" s="64" t="s">
        <v>2297</v>
      </c>
      <c r="H1372" s="64" t="s">
        <v>2298</v>
      </c>
      <c r="I1372" s="64"/>
      <c r="J1372" s="64" t="s">
        <v>2299</v>
      </c>
      <c r="K1372" s="64"/>
      <c r="L1372" s="64" t="s">
        <v>2300</v>
      </c>
    </row>
    <row r="1373" ht="21" customHeight="1" spans="1:12">
      <c r="A1373" s="65" t="s">
        <v>2743</v>
      </c>
      <c r="B1373" s="66" t="s">
        <v>2744</v>
      </c>
      <c r="C1373" s="66"/>
      <c r="D1373" s="65" t="s">
        <v>14</v>
      </c>
      <c r="E1373" s="65"/>
      <c r="F1373" s="65"/>
      <c r="G1373" s="65" t="s">
        <v>2732</v>
      </c>
      <c r="H1373" s="67">
        <v>0.008</v>
      </c>
      <c r="I1373" s="67"/>
      <c r="J1373" s="70">
        <v>6.39</v>
      </c>
      <c r="K1373" s="70"/>
      <c r="L1373" s="70">
        <f>TRUNC(TRUNC(H1373,8)*J1373,2)</f>
        <v>0.05</v>
      </c>
    </row>
    <row r="1374" ht="21" customHeight="1" spans="1:12">
      <c r="A1374" s="65" t="s">
        <v>2872</v>
      </c>
      <c r="B1374" s="66" t="s">
        <v>2873</v>
      </c>
      <c r="C1374" s="66"/>
      <c r="D1374" s="65" t="s">
        <v>14</v>
      </c>
      <c r="E1374" s="65"/>
      <c r="F1374" s="65"/>
      <c r="G1374" s="65" t="s">
        <v>146</v>
      </c>
      <c r="H1374" s="67">
        <v>0.038</v>
      </c>
      <c r="I1374" s="67"/>
      <c r="J1374" s="70">
        <v>121.53</v>
      </c>
      <c r="K1374" s="70"/>
      <c r="L1374" s="70">
        <f>TRUNC(TRUNC(H1374,8)*J1374,2)</f>
        <v>4.61</v>
      </c>
    </row>
    <row r="1375" ht="15" customHeight="1" spans="1:12">
      <c r="A1375" s="2"/>
      <c r="B1375" s="2"/>
      <c r="C1375" s="2"/>
      <c r="D1375" s="2"/>
      <c r="E1375" s="2"/>
      <c r="F1375" s="2"/>
      <c r="G1375" s="2"/>
      <c r="H1375" s="68" t="s">
        <v>2424</v>
      </c>
      <c r="I1375" s="68"/>
      <c r="J1375" s="68"/>
      <c r="K1375" s="68"/>
      <c r="L1375" s="71">
        <f>SUM(L1373:L1374)</f>
        <v>4.66</v>
      </c>
    </row>
    <row r="1376" ht="15" customHeight="1" spans="1:12">
      <c r="A1376" s="63" t="s">
        <v>2389</v>
      </c>
      <c r="B1376" s="63"/>
      <c r="C1376" s="63"/>
      <c r="D1376" s="64" t="s">
        <v>4</v>
      </c>
      <c r="E1376" s="64"/>
      <c r="F1376" s="64"/>
      <c r="G1376" s="64" t="s">
        <v>2297</v>
      </c>
      <c r="H1376" s="64" t="s">
        <v>2298</v>
      </c>
      <c r="I1376" s="64"/>
      <c r="J1376" s="64" t="s">
        <v>2299</v>
      </c>
      <c r="K1376" s="64"/>
      <c r="L1376" s="64" t="s">
        <v>2300</v>
      </c>
    </row>
    <row r="1377" ht="21" customHeight="1" spans="1:12">
      <c r="A1377" s="65" t="s">
        <v>2612</v>
      </c>
      <c r="B1377" s="66" t="s">
        <v>2613</v>
      </c>
      <c r="C1377" s="66"/>
      <c r="D1377" s="65" t="s">
        <v>14</v>
      </c>
      <c r="E1377" s="65"/>
      <c r="F1377" s="65"/>
      <c r="G1377" s="65" t="s">
        <v>2392</v>
      </c>
      <c r="H1377" s="67">
        <v>0.261</v>
      </c>
      <c r="I1377" s="67"/>
      <c r="J1377" s="70">
        <v>23.87</v>
      </c>
      <c r="K1377" s="70"/>
      <c r="L1377" s="70">
        <f>TRUNC(TRUNC(H1377,8)*J1377,2)</f>
        <v>6.23</v>
      </c>
    </row>
    <row r="1378" ht="21" customHeight="1" spans="1:12">
      <c r="A1378" s="65" t="s">
        <v>2523</v>
      </c>
      <c r="B1378" s="66" t="s">
        <v>2524</v>
      </c>
      <c r="C1378" s="66"/>
      <c r="D1378" s="65" t="s">
        <v>14</v>
      </c>
      <c r="E1378" s="65"/>
      <c r="F1378" s="65"/>
      <c r="G1378" s="65" t="s">
        <v>2392</v>
      </c>
      <c r="H1378" s="67">
        <v>1.425</v>
      </c>
      <c r="I1378" s="67"/>
      <c r="J1378" s="70">
        <v>31.88</v>
      </c>
      <c r="K1378" s="70"/>
      <c r="L1378" s="70">
        <f>TRUNC(TRUNC(H1378,8)*J1378,2)</f>
        <v>45.42</v>
      </c>
    </row>
    <row r="1379" ht="18" customHeight="1" spans="1:12">
      <c r="A1379" s="2"/>
      <c r="B1379" s="2"/>
      <c r="C1379" s="2"/>
      <c r="D1379" s="2"/>
      <c r="E1379" s="2"/>
      <c r="F1379" s="2"/>
      <c r="G1379" s="2"/>
      <c r="H1379" s="68" t="s">
        <v>2393</v>
      </c>
      <c r="I1379" s="68"/>
      <c r="J1379" s="68"/>
      <c r="K1379" s="68"/>
      <c r="L1379" s="71">
        <f>SUM(L1377:L1378)</f>
        <v>51.65</v>
      </c>
    </row>
    <row r="1380" ht="15" customHeight="1" spans="1:12">
      <c r="A1380" s="63" t="s">
        <v>2314</v>
      </c>
      <c r="B1380" s="63"/>
      <c r="C1380" s="63"/>
      <c r="D1380" s="64" t="s">
        <v>4</v>
      </c>
      <c r="E1380" s="64"/>
      <c r="F1380" s="64"/>
      <c r="G1380" s="64" t="s">
        <v>2297</v>
      </c>
      <c r="H1380" s="64" t="s">
        <v>2298</v>
      </c>
      <c r="I1380" s="64"/>
      <c r="J1380" s="64" t="s">
        <v>2299</v>
      </c>
      <c r="K1380" s="64"/>
      <c r="L1380" s="64" t="s">
        <v>2300</v>
      </c>
    </row>
    <row r="1381" ht="29.1" customHeight="1" spans="1:12">
      <c r="A1381" s="65" t="s">
        <v>2869</v>
      </c>
      <c r="B1381" s="66" t="s">
        <v>2870</v>
      </c>
      <c r="C1381" s="66"/>
      <c r="D1381" s="65" t="s">
        <v>14</v>
      </c>
      <c r="E1381" s="65"/>
      <c r="F1381" s="65"/>
      <c r="G1381" s="65" t="s">
        <v>41</v>
      </c>
      <c r="H1381" s="67">
        <v>0.147</v>
      </c>
      <c r="I1381" s="67"/>
      <c r="J1381" s="70">
        <v>41.55</v>
      </c>
      <c r="K1381" s="70"/>
      <c r="L1381" s="70">
        <f>TRUNC(TRUNC(H1381,8)*J1381,2)</f>
        <v>6.1</v>
      </c>
    </row>
    <row r="1382" ht="15" customHeight="1" spans="1:12">
      <c r="A1382" s="2"/>
      <c r="B1382" s="2"/>
      <c r="C1382" s="2"/>
      <c r="D1382" s="2"/>
      <c r="E1382" s="2"/>
      <c r="F1382" s="2"/>
      <c r="G1382" s="2"/>
      <c r="H1382" s="68" t="s">
        <v>2317</v>
      </c>
      <c r="I1382" s="68"/>
      <c r="J1382" s="68"/>
      <c r="K1382" s="68"/>
      <c r="L1382" s="71">
        <f>SUM(L1381:L1381)</f>
        <v>6.1</v>
      </c>
    </row>
    <row r="1383" ht="15" customHeight="1" spans="1:12">
      <c r="A1383" s="2"/>
      <c r="B1383" s="2"/>
      <c r="C1383" s="2"/>
      <c r="D1383" s="2"/>
      <c r="E1383" s="2"/>
      <c r="F1383" s="2"/>
      <c r="G1383" s="2"/>
      <c r="H1383" s="69" t="s">
        <v>2318</v>
      </c>
      <c r="I1383" s="69"/>
      <c r="J1383" s="69"/>
      <c r="K1383" s="69"/>
      <c r="L1383" s="72">
        <f>SUM(L1371,L1375,L1379,L1382)</f>
        <v>98.16</v>
      </c>
    </row>
    <row r="1384" ht="9.95" customHeight="1" spans="1:12">
      <c r="A1384" s="2"/>
      <c r="B1384" s="2"/>
      <c r="C1384" s="2"/>
      <c r="D1384" s="2"/>
      <c r="E1384" s="2"/>
      <c r="F1384" s="2"/>
      <c r="G1384" s="2"/>
      <c r="H1384" s="61"/>
      <c r="I1384" s="61"/>
      <c r="J1384" s="61"/>
      <c r="K1384" s="61"/>
      <c r="L1384" s="61"/>
    </row>
    <row r="1385" ht="20.1" customHeight="1" spans="1:12">
      <c r="A1385" s="62" t="s">
        <v>2878</v>
      </c>
      <c r="B1385" s="62"/>
      <c r="C1385" s="62"/>
      <c r="D1385" s="62"/>
      <c r="E1385" s="62"/>
      <c r="F1385" s="62"/>
      <c r="G1385" s="62"/>
      <c r="H1385" s="62"/>
      <c r="I1385" s="62"/>
      <c r="J1385" s="62"/>
      <c r="K1385" s="62"/>
      <c r="L1385" s="62"/>
    </row>
    <row r="1386" ht="15" customHeight="1" spans="1:12">
      <c r="A1386" s="63" t="s">
        <v>2381</v>
      </c>
      <c r="B1386" s="63"/>
      <c r="C1386" s="63"/>
      <c r="D1386" s="64" t="s">
        <v>4</v>
      </c>
      <c r="E1386" s="64"/>
      <c r="F1386" s="64"/>
      <c r="G1386" s="64" t="s">
        <v>2297</v>
      </c>
      <c r="H1386" s="64" t="s">
        <v>2298</v>
      </c>
      <c r="I1386" s="64"/>
      <c r="J1386" s="64" t="s">
        <v>2299</v>
      </c>
      <c r="K1386" s="64"/>
      <c r="L1386" s="64" t="s">
        <v>2300</v>
      </c>
    </row>
    <row r="1387" ht="29.1" customHeight="1" spans="1:12">
      <c r="A1387" s="65" t="s">
        <v>2757</v>
      </c>
      <c r="B1387" s="66" t="s">
        <v>2758</v>
      </c>
      <c r="C1387" s="66"/>
      <c r="D1387" s="65" t="s">
        <v>14</v>
      </c>
      <c r="E1387" s="65"/>
      <c r="F1387" s="65"/>
      <c r="G1387" s="65" t="s">
        <v>2384</v>
      </c>
      <c r="H1387" s="67">
        <v>0.131</v>
      </c>
      <c r="I1387" s="67"/>
      <c r="J1387" s="70">
        <v>0.46</v>
      </c>
      <c r="K1387" s="70"/>
      <c r="L1387" s="70">
        <f>ROUND(ROUND(H1387,8)*J1387,2)</f>
        <v>0.06</v>
      </c>
    </row>
    <row r="1388" ht="29.1" customHeight="1" spans="1:12">
      <c r="A1388" s="65" t="s">
        <v>2759</v>
      </c>
      <c r="B1388" s="66" t="s">
        <v>2760</v>
      </c>
      <c r="C1388" s="66"/>
      <c r="D1388" s="65" t="s">
        <v>14</v>
      </c>
      <c r="E1388" s="65"/>
      <c r="F1388" s="65"/>
      <c r="G1388" s="65" t="s">
        <v>2387</v>
      </c>
      <c r="H1388" s="67">
        <v>0.12</v>
      </c>
      <c r="I1388" s="67"/>
      <c r="J1388" s="70">
        <v>1.32</v>
      </c>
      <c r="K1388" s="70"/>
      <c r="L1388" s="70">
        <f>ROUND(ROUND(H1388,8)*J1388,2)</f>
        <v>0.16</v>
      </c>
    </row>
    <row r="1389" ht="18" customHeight="1" spans="1:12">
      <c r="A1389" s="2"/>
      <c r="B1389" s="2"/>
      <c r="C1389" s="2"/>
      <c r="D1389" s="2"/>
      <c r="E1389" s="2"/>
      <c r="F1389" s="2"/>
      <c r="G1389" s="2"/>
      <c r="H1389" s="68" t="s">
        <v>2388</v>
      </c>
      <c r="I1389" s="68"/>
      <c r="J1389" s="68"/>
      <c r="K1389" s="68"/>
      <c r="L1389" s="71">
        <f>SUM(L1387:L1388)</f>
        <v>0.22</v>
      </c>
    </row>
    <row r="1390" ht="15" customHeight="1" spans="1:12">
      <c r="A1390" s="63" t="s">
        <v>2413</v>
      </c>
      <c r="B1390" s="63"/>
      <c r="C1390" s="63"/>
      <c r="D1390" s="64" t="s">
        <v>4</v>
      </c>
      <c r="E1390" s="64"/>
      <c r="F1390" s="64"/>
      <c r="G1390" s="64" t="s">
        <v>2297</v>
      </c>
      <c r="H1390" s="64" t="s">
        <v>2298</v>
      </c>
      <c r="I1390" s="64"/>
      <c r="J1390" s="64" t="s">
        <v>2299</v>
      </c>
      <c r="K1390" s="64"/>
      <c r="L1390" s="64" t="s">
        <v>2300</v>
      </c>
    </row>
    <row r="1391" ht="38.1" customHeight="1" spans="1:12">
      <c r="A1391" s="65" t="s">
        <v>2761</v>
      </c>
      <c r="B1391" s="66" t="s">
        <v>2762</v>
      </c>
      <c r="C1391" s="66"/>
      <c r="D1391" s="65" t="s">
        <v>14</v>
      </c>
      <c r="E1391" s="65"/>
      <c r="F1391" s="65"/>
      <c r="G1391" s="65" t="s">
        <v>51</v>
      </c>
      <c r="H1391" s="67">
        <v>1.103</v>
      </c>
      <c r="I1391" s="67"/>
      <c r="J1391" s="70">
        <v>562.58</v>
      </c>
      <c r="K1391" s="70"/>
      <c r="L1391" s="70">
        <f>ROUND(ROUND(H1391,8)*J1391,2)</f>
        <v>620.53</v>
      </c>
    </row>
    <row r="1392" ht="15" customHeight="1" spans="1:12">
      <c r="A1392" s="2"/>
      <c r="B1392" s="2"/>
      <c r="C1392" s="2"/>
      <c r="D1392" s="2"/>
      <c r="E1392" s="2"/>
      <c r="F1392" s="2"/>
      <c r="G1392" s="2"/>
      <c r="H1392" s="68" t="s">
        <v>2424</v>
      </c>
      <c r="I1392" s="68"/>
      <c r="J1392" s="68"/>
      <c r="K1392" s="68"/>
      <c r="L1392" s="71">
        <f>SUM(L1391:L1391)</f>
        <v>620.53</v>
      </c>
    </row>
    <row r="1393" ht="15" customHeight="1" spans="1:12">
      <c r="A1393" s="63" t="s">
        <v>2389</v>
      </c>
      <c r="B1393" s="63"/>
      <c r="C1393" s="63"/>
      <c r="D1393" s="64" t="s">
        <v>4</v>
      </c>
      <c r="E1393" s="64"/>
      <c r="F1393" s="64"/>
      <c r="G1393" s="64" t="s">
        <v>2297</v>
      </c>
      <c r="H1393" s="64" t="s">
        <v>2298</v>
      </c>
      <c r="I1393" s="64"/>
      <c r="J1393" s="64" t="s">
        <v>2299</v>
      </c>
      <c r="K1393" s="64"/>
      <c r="L1393" s="64" t="s">
        <v>2300</v>
      </c>
    </row>
    <row r="1394" ht="21" customHeight="1" spans="1:12">
      <c r="A1394" s="65" t="s">
        <v>2523</v>
      </c>
      <c r="B1394" s="66" t="s">
        <v>2524</v>
      </c>
      <c r="C1394" s="66"/>
      <c r="D1394" s="65" t="s">
        <v>14</v>
      </c>
      <c r="E1394" s="65"/>
      <c r="F1394" s="65"/>
      <c r="G1394" s="65" t="s">
        <v>2392</v>
      </c>
      <c r="H1394" s="67">
        <v>0.125</v>
      </c>
      <c r="I1394" s="67"/>
      <c r="J1394" s="70">
        <v>31.88</v>
      </c>
      <c r="K1394" s="70"/>
      <c r="L1394" s="70">
        <f>ROUND(ROUND(H1394,8)*J1394,2)</f>
        <v>3.99</v>
      </c>
    </row>
    <row r="1395" ht="15" customHeight="1" spans="1:12">
      <c r="A1395" s="65" t="s">
        <v>2630</v>
      </c>
      <c r="B1395" s="66" t="s">
        <v>2631</v>
      </c>
      <c r="C1395" s="66"/>
      <c r="D1395" s="65" t="s">
        <v>14</v>
      </c>
      <c r="E1395" s="65"/>
      <c r="F1395" s="65"/>
      <c r="G1395" s="65" t="s">
        <v>2392</v>
      </c>
      <c r="H1395" s="67">
        <v>0.753</v>
      </c>
      <c r="I1395" s="67"/>
      <c r="J1395" s="70">
        <v>32.27</v>
      </c>
      <c r="K1395" s="70"/>
      <c r="L1395" s="70">
        <f>ROUND(ROUND(H1395,8)*J1395,2)</f>
        <v>24.3</v>
      </c>
    </row>
    <row r="1396" ht="15" customHeight="1" spans="1:12">
      <c r="A1396" s="65" t="s">
        <v>2395</v>
      </c>
      <c r="B1396" s="66" t="s">
        <v>2396</v>
      </c>
      <c r="C1396" s="66"/>
      <c r="D1396" s="65" t="s">
        <v>14</v>
      </c>
      <c r="E1396" s="65"/>
      <c r="F1396" s="65"/>
      <c r="G1396" s="65" t="s">
        <v>2392</v>
      </c>
      <c r="H1396" s="67">
        <v>0.826</v>
      </c>
      <c r="I1396" s="67"/>
      <c r="J1396" s="70">
        <v>23.23</v>
      </c>
      <c r="K1396" s="70"/>
      <c r="L1396" s="70">
        <f>ROUND(ROUND(H1396,8)*J1396,2)</f>
        <v>19.19</v>
      </c>
    </row>
    <row r="1397" ht="18" customHeight="1" spans="1:12">
      <c r="A1397" s="2"/>
      <c r="B1397" s="2"/>
      <c r="C1397" s="2"/>
      <c r="D1397" s="2"/>
      <c r="E1397" s="2"/>
      <c r="F1397" s="2"/>
      <c r="G1397" s="2"/>
      <c r="H1397" s="68" t="s">
        <v>2393</v>
      </c>
      <c r="I1397" s="68"/>
      <c r="J1397" s="68"/>
      <c r="K1397" s="68"/>
      <c r="L1397" s="71">
        <f>SUM(L1394:L1396)</f>
        <v>47.48</v>
      </c>
    </row>
    <row r="1398" ht="15" customHeight="1" spans="1:12">
      <c r="A1398" s="93" t="s">
        <v>2879</v>
      </c>
      <c r="B1398" s="93"/>
      <c r="C1398" s="93"/>
      <c r="D1398" s="93"/>
      <c r="E1398" s="2"/>
      <c r="F1398" s="2"/>
      <c r="G1398" s="2"/>
      <c r="H1398" s="69" t="s">
        <v>2318</v>
      </c>
      <c r="I1398" s="69"/>
      <c r="J1398" s="69"/>
      <c r="K1398" s="69"/>
      <c r="L1398" s="72">
        <v>668.23</v>
      </c>
    </row>
    <row r="1399" ht="9.95" customHeight="1" spans="1:12">
      <c r="A1399" s="2"/>
      <c r="B1399" s="2"/>
      <c r="C1399" s="2"/>
      <c r="D1399" s="2"/>
      <c r="E1399" s="2"/>
      <c r="F1399" s="2"/>
      <c r="G1399" s="2"/>
      <c r="H1399" s="61"/>
      <c r="I1399" s="61"/>
      <c r="J1399" s="61"/>
      <c r="K1399" s="61"/>
      <c r="L1399" s="61"/>
    </row>
    <row r="1400" ht="20.1" customHeight="1" spans="1:12">
      <c r="A1400" s="62" t="s">
        <v>2880</v>
      </c>
      <c r="B1400" s="62"/>
      <c r="C1400" s="62"/>
      <c r="D1400" s="62"/>
      <c r="E1400" s="62"/>
      <c r="F1400" s="62"/>
      <c r="G1400" s="62"/>
      <c r="H1400" s="62"/>
      <c r="I1400" s="62"/>
      <c r="J1400" s="62"/>
      <c r="K1400" s="62"/>
      <c r="L1400" s="62"/>
    </row>
    <row r="1401" ht="15" customHeight="1" spans="1:12">
      <c r="A1401" s="63" t="s">
        <v>2413</v>
      </c>
      <c r="B1401" s="63"/>
      <c r="C1401" s="63"/>
      <c r="D1401" s="64" t="s">
        <v>4</v>
      </c>
      <c r="E1401" s="64"/>
      <c r="F1401" s="64"/>
      <c r="G1401" s="64" t="s">
        <v>2297</v>
      </c>
      <c r="H1401" s="64" t="s">
        <v>2298</v>
      </c>
      <c r="I1401" s="64"/>
      <c r="J1401" s="64" t="s">
        <v>2299</v>
      </c>
      <c r="K1401" s="64"/>
      <c r="L1401" s="64" t="s">
        <v>2300</v>
      </c>
    </row>
    <row r="1402" ht="29.1" customHeight="1" spans="1:12">
      <c r="A1402" s="65" t="s">
        <v>2881</v>
      </c>
      <c r="B1402" s="66" t="s">
        <v>2882</v>
      </c>
      <c r="C1402" s="66"/>
      <c r="D1402" s="65" t="s">
        <v>14</v>
      </c>
      <c r="E1402" s="65"/>
      <c r="F1402" s="65"/>
      <c r="G1402" s="65" t="s">
        <v>41</v>
      </c>
      <c r="H1402" s="67">
        <v>1.01</v>
      </c>
      <c r="I1402" s="67"/>
      <c r="J1402" s="70">
        <v>73.93</v>
      </c>
      <c r="K1402" s="70"/>
      <c r="L1402" s="70">
        <f>ROUND(ROUND(H1402,8)*J1402,2)</f>
        <v>74.67</v>
      </c>
    </row>
    <row r="1403" ht="15" customHeight="1" spans="1:12">
      <c r="A1403" s="65" t="s">
        <v>2883</v>
      </c>
      <c r="B1403" s="66" t="s">
        <v>2884</v>
      </c>
      <c r="C1403" s="66"/>
      <c r="D1403" s="65" t="s">
        <v>14</v>
      </c>
      <c r="E1403" s="65"/>
      <c r="F1403" s="65"/>
      <c r="G1403" s="65" t="s">
        <v>51</v>
      </c>
      <c r="H1403" s="67">
        <v>0.105</v>
      </c>
      <c r="I1403" s="67"/>
      <c r="J1403" s="70">
        <v>647.68</v>
      </c>
      <c r="K1403" s="70"/>
      <c r="L1403" s="70">
        <f>ROUND(ROUND(H1403,8)*J1403,2)</f>
        <v>68.01</v>
      </c>
    </row>
    <row r="1404" ht="21" customHeight="1" spans="1:12">
      <c r="A1404" s="65" t="s">
        <v>2749</v>
      </c>
      <c r="B1404" s="66" t="s">
        <v>2750</v>
      </c>
      <c r="C1404" s="66"/>
      <c r="D1404" s="65" t="s">
        <v>14</v>
      </c>
      <c r="E1404" s="65"/>
      <c r="F1404" s="65"/>
      <c r="G1404" s="65" t="s">
        <v>193</v>
      </c>
      <c r="H1404" s="67">
        <v>0.04</v>
      </c>
      <c r="I1404" s="67"/>
      <c r="J1404" s="70">
        <v>21.92</v>
      </c>
      <c r="K1404" s="70"/>
      <c r="L1404" s="70">
        <f>ROUND(ROUND(H1404,8)*J1404,2)</f>
        <v>0.88</v>
      </c>
    </row>
    <row r="1405" ht="29.1" customHeight="1" spans="1:12">
      <c r="A1405" s="65" t="s">
        <v>2521</v>
      </c>
      <c r="B1405" s="66" t="s">
        <v>2522</v>
      </c>
      <c r="C1405" s="66"/>
      <c r="D1405" s="65" t="s">
        <v>14</v>
      </c>
      <c r="E1405" s="65"/>
      <c r="F1405" s="65"/>
      <c r="G1405" s="65" t="s">
        <v>146</v>
      </c>
      <c r="H1405" s="67">
        <v>1.87</v>
      </c>
      <c r="I1405" s="67"/>
      <c r="J1405" s="70">
        <v>18.75</v>
      </c>
      <c r="K1405" s="70"/>
      <c r="L1405" s="70">
        <f>ROUND(ROUND(H1405,8)*J1405,2)</f>
        <v>35.06</v>
      </c>
    </row>
    <row r="1406" ht="15" customHeight="1" spans="1:12">
      <c r="A1406" s="2"/>
      <c r="B1406" s="2"/>
      <c r="C1406" s="2"/>
      <c r="D1406" s="2"/>
      <c r="E1406" s="2"/>
      <c r="F1406" s="2"/>
      <c r="G1406" s="2"/>
      <c r="H1406" s="68" t="s">
        <v>2424</v>
      </c>
      <c r="I1406" s="68"/>
      <c r="J1406" s="68"/>
      <c r="K1406" s="68"/>
      <c r="L1406" s="71">
        <f>SUM(L1402:L1405)</f>
        <v>178.62</v>
      </c>
    </row>
    <row r="1407" ht="15" customHeight="1" spans="1:12">
      <c r="A1407" s="63" t="s">
        <v>2389</v>
      </c>
      <c r="B1407" s="63"/>
      <c r="C1407" s="63"/>
      <c r="D1407" s="64" t="s">
        <v>4</v>
      </c>
      <c r="E1407" s="64"/>
      <c r="F1407" s="64"/>
      <c r="G1407" s="64" t="s">
        <v>2297</v>
      </c>
      <c r="H1407" s="64" t="s">
        <v>2298</v>
      </c>
      <c r="I1407" s="64"/>
      <c r="J1407" s="64" t="s">
        <v>2299</v>
      </c>
      <c r="K1407" s="64"/>
      <c r="L1407" s="64" t="s">
        <v>2300</v>
      </c>
    </row>
    <row r="1408" ht="21" customHeight="1" spans="1:12">
      <c r="A1408" s="65" t="s">
        <v>2523</v>
      </c>
      <c r="B1408" s="66" t="s">
        <v>2524</v>
      </c>
      <c r="C1408" s="66"/>
      <c r="D1408" s="65" t="s">
        <v>14</v>
      </c>
      <c r="E1408" s="65"/>
      <c r="F1408" s="65"/>
      <c r="G1408" s="65" t="s">
        <v>2392</v>
      </c>
      <c r="H1408" s="67">
        <v>0.456</v>
      </c>
      <c r="I1408" s="67"/>
      <c r="J1408" s="70">
        <v>31.88</v>
      </c>
      <c r="K1408" s="70"/>
      <c r="L1408" s="70">
        <f>ROUND(ROUND(H1408,8)*J1408,2)</f>
        <v>14.54</v>
      </c>
    </row>
    <row r="1409" ht="15" customHeight="1" spans="1:12">
      <c r="A1409" s="65" t="s">
        <v>2395</v>
      </c>
      <c r="B1409" s="66" t="s">
        <v>2396</v>
      </c>
      <c r="C1409" s="66"/>
      <c r="D1409" s="65" t="s">
        <v>14</v>
      </c>
      <c r="E1409" s="65"/>
      <c r="F1409" s="65"/>
      <c r="G1409" s="65" t="s">
        <v>2392</v>
      </c>
      <c r="H1409" s="67">
        <v>0.322</v>
      </c>
      <c r="I1409" s="67"/>
      <c r="J1409" s="70">
        <v>23.23</v>
      </c>
      <c r="K1409" s="70"/>
      <c r="L1409" s="70">
        <f>ROUND(ROUND(H1409,8)*J1409,2)</f>
        <v>7.48</v>
      </c>
    </row>
    <row r="1410" ht="18" customHeight="1" spans="1:12">
      <c r="A1410" s="2"/>
      <c r="B1410" s="2"/>
      <c r="C1410" s="2"/>
      <c r="D1410" s="2"/>
      <c r="E1410" s="2"/>
      <c r="F1410" s="2"/>
      <c r="G1410" s="2"/>
      <c r="H1410" s="68" t="s">
        <v>2393</v>
      </c>
      <c r="I1410" s="68"/>
      <c r="J1410" s="68"/>
      <c r="K1410" s="68"/>
      <c r="L1410" s="71">
        <f>SUM(L1408:L1409)</f>
        <v>22.02</v>
      </c>
    </row>
    <row r="1411" ht="15" customHeight="1" spans="1:12">
      <c r="A1411" s="63" t="s">
        <v>2314</v>
      </c>
      <c r="B1411" s="63"/>
      <c r="C1411" s="63"/>
      <c r="D1411" s="64" t="s">
        <v>4</v>
      </c>
      <c r="E1411" s="64"/>
      <c r="F1411" s="64"/>
      <c r="G1411" s="64" t="s">
        <v>2297</v>
      </c>
      <c r="H1411" s="64" t="s">
        <v>2298</v>
      </c>
      <c r="I1411" s="64"/>
      <c r="J1411" s="64" t="s">
        <v>2299</v>
      </c>
      <c r="K1411" s="64"/>
      <c r="L1411" s="64" t="s">
        <v>2300</v>
      </c>
    </row>
    <row r="1412" ht="29.1" customHeight="1" spans="1:12">
      <c r="A1412" s="65" t="s">
        <v>2885</v>
      </c>
      <c r="B1412" s="66" t="s">
        <v>2886</v>
      </c>
      <c r="C1412" s="66"/>
      <c r="D1412" s="65" t="s">
        <v>14</v>
      </c>
      <c r="E1412" s="65"/>
      <c r="F1412" s="65"/>
      <c r="G1412" s="65" t="s">
        <v>193</v>
      </c>
      <c r="H1412" s="67">
        <v>1.211</v>
      </c>
      <c r="I1412" s="67"/>
      <c r="J1412" s="70">
        <v>16.91</v>
      </c>
      <c r="K1412" s="70"/>
      <c r="L1412" s="70">
        <f>ROUND(ROUND(H1412,8)*J1412,2)</f>
        <v>20.48</v>
      </c>
    </row>
    <row r="1413" ht="29.1" customHeight="1" spans="1:12">
      <c r="A1413" s="65" t="s">
        <v>2887</v>
      </c>
      <c r="B1413" s="66" t="s">
        <v>2888</v>
      </c>
      <c r="C1413" s="66"/>
      <c r="D1413" s="65" t="s">
        <v>14</v>
      </c>
      <c r="E1413" s="65"/>
      <c r="F1413" s="65"/>
      <c r="G1413" s="65" t="s">
        <v>51</v>
      </c>
      <c r="H1413" s="67">
        <v>0.055</v>
      </c>
      <c r="I1413" s="67"/>
      <c r="J1413" s="70">
        <v>672.05</v>
      </c>
      <c r="K1413" s="70"/>
      <c r="L1413" s="70">
        <f>ROUND(ROUND(H1413,8)*J1413,2)</f>
        <v>36.96</v>
      </c>
    </row>
    <row r="1414" ht="21" customHeight="1" spans="1:12">
      <c r="A1414" s="65" t="s">
        <v>2867</v>
      </c>
      <c r="B1414" s="66" t="s">
        <v>2868</v>
      </c>
      <c r="C1414" s="66"/>
      <c r="D1414" s="65" t="s">
        <v>14</v>
      </c>
      <c r="E1414" s="65"/>
      <c r="F1414" s="65"/>
      <c r="G1414" s="65" t="s">
        <v>146</v>
      </c>
      <c r="H1414" s="67">
        <v>0.97</v>
      </c>
      <c r="I1414" s="67"/>
      <c r="J1414" s="70">
        <v>17.68</v>
      </c>
      <c r="K1414" s="70"/>
      <c r="L1414" s="70">
        <f>ROUND(ROUND(H1414,8)*J1414,2)</f>
        <v>17.15</v>
      </c>
    </row>
    <row r="1415" ht="15" customHeight="1" spans="1:12">
      <c r="A1415" s="2"/>
      <c r="B1415" s="2"/>
      <c r="C1415" s="2"/>
      <c r="D1415" s="2"/>
      <c r="E1415" s="2"/>
      <c r="F1415" s="2"/>
      <c r="G1415" s="2"/>
      <c r="H1415" s="68" t="s">
        <v>2317</v>
      </c>
      <c r="I1415" s="68"/>
      <c r="J1415" s="68"/>
      <c r="K1415" s="68"/>
      <c r="L1415" s="71">
        <f>SUM(L1412:L1414)</f>
        <v>74.59</v>
      </c>
    </row>
    <row r="1416" ht="15" customHeight="1" spans="1:12">
      <c r="A1416" s="93" t="s">
        <v>2889</v>
      </c>
      <c r="B1416" s="93"/>
      <c r="C1416" s="93"/>
      <c r="D1416" s="93"/>
      <c r="E1416" s="2"/>
      <c r="F1416" s="2"/>
      <c r="G1416" s="2"/>
      <c r="H1416" s="69" t="s">
        <v>2318</v>
      </c>
      <c r="I1416" s="69"/>
      <c r="J1416" s="69"/>
      <c r="K1416" s="69"/>
      <c r="L1416" s="72">
        <v>275.23</v>
      </c>
    </row>
    <row r="1417" ht="2.1" customHeight="1" spans="1:12">
      <c r="A1417" s="93"/>
      <c r="B1417" s="93"/>
      <c r="C1417" s="93"/>
      <c r="D1417" s="93"/>
      <c r="E1417" s="2"/>
      <c r="F1417" s="2"/>
      <c r="G1417" s="2"/>
      <c r="H1417" s="2"/>
      <c r="I1417" s="2"/>
      <c r="J1417" s="2"/>
      <c r="K1417" s="2"/>
      <c r="L1417" s="2"/>
    </row>
    <row r="1418" ht="9.95" customHeight="1" spans="1:12">
      <c r="A1418" s="2"/>
      <c r="B1418" s="2"/>
      <c r="C1418" s="2"/>
      <c r="D1418" s="2"/>
      <c r="E1418" s="2"/>
      <c r="F1418" s="2"/>
      <c r="G1418" s="2"/>
      <c r="H1418" s="61"/>
      <c r="I1418" s="61"/>
      <c r="J1418" s="61"/>
      <c r="K1418" s="61"/>
      <c r="L1418" s="61"/>
    </row>
    <row r="1419" ht="20.1" customHeight="1" spans="1:12">
      <c r="A1419" s="62" t="s">
        <v>2890</v>
      </c>
      <c r="B1419" s="62"/>
      <c r="C1419" s="62"/>
      <c r="D1419" s="62"/>
      <c r="E1419" s="62"/>
      <c r="F1419" s="62"/>
      <c r="G1419" s="62"/>
      <c r="H1419" s="62"/>
      <c r="I1419" s="62"/>
      <c r="J1419" s="62"/>
      <c r="K1419" s="62"/>
      <c r="L1419" s="62"/>
    </row>
    <row r="1420" ht="15" customHeight="1" spans="1:12">
      <c r="A1420" s="63" t="s">
        <v>2413</v>
      </c>
      <c r="B1420" s="63"/>
      <c r="C1420" s="63"/>
      <c r="D1420" s="64" t="s">
        <v>4</v>
      </c>
      <c r="E1420" s="64"/>
      <c r="F1420" s="64"/>
      <c r="G1420" s="64" t="s">
        <v>2297</v>
      </c>
      <c r="H1420" s="64" t="s">
        <v>2298</v>
      </c>
      <c r="I1420" s="64"/>
      <c r="J1420" s="64" t="s">
        <v>2299</v>
      </c>
      <c r="K1420" s="64"/>
      <c r="L1420" s="64" t="s">
        <v>2300</v>
      </c>
    </row>
    <row r="1421" ht="29.1" customHeight="1" spans="1:12">
      <c r="A1421" s="65" t="s">
        <v>2881</v>
      </c>
      <c r="B1421" s="66" t="s">
        <v>2882</v>
      </c>
      <c r="C1421" s="66"/>
      <c r="D1421" s="65" t="s">
        <v>14</v>
      </c>
      <c r="E1421" s="65"/>
      <c r="F1421" s="65"/>
      <c r="G1421" s="65" t="s">
        <v>41</v>
      </c>
      <c r="H1421" s="67">
        <v>1</v>
      </c>
      <c r="I1421" s="67"/>
      <c r="J1421" s="70">
        <v>73.93</v>
      </c>
      <c r="K1421" s="70"/>
      <c r="L1421" s="70">
        <f>ROUND(ROUND(H1421,8)*J1421,2)</f>
        <v>73.93</v>
      </c>
    </row>
    <row r="1422" ht="15" customHeight="1" spans="1:12">
      <c r="A1422" s="65" t="s">
        <v>2883</v>
      </c>
      <c r="B1422" s="66" t="s">
        <v>2884</v>
      </c>
      <c r="C1422" s="66"/>
      <c r="D1422" s="65" t="s">
        <v>14</v>
      </c>
      <c r="E1422" s="65"/>
      <c r="F1422" s="65"/>
      <c r="G1422" s="65" t="s">
        <v>51</v>
      </c>
      <c r="H1422" s="67">
        <v>0.1</v>
      </c>
      <c r="I1422" s="67"/>
      <c r="J1422" s="70">
        <v>647.68</v>
      </c>
      <c r="K1422" s="70"/>
      <c r="L1422" s="70">
        <f>ROUND(ROUND(H1422,8)*J1422,2)</f>
        <v>64.77</v>
      </c>
    </row>
    <row r="1423" ht="21" customHeight="1" spans="1:12">
      <c r="A1423" s="65" t="s">
        <v>2749</v>
      </c>
      <c r="B1423" s="66" t="s">
        <v>2750</v>
      </c>
      <c r="C1423" s="66"/>
      <c r="D1423" s="65" t="s">
        <v>14</v>
      </c>
      <c r="E1423" s="65"/>
      <c r="F1423" s="65"/>
      <c r="G1423" s="65" t="s">
        <v>193</v>
      </c>
      <c r="H1423" s="67">
        <v>0.04</v>
      </c>
      <c r="I1423" s="67"/>
      <c r="J1423" s="70">
        <v>21.92</v>
      </c>
      <c r="K1423" s="70"/>
      <c r="L1423" s="70">
        <f>ROUND(ROUND(H1423,8)*J1423,2)</f>
        <v>0.88</v>
      </c>
    </row>
    <row r="1424" ht="29.1" customHeight="1" spans="1:12">
      <c r="A1424" s="65" t="s">
        <v>2521</v>
      </c>
      <c r="B1424" s="66" t="s">
        <v>2522</v>
      </c>
      <c r="C1424" s="66"/>
      <c r="D1424" s="65" t="s">
        <v>14</v>
      </c>
      <c r="E1424" s="65"/>
      <c r="F1424" s="65"/>
      <c r="G1424" s="65" t="s">
        <v>146</v>
      </c>
      <c r="H1424" s="67">
        <v>1.87</v>
      </c>
      <c r="I1424" s="67"/>
      <c r="J1424" s="70">
        <v>18.75</v>
      </c>
      <c r="K1424" s="70"/>
      <c r="L1424" s="70">
        <f>ROUND(ROUND(H1424,8)*J1424,2)</f>
        <v>35.06</v>
      </c>
    </row>
    <row r="1425" ht="15" customHeight="1" spans="1:12">
      <c r="A1425" s="2"/>
      <c r="B1425" s="2"/>
      <c r="C1425" s="2"/>
      <c r="D1425" s="2"/>
      <c r="E1425" s="2"/>
      <c r="F1425" s="2"/>
      <c r="G1425" s="2"/>
      <c r="H1425" s="68" t="s">
        <v>2424</v>
      </c>
      <c r="I1425" s="68"/>
      <c r="J1425" s="68"/>
      <c r="K1425" s="68"/>
      <c r="L1425" s="71">
        <f>SUM(L1421:L1424)</f>
        <v>174.64</v>
      </c>
    </row>
    <row r="1426" ht="15" customHeight="1" spans="1:12">
      <c r="A1426" s="63" t="s">
        <v>2389</v>
      </c>
      <c r="B1426" s="63"/>
      <c r="C1426" s="63"/>
      <c r="D1426" s="64" t="s">
        <v>4</v>
      </c>
      <c r="E1426" s="64"/>
      <c r="F1426" s="64"/>
      <c r="G1426" s="64" t="s">
        <v>2297</v>
      </c>
      <c r="H1426" s="64" t="s">
        <v>2298</v>
      </c>
      <c r="I1426" s="64"/>
      <c r="J1426" s="64" t="s">
        <v>2299</v>
      </c>
      <c r="K1426" s="64"/>
      <c r="L1426" s="64" t="s">
        <v>2300</v>
      </c>
    </row>
    <row r="1427" ht="21" customHeight="1" spans="1:12">
      <c r="A1427" s="65" t="s">
        <v>2523</v>
      </c>
      <c r="B1427" s="66" t="s">
        <v>2524</v>
      </c>
      <c r="C1427" s="66"/>
      <c r="D1427" s="65" t="s">
        <v>14</v>
      </c>
      <c r="E1427" s="65"/>
      <c r="F1427" s="65"/>
      <c r="G1427" s="65" t="s">
        <v>2392</v>
      </c>
      <c r="H1427" s="67">
        <v>0.456</v>
      </c>
      <c r="I1427" s="67"/>
      <c r="J1427" s="70">
        <v>31.88</v>
      </c>
      <c r="K1427" s="70"/>
      <c r="L1427" s="70">
        <f>ROUND(ROUND(H1427,8)*J1427,2)</f>
        <v>14.54</v>
      </c>
    </row>
    <row r="1428" ht="15" customHeight="1" spans="1:12">
      <c r="A1428" s="65" t="s">
        <v>2395</v>
      </c>
      <c r="B1428" s="66" t="s">
        <v>2396</v>
      </c>
      <c r="C1428" s="66"/>
      <c r="D1428" s="65" t="s">
        <v>14</v>
      </c>
      <c r="E1428" s="65"/>
      <c r="F1428" s="65"/>
      <c r="G1428" s="65" t="s">
        <v>2392</v>
      </c>
      <c r="H1428" s="67">
        <v>0.322</v>
      </c>
      <c r="I1428" s="67"/>
      <c r="J1428" s="70">
        <v>23.23</v>
      </c>
      <c r="K1428" s="70"/>
      <c r="L1428" s="70">
        <f>ROUND(ROUND(H1428,8)*J1428,2)</f>
        <v>7.48</v>
      </c>
    </row>
    <row r="1429" ht="18" customHeight="1" spans="1:12">
      <c r="A1429" s="2"/>
      <c r="B1429" s="2"/>
      <c r="C1429" s="2"/>
      <c r="D1429" s="2"/>
      <c r="E1429" s="2"/>
      <c r="F1429" s="2"/>
      <c r="G1429" s="2"/>
      <c r="H1429" s="68" t="s">
        <v>2393</v>
      </c>
      <c r="I1429" s="68"/>
      <c r="J1429" s="68"/>
      <c r="K1429" s="68"/>
      <c r="L1429" s="71">
        <f>SUM(L1427:L1428)</f>
        <v>22.02</v>
      </c>
    </row>
    <row r="1430" ht="15" customHeight="1" spans="1:12">
      <c r="A1430" s="63" t="s">
        <v>2314</v>
      </c>
      <c r="B1430" s="63"/>
      <c r="C1430" s="63"/>
      <c r="D1430" s="64" t="s">
        <v>4</v>
      </c>
      <c r="E1430" s="64"/>
      <c r="F1430" s="64"/>
      <c r="G1430" s="64" t="s">
        <v>2297</v>
      </c>
      <c r="H1430" s="64" t="s">
        <v>2298</v>
      </c>
      <c r="I1430" s="64"/>
      <c r="J1430" s="64" t="s">
        <v>2299</v>
      </c>
      <c r="K1430" s="64"/>
      <c r="L1430" s="64" t="s">
        <v>2300</v>
      </c>
    </row>
    <row r="1431" ht="29.1" customHeight="1" spans="1:12">
      <c r="A1431" s="65" t="s">
        <v>2885</v>
      </c>
      <c r="B1431" s="66" t="s">
        <v>2886</v>
      </c>
      <c r="C1431" s="66"/>
      <c r="D1431" s="65" t="s">
        <v>14</v>
      </c>
      <c r="E1431" s="65"/>
      <c r="F1431" s="65"/>
      <c r="G1431" s="65" t="s">
        <v>193</v>
      </c>
      <c r="H1431" s="67">
        <v>1.211</v>
      </c>
      <c r="I1431" s="67"/>
      <c r="J1431" s="70">
        <v>16.91</v>
      </c>
      <c r="K1431" s="70"/>
      <c r="L1431" s="70">
        <f>ROUND(ROUND(H1431,8)*J1431,2)</f>
        <v>20.48</v>
      </c>
    </row>
    <row r="1432" ht="29.1" customHeight="1" spans="1:12">
      <c r="A1432" s="65" t="s">
        <v>2887</v>
      </c>
      <c r="B1432" s="66" t="s">
        <v>2888</v>
      </c>
      <c r="C1432" s="66"/>
      <c r="D1432" s="65" t="s">
        <v>14</v>
      </c>
      <c r="E1432" s="65"/>
      <c r="F1432" s="65"/>
      <c r="G1432" s="65" t="s">
        <v>51</v>
      </c>
      <c r="H1432" s="67">
        <v>0.048</v>
      </c>
      <c r="I1432" s="67"/>
      <c r="J1432" s="70">
        <v>672.05</v>
      </c>
      <c r="K1432" s="70"/>
      <c r="L1432" s="70">
        <f>ROUND(ROUND(H1432,8)*J1432,2)</f>
        <v>32.26</v>
      </c>
    </row>
    <row r="1433" ht="21" customHeight="1" spans="1:12">
      <c r="A1433" s="65" t="s">
        <v>2867</v>
      </c>
      <c r="B1433" s="66" t="s">
        <v>2868</v>
      </c>
      <c r="C1433" s="66"/>
      <c r="D1433" s="65" t="s">
        <v>14</v>
      </c>
      <c r="E1433" s="65"/>
      <c r="F1433" s="65"/>
      <c r="G1433" s="65" t="s">
        <v>146</v>
      </c>
      <c r="H1433" s="67">
        <v>0.97</v>
      </c>
      <c r="I1433" s="67"/>
      <c r="J1433" s="70">
        <v>17.68</v>
      </c>
      <c r="K1433" s="70"/>
      <c r="L1433" s="70">
        <f>ROUND(ROUND(H1433,8)*J1433,2)</f>
        <v>17.15</v>
      </c>
    </row>
    <row r="1434" ht="15" customHeight="1" spans="1:12">
      <c r="A1434" s="2"/>
      <c r="B1434" s="2"/>
      <c r="C1434" s="2"/>
      <c r="D1434" s="2"/>
      <c r="E1434" s="2"/>
      <c r="F1434" s="2"/>
      <c r="G1434" s="2"/>
      <c r="H1434" s="68" t="s">
        <v>2317</v>
      </c>
      <c r="I1434" s="68"/>
      <c r="J1434" s="68"/>
      <c r="K1434" s="68"/>
      <c r="L1434" s="71">
        <f>SUM(L1431:L1433)</f>
        <v>69.89</v>
      </c>
    </row>
    <row r="1435" ht="15" customHeight="1" spans="1:12">
      <c r="A1435" s="93" t="s">
        <v>2889</v>
      </c>
      <c r="B1435" s="93"/>
      <c r="C1435" s="93"/>
      <c r="D1435" s="93"/>
      <c r="E1435" s="2"/>
      <c r="F1435" s="2"/>
      <c r="G1435" s="2"/>
      <c r="H1435" s="69" t="s">
        <v>2318</v>
      </c>
      <c r="I1435" s="69"/>
      <c r="J1435" s="69"/>
      <c r="K1435" s="69"/>
      <c r="L1435" s="72">
        <v>266.55</v>
      </c>
    </row>
    <row r="1436" ht="2.1" customHeight="1" spans="1:12">
      <c r="A1436" s="93"/>
      <c r="B1436" s="93"/>
      <c r="C1436" s="93"/>
      <c r="D1436" s="93"/>
      <c r="E1436" s="2"/>
      <c r="F1436" s="2"/>
      <c r="G1436" s="2"/>
      <c r="H1436" s="2"/>
      <c r="I1436" s="2"/>
      <c r="J1436" s="2"/>
      <c r="K1436" s="2"/>
      <c r="L1436" s="2"/>
    </row>
    <row r="1437" ht="9.95" customHeight="1" spans="1:12">
      <c r="A1437" s="2"/>
      <c r="B1437" s="2"/>
      <c r="C1437" s="2"/>
      <c r="D1437" s="2"/>
      <c r="E1437" s="2"/>
      <c r="F1437" s="2"/>
      <c r="G1437" s="2"/>
      <c r="H1437" s="61"/>
      <c r="I1437" s="61"/>
      <c r="J1437" s="61"/>
      <c r="K1437" s="61"/>
      <c r="L1437" s="61"/>
    </row>
    <row r="1438" ht="20.1" customHeight="1" spans="1:12">
      <c r="A1438" s="62" t="s">
        <v>2891</v>
      </c>
      <c r="B1438" s="62"/>
      <c r="C1438" s="62"/>
      <c r="D1438" s="62"/>
      <c r="E1438" s="62"/>
      <c r="F1438" s="62"/>
      <c r="G1438" s="62"/>
      <c r="H1438" s="62"/>
      <c r="I1438" s="62"/>
      <c r="J1438" s="62"/>
      <c r="K1438" s="62"/>
      <c r="L1438" s="62"/>
    </row>
    <row r="1439" ht="15" customHeight="1" spans="1:12">
      <c r="A1439" s="63" t="s">
        <v>2413</v>
      </c>
      <c r="B1439" s="63"/>
      <c r="C1439" s="63"/>
      <c r="D1439" s="64" t="s">
        <v>4</v>
      </c>
      <c r="E1439" s="64"/>
      <c r="F1439" s="64"/>
      <c r="G1439" s="64" t="s">
        <v>2297</v>
      </c>
      <c r="H1439" s="64" t="s">
        <v>2298</v>
      </c>
      <c r="I1439" s="64"/>
      <c r="J1439" s="64" t="s">
        <v>2299</v>
      </c>
      <c r="K1439" s="64"/>
      <c r="L1439" s="64" t="s">
        <v>2300</v>
      </c>
    </row>
    <row r="1440" ht="21" customHeight="1" spans="1:12">
      <c r="A1440" s="65" t="s">
        <v>2764</v>
      </c>
      <c r="B1440" s="66" t="s">
        <v>2765</v>
      </c>
      <c r="C1440" s="66"/>
      <c r="D1440" s="65" t="s">
        <v>14</v>
      </c>
      <c r="E1440" s="65"/>
      <c r="F1440" s="65"/>
      <c r="G1440" s="65" t="s">
        <v>193</v>
      </c>
      <c r="H1440" s="67">
        <v>0.025</v>
      </c>
      <c r="I1440" s="67"/>
      <c r="J1440" s="70">
        <v>24.95</v>
      </c>
      <c r="K1440" s="70"/>
      <c r="L1440" s="70">
        <f>TRUNC(TRUNC(H1440,8)*J1440,2)</f>
        <v>0.62</v>
      </c>
    </row>
    <row r="1441" ht="29.1" customHeight="1" spans="1:12">
      <c r="A1441" s="65" t="s">
        <v>2766</v>
      </c>
      <c r="B1441" s="66" t="s">
        <v>2767</v>
      </c>
      <c r="C1441" s="66"/>
      <c r="D1441" s="65" t="s">
        <v>14</v>
      </c>
      <c r="E1441" s="65"/>
      <c r="F1441" s="65"/>
      <c r="G1441" s="65" t="s">
        <v>35</v>
      </c>
      <c r="H1441" s="67">
        <v>2.118</v>
      </c>
      <c r="I1441" s="67"/>
      <c r="J1441" s="70">
        <v>0.21</v>
      </c>
      <c r="K1441" s="70"/>
      <c r="L1441" s="70">
        <f>TRUNC(TRUNC(H1441,8)*J1441,2)</f>
        <v>0.44</v>
      </c>
    </row>
    <row r="1442" ht="15" customHeight="1" spans="1:12">
      <c r="A1442" s="2"/>
      <c r="B1442" s="2"/>
      <c r="C1442" s="2"/>
      <c r="D1442" s="2"/>
      <c r="E1442" s="2"/>
      <c r="F1442" s="2"/>
      <c r="G1442" s="2"/>
      <c r="H1442" s="68" t="s">
        <v>2424</v>
      </c>
      <c r="I1442" s="68"/>
      <c r="J1442" s="68"/>
      <c r="K1442" s="68"/>
      <c r="L1442" s="71">
        <f>SUM(L1440:L1441)</f>
        <v>1.06</v>
      </c>
    </row>
    <row r="1443" ht="15" customHeight="1" spans="1:12">
      <c r="A1443" s="63" t="s">
        <v>2389</v>
      </c>
      <c r="B1443" s="63"/>
      <c r="C1443" s="63"/>
      <c r="D1443" s="64" t="s">
        <v>4</v>
      </c>
      <c r="E1443" s="64"/>
      <c r="F1443" s="64"/>
      <c r="G1443" s="64" t="s">
        <v>2297</v>
      </c>
      <c r="H1443" s="64" t="s">
        <v>2298</v>
      </c>
      <c r="I1443" s="64"/>
      <c r="J1443" s="64" t="s">
        <v>2299</v>
      </c>
      <c r="K1443" s="64"/>
      <c r="L1443" s="64" t="s">
        <v>2300</v>
      </c>
    </row>
    <row r="1444" ht="21" customHeight="1" spans="1:12">
      <c r="A1444" s="65" t="s">
        <v>2768</v>
      </c>
      <c r="B1444" s="66" t="s">
        <v>2769</v>
      </c>
      <c r="C1444" s="66"/>
      <c r="D1444" s="65" t="s">
        <v>14</v>
      </c>
      <c r="E1444" s="65"/>
      <c r="F1444" s="65"/>
      <c r="G1444" s="65" t="s">
        <v>2392</v>
      </c>
      <c r="H1444" s="67">
        <v>0.0136</v>
      </c>
      <c r="I1444" s="67"/>
      <c r="J1444" s="70">
        <v>23.95</v>
      </c>
      <c r="K1444" s="70"/>
      <c r="L1444" s="70">
        <f>TRUNC(TRUNC(H1444,8)*J1444,2)</f>
        <v>0.32</v>
      </c>
    </row>
    <row r="1445" ht="15" customHeight="1" spans="1:12">
      <c r="A1445" s="65" t="s">
        <v>2770</v>
      </c>
      <c r="B1445" s="66" t="s">
        <v>2771</v>
      </c>
      <c r="C1445" s="66"/>
      <c r="D1445" s="65" t="s">
        <v>14</v>
      </c>
      <c r="E1445" s="65"/>
      <c r="F1445" s="65"/>
      <c r="G1445" s="65" t="s">
        <v>2392</v>
      </c>
      <c r="H1445" s="67">
        <v>0.0836</v>
      </c>
      <c r="I1445" s="67"/>
      <c r="J1445" s="70">
        <v>32.02</v>
      </c>
      <c r="K1445" s="70"/>
      <c r="L1445" s="70">
        <f>TRUNC(TRUNC(H1445,8)*J1445,2)</f>
        <v>2.67</v>
      </c>
    </row>
    <row r="1446" ht="18" customHeight="1" spans="1:12">
      <c r="A1446" s="2"/>
      <c r="B1446" s="2"/>
      <c r="C1446" s="2"/>
      <c r="D1446" s="2"/>
      <c r="E1446" s="2"/>
      <c r="F1446" s="2"/>
      <c r="G1446" s="2"/>
      <c r="H1446" s="68" t="s">
        <v>2393</v>
      </c>
      <c r="I1446" s="68"/>
      <c r="J1446" s="68"/>
      <c r="K1446" s="68"/>
      <c r="L1446" s="71">
        <f>SUM(L1444:L1445)</f>
        <v>2.99</v>
      </c>
    </row>
    <row r="1447" ht="15" customHeight="1" spans="1:12">
      <c r="A1447" s="63" t="s">
        <v>2314</v>
      </c>
      <c r="B1447" s="63"/>
      <c r="C1447" s="63"/>
      <c r="D1447" s="64" t="s">
        <v>4</v>
      </c>
      <c r="E1447" s="64"/>
      <c r="F1447" s="64"/>
      <c r="G1447" s="64" t="s">
        <v>2297</v>
      </c>
      <c r="H1447" s="64" t="s">
        <v>2298</v>
      </c>
      <c r="I1447" s="64"/>
      <c r="J1447" s="64" t="s">
        <v>2299</v>
      </c>
      <c r="K1447" s="64"/>
      <c r="L1447" s="64" t="s">
        <v>2300</v>
      </c>
    </row>
    <row r="1448" ht="21" customHeight="1" spans="1:12">
      <c r="A1448" s="65" t="s">
        <v>2777</v>
      </c>
      <c r="B1448" s="66" t="s">
        <v>2778</v>
      </c>
      <c r="C1448" s="66"/>
      <c r="D1448" s="65" t="s">
        <v>14</v>
      </c>
      <c r="E1448" s="65"/>
      <c r="F1448" s="65"/>
      <c r="G1448" s="65" t="s">
        <v>193</v>
      </c>
      <c r="H1448" s="67">
        <v>1</v>
      </c>
      <c r="I1448" s="67"/>
      <c r="J1448" s="70">
        <v>10.66</v>
      </c>
      <c r="K1448" s="70"/>
      <c r="L1448" s="70">
        <f>TRUNC(TRUNC(H1448,8)*J1448,2)</f>
        <v>10.66</v>
      </c>
    </row>
    <row r="1449" ht="15" customHeight="1" spans="1:12">
      <c r="A1449" s="2"/>
      <c r="B1449" s="2"/>
      <c r="C1449" s="2"/>
      <c r="D1449" s="2"/>
      <c r="E1449" s="2"/>
      <c r="F1449" s="2"/>
      <c r="G1449" s="2"/>
      <c r="H1449" s="68" t="s">
        <v>2317</v>
      </c>
      <c r="I1449" s="68"/>
      <c r="J1449" s="68"/>
      <c r="K1449" s="68"/>
      <c r="L1449" s="71">
        <f>SUM(L1448:L1448)</f>
        <v>10.66</v>
      </c>
    </row>
    <row r="1450" ht="15" customHeight="1" spans="1:12">
      <c r="A1450" s="2"/>
      <c r="B1450" s="2"/>
      <c r="C1450" s="2"/>
      <c r="D1450" s="2"/>
      <c r="E1450" s="2"/>
      <c r="F1450" s="2"/>
      <c r="G1450" s="2"/>
      <c r="H1450" s="69" t="s">
        <v>2318</v>
      </c>
      <c r="I1450" s="69"/>
      <c r="J1450" s="69"/>
      <c r="K1450" s="69"/>
      <c r="L1450" s="72">
        <f>SUM(L1442,L1446,L1449)</f>
        <v>14.71</v>
      </c>
    </row>
    <row r="1451" ht="9.95" customHeight="1" spans="1:12">
      <c r="A1451" s="2"/>
      <c r="B1451" s="2"/>
      <c r="C1451" s="2"/>
      <c r="D1451" s="2"/>
      <c r="E1451" s="2"/>
      <c r="F1451" s="2"/>
      <c r="G1451" s="2"/>
      <c r="H1451" s="61"/>
      <c r="I1451" s="61"/>
      <c r="J1451" s="61"/>
      <c r="K1451" s="61"/>
      <c r="L1451" s="61"/>
    </row>
    <row r="1452" ht="20.1" customHeight="1" spans="1:12">
      <c r="A1452" s="62" t="s">
        <v>2892</v>
      </c>
      <c r="B1452" s="62"/>
      <c r="C1452" s="62"/>
      <c r="D1452" s="62"/>
      <c r="E1452" s="62"/>
      <c r="F1452" s="62"/>
      <c r="G1452" s="62"/>
      <c r="H1452" s="62"/>
      <c r="I1452" s="62"/>
      <c r="J1452" s="62"/>
      <c r="K1452" s="62"/>
      <c r="L1452" s="62"/>
    </row>
    <row r="1453" ht="15" customHeight="1" spans="1:12">
      <c r="A1453" s="63" t="s">
        <v>2413</v>
      </c>
      <c r="B1453" s="63"/>
      <c r="C1453" s="63"/>
      <c r="D1453" s="64" t="s">
        <v>4</v>
      </c>
      <c r="E1453" s="64"/>
      <c r="F1453" s="64"/>
      <c r="G1453" s="64" t="s">
        <v>2297</v>
      </c>
      <c r="H1453" s="64" t="s">
        <v>2298</v>
      </c>
      <c r="I1453" s="64"/>
      <c r="J1453" s="64" t="s">
        <v>2299</v>
      </c>
      <c r="K1453" s="64"/>
      <c r="L1453" s="64" t="s">
        <v>2300</v>
      </c>
    </row>
    <row r="1454" ht="21" customHeight="1" spans="1:12">
      <c r="A1454" s="65" t="s">
        <v>2764</v>
      </c>
      <c r="B1454" s="66" t="s">
        <v>2765</v>
      </c>
      <c r="C1454" s="66"/>
      <c r="D1454" s="65" t="s">
        <v>14</v>
      </c>
      <c r="E1454" s="65"/>
      <c r="F1454" s="65"/>
      <c r="G1454" s="65" t="s">
        <v>193</v>
      </c>
      <c r="H1454" s="67">
        <v>0.025</v>
      </c>
      <c r="I1454" s="67"/>
      <c r="J1454" s="70">
        <v>24.95</v>
      </c>
      <c r="K1454" s="70"/>
      <c r="L1454" s="70">
        <f>TRUNC(TRUNC(H1454,8)*J1454,2)</f>
        <v>0.62</v>
      </c>
    </row>
    <row r="1455" ht="29.1" customHeight="1" spans="1:12">
      <c r="A1455" s="65" t="s">
        <v>2766</v>
      </c>
      <c r="B1455" s="66" t="s">
        <v>2767</v>
      </c>
      <c r="C1455" s="66"/>
      <c r="D1455" s="65" t="s">
        <v>14</v>
      </c>
      <c r="E1455" s="65"/>
      <c r="F1455" s="65"/>
      <c r="G1455" s="65" t="s">
        <v>35</v>
      </c>
      <c r="H1455" s="67">
        <v>1.333</v>
      </c>
      <c r="I1455" s="67"/>
      <c r="J1455" s="70">
        <v>0.21</v>
      </c>
      <c r="K1455" s="70"/>
      <c r="L1455" s="70">
        <f>TRUNC(TRUNC(H1455,8)*J1455,2)</f>
        <v>0.27</v>
      </c>
    </row>
    <row r="1456" ht="15" customHeight="1" spans="1:12">
      <c r="A1456" s="2"/>
      <c r="B1456" s="2"/>
      <c r="C1456" s="2"/>
      <c r="D1456" s="2"/>
      <c r="E1456" s="2"/>
      <c r="F1456" s="2"/>
      <c r="G1456" s="2"/>
      <c r="H1456" s="68" t="s">
        <v>2424</v>
      </c>
      <c r="I1456" s="68"/>
      <c r="J1456" s="68"/>
      <c r="K1456" s="68"/>
      <c r="L1456" s="71">
        <f>SUM(L1454:L1455)</f>
        <v>0.89</v>
      </c>
    </row>
    <row r="1457" ht="15" customHeight="1" spans="1:12">
      <c r="A1457" s="63" t="s">
        <v>2389</v>
      </c>
      <c r="B1457" s="63"/>
      <c r="C1457" s="63"/>
      <c r="D1457" s="64" t="s">
        <v>4</v>
      </c>
      <c r="E1457" s="64"/>
      <c r="F1457" s="64"/>
      <c r="G1457" s="64" t="s">
        <v>2297</v>
      </c>
      <c r="H1457" s="64" t="s">
        <v>2298</v>
      </c>
      <c r="I1457" s="64"/>
      <c r="J1457" s="64" t="s">
        <v>2299</v>
      </c>
      <c r="K1457" s="64"/>
      <c r="L1457" s="64" t="s">
        <v>2300</v>
      </c>
    </row>
    <row r="1458" ht="21" customHeight="1" spans="1:12">
      <c r="A1458" s="65" t="s">
        <v>2768</v>
      </c>
      <c r="B1458" s="66" t="s">
        <v>2769</v>
      </c>
      <c r="C1458" s="66"/>
      <c r="D1458" s="65" t="s">
        <v>14</v>
      </c>
      <c r="E1458" s="65"/>
      <c r="F1458" s="65"/>
      <c r="G1458" s="65" t="s">
        <v>2392</v>
      </c>
      <c r="H1458" s="67">
        <v>0.0098</v>
      </c>
      <c r="I1458" s="67"/>
      <c r="J1458" s="70">
        <v>23.95</v>
      </c>
      <c r="K1458" s="70"/>
      <c r="L1458" s="70">
        <f>TRUNC(TRUNC(H1458,8)*J1458,2)</f>
        <v>0.23</v>
      </c>
    </row>
    <row r="1459" ht="15" customHeight="1" spans="1:12">
      <c r="A1459" s="65" t="s">
        <v>2770</v>
      </c>
      <c r="B1459" s="66" t="s">
        <v>2771</v>
      </c>
      <c r="C1459" s="66"/>
      <c r="D1459" s="65" t="s">
        <v>14</v>
      </c>
      <c r="E1459" s="65"/>
      <c r="F1459" s="65"/>
      <c r="G1459" s="65" t="s">
        <v>2392</v>
      </c>
      <c r="H1459" s="67">
        <v>0.0597</v>
      </c>
      <c r="I1459" s="67"/>
      <c r="J1459" s="70">
        <v>32.02</v>
      </c>
      <c r="K1459" s="70"/>
      <c r="L1459" s="70">
        <f>TRUNC(TRUNC(H1459,8)*J1459,2)</f>
        <v>1.91</v>
      </c>
    </row>
    <row r="1460" ht="18" customHeight="1" spans="1:12">
      <c r="A1460" s="2"/>
      <c r="B1460" s="2"/>
      <c r="C1460" s="2"/>
      <c r="D1460" s="2"/>
      <c r="E1460" s="2"/>
      <c r="F1460" s="2"/>
      <c r="G1460" s="2"/>
      <c r="H1460" s="68" t="s">
        <v>2393</v>
      </c>
      <c r="I1460" s="68"/>
      <c r="J1460" s="68"/>
      <c r="K1460" s="68"/>
      <c r="L1460" s="71">
        <f>SUM(L1458:L1459)</f>
        <v>2.14</v>
      </c>
    </row>
    <row r="1461" ht="15" customHeight="1" spans="1:12">
      <c r="A1461" s="63" t="s">
        <v>2314</v>
      </c>
      <c r="B1461" s="63"/>
      <c r="C1461" s="63"/>
      <c r="D1461" s="64" t="s">
        <v>4</v>
      </c>
      <c r="E1461" s="64"/>
      <c r="F1461" s="64"/>
      <c r="G1461" s="64" t="s">
        <v>2297</v>
      </c>
      <c r="H1461" s="64" t="s">
        <v>2298</v>
      </c>
      <c r="I1461" s="64"/>
      <c r="J1461" s="64" t="s">
        <v>2299</v>
      </c>
      <c r="K1461" s="64"/>
      <c r="L1461" s="64" t="s">
        <v>2300</v>
      </c>
    </row>
    <row r="1462" ht="21" customHeight="1" spans="1:12">
      <c r="A1462" s="65" t="s">
        <v>2780</v>
      </c>
      <c r="B1462" s="66" t="s">
        <v>2781</v>
      </c>
      <c r="C1462" s="66"/>
      <c r="D1462" s="65" t="s">
        <v>14</v>
      </c>
      <c r="E1462" s="65"/>
      <c r="F1462" s="65"/>
      <c r="G1462" s="65" t="s">
        <v>193</v>
      </c>
      <c r="H1462" s="67">
        <v>1</v>
      </c>
      <c r="I1462" s="67"/>
      <c r="J1462" s="70">
        <v>10.67</v>
      </c>
      <c r="K1462" s="70"/>
      <c r="L1462" s="70">
        <f>TRUNC(TRUNC(H1462,8)*J1462,2)</f>
        <v>10.67</v>
      </c>
    </row>
    <row r="1463" ht="15" customHeight="1" spans="1:12">
      <c r="A1463" s="2"/>
      <c r="B1463" s="2"/>
      <c r="C1463" s="2"/>
      <c r="D1463" s="2"/>
      <c r="E1463" s="2"/>
      <c r="F1463" s="2"/>
      <c r="G1463" s="2"/>
      <c r="H1463" s="68" t="s">
        <v>2317</v>
      </c>
      <c r="I1463" s="68"/>
      <c r="J1463" s="68"/>
      <c r="K1463" s="68"/>
      <c r="L1463" s="71">
        <f>SUM(L1462:L1462)</f>
        <v>10.67</v>
      </c>
    </row>
    <row r="1464" ht="15" customHeight="1" spans="1:12">
      <c r="A1464" s="2"/>
      <c r="B1464" s="2"/>
      <c r="C1464" s="2"/>
      <c r="D1464" s="2"/>
      <c r="E1464" s="2"/>
      <c r="F1464" s="2"/>
      <c r="G1464" s="2"/>
      <c r="H1464" s="69" t="s">
        <v>2318</v>
      </c>
      <c r="I1464" s="69"/>
      <c r="J1464" s="69"/>
      <c r="K1464" s="69"/>
      <c r="L1464" s="72">
        <f>SUM(L1456,L1460,L1463)</f>
        <v>13.7</v>
      </c>
    </row>
    <row r="1465" ht="9.95" customHeight="1" spans="1:12">
      <c r="A1465" s="2"/>
      <c r="B1465" s="2"/>
      <c r="C1465" s="2"/>
      <c r="D1465" s="2"/>
      <c r="E1465" s="2"/>
      <c r="F1465" s="2"/>
      <c r="G1465" s="2"/>
      <c r="H1465" s="61"/>
      <c r="I1465" s="61"/>
      <c r="J1465" s="61"/>
      <c r="K1465" s="61"/>
      <c r="L1465" s="61"/>
    </row>
    <row r="1466" ht="20.1" customHeight="1" spans="1:12">
      <c r="A1466" s="62" t="s">
        <v>2893</v>
      </c>
      <c r="B1466" s="62"/>
      <c r="C1466" s="62"/>
      <c r="D1466" s="62"/>
      <c r="E1466" s="62"/>
      <c r="F1466" s="62"/>
      <c r="G1466" s="62"/>
      <c r="H1466" s="62"/>
      <c r="I1466" s="62"/>
      <c r="J1466" s="62"/>
      <c r="K1466" s="62"/>
      <c r="L1466" s="62"/>
    </row>
    <row r="1467" ht="15" customHeight="1" spans="1:12">
      <c r="A1467" s="63" t="s">
        <v>2413</v>
      </c>
      <c r="B1467" s="63"/>
      <c r="C1467" s="63"/>
      <c r="D1467" s="64" t="s">
        <v>4</v>
      </c>
      <c r="E1467" s="64"/>
      <c r="F1467" s="64"/>
      <c r="G1467" s="64" t="s">
        <v>2297</v>
      </c>
      <c r="H1467" s="64" t="s">
        <v>2298</v>
      </c>
      <c r="I1467" s="64"/>
      <c r="J1467" s="64" t="s">
        <v>2299</v>
      </c>
      <c r="K1467" s="64"/>
      <c r="L1467" s="64" t="s">
        <v>2300</v>
      </c>
    </row>
    <row r="1468" ht="21" customHeight="1" spans="1:12">
      <c r="A1468" s="65" t="s">
        <v>2764</v>
      </c>
      <c r="B1468" s="66" t="s">
        <v>2765</v>
      </c>
      <c r="C1468" s="66"/>
      <c r="D1468" s="65" t="s">
        <v>14</v>
      </c>
      <c r="E1468" s="65"/>
      <c r="F1468" s="65"/>
      <c r="G1468" s="65" t="s">
        <v>193</v>
      </c>
      <c r="H1468" s="67">
        <v>0.025</v>
      </c>
      <c r="I1468" s="67"/>
      <c r="J1468" s="70">
        <v>24.95</v>
      </c>
      <c r="K1468" s="70"/>
      <c r="L1468" s="70">
        <f>TRUNC(TRUNC(H1468,8)*J1468,2)</f>
        <v>0.62</v>
      </c>
    </row>
    <row r="1469" ht="29.1" customHeight="1" spans="1:12">
      <c r="A1469" s="65" t="s">
        <v>2766</v>
      </c>
      <c r="B1469" s="66" t="s">
        <v>2767</v>
      </c>
      <c r="C1469" s="66"/>
      <c r="D1469" s="65" t="s">
        <v>14</v>
      </c>
      <c r="E1469" s="65"/>
      <c r="F1469" s="65"/>
      <c r="G1469" s="65" t="s">
        <v>35</v>
      </c>
      <c r="H1469" s="67">
        <v>0.728</v>
      </c>
      <c r="I1469" s="67"/>
      <c r="J1469" s="70">
        <v>0.21</v>
      </c>
      <c r="K1469" s="70"/>
      <c r="L1469" s="70">
        <f>TRUNC(TRUNC(H1469,8)*J1469,2)</f>
        <v>0.15</v>
      </c>
    </row>
    <row r="1470" ht="15" customHeight="1" spans="1:12">
      <c r="A1470" s="2"/>
      <c r="B1470" s="2"/>
      <c r="C1470" s="2"/>
      <c r="D1470" s="2"/>
      <c r="E1470" s="2"/>
      <c r="F1470" s="2"/>
      <c r="G1470" s="2"/>
      <c r="H1470" s="68" t="s">
        <v>2424</v>
      </c>
      <c r="I1470" s="68"/>
      <c r="J1470" s="68"/>
      <c r="K1470" s="68"/>
      <c r="L1470" s="71">
        <f>SUM(L1468:L1469)</f>
        <v>0.77</v>
      </c>
    </row>
    <row r="1471" ht="15" customHeight="1" spans="1:12">
      <c r="A1471" s="63" t="s">
        <v>2389</v>
      </c>
      <c r="B1471" s="63"/>
      <c r="C1471" s="63"/>
      <c r="D1471" s="64" t="s">
        <v>4</v>
      </c>
      <c r="E1471" s="64"/>
      <c r="F1471" s="64"/>
      <c r="G1471" s="64" t="s">
        <v>2297</v>
      </c>
      <c r="H1471" s="64" t="s">
        <v>2298</v>
      </c>
      <c r="I1471" s="64"/>
      <c r="J1471" s="64" t="s">
        <v>2299</v>
      </c>
      <c r="K1471" s="64"/>
      <c r="L1471" s="64" t="s">
        <v>2300</v>
      </c>
    </row>
    <row r="1472" ht="21" customHeight="1" spans="1:12">
      <c r="A1472" s="65" t="s">
        <v>2768</v>
      </c>
      <c r="B1472" s="66" t="s">
        <v>2769</v>
      </c>
      <c r="C1472" s="66"/>
      <c r="D1472" s="65" t="s">
        <v>14</v>
      </c>
      <c r="E1472" s="65"/>
      <c r="F1472" s="65"/>
      <c r="G1472" s="65" t="s">
        <v>2392</v>
      </c>
      <c r="H1472" s="67">
        <v>0.0066</v>
      </c>
      <c r="I1472" s="67"/>
      <c r="J1472" s="70">
        <v>23.95</v>
      </c>
      <c r="K1472" s="70"/>
      <c r="L1472" s="70">
        <f>TRUNC(TRUNC(H1472,8)*J1472,2)</f>
        <v>0.15</v>
      </c>
    </row>
    <row r="1473" ht="15" customHeight="1" spans="1:12">
      <c r="A1473" s="65" t="s">
        <v>2770</v>
      </c>
      <c r="B1473" s="66" t="s">
        <v>2771</v>
      </c>
      <c r="C1473" s="66"/>
      <c r="D1473" s="65" t="s">
        <v>14</v>
      </c>
      <c r="E1473" s="65"/>
      <c r="F1473" s="65"/>
      <c r="G1473" s="65" t="s">
        <v>2392</v>
      </c>
      <c r="H1473" s="67">
        <v>0.0403</v>
      </c>
      <c r="I1473" s="67"/>
      <c r="J1473" s="70">
        <v>32.02</v>
      </c>
      <c r="K1473" s="70"/>
      <c r="L1473" s="70">
        <f>TRUNC(TRUNC(H1473,8)*J1473,2)</f>
        <v>1.29</v>
      </c>
    </row>
    <row r="1474" ht="18" customHeight="1" spans="1:12">
      <c r="A1474" s="2"/>
      <c r="B1474" s="2"/>
      <c r="C1474" s="2"/>
      <c r="D1474" s="2"/>
      <c r="E1474" s="2"/>
      <c r="F1474" s="2"/>
      <c r="G1474" s="2"/>
      <c r="H1474" s="68" t="s">
        <v>2393</v>
      </c>
      <c r="I1474" s="68"/>
      <c r="J1474" s="68"/>
      <c r="K1474" s="68"/>
      <c r="L1474" s="71">
        <f>SUM(L1472:L1473)</f>
        <v>1.44</v>
      </c>
    </row>
    <row r="1475" ht="15" customHeight="1" spans="1:12">
      <c r="A1475" s="63" t="s">
        <v>2314</v>
      </c>
      <c r="B1475" s="63"/>
      <c r="C1475" s="63"/>
      <c r="D1475" s="64" t="s">
        <v>4</v>
      </c>
      <c r="E1475" s="64"/>
      <c r="F1475" s="64"/>
      <c r="G1475" s="64" t="s">
        <v>2297</v>
      </c>
      <c r="H1475" s="64" t="s">
        <v>2298</v>
      </c>
      <c r="I1475" s="64"/>
      <c r="J1475" s="64" t="s">
        <v>2299</v>
      </c>
      <c r="K1475" s="64"/>
      <c r="L1475" s="64" t="s">
        <v>2300</v>
      </c>
    </row>
    <row r="1476" ht="21" customHeight="1" spans="1:12">
      <c r="A1476" s="65" t="s">
        <v>2772</v>
      </c>
      <c r="B1476" s="66" t="s">
        <v>2773</v>
      </c>
      <c r="C1476" s="66"/>
      <c r="D1476" s="65" t="s">
        <v>14</v>
      </c>
      <c r="E1476" s="65"/>
      <c r="F1476" s="65"/>
      <c r="G1476" s="65" t="s">
        <v>193</v>
      </c>
      <c r="H1476" s="67">
        <v>1</v>
      </c>
      <c r="I1476" s="67"/>
      <c r="J1476" s="70">
        <v>10.54</v>
      </c>
      <c r="K1476" s="70"/>
      <c r="L1476" s="70">
        <f>TRUNC(TRUNC(H1476,8)*J1476,2)</f>
        <v>10.54</v>
      </c>
    </row>
    <row r="1477" ht="15" customHeight="1" spans="1:12">
      <c r="A1477" s="2"/>
      <c r="B1477" s="2"/>
      <c r="C1477" s="2"/>
      <c r="D1477" s="2"/>
      <c r="E1477" s="2"/>
      <c r="F1477" s="2"/>
      <c r="G1477" s="2"/>
      <c r="H1477" s="68" t="s">
        <v>2317</v>
      </c>
      <c r="I1477" s="68"/>
      <c r="J1477" s="68"/>
      <c r="K1477" s="68"/>
      <c r="L1477" s="71">
        <f>SUM(L1476:L1476)</f>
        <v>10.54</v>
      </c>
    </row>
    <row r="1478" ht="15" customHeight="1" spans="1:12">
      <c r="A1478" s="2"/>
      <c r="B1478" s="2"/>
      <c r="C1478" s="2"/>
      <c r="D1478" s="2"/>
      <c r="E1478" s="2"/>
      <c r="F1478" s="2"/>
      <c r="G1478" s="2"/>
      <c r="H1478" s="69" t="s">
        <v>2318</v>
      </c>
      <c r="I1478" s="69"/>
      <c r="J1478" s="69"/>
      <c r="K1478" s="69"/>
      <c r="L1478" s="72">
        <f>SUM(L1470,L1474,L1477)</f>
        <v>12.75</v>
      </c>
    </row>
    <row r="1479" ht="9.95" customHeight="1" spans="1:12">
      <c r="A1479" s="2"/>
      <c r="B1479" s="2"/>
      <c r="C1479" s="2"/>
      <c r="D1479" s="2"/>
      <c r="E1479" s="2"/>
      <c r="F1479" s="2"/>
      <c r="G1479" s="2"/>
      <c r="H1479" s="61"/>
      <c r="I1479" s="61"/>
      <c r="J1479" s="61"/>
      <c r="K1479" s="61"/>
      <c r="L1479" s="61"/>
    </row>
    <row r="1480" ht="20.1" customHeight="1" spans="1:12">
      <c r="A1480" s="62" t="s">
        <v>2894</v>
      </c>
      <c r="B1480" s="62"/>
      <c r="C1480" s="62"/>
      <c r="D1480" s="62"/>
      <c r="E1480" s="62"/>
      <c r="F1480" s="62"/>
      <c r="G1480" s="62"/>
      <c r="H1480" s="62"/>
      <c r="I1480" s="62"/>
      <c r="J1480" s="62"/>
      <c r="K1480" s="62"/>
      <c r="L1480" s="62"/>
    </row>
    <row r="1481" ht="15" customHeight="1" spans="1:12">
      <c r="A1481" s="63" t="s">
        <v>2413</v>
      </c>
      <c r="B1481" s="63"/>
      <c r="C1481" s="63"/>
      <c r="D1481" s="64" t="s">
        <v>4</v>
      </c>
      <c r="E1481" s="64"/>
      <c r="F1481" s="64"/>
      <c r="G1481" s="64" t="s">
        <v>2297</v>
      </c>
      <c r="H1481" s="64" t="s">
        <v>2298</v>
      </c>
      <c r="I1481" s="64"/>
      <c r="J1481" s="64" t="s">
        <v>2299</v>
      </c>
      <c r="K1481" s="64"/>
      <c r="L1481" s="64" t="s">
        <v>2300</v>
      </c>
    </row>
    <row r="1482" ht="21" customHeight="1" spans="1:12">
      <c r="A1482" s="65" t="s">
        <v>2764</v>
      </c>
      <c r="B1482" s="66" t="s">
        <v>2765</v>
      </c>
      <c r="C1482" s="66"/>
      <c r="D1482" s="65" t="s">
        <v>14</v>
      </c>
      <c r="E1482" s="65"/>
      <c r="F1482" s="65"/>
      <c r="G1482" s="65" t="s">
        <v>193</v>
      </c>
      <c r="H1482" s="67">
        <v>0.025</v>
      </c>
      <c r="I1482" s="67"/>
      <c r="J1482" s="70">
        <v>24.95</v>
      </c>
      <c r="K1482" s="70"/>
      <c r="L1482" s="70">
        <f>TRUNC(TRUNC(H1482,8)*J1482,2)</f>
        <v>0.62</v>
      </c>
    </row>
    <row r="1483" ht="29.1" customHeight="1" spans="1:12">
      <c r="A1483" s="65" t="s">
        <v>2766</v>
      </c>
      <c r="B1483" s="66" t="s">
        <v>2767</v>
      </c>
      <c r="C1483" s="66"/>
      <c r="D1483" s="65" t="s">
        <v>14</v>
      </c>
      <c r="E1483" s="65"/>
      <c r="F1483" s="65"/>
      <c r="G1483" s="65" t="s">
        <v>35</v>
      </c>
      <c r="H1483" s="67">
        <v>0.357</v>
      </c>
      <c r="I1483" s="67"/>
      <c r="J1483" s="70">
        <v>0.21</v>
      </c>
      <c r="K1483" s="70"/>
      <c r="L1483" s="70">
        <f>TRUNC(TRUNC(H1483,8)*J1483,2)</f>
        <v>0.07</v>
      </c>
    </row>
    <row r="1484" ht="15" customHeight="1" spans="1:12">
      <c r="A1484" s="2"/>
      <c r="B1484" s="2"/>
      <c r="C1484" s="2"/>
      <c r="D1484" s="2"/>
      <c r="E1484" s="2"/>
      <c r="F1484" s="2"/>
      <c r="G1484" s="2"/>
      <c r="H1484" s="68" t="s">
        <v>2424</v>
      </c>
      <c r="I1484" s="68"/>
      <c r="J1484" s="68"/>
      <c r="K1484" s="68"/>
      <c r="L1484" s="71">
        <f>SUM(L1482:L1483)</f>
        <v>0.69</v>
      </c>
    </row>
    <row r="1485" ht="15" customHeight="1" spans="1:12">
      <c r="A1485" s="63" t="s">
        <v>2389</v>
      </c>
      <c r="B1485" s="63"/>
      <c r="C1485" s="63"/>
      <c r="D1485" s="64" t="s">
        <v>4</v>
      </c>
      <c r="E1485" s="64"/>
      <c r="F1485" s="64"/>
      <c r="G1485" s="64" t="s">
        <v>2297</v>
      </c>
      <c r="H1485" s="64" t="s">
        <v>2298</v>
      </c>
      <c r="I1485" s="64"/>
      <c r="J1485" s="64" t="s">
        <v>2299</v>
      </c>
      <c r="K1485" s="64"/>
      <c r="L1485" s="64" t="s">
        <v>2300</v>
      </c>
    </row>
    <row r="1486" ht="21" customHeight="1" spans="1:12">
      <c r="A1486" s="65" t="s">
        <v>2768</v>
      </c>
      <c r="B1486" s="66" t="s">
        <v>2769</v>
      </c>
      <c r="C1486" s="66"/>
      <c r="D1486" s="65" t="s">
        <v>14</v>
      </c>
      <c r="E1486" s="65"/>
      <c r="F1486" s="65"/>
      <c r="G1486" s="65" t="s">
        <v>2392</v>
      </c>
      <c r="H1486" s="67">
        <v>0.0042</v>
      </c>
      <c r="I1486" s="67"/>
      <c r="J1486" s="70">
        <v>23.95</v>
      </c>
      <c r="K1486" s="70"/>
      <c r="L1486" s="70">
        <f>TRUNC(TRUNC(H1486,8)*J1486,2)</f>
        <v>0.1</v>
      </c>
    </row>
    <row r="1487" ht="15" customHeight="1" spans="1:12">
      <c r="A1487" s="65" t="s">
        <v>2770</v>
      </c>
      <c r="B1487" s="66" t="s">
        <v>2771</v>
      </c>
      <c r="C1487" s="66"/>
      <c r="D1487" s="65" t="s">
        <v>14</v>
      </c>
      <c r="E1487" s="65"/>
      <c r="F1487" s="65"/>
      <c r="G1487" s="65" t="s">
        <v>2392</v>
      </c>
      <c r="H1487" s="67">
        <v>0.0259</v>
      </c>
      <c r="I1487" s="67"/>
      <c r="J1487" s="70">
        <v>32.02</v>
      </c>
      <c r="K1487" s="70"/>
      <c r="L1487" s="70">
        <f>TRUNC(TRUNC(H1487,8)*J1487,2)</f>
        <v>0.82</v>
      </c>
    </row>
    <row r="1488" ht="18" customHeight="1" spans="1:12">
      <c r="A1488" s="2"/>
      <c r="B1488" s="2"/>
      <c r="C1488" s="2"/>
      <c r="D1488" s="2"/>
      <c r="E1488" s="2"/>
      <c r="F1488" s="2"/>
      <c r="G1488" s="2"/>
      <c r="H1488" s="68" t="s">
        <v>2393</v>
      </c>
      <c r="I1488" s="68"/>
      <c r="J1488" s="68"/>
      <c r="K1488" s="68"/>
      <c r="L1488" s="71">
        <f>SUM(L1486:L1487)</f>
        <v>0.92</v>
      </c>
    </row>
    <row r="1489" ht="15" customHeight="1" spans="1:12">
      <c r="A1489" s="63" t="s">
        <v>2314</v>
      </c>
      <c r="B1489" s="63"/>
      <c r="C1489" s="63"/>
      <c r="D1489" s="64" t="s">
        <v>4</v>
      </c>
      <c r="E1489" s="64"/>
      <c r="F1489" s="64"/>
      <c r="G1489" s="64" t="s">
        <v>2297</v>
      </c>
      <c r="H1489" s="64" t="s">
        <v>2298</v>
      </c>
      <c r="I1489" s="64"/>
      <c r="J1489" s="64" t="s">
        <v>2299</v>
      </c>
      <c r="K1489" s="64"/>
      <c r="L1489" s="64" t="s">
        <v>2300</v>
      </c>
    </row>
    <row r="1490" ht="21" customHeight="1" spans="1:12">
      <c r="A1490" s="65" t="s">
        <v>2784</v>
      </c>
      <c r="B1490" s="66" t="s">
        <v>2785</v>
      </c>
      <c r="C1490" s="66"/>
      <c r="D1490" s="65" t="s">
        <v>14</v>
      </c>
      <c r="E1490" s="65"/>
      <c r="F1490" s="65"/>
      <c r="G1490" s="65" t="s">
        <v>193</v>
      </c>
      <c r="H1490" s="67">
        <v>1</v>
      </c>
      <c r="I1490" s="67"/>
      <c r="J1490" s="70">
        <v>9.71</v>
      </c>
      <c r="K1490" s="70"/>
      <c r="L1490" s="70">
        <f>TRUNC(TRUNC(H1490,8)*J1490,2)</f>
        <v>9.71</v>
      </c>
    </row>
    <row r="1491" ht="15" customHeight="1" spans="1:12">
      <c r="A1491" s="2"/>
      <c r="B1491" s="2"/>
      <c r="C1491" s="2"/>
      <c r="D1491" s="2"/>
      <c r="E1491" s="2"/>
      <c r="F1491" s="2"/>
      <c r="G1491" s="2"/>
      <c r="H1491" s="68" t="s">
        <v>2317</v>
      </c>
      <c r="I1491" s="68"/>
      <c r="J1491" s="68"/>
      <c r="K1491" s="68"/>
      <c r="L1491" s="71">
        <f>SUM(L1490:L1490)</f>
        <v>9.71</v>
      </c>
    </row>
    <row r="1492" ht="15" customHeight="1" spans="1:12">
      <c r="A1492" s="2"/>
      <c r="B1492" s="2"/>
      <c r="C1492" s="2"/>
      <c r="D1492" s="2"/>
      <c r="E1492" s="2"/>
      <c r="F1492" s="2"/>
      <c r="G1492" s="2"/>
      <c r="H1492" s="69" t="s">
        <v>2318</v>
      </c>
      <c r="I1492" s="69"/>
      <c r="J1492" s="69"/>
      <c r="K1492" s="69"/>
      <c r="L1492" s="72">
        <f>SUM(L1484,L1488,L1491)</f>
        <v>11.32</v>
      </c>
    </row>
    <row r="1493" ht="9.95" customHeight="1" spans="1:12">
      <c r="A1493" s="2"/>
      <c r="B1493" s="2"/>
      <c r="C1493" s="2"/>
      <c r="D1493" s="2"/>
      <c r="E1493" s="2"/>
      <c r="F1493" s="2"/>
      <c r="G1493" s="2"/>
      <c r="H1493" s="61"/>
      <c r="I1493" s="61"/>
      <c r="J1493" s="61"/>
      <c r="K1493" s="61"/>
      <c r="L1493" s="61"/>
    </row>
    <row r="1494" ht="20.1" customHeight="1" spans="1:12">
      <c r="A1494" s="62" t="s">
        <v>2895</v>
      </c>
      <c r="B1494" s="62"/>
      <c r="C1494" s="62"/>
      <c r="D1494" s="62"/>
      <c r="E1494" s="62"/>
      <c r="F1494" s="62"/>
      <c r="G1494" s="62"/>
      <c r="H1494" s="62"/>
      <c r="I1494" s="62"/>
      <c r="J1494" s="62"/>
      <c r="K1494" s="62"/>
      <c r="L1494" s="62"/>
    </row>
    <row r="1495" ht="15" customHeight="1" spans="1:12">
      <c r="A1495" s="63" t="s">
        <v>2413</v>
      </c>
      <c r="B1495" s="63"/>
      <c r="C1495" s="63"/>
      <c r="D1495" s="64" t="s">
        <v>4</v>
      </c>
      <c r="E1495" s="64"/>
      <c r="F1495" s="64"/>
      <c r="G1495" s="64" t="s">
        <v>2297</v>
      </c>
      <c r="H1495" s="64" t="s">
        <v>2298</v>
      </c>
      <c r="I1495" s="64"/>
      <c r="J1495" s="64" t="s">
        <v>2299</v>
      </c>
      <c r="K1495" s="64"/>
      <c r="L1495" s="64" t="s">
        <v>2300</v>
      </c>
    </row>
    <row r="1496" ht="15" customHeight="1" spans="1:12">
      <c r="A1496" s="65" t="s">
        <v>2896</v>
      </c>
      <c r="B1496" s="66" t="s">
        <v>2897</v>
      </c>
      <c r="C1496" s="66"/>
      <c r="D1496" s="65" t="s">
        <v>14</v>
      </c>
      <c r="E1496" s="65"/>
      <c r="F1496" s="65"/>
      <c r="G1496" s="65" t="s">
        <v>2732</v>
      </c>
      <c r="H1496" s="67">
        <v>0.006</v>
      </c>
      <c r="I1496" s="67"/>
      <c r="J1496" s="70">
        <v>517.3</v>
      </c>
      <c r="K1496" s="70"/>
      <c r="L1496" s="70">
        <f>TRUNC(TRUNC(H1496,8)*J1496,2)</f>
        <v>3.1</v>
      </c>
    </row>
    <row r="1497" ht="21" customHeight="1" spans="1:12">
      <c r="A1497" s="65" t="s">
        <v>2898</v>
      </c>
      <c r="B1497" s="66" t="s">
        <v>2899</v>
      </c>
      <c r="C1497" s="66"/>
      <c r="D1497" s="65" t="s">
        <v>14</v>
      </c>
      <c r="E1497" s="65"/>
      <c r="F1497" s="65"/>
      <c r="G1497" s="65" t="s">
        <v>2900</v>
      </c>
      <c r="H1497" s="67">
        <v>0.6452</v>
      </c>
      <c r="I1497" s="67"/>
      <c r="J1497" s="70">
        <v>31.89</v>
      </c>
      <c r="K1497" s="70"/>
      <c r="L1497" s="70">
        <f>TRUNC(TRUNC(H1497,8)*J1497,2)</f>
        <v>20.57</v>
      </c>
    </row>
    <row r="1498" ht="21" customHeight="1" spans="1:12">
      <c r="A1498" s="65" t="s">
        <v>2901</v>
      </c>
      <c r="B1498" s="66" t="s">
        <v>2902</v>
      </c>
      <c r="C1498" s="66"/>
      <c r="D1498" s="65" t="s">
        <v>14</v>
      </c>
      <c r="E1498" s="65"/>
      <c r="F1498" s="65"/>
      <c r="G1498" s="65" t="s">
        <v>146</v>
      </c>
      <c r="H1498" s="67">
        <v>1</v>
      </c>
      <c r="I1498" s="67"/>
      <c r="J1498" s="70">
        <v>0.68</v>
      </c>
      <c r="K1498" s="70"/>
      <c r="L1498" s="70">
        <f>TRUNC(TRUNC(H1498,8)*J1498,2)</f>
        <v>0.68</v>
      </c>
    </row>
    <row r="1499" ht="15" customHeight="1" spans="1:12">
      <c r="A1499" s="2"/>
      <c r="B1499" s="2"/>
      <c r="C1499" s="2"/>
      <c r="D1499" s="2"/>
      <c r="E1499" s="2"/>
      <c r="F1499" s="2"/>
      <c r="G1499" s="2"/>
      <c r="H1499" s="68" t="s">
        <v>2424</v>
      </c>
      <c r="I1499" s="68"/>
      <c r="J1499" s="68"/>
      <c r="K1499" s="68"/>
      <c r="L1499" s="71">
        <f>SUM(L1496:L1498)</f>
        <v>24.35</v>
      </c>
    </row>
    <row r="1500" ht="15" customHeight="1" spans="1:12">
      <c r="A1500" s="63" t="s">
        <v>2389</v>
      </c>
      <c r="B1500" s="63"/>
      <c r="C1500" s="63"/>
      <c r="D1500" s="64" t="s">
        <v>4</v>
      </c>
      <c r="E1500" s="64"/>
      <c r="F1500" s="64"/>
      <c r="G1500" s="64" t="s">
        <v>2297</v>
      </c>
      <c r="H1500" s="64" t="s">
        <v>2298</v>
      </c>
      <c r="I1500" s="64"/>
      <c r="J1500" s="64" t="s">
        <v>2299</v>
      </c>
      <c r="K1500" s="64"/>
      <c r="L1500" s="64" t="s">
        <v>2300</v>
      </c>
    </row>
    <row r="1501" ht="15" customHeight="1" spans="1:12">
      <c r="A1501" s="65" t="s">
        <v>2630</v>
      </c>
      <c r="B1501" s="66" t="s">
        <v>2631</v>
      </c>
      <c r="C1501" s="66"/>
      <c r="D1501" s="65" t="s">
        <v>14</v>
      </c>
      <c r="E1501" s="65"/>
      <c r="F1501" s="65"/>
      <c r="G1501" s="65" t="s">
        <v>2392</v>
      </c>
      <c r="H1501" s="67">
        <v>1.3276</v>
      </c>
      <c r="I1501" s="67"/>
      <c r="J1501" s="70">
        <v>32.27</v>
      </c>
      <c r="K1501" s="70"/>
      <c r="L1501" s="70">
        <f>TRUNC(TRUNC(H1501,8)*J1501,2)</f>
        <v>42.84</v>
      </c>
    </row>
    <row r="1502" ht="15" customHeight="1" spans="1:12">
      <c r="A1502" s="65" t="s">
        <v>2395</v>
      </c>
      <c r="B1502" s="66" t="s">
        <v>2396</v>
      </c>
      <c r="C1502" s="66"/>
      <c r="D1502" s="65" t="s">
        <v>14</v>
      </c>
      <c r="E1502" s="65"/>
      <c r="F1502" s="65"/>
      <c r="G1502" s="65" t="s">
        <v>2392</v>
      </c>
      <c r="H1502" s="67">
        <v>0.2687</v>
      </c>
      <c r="I1502" s="67"/>
      <c r="J1502" s="70">
        <v>23.23</v>
      </c>
      <c r="K1502" s="70"/>
      <c r="L1502" s="70">
        <f>TRUNC(TRUNC(H1502,8)*J1502,2)</f>
        <v>6.24</v>
      </c>
    </row>
    <row r="1503" ht="18" customHeight="1" spans="1:12">
      <c r="A1503" s="2"/>
      <c r="B1503" s="2"/>
      <c r="C1503" s="2"/>
      <c r="D1503" s="2"/>
      <c r="E1503" s="2"/>
      <c r="F1503" s="2"/>
      <c r="G1503" s="2"/>
      <c r="H1503" s="68" t="s">
        <v>2393</v>
      </c>
      <c r="I1503" s="68"/>
      <c r="J1503" s="68"/>
      <c r="K1503" s="68"/>
      <c r="L1503" s="71">
        <f>SUM(L1501:L1502)</f>
        <v>49.08</v>
      </c>
    </row>
    <row r="1504" ht="15" customHeight="1" spans="1:12">
      <c r="A1504" s="2"/>
      <c r="B1504" s="2"/>
      <c r="C1504" s="2"/>
      <c r="D1504" s="2"/>
      <c r="E1504" s="2"/>
      <c r="F1504" s="2"/>
      <c r="G1504" s="2"/>
      <c r="H1504" s="69" t="s">
        <v>2318</v>
      </c>
      <c r="I1504" s="69"/>
      <c r="J1504" s="69"/>
      <c r="K1504" s="69"/>
      <c r="L1504" s="72">
        <f>SUM(L1499,L1503)</f>
        <v>73.43</v>
      </c>
    </row>
    <row r="1505" ht="9.95" customHeight="1" spans="1:12">
      <c r="A1505" s="2"/>
      <c r="B1505" s="2"/>
      <c r="C1505" s="2"/>
      <c r="D1505" s="2"/>
      <c r="E1505" s="2"/>
      <c r="F1505" s="2"/>
      <c r="G1505" s="2"/>
      <c r="H1505" s="61"/>
      <c r="I1505" s="61"/>
      <c r="J1505" s="61"/>
      <c r="K1505" s="61"/>
      <c r="L1505" s="61"/>
    </row>
    <row r="1506" ht="20.1" customHeight="1" spans="1:12">
      <c r="A1506" s="62" t="s">
        <v>2903</v>
      </c>
      <c r="B1506" s="62"/>
      <c r="C1506" s="62"/>
      <c r="D1506" s="62"/>
      <c r="E1506" s="62"/>
      <c r="F1506" s="62"/>
      <c r="G1506" s="62"/>
      <c r="H1506" s="62"/>
      <c r="I1506" s="62"/>
      <c r="J1506" s="62"/>
      <c r="K1506" s="62"/>
      <c r="L1506" s="62"/>
    </row>
    <row r="1507" ht="15" customHeight="1" spans="1:12">
      <c r="A1507" s="63" t="s">
        <v>2381</v>
      </c>
      <c r="B1507" s="63"/>
      <c r="C1507" s="63"/>
      <c r="D1507" s="64" t="s">
        <v>4</v>
      </c>
      <c r="E1507" s="64"/>
      <c r="F1507" s="64"/>
      <c r="G1507" s="64" t="s">
        <v>2297</v>
      </c>
      <c r="H1507" s="64" t="s">
        <v>2298</v>
      </c>
      <c r="I1507" s="64"/>
      <c r="J1507" s="64" t="s">
        <v>2299</v>
      </c>
      <c r="K1507" s="64"/>
      <c r="L1507" s="64" t="s">
        <v>2300</v>
      </c>
    </row>
    <row r="1508" ht="29.1" customHeight="1" spans="1:12">
      <c r="A1508" s="65" t="s">
        <v>2757</v>
      </c>
      <c r="B1508" s="66" t="s">
        <v>2758</v>
      </c>
      <c r="C1508" s="66"/>
      <c r="D1508" s="65" t="s">
        <v>14</v>
      </c>
      <c r="E1508" s="65"/>
      <c r="F1508" s="65"/>
      <c r="G1508" s="65" t="s">
        <v>2384</v>
      </c>
      <c r="H1508" s="67">
        <v>0.131</v>
      </c>
      <c r="I1508" s="67"/>
      <c r="J1508" s="70">
        <v>0.46</v>
      </c>
      <c r="K1508" s="70"/>
      <c r="L1508" s="70">
        <f>ROUND(ROUND(H1508,8)*J1508,2)</f>
        <v>0.06</v>
      </c>
    </row>
    <row r="1509" ht="29.1" customHeight="1" spans="1:12">
      <c r="A1509" s="65" t="s">
        <v>2759</v>
      </c>
      <c r="B1509" s="66" t="s">
        <v>2760</v>
      </c>
      <c r="C1509" s="66"/>
      <c r="D1509" s="65" t="s">
        <v>14</v>
      </c>
      <c r="E1509" s="65"/>
      <c r="F1509" s="65"/>
      <c r="G1509" s="65" t="s">
        <v>2387</v>
      </c>
      <c r="H1509" s="67">
        <v>0.12</v>
      </c>
      <c r="I1509" s="67"/>
      <c r="J1509" s="70">
        <v>1.32</v>
      </c>
      <c r="K1509" s="70"/>
      <c r="L1509" s="70">
        <f>ROUND(ROUND(H1509,8)*J1509,2)</f>
        <v>0.16</v>
      </c>
    </row>
    <row r="1510" ht="18" customHeight="1" spans="1:12">
      <c r="A1510" s="2"/>
      <c r="B1510" s="2"/>
      <c r="C1510" s="2"/>
      <c r="D1510" s="2"/>
      <c r="E1510" s="2"/>
      <c r="F1510" s="2"/>
      <c r="G1510" s="2"/>
      <c r="H1510" s="68" t="s">
        <v>2388</v>
      </c>
      <c r="I1510" s="68"/>
      <c r="J1510" s="68"/>
      <c r="K1510" s="68"/>
      <c r="L1510" s="71">
        <f>SUM(L1508:L1509)</f>
        <v>0.22</v>
      </c>
    </row>
    <row r="1511" ht="15" customHeight="1" spans="1:12">
      <c r="A1511" s="63" t="s">
        <v>2413</v>
      </c>
      <c r="B1511" s="63"/>
      <c r="C1511" s="63"/>
      <c r="D1511" s="64" t="s">
        <v>4</v>
      </c>
      <c r="E1511" s="64"/>
      <c r="F1511" s="64"/>
      <c r="G1511" s="64" t="s">
        <v>2297</v>
      </c>
      <c r="H1511" s="64" t="s">
        <v>2298</v>
      </c>
      <c r="I1511" s="64"/>
      <c r="J1511" s="64" t="s">
        <v>2299</v>
      </c>
      <c r="K1511" s="64"/>
      <c r="L1511" s="64" t="s">
        <v>2300</v>
      </c>
    </row>
    <row r="1512" ht="38.1" customHeight="1" spans="1:12">
      <c r="A1512" s="65" t="s">
        <v>2904</v>
      </c>
      <c r="B1512" s="66" t="s">
        <v>2905</v>
      </c>
      <c r="C1512" s="66"/>
      <c r="D1512" s="65" t="s">
        <v>14</v>
      </c>
      <c r="E1512" s="65"/>
      <c r="F1512" s="65"/>
      <c r="G1512" s="65" t="s">
        <v>51</v>
      </c>
      <c r="H1512" s="67">
        <v>1</v>
      </c>
      <c r="I1512" s="67"/>
      <c r="J1512" s="70">
        <v>596.17</v>
      </c>
      <c r="K1512" s="70"/>
      <c r="L1512" s="70">
        <f>ROUND(ROUND(H1512,8)*J1512,2)</f>
        <v>596.17</v>
      </c>
    </row>
    <row r="1513" ht="15" customHeight="1" spans="1:12">
      <c r="A1513" s="2"/>
      <c r="B1513" s="2"/>
      <c r="C1513" s="2"/>
      <c r="D1513" s="2"/>
      <c r="E1513" s="2"/>
      <c r="F1513" s="2"/>
      <c r="G1513" s="2"/>
      <c r="H1513" s="68" t="s">
        <v>2424</v>
      </c>
      <c r="I1513" s="68"/>
      <c r="J1513" s="68"/>
      <c r="K1513" s="68"/>
      <c r="L1513" s="71">
        <f>SUM(L1512:L1512)</f>
        <v>596.17</v>
      </c>
    </row>
    <row r="1514" ht="15" customHeight="1" spans="1:12">
      <c r="A1514" s="63" t="s">
        <v>2389</v>
      </c>
      <c r="B1514" s="63"/>
      <c r="C1514" s="63"/>
      <c r="D1514" s="64" t="s">
        <v>4</v>
      </c>
      <c r="E1514" s="64"/>
      <c r="F1514" s="64"/>
      <c r="G1514" s="64" t="s">
        <v>2297</v>
      </c>
      <c r="H1514" s="64" t="s">
        <v>2298</v>
      </c>
      <c r="I1514" s="64"/>
      <c r="J1514" s="64" t="s">
        <v>2299</v>
      </c>
      <c r="K1514" s="64"/>
      <c r="L1514" s="64" t="s">
        <v>2300</v>
      </c>
    </row>
    <row r="1515" ht="21" customHeight="1" spans="1:12">
      <c r="A1515" s="65" t="s">
        <v>2523</v>
      </c>
      <c r="B1515" s="66" t="s">
        <v>2524</v>
      </c>
      <c r="C1515" s="66"/>
      <c r="D1515" s="65" t="s">
        <v>14</v>
      </c>
      <c r="E1515" s="65"/>
      <c r="F1515" s="65"/>
      <c r="G1515" s="65" t="s">
        <v>2392</v>
      </c>
      <c r="H1515" s="67">
        <v>0.125</v>
      </c>
      <c r="I1515" s="67"/>
      <c r="J1515" s="70">
        <v>31.88</v>
      </c>
      <c r="K1515" s="70"/>
      <c r="L1515" s="70">
        <f>ROUND(ROUND(H1515,8)*J1515,2)</f>
        <v>3.99</v>
      </c>
    </row>
    <row r="1516" ht="15" customHeight="1" spans="1:12">
      <c r="A1516" s="65" t="s">
        <v>2630</v>
      </c>
      <c r="B1516" s="66" t="s">
        <v>2631</v>
      </c>
      <c r="C1516" s="66"/>
      <c r="D1516" s="65" t="s">
        <v>14</v>
      </c>
      <c r="E1516" s="65"/>
      <c r="F1516" s="65"/>
      <c r="G1516" s="65" t="s">
        <v>2392</v>
      </c>
      <c r="H1516" s="67">
        <v>0.753</v>
      </c>
      <c r="I1516" s="67"/>
      <c r="J1516" s="70">
        <v>32.27</v>
      </c>
      <c r="K1516" s="70"/>
      <c r="L1516" s="70">
        <f>ROUND(ROUND(H1516,8)*J1516,2)</f>
        <v>24.3</v>
      </c>
    </row>
    <row r="1517" ht="15" customHeight="1" spans="1:12">
      <c r="A1517" s="65" t="s">
        <v>2395</v>
      </c>
      <c r="B1517" s="66" t="s">
        <v>2396</v>
      </c>
      <c r="C1517" s="66"/>
      <c r="D1517" s="65" t="s">
        <v>14</v>
      </c>
      <c r="E1517" s="65"/>
      <c r="F1517" s="65"/>
      <c r="G1517" s="65" t="s">
        <v>2392</v>
      </c>
      <c r="H1517" s="67">
        <v>0.826</v>
      </c>
      <c r="I1517" s="67"/>
      <c r="J1517" s="70">
        <v>23.23</v>
      </c>
      <c r="K1517" s="70"/>
      <c r="L1517" s="70">
        <f>ROUND(ROUND(H1517,8)*J1517,2)</f>
        <v>19.19</v>
      </c>
    </row>
    <row r="1518" ht="18" customHeight="1" spans="1:12">
      <c r="A1518" s="2"/>
      <c r="B1518" s="2"/>
      <c r="C1518" s="2"/>
      <c r="D1518" s="2"/>
      <c r="E1518" s="2"/>
      <c r="F1518" s="2"/>
      <c r="G1518" s="2"/>
      <c r="H1518" s="68" t="s">
        <v>2393</v>
      </c>
      <c r="I1518" s="68"/>
      <c r="J1518" s="68"/>
      <c r="K1518" s="68"/>
      <c r="L1518" s="71">
        <f>SUM(L1515:L1517)</f>
        <v>47.48</v>
      </c>
    </row>
    <row r="1519" ht="15" customHeight="1" spans="1:12">
      <c r="A1519" s="93" t="s">
        <v>2906</v>
      </c>
      <c r="B1519" s="93"/>
      <c r="C1519" s="93"/>
      <c r="D1519" s="93"/>
      <c r="E1519" s="2"/>
      <c r="F1519" s="2"/>
      <c r="G1519" s="2"/>
      <c r="H1519" s="69" t="s">
        <v>2318</v>
      </c>
      <c r="I1519" s="69"/>
      <c r="J1519" s="69"/>
      <c r="K1519" s="69"/>
      <c r="L1519" s="72">
        <v>643.87</v>
      </c>
    </row>
    <row r="1520" ht="2.1" customHeight="1" spans="1:12">
      <c r="A1520" s="93"/>
      <c r="B1520" s="93"/>
      <c r="C1520" s="93"/>
      <c r="D1520" s="93"/>
      <c r="E1520" s="2"/>
      <c r="F1520" s="2"/>
      <c r="G1520" s="2"/>
      <c r="H1520" s="2"/>
      <c r="I1520" s="2"/>
      <c r="J1520" s="2"/>
      <c r="K1520" s="2"/>
      <c r="L1520" s="2"/>
    </row>
    <row r="1521" ht="9.95" customHeight="1" spans="1:12">
      <c r="A1521" s="2"/>
      <c r="B1521" s="2"/>
      <c r="C1521" s="2"/>
      <c r="D1521" s="2"/>
      <c r="E1521" s="2"/>
      <c r="F1521" s="2"/>
      <c r="G1521" s="2"/>
      <c r="H1521" s="61"/>
      <c r="I1521" s="61"/>
      <c r="J1521" s="61"/>
      <c r="K1521" s="61"/>
      <c r="L1521" s="61"/>
    </row>
    <row r="1522" ht="20.1" customHeight="1" spans="1:12">
      <c r="A1522" s="62" t="s">
        <v>2907</v>
      </c>
      <c r="B1522" s="62"/>
      <c r="C1522" s="62"/>
      <c r="D1522" s="62"/>
      <c r="E1522" s="62"/>
      <c r="F1522" s="62"/>
      <c r="G1522" s="62"/>
      <c r="H1522" s="62"/>
      <c r="I1522" s="62"/>
      <c r="J1522" s="62"/>
      <c r="K1522" s="62"/>
      <c r="L1522" s="62"/>
    </row>
    <row r="1523" ht="12.95" customHeight="1" spans="1:12">
      <c r="A1523" s="74" t="s">
        <v>2097</v>
      </c>
      <c r="B1523" s="74"/>
      <c r="C1523" s="74"/>
      <c r="D1523" s="75" t="s">
        <v>2352</v>
      </c>
      <c r="E1523" s="75"/>
      <c r="F1523" s="76" t="s">
        <v>2353</v>
      </c>
      <c r="G1523" s="76"/>
      <c r="H1523" s="76" t="s">
        <v>2354</v>
      </c>
      <c r="I1523" s="76"/>
      <c r="J1523" s="76"/>
      <c r="K1523" s="76"/>
      <c r="L1523" s="76" t="s">
        <v>2355</v>
      </c>
    </row>
    <row r="1524" ht="12" customHeight="1" spans="1:12">
      <c r="A1524" s="74"/>
      <c r="B1524" s="74"/>
      <c r="C1524" s="74"/>
      <c r="D1524" s="75"/>
      <c r="E1524" s="75"/>
      <c r="F1524" s="64" t="s">
        <v>2356</v>
      </c>
      <c r="G1524" s="64" t="s">
        <v>2357</v>
      </c>
      <c r="H1524" s="64" t="s">
        <v>2356</v>
      </c>
      <c r="I1524" s="64"/>
      <c r="J1524" s="64" t="s">
        <v>2357</v>
      </c>
      <c r="K1524" s="64"/>
      <c r="L1524" s="76"/>
    </row>
    <row r="1525" ht="15" customHeight="1" spans="1:12">
      <c r="A1525" s="77" t="s">
        <v>2908</v>
      </c>
      <c r="B1525" s="78" t="s">
        <v>2909</v>
      </c>
      <c r="C1525" s="78"/>
      <c r="D1525" s="79">
        <v>1</v>
      </c>
      <c r="E1525" s="79"/>
      <c r="F1525" s="80">
        <v>0.25</v>
      </c>
      <c r="G1525" s="80">
        <v>0.75</v>
      </c>
      <c r="H1525" s="81">
        <v>10.5663</v>
      </c>
      <c r="I1525" s="81"/>
      <c r="J1525" s="81">
        <v>0.4856</v>
      </c>
      <c r="K1525" s="81"/>
      <c r="L1525" s="81">
        <f>ROUND(D1525*(ROUND(F1525*H1525,4)+ROUND(G1525*J1525,4)),4)</f>
        <v>3.0058</v>
      </c>
    </row>
    <row r="1526" ht="15" customHeight="1" spans="1:12">
      <c r="A1526" s="77" t="s">
        <v>2910</v>
      </c>
      <c r="B1526" s="78" t="s">
        <v>2911</v>
      </c>
      <c r="C1526" s="78"/>
      <c r="D1526" s="79">
        <v>1</v>
      </c>
      <c r="E1526" s="79"/>
      <c r="F1526" s="80">
        <v>0.25</v>
      </c>
      <c r="G1526" s="80">
        <v>0.75</v>
      </c>
      <c r="H1526" s="81">
        <v>0.1507</v>
      </c>
      <c r="I1526" s="81"/>
      <c r="J1526" s="81">
        <v>0.1032</v>
      </c>
      <c r="K1526" s="81"/>
      <c r="L1526" s="81">
        <f>ROUND(D1526*(ROUND(F1526*H1526,4)+ROUND(G1526*J1526,4)),4)</f>
        <v>0.1151</v>
      </c>
    </row>
    <row r="1527" ht="15" customHeight="1" spans="1:12">
      <c r="A1527" s="1"/>
      <c r="B1527" s="1"/>
      <c r="C1527" s="1"/>
      <c r="D1527" s="1"/>
      <c r="E1527" s="1"/>
      <c r="F1527" s="1"/>
      <c r="G1527" s="1"/>
      <c r="H1527" s="82" t="s">
        <v>2374</v>
      </c>
      <c r="I1527" s="82"/>
      <c r="J1527" s="82"/>
      <c r="K1527" s="82"/>
      <c r="L1527" s="85">
        <f>SUM(L1524:L1526)</f>
        <v>3.1209</v>
      </c>
    </row>
    <row r="1528" ht="20.1" customHeight="1" spans="1:12">
      <c r="A1528" s="83" t="s">
        <v>2288</v>
      </c>
      <c r="B1528" s="83"/>
      <c r="C1528" s="83"/>
      <c r="D1528" s="83"/>
      <c r="E1528" s="83"/>
      <c r="F1528" s="83"/>
      <c r="G1528" s="76" t="s">
        <v>2297</v>
      </c>
      <c r="H1528" s="76" t="s">
        <v>2912</v>
      </c>
      <c r="I1528" s="76"/>
      <c r="J1528" s="76" t="s">
        <v>2913</v>
      </c>
      <c r="K1528" s="76"/>
      <c r="L1528" s="76" t="s">
        <v>2355</v>
      </c>
    </row>
    <row r="1529" ht="15" customHeight="1" spans="1:12">
      <c r="A1529" s="77" t="s">
        <v>2914</v>
      </c>
      <c r="B1529" s="84" t="s">
        <v>2915</v>
      </c>
      <c r="C1529" s="84"/>
      <c r="D1529" s="84"/>
      <c r="E1529" s="84"/>
      <c r="F1529" s="84"/>
      <c r="G1529" s="77" t="s">
        <v>2392</v>
      </c>
      <c r="H1529" s="79">
        <v>6</v>
      </c>
      <c r="I1529" s="79"/>
      <c r="J1529" s="81">
        <v>15.74</v>
      </c>
      <c r="K1529" s="81"/>
      <c r="L1529" s="81">
        <f>ROUND(ROUND(H1529,8)*J1529,4)</f>
        <v>94.44</v>
      </c>
    </row>
    <row r="1530" ht="15" customHeight="1" spans="1:12">
      <c r="A1530" s="77" t="s">
        <v>2916</v>
      </c>
      <c r="B1530" s="84" t="s">
        <v>2917</v>
      </c>
      <c r="C1530" s="84"/>
      <c r="D1530" s="84"/>
      <c r="E1530" s="84"/>
      <c r="F1530" s="84"/>
      <c r="G1530" s="77" t="s">
        <v>2392</v>
      </c>
      <c r="H1530" s="79">
        <v>6</v>
      </c>
      <c r="I1530" s="79"/>
      <c r="J1530" s="81">
        <v>22.92</v>
      </c>
      <c r="K1530" s="81"/>
      <c r="L1530" s="81">
        <f>ROUND(ROUND(H1530,8)*J1530,4)</f>
        <v>137.52</v>
      </c>
    </row>
    <row r="1531" ht="15" customHeight="1" spans="1:12">
      <c r="A1531" s="1"/>
      <c r="B1531" s="1"/>
      <c r="C1531" s="1"/>
      <c r="D1531" s="1"/>
      <c r="E1531" s="1"/>
      <c r="F1531" s="1"/>
      <c r="G1531" s="1"/>
      <c r="H1531" s="82" t="s">
        <v>2918</v>
      </c>
      <c r="I1531" s="82"/>
      <c r="J1531" s="82"/>
      <c r="K1531" s="82"/>
      <c r="L1531" s="85">
        <f>SUM(L1529:L1530)</f>
        <v>231.96</v>
      </c>
    </row>
    <row r="1532" ht="15" customHeight="1" spans="1:12">
      <c r="A1532" s="2"/>
      <c r="B1532" s="2"/>
      <c r="C1532" s="2"/>
      <c r="D1532" s="2"/>
      <c r="E1532" s="2"/>
      <c r="F1532" s="2"/>
      <c r="G1532" s="2"/>
      <c r="H1532" s="69" t="s">
        <v>2375</v>
      </c>
      <c r="I1532" s="69"/>
      <c r="J1532" s="69"/>
      <c r="K1532" s="69"/>
      <c r="L1532" s="81">
        <f>SUM(L1527,L1531)</f>
        <v>235.0809</v>
      </c>
    </row>
    <row r="1533" ht="15" customHeight="1" spans="1:12">
      <c r="A1533" s="2"/>
      <c r="B1533" s="2"/>
      <c r="C1533" s="2"/>
      <c r="D1533" s="2"/>
      <c r="E1533" s="2"/>
      <c r="F1533" s="2"/>
      <c r="G1533" s="2"/>
      <c r="H1533" s="69" t="s">
        <v>2376</v>
      </c>
      <c r="I1533" s="69"/>
      <c r="J1533" s="69"/>
      <c r="K1533" s="69"/>
      <c r="L1533" s="86">
        <v>200</v>
      </c>
    </row>
    <row r="1534" ht="15" customHeight="1" spans="1:12">
      <c r="A1534" s="2"/>
      <c r="B1534" s="2"/>
      <c r="C1534" s="2"/>
      <c r="D1534" s="2"/>
      <c r="E1534" s="2"/>
      <c r="F1534" s="2"/>
      <c r="G1534" s="2"/>
      <c r="H1534" s="69" t="s">
        <v>2377</v>
      </c>
      <c r="I1534" s="69"/>
      <c r="J1534" s="69"/>
      <c r="K1534" s="69"/>
      <c r="L1534" s="81">
        <f>ROUND(L1532/L1533,4)</f>
        <v>1.1754</v>
      </c>
    </row>
    <row r="1535" ht="20.1" customHeight="1" spans="1:12">
      <c r="A1535" s="83" t="s">
        <v>2919</v>
      </c>
      <c r="B1535" s="83"/>
      <c r="C1535" s="83"/>
      <c r="D1535" s="83"/>
      <c r="E1535" s="83"/>
      <c r="F1535" s="83"/>
      <c r="G1535" s="76" t="s">
        <v>2297</v>
      </c>
      <c r="H1535" s="76" t="s">
        <v>2912</v>
      </c>
      <c r="I1535" s="76"/>
      <c r="J1535" s="76" t="s">
        <v>2920</v>
      </c>
      <c r="K1535" s="76"/>
      <c r="L1535" s="76" t="s">
        <v>2921</v>
      </c>
    </row>
    <row r="1536" ht="15" customHeight="1" spans="1:12">
      <c r="A1536" s="77" t="s">
        <v>2922</v>
      </c>
      <c r="B1536" s="78" t="s">
        <v>2923</v>
      </c>
      <c r="C1536" s="78"/>
      <c r="D1536" s="78"/>
      <c r="E1536" s="78"/>
      <c r="F1536" s="78"/>
      <c r="G1536" s="77" t="s">
        <v>372</v>
      </c>
      <c r="H1536" s="79">
        <v>1.05</v>
      </c>
      <c r="I1536" s="79"/>
      <c r="J1536" s="81">
        <v>13.1475</v>
      </c>
      <c r="K1536" s="81"/>
      <c r="L1536" s="81">
        <f>ROUND(ROUND(H1536,8)*J1536,4)</f>
        <v>13.8049</v>
      </c>
    </row>
    <row r="1537" ht="15" customHeight="1" spans="1:12">
      <c r="A1537" s="77" t="s">
        <v>2924</v>
      </c>
      <c r="B1537" s="78" t="s">
        <v>2925</v>
      </c>
      <c r="C1537" s="78"/>
      <c r="D1537" s="78"/>
      <c r="E1537" s="78"/>
      <c r="F1537" s="78"/>
      <c r="G1537" s="77" t="s">
        <v>376</v>
      </c>
      <c r="H1537" s="79">
        <v>0.00063</v>
      </c>
      <c r="I1537" s="79"/>
      <c r="J1537" s="81">
        <v>15.3112</v>
      </c>
      <c r="K1537" s="81"/>
      <c r="L1537" s="81">
        <f>ROUND(ROUND(H1537,8)*J1537,4)</f>
        <v>0.0096</v>
      </c>
    </row>
    <row r="1538" ht="15" customHeight="1" spans="1:12">
      <c r="A1538" s="1"/>
      <c r="B1538" s="1"/>
      <c r="C1538" s="1"/>
      <c r="D1538" s="1"/>
      <c r="E1538" s="1"/>
      <c r="F1538" s="1"/>
      <c r="G1538" s="1"/>
      <c r="H1538" s="82" t="s">
        <v>2926</v>
      </c>
      <c r="I1538" s="82"/>
      <c r="J1538" s="82"/>
      <c r="K1538" s="82"/>
      <c r="L1538" s="85">
        <f>SUM(L1536:L1537)</f>
        <v>13.8145</v>
      </c>
    </row>
    <row r="1539" ht="20.1" customHeight="1" spans="1:12">
      <c r="A1539" s="83" t="s">
        <v>2927</v>
      </c>
      <c r="B1539" s="83"/>
      <c r="C1539" s="83"/>
      <c r="D1539" s="83"/>
      <c r="E1539" s="83"/>
      <c r="F1539" s="83"/>
      <c r="G1539" s="76" t="s">
        <v>2297</v>
      </c>
      <c r="H1539" s="76" t="s">
        <v>2912</v>
      </c>
      <c r="I1539" s="76"/>
      <c r="J1539" s="76" t="s">
        <v>2299</v>
      </c>
      <c r="K1539" s="76"/>
      <c r="L1539" s="76" t="s">
        <v>2921</v>
      </c>
    </row>
    <row r="1540" ht="15" customHeight="1" spans="1:12">
      <c r="A1540" s="77" t="s">
        <v>2928</v>
      </c>
      <c r="B1540" s="78" t="s">
        <v>2929</v>
      </c>
      <c r="C1540" s="78"/>
      <c r="D1540" s="78"/>
      <c r="E1540" s="78"/>
      <c r="F1540" s="78"/>
      <c r="G1540" s="77" t="s">
        <v>372</v>
      </c>
      <c r="H1540" s="87">
        <v>0.00088</v>
      </c>
      <c r="I1540" s="87"/>
      <c r="J1540" s="81">
        <v>9.95</v>
      </c>
      <c r="K1540" s="81"/>
      <c r="L1540" s="81">
        <f>ROUND(ROUND(H1540,8)*J1540,4)</f>
        <v>0.0088</v>
      </c>
    </row>
    <row r="1541" ht="15" customHeight="1" spans="1:12">
      <c r="A1541" s="1"/>
      <c r="B1541" s="1"/>
      <c r="C1541" s="1"/>
      <c r="D1541" s="1"/>
      <c r="E1541" s="1"/>
      <c r="F1541" s="1"/>
      <c r="G1541" s="1"/>
      <c r="H1541" s="82" t="s">
        <v>2930</v>
      </c>
      <c r="I1541" s="82"/>
      <c r="J1541" s="82"/>
      <c r="K1541" s="82"/>
      <c r="L1541" s="85">
        <f>SUM(L1540:L1540)</f>
        <v>0.0088</v>
      </c>
    </row>
    <row r="1542" ht="15" customHeight="1" spans="1:12">
      <c r="A1542" s="83" t="s">
        <v>2931</v>
      </c>
      <c r="B1542" s="83"/>
      <c r="C1542" s="83"/>
      <c r="D1542" s="64" t="s">
        <v>2283</v>
      </c>
      <c r="E1542" s="64"/>
      <c r="F1542" s="64" t="s">
        <v>2932</v>
      </c>
      <c r="G1542" s="64"/>
      <c r="H1542" s="64" t="s">
        <v>2912</v>
      </c>
      <c r="I1542" s="64"/>
      <c r="J1542" s="64" t="s">
        <v>2299</v>
      </c>
      <c r="K1542" s="64"/>
      <c r="L1542" s="64" t="s">
        <v>2921</v>
      </c>
    </row>
    <row r="1543" ht="20.1" customHeight="1" spans="1:12">
      <c r="A1543" s="88" t="s">
        <v>2922</v>
      </c>
      <c r="B1543" s="89" t="s">
        <v>2933</v>
      </c>
      <c r="C1543" s="89"/>
      <c r="D1543" s="88" t="s">
        <v>2934</v>
      </c>
      <c r="E1543" s="88"/>
      <c r="F1543" s="88" t="s">
        <v>2935</v>
      </c>
      <c r="G1543" s="88"/>
      <c r="H1543" s="90">
        <v>0.00105</v>
      </c>
      <c r="I1543" s="90"/>
      <c r="J1543" s="92">
        <v>20.64</v>
      </c>
      <c r="K1543" s="92"/>
      <c r="L1543" s="92">
        <f>ROUND(ROUND(H1543,8)*J1543,4)</f>
        <v>0.0217</v>
      </c>
    </row>
    <row r="1544" ht="15" customHeight="1" spans="1:12">
      <c r="A1544" s="1"/>
      <c r="B1544" s="1"/>
      <c r="C1544" s="1"/>
      <c r="D1544" s="1"/>
      <c r="E1544" s="1"/>
      <c r="F1544" s="1"/>
      <c r="G1544" s="1"/>
      <c r="H1544" s="82" t="s">
        <v>2936</v>
      </c>
      <c r="I1544" s="82"/>
      <c r="J1544" s="82"/>
      <c r="K1544" s="82"/>
      <c r="L1544" s="81">
        <f>SUM(L1543:L1543)</f>
        <v>0.0217</v>
      </c>
    </row>
    <row r="1545" ht="12.95" customHeight="1" spans="1:12">
      <c r="A1545" s="83" t="s">
        <v>2937</v>
      </c>
      <c r="B1545" s="83"/>
      <c r="C1545" s="64" t="s">
        <v>5</v>
      </c>
      <c r="D1545" s="64" t="s">
        <v>6</v>
      </c>
      <c r="E1545" s="64"/>
      <c r="F1545" s="64" t="s">
        <v>2938</v>
      </c>
      <c r="G1545" s="64"/>
      <c r="H1545" s="64" t="s">
        <v>2939</v>
      </c>
      <c r="I1545" s="64"/>
      <c r="J1545" s="64" t="s">
        <v>2940</v>
      </c>
      <c r="K1545" s="64"/>
      <c r="L1545" s="64" t="s">
        <v>2921</v>
      </c>
    </row>
    <row r="1546" ht="12" customHeight="1" spans="1:12">
      <c r="A1546" s="83"/>
      <c r="B1546" s="83"/>
      <c r="C1546" s="64"/>
      <c r="D1546" s="64"/>
      <c r="E1546" s="64"/>
      <c r="F1546" s="64" t="s">
        <v>2941</v>
      </c>
      <c r="G1546" s="64" t="s">
        <v>2942</v>
      </c>
      <c r="H1546" s="64" t="s">
        <v>2941</v>
      </c>
      <c r="I1546" s="64" t="s">
        <v>2942</v>
      </c>
      <c r="J1546" s="64" t="s">
        <v>2941</v>
      </c>
      <c r="K1546" s="64" t="s">
        <v>2942</v>
      </c>
      <c r="L1546" s="64"/>
    </row>
    <row r="1547" ht="27.95" customHeight="1" spans="1:12">
      <c r="A1547" s="88" t="s">
        <v>2922</v>
      </c>
      <c r="B1547" s="89" t="s">
        <v>2933</v>
      </c>
      <c r="C1547" s="88" t="s">
        <v>2943</v>
      </c>
      <c r="D1547" s="90">
        <v>0.00105</v>
      </c>
      <c r="E1547" s="90"/>
      <c r="F1547" s="91">
        <v>0</v>
      </c>
      <c r="G1547" s="92">
        <v>2.14</v>
      </c>
      <c r="H1547" s="91">
        <v>0</v>
      </c>
      <c r="I1547" s="92">
        <v>1.71</v>
      </c>
      <c r="J1547" s="91">
        <v>0</v>
      </c>
      <c r="K1547" s="92">
        <v>1.41</v>
      </c>
      <c r="L1547" s="92">
        <f>ROUND(D1547*(ROUND(F1547*G1547,4)+ROUND(H1547*I1547,4)+ROUND(J1547*K1547,4)),4)</f>
        <v>0</v>
      </c>
    </row>
    <row r="1548" ht="15" customHeight="1" spans="1:12">
      <c r="A1548" s="1"/>
      <c r="B1548" s="1"/>
      <c r="C1548" s="1"/>
      <c r="D1548" s="1"/>
      <c r="E1548" s="1"/>
      <c r="F1548" s="1"/>
      <c r="G1548" s="1"/>
      <c r="H1548" s="82" t="s">
        <v>2944</v>
      </c>
      <c r="I1548" s="82"/>
      <c r="J1548" s="82"/>
      <c r="K1548" s="82"/>
      <c r="L1548" s="81">
        <f>SUM(L1546:L1547)</f>
        <v>0</v>
      </c>
    </row>
    <row r="1549" ht="15" customHeight="1" spans="1:12">
      <c r="A1549" s="2"/>
      <c r="B1549" s="2"/>
      <c r="C1549" s="2"/>
      <c r="D1549" s="2"/>
      <c r="E1549" s="2"/>
      <c r="F1549" s="2"/>
      <c r="G1549" s="2"/>
      <c r="H1549" s="69" t="s">
        <v>2378</v>
      </c>
      <c r="I1549" s="69"/>
      <c r="J1549" s="69"/>
      <c r="K1549" s="69"/>
      <c r="L1549" s="81">
        <f>SUM(L1534,L1538,L1541,L1544,L1548)</f>
        <v>15.0204</v>
      </c>
    </row>
    <row r="1550" ht="15" customHeight="1" spans="1:12">
      <c r="A1550" s="2"/>
      <c r="B1550" s="2"/>
      <c r="C1550" s="2"/>
      <c r="D1550" s="2"/>
      <c r="E1550" s="2"/>
      <c r="F1550" s="2"/>
      <c r="G1550" s="2"/>
      <c r="H1550" s="69" t="s">
        <v>2318</v>
      </c>
      <c r="I1550" s="69"/>
      <c r="J1550" s="69"/>
      <c r="K1550" s="69"/>
      <c r="L1550" s="72">
        <f>SUM(L1549)</f>
        <v>15.0204</v>
      </c>
    </row>
    <row r="1551" ht="9.95" customHeight="1" spans="1:12">
      <c r="A1551" s="2"/>
      <c r="B1551" s="2"/>
      <c r="C1551" s="2"/>
      <c r="D1551" s="2"/>
      <c r="E1551" s="2"/>
      <c r="F1551" s="2"/>
      <c r="G1551" s="2"/>
      <c r="H1551" s="61"/>
      <c r="I1551" s="61"/>
      <c r="J1551" s="61"/>
      <c r="K1551" s="61"/>
      <c r="L1551" s="61"/>
    </row>
    <row r="1552" ht="20.1" customHeight="1" spans="1:12">
      <c r="A1552" s="62" t="s">
        <v>2945</v>
      </c>
      <c r="B1552" s="62"/>
      <c r="C1552" s="62"/>
      <c r="D1552" s="62"/>
      <c r="E1552" s="62"/>
      <c r="F1552" s="62"/>
      <c r="G1552" s="62"/>
      <c r="H1552" s="62"/>
      <c r="I1552" s="62"/>
      <c r="J1552" s="62"/>
      <c r="K1552" s="62"/>
      <c r="L1552" s="62"/>
    </row>
    <row r="1553" ht="12.95" customHeight="1" spans="1:12">
      <c r="A1553" s="74" t="s">
        <v>2097</v>
      </c>
      <c r="B1553" s="74"/>
      <c r="C1553" s="74"/>
      <c r="D1553" s="75" t="s">
        <v>2352</v>
      </c>
      <c r="E1553" s="75"/>
      <c r="F1553" s="76" t="s">
        <v>2353</v>
      </c>
      <c r="G1553" s="76"/>
      <c r="H1553" s="76" t="s">
        <v>2354</v>
      </c>
      <c r="I1553" s="76"/>
      <c r="J1553" s="76"/>
      <c r="K1553" s="76"/>
      <c r="L1553" s="76" t="s">
        <v>2355</v>
      </c>
    </row>
    <row r="1554" ht="12" customHeight="1" spans="1:12">
      <c r="A1554" s="74"/>
      <c r="B1554" s="74"/>
      <c r="C1554" s="74"/>
      <c r="D1554" s="75"/>
      <c r="E1554" s="75"/>
      <c r="F1554" s="64" t="s">
        <v>2356</v>
      </c>
      <c r="G1554" s="64" t="s">
        <v>2357</v>
      </c>
      <c r="H1554" s="64" t="s">
        <v>2356</v>
      </c>
      <c r="I1554" s="64"/>
      <c r="J1554" s="64" t="s">
        <v>2357</v>
      </c>
      <c r="K1554" s="64"/>
      <c r="L1554" s="76"/>
    </row>
    <row r="1555" ht="15.95" customHeight="1" spans="1:12">
      <c r="A1555" s="77" t="s">
        <v>2946</v>
      </c>
      <c r="B1555" s="78" t="s">
        <v>2947</v>
      </c>
      <c r="C1555" s="78"/>
      <c r="D1555" s="79">
        <v>1</v>
      </c>
      <c r="E1555" s="79"/>
      <c r="F1555" s="80">
        <v>1</v>
      </c>
      <c r="G1555" s="80">
        <v>0</v>
      </c>
      <c r="H1555" s="81">
        <v>47.705</v>
      </c>
      <c r="I1555" s="81"/>
      <c r="J1555" s="81">
        <v>46.2863</v>
      </c>
      <c r="K1555" s="81"/>
      <c r="L1555" s="81">
        <f>ROUND(D1555*(ROUND(F1555*H1555,4)+ROUND(G1555*J1555,4)),4)</f>
        <v>47.705</v>
      </c>
    </row>
    <row r="1556" ht="15" customHeight="1" spans="1:12">
      <c r="A1556" s="77" t="s">
        <v>2908</v>
      </c>
      <c r="B1556" s="78" t="s">
        <v>2909</v>
      </c>
      <c r="C1556" s="78"/>
      <c r="D1556" s="79">
        <v>1</v>
      </c>
      <c r="E1556" s="79"/>
      <c r="F1556" s="80">
        <v>1</v>
      </c>
      <c r="G1556" s="80">
        <v>0</v>
      </c>
      <c r="H1556" s="81">
        <v>10.5663</v>
      </c>
      <c r="I1556" s="81"/>
      <c r="J1556" s="81">
        <v>0.4856</v>
      </c>
      <c r="K1556" s="81"/>
      <c r="L1556" s="81">
        <f>ROUND(D1556*(ROUND(F1556*H1556,4)+ROUND(G1556*J1556,4)),4)</f>
        <v>10.5663</v>
      </c>
    </row>
    <row r="1557" ht="15" customHeight="1" spans="1:12">
      <c r="A1557" s="77" t="s">
        <v>2948</v>
      </c>
      <c r="B1557" s="78" t="s">
        <v>2949</v>
      </c>
      <c r="C1557" s="78"/>
      <c r="D1557" s="79">
        <v>1</v>
      </c>
      <c r="E1557" s="79"/>
      <c r="F1557" s="80">
        <v>1</v>
      </c>
      <c r="G1557" s="80">
        <v>0</v>
      </c>
      <c r="H1557" s="81">
        <v>0.6266</v>
      </c>
      <c r="I1557" s="81"/>
      <c r="J1557" s="81">
        <v>0.4355</v>
      </c>
      <c r="K1557" s="81"/>
      <c r="L1557" s="81">
        <f>ROUND(D1557*(ROUND(F1557*H1557,4)+ROUND(G1557*J1557,4)),4)</f>
        <v>0.6266</v>
      </c>
    </row>
    <row r="1558" ht="15" customHeight="1" spans="1:12">
      <c r="A1558" s="1"/>
      <c r="B1558" s="1"/>
      <c r="C1558" s="1"/>
      <c r="D1558" s="1"/>
      <c r="E1558" s="1"/>
      <c r="F1558" s="1"/>
      <c r="G1558" s="1"/>
      <c r="H1558" s="82" t="s">
        <v>2374</v>
      </c>
      <c r="I1558" s="82"/>
      <c r="J1558" s="82"/>
      <c r="K1558" s="82"/>
      <c r="L1558" s="85">
        <f>SUM(L1554:L1557)</f>
        <v>58.8979</v>
      </c>
    </row>
    <row r="1559" ht="20.1" customHeight="1" spans="1:12">
      <c r="A1559" s="83" t="s">
        <v>2288</v>
      </c>
      <c r="B1559" s="83"/>
      <c r="C1559" s="83"/>
      <c r="D1559" s="83"/>
      <c r="E1559" s="83"/>
      <c r="F1559" s="83"/>
      <c r="G1559" s="76" t="s">
        <v>2297</v>
      </c>
      <c r="H1559" s="76" t="s">
        <v>2912</v>
      </c>
      <c r="I1559" s="76"/>
      <c r="J1559" s="76" t="s">
        <v>2913</v>
      </c>
      <c r="K1559" s="76"/>
      <c r="L1559" s="76" t="s">
        <v>2355</v>
      </c>
    </row>
    <row r="1560" ht="15" customHeight="1" spans="1:12">
      <c r="A1560" s="77" t="s">
        <v>2914</v>
      </c>
      <c r="B1560" s="84" t="s">
        <v>2915</v>
      </c>
      <c r="C1560" s="84"/>
      <c r="D1560" s="84"/>
      <c r="E1560" s="84"/>
      <c r="F1560" s="84"/>
      <c r="G1560" s="77" t="s">
        <v>2392</v>
      </c>
      <c r="H1560" s="79">
        <v>3</v>
      </c>
      <c r="I1560" s="79"/>
      <c r="J1560" s="81">
        <v>15.74</v>
      </c>
      <c r="K1560" s="81"/>
      <c r="L1560" s="81">
        <f>ROUND(ROUND(H1560,8)*J1560,4)</f>
        <v>47.22</v>
      </c>
    </row>
    <row r="1561" ht="15" customHeight="1" spans="1:12">
      <c r="A1561" s="77" t="s">
        <v>2916</v>
      </c>
      <c r="B1561" s="84" t="s">
        <v>2917</v>
      </c>
      <c r="C1561" s="84"/>
      <c r="D1561" s="84"/>
      <c r="E1561" s="84"/>
      <c r="F1561" s="84"/>
      <c r="G1561" s="77" t="s">
        <v>2392</v>
      </c>
      <c r="H1561" s="79">
        <v>1</v>
      </c>
      <c r="I1561" s="79"/>
      <c r="J1561" s="81">
        <v>22.92</v>
      </c>
      <c r="K1561" s="81"/>
      <c r="L1561" s="81">
        <f>ROUND(ROUND(H1561,8)*J1561,4)</f>
        <v>22.92</v>
      </c>
    </row>
    <row r="1562" ht="15" customHeight="1" spans="1:12">
      <c r="A1562" s="1"/>
      <c r="B1562" s="1"/>
      <c r="C1562" s="1"/>
      <c r="D1562" s="1"/>
      <c r="E1562" s="1"/>
      <c r="F1562" s="1"/>
      <c r="G1562" s="1"/>
      <c r="H1562" s="82" t="s">
        <v>2918</v>
      </c>
      <c r="I1562" s="82"/>
      <c r="J1562" s="82"/>
      <c r="K1562" s="82"/>
      <c r="L1562" s="85">
        <f>SUM(L1560:L1561)</f>
        <v>70.14</v>
      </c>
    </row>
    <row r="1563" ht="15" customHeight="1" spans="1:12">
      <c r="A1563" s="2"/>
      <c r="B1563" s="2"/>
      <c r="C1563" s="2"/>
      <c r="D1563" s="2"/>
      <c r="E1563" s="2"/>
      <c r="F1563" s="2"/>
      <c r="G1563" s="2"/>
      <c r="H1563" s="69" t="s">
        <v>2375</v>
      </c>
      <c r="I1563" s="69"/>
      <c r="J1563" s="69"/>
      <c r="K1563" s="69"/>
      <c r="L1563" s="81">
        <f>SUM(L1558,L1562)</f>
        <v>129.0379</v>
      </c>
    </row>
    <row r="1564" ht="15" customHeight="1" spans="1:12">
      <c r="A1564" s="2"/>
      <c r="B1564" s="2"/>
      <c r="C1564" s="2"/>
      <c r="D1564" s="2"/>
      <c r="E1564" s="2"/>
      <c r="F1564" s="2"/>
      <c r="G1564" s="2"/>
      <c r="H1564" s="69" t="s">
        <v>2376</v>
      </c>
      <c r="I1564" s="69"/>
      <c r="J1564" s="69"/>
      <c r="K1564" s="69"/>
      <c r="L1564" s="86">
        <v>5.85882</v>
      </c>
    </row>
    <row r="1565" ht="15" customHeight="1" spans="1:12">
      <c r="A1565" s="2"/>
      <c r="B1565" s="2"/>
      <c r="C1565" s="2"/>
      <c r="D1565" s="2"/>
      <c r="E1565" s="2"/>
      <c r="F1565" s="2"/>
      <c r="G1565" s="2"/>
      <c r="H1565" s="69" t="s">
        <v>2377</v>
      </c>
      <c r="I1565" s="69"/>
      <c r="J1565" s="69"/>
      <c r="K1565" s="69"/>
      <c r="L1565" s="81">
        <f>ROUND(L1563/L1564,4)</f>
        <v>22.0246</v>
      </c>
    </row>
    <row r="1566" ht="20.1" customHeight="1" spans="1:12">
      <c r="A1566" s="83" t="s">
        <v>2919</v>
      </c>
      <c r="B1566" s="83"/>
      <c r="C1566" s="83"/>
      <c r="D1566" s="83"/>
      <c r="E1566" s="83"/>
      <c r="F1566" s="83"/>
      <c r="G1566" s="76" t="s">
        <v>2297</v>
      </c>
      <c r="H1566" s="76" t="s">
        <v>2912</v>
      </c>
      <c r="I1566" s="76"/>
      <c r="J1566" s="76" t="s">
        <v>2920</v>
      </c>
      <c r="K1566" s="76"/>
      <c r="L1566" s="76" t="s">
        <v>2921</v>
      </c>
    </row>
    <row r="1567" ht="15" customHeight="1" spans="1:12">
      <c r="A1567" s="77" t="s">
        <v>2950</v>
      </c>
      <c r="B1567" s="78" t="s">
        <v>2951</v>
      </c>
      <c r="C1567" s="78"/>
      <c r="D1567" s="78"/>
      <c r="E1567" s="78"/>
      <c r="F1567" s="78"/>
      <c r="G1567" s="77" t="s">
        <v>376</v>
      </c>
      <c r="H1567" s="79">
        <v>1</v>
      </c>
      <c r="I1567" s="79"/>
      <c r="J1567" s="81">
        <v>565.2727</v>
      </c>
      <c r="K1567" s="81"/>
      <c r="L1567" s="81">
        <f>ROUND(ROUND(H1567,8)*J1567,4)</f>
        <v>565.2727</v>
      </c>
    </row>
    <row r="1568" ht="15.95" customHeight="1" spans="1:12">
      <c r="A1568" s="77" t="s">
        <v>2952</v>
      </c>
      <c r="B1568" s="78" t="s">
        <v>2953</v>
      </c>
      <c r="C1568" s="78"/>
      <c r="D1568" s="78"/>
      <c r="E1568" s="78"/>
      <c r="F1568" s="78"/>
      <c r="G1568" s="77" t="s">
        <v>383</v>
      </c>
      <c r="H1568" s="79">
        <v>0.5</v>
      </c>
      <c r="I1568" s="79"/>
      <c r="J1568" s="81">
        <v>8.7658</v>
      </c>
      <c r="K1568" s="81"/>
      <c r="L1568" s="81">
        <f>ROUND(ROUND(H1568,8)*J1568,4)</f>
        <v>4.3829</v>
      </c>
    </row>
    <row r="1569" ht="15.95" customHeight="1" spans="1:12">
      <c r="A1569" s="77" t="s">
        <v>2954</v>
      </c>
      <c r="B1569" s="78" t="s">
        <v>2955</v>
      </c>
      <c r="C1569" s="78"/>
      <c r="D1569" s="78"/>
      <c r="E1569" s="78"/>
      <c r="F1569" s="78"/>
      <c r="G1569" s="77" t="s">
        <v>376</v>
      </c>
      <c r="H1569" s="79">
        <v>2</v>
      </c>
      <c r="I1569" s="79"/>
      <c r="J1569" s="81">
        <v>1.0468</v>
      </c>
      <c r="K1569" s="81"/>
      <c r="L1569" s="81">
        <f>ROUND(ROUND(H1569,8)*J1569,4)</f>
        <v>2.0936</v>
      </c>
    </row>
    <row r="1570" ht="15" customHeight="1" spans="1:12">
      <c r="A1570" s="1"/>
      <c r="B1570" s="1"/>
      <c r="C1570" s="1"/>
      <c r="D1570" s="1"/>
      <c r="E1570" s="1"/>
      <c r="F1570" s="1"/>
      <c r="G1570" s="1"/>
      <c r="H1570" s="82" t="s">
        <v>2926</v>
      </c>
      <c r="I1570" s="82"/>
      <c r="J1570" s="82"/>
      <c r="K1570" s="82"/>
      <c r="L1570" s="85">
        <f>SUM(L1567:L1569)</f>
        <v>571.7492</v>
      </c>
    </row>
    <row r="1571" ht="20.1" customHeight="1" spans="1:12">
      <c r="A1571" s="83" t="s">
        <v>2927</v>
      </c>
      <c r="B1571" s="83"/>
      <c r="C1571" s="83"/>
      <c r="D1571" s="83"/>
      <c r="E1571" s="83"/>
      <c r="F1571" s="83"/>
      <c r="G1571" s="76" t="s">
        <v>2297</v>
      </c>
      <c r="H1571" s="76" t="s">
        <v>2912</v>
      </c>
      <c r="I1571" s="76"/>
      <c r="J1571" s="76" t="s">
        <v>2299</v>
      </c>
      <c r="K1571" s="76"/>
      <c r="L1571" s="76" t="s">
        <v>2921</v>
      </c>
    </row>
    <row r="1572" ht="15" customHeight="1" spans="1:12">
      <c r="A1572" s="77" t="s">
        <v>2956</v>
      </c>
      <c r="B1572" s="78" t="s">
        <v>2957</v>
      </c>
      <c r="C1572" s="78"/>
      <c r="D1572" s="78"/>
      <c r="E1572" s="78"/>
      <c r="F1572" s="78"/>
      <c r="G1572" s="77" t="s">
        <v>2958</v>
      </c>
      <c r="H1572" s="87">
        <v>0.1045</v>
      </c>
      <c r="I1572" s="87"/>
      <c r="J1572" s="81">
        <v>122.68</v>
      </c>
      <c r="K1572" s="81"/>
      <c r="L1572" s="81">
        <f>ROUND(ROUND(H1572,8)*J1572,4)</f>
        <v>12.8201</v>
      </c>
    </row>
    <row r="1573" ht="15" customHeight="1" spans="1:12">
      <c r="A1573" s="1"/>
      <c r="B1573" s="1"/>
      <c r="C1573" s="1"/>
      <c r="D1573" s="1"/>
      <c r="E1573" s="1"/>
      <c r="F1573" s="1"/>
      <c r="G1573" s="1"/>
      <c r="H1573" s="82" t="s">
        <v>2930</v>
      </c>
      <c r="I1573" s="82"/>
      <c r="J1573" s="82"/>
      <c r="K1573" s="82"/>
      <c r="L1573" s="85">
        <f>SUM(L1572:L1572)</f>
        <v>12.8201</v>
      </c>
    </row>
    <row r="1574" ht="15" customHeight="1" spans="1:12">
      <c r="A1574" s="83" t="s">
        <v>2931</v>
      </c>
      <c r="B1574" s="83"/>
      <c r="C1574" s="83"/>
      <c r="D1574" s="64" t="s">
        <v>2283</v>
      </c>
      <c r="E1574" s="64"/>
      <c r="F1574" s="64" t="s">
        <v>2932</v>
      </c>
      <c r="G1574" s="64"/>
      <c r="H1574" s="64" t="s">
        <v>2912</v>
      </c>
      <c r="I1574" s="64"/>
      <c r="J1574" s="64" t="s">
        <v>2299</v>
      </c>
      <c r="K1574" s="64"/>
      <c r="L1574" s="64" t="s">
        <v>2921</v>
      </c>
    </row>
    <row r="1575" ht="20.1" customHeight="1" spans="1:12">
      <c r="A1575" s="88" t="s">
        <v>2950</v>
      </c>
      <c r="B1575" s="89" t="s">
        <v>2959</v>
      </c>
      <c r="C1575" s="89"/>
      <c r="D1575" s="88" t="s">
        <v>2934</v>
      </c>
      <c r="E1575" s="88"/>
      <c r="F1575" s="88" t="s">
        <v>2960</v>
      </c>
      <c r="G1575" s="88"/>
      <c r="H1575" s="90">
        <v>0.016</v>
      </c>
      <c r="I1575" s="90"/>
      <c r="J1575" s="92">
        <v>28.96</v>
      </c>
      <c r="K1575" s="92"/>
      <c r="L1575" s="92">
        <f>ROUND(ROUND(H1575,8)*J1575,4)</f>
        <v>0.4634</v>
      </c>
    </row>
    <row r="1576" ht="27.95" customHeight="1" spans="1:12">
      <c r="A1576" s="88" t="s">
        <v>2952</v>
      </c>
      <c r="B1576" s="89" t="s">
        <v>2961</v>
      </c>
      <c r="C1576" s="89"/>
      <c r="D1576" s="88" t="s">
        <v>2934</v>
      </c>
      <c r="E1576" s="88"/>
      <c r="F1576" s="88" t="s">
        <v>2960</v>
      </c>
      <c r="G1576" s="88"/>
      <c r="H1576" s="90">
        <v>0.00015</v>
      </c>
      <c r="I1576" s="90"/>
      <c r="J1576" s="92">
        <v>28.96</v>
      </c>
      <c r="K1576" s="92"/>
      <c r="L1576" s="92">
        <f>ROUND(ROUND(H1576,8)*J1576,4)</f>
        <v>0.0043</v>
      </c>
    </row>
    <row r="1577" ht="27.95" customHeight="1" spans="1:12">
      <c r="A1577" s="88" t="s">
        <v>2954</v>
      </c>
      <c r="B1577" s="89" t="s">
        <v>2962</v>
      </c>
      <c r="C1577" s="89"/>
      <c r="D1577" s="88" t="s">
        <v>2934</v>
      </c>
      <c r="E1577" s="88"/>
      <c r="F1577" s="88" t="s">
        <v>2960</v>
      </c>
      <c r="G1577" s="88"/>
      <c r="H1577" s="90">
        <v>3e-5</v>
      </c>
      <c r="I1577" s="90"/>
      <c r="J1577" s="92">
        <v>28.96</v>
      </c>
      <c r="K1577" s="92"/>
      <c r="L1577" s="92">
        <f>ROUND(ROUND(H1577,8)*J1577,4)</f>
        <v>0.0009</v>
      </c>
    </row>
    <row r="1578" ht="15" customHeight="1" spans="1:12">
      <c r="A1578" s="1"/>
      <c r="B1578" s="1"/>
      <c r="C1578" s="1"/>
      <c r="D1578" s="1"/>
      <c r="E1578" s="1"/>
      <c r="F1578" s="1"/>
      <c r="G1578" s="1"/>
      <c r="H1578" s="82" t="s">
        <v>2936</v>
      </c>
      <c r="I1578" s="82"/>
      <c r="J1578" s="82"/>
      <c r="K1578" s="82"/>
      <c r="L1578" s="81">
        <f>SUM(L1575:L1577)</f>
        <v>0.4686</v>
      </c>
    </row>
    <row r="1579" ht="12.95" customHeight="1" spans="1:12">
      <c r="A1579" s="83" t="s">
        <v>2937</v>
      </c>
      <c r="B1579" s="83"/>
      <c r="C1579" s="64" t="s">
        <v>5</v>
      </c>
      <c r="D1579" s="64" t="s">
        <v>6</v>
      </c>
      <c r="E1579" s="64"/>
      <c r="F1579" s="64" t="s">
        <v>2938</v>
      </c>
      <c r="G1579" s="64"/>
      <c r="H1579" s="64" t="s">
        <v>2939</v>
      </c>
      <c r="I1579" s="64"/>
      <c r="J1579" s="64" t="s">
        <v>2940</v>
      </c>
      <c r="K1579" s="64"/>
      <c r="L1579" s="64" t="s">
        <v>2921</v>
      </c>
    </row>
    <row r="1580" ht="12" customHeight="1" spans="1:12">
      <c r="A1580" s="83"/>
      <c r="B1580" s="83"/>
      <c r="C1580" s="64"/>
      <c r="D1580" s="64"/>
      <c r="E1580" s="64"/>
      <c r="F1580" s="64" t="s">
        <v>2941</v>
      </c>
      <c r="G1580" s="64" t="s">
        <v>2942</v>
      </c>
      <c r="H1580" s="64" t="s">
        <v>2941</v>
      </c>
      <c r="I1580" s="64" t="s">
        <v>2942</v>
      </c>
      <c r="J1580" s="64" t="s">
        <v>2941</v>
      </c>
      <c r="K1580" s="64" t="s">
        <v>2942</v>
      </c>
      <c r="L1580" s="64"/>
    </row>
    <row r="1581" ht="20.1" customHeight="1" spans="1:12">
      <c r="A1581" s="88" t="s">
        <v>2950</v>
      </c>
      <c r="B1581" s="89" t="s">
        <v>2959</v>
      </c>
      <c r="C1581" s="88" t="s">
        <v>2943</v>
      </c>
      <c r="D1581" s="90">
        <v>0.016</v>
      </c>
      <c r="E1581" s="90"/>
      <c r="F1581" s="91">
        <v>0</v>
      </c>
      <c r="G1581" s="92">
        <v>1.05</v>
      </c>
      <c r="H1581" s="91">
        <v>0</v>
      </c>
      <c r="I1581" s="92">
        <v>0.84</v>
      </c>
      <c r="J1581" s="91">
        <v>0</v>
      </c>
      <c r="K1581" s="92">
        <v>0.69</v>
      </c>
      <c r="L1581" s="92">
        <f>ROUND(D1581*(ROUND(F1581*G1581,4)+ROUND(H1581*I1581,4)+ROUND(J1581*K1581,4)),4)</f>
        <v>0</v>
      </c>
    </row>
    <row r="1582" ht="27.95" customHeight="1" spans="1:12">
      <c r="A1582" s="88" t="s">
        <v>2952</v>
      </c>
      <c r="B1582" s="89" t="s">
        <v>2961</v>
      </c>
      <c r="C1582" s="88" t="s">
        <v>2943</v>
      </c>
      <c r="D1582" s="90">
        <v>0.00015</v>
      </c>
      <c r="E1582" s="90"/>
      <c r="F1582" s="91">
        <v>0</v>
      </c>
      <c r="G1582" s="92">
        <v>1.05</v>
      </c>
      <c r="H1582" s="91">
        <v>0</v>
      </c>
      <c r="I1582" s="92">
        <v>0.84</v>
      </c>
      <c r="J1582" s="91">
        <v>0</v>
      </c>
      <c r="K1582" s="92">
        <v>0.69</v>
      </c>
      <c r="L1582" s="92">
        <f>ROUND(D1582*(ROUND(F1582*G1582,4)+ROUND(H1582*I1582,4)+ROUND(J1582*K1582,4)),4)</f>
        <v>0</v>
      </c>
    </row>
    <row r="1583" ht="27.95" customHeight="1" spans="1:12">
      <c r="A1583" s="88" t="s">
        <v>2954</v>
      </c>
      <c r="B1583" s="89" t="s">
        <v>2962</v>
      </c>
      <c r="C1583" s="88" t="s">
        <v>2943</v>
      </c>
      <c r="D1583" s="90">
        <v>3e-5</v>
      </c>
      <c r="E1583" s="90"/>
      <c r="F1583" s="91">
        <v>0</v>
      </c>
      <c r="G1583" s="92">
        <v>1.05</v>
      </c>
      <c r="H1583" s="91">
        <v>0</v>
      </c>
      <c r="I1583" s="92">
        <v>0.84</v>
      </c>
      <c r="J1583" s="91">
        <v>0</v>
      </c>
      <c r="K1583" s="92">
        <v>0.69</v>
      </c>
      <c r="L1583" s="92">
        <f>ROUND(D1583*(ROUND(F1583*G1583,4)+ROUND(H1583*I1583,4)+ROUND(J1583*K1583,4)),4)</f>
        <v>0</v>
      </c>
    </row>
    <row r="1584" ht="15" customHeight="1" spans="1:12">
      <c r="A1584" s="1"/>
      <c r="B1584" s="1"/>
      <c r="C1584" s="1"/>
      <c r="D1584" s="1"/>
      <c r="E1584" s="1"/>
      <c r="F1584" s="1"/>
      <c r="G1584" s="1"/>
      <c r="H1584" s="82" t="s">
        <v>2944</v>
      </c>
      <c r="I1584" s="82"/>
      <c r="J1584" s="82"/>
      <c r="K1584" s="82"/>
      <c r="L1584" s="81">
        <f>SUM(L1580:L1583)</f>
        <v>0</v>
      </c>
    </row>
    <row r="1585" ht="15" customHeight="1" spans="1:12">
      <c r="A1585" s="2"/>
      <c r="B1585" s="2"/>
      <c r="C1585" s="2"/>
      <c r="D1585" s="2"/>
      <c r="E1585" s="2"/>
      <c r="F1585" s="2"/>
      <c r="G1585" s="2"/>
      <c r="H1585" s="69" t="s">
        <v>2378</v>
      </c>
      <c r="I1585" s="69"/>
      <c r="J1585" s="69"/>
      <c r="K1585" s="69"/>
      <c r="L1585" s="81">
        <f>SUM(L1565,L1570,L1573,L1578,L1584)</f>
        <v>607.0625</v>
      </c>
    </row>
    <row r="1586" ht="15" customHeight="1" spans="1:12">
      <c r="A1586" s="2"/>
      <c r="B1586" s="2"/>
      <c r="C1586" s="2"/>
      <c r="D1586" s="2"/>
      <c r="E1586" s="2"/>
      <c r="F1586" s="2"/>
      <c r="G1586" s="2"/>
      <c r="H1586" s="69" t="s">
        <v>2318</v>
      </c>
      <c r="I1586" s="69"/>
      <c r="J1586" s="69"/>
      <c r="K1586" s="69"/>
      <c r="L1586" s="72">
        <f>SUM(L1585)</f>
        <v>607.0625</v>
      </c>
    </row>
    <row r="1587" ht="9.95" customHeight="1" spans="1:12">
      <c r="A1587" s="2"/>
      <c r="B1587" s="2"/>
      <c r="C1587" s="2"/>
      <c r="D1587" s="2"/>
      <c r="E1587" s="2"/>
      <c r="F1587" s="2"/>
      <c r="G1587" s="2"/>
      <c r="H1587" s="61"/>
      <c r="I1587" s="61"/>
      <c r="J1587" s="61"/>
      <c r="K1587" s="61"/>
      <c r="L1587" s="61"/>
    </row>
    <row r="1588" ht="20.1" customHeight="1" spans="1:12">
      <c r="A1588" s="62" t="s">
        <v>2963</v>
      </c>
      <c r="B1588" s="62"/>
      <c r="C1588" s="62"/>
      <c r="D1588" s="62"/>
      <c r="E1588" s="62"/>
      <c r="F1588" s="62"/>
      <c r="G1588" s="62"/>
      <c r="H1588" s="62"/>
      <c r="I1588" s="62"/>
      <c r="J1588" s="62"/>
      <c r="K1588" s="62"/>
      <c r="L1588" s="62"/>
    </row>
    <row r="1589" ht="20.1" customHeight="1" spans="1:12">
      <c r="A1589" s="83" t="s">
        <v>2288</v>
      </c>
      <c r="B1589" s="83"/>
      <c r="C1589" s="83"/>
      <c r="D1589" s="83"/>
      <c r="E1589" s="83"/>
      <c r="F1589" s="83"/>
      <c r="G1589" s="76" t="s">
        <v>2297</v>
      </c>
      <c r="H1589" s="76" t="s">
        <v>2912</v>
      </c>
      <c r="I1589" s="76"/>
      <c r="J1589" s="76" t="s">
        <v>2913</v>
      </c>
      <c r="K1589" s="76"/>
      <c r="L1589" s="76" t="s">
        <v>2355</v>
      </c>
    </row>
    <row r="1590" ht="15" customHeight="1" spans="1:12">
      <c r="A1590" s="77" t="s">
        <v>2914</v>
      </c>
      <c r="B1590" s="84" t="s">
        <v>2915</v>
      </c>
      <c r="C1590" s="84"/>
      <c r="D1590" s="84"/>
      <c r="E1590" s="84"/>
      <c r="F1590" s="84"/>
      <c r="G1590" s="77" t="s">
        <v>2392</v>
      </c>
      <c r="H1590" s="79">
        <v>1</v>
      </c>
      <c r="I1590" s="79"/>
      <c r="J1590" s="81">
        <v>15.74</v>
      </c>
      <c r="K1590" s="81"/>
      <c r="L1590" s="81">
        <f>ROUND(ROUND(H1590,8)*J1590,4)</f>
        <v>15.74</v>
      </c>
    </row>
    <row r="1591" ht="15" customHeight="1" spans="1:12">
      <c r="A1591" s="77" t="s">
        <v>2916</v>
      </c>
      <c r="B1591" s="84" t="s">
        <v>2917</v>
      </c>
      <c r="C1591" s="84"/>
      <c r="D1591" s="84"/>
      <c r="E1591" s="84"/>
      <c r="F1591" s="84"/>
      <c r="G1591" s="77" t="s">
        <v>2392</v>
      </c>
      <c r="H1591" s="79">
        <v>1</v>
      </c>
      <c r="I1591" s="79"/>
      <c r="J1591" s="81">
        <v>22.92</v>
      </c>
      <c r="K1591" s="81"/>
      <c r="L1591" s="81">
        <f>ROUND(ROUND(H1591,8)*J1591,4)</f>
        <v>22.92</v>
      </c>
    </row>
    <row r="1592" ht="15" customHeight="1" spans="1:12">
      <c r="A1592" s="1"/>
      <c r="B1592" s="1"/>
      <c r="C1592" s="1"/>
      <c r="D1592" s="1"/>
      <c r="E1592" s="1"/>
      <c r="F1592" s="1"/>
      <c r="G1592" s="1"/>
      <c r="H1592" s="82" t="s">
        <v>2918</v>
      </c>
      <c r="I1592" s="82"/>
      <c r="J1592" s="82"/>
      <c r="K1592" s="82"/>
      <c r="L1592" s="85">
        <f>SUM(L1590:L1591)</f>
        <v>38.66</v>
      </c>
    </row>
    <row r="1593" ht="15" customHeight="1" spans="1:12">
      <c r="A1593" s="2"/>
      <c r="B1593" s="2"/>
      <c r="C1593" s="2"/>
      <c r="D1593" s="2"/>
      <c r="E1593" s="2"/>
      <c r="F1593" s="2"/>
      <c r="G1593" s="2"/>
      <c r="H1593" s="69" t="s">
        <v>2375</v>
      </c>
      <c r="I1593" s="69"/>
      <c r="J1593" s="69"/>
      <c r="K1593" s="69"/>
      <c r="L1593" s="81">
        <f>SUM(L1592)</f>
        <v>38.66</v>
      </c>
    </row>
    <row r="1594" ht="15" customHeight="1" spans="1:12">
      <c r="A1594" s="2"/>
      <c r="B1594" s="2"/>
      <c r="C1594" s="2"/>
      <c r="D1594" s="2"/>
      <c r="E1594" s="2"/>
      <c r="F1594" s="2"/>
      <c r="G1594" s="2"/>
      <c r="H1594" s="69" t="s">
        <v>2376</v>
      </c>
      <c r="I1594" s="69"/>
      <c r="J1594" s="69"/>
      <c r="K1594" s="69"/>
      <c r="L1594" s="86">
        <v>9.57692</v>
      </c>
    </row>
    <row r="1595" ht="15" customHeight="1" spans="1:12">
      <c r="A1595" s="2"/>
      <c r="B1595" s="2"/>
      <c r="C1595" s="2"/>
      <c r="D1595" s="2"/>
      <c r="E1595" s="2"/>
      <c r="F1595" s="2"/>
      <c r="G1595" s="2"/>
      <c r="H1595" s="69" t="s">
        <v>2377</v>
      </c>
      <c r="I1595" s="69"/>
      <c r="J1595" s="69"/>
      <c r="K1595" s="69"/>
      <c r="L1595" s="81">
        <f>ROUND(L1593/L1594,4)</f>
        <v>4.0368</v>
      </c>
    </row>
    <row r="1596" ht="20.1" customHeight="1" spans="1:12">
      <c r="A1596" s="83" t="s">
        <v>2919</v>
      </c>
      <c r="B1596" s="83"/>
      <c r="C1596" s="83"/>
      <c r="D1596" s="83"/>
      <c r="E1596" s="83"/>
      <c r="F1596" s="83"/>
      <c r="G1596" s="76" t="s">
        <v>2297</v>
      </c>
      <c r="H1596" s="76" t="s">
        <v>2912</v>
      </c>
      <c r="I1596" s="76"/>
      <c r="J1596" s="76" t="s">
        <v>2920</v>
      </c>
      <c r="K1596" s="76"/>
      <c r="L1596" s="76" t="s">
        <v>2921</v>
      </c>
    </row>
    <row r="1597" ht="15" customHeight="1" spans="1:12">
      <c r="A1597" s="77" t="s">
        <v>2964</v>
      </c>
      <c r="B1597" s="78" t="s">
        <v>2965</v>
      </c>
      <c r="C1597" s="78"/>
      <c r="D1597" s="78"/>
      <c r="E1597" s="78"/>
      <c r="F1597" s="78"/>
      <c r="G1597" s="77" t="s">
        <v>376</v>
      </c>
      <c r="H1597" s="79">
        <v>1</v>
      </c>
      <c r="I1597" s="79"/>
      <c r="J1597" s="81">
        <v>103.9736</v>
      </c>
      <c r="K1597" s="81"/>
      <c r="L1597" s="81">
        <f>ROUND(ROUND(H1597,8)*J1597,4)</f>
        <v>103.9736</v>
      </c>
    </row>
    <row r="1598" ht="15" customHeight="1" spans="1:12">
      <c r="A1598" s="77" t="s">
        <v>2966</v>
      </c>
      <c r="B1598" s="78" t="s">
        <v>2967</v>
      </c>
      <c r="C1598" s="78"/>
      <c r="D1598" s="78"/>
      <c r="E1598" s="78"/>
      <c r="F1598" s="78"/>
      <c r="G1598" s="77" t="s">
        <v>372</v>
      </c>
      <c r="H1598" s="79">
        <v>0.01998</v>
      </c>
      <c r="I1598" s="79"/>
      <c r="J1598" s="81">
        <v>11.572</v>
      </c>
      <c r="K1598" s="81"/>
      <c r="L1598" s="81">
        <f>ROUND(ROUND(H1598,8)*J1598,4)</f>
        <v>0.2312</v>
      </c>
    </row>
    <row r="1599" ht="15.95" customHeight="1" spans="1:12">
      <c r="A1599" s="77" t="s">
        <v>2952</v>
      </c>
      <c r="B1599" s="78" t="s">
        <v>2953</v>
      </c>
      <c r="C1599" s="78"/>
      <c r="D1599" s="78"/>
      <c r="E1599" s="78"/>
      <c r="F1599" s="78"/>
      <c r="G1599" s="77" t="s">
        <v>383</v>
      </c>
      <c r="H1599" s="79">
        <v>0.5</v>
      </c>
      <c r="I1599" s="79"/>
      <c r="J1599" s="81">
        <v>8.7658</v>
      </c>
      <c r="K1599" s="81"/>
      <c r="L1599" s="81">
        <f>ROUND(ROUND(H1599,8)*J1599,4)</f>
        <v>4.3829</v>
      </c>
    </row>
    <row r="1600" ht="15" customHeight="1" spans="1:12">
      <c r="A1600" s="77" t="s">
        <v>2968</v>
      </c>
      <c r="B1600" s="78" t="s">
        <v>2969</v>
      </c>
      <c r="C1600" s="78"/>
      <c r="D1600" s="78"/>
      <c r="E1600" s="78"/>
      <c r="F1600" s="78"/>
      <c r="G1600" s="77" t="s">
        <v>372</v>
      </c>
      <c r="H1600" s="79">
        <v>0.07015</v>
      </c>
      <c r="I1600" s="79"/>
      <c r="J1600" s="81">
        <v>3.8551</v>
      </c>
      <c r="K1600" s="81"/>
      <c r="L1600" s="81">
        <f>ROUND(ROUND(H1600,8)*J1600,4)</f>
        <v>0.2704</v>
      </c>
    </row>
    <row r="1601" ht="15" customHeight="1" spans="1:12">
      <c r="A1601" s="77" t="s">
        <v>2970</v>
      </c>
      <c r="B1601" s="78" t="s">
        <v>2971</v>
      </c>
      <c r="C1601" s="78"/>
      <c r="D1601" s="78"/>
      <c r="E1601" s="78"/>
      <c r="F1601" s="78"/>
      <c r="G1601" s="77" t="s">
        <v>376</v>
      </c>
      <c r="H1601" s="79">
        <v>1</v>
      </c>
      <c r="I1601" s="79"/>
      <c r="J1601" s="81">
        <v>1.1992</v>
      </c>
      <c r="K1601" s="81"/>
      <c r="L1601" s="81">
        <f>ROUND(ROUND(H1601,8)*J1601,4)</f>
        <v>1.1992</v>
      </c>
    </row>
    <row r="1602" ht="15" customHeight="1" spans="1:12">
      <c r="A1602" s="1"/>
      <c r="B1602" s="1"/>
      <c r="C1602" s="1"/>
      <c r="D1602" s="1"/>
      <c r="E1602" s="1"/>
      <c r="F1602" s="1"/>
      <c r="G1602" s="1"/>
      <c r="H1602" s="82" t="s">
        <v>2926</v>
      </c>
      <c r="I1602" s="82"/>
      <c r="J1602" s="82"/>
      <c r="K1602" s="82"/>
      <c r="L1602" s="85">
        <f>SUM(L1597:L1601)</f>
        <v>110.0573</v>
      </c>
    </row>
    <row r="1603" ht="15" customHeight="1" spans="1:12">
      <c r="A1603" s="83" t="s">
        <v>2931</v>
      </c>
      <c r="B1603" s="83"/>
      <c r="C1603" s="83"/>
      <c r="D1603" s="64" t="s">
        <v>2283</v>
      </c>
      <c r="E1603" s="64"/>
      <c r="F1603" s="64" t="s">
        <v>2932</v>
      </c>
      <c r="G1603" s="64"/>
      <c r="H1603" s="64" t="s">
        <v>2912</v>
      </c>
      <c r="I1603" s="64"/>
      <c r="J1603" s="64" t="s">
        <v>2299</v>
      </c>
      <c r="K1603" s="64"/>
      <c r="L1603" s="64" t="s">
        <v>2921</v>
      </c>
    </row>
    <row r="1604" ht="20.1" customHeight="1" spans="1:12">
      <c r="A1604" s="88" t="s">
        <v>2964</v>
      </c>
      <c r="B1604" s="89" t="s">
        <v>2972</v>
      </c>
      <c r="C1604" s="89"/>
      <c r="D1604" s="88" t="s">
        <v>2934</v>
      </c>
      <c r="E1604" s="88"/>
      <c r="F1604" s="88" t="s">
        <v>2960</v>
      </c>
      <c r="G1604" s="88"/>
      <c r="H1604" s="90">
        <v>0.0016</v>
      </c>
      <c r="I1604" s="90"/>
      <c r="J1604" s="92">
        <v>28.96</v>
      </c>
      <c r="K1604" s="92"/>
      <c r="L1604" s="92">
        <f>ROUND(ROUND(H1604,8)*J1604,4)</f>
        <v>0.0463</v>
      </c>
    </row>
    <row r="1605" ht="20.1" customHeight="1" spans="1:12">
      <c r="A1605" s="88" t="s">
        <v>2966</v>
      </c>
      <c r="B1605" s="89" t="s">
        <v>2973</v>
      </c>
      <c r="C1605" s="89"/>
      <c r="D1605" s="88" t="s">
        <v>2934</v>
      </c>
      <c r="E1605" s="88"/>
      <c r="F1605" s="88" t="s">
        <v>2960</v>
      </c>
      <c r="G1605" s="88"/>
      <c r="H1605" s="90">
        <v>2e-5</v>
      </c>
      <c r="I1605" s="90"/>
      <c r="J1605" s="92">
        <v>28.96</v>
      </c>
      <c r="K1605" s="92"/>
      <c r="L1605" s="92">
        <f>ROUND(ROUND(H1605,8)*J1605,4)</f>
        <v>0.0006</v>
      </c>
    </row>
    <row r="1606" ht="27.95" customHeight="1" spans="1:12">
      <c r="A1606" s="88" t="s">
        <v>2952</v>
      </c>
      <c r="B1606" s="89" t="s">
        <v>2961</v>
      </c>
      <c r="C1606" s="89"/>
      <c r="D1606" s="88" t="s">
        <v>2934</v>
      </c>
      <c r="E1606" s="88"/>
      <c r="F1606" s="88" t="s">
        <v>2960</v>
      </c>
      <c r="G1606" s="88"/>
      <c r="H1606" s="90">
        <v>0.00015</v>
      </c>
      <c r="I1606" s="90"/>
      <c r="J1606" s="92">
        <v>28.96</v>
      </c>
      <c r="K1606" s="92"/>
      <c r="L1606" s="92">
        <f>ROUND(ROUND(H1606,8)*J1606,4)</f>
        <v>0.0043</v>
      </c>
    </row>
    <row r="1607" ht="20.1" customHeight="1" spans="1:12">
      <c r="A1607" s="88" t="s">
        <v>2968</v>
      </c>
      <c r="B1607" s="89" t="s">
        <v>2974</v>
      </c>
      <c r="C1607" s="89"/>
      <c r="D1607" s="88" t="s">
        <v>2934</v>
      </c>
      <c r="E1607" s="88"/>
      <c r="F1607" s="88" t="s">
        <v>2960</v>
      </c>
      <c r="G1607" s="88"/>
      <c r="H1607" s="90">
        <v>7e-5</v>
      </c>
      <c r="I1607" s="90"/>
      <c r="J1607" s="92">
        <v>28.96</v>
      </c>
      <c r="K1607" s="92"/>
      <c r="L1607" s="92">
        <f>ROUND(ROUND(H1607,8)*J1607,4)</f>
        <v>0.002</v>
      </c>
    </row>
    <row r="1608" ht="15" customHeight="1" spans="1:12">
      <c r="A1608" s="1"/>
      <c r="B1608" s="1"/>
      <c r="C1608" s="1"/>
      <c r="D1608" s="1"/>
      <c r="E1608" s="1"/>
      <c r="F1608" s="1"/>
      <c r="G1608" s="1"/>
      <c r="H1608" s="82" t="s">
        <v>2936</v>
      </c>
      <c r="I1608" s="82"/>
      <c r="J1608" s="82"/>
      <c r="K1608" s="82"/>
      <c r="L1608" s="81">
        <f>SUM(L1604:L1607)</f>
        <v>0.0532</v>
      </c>
    </row>
    <row r="1609" ht="12.95" customHeight="1" spans="1:12">
      <c r="A1609" s="83" t="s">
        <v>2937</v>
      </c>
      <c r="B1609" s="83"/>
      <c r="C1609" s="64" t="s">
        <v>5</v>
      </c>
      <c r="D1609" s="64" t="s">
        <v>6</v>
      </c>
      <c r="E1609" s="64"/>
      <c r="F1609" s="64" t="s">
        <v>2938</v>
      </c>
      <c r="G1609" s="64"/>
      <c r="H1609" s="64" t="s">
        <v>2939</v>
      </c>
      <c r="I1609" s="64"/>
      <c r="J1609" s="64" t="s">
        <v>2940</v>
      </c>
      <c r="K1609" s="64"/>
      <c r="L1609" s="64" t="s">
        <v>2921</v>
      </c>
    </row>
    <row r="1610" ht="12" customHeight="1" spans="1:12">
      <c r="A1610" s="83"/>
      <c r="B1610" s="83"/>
      <c r="C1610" s="64"/>
      <c r="D1610" s="64"/>
      <c r="E1610" s="64"/>
      <c r="F1610" s="64" t="s">
        <v>2941</v>
      </c>
      <c r="G1610" s="64" t="s">
        <v>2942</v>
      </c>
      <c r="H1610" s="64" t="s">
        <v>2941</v>
      </c>
      <c r="I1610" s="64" t="s">
        <v>2942</v>
      </c>
      <c r="J1610" s="64" t="s">
        <v>2941</v>
      </c>
      <c r="K1610" s="64" t="s">
        <v>2942</v>
      </c>
      <c r="L1610" s="64"/>
    </row>
    <row r="1611" ht="27.95" customHeight="1" spans="1:12">
      <c r="A1611" s="88" t="s">
        <v>2964</v>
      </c>
      <c r="B1611" s="89" t="s">
        <v>2972</v>
      </c>
      <c r="C1611" s="88" t="s">
        <v>2943</v>
      </c>
      <c r="D1611" s="90">
        <v>0.0016</v>
      </c>
      <c r="E1611" s="90"/>
      <c r="F1611" s="91">
        <v>0</v>
      </c>
      <c r="G1611" s="92">
        <v>1.05</v>
      </c>
      <c r="H1611" s="91">
        <v>0</v>
      </c>
      <c r="I1611" s="92">
        <v>0.84</v>
      </c>
      <c r="J1611" s="91">
        <v>0</v>
      </c>
      <c r="K1611" s="92">
        <v>0.69</v>
      </c>
      <c r="L1611" s="92">
        <f>ROUND(D1611*(ROUND(F1611*G1611,4)+ROUND(H1611*I1611,4)+ROUND(J1611*K1611,4)),4)</f>
        <v>0</v>
      </c>
    </row>
    <row r="1612" ht="27.95" customHeight="1" spans="1:12">
      <c r="A1612" s="88" t="s">
        <v>2966</v>
      </c>
      <c r="B1612" s="89" t="s">
        <v>2973</v>
      </c>
      <c r="C1612" s="88" t="s">
        <v>2943</v>
      </c>
      <c r="D1612" s="90">
        <v>2e-5</v>
      </c>
      <c r="E1612" s="90"/>
      <c r="F1612" s="91">
        <v>0</v>
      </c>
      <c r="G1612" s="92">
        <v>1.05</v>
      </c>
      <c r="H1612" s="91">
        <v>0</v>
      </c>
      <c r="I1612" s="92">
        <v>0.84</v>
      </c>
      <c r="J1612" s="91">
        <v>0</v>
      </c>
      <c r="K1612" s="92">
        <v>0.69</v>
      </c>
      <c r="L1612" s="92">
        <f>ROUND(D1612*(ROUND(F1612*G1612,4)+ROUND(H1612*I1612,4)+ROUND(J1612*K1612,4)),4)</f>
        <v>0</v>
      </c>
    </row>
    <row r="1613" ht="27.95" customHeight="1" spans="1:12">
      <c r="A1613" s="88" t="s">
        <v>2952</v>
      </c>
      <c r="B1613" s="89" t="s">
        <v>2961</v>
      </c>
      <c r="C1613" s="88" t="s">
        <v>2943</v>
      </c>
      <c r="D1613" s="90">
        <v>0.00015</v>
      </c>
      <c r="E1613" s="90"/>
      <c r="F1613" s="91">
        <v>0</v>
      </c>
      <c r="G1613" s="92">
        <v>1.05</v>
      </c>
      <c r="H1613" s="91">
        <v>0</v>
      </c>
      <c r="I1613" s="92">
        <v>0.84</v>
      </c>
      <c r="J1613" s="91">
        <v>0</v>
      </c>
      <c r="K1613" s="92">
        <v>0.69</v>
      </c>
      <c r="L1613" s="92">
        <f>ROUND(D1613*(ROUND(F1613*G1613,4)+ROUND(H1613*I1613,4)+ROUND(J1613*K1613,4)),4)</f>
        <v>0</v>
      </c>
    </row>
    <row r="1614" ht="20.1" customHeight="1" spans="1:12">
      <c r="A1614" s="88" t="s">
        <v>2968</v>
      </c>
      <c r="B1614" s="89" t="s">
        <v>2974</v>
      </c>
      <c r="C1614" s="88" t="s">
        <v>2943</v>
      </c>
      <c r="D1614" s="90">
        <v>7e-5</v>
      </c>
      <c r="E1614" s="90"/>
      <c r="F1614" s="91">
        <v>0</v>
      </c>
      <c r="G1614" s="92">
        <v>1.05</v>
      </c>
      <c r="H1614" s="91">
        <v>0</v>
      </c>
      <c r="I1614" s="92">
        <v>0.84</v>
      </c>
      <c r="J1614" s="91">
        <v>0</v>
      </c>
      <c r="K1614" s="92">
        <v>0.69</v>
      </c>
      <c r="L1614" s="92">
        <f>ROUND(D1614*(ROUND(F1614*G1614,4)+ROUND(H1614*I1614,4)+ROUND(J1614*K1614,4)),4)</f>
        <v>0</v>
      </c>
    </row>
    <row r="1615" ht="15" customHeight="1" spans="1:12">
      <c r="A1615" s="1"/>
      <c r="B1615" s="1"/>
      <c r="C1615" s="1"/>
      <c r="D1615" s="1"/>
      <c r="E1615" s="1"/>
      <c r="F1615" s="1"/>
      <c r="G1615" s="1"/>
      <c r="H1615" s="82" t="s">
        <v>2944</v>
      </c>
      <c r="I1615" s="82"/>
      <c r="J1615" s="82"/>
      <c r="K1615" s="82"/>
      <c r="L1615" s="81">
        <f>SUM(L1610:L1614)</f>
        <v>0</v>
      </c>
    </row>
    <row r="1616" ht="15" customHeight="1" spans="1:12">
      <c r="A1616" s="2"/>
      <c r="B1616" s="2"/>
      <c r="C1616" s="2"/>
      <c r="D1616" s="2"/>
      <c r="E1616" s="2"/>
      <c r="F1616" s="2"/>
      <c r="G1616" s="2"/>
      <c r="H1616" s="69" t="s">
        <v>2378</v>
      </c>
      <c r="I1616" s="69"/>
      <c r="J1616" s="69"/>
      <c r="K1616" s="69"/>
      <c r="L1616" s="81">
        <f>SUM(L1595,L1602,L1608,L1615)</f>
        <v>114.1473</v>
      </c>
    </row>
    <row r="1617" ht="15" customHeight="1" spans="1:12">
      <c r="A1617" s="2"/>
      <c r="B1617" s="2"/>
      <c r="C1617" s="2"/>
      <c r="D1617" s="2"/>
      <c r="E1617" s="2"/>
      <c r="F1617" s="2"/>
      <c r="G1617" s="2"/>
      <c r="H1617" s="69" t="s">
        <v>2318</v>
      </c>
      <c r="I1617" s="69"/>
      <c r="J1617" s="69"/>
      <c r="K1617" s="69"/>
      <c r="L1617" s="72">
        <f>SUM(L1616)</f>
        <v>114.1473</v>
      </c>
    </row>
    <row r="1618" ht="9.95" customHeight="1" spans="1:12">
      <c r="A1618" s="2"/>
      <c r="B1618" s="2"/>
      <c r="C1618" s="2"/>
      <c r="D1618" s="2"/>
      <c r="E1618" s="2"/>
      <c r="F1618" s="2"/>
      <c r="G1618" s="2"/>
      <c r="H1618" s="61"/>
      <c r="I1618" s="61"/>
      <c r="J1618" s="61"/>
      <c r="K1618" s="61"/>
      <c r="L1618" s="61"/>
    </row>
    <row r="1619" ht="20.1" customHeight="1" spans="1:12">
      <c r="A1619" s="62" t="s">
        <v>2975</v>
      </c>
      <c r="B1619" s="62"/>
      <c r="C1619" s="62"/>
      <c r="D1619" s="62"/>
      <c r="E1619" s="62"/>
      <c r="F1619" s="62"/>
      <c r="G1619" s="62"/>
      <c r="H1619" s="62"/>
      <c r="I1619" s="62"/>
      <c r="J1619" s="62"/>
      <c r="K1619" s="62"/>
      <c r="L1619" s="62"/>
    </row>
    <row r="1620" ht="12.95" customHeight="1" spans="1:12">
      <c r="A1620" s="74" t="s">
        <v>2097</v>
      </c>
      <c r="B1620" s="74"/>
      <c r="C1620" s="74"/>
      <c r="D1620" s="75" t="s">
        <v>2352</v>
      </c>
      <c r="E1620" s="75"/>
      <c r="F1620" s="76" t="s">
        <v>2353</v>
      </c>
      <c r="G1620" s="76"/>
      <c r="H1620" s="76" t="s">
        <v>2354</v>
      </c>
      <c r="I1620" s="76"/>
      <c r="J1620" s="76"/>
      <c r="K1620" s="76"/>
      <c r="L1620" s="76" t="s">
        <v>2355</v>
      </c>
    </row>
    <row r="1621" ht="12" customHeight="1" spans="1:12">
      <c r="A1621" s="74"/>
      <c r="B1621" s="74"/>
      <c r="C1621" s="74"/>
      <c r="D1621" s="75"/>
      <c r="E1621" s="75"/>
      <c r="F1621" s="64" t="s">
        <v>2356</v>
      </c>
      <c r="G1621" s="64" t="s">
        <v>2357</v>
      </c>
      <c r="H1621" s="64" t="s">
        <v>2356</v>
      </c>
      <c r="I1621" s="64"/>
      <c r="J1621" s="64" t="s">
        <v>2357</v>
      </c>
      <c r="K1621" s="64"/>
      <c r="L1621" s="76"/>
    </row>
    <row r="1622" ht="15.95" customHeight="1" spans="1:12">
      <c r="A1622" s="77" t="s">
        <v>2976</v>
      </c>
      <c r="B1622" s="78" t="s">
        <v>2977</v>
      </c>
      <c r="C1622" s="78"/>
      <c r="D1622" s="79">
        <v>0.08607</v>
      </c>
      <c r="E1622" s="79"/>
      <c r="F1622" s="80">
        <v>1</v>
      </c>
      <c r="G1622" s="80">
        <v>0</v>
      </c>
      <c r="H1622" s="81">
        <v>5.3429</v>
      </c>
      <c r="I1622" s="81"/>
      <c r="J1622" s="81">
        <v>3.1234</v>
      </c>
      <c r="K1622" s="81"/>
      <c r="L1622" s="81">
        <f>ROUND(D1622*(ROUND(F1622*H1622,4)+ROUND(G1622*J1622,4)),4)</f>
        <v>0.4599</v>
      </c>
    </row>
    <row r="1623" ht="15" customHeight="1" spans="1:12">
      <c r="A1623" s="77" t="s">
        <v>2908</v>
      </c>
      <c r="B1623" s="78" t="s">
        <v>2909</v>
      </c>
      <c r="C1623" s="78"/>
      <c r="D1623" s="79">
        <v>0.08607</v>
      </c>
      <c r="E1623" s="79"/>
      <c r="F1623" s="80">
        <v>1</v>
      </c>
      <c r="G1623" s="80">
        <v>0</v>
      </c>
      <c r="H1623" s="81">
        <v>10.5663</v>
      </c>
      <c r="I1623" s="81"/>
      <c r="J1623" s="81">
        <v>0.4856</v>
      </c>
      <c r="K1623" s="81"/>
      <c r="L1623" s="81">
        <f>ROUND(D1623*(ROUND(F1623*H1623,4)+ROUND(G1623*J1623,4)),4)</f>
        <v>0.9094</v>
      </c>
    </row>
    <row r="1624" ht="15" customHeight="1" spans="1:12">
      <c r="A1624" s="77" t="s">
        <v>2978</v>
      </c>
      <c r="B1624" s="78" t="s">
        <v>2979</v>
      </c>
      <c r="C1624" s="78"/>
      <c r="D1624" s="79">
        <v>0.08607</v>
      </c>
      <c r="E1624" s="79"/>
      <c r="F1624" s="80">
        <v>1</v>
      </c>
      <c r="G1624" s="80">
        <v>0</v>
      </c>
      <c r="H1624" s="81">
        <v>32.9547</v>
      </c>
      <c r="I1624" s="81"/>
      <c r="J1624" s="81">
        <v>32.4126</v>
      </c>
      <c r="K1624" s="81"/>
      <c r="L1624" s="81">
        <f>ROUND(D1624*(ROUND(F1624*H1624,4)+ROUND(G1624*J1624,4)),4)</f>
        <v>2.8364</v>
      </c>
    </row>
    <row r="1625" ht="15" customHeight="1" spans="1:12">
      <c r="A1625" s="1"/>
      <c r="B1625" s="1"/>
      <c r="C1625" s="1"/>
      <c r="D1625" s="1"/>
      <c r="E1625" s="1"/>
      <c r="F1625" s="1"/>
      <c r="G1625" s="1"/>
      <c r="H1625" s="82" t="s">
        <v>2374</v>
      </c>
      <c r="I1625" s="82"/>
      <c r="J1625" s="82"/>
      <c r="K1625" s="82"/>
      <c r="L1625" s="85">
        <f>SUM(L1621:L1624)</f>
        <v>4.2057</v>
      </c>
    </row>
    <row r="1626" ht="20.1" customHeight="1" spans="1:12">
      <c r="A1626" s="83" t="s">
        <v>2288</v>
      </c>
      <c r="B1626" s="83"/>
      <c r="C1626" s="83"/>
      <c r="D1626" s="83"/>
      <c r="E1626" s="83"/>
      <c r="F1626" s="83"/>
      <c r="G1626" s="76" t="s">
        <v>2297</v>
      </c>
      <c r="H1626" s="76" t="s">
        <v>2912</v>
      </c>
      <c r="I1626" s="76"/>
      <c r="J1626" s="76" t="s">
        <v>2913</v>
      </c>
      <c r="K1626" s="76"/>
      <c r="L1626" s="76" t="s">
        <v>2355</v>
      </c>
    </row>
    <row r="1627" ht="15" customHeight="1" spans="1:12">
      <c r="A1627" s="77" t="s">
        <v>2914</v>
      </c>
      <c r="B1627" s="84" t="s">
        <v>2915</v>
      </c>
      <c r="C1627" s="84"/>
      <c r="D1627" s="84"/>
      <c r="E1627" s="84"/>
      <c r="F1627" s="84"/>
      <c r="G1627" s="77" t="s">
        <v>2392</v>
      </c>
      <c r="H1627" s="79">
        <v>6</v>
      </c>
      <c r="I1627" s="79"/>
      <c r="J1627" s="81">
        <v>15.74</v>
      </c>
      <c r="K1627" s="81"/>
      <c r="L1627" s="81">
        <f>ROUND(ROUND(H1627,8)*J1627,4)</f>
        <v>94.44</v>
      </c>
    </row>
    <row r="1628" ht="15" customHeight="1" spans="1:12">
      <c r="A1628" s="77" t="s">
        <v>2916</v>
      </c>
      <c r="B1628" s="84" t="s">
        <v>2917</v>
      </c>
      <c r="C1628" s="84"/>
      <c r="D1628" s="84"/>
      <c r="E1628" s="84"/>
      <c r="F1628" s="84"/>
      <c r="G1628" s="77" t="s">
        <v>2392</v>
      </c>
      <c r="H1628" s="79">
        <v>2</v>
      </c>
      <c r="I1628" s="79"/>
      <c r="J1628" s="81">
        <v>22.92</v>
      </c>
      <c r="K1628" s="81"/>
      <c r="L1628" s="81">
        <f>ROUND(ROUND(H1628,8)*J1628,4)</f>
        <v>45.84</v>
      </c>
    </row>
    <row r="1629" ht="15" customHeight="1" spans="1:12">
      <c r="A1629" s="1"/>
      <c r="B1629" s="1"/>
      <c r="C1629" s="1"/>
      <c r="D1629" s="1"/>
      <c r="E1629" s="1"/>
      <c r="F1629" s="1"/>
      <c r="G1629" s="1"/>
      <c r="H1629" s="82" t="s">
        <v>2918</v>
      </c>
      <c r="I1629" s="82"/>
      <c r="J1629" s="82"/>
      <c r="K1629" s="82"/>
      <c r="L1629" s="85">
        <f>SUM(L1627:L1628)</f>
        <v>140.28</v>
      </c>
    </row>
    <row r="1630" ht="15" customHeight="1" spans="1:12">
      <c r="A1630" s="2"/>
      <c r="B1630" s="2"/>
      <c r="C1630" s="2"/>
      <c r="D1630" s="2"/>
      <c r="E1630" s="2"/>
      <c r="F1630" s="2"/>
      <c r="G1630" s="2"/>
      <c r="H1630" s="69" t="s">
        <v>2375</v>
      </c>
      <c r="I1630" s="69"/>
      <c r="J1630" s="69"/>
      <c r="K1630" s="69"/>
      <c r="L1630" s="81">
        <f>SUM(L1625,L1629)</f>
        <v>144.4857</v>
      </c>
    </row>
    <row r="1631" ht="15" customHeight="1" spans="1:12">
      <c r="A1631" s="2"/>
      <c r="B1631" s="2"/>
      <c r="C1631" s="2"/>
      <c r="D1631" s="2"/>
      <c r="E1631" s="2"/>
      <c r="F1631" s="2"/>
      <c r="G1631" s="2"/>
      <c r="H1631" s="69" t="s">
        <v>2376</v>
      </c>
      <c r="I1631" s="69"/>
      <c r="J1631" s="69"/>
      <c r="K1631" s="69"/>
      <c r="L1631" s="86">
        <v>20.2</v>
      </c>
    </row>
    <row r="1632" ht="15" customHeight="1" spans="1:12">
      <c r="A1632" s="2"/>
      <c r="B1632" s="2"/>
      <c r="C1632" s="2"/>
      <c r="D1632" s="2"/>
      <c r="E1632" s="2"/>
      <c r="F1632" s="2"/>
      <c r="G1632" s="2"/>
      <c r="H1632" s="69" t="s">
        <v>2377</v>
      </c>
      <c r="I1632" s="69"/>
      <c r="J1632" s="69"/>
      <c r="K1632" s="69"/>
      <c r="L1632" s="81">
        <f>ROUND(L1630/L1631,4)</f>
        <v>7.1528</v>
      </c>
    </row>
    <row r="1633" ht="20.1" customHeight="1" spans="1:12">
      <c r="A1633" s="83" t="s">
        <v>2919</v>
      </c>
      <c r="B1633" s="83"/>
      <c r="C1633" s="83"/>
      <c r="D1633" s="83"/>
      <c r="E1633" s="83"/>
      <c r="F1633" s="83"/>
      <c r="G1633" s="76" t="s">
        <v>2297</v>
      </c>
      <c r="H1633" s="76" t="s">
        <v>2912</v>
      </c>
      <c r="I1633" s="76"/>
      <c r="J1633" s="76" t="s">
        <v>2920</v>
      </c>
      <c r="K1633" s="76"/>
      <c r="L1633" s="76" t="s">
        <v>2921</v>
      </c>
    </row>
    <row r="1634" ht="15" customHeight="1" spans="1:12">
      <c r="A1634" s="77" t="s">
        <v>2980</v>
      </c>
      <c r="B1634" s="78" t="s">
        <v>2981</v>
      </c>
      <c r="C1634" s="78"/>
      <c r="D1634" s="78"/>
      <c r="E1634" s="78"/>
      <c r="F1634" s="78"/>
      <c r="G1634" s="77" t="s">
        <v>372</v>
      </c>
      <c r="H1634" s="79">
        <v>0.0784</v>
      </c>
      <c r="I1634" s="79"/>
      <c r="J1634" s="81">
        <v>6.3179</v>
      </c>
      <c r="K1634" s="81"/>
      <c r="L1634" s="81">
        <f t="shared" ref="L1634:L1642" si="18">ROUND(ROUND(H1634,8)*J1634,4)</f>
        <v>0.4953</v>
      </c>
    </row>
    <row r="1635" ht="15" customHeight="1" spans="1:12">
      <c r="A1635" s="77" t="s">
        <v>2982</v>
      </c>
      <c r="B1635" s="78" t="s">
        <v>2983</v>
      </c>
      <c r="C1635" s="78"/>
      <c r="D1635" s="78"/>
      <c r="E1635" s="78"/>
      <c r="F1635" s="78"/>
      <c r="G1635" s="77" t="s">
        <v>372</v>
      </c>
      <c r="H1635" s="79">
        <v>0.00849</v>
      </c>
      <c r="I1635" s="79"/>
      <c r="J1635" s="81">
        <v>6.8981</v>
      </c>
      <c r="K1635" s="81"/>
      <c r="L1635" s="81">
        <f t="shared" si="18"/>
        <v>0.0586</v>
      </c>
    </row>
    <row r="1636" ht="15" customHeight="1" spans="1:12">
      <c r="A1636" s="77" t="s">
        <v>2966</v>
      </c>
      <c r="B1636" s="78" t="s">
        <v>2967</v>
      </c>
      <c r="C1636" s="78"/>
      <c r="D1636" s="78"/>
      <c r="E1636" s="78"/>
      <c r="F1636" s="78"/>
      <c r="G1636" s="77" t="s">
        <v>372</v>
      </c>
      <c r="H1636" s="79">
        <v>0.00649</v>
      </c>
      <c r="I1636" s="79"/>
      <c r="J1636" s="81">
        <v>11.572</v>
      </c>
      <c r="K1636" s="81"/>
      <c r="L1636" s="81">
        <f t="shared" si="18"/>
        <v>0.0751</v>
      </c>
    </row>
    <row r="1637" ht="15" customHeight="1" spans="1:12">
      <c r="A1637" s="77" t="s">
        <v>2984</v>
      </c>
      <c r="B1637" s="78" t="s">
        <v>2985</v>
      </c>
      <c r="C1637" s="78"/>
      <c r="D1637" s="78"/>
      <c r="E1637" s="78"/>
      <c r="F1637" s="78"/>
      <c r="G1637" s="77" t="s">
        <v>383</v>
      </c>
      <c r="H1637" s="79">
        <v>1.04</v>
      </c>
      <c r="I1637" s="79"/>
      <c r="J1637" s="81">
        <v>22.5246</v>
      </c>
      <c r="K1637" s="81"/>
      <c r="L1637" s="81">
        <f t="shared" si="18"/>
        <v>23.4256</v>
      </c>
    </row>
    <row r="1638" ht="15" customHeight="1" spans="1:12">
      <c r="A1638" s="77" t="s">
        <v>2986</v>
      </c>
      <c r="B1638" s="78" t="s">
        <v>2987</v>
      </c>
      <c r="C1638" s="78"/>
      <c r="D1638" s="78"/>
      <c r="E1638" s="78"/>
      <c r="F1638" s="78"/>
      <c r="G1638" s="77" t="s">
        <v>372</v>
      </c>
      <c r="H1638" s="79">
        <v>2.122</v>
      </c>
      <c r="I1638" s="79"/>
      <c r="J1638" s="81">
        <v>0.65</v>
      </c>
      <c r="K1638" s="81"/>
      <c r="L1638" s="81">
        <f t="shared" si="18"/>
        <v>1.3793</v>
      </c>
    </row>
    <row r="1639" ht="15" customHeight="1" spans="1:12">
      <c r="A1639" s="77" t="s">
        <v>2988</v>
      </c>
      <c r="B1639" s="78" t="s">
        <v>2989</v>
      </c>
      <c r="C1639" s="78"/>
      <c r="D1639" s="78"/>
      <c r="E1639" s="78"/>
      <c r="F1639" s="78"/>
      <c r="G1639" s="77" t="s">
        <v>383</v>
      </c>
      <c r="H1639" s="79">
        <v>0.65345</v>
      </c>
      <c r="I1639" s="79"/>
      <c r="J1639" s="81">
        <v>0.1123</v>
      </c>
      <c r="K1639" s="81"/>
      <c r="L1639" s="81">
        <f t="shared" si="18"/>
        <v>0.0734</v>
      </c>
    </row>
    <row r="1640" ht="15" customHeight="1" spans="1:12">
      <c r="A1640" s="77" t="s">
        <v>2990</v>
      </c>
      <c r="B1640" s="78" t="s">
        <v>2991</v>
      </c>
      <c r="C1640" s="78"/>
      <c r="D1640" s="78"/>
      <c r="E1640" s="78"/>
      <c r="F1640" s="78"/>
      <c r="G1640" s="77" t="s">
        <v>376</v>
      </c>
      <c r="H1640" s="79">
        <v>0.16</v>
      </c>
      <c r="I1640" s="79"/>
      <c r="J1640" s="81">
        <v>6.1457</v>
      </c>
      <c r="K1640" s="81"/>
      <c r="L1640" s="81">
        <f t="shared" si="18"/>
        <v>0.9833</v>
      </c>
    </row>
    <row r="1641" ht="15.95" customHeight="1" spans="1:12">
      <c r="A1641" s="77" t="s">
        <v>2952</v>
      </c>
      <c r="B1641" s="78" t="s">
        <v>2953</v>
      </c>
      <c r="C1641" s="78"/>
      <c r="D1641" s="78"/>
      <c r="E1641" s="78"/>
      <c r="F1641" s="78"/>
      <c r="G1641" s="77" t="s">
        <v>383</v>
      </c>
      <c r="H1641" s="79">
        <v>0.025</v>
      </c>
      <c r="I1641" s="79"/>
      <c r="J1641" s="81">
        <v>8.7658</v>
      </c>
      <c r="K1641" s="81"/>
      <c r="L1641" s="81">
        <f t="shared" si="18"/>
        <v>0.2191</v>
      </c>
    </row>
    <row r="1642" ht="15" customHeight="1" spans="1:12">
      <c r="A1642" s="77" t="s">
        <v>2970</v>
      </c>
      <c r="B1642" s="78" t="s">
        <v>2971</v>
      </c>
      <c r="C1642" s="78"/>
      <c r="D1642" s="78"/>
      <c r="E1642" s="78"/>
      <c r="F1642" s="78"/>
      <c r="G1642" s="77" t="s">
        <v>376</v>
      </c>
      <c r="H1642" s="79">
        <v>0.05</v>
      </c>
      <c r="I1642" s="79"/>
      <c r="J1642" s="81">
        <v>1.1992</v>
      </c>
      <c r="K1642" s="81"/>
      <c r="L1642" s="81">
        <f t="shared" si="18"/>
        <v>0.06</v>
      </c>
    </row>
    <row r="1643" ht="15" customHeight="1" spans="1:12">
      <c r="A1643" s="1"/>
      <c r="B1643" s="1"/>
      <c r="C1643" s="1"/>
      <c r="D1643" s="1"/>
      <c r="E1643" s="1"/>
      <c r="F1643" s="1"/>
      <c r="G1643" s="1"/>
      <c r="H1643" s="82" t="s">
        <v>2926</v>
      </c>
      <c r="I1643" s="82"/>
      <c r="J1643" s="82"/>
      <c r="K1643" s="82"/>
      <c r="L1643" s="85">
        <f>SUM(L1634:L1642)</f>
        <v>26.7697</v>
      </c>
    </row>
    <row r="1644" ht="15" customHeight="1" spans="1:12">
      <c r="A1644" s="83" t="s">
        <v>2931</v>
      </c>
      <c r="B1644" s="83"/>
      <c r="C1644" s="83"/>
      <c r="D1644" s="64" t="s">
        <v>2283</v>
      </c>
      <c r="E1644" s="64"/>
      <c r="F1644" s="64" t="s">
        <v>2932</v>
      </c>
      <c r="G1644" s="64"/>
      <c r="H1644" s="64" t="s">
        <v>2912</v>
      </c>
      <c r="I1644" s="64"/>
      <c r="J1644" s="64" t="s">
        <v>2299</v>
      </c>
      <c r="K1644" s="64"/>
      <c r="L1644" s="64" t="s">
        <v>2921</v>
      </c>
    </row>
    <row r="1645" ht="15" customHeight="1" spans="1:12">
      <c r="A1645" s="88" t="s">
        <v>2980</v>
      </c>
      <c r="B1645" s="89" t="s">
        <v>2992</v>
      </c>
      <c r="C1645" s="89"/>
      <c r="D1645" s="88" t="s">
        <v>2934</v>
      </c>
      <c r="E1645" s="88"/>
      <c r="F1645" s="88" t="s">
        <v>2960</v>
      </c>
      <c r="G1645" s="88"/>
      <c r="H1645" s="90">
        <v>8e-5</v>
      </c>
      <c r="I1645" s="90"/>
      <c r="J1645" s="92">
        <v>28.96</v>
      </c>
      <c r="K1645" s="92"/>
      <c r="L1645" s="92">
        <f t="shared" ref="L1645:L1651" si="19">ROUND(ROUND(H1645,8)*J1645,4)</f>
        <v>0.0023</v>
      </c>
    </row>
    <row r="1646" ht="20.1" customHeight="1" spans="1:12">
      <c r="A1646" s="88" t="s">
        <v>2982</v>
      </c>
      <c r="B1646" s="89" t="s">
        <v>2993</v>
      </c>
      <c r="C1646" s="89"/>
      <c r="D1646" s="88" t="s">
        <v>2934</v>
      </c>
      <c r="E1646" s="88"/>
      <c r="F1646" s="88" t="s">
        <v>2960</v>
      </c>
      <c r="G1646" s="88"/>
      <c r="H1646" s="90">
        <v>1e-5</v>
      </c>
      <c r="I1646" s="90"/>
      <c r="J1646" s="92">
        <v>28.96</v>
      </c>
      <c r="K1646" s="92"/>
      <c r="L1646" s="92">
        <f t="shared" si="19"/>
        <v>0.0003</v>
      </c>
    </row>
    <row r="1647" ht="20.1" customHeight="1" spans="1:12">
      <c r="A1647" s="88" t="s">
        <v>2966</v>
      </c>
      <c r="B1647" s="89" t="s">
        <v>2973</v>
      </c>
      <c r="C1647" s="89"/>
      <c r="D1647" s="88" t="s">
        <v>2934</v>
      </c>
      <c r="E1647" s="88"/>
      <c r="F1647" s="88" t="s">
        <v>2960</v>
      </c>
      <c r="G1647" s="88"/>
      <c r="H1647" s="90">
        <v>1e-5</v>
      </c>
      <c r="I1647" s="90"/>
      <c r="J1647" s="92">
        <v>28.96</v>
      </c>
      <c r="K1647" s="92"/>
      <c r="L1647" s="92">
        <f t="shared" si="19"/>
        <v>0.0003</v>
      </c>
    </row>
    <row r="1648" ht="20.1" customHeight="1" spans="1:12">
      <c r="A1648" s="88" t="s">
        <v>2984</v>
      </c>
      <c r="B1648" s="89" t="s">
        <v>2994</v>
      </c>
      <c r="C1648" s="89"/>
      <c r="D1648" s="88" t="s">
        <v>2934</v>
      </c>
      <c r="E1648" s="88"/>
      <c r="F1648" s="88" t="s">
        <v>2960</v>
      </c>
      <c r="G1648" s="88"/>
      <c r="H1648" s="90">
        <v>0.0006</v>
      </c>
      <c r="I1648" s="90"/>
      <c r="J1648" s="92">
        <v>28.96</v>
      </c>
      <c r="K1648" s="92"/>
      <c r="L1648" s="92">
        <f t="shared" si="19"/>
        <v>0.0174</v>
      </c>
    </row>
    <row r="1649" ht="20.1" customHeight="1" spans="1:12">
      <c r="A1649" s="88" t="s">
        <v>2986</v>
      </c>
      <c r="B1649" s="89" t="s">
        <v>2995</v>
      </c>
      <c r="C1649" s="89"/>
      <c r="D1649" s="88" t="s">
        <v>2934</v>
      </c>
      <c r="E1649" s="88"/>
      <c r="F1649" s="88" t="s">
        <v>2960</v>
      </c>
      <c r="G1649" s="88"/>
      <c r="H1649" s="90">
        <v>0.00212</v>
      </c>
      <c r="I1649" s="90"/>
      <c r="J1649" s="92">
        <v>28.96</v>
      </c>
      <c r="K1649" s="92"/>
      <c r="L1649" s="92">
        <f t="shared" si="19"/>
        <v>0.0614</v>
      </c>
    </row>
    <row r="1650" ht="20.1" customHeight="1" spans="1:12">
      <c r="A1650" s="88" t="s">
        <v>2990</v>
      </c>
      <c r="B1650" s="89" t="s">
        <v>2996</v>
      </c>
      <c r="C1650" s="89"/>
      <c r="D1650" s="88" t="s">
        <v>2934</v>
      </c>
      <c r="E1650" s="88"/>
      <c r="F1650" s="88" t="s">
        <v>2960</v>
      </c>
      <c r="G1650" s="88"/>
      <c r="H1650" s="90">
        <v>3e-5</v>
      </c>
      <c r="I1650" s="90"/>
      <c r="J1650" s="92">
        <v>28.96</v>
      </c>
      <c r="K1650" s="92"/>
      <c r="L1650" s="92">
        <f t="shared" si="19"/>
        <v>0.0009</v>
      </c>
    </row>
    <row r="1651" ht="27.95" customHeight="1" spans="1:12">
      <c r="A1651" s="88" t="s">
        <v>2952</v>
      </c>
      <c r="B1651" s="89" t="s">
        <v>2961</v>
      </c>
      <c r="C1651" s="89"/>
      <c r="D1651" s="88" t="s">
        <v>2934</v>
      </c>
      <c r="E1651" s="88"/>
      <c r="F1651" s="88" t="s">
        <v>2960</v>
      </c>
      <c r="G1651" s="88"/>
      <c r="H1651" s="90">
        <v>1e-5</v>
      </c>
      <c r="I1651" s="90"/>
      <c r="J1651" s="92">
        <v>28.96</v>
      </c>
      <c r="K1651" s="92"/>
      <c r="L1651" s="92">
        <f t="shared" si="19"/>
        <v>0.0003</v>
      </c>
    </row>
    <row r="1652" ht="15" customHeight="1" spans="1:12">
      <c r="A1652" s="1"/>
      <c r="B1652" s="1"/>
      <c r="C1652" s="1"/>
      <c r="D1652" s="1"/>
      <c r="E1652" s="1"/>
      <c r="F1652" s="1"/>
      <c r="G1652" s="1"/>
      <c r="H1652" s="82" t="s">
        <v>2936</v>
      </c>
      <c r="I1652" s="82"/>
      <c r="J1652" s="82"/>
      <c r="K1652" s="82"/>
      <c r="L1652" s="81">
        <f>SUM(L1645:L1651)</f>
        <v>0.0829</v>
      </c>
    </row>
    <row r="1653" ht="12.95" customHeight="1" spans="1:12">
      <c r="A1653" s="83" t="s">
        <v>2937</v>
      </c>
      <c r="B1653" s="83"/>
      <c r="C1653" s="64" t="s">
        <v>5</v>
      </c>
      <c r="D1653" s="64" t="s">
        <v>6</v>
      </c>
      <c r="E1653" s="64"/>
      <c r="F1653" s="64" t="s">
        <v>2938</v>
      </c>
      <c r="G1653" s="64"/>
      <c r="H1653" s="64" t="s">
        <v>2939</v>
      </c>
      <c r="I1653" s="64"/>
      <c r="J1653" s="64" t="s">
        <v>2940</v>
      </c>
      <c r="K1653" s="64"/>
      <c r="L1653" s="64" t="s">
        <v>2921</v>
      </c>
    </row>
    <row r="1654" ht="12" customHeight="1" spans="1:12">
      <c r="A1654" s="83"/>
      <c r="B1654" s="83"/>
      <c r="C1654" s="64"/>
      <c r="D1654" s="64"/>
      <c r="E1654" s="64"/>
      <c r="F1654" s="64" t="s">
        <v>2941</v>
      </c>
      <c r="G1654" s="64" t="s">
        <v>2942</v>
      </c>
      <c r="H1654" s="64" t="s">
        <v>2941</v>
      </c>
      <c r="I1654" s="64" t="s">
        <v>2942</v>
      </c>
      <c r="J1654" s="64" t="s">
        <v>2941</v>
      </c>
      <c r="K1654" s="64" t="s">
        <v>2942</v>
      </c>
      <c r="L1654" s="64"/>
    </row>
    <row r="1655" ht="20.1" customHeight="1" spans="1:12">
      <c r="A1655" s="88" t="s">
        <v>2980</v>
      </c>
      <c r="B1655" s="89" t="s">
        <v>2992</v>
      </c>
      <c r="C1655" s="88" t="s">
        <v>2943</v>
      </c>
      <c r="D1655" s="90">
        <v>8e-5</v>
      </c>
      <c r="E1655" s="90"/>
      <c r="F1655" s="91">
        <v>0</v>
      </c>
      <c r="G1655" s="92">
        <v>1.05</v>
      </c>
      <c r="H1655" s="91">
        <v>0</v>
      </c>
      <c r="I1655" s="92">
        <v>0.84</v>
      </c>
      <c r="J1655" s="91">
        <v>0</v>
      </c>
      <c r="K1655" s="92">
        <v>0.69</v>
      </c>
      <c r="L1655" s="92">
        <f t="shared" ref="L1655:L1661" si="20">ROUND(D1655*(ROUND(F1655*G1655,4)+ROUND(H1655*I1655,4)+ROUND(J1655*K1655,4)),4)</f>
        <v>0</v>
      </c>
    </row>
    <row r="1656" ht="27.95" customHeight="1" spans="1:12">
      <c r="A1656" s="88" t="s">
        <v>2982</v>
      </c>
      <c r="B1656" s="89" t="s">
        <v>2993</v>
      </c>
      <c r="C1656" s="88" t="s">
        <v>2943</v>
      </c>
      <c r="D1656" s="90">
        <v>1e-5</v>
      </c>
      <c r="E1656" s="90"/>
      <c r="F1656" s="91">
        <v>0</v>
      </c>
      <c r="G1656" s="92">
        <v>1.05</v>
      </c>
      <c r="H1656" s="91">
        <v>0</v>
      </c>
      <c r="I1656" s="92">
        <v>0.84</v>
      </c>
      <c r="J1656" s="91">
        <v>0</v>
      </c>
      <c r="K1656" s="92">
        <v>0.69</v>
      </c>
      <c r="L1656" s="92">
        <f t="shared" si="20"/>
        <v>0</v>
      </c>
    </row>
    <row r="1657" ht="27.95" customHeight="1" spans="1:12">
      <c r="A1657" s="88" t="s">
        <v>2966</v>
      </c>
      <c r="B1657" s="89" t="s">
        <v>2973</v>
      </c>
      <c r="C1657" s="88" t="s">
        <v>2943</v>
      </c>
      <c r="D1657" s="90">
        <v>1e-5</v>
      </c>
      <c r="E1657" s="90"/>
      <c r="F1657" s="91">
        <v>0</v>
      </c>
      <c r="G1657" s="92">
        <v>1.05</v>
      </c>
      <c r="H1657" s="91">
        <v>0</v>
      </c>
      <c r="I1657" s="92">
        <v>0.84</v>
      </c>
      <c r="J1657" s="91">
        <v>0</v>
      </c>
      <c r="K1657" s="92">
        <v>0.69</v>
      </c>
      <c r="L1657" s="92">
        <f t="shared" si="20"/>
        <v>0</v>
      </c>
    </row>
    <row r="1658" ht="20.1" customHeight="1" spans="1:12">
      <c r="A1658" s="88" t="s">
        <v>2984</v>
      </c>
      <c r="B1658" s="89" t="s">
        <v>2994</v>
      </c>
      <c r="C1658" s="88" t="s">
        <v>2943</v>
      </c>
      <c r="D1658" s="90">
        <v>0.00064</v>
      </c>
      <c r="E1658" s="90"/>
      <c r="F1658" s="91">
        <v>0</v>
      </c>
      <c r="G1658" s="92">
        <v>1.05</v>
      </c>
      <c r="H1658" s="91">
        <v>0</v>
      </c>
      <c r="I1658" s="92">
        <v>0.84</v>
      </c>
      <c r="J1658" s="91">
        <v>0</v>
      </c>
      <c r="K1658" s="92">
        <v>0.69</v>
      </c>
      <c r="L1658" s="92">
        <f t="shared" si="20"/>
        <v>0</v>
      </c>
    </row>
    <row r="1659" ht="20.1" customHeight="1" spans="1:12">
      <c r="A1659" s="88" t="s">
        <v>2986</v>
      </c>
      <c r="B1659" s="89" t="s">
        <v>2995</v>
      </c>
      <c r="C1659" s="88" t="s">
        <v>2943</v>
      </c>
      <c r="D1659" s="90">
        <v>0.00212</v>
      </c>
      <c r="E1659" s="90"/>
      <c r="F1659" s="91">
        <v>0</v>
      </c>
      <c r="G1659" s="92">
        <v>1.05</v>
      </c>
      <c r="H1659" s="91">
        <v>0</v>
      </c>
      <c r="I1659" s="92">
        <v>0.84</v>
      </c>
      <c r="J1659" s="91">
        <v>0</v>
      </c>
      <c r="K1659" s="92">
        <v>0.69</v>
      </c>
      <c r="L1659" s="92">
        <f t="shared" si="20"/>
        <v>0</v>
      </c>
    </row>
    <row r="1660" ht="20.1" customHeight="1" spans="1:12">
      <c r="A1660" s="88" t="s">
        <v>2990</v>
      </c>
      <c r="B1660" s="89" t="s">
        <v>2996</v>
      </c>
      <c r="C1660" s="88" t="s">
        <v>2943</v>
      </c>
      <c r="D1660" s="90">
        <v>3e-5</v>
      </c>
      <c r="E1660" s="90"/>
      <c r="F1660" s="91">
        <v>0</v>
      </c>
      <c r="G1660" s="92">
        <v>1.05</v>
      </c>
      <c r="H1660" s="91">
        <v>0</v>
      </c>
      <c r="I1660" s="92">
        <v>0.84</v>
      </c>
      <c r="J1660" s="91">
        <v>0</v>
      </c>
      <c r="K1660" s="92">
        <v>0.69</v>
      </c>
      <c r="L1660" s="92">
        <f t="shared" si="20"/>
        <v>0</v>
      </c>
    </row>
    <row r="1661" ht="27.95" customHeight="1" spans="1:12">
      <c r="A1661" s="88" t="s">
        <v>2952</v>
      </c>
      <c r="B1661" s="89" t="s">
        <v>2961</v>
      </c>
      <c r="C1661" s="88" t="s">
        <v>2943</v>
      </c>
      <c r="D1661" s="90">
        <v>1e-5</v>
      </c>
      <c r="E1661" s="90"/>
      <c r="F1661" s="91">
        <v>0</v>
      </c>
      <c r="G1661" s="92">
        <v>1.05</v>
      </c>
      <c r="H1661" s="91">
        <v>0</v>
      </c>
      <c r="I1661" s="92">
        <v>0.84</v>
      </c>
      <c r="J1661" s="91">
        <v>0</v>
      </c>
      <c r="K1661" s="92">
        <v>0.69</v>
      </c>
      <c r="L1661" s="92">
        <f t="shared" si="20"/>
        <v>0</v>
      </c>
    </row>
    <row r="1662" ht="15" customHeight="1" spans="1:12">
      <c r="A1662" s="1"/>
      <c r="B1662" s="1"/>
      <c r="C1662" s="1"/>
      <c r="D1662" s="1"/>
      <c r="E1662" s="1"/>
      <c r="F1662" s="1"/>
      <c r="G1662" s="1"/>
      <c r="H1662" s="82" t="s">
        <v>2944</v>
      </c>
      <c r="I1662" s="82"/>
      <c r="J1662" s="82"/>
      <c r="K1662" s="82"/>
      <c r="L1662" s="81">
        <f>SUM(L1654:L1661)</f>
        <v>0</v>
      </c>
    </row>
    <row r="1663" ht="15" customHeight="1" spans="1:12">
      <c r="A1663" s="2"/>
      <c r="B1663" s="2"/>
      <c r="C1663" s="2"/>
      <c r="D1663" s="2"/>
      <c r="E1663" s="2"/>
      <c r="F1663" s="2"/>
      <c r="G1663" s="2"/>
      <c r="H1663" s="69" t="s">
        <v>2378</v>
      </c>
      <c r="I1663" s="69"/>
      <c r="J1663" s="69"/>
      <c r="K1663" s="69"/>
      <c r="L1663" s="81">
        <f>SUM(L1632,L1643,L1652,L1662)</f>
        <v>34.0054</v>
      </c>
    </row>
    <row r="1664" ht="15" customHeight="1" spans="1:12">
      <c r="A1664" s="2"/>
      <c r="B1664" s="2"/>
      <c r="C1664" s="2"/>
      <c r="D1664" s="2"/>
      <c r="E1664" s="2"/>
      <c r="F1664" s="2"/>
      <c r="G1664" s="2"/>
      <c r="H1664" s="69" t="s">
        <v>2318</v>
      </c>
      <c r="I1664" s="69"/>
      <c r="J1664" s="69"/>
      <c r="K1664" s="69"/>
      <c r="L1664" s="72">
        <f>SUM(L1663)</f>
        <v>34.0054</v>
      </c>
    </row>
    <row r="1665" ht="9.95" customHeight="1" spans="1:12">
      <c r="A1665" s="2"/>
      <c r="B1665" s="2"/>
      <c r="C1665" s="2"/>
      <c r="D1665" s="2"/>
      <c r="E1665" s="2"/>
      <c r="F1665" s="2"/>
      <c r="G1665" s="2"/>
      <c r="H1665" s="61"/>
      <c r="I1665" s="61"/>
      <c r="J1665" s="61"/>
      <c r="K1665" s="61"/>
      <c r="L1665" s="61"/>
    </row>
    <row r="1666" ht="20.1" customHeight="1" spans="1:12">
      <c r="A1666" s="62" t="s">
        <v>2997</v>
      </c>
      <c r="B1666" s="62"/>
      <c r="C1666" s="62"/>
      <c r="D1666" s="62"/>
      <c r="E1666" s="62"/>
      <c r="F1666" s="62"/>
      <c r="G1666" s="62"/>
      <c r="H1666" s="62"/>
      <c r="I1666" s="62"/>
      <c r="J1666" s="62"/>
      <c r="K1666" s="62"/>
      <c r="L1666" s="62"/>
    </row>
    <row r="1667" ht="15" customHeight="1" spans="1:12">
      <c r="A1667" s="63" t="s">
        <v>2314</v>
      </c>
      <c r="B1667" s="63"/>
      <c r="C1667" s="63"/>
      <c r="D1667" s="64" t="s">
        <v>4</v>
      </c>
      <c r="E1667" s="64"/>
      <c r="F1667" s="64"/>
      <c r="G1667" s="64" t="s">
        <v>2297</v>
      </c>
      <c r="H1667" s="64" t="s">
        <v>2298</v>
      </c>
      <c r="I1667" s="64"/>
      <c r="J1667" s="64" t="s">
        <v>2299</v>
      </c>
      <c r="K1667" s="64"/>
      <c r="L1667" s="64" t="s">
        <v>2300</v>
      </c>
    </row>
    <row r="1668" ht="29.1" customHeight="1" spans="1:12">
      <c r="A1668" s="65" t="s">
        <v>2998</v>
      </c>
      <c r="B1668" s="66" t="s">
        <v>2999</v>
      </c>
      <c r="C1668" s="66"/>
      <c r="D1668" s="65" t="s">
        <v>14</v>
      </c>
      <c r="E1668" s="65"/>
      <c r="F1668" s="65"/>
      <c r="G1668" s="65" t="s">
        <v>193</v>
      </c>
      <c r="H1668" s="67">
        <v>104.16</v>
      </c>
      <c r="I1668" s="67"/>
      <c r="J1668" s="70">
        <v>13.77</v>
      </c>
      <c r="K1668" s="70"/>
      <c r="L1668" s="70">
        <f>TRUNC(TRUNC(H1668,8)*J1668,2)</f>
        <v>1434.28</v>
      </c>
    </row>
    <row r="1669" ht="29.1" customHeight="1" spans="1:12">
      <c r="A1669" s="65" t="s">
        <v>3000</v>
      </c>
      <c r="B1669" s="66" t="s">
        <v>3001</v>
      </c>
      <c r="C1669" s="66"/>
      <c r="D1669" s="65" t="s">
        <v>14</v>
      </c>
      <c r="E1669" s="65"/>
      <c r="F1669" s="65"/>
      <c r="G1669" s="65" t="s">
        <v>193</v>
      </c>
      <c r="H1669" s="67">
        <v>7.84</v>
      </c>
      <c r="I1669" s="67"/>
      <c r="J1669" s="70">
        <v>24.58</v>
      </c>
      <c r="K1669" s="70"/>
      <c r="L1669" s="70">
        <f>TRUNC(TRUNC(H1669,8)*J1669,2)</f>
        <v>192.7</v>
      </c>
    </row>
    <row r="1670" ht="38.1" customHeight="1" spans="1:12">
      <c r="A1670" s="65" t="s">
        <v>3002</v>
      </c>
      <c r="B1670" s="66" t="s">
        <v>3003</v>
      </c>
      <c r="C1670" s="66"/>
      <c r="D1670" s="65" t="s">
        <v>14</v>
      </c>
      <c r="E1670" s="65"/>
      <c r="F1670" s="65"/>
      <c r="G1670" s="65" t="s">
        <v>51</v>
      </c>
      <c r="H1670" s="67">
        <v>1</v>
      </c>
      <c r="I1670" s="67"/>
      <c r="J1670" s="70">
        <v>649.66</v>
      </c>
      <c r="K1670" s="70"/>
      <c r="L1670" s="70">
        <f>TRUNC(TRUNC(H1670,8)*J1670,2)</f>
        <v>649.66</v>
      </c>
    </row>
    <row r="1671" ht="38.1" customHeight="1" spans="1:12">
      <c r="A1671" s="65" t="s">
        <v>3004</v>
      </c>
      <c r="B1671" s="66" t="s">
        <v>3005</v>
      </c>
      <c r="C1671" s="66"/>
      <c r="D1671" s="65" t="s">
        <v>14</v>
      </c>
      <c r="E1671" s="65"/>
      <c r="F1671" s="65"/>
      <c r="G1671" s="65" t="s">
        <v>41</v>
      </c>
      <c r="H1671" s="67">
        <v>7.85</v>
      </c>
      <c r="I1671" s="67"/>
      <c r="J1671" s="70">
        <v>294.88</v>
      </c>
      <c r="K1671" s="70"/>
      <c r="L1671" s="70">
        <f>TRUNC(TRUNC(H1671,8)*J1671,2)</f>
        <v>2314.8</v>
      </c>
    </row>
    <row r="1672" ht="15" customHeight="1" spans="1:12">
      <c r="A1672" s="2"/>
      <c r="B1672" s="2"/>
      <c r="C1672" s="2"/>
      <c r="D1672" s="2"/>
      <c r="E1672" s="2"/>
      <c r="F1672" s="2"/>
      <c r="G1672" s="2"/>
      <c r="H1672" s="68" t="s">
        <v>2317</v>
      </c>
      <c r="I1672" s="68"/>
      <c r="J1672" s="68"/>
      <c r="K1672" s="68"/>
      <c r="L1672" s="71">
        <f>SUM(L1668:L1671)</f>
        <v>4591.44</v>
      </c>
    </row>
    <row r="1673" ht="15" customHeight="1" spans="1:12">
      <c r="A1673" s="2"/>
      <c r="B1673" s="2"/>
      <c r="C1673" s="2"/>
      <c r="D1673" s="2"/>
      <c r="E1673" s="2"/>
      <c r="F1673" s="2"/>
      <c r="G1673" s="2"/>
      <c r="H1673" s="69" t="s">
        <v>2318</v>
      </c>
      <c r="I1673" s="69"/>
      <c r="J1673" s="69"/>
      <c r="K1673" s="69"/>
      <c r="L1673" s="72">
        <f>SUM(L1672)</f>
        <v>4591.44</v>
      </c>
    </row>
    <row r="1674" ht="9.95" customHeight="1" spans="1:12">
      <c r="A1674" s="2"/>
      <c r="B1674" s="2"/>
      <c r="C1674" s="2"/>
      <c r="D1674" s="2"/>
      <c r="E1674" s="2"/>
      <c r="F1674" s="2"/>
      <c r="G1674" s="2"/>
      <c r="H1674" s="61"/>
      <c r="I1674" s="61"/>
      <c r="J1674" s="61"/>
      <c r="K1674" s="61"/>
      <c r="L1674" s="61"/>
    </row>
    <row r="1675" ht="20.1" customHeight="1" spans="1:12">
      <c r="A1675" s="62" t="s">
        <v>3006</v>
      </c>
      <c r="B1675" s="62"/>
      <c r="C1675" s="62"/>
      <c r="D1675" s="62"/>
      <c r="E1675" s="62"/>
      <c r="F1675" s="62"/>
      <c r="G1675" s="62"/>
      <c r="H1675" s="62"/>
      <c r="I1675" s="62"/>
      <c r="J1675" s="62"/>
      <c r="K1675" s="62"/>
      <c r="L1675" s="62"/>
    </row>
    <row r="1676" ht="15" customHeight="1" spans="1:12">
      <c r="A1676" s="63" t="s">
        <v>2790</v>
      </c>
      <c r="B1676" s="63"/>
      <c r="C1676" s="63"/>
      <c r="D1676" s="64" t="s">
        <v>4</v>
      </c>
      <c r="E1676" s="64"/>
      <c r="F1676" s="64"/>
      <c r="G1676" s="64" t="s">
        <v>2297</v>
      </c>
      <c r="H1676" s="64" t="s">
        <v>2298</v>
      </c>
      <c r="I1676" s="64"/>
      <c r="J1676" s="64" t="s">
        <v>2299</v>
      </c>
      <c r="K1676" s="64"/>
      <c r="L1676" s="64" t="s">
        <v>2300</v>
      </c>
    </row>
    <row r="1677" ht="29.1" customHeight="1" spans="1:12">
      <c r="A1677" s="65" t="s">
        <v>2834</v>
      </c>
      <c r="B1677" s="66" t="s">
        <v>2835</v>
      </c>
      <c r="C1677" s="66"/>
      <c r="D1677" s="65" t="s">
        <v>14</v>
      </c>
      <c r="E1677" s="65"/>
      <c r="F1677" s="65"/>
      <c r="G1677" s="65" t="s">
        <v>2836</v>
      </c>
      <c r="H1677" s="67">
        <v>0.196</v>
      </c>
      <c r="I1677" s="67"/>
      <c r="J1677" s="70">
        <v>15.69</v>
      </c>
      <c r="K1677" s="70"/>
      <c r="L1677" s="70">
        <f>ROUND(ROUND(H1677,8)*J1677,2)</f>
        <v>3.08</v>
      </c>
    </row>
    <row r="1678" ht="29.1" customHeight="1" spans="1:12">
      <c r="A1678" s="65" t="s">
        <v>2837</v>
      </c>
      <c r="B1678" s="66" t="s">
        <v>2838</v>
      </c>
      <c r="C1678" s="66"/>
      <c r="D1678" s="65" t="s">
        <v>14</v>
      </c>
      <c r="E1678" s="65"/>
      <c r="F1678" s="65"/>
      <c r="G1678" s="65" t="s">
        <v>15</v>
      </c>
      <c r="H1678" s="67">
        <v>0.785</v>
      </c>
      <c r="I1678" s="67"/>
      <c r="J1678" s="70">
        <v>6.04</v>
      </c>
      <c r="K1678" s="70"/>
      <c r="L1678" s="70">
        <f>ROUND(ROUND(H1678,8)*J1678,2)</f>
        <v>4.74</v>
      </c>
    </row>
    <row r="1679" ht="29.1" customHeight="1" spans="1:12">
      <c r="A1679" s="65" t="s">
        <v>2839</v>
      </c>
      <c r="B1679" s="66" t="s">
        <v>2840</v>
      </c>
      <c r="C1679" s="66"/>
      <c r="D1679" s="65" t="s">
        <v>14</v>
      </c>
      <c r="E1679" s="65"/>
      <c r="F1679" s="65"/>
      <c r="G1679" s="65" t="s">
        <v>2836</v>
      </c>
      <c r="H1679" s="67">
        <v>0.393</v>
      </c>
      <c r="I1679" s="67"/>
      <c r="J1679" s="70">
        <v>16.4</v>
      </c>
      <c r="K1679" s="70"/>
      <c r="L1679" s="70">
        <f>ROUND(ROUND(H1679,8)*J1679,2)</f>
        <v>6.45</v>
      </c>
    </row>
    <row r="1680" ht="15" customHeight="1" spans="1:12">
      <c r="A1680" s="2"/>
      <c r="B1680" s="2"/>
      <c r="C1680" s="2"/>
      <c r="D1680" s="2"/>
      <c r="E1680" s="2"/>
      <c r="F1680" s="2"/>
      <c r="G1680" s="2"/>
      <c r="H1680" s="68" t="s">
        <v>2792</v>
      </c>
      <c r="I1680" s="68"/>
      <c r="J1680" s="68"/>
      <c r="K1680" s="68"/>
      <c r="L1680" s="71">
        <f>SUM(L1677:L1679)</f>
        <v>14.27</v>
      </c>
    </row>
    <row r="1681" ht="15" customHeight="1" spans="1:12">
      <c r="A1681" s="63" t="s">
        <v>2413</v>
      </c>
      <c r="B1681" s="63"/>
      <c r="C1681" s="63"/>
      <c r="D1681" s="64" t="s">
        <v>4</v>
      </c>
      <c r="E1681" s="64"/>
      <c r="F1681" s="64"/>
      <c r="G1681" s="64" t="s">
        <v>2297</v>
      </c>
      <c r="H1681" s="64" t="s">
        <v>2298</v>
      </c>
      <c r="I1681" s="64"/>
      <c r="J1681" s="64" t="s">
        <v>2299</v>
      </c>
      <c r="K1681" s="64"/>
      <c r="L1681" s="64" t="s">
        <v>2300</v>
      </c>
    </row>
    <row r="1682" ht="21" customHeight="1" spans="1:12">
      <c r="A1682" s="65" t="s">
        <v>2743</v>
      </c>
      <c r="B1682" s="66" t="s">
        <v>2744</v>
      </c>
      <c r="C1682" s="66"/>
      <c r="D1682" s="65" t="s">
        <v>14</v>
      </c>
      <c r="E1682" s="65"/>
      <c r="F1682" s="65"/>
      <c r="G1682" s="65" t="s">
        <v>2732</v>
      </c>
      <c r="H1682" s="67">
        <v>0.01</v>
      </c>
      <c r="I1682" s="67"/>
      <c r="J1682" s="70">
        <v>6.39</v>
      </c>
      <c r="K1682" s="70"/>
      <c r="L1682" s="70">
        <f>ROUND(ROUND(H1682,8)*J1682,2)</f>
        <v>0.06</v>
      </c>
    </row>
    <row r="1683" ht="21" customHeight="1" spans="1:12">
      <c r="A1683" s="65" t="s">
        <v>2749</v>
      </c>
      <c r="B1683" s="66" t="s">
        <v>2750</v>
      </c>
      <c r="C1683" s="66"/>
      <c r="D1683" s="65" t="s">
        <v>14</v>
      </c>
      <c r="E1683" s="65"/>
      <c r="F1683" s="65"/>
      <c r="G1683" s="65" t="s">
        <v>193</v>
      </c>
      <c r="H1683" s="67">
        <v>0.019</v>
      </c>
      <c r="I1683" s="67"/>
      <c r="J1683" s="70">
        <v>21.92</v>
      </c>
      <c r="K1683" s="70"/>
      <c r="L1683" s="70">
        <f>ROUND(ROUND(H1683,8)*J1683,2)</f>
        <v>0.42</v>
      </c>
    </row>
    <row r="1684" ht="15" customHeight="1" spans="1:12">
      <c r="A1684" s="2"/>
      <c r="B1684" s="2"/>
      <c r="C1684" s="2"/>
      <c r="D1684" s="2"/>
      <c r="E1684" s="2"/>
      <c r="F1684" s="2"/>
      <c r="G1684" s="2"/>
      <c r="H1684" s="68" t="s">
        <v>2424</v>
      </c>
      <c r="I1684" s="68"/>
      <c r="J1684" s="68"/>
      <c r="K1684" s="68"/>
      <c r="L1684" s="71">
        <f>SUM(L1682:L1683)</f>
        <v>0.48</v>
      </c>
    </row>
    <row r="1685" ht="15" customHeight="1" spans="1:12">
      <c r="A1685" s="63" t="s">
        <v>2389</v>
      </c>
      <c r="B1685" s="63"/>
      <c r="C1685" s="63"/>
      <c r="D1685" s="64" t="s">
        <v>4</v>
      </c>
      <c r="E1685" s="64"/>
      <c r="F1685" s="64"/>
      <c r="G1685" s="64" t="s">
        <v>2297</v>
      </c>
      <c r="H1685" s="64" t="s">
        <v>2298</v>
      </c>
      <c r="I1685" s="64"/>
      <c r="J1685" s="64" t="s">
        <v>2299</v>
      </c>
      <c r="K1685" s="64"/>
      <c r="L1685" s="64" t="s">
        <v>2300</v>
      </c>
    </row>
    <row r="1686" ht="21" customHeight="1" spans="1:12">
      <c r="A1686" s="65" t="s">
        <v>2612</v>
      </c>
      <c r="B1686" s="66" t="s">
        <v>2613</v>
      </c>
      <c r="C1686" s="66"/>
      <c r="D1686" s="65" t="s">
        <v>14</v>
      </c>
      <c r="E1686" s="65"/>
      <c r="F1686" s="65"/>
      <c r="G1686" s="65" t="s">
        <v>2392</v>
      </c>
      <c r="H1686" s="67">
        <v>0.206</v>
      </c>
      <c r="I1686" s="67"/>
      <c r="J1686" s="70">
        <v>23.87</v>
      </c>
      <c r="K1686" s="70"/>
      <c r="L1686" s="70">
        <f>ROUND(ROUND(H1686,8)*J1686,2)</f>
        <v>4.92</v>
      </c>
    </row>
    <row r="1687" ht="21" customHeight="1" spans="1:12">
      <c r="A1687" s="65" t="s">
        <v>2523</v>
      </c>
      <c r="B1687" s="66" t="s">
        <v>2524</v>
      </c>
      <c r="C1687" s="66"/>
      <c r="D1687" s="65" t="s">
        <v>14</v>
      </c>
      <c r="E1687" s="65"/>
      <c r="F1687" s="65"/>
      <c r="G1687" s="65" t="s">
        <v>2392</v>
      </c>
      <c r="H1687" s="67">
        <v>1.125</v>
      </c>
      <c r="I1687" s="67"/>
      <c r="J1687" s="70">
        <v>31.88</v>
      </c>
      <c r="K1687" s="70"/>
      <c r="L1687" s="70">
        <f>ROUND(ROUND(H1687,8)*J1687,2)</f>
        <v>35.87</v>
      </c>
    </row>
    <row r="1688" ht="18" customHeight="1" spans="1:12">
      <c r="A1688" s="2"/>
      <c r="B1688" s="2"/>
      <c r="C1688" s="2"/>
      <c r="D1688" s="2"/>
      <c r="E1688" s="2"/>
      <c r="F1688" s="2"/>
      <c r="G1688" s="2"/>
      <c r="H1688" s="68" t="s">
        <v>2393</v>
      </c>
      <c r="I1688" s="68"/>
      <c r="J1688" s="68"/>
      <c r="K1688" s="68"/>
      <c r="L1688" s="71">
        <f>SUM(L1686:L1687)</f>
        <v>40.79</v>
      </c>
    </row>
    <row r="1689" ht="15" customHeight="1" spans="1:12">
      <c r="A1689" s="63" t="s">
        <v>2314</v>
      </c>
      <c r="B1689" s="63"/>
      <c r="C1689" s="63"/>
      <c r="D1689" s="64" t="s">
        <v>4</v>
      </c>
      <c r="E1689" s="64"/>
      <c r="F1689" s="64"/>
      <c r="G1689" s="64" t="s">
        <v>2297</v>
      </c>
      <c r="H1689" s="64" t="s">
        <v>2298</v>
      </c>
      <c r="I1689" s="64"/>
      <c r="J1689" s="64" t="s">
        <v>2299</v>
      </c>
      <c r="K1689" s="64"/>
      <c r="L1689" s="64" t="s">
        <v>2300</v>
      </c>
    </row>
    <row r="1690" ht="29.1" customHeight="1" spans="1:12">
      <c r="A1690" s="65" t="s">
        <v>2841</v>
      </c>
      <c r="B1690" s="66" t="s">
        <v>2842</v>
      </c>
      <c r="C1690" s="66"/>
      <c r="D1690" s="65" t="s">
        <v>14</v>
      </c>
      <c r="E1690" s="65"/>
      <c r="F1690" s="65"/>
      <c r="G1690" s="65" t="s">
        <v>41</v>
      </c>
      <c r="H1690" s="67">
        <v>0.525</v>
      </c>
      <c r="I1690" s="67"/>
      <c r="J1690" s="70">
        <v>163.52</v>
      </c>
      <c r="K1690" s="70"/>
      <c r="L1690" s="70">
        <f>ROUND(ROUND(H1690,8)*J1690,2)</f>
        <v>85.85</v>
      </c>
    </row>
    <row r="1691" ht="15" customHeight="1" spans="1:12">
      <c r="A1691" s="2"/>
      <c r="B1691" s="2"/>
      <c r="C1691" s="2"/>
      <c r="D1691" s="2"/>
      <c r="E1691" s="2"/>
      <c r="F1691" s="2"/>
      <c r="G1691" s="2"/>
      <c r="H1691" s="68" t="s">
        <v>2317</v>
      </c>
      <c r="I1691" s="68"/>
      <c r="J1691" s="68"/>
      <c r="K1691" s="68"/>
      <c r="L1691" s="71">
        <f>SUM(L1690:L1690)</f>
        <v>85.85</v>
      </c>
    </row>
    <row r="1692" ht="15" customHeight="1" spans="1:12">
      <c r="A1692" s="93" t="s">
        <v>3007</v>
      </c>
      <c r="B1692" s="93"/>
      <c r="C1692" s="93"/>
      <c r="D1692" s="93"/>
      <c r="E1692" s="2"/>
      <c r="F1692" s="2"/>
      <c r="G1692" s="2"/>
      <c r="H1692" s="69" t="s">
        <v>2318</v>
      </c>
      <c r="I1692" s="69"/>
      <c r="J1692" s="69"/>
      <c r="K1692" s="69"/>
      <c r="L1692" s="72">
        <v>141.39</v>
      </c>
    </row>
    <row r="1693" ht="9.95" customHeight="1" spans="1:12">
      <c r="A1693" s="2"/>
      <c r="B1693" s="2"/>
      <c r="C1693" s="2"/>
      <c r="D1693" s="2"/>
      <c r="E1693" s="2"/>
      <c r="F1693" s="2"/>
      <c r="G1693" s="2"/>
      <c r="H1693" s="61"/>
      <c r="I1693" s="61"/>
      <c r="J1693" s="61"/>
      <c r="K1693" s="61"/>
      <c r="L1693" s="61"/>
    </row>
    <row r="1694" ht="20.1" customHeight="1" spans="1:12">
      <c r="A1694" s="62" t="s">
        <v>3008</v>
      </c>
      <c r="B1694" s="62"/>
      <c r="C1694" s="62"/>
      <c r="D1694" s="62"/>
      <c r="E1694" s="62"/>
      <c r="F1694" s="62"/>
      <c r="G1694" s="62"/>
      <c r="H1694" s="62"/>
      <c r="I1694" s="62"/>
      <c r="J1694" s="62"/>
      <c r="K1694" s="62"/>
      <c r="L1694" s="62"/>
    </row>
    <row r="1695" ht="15" customHeight="1" spans="1:12">
      <c r="A1695" s="63" t="s">
        <v>2381</v>
      </c>
      <c r="B1695" s="63"/>
      <c r="C1695" s="63"/>
      <c r="D1695" s="64" t="s">
        <v>4</v>
      </c>
      <c r="E1695" s="64"/>
      <c r="F1695" s="64"/>
      <c r="G1695" s="64" t="s">
        <v>2297</v>
      </c>
      <c r="H1695" s="64" t="s">
        <v>2298</v>
      </c>
      <c r="I1695" s="64"/>
      <c r="J1695" s="64" t="s">
        <v>2299</v>
      </c>
      <c r="K1695" s="64"/>
      <c r="L1695" s="64" t="s">
        <v>2300</v>
      </c>
    </row>
    <row r="1696" ht="29.1" customHeight="1" spans="1:12">
      <c r="A1696" s="65" t="s">
        <v>2757</v>
      </c>
      <c r="B1696" s="66" t="s">
        <v>2758</v>
      </c>
      <c r="C1696" s="66"/>
      <c r="D1696" s="65" t="s">
        <v>14</v>
      </c>
      <c r="E1696" s="65"/>
      <c r="F1696" s="65"/>
      <c r="G1696" s="65" t="s">
        <v>2384</v>
      </c>
      <c r="H1696" s="67">
        <v>0.051</v>
      </c>
      <c r="I1696" s="67"/>
      <c r="J1696" s="70">
        <v>0.46</v>
      </c>
      <c r="K1696" s="70"/>
      <c r="L1696" s="70">
        <f>ROUND(ROUND(H1696,8)*J1696,2)</f>
        <v>0.02</v>
      </c>
    </row>
    <row r="1697" ht="29.1" customHeight="1" spans="1:12">
      <c r="A1697" s="65" t="s">
        <v>2759</v>
      </c>
      <c r="B1697" s="66" t="s">
        <v>2760</v>
      </c>
      <c r="C1697" s="66"/>
      <c r="D1697" s="65" t="s">
        <v>14</v>
      </c>
      <c r="E1697" s="65"/>
      <c r="F1697" s="65"/>
      <c r="G1697" s="65" t="s">
        <v>2387</v>
      </c>
      <c r="H1697" s="67">
        <v>0.12</v>
      </c>
      <c r="I1697" s="67"/>
      <c r="J1697" s="70">
        <v>1.32</v>
      </c>
      <c r="K1697" s="70"/>
      <c r="L1697" s="70">
        <f>ROUND(ROUND(H1697,8)*J1697,2)</f>
        <v>0.16</v>
      </c>
    </row>
    <row r="1698" ht="18" customHeight="1" spans="1:12">
      <c r="A1698" s="2"/>
      <c r="B1698" s="2"/>
      <c r="C1698" s="2"/>
      <c r="D1698" s="2"/>
      <c r="E1698" s="2"/>
      <c r="F1698" s="2"/>
      <c r="G1698" s="2"/>
      <c r="H1698" s="68" t="s">
        <v>2388</v>
      </c>
      <c r="I1698" s="68"/>
      <c r="J1698" s="68"/>
      <c r="K1698" s="68"/>
      <c r="L1698" s="71">
        <f>SUM(L1696:L1697)</f>
        <v>0.18</v>
      </c>
    </row>
    <row r="1699" ht="15" customHeight="1" spans="1:12">
      <c r="A1699" s="63" t="s">
        <v>2413</v>
      </c>
      <c r="B1699" s="63"/>
      <c r="C1699" s="63"/>
      <c r="D1699" s="64" t="s">
        <v>4</v>
      </c>
      <c r="E1699" s="64"/>
      <c r="F1699" s="64"/>
      <c r="G1699" s="64" t="s">
        <v>2297</v>
      </c>
      <c r="H1699" s="64" t="s">
        <v>2298</v>
      </c>
      <c r="I1699" s="64"/>
      <c r="J1699" s="64" t="s">
        <v>2299</v>
      </c>
      <c r="K1699" s="64"/>
      <c r="L1699" s="64" t="s">
        <v>2300</v>
      </c>
    </row>
    <row r="1700" ht="38.1" customHeight="1" spans="1:12">
      <c r="A1700" s="65" t="s">
        <v>2761</v>
      </c>
      <c r="B1700" s="66" t="s">
        <v>2762</v>
      </c>
      <c r="C1700" s="66"/>
      <c r="D1700" s="65" t="s">
        <v>14</v>
      </c>
      <c r="E1700" s="65"/>
      <c r="F1700" s="65"/>
      <c r="G1700" s="65" t="s">
        <v>51</v>
      </c>
      <c r="H1700" s="67">
        <v>1.103</v>
      </c>
      <c r="I1700" s="67"/>
      <c r="J1700" s="70">
        <v>562.58</v>
      </c>
      <c r="K1700" s="70"/>
      <c r="L1700" s="70">
        <f>ROUND(ROUND(H1700,8)*J1700,2)</f>
        <v>620.53</v>
      </c>
    </row>
    <row r="1701" ht="15" customHeight="1" spans="1:12">
      <c r="A1701" s="2"/>
      <c r="B1701" s="2"/>
      <c r="C1701" s="2"/>
      <c r="D1701" s="2"/>
      <c r="E1701" s="2"/>
      <c r="F1701" s="2"/>
      <c r="G1701" s="2"/>
      <c r="H1701" s="68" t="s">
        <v>2424</v>
      </c>
      <c r="I1701" s="68"/>
      <c r="J1701" s="68"/>
      <c r="K1701" s="68"/>
      <c r="L1701" s="71">
        <f>SUM(L1700:L1700)</f>
        <v>620.53</v>
      </c>
    </row>
    <row r="1702" ht="15" customHeight="1" spans="1:12">
      <c r="A1702" s="63" t="s">
        <v>2389</v>
      </c>
      <c r="B1702" s="63"/>
      <c r="C1702" s="63"/>
      <c r="D1702" s="64" t="s">
        <v>4</v>
      </c>
      <c r="E1702" s="64"/>
      <c r="F1702" s="64"/>
      <c r="G1702" s="64" t="s">
        <v>2297</v>
      </c>
      <c r="H1702" s="64" t="s">
        <v>2298</v>
      </c>
      <c r="I1702" s="64"/>
      <c r="J1702" s="64" t="s">
        <v>2299</v>
      </c>
      <c r="K1702" s="64"/>
      <c r="L1702" s="64" t="s">
        <v>2300</v>
      </c>
    </row>
    <row r="1703" ht="21" customHeight="1" spans="1:12">
      <c r="A1703" s="65" t="s">
        <v>2523</v>
      </c>
      <c r="B1703" s="66" t="s">
        <v>2524</v>
      </c>
      <c r="C1703" s="66"/>
      <c r="D1703" s="65" t="s">
        <v>14</v>
      </c>
      <c r="E1703" s="65"/>
      <c r="F1703" s="65"/>
      <c r="G1703" s="65" t="s">
        <v>2392</v>
      </c>
      <c r="H1703" s="67">
        <v>0.171</v>
      </c>
      <c r="I1703" s="67"/>
      <c r="J1703" s="70">
        <v>31.88</v>
      </c>
      <c r="K1703" s="70"/>
      <c r="L1703" s="70">
        <f>ROUND(ROUND(H1703,8)*J1703,2)</f>
        <v>5.45</v>
      </c>
    </row>
    <row r="1704" ht="15" customHeight="1" spans="1:12">
      <c r="A1704" s="65" t="s">
        <v>2630</v>
      </c>
      <c r="B1704" s="66" t="s">
        <v>2631</v>
      </c>
      <c r="C1704" s="66"/>
      <c r="D1704" s="65" t="s">
        <v>14</v>
      </c>
      <c r="E1704" s="65"/>
      <c r="F1704" s="65"/>
      <c r="G1704" s="65" t="s">
        <v>2392</v>
      </c>
      <c r="H1704" s="67">
        <v>1.026</v>
      </c>
      <c r="I1704" s="67"/>
      <c r="J1704" s="70">
        <v>32.27</v>
      </c>
      <c r="K1704" s="70"/>
      <c r="L1704" s="70">
        <f>ROUND(ROUND(H1704,8)*J1704,2)</f>
        <v>33.11</v>
      </c>
    </row>
    <row r="1705" ht="15" customHeight="1" spans="1:12">
      <c r="A1705" s="65" t="s">
        <v>2395</v>
      </c>
      <c r="B1705" s="66" t="s">
        <v>2396</v>
      </c>
      <c r="C1705" s="66"/>
      <c r="D1705" s="65" t="s">
        <v>14</v>
      </c>
      <c r="E1705" s="65"/>
      <c r="F1705" s="65"/>
      <c r="G1705" s="65" t="s">
        <v>2392</v>
      </c>
      <c r="H1705" s="67">
        <v>1.213</v>
      </c>
      <c r="I1705" s="67"/>
      <c r="J1705" s="70">
        <v>23.23</v>
      </c>
      <c r="K1705" s="70"/>
      <c r="L1705" s="70">
        <f>ROUND(ROUND(H1705,8)*J1705,2)</f>
        <v>28.18</v>
      </c>
    </row>
    <row r="1706" ht="18" customHeight="1" spans="1:12">
      <c r="A1706" s="2"/>
      <c r="B1706" s="2"/>
      <c r="C1706" s="2"/>
      <c r="D1706" s="2"/>
      <c r="E1706" s="2"/>
      <c r="F1706" s="2"/>
      <c r="G1706" s="2"/>
      <c r="H1706" s="68" t="s">
        <v>2393</v>
      </c>
      <c r="I1706" s="68"/>
      <c r="J1706" s="68"/>
      <c r="K1706" s="68"/>
      <c r="L1706" s="71">
        <f>SUM(L1703:L1705)</f>
        <v>66.74</v>
      </c>
    </row>
    <row r="1707" ht="15" customHeight="1" spans="1:12">
      <c r="A1707" s="93" t="s">
        <v>3009</v>
      </c>
      <c r="B1707" s="93"/>
      <c r="C1707" s="93"/>
      <c r="D1707" s="93"/>
      <c r="E1707" s="2"/>
      <c r="F1707" s="2"/>
      <c r="G1707" s="2"/>
      <c r="H1707" s="69" t="s">
        <v>2318</v>
      </c>
      <c r="I1707" s="69"/>
      <c r="J1707" s="69"/>
      <c r="K1707" s="69"/>
      <c r="L1707" s="72">
        <v>687.45</v>
      </c>
    </row>
    <row r="1708" ht="2.1" customHeight="1" spans="1:12">
      <c r="A1708" s="93"/>
      <c r="B1708" s="93"/>
      <c r="C1708" s="93"/>
      <c r="D1708" s="93"/>
      <c r="E1708" s="2"/>
      <c r="F1708" s="2"/>
      <c r="G1708" s="2"/>
      <c r="H1708" s="2"/>
      <c r="I1708" s="2"/>
      <c r="J1708" s="2"/>
      <c r="K1708" s="2"/>
      <c r="L1708" s="2"/>
    </row>
    <row r="1709" ht="9.95" customHeight="1" spans="1:12">
      <c r="A1709" s="2"/>
      <c r="B1709" s="2"/>
      <c r="C1709" s="2"/>
      <c r="D1709" s="2"/>
      <c r="E1709" s="2"/>
      <c r="F1709" s="2"/>
      <c r="G1709" s="2"/>
      <c r="H1709" s="61"/>
      <c r="I1709" s="61"/>
      <c r="J1709" s="61"/>
      <c r="K1709" s="61"/>
      <c r="L1709" s="61"/>
    </row>
    <row r="1710" ht="20.1" customHeight="1" spans="1:12">
      <c r="A1710" s="62" t="s">
        <v>3010</v>
      </c>
      <c r="B1710" s="62"/>
      <c r="C1710" s="62"/>
      <c r="D1710" s="62"/>
      <c r="E1710" s="62"/>
      <c r="F1710" s="62"/>
      <c r="G1710" s="62"/>
      <c r="H1710" s="62"/>
      <c r="I1710" s="62"/>
      <c r="J1710" s="62"/>
      <c r="K1710" s="62"/>
      <c r="L1710" s="62"/>
    </row>
    <row r="1711" ht="15" customHeight="1" spans="1:12">
      <c r="A1711" s="63" t="s">
        <v>2413</v>
      </c>
      <c r="B1711" s="63"/>
      <c r="C1711" s="63"/>
      <c r="D1711" s="64" t="s">
        <v>4</v>
      </c>
      <c r="E1711" s="64"/>
      <c r="F1711" s="64"/>
      <c r="G1711" s="64" t="s">
        <v>2297</v>
      </c>
      <c r="H1711" s="64" t="s">
        <v>2298</v>
      </c>
      <c r="I1711" s="64"/>
      <c r="J1711" s="64" t="s">
        <v>2299</v>
      </c>
      <c r="K1711" s="64"/>
      <c r="L1711" s="64" t="s">
        <v>2300</v>
      </c>
    </row>
    <row r="1712" ht="15" customHeight="1" spans="1:12">
      <c r="A1712" s="65" t="s">
        <v>3011</v>
      </c>
      <c r="B1712" s="66" t="s">
        <v>3012</v>
      </c>
      <c r="C1712" s="66"/>
      <c r="D1712" s="65" t="s">
        <v>14</v>
      </c>
      <c r="E1712" s="65"/>
      <c r="F1712" s="65"/>
      <c r="G1712" s="65" t="s">
        <v>193</v>
      </c>
      <c r="H1712" s="67">
        <v>1.11</v>
      </c>
      <c r="I1712" s="67"/>
      <c r="J1712" s="70">
        <v>8.94</v>
      </c>
      <c r="K1712" s="70"/>
      <c r="L1712" s="70">
        <f>TRUNC(TRUNC(H1712,8)*J1712,2)</f>
        <v>9.92</v>
      </c>
    </row>
    <row r="1713" ht="21" customHeight="1" spans="1:12">
      <c r="A1713" s="65" t="s">
        <v>2764</v>
      </c>
      <c r="B1713" s="66" t="s">
        <v>2765</v>
      </c>
      <c r="C1713" s="66"/>
      <c r="D1713" s="65" t="s">
        <v>14</v>
      </c>
      <c r="E1713" s="65"/>
      <c r="F1713" s="65"/>
      <c r="G1713" s="65" t="s">
        <v>193</v>
      </c>
      <c r="H1713" s="67">
        <v>0.0111</v>
      </c>
      <c r="I1713" s="67"/>
      <c r="J1713" s="70">
        <v>24.95</v>
      </c>
      <c r="K1713" s="70"/>
      <c r="L1713" s="70">
        <f>TRUNC(TRUNC(H1713,8)*J1713,2)</f>
        <v>0.27</v>
      </c>
    </row>
    <row r="1714" ht="15" customHeight="1" spans="1:12">
      <c r="A1714" s="2"/>
      <c r="B1714" s="2"/>
      <c r="C1714" s="2"/>
      <c r="D1714" s="2"/>
      <c r="E1714" s="2"/>
      <c r="F1714" s="2"/>
      <c r="G1714" s="2"/>
      <c r="H1714" s="68" t="s">
        <v>2424</v>
      </c>
      <c r="I1714" s="68"/>
      <c r="J1714" s="68"/>
      <c r="K1714" s="68"/>
      <c r="L1714" s="71">
        <f>SUM(L1712:L1713)</f>
        <v>10.19</v>
      </c>
    </row>
    <row r="1715" ht="15" customHeight="1" spans="1:12">
      <c r="A1715" s="63" t="s">
        <v>2389</v>
      </c>
      <c r="B1715" s="63"/>
      <c r="C1715" s="63"/>
      <c r="D1715" s="64" t="s">
        <v>4</v>
      </c>
      <c r="E1715" s="64"/>
      <c r="F1715" s="64"/>
      <c r="G1715" s="64" t="s">
        <v>2297</v>
      </c>
      <c r="H1715" s="64" t="s">
        <v>2298</v>
      </c>
      <c r="I1715" s="64"/>
      <c r="J1715" s="64" t="s">
        <v>2299</v>
      </c>
      <c r="K1715" s="64"/>
      <c r="L1715" s="64" t="s">
        <v>2300</v>
      </c>
    </row>
    <row r="1716" ht="21" customHeight="1" spans="1:12">
      <c r="A1716" s="65" t="s">
        <v>2768</v>
      </c>
      <c r="B1716" s="66" t="s">
        <v>2769</v>
      </c>
      <c r="C1716" s="66"/>
      <c r="D1716" s="65" t="s">
        <v>14</v>
      </c>
      <c r="E1716" s="65"/>
      <c r="F1716" s="65"/>
      <c r="G1716" s="65" t="s">
        <v>2392</v>
      </c>
      <c r="H1716" s="67">
        <v>0.014</v>
      </c>
      <c r="I1716" s="67"/>
      <c r="J1716" s="70">
        <v>23.95</v>
      </c>
      <c r="K1716" s="70"/>
      <c r="L1716" s="70">
        <f>TRUNC(TRUNC(H1716,8)*J1716,2)</f>
        <v>0.33</v>
      </c>
    </row>
    <row r="1717" ht="15" customHeight="1" spans="1:12">
      <c r="A1717" s="65" t="s">
        <v>2770</v>
      </c>
      <c r="B1717" s="66" t="s">
        <v>2771</v>
      </c>
      <c r="C1717" s="66"/>
      <c r="D1717" s="65" t="s">
        <v>14</v>
      </c>
      <c r="E1717" s="65"/>
      <c r="F1717" s="65"/>
      <c r="G1717" s="65" t="s">
        <v>2392</v>
      </c>
      <c r="H1717" s="67">
        <v>0.086</v>
      </c>
      <c r="I1717" s="67"/>
      <c r="J1717" s="70">
        <v>32.02</v>
      </c>
      <c r="K1717" s="70"/>
      <c r="L1717" s="70">
        <f>TRUNC(TRUNC(H1717,8)*J1717,2)</f>
        <v>2.75</v>
      </c>
    </row>
    <row r="1718" ht="18" customHeight="1" spans="1:12">
      <c r="A1718" s="2"/>
      <c r="B1718" s="2"/>
      <c r="C1718" s="2"/>
      <c r="D1718" s="2"/>
      <c r="E1718" s="2"/>
      <c r="F1718" s="2"/>
      <c r="G1718" s="2"/>
      <c r="H1718" s="68" t="s">
        <v>2393</v>
      </c>
      <c r="I1718" s="68"/>
      <c r="J1718" s="68"/>
      <c r="K1718" s="68"/>
      <c r="L1718" s="71">
        <f>SUM(L1716:L1717)</f>
        <v>3.08</v>
      </c>
    </row>
    <row r="1719" ht="15" customHeight="1" spans="1:12">
      <c r="A1719" s="2"/>
      <c r="B1719" s="2"/>
      <c r="C1719" s="2"/>
      <c r="D1719" s="2"/>
      <c r="E1719" s="2"/>
      <c r="F1719" s="2"/>
      <c r="G1719" s="2"/>
      <c r="H1719" s="69" t="s">
        <v>2318</v>
      </c>
      <c r="I1719" s="69"/>
      <c r="J1719" s="69"/>
      <c r="K1719" s="69"/>
      <c r="L1719" s="72">
        <f>SUM(L1714,L1718)</f>
        <v>13.27</v>
      </c>
    </row>
    <row r="1720" ht="9.95" customHeight="1" spans="1:12">
      <c r="A1720" s="2"/>
      <c r="B1720" s="2"/>
      <c r="C1720" s="2"/>
      <c r="D1720" s="2"/>
      <c r="E1720" s="2"/>
      <c r="F1720" s="2"/>
      <c r="G1720" s="2"/>
      <c r="H1720" s="61"/>
      <c r="I1720" s="61"/>
      <c r="J1720" s="61"/>
      <c r="K1720" s="61"/>
      <c r="L1720" s="61"/>
    </row>
    <row r="1721" ht="20.1" customHeight="1" spans="1:12">
      <c r="A1721" s="62" t="s">
        <v>3013</v>
      </c>
      <c r="B1721" s="62"/>
      <c r="C1721" s="62"/>
      <c r="D1721" s="62"/>
      <c r="E1721" s="62"/>
      <c r="F1721" s="62"/>
      <c r="G1721" s="62"/>
      <c r="H1721" s="62"/>
      <c r="I1721" s="62"/>
      <c r="J1721" s="62"/>
      <c r="K1721" s="62"/>
      <c r="L1721" s="62"/>
    </row>
    <row r="1722" ht="15" customHeight="1" spans="1:12">
      <c r="A1722" s="63" t="s">
        <v>2413</v>
      </c>
      <c r="B1722" s="63"/>
      <c r="C1722" s="63"/>
      <c r="D1722" s="64" t="s">
        <v>4</v>
      </c>
      <c r="E1722" s="64"/>
      <c r="F1722" s="64"/>
      <c r="G1722" s="64" t="s">
        <v>2297</v>
      </c>
      <c r="H1722" s="64" t="s">
        <v>2298</v>
      </c>
      <c r="I1722" s="64"/>
      <c r="J1722" s="64" t="s">
        <v>2299</v>
      </c>
      <c r="K1722" s="64"/>
      <c r="L1722" s="64" t="s">
        <v>2300</v>
      </c>
    </row>
    <row r="1723" ht="15" customHeight="1" spans="1:12">
      <c r="A1723" s="65" t="s">
        <v>3014</v>
      </c>
      <c r="B1723" s="66" t="s">
        <v>3015</v>
      </c>
      <c r="C1723" s="66"/>
      <c r="D1723" s="65" t="s">
        <v>14</v>
      </c>
      <c r="E1723" s="65"/>
      <c r="F1723" s="65"/>
      <c r="G1723" s="65" t="s">
        <v>193</v>
      </c>
      <c r="H1723" s="67">
        <v>1.11</v>
      </c>
      <c r="I1723" s="67"/>
      <c r="J1723" s="70">
        <v>8.99</v>
      </c>
      <c r="K1723" s="70"/>
      <c r="L1723" s="70">
        <f>TRUNC(TRUNC(H1723,8)*J1723,2)</f>
        <v>9.97</v>
      </c>
    </row>
    <row r="1724" ht="21" customHeight="1" spans="1:12">
      <c r="A1724" s="65" t="s">
        <v>2764</v>
      </c>
      <c r="B1724" s="66" t="s">
        <v>2765</v>
      </c>
      <c r="C1724" s="66"/>
      <c r="D1724" s="65" t="s">
        <v>14</v>
      </c>
      <c r="E1724" s="65"/>
      <c r="F1724" s="65"/>
      <c r="G1724" s="65" t="s">
        <v>193</v>
      </c>
      <c r="H1724" s="67">
        <v>0.0111</v>
      </c>
      <c r="I1724" s="67"/>
      <c r="J1724" s="70">
        <v>24.95</v>
      </c>
      <c r="K1724" s="70"/>
      <c r="L1724" s="70">
        <f>TRUNC(TRUNC(H1724,8)*J1724,2)</f>
        <v>0.27</v>
      </c>
    </row>
    <row r="1725" ht="15" customHeight="1" spans="1:12">
      <c r="A1725" s="2"/>
      <c r="B1725" s="2"/>
      <c r="C1725" s="2"/>
      <c r="D1725" s="2"/>
      <c r="E1725" s="2"/>
      <c r="F1725" s="2"/>
      <c r="G1725" s="2"/>
      <c r="H1725" s="68" t="s">
        <v>2424</v>
      </c>
      <c r="I1725" s="68"/>
      <c r="J1725" s="68"/>
      <c r="K1725" s="68"/>
      <c r="L1725" s="71">
        <f>SUM(L1723:L1724)</f>
        <v>10.24</v>
      </c>
    </row>
    <row r="1726" ht="15" customHeight="1" spans="1:12">
      <c r="A1726" s="63" t="s">
        <v>2389</v>
      </c>
      <c r="B1726" s="63"/>
      <c r="C1726" s="63"/>
      <c r="D1726" s="64" t="s">
        <v>4</v>
      </c>
      <c r="E1726" s="64"/>
      <c r="F1726" s="64"/>
      <c r="G1726" s="64" t="s">
        <v>2297</v>
      </c>
      <c r="H1726" s="64" t="s">
        <v>2298</v>
      </c>
      <c r="I1726" s="64"/>
      <c r="J1726" s="64" t="s">
        <v>2299</v>
      </c>
      <c r="K1726" s="64"/>
      <c r="L1726" s="64" t="s">
        <v>2300</v>
      </c>
    </row>
    <row r="1727" ht="21" customHeight="1" spans="1:12">
      <c r="A1727" s="65" t="s">
        <v>2768</v>
      </c>
      <c r="B1727" s="66" t="s">
        <v>2769</v>
      </c>
      <c r="C1727" s="66"/>
      <c r="D1727" s="65" t="s">
        <v>14</v>
      </c>
      <c r="E1727" s="65"/>
      <c r="F1727" s="65"/>
      <c r="G1727" s="65" t="s">
        <v>2392</v>
      </c>
      <c r="H1727" s="67">
        <v>0.008</v>
      </c>
      <c r="I1727" s="67"/>
      <c r="J1727" s="70">
        <v>23.95</v>
      </c>
      <c r="K1727" s="70"/>
      <c r="L1727" s="70">
        <f>TRUNC(TRUNC(H1727,8)*J1727,2)</f>
        <v>0.19</v>
      </c>
    </row>
    <row r="1728" ht="15" customHeight="1" spans="1:12">
      <c r="A1728" s="65" t="s">
        <v>2770</v>
      </c>
      <c r="B1728" s="66" t="s">
        <v>2771</v>
      </c>
      <c r="C1728" s="66"/>
      <c r="D1728" s="65" t="s">
        <v>14</v>
      </c>
      <c r="E1728" s="65"/>
      <c r="F1728" s="65"/>
      <c r="G1728" s="65" t="s">
        <v>2392</v>
      </c>
      <c r="H1728" s="67">
        <v>0.052</v>
      </c>
      <c r="I1728" s="67"/>
      <c r="J1728" s="70">
        <v>32.02</v>
      </c>
      <c r="K1728" s="70"/>
      <c r="L1728" s="70">
        <f>TRUNC(TRUNC(H1728,8)*J1728,2)</f>
        <v>1.66</v>
      </c>
    </row>
    <row r="1729" ht="18" customHeight="1" spans="1:12">
      <c r="A1729" s="2"/>
      <c r="B1729" s="2"/>
      <c r="C1729" s="2"/>
      <c r="D1729" s="2"/>
      <c r="E1729" s="2"/>
      <c r="F1729" s="2"/>
      <c r="G1729" s="2"/>
      <c r="H1729" s="68" t="s">
        <v>2393</v>
      </c>
      <c r="I1729" s="68"/>
      <c r="J1729" s="68"/>
      <c r="K1729" s="68"/>
      <c r="L1729" s="71">
        <f>SUM(L1727:L1728)</f>
        <v>1.85</v>
      </c>
    </row>
    <row r="1730" ht="15" customHeight="1" spans="1:12">
      <c r="A1730" s="2"/>
      <c r="B1730" s="2"/>
      <c r="C1730" s="2"/>
      <c r="D1730" s="2"/>
      <c r="E1730" s="2"/>
      <c r="F1730" s="2"/>
      <c r="G1730" s="2"/>
      <c r="H1730" s="69" t="s">
        <v>2318</v>
      </c>
      <c r="I1730" s="69"/>
      <c r="J1730" s="69"/>
      <c r="K1730" s="69"/>
      <c r="L1730" s="72">
        <f>SUM(L1725,L1729)</f>
        <v>12.09</v>
      </c>
    </row>
    <row r="1731" ht="9.95" customHeight="1" spans="1:12">
      <c r="A1731" s="2"/>
      <c r="B1731" s="2"/>
      <c r="C1731" s="2"/>
      <c r="D1731" s="2"/>
      <c r="E1731" s="2"/>
      <c r="F1731" s="2"/>
      <c r="G1731" s="2"/>
      <c r="H1731" s="61"/>
      <c r="I1731" s="61"/>
      <c r="J1731" s="61"/>
      <c r="K1731" s="61"/>
      <c r="L1731" s="61"/>
    </row>
    <row r="1732" ht="20.1" customHeight="1" spans="1:12">
      <c r="A1732" s="62" t="s">
        <v>3016</v>
      </c>
      <c r="B1732" s="62"/>
      <c r="C1732" s="62"/>
      <c r="D1732" s="62"/>
      <c r="E1732" s="62"/>
      <c r="F1732" s="62"/>
      <c r="G1732" s="62"/>
      <c r="H1732" s="62"/>
      <c r="I1732" s="62"/>
      <c r="J1732" s="62"/>
      <c r="K1732" s="62"/>
      <c r="L1732" s="62"/>
    </row>
    <row r="1733" ht="15" customHeight="1" spans="1:12">
      <c r="A1733" s="63" t="s">
        <v>2413</v>
      </c>
      <c r="B1733" s="63"/>
      <c r="C1733" s="63"/>
      <c r="D1733" s="64" t="s">
        <v>4</v>
      </c>
      <c r="E1733" s="64"/>
      <c r="F1733" s="64"/>
      <c r="G1733" s="64" t="s">
        <v>2297</v>
      </c>
      <c r="H1733" s="64" t="s">
        <v>2298</v>
      </c>
      <c r="I1733" s="64"/>
      <c r="J1733" s="64" t="s">
        <v>2299</v>
      </c>
      <c r="K1733" s="64"/>
      <c r="L1733" s="64" t="s">
        <v>2300</v>
      </c>
    </row>
    <row r="1734" ht="15" customHeight="1" spans="1:12">
      <c r="A1734" s="65" t="s">
        <v>3017</v>
      </c>
      <c r="B1734" s="66" t="s">
        <v>3018</v>
      </c>
      <c r="C1734" s="66"/>
      <c r="D1734" s="65" t="s">
        <v>14</v>
      </c>
      <c r="E1734" s="65"/>
      <c r="F1734" s="65"/>
      <c r="G1734" s="65" t="s">
        <v>193</v>
      </c>
      <c r="H1734" s="67">
        <v>1.11</v>
      </c>
      <c r="I1734" s="67"/>
      <c r="J1734" s="70">
        <v>8.47</v>
      </c>
      <c r="K1734" s="70"/>
      <c r="L1734" s="70">
        <f>TRUNC(TRUNC(H1734,8)*J1734,2)</f>
        <v>9.4</v>
      </c>
    </row>
    <row r="1735" ht="21" customHeight="1" spans="1:12">
      <c r="A1735" s="65" t="s">
        <v>2764</v>
      </c>
      <c r="B1735" s="66" t="s">
        <v>2765</v>
      </c>
      <c r="C1735" s="66"/>
      <c r="D1735" s="65" t="s">
        <v>14</v>
      </c>
      <c r="E1735" s="65"/>
      <c r="F1735" s="65"/>
      <c r="G1735" s="65" t="s">
        <v>193</v>
      </c>
      <c r="H1735" s="67">
        <v>0.0111</v>
      </c>
      <c r="I1735" s="67"/>
      <c r="J1735" s="70">
        <v>24.95</v>
      </c>
      <c r="K1735" s="70"/>
      <c r="L1735" s="70">
        <f>TRUNC(TRUNC(H1735,8)*J1735,2)</f>
        <v>0.27</v>
      </c>
    </row>
    <row r="1736" ht="15" customHeight="1" spans="1:12">
      <c r="A1736" s="2"/>
      <c r="B1736" s="2"/>
      <c r="C1736" s="2"/>
      <c r="D1736" s="2"/>
      <c r="E1736" s="2"/>
      <c r="F1736" s="2"/>
      <c r="G1736" s="2"/>
      <c r="H1736" s="68" t="s">
        <v>2424</v>
      </c>
      <c r="I1736" s="68"/>
      <c r="J1736" s="68"/>
      <c r="K1736" s="68"/>
      <c r="L1736" s="71">
        <f>SUM(L1734:L1735)</f>
        <v>9.67</v>
      </c>
    </row>
    <row r="1737" ht="15" customHeight="1" spans="1:12">
      <c r="A1737" s="63" t="s">
        <v>2389</v>
      </c>
      <c r="B1737" s="63"/>
      <c r="C1737" s="63"/>
      <c r="D1737" s="64" t="s">
        <v>4</v>
      </c>
      <c r="E1737" s="64"/>
      <c r="F1737" s="64"/>
      <c r="G1737" s="64" t="s">
        <v>2297</v>
      </c>
      <c r="H1737" s="64" t="s">
        <v>2298</v>
      </c>
      <c r="I1737" s="64"/>
      <c r="J1737" s="64" t="s">
        <v>2299</v>
      </c>
      <c r="K1737" s="64"/>
      <c r="L1737" s="64" t="s">
        <v>2300</v>
      </c>
    </row>
    <row r="1738" ht="21" customHeight="1" spans="1:12">
      <c r="A1738" s="65" t="s">
        <v>2768</v>
      </c>
      <c r="B1738" s="66" t="s">
        <v>2769</v>
      </c>
      <c r="C1738" s="66"/>
      <c r="D1738" s="65" t="s">
        <v>14</v>
      </c>
      <c r="E1738" s="65"/>
      <c r="F1738" s="65"/>
      <c r="G1738" s="65" t="s">
        <v>2392</v>
      </c>
      <c r="H1738" s="67">
        <v>0.008</v>
      </c>
      <c r="I1738" s="67"/>
      <c r="J1738" s="70">
        <v>23.95</v>
      </c>
      <c r="K1738" s="70"/>
      <c r="L1738" s="70">
        <f>TRUNC(TRUNC(H1738,8)*J1738,2)</f>
        <v>0.19</v>
      </c>
    </row>
    <row r="1739" ht="15" customHeight="1" spans="1:12">
      <c r="A1739" s="65" t="s">
        <v>2770</v>
      </c>
      <c r="B1739" s="66" t="s">
        <v>2771</v>
      </c>
      <c r="C1739" s="66"/>
      <c r="D1739" s="65" t="s">
        <v>14</v>
      </c>
      <c r="E1739" s="65"/>
      <c r="F1739" s="65"/>
      <c r="G1739" s="65" t="s">
        <v>2392</v>
      </c>
      <c r="H1739" s="67">
        <v>0.049</v>
      </c>
      <c r="I1739" s="67"/>
      <c r="J1739" s="70">
        <v>32.02</v>
      </c>
      <c r="K1739" s="70"/>
      <c r="L1739" s="70">
        <f>TRUNC(TRUNC(H1739,8)*J1739,2)</f>
        <v>1.56</v>
      </c>
    </row>
    <row r="1740" ht="18" customHeight="1" spans="1:12">
      <c r="A1740" s="2"/>
      <c r="B1740" s="2"/>
      <c r="C1740" s="2"/>
      <c r="D1740" s="2"/>
      <c r="E1740" s="2"/>
      <c r="F1740" s="2"/>
      <c r="G1740" s="2"/>
      <c r="H1740" s="68" t="s">
        <v>2393</v>
      </c>
      <c r="I1740" s="68"/>
      <c r="J1740" s="68"/>
      <c r="K1740" s="68"/>
      <c r="L1740" s="71">
        <f>SUM(L1738:L1739)</f>
        <v>1.75</v>
      </c>
    </row>
    <row r="1741" ht="15" customHeight="1" spans="1:12">
      <c r="A1741" s="2"/>
      <c r="B1741" s="2"/>
      <c r="C1741" s="2"/>
      <c r="D1741" s="2"/>
      <c r="E1741" s="2"/>
      <c r="F1741" s="2"/>
      <c r="G1741" s="2"/>
      <c r="H1741" s="69" t="s">
        <v>2318</v>
      </c>
      <c r="I1741" s="69"/>
      <c r="J1741" s="69"/>
      <c r="K1741" s="69"/>
      <c r="L1741" s="72">
        <f>SUM(L1736,L1740)</f>
        <v>11.42</v>
      </c>
    </row>
    <row r="1742" ht="9.95" customHeight="1" spans="1:12">
      <c r="A1742" s="2"/>
      <c r="B1742" s="2"/>
      <c r="C1742" s="2"/>
      <c r="D1742" s="2"/>
      <c r="E1742" s="2"/>
      <c r="F1742" s="2"/>
      <c r="G1742" s="2"/>
      <c r="H1742" s="61"/>
      <c r="I1742" s="61"/>
      <c r="J1742" s="61"/>
      <c r="K1742" s="61"/>
      <c r="L1742" s="61"/>
    </row>
    <row r="1743" ht="20.1" customHeight="1" spans="1:12">
      <c r="A1743" s="62" t="s">
        <v>3019</v>
      </c>
      <c r="B1743" s="62"/>
      <c r="C1743" s="62"/>
      <c r="D1743" s="62"/>
      <c r="E1743" s="62"/>
      <c r="F1743" s="62"/>
      <c r="G1743" s="62"/>
      <c r="H1743" s="62"/>
      <c r="I1743" s="62"/>
      <c r="J1743" s="62"/>
      <c r="K1743" s="62"/>
      <c r="L1743" s="62"/>
    </row>
    <row r="1744" ht="15" customHeight="1" spans="1:12">
      <c r="A1744" s="63" t="s">
        <v>2413</v>
      </c>
      <c r="B1744" s="63"/>
      <c r="C1744" s="63"/>
      <c r="D1744" s="64" t="s">
        <v>4</v>
      </c>
      <c r="E1744" s="64"/>
      <c r="F1744" s="64"/>
      <c r="G1744" s="64" t="s">
        <v>2297</v>
      </c>
      <c r="H1744" s="64" t="s">
        <v>2298</v>
      </c>
      <c r="I1744" s="64"/>
      <c r="J1744" s="64" t="s">
        <v>2299</v>
      </c>
      <c r="K1744" s="64"/>
      <c r="L1744" s="64" t="s">
        <v>2300</v>
      </c>
    </row>
    <row r="1745" ht="15" customHeight="1" spans="1:12">
      <c r="A1745" s="65" t="s">
        <v>3020</v>
      </c>
      <c r="B1745" s="66" t="s">
        <v>3021</v>
      </c>
      <c r="C1745" s="66"/>
      <c r="D1745" s="65" t="s">
        <v>14</v>
      </c>
      <c r="E1745" s="65"/>
      <c r="F1745" s="65"/>
      <c r="G1745" s="65" t="s">
        <v>193</v>
      </c>
      <c r="H1745" s="67">
        <v>1.11</v>
      </c>
      <c r="I1745" s="67"/>
      <c r="J1745" s="70">
        <v>7.34</v>
      </c>
      <c r="K1745" s="70"/>
      <c r="L1745" s="70">
        <f>TRUNC(TRUNC(H1745,8)*J1745,2)</f>
        <v>8.14</v>
      </c>
    </row>
    <row r="1746" ht="21" customHeight="1" spans="1:12">
      <c r="A1746" s="65" t="s">
        <v>2764</v>
      </c>
      <c r="B1746" s="66" t="s">
        <v>2765</v>
      </c>
      <c r="C1746" s="66"/>
      <c r="D1746" s="65" t="s">
        <v>14</v>
      </c>
      <c r="E1746" s="65"/>
      <c r="F1746" s="65"/>
      <c r="G1746" s="65" t="s">
        <v>193</v>
      </c>
      <c r="H1746" s="67">
        <v>0.011</v>
      </c>
      <c r="I1746" s="67"/>
      <c r="J1746" s="70">
        <v>24.95</v>
      </c>
      <c r="K1746" s="70"/>
      <c r="L1746" s="70">
        <f>TRUNC(TRUNC(H1746,8)*J1746,2)</f>
        <v>0.27</v>
      </c>
    </row>
    <row r="1747" ht="15" customHeight="1" spans="1:12">
      <c r="A1747" s="2"/>
      <c r="B1747" s="2"/>
      <c r="C1747" s="2"/>
      <c r="D1747" s="2"/>
      <c r="E1747" s="2"/>
      <c r="F1747" s="2"/>
      <c r="G1747" s="2"/>
      <c r="H1747" s="68" t="s">
        <v>2424</v>
      </c>
      <c r="I1747" s="68"/>
      <c r="J1747" s="68"/>
      <c r="K1747" s="68"/>
      <c r="L1747" s="71">
        <f>SUM(L1745:L1746)</f>
        <v>8.41</v>
      </c>
    </row>
    <row r="1748" ht="15" customHeight="1" spans="1:12">
      <c r="A1748" s="63" t="s">
        <v>2389</v>
      </c>
      <c r="B1748" s="63"/>
      <c r="C1748" s="63"/>
      <c r="D1748" s="64" t="s">
        <v>4</v>
      </c>
      <c r="E1748" s="64"/>
      <c r="F1748" s="64"/>
      <c r="G1748" s="64" t="s">
        <v>2297</v>
      </c>
      <c r="H1748" s="64" t="s">
        <v>2298</v>
      </c>
      <c r="I1748" s="64"/>
      <c r="J1748" s="64" t="s">
        <v>2299</v>
      </c>
      <c r="K1748" s="64"/>
      <c r="L1748" s="64" t="s">
        <v>2300</v>
      </c>
    </row>
    <row r="1749" ht="21" customHeight="1" spans="1:12">
      <c r="A1749" s="65" t="s">
        <v>2768</v>
      </c>
      <c r="B1749" s="66" t="s">
        <v>2769</v>
      </c>
      <c r="C1749" s="66"/>
      <c r="D1749" s="65" t="s">
        <v>14</v>
      </c>
      <c r="E1749" s="65"/>
      <c r="F1749" s="65"/>
      <c r="G1749" s="65" t="s">
        <v>2392</v>
      </c>
      <c r="H1749" s="67">
        <v>0.006</v>
      </c>
      <c r="I1749" s="67"/>
      <c r="J1749" s="70">
        <v>23.95</v>
      </c>
      <c r="K1749" s="70"/>
      <c r="L1749" s="70">
        <f>TRUNC(TRUNC(H1749,8)*J1749,2)</f>
        <v>0.14</v>
      </c>
    </row>
    <row r="1750" ht="15" customHeight="1" spans="1:12">
      <c r="A1750" s="65" t="s">
        <v>2770</v>
      </c>
      <c r="B1750" s="66" t="s">
        <v>2771</v>
      </c>
      <c r="C1750" s="66"/>
      <c r="D1750" s="65" t="s">
        <v>14</v>
      </c>
      <c r="E1750" s="65"/>
      <c r="F1750" s="65"/>
      <c r="G1750" s="65" t="s">
        <v>2392</v>
      </c>
      <c r="H1750" s="67">
        <v>0.038</v>
      </c>
      <c r="I1750" s="67"/>
      <c r="J1750" s="70">
        <v>32.02</v>
      </c>
      <c r="K1750" s="70"/>
      <c r="L1750" s="70">
        <f>TRUNC(TRUNC(H1750,8)*J1750,2)</f>
        <v>1.21</v>
      </c>
    </row>
    <row r="1751" ht="18" customHeight="1" spans="1:12">
      <c r="A1751" s="2"/>
      <c r="B1751" s="2"/>
      <c r="C1751" s="2"/>
      <c r="D1751" s="2"/>
      <c r="E1751" s="2"/>
      <c r="F1751" s="2"/>
      <c r="G1751" s="2"/>
      <c r="H1751" s="68" t="s">
        <v>2393</v>
      </c>
      <c r="I1751" s="68"/>
      <c r="J1751" s="68"/>
      <c r="K1751" s="68"/>
      <c r="L1751" s="71">
        <f>SUM(L1749:L1750)</f>
        <v>1.35</v>
      </c>
    </row>
    <row r="1752" ht="15" customHeight="1" spans="1:12">
      <c r="A1752" s="2"/>
      <c r="B1752" s="2"/>
      <c r="C1752" s="2"/>
      <c r="D1752" s="2"/>
      <c r="E1752" s="2"/>
      <c r="F1752" s="2"/>
      <c r="G1752" s="2"/>
      <c r="H1752" s="69" t="s">
        <v>2318</v>
      </c>
      <c r="I1752" s="69"/>
      <c r="J1752" s="69"/>
      <c r="K1752" s="69"/>
      <c r="L1752" s="72">
        <f>SUM(L1747,L1751)</f>
        <v>9.76</v>
      </c>
    </row>
    <row r="1753" ht="9.95" customHeight="1" spans="1:12">
      <c r="A1753" s="2"/>
      <c r="B1753" s="2"/>
      <c r="C1753" s="2"/>
      <c r="D1753" s="2"/>
      <c r="E1753" s="2"/>
      <c r="F1753" s="2"/>
      <c r="G1753" s="2"/>
      <c r="H1753" s="61"/>
      <c r="I1753" s="61"/>
      <c r="J1753" s="61"/>
      <c r="K1753" s="61"/>
      <c r="L1753" s="61"/>
    </row>
    <row r="1754" ht="20.1" customHeight="1" spans="1:12">
      <c r="A1754" s="62" t="s">
        <v>3022</v>
      </c>
      <c r="B1754" s="62"/>
      <c r="C1754" s="62"/>
      <c r="D1754" s="62"/>
      <c r="E1754" s="62"/>
      <c r="F1754" s="62"/>
      <c r="G1754" s="62"/>
      <c r="H1754" s="62"/>
      <c r="I1754" s="62"/>
      <c r="J1754" s="62"/>
      <c r="K1754" s="62"/>
      <c r="L1754" s="62"/>
    </row>
    <row r="1755" ht="15" customHeight="1" spans="1:12">
      <c r="A1755" s="63" t="s">
        <v>2413</v>
      </c>
      <c r="B1755" s="63"/>
      <c r="C1755" s="63"/>
      <c r="D1755" s="64" t="s">
        <v>4</v>
      </c>
      <c r="E1755" s="64"/>
      <c r="F1755" s="64"/>
      <c r="G1755" s="64" t="s">
        <v>2297</v>
      </c>
      <c r="H1755" s="64" t="s">
        <v>2298</v>
      </c>
      <c r="I1755" s="64"/>
      <c r="J1755" s="64" t="s">
        <v>2299</v>
      </c>
      <c r="K1755" s="64"/>
      <c r="L1755" s="64" t="s">
        <v>2300</v>
      </c>
    </row>
    <row r="1756" ht="21" customHeight="1" spans="1:12">
      <c r="A1756" s="65" t="s">
        <v>2764</v>
      </c>
      <c r="B1756" s="66" t="s">
        <v>2765</v>
      </c>
      <c r="C1756" s="66"/>
      <c r="D1756" s="65" t="s">
        <v>14</v>
      </c>
      <c r="E1756" s="65"/>
      <c r="F1756" s="65"/>
      <c r="G1756" s="65" t="s">
        <v>193</v>
      </c>
      <c r="H1756" s="67">
        <v>0.025</v>
      </c>
      <c r="I1756" s="67"/>
      <c r="J1756" s="70">
        <v>24.95</v>
      </c>
      <c r="K1756" s="70"/>
      <c r="L1756" s="70">
        <f>TRUNC(TRUNC(H1756,8)*J1756,2)</f>
        <v>0.62</v>
      </c>
    </row>
    <row r="1757" ht="15" customHeight="1" spans="1:12">
      <c r="A1757" s="2"/>
      <c r="B1757" s="2"/>
      <c r="C1757" s="2"/>
      <c r="D1757" s="2"/>
      <c r="E1757" s="2"/>
      <c r="F1757" s="2"/>
      <c r="G1757" s="2"/>
      <c r="H1757" s="68" t="s">
        <v>2424</v>
      </c>
      <c r="I1757" s="68"/>
      <c r="J1757" s="68"/>
      <c r="K1757" s="68"/>
      <c r="L1757" s="71">
        <f>SUM(L1756:L1756)</f>
        <v>0.62</v>
      </c>
    </row>
    <row r="1758" ht="15" customHeight="1" spans="1:12">
      <c r="A1758" s="63" t="s">
        <v>2389</v>
      </c>
      <c r="B1758" s="63"/>
      <c r="C1758" s="63"/>
      <c r="D1758" s="64" t="s">
        <v>4</v>
      </c>
      <c r="E1758" s="64"/>
      <c r="F1758" s="64"/>
      <c r="G1758" s="64" t="s">
        <v>2297</v>
      </c>
      <c r="H1758" s="64" t="s">
        <v>2298</v>
      </c>
      <c r="I1758" s="64"/>
      <c r="J1758" s="64" t="s">
        <v>2299</v>
      </c>
      <c r="K1758" s="64"/>
      <c r="L1758" s="64" t="s">
        <v>2300</v>
      </c>
    </row>
    <row r="1759" ht="21" customHeight="1" spans="1:12">
      <c r="A1759" s="65" t="s">
        <v>2768</v>
      </c>
      <c r="B1759" s="66" t="s">
        <v>2769</v>
      </c>
      <c r="C1759" s="66"/>
      <c r="D1759" s="65" t="s">
        <v>14</v>
      </c>
      <c r="E1759" s="65"/>
      <c r="F1759" s="65"/>
      <c r="G1759" s="65" t="s">
        <v>2392</v>
      </c>
      <c r="H1759" s="67">
        <v>0.002</v>
      </c>
      <c r="I1759" s="67"/>
      <c r="J1759" s="70">
        <v>23.95</v>
      </c>
      <c r="K1759" s="70"/>
      <c r="L1759" s="70">
        <f>TRUNC(TRUNC(H1759,8)*J1759,2)</f>
        <v>0.04</v>
      </c>
    </row>
    <row r="1760" ht="15" customHeight="1" spans="1:12">
      <c r="A1760" s="65" t="s">
        <v>2770</v>
      </c>
      <c r="B1760" s="66" t="s">
        <v>2771</v>
      </c>
      <c r="C1760" s="66"/>
      <c r="D1760" s="65" t="s">
        <v>14</v>
      </c>
      <c r="E1760" s="65"/>
      <c r="F1760" s="65"/>
      <c r="G1760" s="65" t="s">
        <v>2392</v>
      </c>
      <c r="H1760" s="67">
        <v>0.0121</v>
      </c>
      <c r="I1760" s="67"/>
      <c r="J1760" s="70">
        <v>32.02</v>
      </c>
      <c r="K1760" s="70"/>
      <c r="L1760" s="70">
        <f>TRUNC(TRUNC(H1760,8)*J1760,2)</f>
        <v>0.38</v>
      </c>
    </row>
    <row r="1761" ht="18" customHeight="1" spans="1:12">
      <c r="A1761" s="2"/>
      <c r="B1761" s="2"/>
      <c r="C1761" s="2"/>
      <c r="D1761" s="2"/>
      <c r="E1761" s="2"/>
      <c r="F1761" s="2"/>
      <c r="G1761" s="2"/>
      <c r="H1761" s="68" t="s">
        <v>2393</v>
      </c>
      <c r="I1761" s="68"/>
      <c r="J1761" s="68"/>
      <c r="K1761" s="68"/>
      <c r="L1761" s="71">
        <f>SUM(L1759:L1760)</f>
        <v>0.42</v>
      </c>
    </row>
    <row r="1762" ht="15" customHeight="1" spans="1:12">
      <c r="A1762" s="63" t="s">
        <v>2314</v>
      </c>
      <c r="B1762" s="63"/>
      <c r="C1762" s="63"/>
      <c r="D1762" s="64" t="s">
        <v>4</v>
      </c>
      <c r="E1762" s="64"/>
      <c r="F1762" s="64"/>
      <c r="G1762" s="64" t="s">
        <v>2297</v>
      </c>
      <c r="H1762" s="64" t="s">
        <v>2298</v>
      </c>
      <c r="I1762" s="64"/>
      <c r="J1762" s="64" t="s">
        <v>2299</v>
      </c>
      <c r="K1762" s="64"/>
      <c r="L1762" s="64" t="s">
        <v>2300</v>
      </c>
    </row>
    <row r="1763" ht="21" customHeight="1" spans="1:12">
      <c r="A1763" s="65" t="s">
        <v>2817</v>
      </c>
      <c r="B1763" s="66" t="s">
        <v>2818</v>
      </c>
      <c r="C1763" s="66"/>
      <c r="D1763" s="65" t="s">
        <v>14</v>
      </c>
      <c r="E1763" s="65"/>
      <c r="F1763" s="65"/>
      <c r="G1763" s="65" t="s">
        <v>193</v>
      </c>
      <c r="H1763" s="67">
        <v>1</v>
      </c>
      <c r="I1763" s="67"/>
      <c r="J1763" s="70">
        <v>8.22</v>
      </c>
      <c r="K1763" s="70"/>
      <c r="L1763" s="70">
        <f>TRUNC(TRUNC(H1763,8)*J1763,2)</f>
        <v>8.22</v>
      </c>
    </row>
    <row r="1764" ht="15" customHeight="1" spans="1:12">
      <c r="A1764" s="2"/>
      <c r="B1764" s="2"/>
      <c r="C1764" s="2"/>
      <c r="D1764" s="2"/>
      <c r="E1764" s="2"/>
      <c r="F1764" s="2"/>
      <c r="G1764" s="2"/>
      <c r="H1764" s="68" t="s">
        <v>2317</v>
      </c>
      <c r="I1764" s="68"/>
      <c r="J1764" s="68"/>
      <c r="K1764" s="68"/>
      <c r="L1764" s="71">
        <f>SUM(L1763:L1763)</f>
        <v>8.22</v>
      </c>
    </row>
    <row r="1765" ht="15" customHeight="1" spans="1:12">
      <c r="A1765" s="2"/>
      <c r="B1765" s="2"/>
      <c r="C1765" s="2"/>
      <c r="D1765" s="2"/>
      <c r="E1765" s="2"/>
      <c r="F1765" s="2"/>
      <c r="G1765" s="2"/>
      <c r="H1765" s="69" t="s">
        <v>2318</v>
      </c>
      <c r="I1765" s="69"/>
      <c r="J1765" s="69"/>
      <c r="K1765" s="69"/>
      <c r="L1765" s="72">
        <f>SUM(L1757,L1761,L1764)</f>
        <v>9.26</v>
      </c>
    </row>
    <row r="1766" ht="9.95" customHeight="1" spans="1:12">
      <c r="A1766" s="2"/>
      <c r="B1766" s="2"/>
      <c r="C1766" s="2"/>
      <c r="D1766" s="2"/>
      <c r="E1766" s="2"/>
      <c r="F1766" s="2"/>
      <c r="G1766" s="2"/>
      <c r="H1766" s="61"/>
      <c r="I1766" s="61"/>
      <c r="J1766" s="61"/>
      <c r="K1766" s="61"/>
      <c r="L1766" s="61"/>
    </row>
    <row r="1767" ht="20.1" customHeight="1" spans="1:12">
      <c r="A1767" s="62" t="s">
        <v>3023</v>
      </c>
      <c r="B1767" s="62"/>
      <c r="C1767" s="62"/>
      <c r="D1767" s="62"/>
      <c r="E1767" s="62"/>
      <c r="F1767" s="62"/>
      <c r="G1767" s="62"/>
      <c r="H1767" s="62"/>
      <c r="I1767" s="62"/>
      <c r="J1767" s="62"/>
      <c r="K1767" s="62"/>
      <c r="L1767" s="62"/>
    </row>
    <row r="1768" ht="15" customHeight="1" spans="1:12">
      <c r="A1768" s="63" t="s">
        <v>2413</v>
      </c>
      <c r="B1768" s="63"/>
      <c r="C1768" s="63"/>
      <c r="D1768" s="64" t="s">
        <v>4</v>
      </c>
      <c r="E1768" s="64"/>
      <c r="F1768" s="64"/>
      <c r="G1768" s="64" t="s">
        <v>2297</v>
      </c>
      <c r="H1768" s="64" t="s">
        <v>2298</v>
      </c>
      <c r="I1768" s="64"/>
      <c r="J1768" s="64" t="s">
        <v>2299</v>
      </c>
      <c r="K1768" s="64"/>
      <c r="L1768" s="64" t="s">
        <v>2300</v>
      </c>
    </row>
    <row r="1769" ht="38.1" customHeight="1" spans="1:12">
      <c r="A1769" s="65" t="s">
        <v>2829</v>
      </c>
      <c r="B1769" s="66" t="s">
        <v>2830</v>
      </c>
      <c r="C1769" s="66"/>
      <c r="D1769" s="65" t="s">
        <v>14</v>
      </c>
      <c r="E1769" s="65"/>
      <c r="F1769" s="65"/>
      <c r="G1769" s="65" t="s">
        <v>41</v>
      </c>
      <c r="H1769" s="67">
        <v>1</v>
      </c>
      <c r="I1769" s="67"/>
      <c r="J1769" s="70">
        <v>38.38</v>
      </c>
      <c r="K1769" s="70"/>
      <c r="L1769" s="70">
        <f>ROUND(ROUND(H1769,8)*J1769,2)</f>
        <v>38.38</v>
      </c>
    </row>
    <row r="1770" ht="15" customHeight="1" spans="1:12">
      <c r="A1770" s="2"/>
      <c r="B1770" s="2"/>
      <c r="C1770" s="2"/>
      <c r="D1770" s="2"/>
      <c r="E1770" s="2"/>
      <c r="F1770" s="2"/>
      <c r="G1770" s="2"/>
      <c r="H1770" s="68" t="s">
        <v>2424</v>
      </c>
      <c r="I1770" s="68"/>
      <c r="J1770" s="68"/>
      <c r="K1770" s="68"/>
      <c r="L1770" s="71">
        <f>SUM(L1769:L1769)</f>
        <v>38.38</v>
      </c>
    </row>
    <row r="1771" ht="15" customHeight="1" spans="1:12">
      <c r="A1771" s="63" t="s">
        <v>2389</v>
      </c>
      <c r="B1771" s="63"/>
      <c r="C1771" s="63"/>
      <c r="D1771" s="64" t="s">
        <v>4</v>
      </c>
      <c r="E1771" s="64"/>
      <c r="F1771" s="64"/>
      <c r="G1771" s="64" t="s">
        <v>2297</v>
      </c>
      <c r="H1771" s="64" t="s">
        <v>2298</v>
      </c>
      <c r="I1771" s="64"/>
      <c r="J1771" s="64" t="s">
        <v>2299</v>
      </c>
      <c r="K1771" s="64"/>
      <c r="L1771" s="64" t="s">
        <v>2300</v>
      </c>
    </row>
    <row r="1772" ht="15" customHeight="1" spans="1:12">
      <c r="A1772" s="65" t="s">
        <v>2395</v>
      </c>
      <c r="B1772" s="66" t="s">
        <v>2396</v>
      </c>
      <c r="C1772" s="66"/>
      <c r="D1772" s="65" t="s">
        <v>14</v>
      </c>
      <c r="E1772" s="65"/>
      <c r="F1772" s="65"/>
      <c r="G1772" s="65" t="s">
        <v>2392</v>
      </c>
      <c r="H1772" s="67">
        <v>0.07</v>
      </c>
      <c r="I1772" s="67"/>
      <c r="J1772" s="70">
        <v>23.23</v>
      </c>
      <c r="K1772" s="70"/>
      <c r="L1772" s="70">
        <f>ROUND(ROUND(H1772,8)*J1772,2)</f>
        <v>1.63</v>
      </c>
    </row>
    <row r="1773" ht="18" customHeight="1" spans="1:12">
      <c r="A1773" s="2"/>
      <c r="B1773" s="2"/>
      <c r="C1773" s="2"/>
      <c r="D1773" s="2"/>
      <c r="E1773" s="2"/>
      <c r="F1773" s="2"/>
      <c r="G1773" s="2"/>
      <c r="H1773" s="68" t="s">
        <v>2393</v>
      </c>
      <c r="I1773" s="68"/>
      <c r="J1773" s="68"/>
      <c r="K1773" s="68"/>
      <c r="L1773" s="71">
        <f>SUM(L1772:L1772)</f>
        <v>1.63</v>
      </c>
    </row>
    <row r="1774" ht="15" customHeight="1" spans="1:12">
      <c r="A1774" s="93" t="s">
        <v>3024</v>
      </c>
      <c r="B1774" s="93"/>
      <c r="C1774" s="93"/>
      <c r="D1774" s="93"/>
      <c r="E1774" s="2"/>
      <c r="F1774" s="2"/>
      <c r="G1774" s="2"/>
      <c r="H1774" s="69" t="s">
        <v>2318</v>
      </c>
      <c r="I1774" s="69"/>
      <c r="J1774" s="69"/>
      <c r="K1774" s="69"/>
      <c r="L1774" s="72">
        <v>40.01</v>
      </c>
    </row>
    <row r="1775" ht="15.95" customHeight="1" spans="1:12">
      <c r="A1775" s="93"/>
      <c r="B1775" s="93"/>
      <c r="C1775" s="93"/>
      <c r="D1775" s="93"/>
      <c r="E1775" s="2"/>
      <c r="F1775" s="2"/>
      <c r="G1775" s="2"/>
      <c r="H1775" s="2"/>
      <c r="I1775" s="2"/>
      <c r="J1775" s="2"/>
      <c r="K1775" s="2"/>
      <c r="L1775" s="2"/>
    </row>
    <row r="1776" ht="9.95" customHeight="1" spans="1:12">
      <c r="A1776" s="2"/>
      <c r="B1776" s="2"/>
      <c r="C1776" s="2"/>
      <c r="D1776" s="2"/>
      <c r="E1776" s="2"/>
      <c r="F1776" s="2"/>
      <c r="G1776" s="2"/>
      <c r="H1776" s="61"/>
      <c r="I1776" s="61"/>
      <c r="J1776" s="61"/>
      <c r="K1776" s="61"/>
      <c r="L1776" s="61"/>
    </row>
    <row r="1777" ht="20.1" customHeight="1" spans="1:12">
      <c r="A1777" s="62" t="s">
        <v>3025</v>
      </c>
      <c r="B1777" s="62"/>
      <c r="C1777" s="62"/>
      <c r="D1777" s="62"/>
      <c r="E1777" s="62"/>
      <c r="F1777" s="62"/>
      <c r="G1777" s="62"/>
      <c r="H1777" s="62"/>
      <c r="I1777" s="62"/>
      <c r="J1777" s="62"/>
      <c r="K1777" s="62"/>
      <c r="L1777" s="62"/>
    </row>
    <row r="1778" ht="15" customHeight="1" spans="1:12">
      <c r="A1778" s="63" t="s">
        <v>2413</v>
      </c>
      <c r="B1778" s="63"/>
      <c r="C1778" s="63"/>
      <c r="D1778" s="64" t="s">
        <v>4</v>
      </c>
      <c r="E1778" s="64"/>
      <c r="F1778" s="64"/>
      <c r="G1778" s="64" t="s">
        <v>2297</v>
      </c>
      <c r="H1778" s="64" t="s">
        <v>2298</v>
      </c>
      <c r="I1778" s="64"/>
      <c r="J1778" s="64" t="s">
        <v>2299</v>
      </c>
      <c r="K1778" s="64"/>
      <c r="L1778" s="64" t="s">
        <v>2300</v>
      </c>
    </row>
    <row r="1779" ht="21" customHeight="1" spans="1:12">
      <c r="A1779" s="65" t="s">
        <v>3026</v>
      </c>
      <c r="B1779" s="66" t="s">
        <v>3027</v>
      </c>
      <c r="C1779" s="66"/>
      <c r="D1779" s="65" t="s">
        <v>14</v>
      </c>
      <c r="E1779" s="65"/>
      <c r="F1779" s="65"/>
      <c r="G1779" s="65" t="s">
        <v>2732</v>
      </c>
      <c r="H1779" s="67">
        <v>0.054</v>
      </c>
      <c r="I1779" s="67"/>
      <c r="J1779" s="70">
        <v>144.86</v>
      </c>
      <c r="K1779" s="70"/>
      <c r="L1779" s="70">
        <f>TRUNC(TRUNC(H1779,8)*J1779,2)</f>
        <v>7.82</v>
      </c>
    </row>
    <row r="1780" ht="21" customHeight="1" spans="1:12">
      <c r="A1780" s="65" t="s">
        <v>2901</v>
      </c>
      <c r="B1780" s="66" t="s">
        <v>2902</v>
      </c>
      <c r="C1780" s="66"/>
      <c r="D1780" s="65" t="s">
        <v>14</v>
      </c>
      <c r="E1780" s="65"/>
      <c r="F1780" s="65"/>
      <c r="G1780" s="65" t="s">
        <v>146</v>
      </c>
      <c r="H1780" s="67">
        <v>1</v>
      </c>
      <c r="I1780" s="67"/>
      <c r="J1780" s="70">
        <v>0.68</v>
      </c>
      <c r="K1780" s="70"/>
      <c r="L1780" s="70">
        <f>TRUNC(TRUNC(H1780,8)*J1780,2)</f>
        <v>0.68</v>
      </c>
    </row>
    <row r="1781" ht="15" customHeight="1" spans="1:12">
      <c r="A1781" s="2"/>
      <c r="B1781" s="2"/>
      <c r="C1781" s="2"/>
      <c r="D1781" s="2"/>
      <c r="E1781" s="2"/>
      <c r="F1781" s="2"/>
      <c r="G1781" s="2"/>
      <c r="H1781" s="68" t="s">
        <v>2424</v>
      </c>
      <c r="I1781" s="68"/>
      <c r="J1781" s="68"/>
      <c r="K1781" s="68"/>
      <c r="L1781" s="71">
        <f>SUM(L1779:L1780)</f>
        <v>8.5</v>
      </c>
    </row>
    <row r="1782" ht="15" customHeight="1" spans="1:12">
      <c r="A1782" s="63" t="s">
        <v>2389</v>
      </c>
      <c r="B1782" s="63"/>
      <c r="C1782" s="63"/>
      <c r="D1782" s="64" t="s">
        <v>4</v>
      </c>
      <c r="E1782" s="64"/>
      <c r="F1782" s="64"/>
      <c r="G1782" s="64" t="s">
        <v>2297</v>
      </c>
      <c r="H1782" s="64" t="s">
        <v>2298</v>
      </c>
      <c r="I1782" s="64"/>
      <c r="J1782" s="64" t="s">
        <v>2299</v>
      </c>
      <c r="K1782" s="64"/>
      <c r="L1782" s="64" t="s">
        <v>2300</v>
      </c>
    </row>
    <row r="1783" ht="15" customHeight="1" spans="1:12">
      <c r="A1783" s="65" t="s">
        <v>2630</v>
      </c>
      <c r="B1783" s="66" t="s">
        <v>2631</v>
      </c>
      <c r="C1783" s="66"/>
      <c r="D1783" s="65" t="s">
        <v>14</v>
      </c>
      <c r="E1783" s="65"/>
      <c r="F1783" s="65"/>
      <c r="G1783" s="65" t="s">
        <v>2392</v>
      </c>
      <c r="H1783" s="67">
        <v>1.1655</v>
      </c>
      <c r="I1783" s="67"/>
      <c r="J1783" s="70">
        <v>32.27</v>
      </c>
      <c r="K1783" s="70"/>
      <c r="L1783" s="70">
        <f>TRUNC(TRUNC(H1783,8)*J1783,2)</f>
        <v>37.61</v>
      </c>
    </row>
    <row r="1784" ht="15" customHeight="1" spans="1:12">
      <c r="A1784" s="65" t="s">
        <v>2395</v>
      </c>
      <c r="B1784" s="66" t="s">
        <v>2396</v>
      </c>
      <c r="C1784" s="66"/>
      <c r="D1784" s="65" t="s">
        <v>14</v>
      </c>
      <c r="E1784" s="65"/>
      <c r="F1784" s="65"/>
      <c r="G1784" s="65" t="s">
        <v>2392</v>
      </c>
      <c r="H1784" s="67">
        <v>0.2359</v>
      </c>
      <c r="I1784" s="67"/>
      <c r="J1784" s="70">
        <v>23.23</v>
      </c>
      <c r="K1784" s="70"/>
      <c r="L1784" s="70">
        <f>TRUNC(TRUNC(H1784,8)*J1784,2)</f>
        <v>5.47</v>
      </c>
    </row>
    <row r="1785" ht="18" customHeight="1" spans="1:12">
      <c r="A1785" s="2"/>
      <c r="B1785" s="2"/>
      <c r="C1785" s="2"/>
      <c r="D1785" s="2"/>
      <c r="E1785" s="2"/>
      <c r="F1785" s="2"/>
      <c r="G1785" s="2"/>
      <c r="H1785" s="68" t="s">
        <v>2393</v>
      </c>
      <c r="I1785" s="68"/>
      <c r="J1785" s="68"/>
      <c r="K1785" s="68"/>
      <c r="L1785" s="71">
        <f>SUM(L1783:L1784)</f>
        <v>43.08</v>
      </c>
    </row>
    <row r="1786" ht="15" customHeight="1" spans="1:12">
      <c r="A1786" s="2"/>
      <c r="B1786" s="2"/>
      <c r="C1786" s="2"/>
      <c r="D1786" s="2"/>
      <c r="E1786" s="2"/>
      <c r="F1786" s="2"/>
      <c r="G1786" s="2"/>
      <c r="H1786" s="69" t="s">
        <v>2318</v>
      </c>
      <c r="I1786" s="69"/>
      <c r="J1786" s="69"/>
      <c r="K1786" s="69"/>
      <c r="L1786" s="72">
        <f>SUM(L1781,L1785)</f>
        <v>51.58</v>
      </c>
    </row>
    <row r="1787" ht="9.95" customHeight="1" spans="1:12">
      <c r="A1787" s="2"/>
      <c r="B1787" s="2"/>
      <c r="C1787" s="2"/>
      <c r="D1787" s="2"/>
      <c r="E1787" s="2"/>
      <c r="F1787" s="2"/>
      <c r="G1787" s="2"/>
      <c r="H1787" s="61"/>
      <c r="I1787" s="61"/>
      <c r="J1787" s="61"/>
      <c r="K1787" s="61"/>
      <c r="L1787" s="61"/>
    </row>
    <row r="1788" ht="20.1" customHeight="1" spans="1:12">
      <c r="A1788" s="62" t="s">
        <v>3028</v>
      </c>
      <c r="B1788" s="62"/>
      <c r="C1788" s="62"/>
      <c r="D1788" s="62"/>
      <c r="E1788" s="62"/>
      <c r="F1788" s="62"/>
      <c r="G1788" s="62"/>
      <c r="H1788" s="62"/>
      <c r="I1788" s="62"/>
      <c r="J1788" s="62"/>
      <c r="K1788" s="62"/>
      <c r="L1788" s="62"/>
    </row>
    <row r="1789" ht="15" customHeight="1" spans="1:12">
      <c r="A1789" s="63" t="s">
        <v>2413</v>
      </c>
      <c r="B1789" s="63"/>
      <c r="C1789" s="63"/>
      <c r="D1789" s="64" t="s">
        <v>4</v>
      </c>
      <c r="E1789" s="64"/>
      <c r="F1789" s="64"/>
      <c r="G1789" s="64" t="s">
        <v>2297</v>
      </c>
      <c r="H1789" s="64" t="s">
        <v>2298</v>
      </c>
      <c r="I1789" s="64"/>
      <c r="J1789" s="64" t="s">
        <v>2299</v>
      </c>
      <c r="K1789" s="64"/>
      <c r="L1789" s="64" t="s">
        <v>2300</v>
      </c>
    </row>
    <row r="1790" ht="29.1" customHeight="1" spans="1:12">
      <c r="A1790" s="65" t="s">
        <v>3029</v>
      </c>
      <c r="B1790" s="66" t="s">
        <v>3030</v>
      </c>
      <c r="C1790" s="66"/>
      <c r="D1790" s="65" t="s">
        <v>14</v>
      </c>
      <c r="E1790" s="65"/>
      <c r="F1790" s="65"/>
      <c r="G1790" s="65" t="s">
        <v>35</v>
      </c>
      <c r="H1790" s="67">
        <v>18.87</v>
      </c>
      <c r="I1790" s="67"/>
      <c r="J1790" s="70">
        <v>1.04</v>
      </c>
      <c r="K1790" s="70"/>
      <c r="L1790" s="70">
        <f>TRUNC(TRUNC(H1790,8)*J1790,2)</f>
        <v>19.62</v>
      </c>
    </row>
    <row r="1791" ht="15" customHeight="1" spans="1:12">
      <c r="A1791" s="65" t="s">
        <v>3031</v>
      </c>
      <c r="B1791" s="66" t="s">
        <v>3032</v>
      </c>
      <c r="C1791" s="66"/>
      <c r="D1791" s="65" t="s">
        <v>14</v>
      </c>
      <c r="E1791" s="65"/>
      <c r="F1791" s="65"/>
      <c r="G1791" s="65" t="s">
        <v>3033</v>
      </c>
      <c r="H1791" s="67">
        <v>0.005</v>
      </c>
      <c r="I1791" s="67"/>
      <c r="J1791" s="70">
        <v>63.01</v>
      </c>
      <c r="K1791" s="70"/>
      <c r="L1791" s="70">
        <f>TRUNC(TRUNC(H1791,8)*J1791,2)</f>
        <v>0.31</v>
      </c>
    </row>
    <row r="1792" ht="29.1" customHeight="1" spans="1:12">
      <c r="A1792" s="65" t="s">
        <v>3034</v>
      </c>
      <c r="B1792" s="66" t="s">
        <v>3035</v>
      </c>
      <c r="C1792" s="66"/>
      <c r="D1792" s="65" t="s">
        <v>14</v>
      </c>
      <c r="E1792" s="65"/>
      <c r="F1792" s="65"/>
      <c r="G1792" s="65" t="s">
        <v>146</v>
      </c>
      <c r="H1792" s="67">
        <v>0.42</v>
      </c>
      <c r="I1792" s="67"/>
      <c r="J1792" s="70">
        <v>2.37</v>
      </c>
      <c r="K1792" s="70"/>
      <c r="L1792" s="70">
        <f>TRUNC(TRUNC(H1792,8)*J1792,2)</f>
        <v>0.99</v>
      </c>
    </row>
    <row r="1793" ht="15" customHeight="1" spans="1:12">
      <c r="A1793" s="2"/>
      <c r="B1793" s="2"/>
      <c r="C1793" s="2"/>
      <c r="D1793" s="2"/>
      <c r="E1793" s="2"/>
      <c r="F1793" s="2"/>
      <c r="G1793" s="2"/>
      <c r="H1793" s="68" t="s">
        <v>2424</v>
      </c>
      <c r="I1793" s="68"/>
      <c r="J1793" s="68"/>
      <c r="K1793" s="68"/>
      <c r="L1793" s="71">
        <f>SUM(L1790:L1792)</f>
        <v>20.92</v>
      </c>
    </row>
    <row r="1794" ht="15" customHeight="1" spans="1:12">
      <c r="A1794" s="63" t="s">
        <v>2389</v>
      </c>
      <c r="B1794" s="63"/>
      <c r="C1794" s="63"/>
      <c r="D1794" s="64" t="s">
        <v>4</v>
      </c>
      <c r="E1794" s="64"/>
      <c r="F1794" s="64"/>
      <c r="G1794" s="64" t="s">
        <v>2297</v>
      </c>
      <c r="H1794" s="64" t="s">
        <v>2298</v>
      </c>
      <c r="I1794" s="64"/>
      <c r="J1794" s="64" t="s">
        <v>2299</v>
      </c>
      <c r="K1794" s="64"/>
      <c r="L1794" s="64" t="s">
        <v>2300</v>
      </c>
    </row>
    <row r="1795" ht="15" customHeight="1" spans="1:12">
      <c r="A1795" s="65" t="s">
        <v>2630</v>
      </c>
      <c r="B1795" s="66" t="s">
        <v>2631</v>
      </c>
      <c r="C1795" s="66"/>
      <c r="D1795" s="65" t="s">
        <v>14</v>
      </c>
      <c r="E1795" s="65"/>
      <c r="F1795" s="65"/>
      <c r="G1795" s="65" t="s">
        <v>2392</v>
      </c>
      <c r="H1795" s="67">
        <v>0.77</v>
      </c>
      <c r="I1795" s="67"/>
      <c r="J1795" s="70">
        <v>32.27</v>
      </c>
      <c r="K1795" s="70"/>
      <c r="L1795" s="70">
        <f>TRUNC(TRUNC(H1795,8)*J1795,2)</f>
        <v>24.84</v>
      </c>
    </row>
    <row r="1796" ht="15" customHeight="1" spans="1:12">
      <c r="A1796" s="65" t="s">
        <v>2395</v>
      </c>
      <c r="B1796" s="66" t="s">
        <v>2396</v>
      </c>
      <c r="C1796" s="66"/>
      <c r="D1796" s="65" t="s">
        <v>14</v>
      </c>
      <c r="E1796" s="65"/>
      <c r="F1796" s="65"/>
      <c r="G1796" s="65" t="s">
        <v>2392</v>
      </c>
      <c r="H1796" s="67">
        <v>0.385</v>
      </c>
      <c r="I1796" s="67"/>
      <c r="J1796" s="70">
        <v>23.23</v>
      </c>
      <c r="K1796" s="70"/>
      <c r="L1796" s="70">
        <f>TRUNC(TRUNC(H1796,8)*J1796,2)</f>
        <v>8.94</v>
      </c>
    </row>
    <row r="1797" ht="18" customHeight="1" spans="1:12">
      <c r="A1797" s="2"/>
      <c r="B1797" s="2"/>
      <c r="C1797" s="2"/>
      <c r="D1797" s="2"/>
      <c r="E1797" s="2"/>
      <c r="F1797" s="2"/>
      <c r="G1797" s="2"/>
      <c r="H1797" s="68" t="s">
        <v>2393</v>
      </c>
      <c r="I1797" s="68"/>
      <c r="J1797" s="68"/>
      <c r="K1797" s="68"/>
      <c r="L1797" s="71">
        <f>SUM(L1795:L1796)</f>
        <v>33.78</v>
      </c>
    </row>
    <row r="1798" ht="15" customHeight="1" spans="1:12">
      <c r="A1798" s="63" t="s">
        <v>2314</v>
      </c>
      <c r="B1798" s="63"/>
      <c r="C1798" s="63"/>
      <c r="D1798" s="64" t="s">
        <v>4</v>
      </c>
      <c r="E1798" s="64"/>
      <c r="F1798" s="64"/>
      <c r="G1798" s="64" t="s">
        <v>2297</v>
      </c>
      <c r="H1798" s="64" t="s">
        <v>2298</v>
      </c>
      <c r="I1798" s="64"/>
      <c r="J1798" s="64" t="s">
        <v>2299</v>
      </c>
      <c r="K1798" s="64"/>
      <c r="L1798" s="64" t="s">
        <v>2300</v>
      </c>
    </row>
    <row r="1799" ht="38.1" customHeight="1" spans="1:12">
      <c r="A1799" s="65" t="s">
        <v>3036</v>
      </c>
      <c r="B1799" s="66" t="s">
        <v>3037</v>
      </c>
      <c r="C1799" s="66"/>
      <c r="D1799" s="65" t="s">
        <v>14</v>
      </c>
      <c r="E1799" s="65"/>
      <c r="F1799" s="65"/>
      <c r="G1799" s="65" t="s">
        <v>51</v>
      </c>
      <c r="H1799" s="67">
        <v>0.0077</v>
      </c>
      <c r="I1799" s="67"/>
      <c r="J1799" s="70">
        <v>738.3</v>
      </c>
      <c r="K1799" s="70"/>
      <c r="L1799" s="70">
        <f>TRUNC(TRUNC(H1799,8)*J1799,2)</f>
        <v>5.68</v>
      </c>
    </row>
    <row r="1800" ht="15" customHeight="1" spans="1:12">
      <c r="A1800" s="2"/>
      <c r="B1800" s="2"/>
      <c r="C1800" s="2"/>
      <c r="D1800" s="2"/>
      <c r="E1800" s="2"/>
      <c r="F1800" s="2"/>
      <c r="G1800" s="2"/>
      <c r="H1800" s="68" t="s">
        <v>2317</v>
      </c>
      <c r="I1800" s="68"/>
      <c r="J1800" s="68"/>
      <c r="K1800" s="68"/>
      <c r="L1800" s="71">
        <f>SUM(L1799:L1799)</f>
        <v>5.68</v>
      </c>
    </row>
    <row r="1801" ht="15" customHeight="1" spans="1:12">
      <c r="A1801" s="2"/>
      <c r="B1801" s="2"/>
      <c r="C1801" s="2"/>
      <c r="D1801" s="2"/>
      <c r="E1801" s="2"/>
      <c r="F1801" s="2"/>
      <c r="G1801" s="2"/>
      <c r="H1801" s="69" t="s">
        <v>2318</v>
      </c>
      <c r="I1801" s="69"/>
      <c r="J1801" s="69"/>
      <c r="K1801" s="69"/>
      <c r="L1801" s="72">
        <f>SUM(L1793,L1797,L1800)</f>
        <v>60.38</v>
      </c>
    </row>
    <row r="1802" ht="9.95" customHeight="1" spans="1:12">
      <c r="A1802" s="2"/>
      <c r="B1802" s="2"/>
      <c r="C1802" s="2"/>
      <c r="D1802" s="2"/>
      <c r="E1802" s="2"/>
      <c r="F1802" s="2"/>
      <c r="G1802" s="2"/>
      <c r="H1802" s="61"/>
      <c r="I1802" s="61"/>
      <c r="J1802" s="61"/>
      <c r="K1802" s="61"/>
      <c r="L1802" s="61"/>
    </row>
    <row r="1803" ht="20.1" customHeight="1" spans="1:12">
      <c r="A1803" s="62" t="s">
        <v>3038</v>
      </c>
      <c r="B1803" s="62"/>
      <c r="C1803" s="62"/>
      <c r="D1803" s="62"/>
      <c r="E1803" s="62"/>
      <c r="F1803" s="62"/>
      <c r="G1803" s="62"/>
      <c r="H1803" s="62"/>
      <c r="I1803" s="62"/>
      <c r="J1803" s="62"/>
      <c r="K1803" s="62"/>
      <c r="L1803" s="62"/>
    </row>
    <row r="1804" ht="15" customHeight="1" spans="1:12">
      <c r="A1804" s="63" t="s">
        <v>2413</v>
      </c>
      <c r="B1804" s="63"/>
      <c r="C1804" s="63"/>
      <c r="D1804" s="64" t="s">
        <v>4</v>
      </c>
      <c r="E1804" s="64"/>
      <c r="F1804" s="64"/>
      <c r="G1804" s="64" t="s">
        <v>2297</v>
      </c>
      <c r="H1804" s="64" t="s">
        <v>2298</v>
      </c>
      <c r="I1804" s="64"/>
      <c r="J1804" s="64" t="s">
        <v>2299</v>
      </c>
      <c r="K1804" s="64"/>
      <c r="L1804" s="64" t="s">
        <v>2300</v>
      </c>
    </row>
    <row r="1805" ht="29.1" customHeight="1" spans="1:12">
      <c r="A1805" s="65" t="s">
        <v>3039</v>
      </c>
      <c r="B1805" s="66" t="s">
        <v>3040</v>
      </c>
      <c r="C1805" s="66"/>
      <c r="D1805" s="65" t="s">
        <v>14</v>
      </c>
      <c r="E1805" s="65"/>
      <c r="F1805" s="65"/>
      <c r="G1805" s="65" t="s">
        <v>146</v>
      </c>
      <c r="H1805" s="67">
        <v>2.5027</v>
      </c>
      <c r="I1805" s="67"/>
      <c r="J1805" s="70">
        <v>0.3</v>
      </c>
      <c r="K1805" s="70"/>
      <c r="L1805" s="70">
        <f t="shared" ref="L1805:L1813" si="21">TRUNC(TRUNC(H1805,8)*J1805,2)</f>
        <v>0.75</v>
      </c>
    </row>
    <row r="1806" ht="21" customHeight="1" spans="1:12">
      <c r="A1806" s="65" t="s">
        <v>3041</v>
      </c>
      <c r="B1806" s="66" t="s">
        <v>3042</v>
      </c>
      <c r="C1806" s="66"/>
      <c r="D1806" s="65" t="s">
        <v>14</v>
      </c>
      <c r="E1806" s="65"/>
      <c r="F1806" s="65"/>
      <c r="G1806" s="65" t="s">
        <v>146</v>
      </c>
      <c r="H1806" s="67">
        <v>0.7407</v>
      </c>
      <c r="I1806" s="67"/>
      <c r="J1806" s="70">
        <v>2.66</v>
      </c>
      <c r="K1806" s="70"/>
      <c r="L1806" s="70">
        <f t="shared" si="21"/>
        <v>1.97</v>
      </c>
    </row>
    <row r="1807" ht="29.1" customHeight="1" spans="1:12">
      <c r="A1807" s="65" t="s">
        <v>3043</v>
      </c>
      <c r="B1807" s="66" t="s">
        <v>3044</v>
      </c>
      <c r="C1807" s="66"/>
      <c r="D1807" s="65" t="s">
        <v>14</v>
      </c>
      <c r="E1807" s="65"/>
      <c r="F1807" s="65"/>
      <c r="G1807" s="65" t="s">
        <v>193</v>
      </c>
      <c r="H1807" s="67">
        <v>1.0978</v>
      </c>
      <c r="I1807" s="67"/>
      <c r="J1807" s="70">
        <v>3.32</v>
      </c>
      <c r="K1807" s="70"/>
      <c r="L1807" s="70">
        <f t="shared" si="21"/>
        <v>3.64</v>
      </c>
    </row>
    <row r="1808" ht="21" customHeight="1" spans="1:12">
      <c r="A1808" s="65" t="s">
        <v>3045</v>
      </c>
      <c r="B1808" s="66" t="s">
        <v>3046</v>
      </c>
      <c r="C1808" s="66"/>
      <c r="D1808" s="65" t="s">
        <v>14</v>
      </c>
      <c r="E1808" s="65"/>
      <c r="F1808" s="65"/>
      <c r="G1808" s="65" t="s">
        <v>35</v>
      </c>
      <c r="H1808" s="67">
        <v>20.1868</v>
      </c>
      <c r="I1808" s="67"/>
      <c r="J1808" s="70">
        <v>0.11</v>
      </c>
      <c r="K1808" s="70"/>
      <c r="L1808" s="70">
        <f t="shared" si="21"/>
        <v>2.22</v>
      </c>
    </row>
    <row r="1809" ht="29.1" customHeight="1" spans="1:12">
      <c r="A1809" s="65" t="s">
        <v>3047</v>
      </c>
      <c r="B1809" s="66" t="s">
        <v>3048</v>
      </c>
      <c r="C1809" s="66"/>
      <c r="D1809" s="65" t="s">
        <v>14</v>
      </c>
      <c r="E1809" s="65"/>
      <c r="F1809" s="65"/>
      <c r="G1809" s="65" t="s">
        <v>35</v>
      </c>
      <c r="H1809" s="67">
        <v>0.4803</v>
      </c>
      <c r="I1809" s="67"/>
      <c r="J1809" s="70">
        <v>0.25</v>
      </c>
      <c r="K1809" s="70"/>
      <c r="L1809" s="70">
        <f t="shared" si="21"/>
        <v>0.12</v>
      </c>
    </row>
    <row r="1810" ht="29.1" customHeight="1" spans="1:12">
      <c r="A1810" s="65" t="s">
        <v>3049</v>
      </c>
      <c r="B1810" s="66" t="s">
        <v>3050</v>
      </c>
      <c r="C1810" s="66"/>
      <c r="D1810" s="65" t="s">
        <v>14</v>
      </c>
      <c r="E1810" s="65"/>
      <c r="F1810" s="65"/>
      <c r="G1810" s="65" t="s">
        <v>146</v>
      </c>
      <c r="H1810" s="67">
        <v>0.7624</v>
      </c>
      <c r="I1810" s="67"/>
      <c r="J1810" s="70">
        <v>8.21</v>
      </c>
      <c r="K1810" s="70"/>
      <c r="L1810" s="70">
        <f t="shared" si="21"/>
        <v>6.25</v>
      </c>
    </row>
    <row r="1811" ht="29.1" customHeight="1" spans="1:12">
      <c r="A1811" s="65" t="s">
        <v>3051</v>
      </c>
      <c r="B1811" s="66" t="s">
        <v>3052</v>
      </c>
      <c r="C1811" s="66"/>
      <c r="D1811" s="65" t="s">
        <v>14</v>
      </c>
      <c r="E1811" s="65"/>
      <c r="F1811" s="65"/>
      <c r="G1811" s="65" t="s">
        <v>146</v>
      </c>
      <c r="H1811" s="67">
        <v>2.0006</v>
      </c>
      <c r="I1811" s="67"/>
      <c r="J1811" s="70">
        <v>9.32</v>
      </c>
      <c r="K1811" s="70"/>
      <c r="L1811" s="70">
        <f t="shared" si="21"/>
        <v>18.64</v>
      </c>
    </row>
    <row r="1812" ht="21" customHeight="1" spans="1:12">
      <c r="A1812" s="65" t="s">
        <v>3053</v>
      </c>
      <c r="B1812" s="66" t="s">
        <v>3054</v>
      </c>
      <c r="C1812" s="66"/>
      <c r="D1812" s="65" t="s">
        <v>14</v>
      </c>
      <c r="E1812" s="65"/>
      <c r="F1812" s="65"/>
      <c r="G1812" s="65" t="s">
        <v>3033</v>
      </c>
      <c r="H1812" s="67">
        <v>0.0248</v>
      </c>
      <c r="I1812" s="67"/>
      <c r="J1812" s="70">
        <v>73.28</v>
      </c>
      <c r="K1812" s="70"/>
      <c r="L1812" s="70">
        <f t="shared" si="21"/>
        <v>1.81</v>
      </c>
    </row>
    <row r="1813" ht="21" customHeight="1" spans="1:12">
      <c r="A1813" s="65" t="s">
        <v>3055</v>
      </c>
      <c r="B1813" s="66" t="s">
        <v>3056</v>
      </c>
      <c r="C1813" s="66"/>
      <c r="D1813" s="65" t="s">
        <v>14</v>
      </c>
      <c r="E1813" s="65"/>
      <c r="F1813" s="65"/>
      <c r="G1813" s="65" t="s">
        <v>41</v>
      </c>
      <c r="H1813" s="67">
        <v>2.106</v>
      </c>
      <c r="I1813" s="67"/>
      <c r="J1813" s="70">
        <v>19.19</v>
      </c>
      <c r="K1813" s="70"/>
      <c r="L1813" s="70">
        <f t="shared" si="21"/>
        <v>40.41</v>
      </c>
    </row>
    <row r="1814" ht="15" customHeight="1" spans="1:12">
      <c r="A1814" s="2"/>
      <c r="B1814" s="2"/>
      <c r="C1814" s="2"/>
      <c r="D1814" s="2"/>
      <c r="E1814" s="2"/>
      <c r="F1814" s="2"/>
      <c r="G1814" s="2"/>
      <c r="H1814" s="68" t="s">
        <v>2424</v>
      </c>
      <c r="I1814" s="68"/>
      <c r="J1814" s="68"/>
      <c r="K1814" s="68"/>
      <c r="L1814" s="71">
        <f>SUM(L1805:L1813)</f>
        <v>75.81</v>
      </c>
    </row>
    <row r="1815" ht="15" customHeight="1" spans="1:12">
      <c r="A1815" s="63" t="s">
        <v>2389</v>
      </c>
      <c r="B1815" s="63"/>
      <c r="C1815" s="63"/>
      <c r="D1815" s="64" t="s">
        <v>4</v>
      </c>
      <c r="E1815" s="64"/>
      <c r="F1815" s="64"/>
      <c r="G1815" s="64" t="s">
        <v>2297</v>
      </c>
      <c r="H1815" s="64" t="s">
        <v>2298</v>
      </c>
      <c r="I1815" s="64"/>
      <c r="J1815" s="64" t="s">
        <v>2299</v>
      </c>
      <c r="K1815" s="64"/>
      <c r="L1815" s="64" t="s">
        <v>2300</v>
      </c>
    </row>
    <row r="1816" ht="21" customHeight="1" spans="1:12">
      <c r="A1816" s="65" t="s">
        <v>2689</v>
      </c>
      <c r="B1816" s="66" t="s">
        <v>2690</v>
      </c>
      <c r="C1816" s="66"/>
      <c r="D1816" s="65" t="s">
        <v>14</v>
      </c>
      <c r="E1816" s="65"/>
      <c r="F1816" s="65"/>
      <c r="G1816" s="65" t="s">
        <v>2392</v>
      </c>
      <c r="H1816" s="67">
        <v>0.522</v>
      </c>
      <c r="I1816" s="67"/>
      <c r="J1816" s="70">
        <v>33.88</v>
      </c>
      <c r="K1816" s="70"/>
      <c r="L1816" s="70">
        <f>TRUNC(TRUNC(H1816,8)*J1816,2)</f>
        <v>17.68</v>
      </c>
    </row>
    <row r="1817" ht="15" customHeight="1" spans="1:12">
      <c r="A1817" s="65" t="s">
        <v>2395</v>
      </c>
      <c r="B1817" s="66" t="s">
        <v>2396</v>
      </c>
      <c r="C1817" s="66"/>
      <c r="D1817" s="65" t="s">
        <v>14</v>
      </c>
      <c r="E1817" s="65"/>
      <c r="F1817" s="65"/>
      <c r="G1817" s="65" t="s">
        <v>2392</v>
      </c>
      <c r="H1817" s="67">
        <v>0.171</v>
      </c>
      <c r="I1817" s="67"/>
      <c r="J1817" s="70">
        <v>23.23</v>
      </c>
      <c r="K1817" s="70"/>
      <c r="L1817" s="70">
        <f>TRUNC(TRUNC(H1817,8)*J1817,2)</f>
        <v>3.97</v>
      </c>
    </row>
    <row r="1818" ht="18" customHeight="1" spans="1:12">
      <c r="A1818" s="2"/>
      <c r="B1818" s="2"/>
      <c r="C1818" s="2"/>
      <c r="D1818" s="2"/>
      <c r="E1818" s="2"/>
      <c r="F1818" s="2"/>
      <c r="G1818" s="2"/>
      <c r="H1818" s="68" t="s">
        <v>2393</v>
      </c>
      <c r="I1818" s="68"/>
      <c r="J1818" s="68"/>
      <c r="K1818" s="68"/>
      <c r="L1818" s="71">
        <f>SUM(L1816:L1817)</f>
        <v>21.65</v>
      </c>
    </row>
    <row r="1819" ht="15" customHeight="1" spans="1:12">
      <c r="A1819" s="2"/>
      <c r="B1819" s="2"/>
      <c r="C1819" s="2"/>
      <c r="D1819" s="2"/>
      <c r="E1819" s="2"/>
      <c r="F1819" s="2"/>
      <c r="G1819" s="2"/>
      <c r="H1819" s="69" t="s">
        <v>2318</v>
      </c>
      <c r="I1819" s="69"/>
      <c r="J1819" s="69"/>
      <c r="K1819" s="69"/>
      <c r="L1819" s="72">
        <f>SUM(L1814,L1818)</f>
        <v>97.46</v>
      </c>
    </row>
    <row r="1820" ht="9.95" customHeight="1" spans="1:12">
      <c r="A1820" s="2"/>
      <c r="B1820" s="2"/>
      <c r="C1820" s="2"/>
      <c r="D1820" s="2"/>
      <c r="E1820" s="2"/>
      <c r="F1820" s="2"/>
      <c r="G1820" s="2"/>
      <c r="H1820" s="61"/>
      <c r="I1820" s="61"/>
      <c r="J1820" s="61"/>
      <c r="K1820" s="61"/>
      <c r="L1820" s="61"/>
    </row>
    <row r="1821" ht="20.1" customHeight="1" spans="1:12">
      <c r="A1821" s="62" t="s">
        <v>3057</v>
      </c>
      <c r="B1821" s="62"/>
      <c r="C1821" s="62"/>
      <c r="D1821" s="62"/>
      <c r="E1821" s="62"/>
      <c r="F1821" s="62"/>
      <c r="G1821" s="62"/>
      <c r="H1821" s="62"/>
      <c r="I1821" s="62"/>
      <c r="J1821" s="62"/>
      <c r="K1821" s="62"/>
      <c r="L1821" s="62"/>
    </row>
    <row r="1822" ht="15" customHeight="1" spans="1:12">
      <c r="A1822" s="63" t="s">
        <v>2413</v>
      </c>
      <c r="B1822" s="63"/>
      <c r="C1822" s="63"/>
      <c r="D1822" s="64" t="s">
        <v>4</v>
      </c>
      <c r="E1822" s="64"/>
      <c r="F1822" s="64"/>
      <c r="G1822" s="64" t="s">
        <v>2297</v>
      </c>
      <c r="H1822" s="64" t="s">
        <v>2298</v>
      </c>
      <c r="I1822" s="64"/>
      <c r="J1822" s="64" t="s">
        <v>2299</v>
      </c>
      <c r="K1822" s="64"/>
      <c r="L1822" s="64" t="s">
        <v>2300</v>
      </c>
    </row>
    <row r="1823" ht="29.1" customHeight="1" spans="1:12">
      <c r="A1823" s="65" t="s">
        <v>3039</v>
      </c>
      <c r="B1823" s="66" t="s">
        <v>3040</v>
      </c>
      <c r="C1823" s="66"/>
      <c r="D1823" s="65" t="s">
        <v>14</v>
      </c>
      <c r="E1823" s="65"/>
      <c r="F1823" s="65"/>
      <c r="G1823" s="65" t="s">
        <v>146</v>
      </c>
      <c r="H1823" s="67">
        <v>2.5027</v>
      </c>
      <c r="I1823" s="67"/>
      <c r="J1823" s="70">
        <v>0.3</v>
      </c>
      <c r="K1823" s="70"/>
      <c r="L1823" s="70">
        <f t="shared" ref="L1823:L1831" si="22">TRUNC(TRUNC(H1823,8)*J1823,2)</f>
        <v>0.75</v>
      </c>
    </row>
    <row r="1824" ht="21" customHeight="1" spans="1:12">
      <c r="A1824" s="65" t="s">
        <v>3041</v>
      </c>
      <c r="B1824" s="66" t="s">
        <v>3042</v>
      </c>
      <c r="C1824" s="66"/>
      <c r="D1824" s="65" t="s">
        <v>14</v>
      </c>
      <c r="E1824" s="65"/>
      <c r="F1824" s="65"/>
      <c r="G1824" s="65" t="s">
        <v>146</v>
      </c>
      <c r="H1824" s="67">
        <v>0.847</v>
      </c>
      <c r="I1824" s="67"/>
      <c r="J1824" s="70">
        <v>2.66</v>
      </c>
      <c r="K1824" s="70"/>
      <c r="L1824" s="70">
        <f t="shared" si="22"/>
        <v>2.25</v>
      </c>
    </row>
    <row r="1825" ht="29.1" customHeight="1" spans="1:12">
      <c r="A1825" s="65" t="s">
        <v>3043</v>
      </c>
      <c r="B1825" s="66" t="s">
        <v>3044</v>
      </c>
      <c r="C1825" s="66"/>
      <c r="D1825" s="65" t="s">
        <v>14</v>
      </c>
      <c r="E1825" s="65"/>
      <c r="F1825" s="65"/>
      <c r="G1825" s="65" t="s">
        <v>193</v>
      </c>
      <c r="H1825" s="67">
        <v>1.0978</v>
      </c>
      <c r="I1825" s="67"/>
      <c r="J1825" s="70">
        <v>3.32</v>
      </c>
      <c r="K1825" s="70"/>
      <c r="L1825" s="70">
        <f t="shared" si="22"/>
        <v>3.64</v>
      </c>
    </row>
    <row r="1826" ht="21" customHeight="1" spans="1:12">
      <c r="A1826" s="65" t="s">
        <v>3045</v>
      </c>
      <c r="B1826" s="66" t="s">
        <v>3046</v>
      </c>
      <c r="C1826" s="66"/>
      <c r="D1826" s="65" t="s">
        <v>14</v>
      </c>
      <c r="E1826" s="65"/>
      <c r="F1826" s="65"/>
      <c r="G1826" s="65" t="s">
        <v>35</v>
      </c>
      <c r="H1826" s="67">
        <v>20.1868</v>
      </c>
      <c r="I1826" s="67"/>
      <c r="J1826" s="70">
        <v>0.11</v>
      </c>
      <c r="K1826" s="70"/>
      <c r="L1826" s="70">
        <f t="shared" si="22"/>
        <v>2.22</v>
      </c>
    </row>
    <row r="1827" ht="29.1" customHeight="1" spans="1:12">
      <c r="A1827" s="65" t="s">
        <v>3047</v>
      </c>
      <c r="B1827" s="66" t="s">
        <v>3048</v>
      </c>
      <c r="C1827" s="66"/>
      <c r="D1827" s="65" t="s">
        <v>14</v>
      </c>
      <c r="E1827" s="65"/>
      <c r="F1827" s="65"/>
      <c r="G1827" s="65" t="s">
        <v>35</v>
      </c>
      <c r="H1827" s="67">
        <v>1.2755</v>
      </c>
      <c r="I1827" s="67"/>
      <c r="J1827" s="70">
        <v>0.25</v>
      </c>
      <c r="K1827" s="70"/>
      <c r="L1827" s="70">
        <f t="shared" si="22"/>
        <v>0.31</v>
      </c>
    </row>
    <row r="1828" ht="29.1" customHeight="1" spans="1:12">
      <c r="A1828" s="65" t="s">
        <v>3049</v>
      </c>
      <c r="B1828" s="66" t="s">
        <v>3050</v>
      </c>
      <c r="C1828" s="66"/>
      <c r="D1828" s="65" t="s">
        <v>14</v>
      </c>
      <c r="E1828" s="65"/>
      <c r="F1828" s="65"/>
      <c r="G1828" s="65" t="s">
        <v>146</v>
      </c>
      <c r="H1828" s="67">
        <v>1.0686</v>
      </c>
      <c r="I1828" s="67"/>
      <c r="J1828" s="70">
        <v>8.21</v>
      </c>
      <c r="K1828" s="70"/>
      <c r="L1828" s="70">
        <f t="shared" si="22"/>
        <v>8.77</v>
      </c>
    </row>
    <row r="1829" ht="29.1" customHeight="1" spans="1:12">
      <c r="A1829" s="65" t="s">
        <v>3051</v>
      </c>
      <c r="B1829" s="66" t="s">
        <v>3052</v>
      </c>
      <c r="C1829" s="66"/>
      <c r="D1829" s="65" t="s">
        <v>14</v>
      </c>
      <c r="E1829" s="65"/>
      <c r="F1829" s="65"/>
      <c r="G1829" s="65" t="s">
        <v>146</v>
      </c>
      <c r="H1829" s="67">
        <v>4.554</v>
      </c>
      <c r="I1829" s="67"/>
      <c r="J1829" s="70">
        <v>9.32</v>
      </c>
      <c r="K1829" s="70"/>
      <c r="L1829" s="70">
        <f t="shared" si="22"/>
        <v>42.44</v>
      </c>
    </row>
    <row r="1830" ht="21" customHeight="1" spans="1:12">
      <c r="A1830" s="65" t="s">
        <v>3053</v>
      </c>
      <c r="B1830" s="66" t="s">
        <v>3054</v>
      </c>
      <c r="C1830" s="66"/>
      <c r="D1830" s="65" t="s">
        <v>14</v>
      </c>
      <c r="E1830" s="65"/>
      <c r="F1830" s="65"/>
      <c r="G1830" s="65" t="s">
        <v>3033</v>
      </c>
      <c r="H1830" s="67">
        <v>0.0347</v>
      </c>
      <c r="I1830" s="67"/>
      <c r="J1830" s="70">
        <v>73.28</v>
      </c>
      <c r="K1830" s="70"/>
      <c r="L1830" s="70">
        <f t="shared" si="22"/>
        <v>2.54</v>
      </c>
    </row>
    <row r="1831" ht="21" customHeight="1" spans="1:12">
      <c r="A1831" s="65" t="s">
        <v>3055</v>
      </c>
      <c r="B1831" s="66" t="s">
        <v>3056</v>
      </c>
      <c r="C1831" s="66"/>
      <c r="D1831" s="65" t="s">
        <v>14</v>
      </c>
      <c r="E1831" s="65"/>
      <c r="F1831" s="65"/>
      <c r="G1831" s="65" t="s">
        <v>41</v>
      </c>
      <c r="H1831" s="67">
        <v>2.106</v>
      </c>
      <c r="I1831" s="67"/>
      <c r="J1831" s="70">
        <v>19.19</v>
      </c>
      <c r="K1831" s="70"/>
      <c r="L1831" s="70">
        <f t="shared" si="22"/>
        <v>40.41</v>
      </c>
    </row>
    <row r="1832" ht="15" customHeight="1" spans="1:12">
      <c r="A1832" s="2"/>
      <c r="B1832" s="2"/>
      <c r="C1832" s="2"/>
      <c r="D1832" s="2"/>
      <c r="E1832" s="2"/>
      <c r="F1832" s="2"/>
      <c r="G1832" s="2"/>
      <c r="H1832" s="68" t="s">
        <v>2424</v>
      </c>
      <c r="I1832" s="68"/>
      <c r="J1832" s="68"/>
      <c r="K1832" s="68"/>
      <c r="L1832" s="71">
        <f>SUM(L1823:L1831)</f>
        <v>103.33</v>
      </c>
    </row>
    <row r="1833" ht="15" customHeight="1" spans="1:12">
      <c r="A1833" s="63" t="s">
        <v>2389</v>
      </c>
      <c r="B1833" s="63"/>
      <c r="C1833" s="63"/>
      <c r="D1833" s="64" t="s">
        <v>4</v>
      </c>
      <c r="E1833" s="64"/>
      <c r="F1833" s="64"/>
      <c r="G1833" s="64" t="s">
        <v>2297</v>
      </c>
      <c r="H1833" s="64" t="s">
        <v>2298</v>
      </c>
      <c r="I1833" s="64"/>
      <c r="J1833" s="64" t="s">
        <v>2299</v>
      </c>
      <c r="K1833" s="64"/>
      <c r="L1833" s="64" t="s">
        <v>2300</v>
      </c>
    </row>
    <row r="1834" ht="21" customHeight="1" spans="1:12">
      <c r="A1834" s="65" t="s">
        <v>2689</v>
      </c>
      <c r="B1834" s="66" t="s">
        <v>2690</v>
      </c>
      <c r="C1834" s="66"/>
      <c r="D1834" s="65" t="s">
        <v>14</v>
      </c>
      <c r="E1834" s="65"/>
      <c r="F1834" s="65"/>
      <c r="G1834" s="65" t="s">
        <v>2392</v>
      </c>
      <c r="H1834" s="67">
        <v>0.754</v>
      </c>
      <c r="I1834" s="67"/>
      <c r="J1834" s="70">
        <v>33.88</v>
      </c>
      <c r="K1834" s="70"/>
      <c r="L1834" s="70">
        <f>TRUNC(TRUNC(H1834,8)*J1834,2)</f>
        <v>25.54</v>
      </c>
    </row>
    <row r="1835" ht="15" customHeight="1" spans="1:12">
      <c r="A1835" s="65" t="s">
        <v>2395</v>
      </c>
      <c r="B1835" s="66" t="s">
        <v>2396</v>
      </c>
      <c r="C1835" s="66"/>
      <c r="D1835" s="65" t="s">
        <v>14</v>
      </c>
      <c r="E1835" s="65"/>
      <c r="F1835" s="65"/>
      <c r="G1835" s="65" t="s">
        <v>2392</v>
      </c>
      <c r="H1835" s="67">
        <v>0.247</v>
      </c>
      <c r="I1835" s="67"/>
      <c r="J1835" s="70">
        <v>23.23</v>
      </c>
      <c r="K1835" s="70"/>
      <c r="L1835" s="70">
        <f>TRUNC(TRUNC(H1835,8)*J1835,2)</f>
        <v>5.73</v>
      </c>
    </row>
    <row r="1836" ht="18" customHeight="1" spans="1:12">
      <c r="A1836" s="2"/>
      <c r="B1836" s="2"/>
      <c r="C1836" s="2"/>
      <c r="D1836" s="2"/>
      <c r="E1836" s="2"/>
      <c r="F1836" s="2"/>
      <c r="G1836" s="2"/>
      <c r="H1836" s="68" t="s">
        <v>2393</v>
      </c>
      <c r="I1836" s="68"/>
      <c r="J1836" s="68"/>
      <c r="K1836" s="68"/>
      <c r="L1836" s="71">
        <f>SUM(L1834:L1835)</f>
        <v>31.27</v>
      </c>
    </row>
    <row r="1837" ht="15" customHeight="1" spans="1:12">
      <c r="A1837" s="2"/>
      <c r="B1837" s="2"/>
      <c r="C1837" s="2"/>
      <c r="D1837" s="2"/>
      <c r="E1837" s="2"/>
      <c r="F1837" s="2"/>
      <c r="G1837" s="2"/>
      <c r="H1837" s="69" t="s">
        <v>2318</v>
      </c>
      <c r="I1837" s="69"/>
      <c r="J1837" s="69"/>
      <c r="K1837" s="69"/>
      <c r="L1837" s="72">
        <f>SUM(L1832,L1836)</f>
        <v>134.6</v>
      </c>
    </row>
    <row r="1838" ht="9.95" customHeight="1" spans="1:12">
      <c r="A1838" s="2"/>
      <c r="B1838" s="2"/>
      <c r="C1838" s="2"/>
      <c r="D1838" s="2"/>
      <c r="E1838" s="2"/>
      <c r="F1838" s="2"/>
      <c r="G1838" s="2"/>
      <c r="H1838" s="61"/>
      <c r="I1838" s="61"/>
      <c r="J1838" s="61"/>
      <c r="K1838" s="61"/>
      <c r="L1838" s="61"/>
    </row>
    <row r="1839" ht="20.1" customHeight="1" spans="1:12">
      <c r="A1839" s="62" t="s">
        <v>3058</v>
      </c>
      <c r="B1839" s="62"/>
      <c r="C1839" s="62"/>
      <c r="D1839" s="62"/>
      <c r="E1839" s="62"/>
      <c r="F1839" s="62"/>
      <c r="G1839" s="62"/>
      <c r="H1839" s="62"/>
      <c r="I1839" s="62"/>
      <c r="J1839" s="62"/>
      <c r="K1839" s="62"/>
      <c r="L1839" s="62"/>
    </row>
    <row r="1840" ht="15" customHeight="1" spans="1:12">
      <c r="A1840" s="63" t="s">
        <v>2413</v>
      </c>
      <c r="B1840" s="63"/>
      <c r="C1840" s="63"/>
      <c r="D1840" s="64" t="s">
        <v>4</v>
      </c>
      <c r="E1840" s="64"/>
      <c r="F1840" s="64"/>
      <c r="G1840" s="64" t="s">
        <v>2297</v>
      </c>
      <c r="H1840" s="64" t="s">
        <v>2298</v>
      </c>
      <c r="I1840" s="64"/>
      <c r="J1840" s="64" t="s">
        <v>2299</v>
      </c>
      <c r="K1840" s="64"/>
      <c r="L1840" s="64" t="s">
        <v>2300</v>
      </c>
    </row>
    <row r="1841" ht="29.1" customHeight="1" spans="1:12">
      <c r="A1841" s="65" t="s">
        <v>3039</v>
      </c>
      <c r="B1841" s="66" t="s">
        <v>3040</v>
      </c>
      <c r="C1841" s="66"/>
      <c r="D1841" s="65" t="s">
        <v>14</v>
      </c>
      <c r="E1841" s="65"/>
      <c r="F1841" s="65"/>
      <c r="G1841" s="65" t="s">
        <v>146</v>
      </c>
      <c r="H1841" s="67">
        <v>2.5027</v>
      </c>
      <c r="I1841" s="67"/>
      <c r="J1841" s="70">
        <v>0.3</v>
      </c>
      <c r="K1841" s="70"/>
      <c r="L1841" s="70">
        <f t="shared" ref="L1841:L1849" si="23">TRUNC(TRUNC(H1841,8)*J1841,2)</f>
        <v>0.75</v>
      </c>
    </row>
    <row r="1842" ht="21" customHeight="1" spans="1:12">
      <c r="A1842" s="65" t="s">
        <v>3041</v>
      </c>
      <c r="B1842" s="66" t="s">
        <v>3042</v>
      </c>
      <c r="C1842" s="66"/>
      <c r="D1842" s="65" t="s">
        <v>14</v>
      </c>
      <c r="E1842" s="65"/>
      <c r="F1842" s="65"/>
      <c r="G1842" s="65" t="s">
        <v>146</v>
      </c>
      <c r="H1842" s="67">
        <v>0.7925</v>
      </c>
      <c r="I1842" s="67"/>
      <c r="J1842" s="70">
        <v>2.66</v>
      </c>
      <c r="K1842" s="70"/>
      <c r="L1842" s="70">
        <f t="shared" si="23"/>
        <v>2.1</v>
      </c>
    </row>
    <row r="1843" ht="29.1" customHeight="1" spans="1:12">
      <c r="A1843" s="65" t="s">
        <v>3043</v>
      </c>
      <c r="B1843" s="66" t="s">
        <v>3044</v>
      </c>
      <c r="C1843" s="66"/>
      <c r="D1843" s="65" t="s">
        <v>14</v>
      </c>
      <c r="E1843" s="65"/>
      <c r="F1843" s="65"/>
      <c r="G1843" s="65" t="s">
        <v>193</v>
      </c>
      <c r="H1843" s="67">
        <v>1.0978</v>
      </c>
      <c r="I1843" s="67"/>
      <c r="J1843" s="70">
        <v>3.32</v>
      </c>
      <c r="K1843" s="70"/>
      <c r="L1843" s="70">
        <f t="shared" si="23"/>
        <v>3.64</v>
      </c>
    </row>
    <row r="1844" ht="21" customHeight="1" spans="1:12">
      <c r="A1844" s="65" t="s">
        <v>3045</v>
      </c>
      <c r="B1844" s="66" t="s">
        <v>3046</v>
      </c>
      <c r="C1844" s="66"/>
      <c r="D1844" s="65" t="s">
        <v>14</v>
      </c>
      <c r="E1844" s="65"/>
      <c r="F1844" s="65"/>
      <c r="G1844" s="65" t="s">
        <v>35</v>
      </c>
      <c r="H1844" s="67">
        <v>20.1868</v>
      </c>
      <c r="I1844" s="67"/>
      <c r="J1844" s="70">
        <v>0.11</v>
      </c>
      <c r="K1844" s="70"/>
      <c r="L1844" s="70">
        <f t="shared" si="23"/>
        <v>2.22</v>
      </c>
    </row>
    <row r="1845" ht="29.1" customHeight="1" spans="1:12">
      <c r="A1845" s="65" t="s">
        <v>3047</v>
      </c>
      <c r="B1845" s="66" t="s">
        <v>3048</v>
      </c>
      <c r="C1845" s="66"/>
      <c r="D1845" s="65" t="s">
        <v>14</v>
      </c>
      <c r="E1845" s="65"/>
      <c r="F1845" s="65"/>
      <c r="G1845" s="65" t="s">
        <v>35</v>
      </c>
      <c r="H1845" s="67">
        <v>0.5441</v>
      </c>
      <c r="I1845" s="67"/>
      <c r="J1845" s="70">
        <v>0.25</v>
      </c>
      <c r="K1845" s="70"/>
      <c r="L1845" s="70">
        <f t="shared" si="23"/>
        <v>0.13</v>
      </c>
    </row>
    <row r="1846" ht="29.1" customHeight="1" spans="1:12">
      <c r="A1846" s="65" t="s">
        <v>3049</v>
      </c>
      <c r="B1846" s="66" t="s">
        <v>3050</v>
      </c>
      <c r="C1846" s="66"/>
      <c r="D1846" s="65" t="s">
        <v>14</v>
      </c>
      <c r="E1846" s="65"/>
      <c r="F1846" s="65"/>
      <c r="G1846" s="65" t="s">
        <v>146</v>
      </c>
      <c r="H1846" s="67">
        <v>0.9117</v>
      </c>
      <c r="I1846" s="67"/>
      <c r="J1846" s="70">
        <v>8.21</v>
      </c>
      <c r="K1846" s="70"/>
      <c r="L1846" s="70">
        <f t="shared" si="23"/>
        <v>7.48</v>
      </c>
    </row>
    <row r="1847" ht="29.1" customHeight="1" spans="1:12">
      <c r="A1847" s="65" t="s">
        <v>3051</v>
      </c>
      <c r="B1847" s="66" t="s">
        <v>3052</v>
      </c>
      <c r="C1847" s="66"/>
      <c r="D1847" s="65" t="s">
        <v>14</v>
      </c>
      <c r="E1847" s="65"/>
      <c r="F1847" s="65"/>
      <c r="G1847" s="65" t="s">
        <v>146</v>
      </c>
      <c r="H1847" s="67">
        <v>2.9139</v>
      </c>
      <c r="I1847" s="67"/>
      <c r="J1847" s="70">
        <v>9.32</v>
      </c>
      <c r="K1847" s="70"/>
      <c r="L1847" s="70">
        <f t="shared" si="23"/>
        <v>27.15</v>
      </c>
    </row>
    <row r="1848" ht="21" customHeight="1" spans="1:12">
      <c r="A1848" s="65" t="s">
        <v>3053</v>
      </c>
      <c r="B1848" s="66" t="s">
        <v>3054</v>
      </c>
      <c r="C1848" s="66"/>
      <c r="D1848" s="65" t="s">
        <v>14</v>
      </c>
      <c r="E1848" s="65"/>
      <c r="F1848" s="65"/>
      <c r="G1848" s="65" t="s">
        <v>3033</v>
      </c>
      <c r="H1848" s="67">
        <v>0.0296</v>
      </c>
      <c r="I1848" s="67"/>
      <c r="J1848" s="70">
        <v>73.28</v>
      </c>
      <c r="K1848" s="70"/>
      <c r="L1848" s="70">
        <f t="shared" si="23"/>
        <v>2.16</v>
      </c>
    </row>
    <row r="1849" ht="21" customHeight="1" spans="1:12">
      <c r="A1849" s="65" t="s">
        <v>3055</v>
      </c>
      <c r="B1849" s="66" t="s">
        <v>3056</v>
      </c>
      <c r="C1849" s="66"/>
      <c r="D1849" s="65" t="s">
        <v>14</v>
      </c>
      <c r="E1849" s="65"/>
      <c r="F1849" s="65"/>
      <c r="G1849" s="65" t="s">
        <v>41</v>
      </c>
      <c r="H1849" s="67">
        <v>2.106</v>
      </c>
      <c r="I1849" s="67"/>
      <c r="J1849" s="70">
        <v>19.19</v>
      </c>
      <c r="K1849" s="70"/>
      <c r="L1849" s="70">
        <f t="shared" si="23"/>
        <v>40.41</v>
      </c>
    </row>
    <row r="1850" ht="15" customHeight="1" spans="1:12">
      <c r="A1850" s="2"/>
      <c r="B1850" s="2"/>
      <c r="C1850" s="2"/>
      <c r="D1850" s="2"/>
      <c r="E1850" s="2"/>
      <c r="F1850" s="2"/>
      <c r="G1850" s="2"/>
      <c r="H1850" s="68" t="s">
        <v>2424</v>
      </c>
      <c r="I1850" s="68"/>
      <c r="J1850" s="68"/>
      <c r="K1850" s="68"/>
      <c r="L1850" s="71">
        <f>SUM(L1841:L1849)</f>
        <v>86.04</v>
      </c>
    </row>
    <row r="1851" ht="15" customHeight="1" spans="1:12">
      <c r="A1851" s="63" t="s">
        <v>2389</v>
      </c>
      <c r="B1851" s="63"/>
      <c r="C1851" s="63"/>
      <c r="D1851" s="64" t="s">
        <v>4</v>
      </c>
      <c r="E1851" s="64"/>
      <c r="F1851" s="64"/>
      <c r="G1851" s="64" t="s">
        <v>2297</v>
      </c>
      <c r="H1851" s="64" t="s">
        <v>2298</v>
      </c>
      <c r="I1851" s="64"/>
      <c r="J1851" s="64" t="s">
        <v>2299</v>
      </c>
      <c r="K1851" s="64"/>
      <c r="L1851" s="64" t="s">
        <v>2300</v>
      </c>
    </row>
    <row r="1852" ht="21" customHeight="1" spans="1:12">
      <c r="A1852" s="65" t="s">
        <v>2689</v>
      </c>
      <c r="B1852" s="66" t="s">
        <v>2690</v>
      </c>
      <c r="C1852" s="66"/>
      <c r="D1852" s="65" t="s">
        <v>14</v>
      </c>
      <c r="E1852" s="65"/>
      <c r="F1852" s="65"/>
      <c r="G1852" s="65" t="s">
        <v>2392</v>
      </c>
      <c r="H1852" s="67">
        <v>0.595</v>
      </c>
      <c r="I1852" s="67"/>
      <c r="J1852" s="70">
        <v>33.88</v>
      </c>
      <c r="K1852" s="70"/>
      <c r="L1852" s="70">
        <f>TRUNC(TRUNC(H1852,8)*J1852,2)</f>
        <v>20.15</v>
      </c>
    </row>
    <row r="1853" ht="15" customHeight="1" spans="1:12">
      <c r="A1853" s="65" t="s">
        <v>2395</v>
      </c>
      <c r="B1853" s="66" t="s">
        <v>2396</v>
      </c>
      <c r="C1853" s="66"/>
      <c r="D1853" s="65" t="s">
        <v>14</v>
      </c>
      <c r="E1853" s="65"/>
      <c r="F1853" s="65"/>
      <c r="G1853" s="65" t="s">
        <v>2392</v>
      </c>
      <c r="H1853" s="67">
        <v>0.195</v>
      </c>
      <c r="I1853" s="67"/>
      <c r="J1853" s="70">
        <v>23.23</v>
      </c>
      <c r="K1853" s="70"/>
      <c r="L1853" s="70">
        <f>TRUNC(TRUNC(H1853,8)*J1853,2)</f>
        <v>4.52</v>
      </c>
    </row>
    <row r="1854" ht="18" customHeight="1" spans="1:12">
      <c r="A1854" s="2"/>
      <c r="B1854" s="2"/>
      <c r="C1854" s="2"/>
      <c r="D1854" s="2"/>
      <c r="E1854" s="2"/>
      <c r="F1854" s="2"/>
      <c r="G1854" s="2"/>
      <c r="H1854" s="68" t="s">
        <v>2393</v>
      </c>
      <c r="I1854" s="68"/>
      <c r="J1854" s="68"/>
      <c r="K1854" s="68"/>
      <c r="L1854" s="71">
        <f>SUM(L1852:L1853)</f>
        <v>24.67</v>
      </c>
    </row>
    <row r="1855" ht="15" customHeight="1" spans="1:12">
      <c r="A1855" s="2"/>
      <c r="B1855" s="2"/>
      <c r="C1855" s="2"/>
      <c r="D1855" s="2"/>
      <c r="E1855" s="2"/>
      <c r="F1855" s="2"/>
      <c r="G1855" s="2"/>
      <c r="H1855" s="69" t="s">
        <v>2318</v>
      </c>
      <c r="I1855" s="69"/>
      <c r="J1855" s="69"/>
      <c r="K1855" s="69"/>
      <c r="L1855" s="72">
        <f>SUM(L1850,L1854)</f>
        <v>110.71</v>
      </c>
    </row>
    <row r="1856" ht="9.95" customHeight="1" spans="1:12">
      <c r="A1856" s="2"/>
      <c r="B1856" s="2"/>
      <c r="C1856" s="2"/>
      <c r="D1856" s="2"/>
      <c r="E1856" s="2"/>
      <c r="F1856" s="2"/>
      <c r="G1856" s="2"/>
      <c r="H1856" s="61"/>
      <c r="I1856" s="61"/>
      <c r="J1856" s="61"/>
      <c r="K1856" s="61"/>
      <c r="L1856" s="61"/>
    </row>
    <row r="1857" ht="20.1" customHeight="1" spans="1:12">
      <c r="A1857" s="62" t="s">
        <v>3059</v>
      </c>
      <c r="B1857" s="62"/>
      <c r="C1857" s="62"/>
      <c r="D1857" s="62"/>
      <c r="E1857" s="62"/>
      <c r="F1857" s="62"/>
      <c r="G1857" s="62"/>
      <c r="H1857" s="62"/>
      <c r="I1857" s="62"/>
      <c r="J1857" s="62"/>
      <c r="K1857" s="62"/>
      <c r="L1857" s="62"/>
    </row>
    <row r="1858" ht="15" customHeight="1" spans="1:12">
      <c r="A1858" s="63" t="s">
        <v>2413</v>
      </c>
      <c r="B1858" s="63"/>
      <c r="C1858" s="63"/>
      <c r="D1858" s="64" t="s">
        <v>4</v>
      </c>
      <c r="E1858" s="64"/>
      <c r="F1858" s="64"/>
      <c r="G1858" s="64" t="s">
        <v>2297</v>
      </c>
      <c r="H1858" s="64" t="s">
        <v>2298</v>
      </c>
      <c r="I1858" s="64"/>
      <c r="J1858" s="64" t="s">
        <v>2299</v>
      </c>
      <c r="K1858" s="64"/>
      <c r="L1858" s="64" t="s">
        <v>2300</v>
      </c>
    </row>
    <row r="1859" ht="29.1" customHeight="1" spans="1:12">
      <c r="A1859" s="65" t="s">
        <v>3039</v>
      </c>
      <c r="B1859" s="66" t="s">
        <v>3040</v>
      </c>
      <c r="C1859" s="66"/>
      <c r="D1859" s="65" t="s">
        <v>14</v>
      </c>
      <c r="E1859" s="65"/>
      <c r="F1859" s="65"/>
      <c r="G1859" s="65" t="s">
        <v>146</v>
      </c>
      <c r="H1859" s="67">
        <v>1.2513</v>
      </c>
      <c r="I1859" s="67"/>
      <c r="J1859" s="70">
        <v>0.3</v>
      </c>
      <c r="K1859" s="70"/>
      <c r="L1859" s="70">
        <f t="shared" ref="L1859:L1867" si="24">TRUNC(TRUNC(H1859,8)*J1859,2)</f>
        <v>0.37</v>
      </c>
    </row>
    <row r="1860" ht="21" customHeight="1" spans="1:12">
      <c r="A1860" s="65" t="s">
        <v>3041</v>
      </c>
      <c r="B1860" s="66" t="s">
        <v>3042</v>
      </c>
      <c r="C1860" s="66"/>
      <c r="D1860" s="65" t="s">
        <v>14</v>
      </c>
      <c r="E1860" s="65"/>
      <c r="F1860" s="65"/>
      <c r="G1860" s="65" t="s">
        <v>146</v>
      </c>
      <c r="H1860" s="67">
        <v>0.7407</v>
      </c>
      <c r="I1860" s="67"/>
      <c r="J1860" s="70">
        <v>2.66</v>
      </c>
      <c r="K1860" s="70"/>
      <c r="L1860" s="70">
        <f t="shared" si="24"/>
        <v>1.97</v>
      </c>
    </row>
    <row r="1861" ht="29.1" customHeight="1" spans="1:12">
      <c r="A1861" s="65" t="s">
        <v>3043</v>
      </c>
      <c r="B1861" s="66" t="s">
        <v>3044</v>
      </c>
      <c r="C1861" s="66"/>
      <c r="D1861" s="65" t="s">
        <v>14</v>
      </c>
      <c r="E1861" s="65"/>
      <c r="F1861" s="65"/>
      <c r="G1861" s="65" t="s">
        <v>193</v>
      </c>
      <c r="H1861" s="67">
        <v>0.5489</v>
      </c>
      <c r="I1861" s="67"/>
      <c r="J1861" s="70">
        <v>3.32</v>
      </c>
      <c r="K1861" s="70"/>
      <c r="L1861" s="70">
        <f t="shared" si="24"/>
        <v>1.82</v>
      </c>
    </row>
    <row r="1862" ht="21" customHeight="1" spans="1:12">
      <c r="A1862" s="65" t="s">
        <v>3045</v>
      </c>
      <c r="B1862" s="66" t="s">
        <v>3046</v>
      </c>
      <c r="C1862" s="66"/>
      <c r="D1862" s="65" t="s">
        <v>14</v>
      </c>
      <c r="E1862" s="65"/>
      <c r="F1862" s="65"/>
      <c r="G1862" s="65" t="s">
        <v>35</v>
      </c>
      <c r="H1862" s="67">
        <v>10.0934</v>
      </c>
      <c r="I1862" s="67"/>
      <c r="J1862" s="70">
        <v>0.11</v>
      </c>
      <c r="K1862" s="70"/>
      <c r="L1862" s="70">
        <f t="shared" si="24"/>
        <v>1.11</v>
      </c>
    </row>
    <row r="1863" ht="29.1" customHeight="1" spans="1:12">
      <c r="A1863" s="65" t="s">
        <v>3047</v>
      </c>
      <c r="B1863" s="66" t="s">
        <v>3048</v>
      </c>
      <c r="C1863" s="66"/>
      <c r="D1863" s="65" t="s">
        <v>14</v>
      </c>
      <c r="E1863" s="65"/>
      <c r="F1863" s="65"/>
      <c r="G1863" s="65" t="s">
        <v>35</v>
      </c>
      <c r="H1863" s="67">
        <v>0.4803</v>
      </c>
      <c r="I1863" s="67"/>
      <c r="J1863" s="70">
        <v>0.25</v>
      </c>
      <c r="K1863" s="70"/>
      <c r="L1863" s="70">
        <f t="shared" si="24"/>
        <v>0.12</v>
      </c>
    </row>
    <row r="1864" ht="29.1" customHeight="1" spans="1:12">
      <c r="A1864" s="65" t="s">
        <v>3049</v>
      </c>
      <c r="B1864" s="66" t="s">
        <v>3050</v>
      </c>
      <c r="C1864" s="66"/>
      <c r="D1864" s="65" t="s">
        <v>14</v>
      </c>
      <c r="E1864" s="65"/>
      <c r="F1864" s="65"/>
      <c r="G1864" s="65" t="s">
        <v>146</v>
      </c>
      <c r="H1864" s="67">
        <v>0.7624</v>
      </c>
      <c r="I1864" s="67"/>
      <c r="J1864" s="70">
        <v>8.21</v>
      </c>
      <c r="K1864" s="70"/>
      <c r="L1864" s="70">
        <f t="shared" si="24"/>
        <v>6.25</v>
      </c>
    </row>
    <row r="1865" ht="29.1" customHeight="1" spans="1:12">
      <c r="A1865" s="65" t="s">
        <v>3051</v>
      </c>
      <c r="B1865" s="66" t="s">
        <v>3052</v>
      </c>
      <c r="C1865" s="66"/>
      <c r="D1865" s="65" t="s">
        <v>14</v>
      </c>
      <c r="E1865" s="65"/>
      <c r="F1865" s="65"/>
      <c r="G1865" s="65" t="s">
        <v>146</v>
      </c>
      <c r="H1865" s="67">
        <v>2.0006</v>
      </c>
      <c r="I1865" s="67"/>
      <c r="J1865" s="70">
        <v>9.32</v>
      </c>
      <c r="K1865" s="70"/>
      <c r="L1865" s="70">
        <f t="shared" si="24"/>
        <v>18.64</v>
      </c>
    </row>
    <row r="1866" ht="21" customHeight="1" spans="1:12">
      <c r="A1866" s="65" t="s">
        <v>3053</v>
      </c>
      <c r="B1866" s="66" t="s">
        <v>3054</v>
      </c>
      <c r="C1866" s="66"/>
      <c r="D1866" s="65" t="s">
        <v>14</v>
      </c>
      <c r="E1866" s="65"/>
      <c r="F1866" s="65"/>
      <c r="G1866" s="65" t="s">
        <v>3033</v>
      </c>
      <c r="H1866" s="67">
        <v>0.0248</v>
      </c>
      <c r="I1866" s="67"/>
      <c r="J1866" s="70">
        <v>73.28</v>
      </c>
      <c r="K1866" s="70"/>
      <c r="L1866" s="70">
        <f t="shared" si="24"/>
        <v>1.81</v>
      </c>
    </row>
    <row r="1867" ht="21" customHeight="1" spans="1:12">
      <c r="A1867" s="65" t="s">
        <v>3055</v>
      </c>
      <c r="B1867" s="66" t="s">
        <v>3056</v>
      </c>
      <c r="C1867" s="66"/>
      <c r="D1867" s="65" t="s">
        <v>14</v>
      </c>
      <c r="E1867" s="65"/>
      <c r="F1867" s="65"/>
      <c r="G1867" s="65" t="s">
        <v>41</v>
      </c>
      <c r="H1867" s="67">
        <v>1.053</v>
      </c>
      <c r="I1867" s="67"/>
      <c r="J1867" s="70">
        <v>19.19</v>
      </c>
      <c r="K1867" s="70"/>
      <c r="L1867" s="70">
        <f t="shared" si="24"/>
        <v>20.2</v>
      </c>
    </row>
    <row r="1868" ht="15" customHeight="1" spans="1:12">
      <c r="A1868" s="2"/>
      <c r="B1868" s="2"/>
      <c r="C1868" s="2"/>
      <c r="D1868" s="2"/>
      <c r="E1868" s="2"/>
      <c r="F1868" s="2"/>
      <c r="G1868" s="2"/>
      <c r="H1868" s="68" t="s">
        <v>2424</v>
      </c>
      <c r="I1868" s="68"/>
      <c r="J1868" s="68"/>
      <c r="K1868" s="68"/>
      <c r="L1868" s="71">
        <f>SUM(L1859:L1867)</f>
        <v>52.29</v>
      </c>
    </row>
    <row r="1869" ht="15" customHeight="1" spans="1:12">
      <c r="A1869" s="63" t="s">
        <v>2389</v>
      </c>
      <c r="B1869" s="63"/>
      <c r="C1869" s="63"/>
      <c r="D1869" s="64" t="s">
        <v>4</v>
      </c>
      <c r="E1869" s="64"/>
      <c r="F1869" s="64"/>
      <c r="G1869" s="64" t="s">
        <v>2297</v>
      </c>
      <c r="H1869" s="64" t="s">
        <v>2298</v>
      </c>
      <c r="I1869" s="64"/>
      <c r="J1869" s="64" t="s">
        <v>2299</v>
      </c>
      <c r="K1869" s="64"/>
      <c r="L1869" s="64" t="s">
        <v>2300</v>
      </c>
    </row>
    <row r="1870" ht="21" customHeight="1" spans="1:12">
      <c r="A1870" s="65" t="s">
        <v>2689</v>
      </c>
      <c r="B1870" s="66" t="s">
        <v>2690</v>
      </c>
      <c r="C1870" s="66"/>
      <c r="D1870" s="65" t="s">
        <v>14</v>
      </c>
      <c r="E1870" s="65"/>
      <c r="F1870" s="65"/>
      <c r="G1870" s="65" t="s">
        <v>2392</v>
      </c>
      <c r="H1870" s="67">
        <v>0.344</v>
      </c>
      <c r="I1870" s="67"/>
      <c r="J1870" s="70">
        <v>33.88</v>
      </c>
      <c r="K1870" s="70"/>
      <c r="L1870" s="70">
        <f>TRUNC(TRUNC(H1870,8)*J1870,2)</f>
        <v>11.65</v>
      </c>
    </row>
    <row r="1871" ht="15" customHeight="1" spans="1:12">
      <c r="A1871" s="65" t="s">
        <v>2395</v>
      </c>
      <c r="B1871" s="66" t="s">
        <v>2396</v>
      </c>
      <c r="C1871" s="66"/>
      <c r="D1871" s="65" t="s">
        <v>14</v>
      </c>
      <c r="E1871" s="65"/>
      <c r="F1871" s="65"/>
      <c r="G1871" s="65" t="s">
        <v>2392</v>
      </c>
      <c r="H1871" s="67">
        <v>0.112</v>
      </c>
      <c r="I1871" s="67"/>
      <c r="J1871" s="70">
        <v>23.23</v>
      </c>
      <c r="K1871" s="70"/>
      <c r="L1871" s="70">
        <f>TRUNC(TRUNC(H1871,8)*J1871,2)</f>
        <v>2.6</v>
      </c>
    </row>
    <row r="1872" ht="18" customHeight="1" spans="1:12">
      <c r="A1872" s="2"/>
      <c r="B1872" s="2"/>
      <c r="C1872" s="2"/>
      <c r="D1872" s="2"/>
      <c r="E1872" s="2"/>
      <c r="F1872" s="2"/>
      <c r="G1872" s="2"/>
      <c r="H1872" s="68" t="s">
        <v>2393</v>
      </c>
      <c r="I1872" s="68"/>
      <c r="J1872" s="68"/>
      <c r="K1872" s="68"/>
      <c r="L1872" s="71">
        <f>SUM(L1870:L1871)</f>
        <v>14.25</v>
      </c>
    </row>
    <row r="1873" ht="15" customHeight="1" spans="1:12">
      <c r="A1873" s="2"/>
      <c r="B1873" s="2"/>
      <c r="C1873" s="2"/>
      <c r="D1873" s="2"/>
      <c r="E1873" s="2"/>
      <c r="F1873" s="2"/>
      <c r="G1873" s="2"/>
      <c r="H1873" s="69" t="s">
        <v>2318</v>
      </c>
      <c r="I1873" s="69"/>
      <c r="J1873" s="69"/>
      <c r="K1873" s="69"/>
      <c r="L1873" s="72">
        <f>SUM(L1868,L1872)</f>
        <v>66.54</v>
      </c>
    </row>
    <row r="1874" ht="9.95" customHeight="1" spans="1:12">
      <c r="A1874" s="2"/>
      <c r="B1874" s="2"/>
      <c r="C1874" s="2"/>
      <c r="D1874" s="2"/>
      <c r="E1874" s="2"/>
      <c r="F1874" s="2"/>
      <c r="G1874" s="2"/>
      <c r="H1874" s="61"/>
      <c r="I1874" s="61"/>
      <c r="J1874" s="61"/>
      <c r="K1874" s="61"/>
      <c r="L1874" s="61"/>
    </row>
    <row r="1875" ht="20.1" customHeight="1" spans="1:12">
      <c r="A1875" s="62" t="s">
        <v>3060</v>
      </c>
      <c r="B1875" s="62"/>
      <c r="C1875" s="62"/>
      <c r="D1875" s="62"/>
      <c r="E1875" s="62"/>
      <c r="F1875" s="62"/>
      <c r="G1875" s="62"/>
      <c r="H1875" s="62"/>
      <c r="I1875" s="62"/>
      <c r="J1875" s="62"/>
      <c r="K1875" s="62"/>
      <c r="L1875" s="62"/>
    </row>
    <row r="1876" ht="15" customHeight="1" spans="1:12">
      <c r="A1876" s="63" t="s">
        <v>2413</v>
      </c>
      <c r="B1876" s="63"/>
      <c r="C1876" s="63"/>
      <c r="D1876" s="64" t="s">
        <v>4</v>
      </c>
      <c r="E1876" s="64"/>
      <c r="F1876" s="64"/>
      <c r="G1876" s="64" t="s">
        <v>2297</v>
      </c>
      <c r="H1876" s="64" t="s">
        <v>2298</v>
      </c>
      <c r="I1876" s="64"/>
      <c r="J1876" s="64" t="s">
        <v>2299</v>
      </c>
      <c r="K1876" s="64"/>
      <c r="L1876" s="64" t="s">
        <v>2300</v>
      </c>
    </row>
    <row r="1877" ht="21" customHeight="1" spans="1:12">
      <c r="A1877" s="65" t="s">
        <v>3061</v>
      </c>
      <c r="B1877" s="66" t="s">
        <v>3062</v>
      </c>
      <c r="C1877" s="66"/>
      <c r="D1877" s="65" t="s">
        <v>14</v>
      </c>
      <c r="E1877" s="65"/>
      <c r="F1877" s="65"/>
      <c r="G1877" s="65" t="s">
        <v>35</v>
      </c>
      <c r="H1877" s="67">
        <v>23.29</v>
      </c>
      <c r="I1877" s="67"/>
      <c r="J1877" s="70">
        <v>2.36</v>
      </c>
      <c r="K1877" s="70"/>
      <c r="L1877" s="70">
        <f>TRUNC(TRUNC(H1877,8)*J1877,2)</f>
        <v>54.96</v>
      </c>
    </row>
    <row r="1878" ht="15" customHeight="1" spans="1:12">
      <c r="A1878" s="2"/>
      <c r="B1878" s="2"/>
      <c r="C1878" s="2"/>
      <c r="D1878" s="2"/>
      <c r="E1878" s="2"/>
      <c r="F1878" s="2"/>
      <c r="G1878" s="2"/>
      <c r="H1878" s="68" t="s">
        <v>2424</v>
      </c>
      <c r="I1878" s="68"/>
      <c r="J1878" s="68"/>
      <c r="K1878" s="68"/>
      <c r="L1878" s="71">
        <f>SUM(L1877:L1877)</f>
        <v>54.96</v>
      </c>
    </row>
    <row r="1879" ht="15" customHeight="1" spans="1:12">
      <c r="A1879" s="63" t="s">
        <v>2389</v>
      </c>
      <c r="B1879" s="63"/>
      <c r="C1879" s="63"/>
      <c r="D1879" s="64" t="s">
        <v>4</v>
      </c>
      <c r="E1879" s="64"/>
      <c r="F1879" s="64"/>
      <c r="G1879" s="64" t="s">
        <v>2297</v>
      </c>
      <c r="H1879" s="64" t="s">
        <v>2298</v>
      </c>
      <c r="I1879" s="64"/>
      <c r="J1879" s="64" t="s">
        <v>2299</v>
      </c>
      <c r="K1879" s="64"/>
      <c r="L1879" s="64" t="s">
        <v>2300</v>
      </c>
    </row>
    <row r="1880" ht="15" customHeight="1" spans="1:12">
      <c r="A1880" s="65" t="s">
        <v>2630</v>
      </c>
      <c r="B1880" s="66" t="s">
        <v>2631</v>
      </c>
      <c r="C1880" s="66"/>
      <c r="D1880" s="65" t="s">
        <v>14</v>
      </c>
      <c r="E1880" s="65"/>
      <c r="F1880" s="65"/>
      <c r="G1880" s="65" t="s">
        <v>2392</v>
      </c>
      <c r="H1880" s="67">
        <v>2.22</v>
      </c>
      <c r="I1880" s="67"/>
      <c r="J1880" s="70">
        <v>32.27</v>
      </c>
      <c r="K1880" s="70"/>
      <c r="L1880" s="70">
        <f>TRUNC(TRUNC(H1880,8)*J1880,2)</f>
        <v>71.63</v>
      </c>
    </row>
    <row r="1881" ht="15" customHeight="1" spans="1:12">
      <c r="A1881" s="65" t="s">
        <v>2395</v>
      </c>
      <c r="B1881" s="66" t="s">
        <v>2396</v>
      </c>
      <c r="C1881" s="66"/>
      <c r="D1881" s="65" t="s">
        <v>14</v>
      </c>
      <c r="E1881" s="65"/>
      <c r="F1881" s="65"/>
      <c r="G1881" s="65" t="s">
        <v>2392</v>
      </c>
      <c r="H1881" s="67">
        <v>1.11</v>
      </c>
      <c r="I1881" s="67"/>
      <c r="J1881" s="70">
        <v>23.23</v>
      </c>
      <c r="K1881" s="70"/>
      <c r="L1881" s="70">
        <f>TRUNC(TRUNC(H1881,8)*J1881,2)</f>
        <v>25.78</v>
      </c>
    </row>
    <row r="1882" ht="18" customHeight="1" spans="1:12">
      <c r="A1882" s="2"/>
      <c r="B1882" s="2"/>
      <c r="C1882" s="2"/>
      <c r="D1882" s="2"/>
      <c r="E1882" s="2"/>
      <c r="F1882" s="2"/>
      <c r="G1882" s="2"/>
      <c r="H1882" s="68" t="s">
        <v>2393</v>
      </c>
      <c r="I1882" s="68"/>
      <c r="J1882" s="68"/>
      <c r="K1882" s="68"/>
      <c r="L1882" s="71">
        <f>SUM(L1880:L1881)</f>
        <v>97.41</v>
      </c>
    </row>
    <row r="1883" ht="15" customHeight="1" spans="1:12">
      <c r="A1883" s="63" t="s">
        <v>2314</v>
      </c>
      <c r="B1883" s="63"/>
      <c r="C1883" s="63"/>
      <c r="D1883" s="64" t="s">
        <v>4</v>
      </c>
      <c r="E1883" s="64"/>
      <c r="F1883" s="64"/>
      <c r="G1883" s="64" t="s">
        <v>2297</v>
      </c>
      <c r="H1883" s="64" t="s">
        <v>2298</v>
      </c>
      <c r="I1883" s="64"/>
      <c r="J1883" s="64" t="s">
        <v>2299</v>
      </c>
      <c r="K1883" s="64"/>
      <c r="L1883" s="64" t="s">
        <v>2300</v>
      </c>
    </row>
    <row r="1884" ht="29.1" customHeight="1" spans="1:12">
      <c r="A1884" s="65" t="s">
        <v>3063</v>
      </c>
      <c r="B1884" s="66" t="s">
        <v>3064</v>
      </c>
      <c r="C1884" s="66"/>
      <c r="D1884" s="65" t="s">
        <v>14</v>
      </c>
      <c r="E1884" s="65"/>
      <c r="F1884" s="65"/>
      <c r="G1884" s="65" t="s">
        <v>51</v>
      </c>
      <c r="H1884" s="67">
        <v>0.023</v>
      </c>
      <c r="I1884" s="67"/>
      <c r="J1884" s="70">
        <v>631.58</v>
      </c>
      <c r="K1884" s="70"/>
      <c r="L1884" s="70">
        <f>TRUNC(TRUNC(H1884,8)*J1884,2)</f>
        <v>14.52</v>
      </c>
    </row>
    <row r="1885" ht="15" customHeight="1" spans="1:12">
      <c r="A1885" s="2"/>
      <c r="B1885" s="2"/>
      <c r="C1885" s="2"/>
      <c r="D1885" s="2"/>
      <c r="E1885" s="2"/>
      <c r="F1885" s="2"/>
      <c r="G1885" s="2"/>
      <c r="H1885" s="68" t="s">
        <v>2317</v>
      </c>
      <c r="I1885" s="68"/>
      <c r="J1885" s="68"/>
      <c r="K1885" s="68"/>
      <c r="L1885" s="71">
        <f>SUM(L1884:L1884)</f>
        <v>14.52</v>
      </c>
    </row>
    <row r="1886" ht="15" customHeight="1" spans="1:12">
      <c r="A1886" s="2"/>
      <c r="B1886" s="2"/>
      <c r="C1886" s="2"/>
      <c r="D1886" s="2"/>
      <c r="E1886" s="2"/>
      <c r="F1886" s="2"/>
      <c r="G1886" s="2"/>
      <c r="H1886" s="69" t="s">
        <v>2318</v>
      </c>
      <c r="I1886" s="69"/>
      <c r="J1886" s="69"/>
      <c r="K1886" s="69"/>
      <c r="L1886" s="72">
        <f>SUM(L1878,L1882,L1885)</f>
        <v>166.89</v>
      </c>
    </row>
    <row r="1887" ht="9.95" customHeight="1" spans="1:12">
      <c r="A1887" s="2"/>
      <c r="B1887" s="2"/>
      <c r="C1887" s="2"/>
      <c r="D1887" s="2"/>
      <c r="E1887" s="2"/>
      <c r="F1887" s="2"/>
      <c r="G1887" s="2"/>
      <c r="H1887" s="61"/>
      <c r="I1887" s="61"/>
      <c r="J1887" s="61"/>
      <c r="K1887" s="61"/>
      <c r="L1887" s="61"/>
    </row>
    <row r="1888" ht="20.1" customHeight="1" spans="1:12">
      <c r="A1888" s="62" t="s">
        <v>3065</v>
      </c>
      <c r="B1888" s="62"/>
      <c r="C1888" s="62"/>
      <c r="D1888" s="62"/>
      <c r="E1888" s="62"/>
      <c r="F1888" s="62"/>
      <c r="G1888" s="62"/>
      <c r="H1888" s="62"/>
      <c r="I1888" s="62"/>
      <c r="J1888" s="62"/>
      <c r="K1888" s="62"/>
      <c r="L1888" s="62"/>
    </row>
    <row r="1889" ht="15" customHeight="1" spans="1:12">
      <c r="A1889" s="63" t="s">
        <v>2381</v>
      </c>
      <c r="B1889" s="63"/>
      <c r="C1889" s="63"/>
      <c r="D1889" s="64" t="s">
        <v>4</v>
      </c>
      <c r="E1889" s="64"/>
      <c r="F1889" s="64"/>
      <c r="G1889" s="64" t="s">
        <v>2297</v>
      </c>
      <c r="H1889" s="64" t="s">
        <v>2298</v>
      </c>
      <c r="I1889" s="64"/>
      <c r="J1889" s="64" t="s">
        <v>2299</v>
      </c>
      <c r="K1889" s="64"/>
      <c r="L1889" s="64" t="s">
        <v>2300</v>
      </c>
    </row>
    <row r="1890" ht="29.1" customHeight="1" spans="1:12">
      <c r="A1890" s="65" t="s">
        <v>2600</v>
      </c>
      <c r="B1890" s="66" t="s">
        <v>2601</v>
      </c>
      <c r="C1890" s="66"/>
      <c r="D1890" s="65" t="s">
        <v>14</v>
      </c>
      <c r="E1890" s="65"/>
      <c r="F1890" s="65"/>
      <c r="G1890" s="65" t="s">
        <v>2384</v>
      </c>
      <c r="H1890" s="67">
        <v>1.316</v>
      </c>
      <c r="I1890" s="67"/>
      <c r="J1890" s="70">
        <v>38.95</v>
      </c>
      <c r="K1890" s="70"/>
      <c r="L1890" s="70">
        <f>TRUNC(TRUNC(H1890,8)*J1890,2)</f>
        <v>51.25</v>
      </c>
    </row>
    <row r="1891" ht="29.1" customHeight="1" spans="1:12">
      <c r="A1891" s="65" t="s">
        <v>2602</v>
      </c>
      <c r="B1891" s="66" t="s">
        <v>2603</v>
      </c>
      <c r="C1891" s="66"/>
      <c r="D1891" s="65" t="s">
        <v>14</v>
      </c>
      <c r="E1891" s="65"/>
      <c r="F1891" s="65"/>
      <c r="G1891" s="65" t="s">
        <v>2387</v>
      </c>
      <c r="H1891" s="67">
        <v>0.089</v>
      </c>
      <c r="I1891" s="67"/>
      <c r="J1891" s="70">
        <v>40.48</v>
      </c>
      <c r="K1891" s="70"/>
      <c r="L1891" s="70">
        <f>TRUNC(TRUNC(H1891,8)*J1891,2)</f>
        <v>3.6</v>
      </c>
    </row>
    <row r="1892" ht="18" customHeight="1" spans="1:12">
      <c r="A1892" s="2"/>
      <c r="B1892" s="2"/>
      <c r="C1892" s="2"/>
      <c r="D1892" s="2"/>
      <c r="E1892" s="2"/>
      <c r="F1892" s="2"/>
      <c r="G1892" s="2"/>
      <c r="H1892" s="68" t="s">
        <v>2388</v>
      </c>
      <c r="I1892" s="68"/>
      <c r="J1892" s="68"/>
      <c r="K1892" s="68"/>
      <c r="L1892" s="71">
        <f>SUM(L1890:L1891)</f>
        <v>54.85</v>
      </c>
    </row>
    <row r="1893" ht="15" customHeight="1" spans="1:12">
      <c r="A1893" s="63" t="s">
        <v>2413</v>
      </c>
      <c r="B1893" s="63"/>
      <c r="C1893" s="63"/>
      <c r="D1893" s="64" t="s">
        <v>4</v>
      </c>
      <c r="E1893" s="64"/>
      <c r="F1893" s="64"/>
      <c r="G1893" s="64" t="s">
        <v>2297</v>
      </c>
      <c r="H1893" s="64" t="s">
        <v>2298</v>
      </c>
      <c r="I1893" s="64"/>
      <c r="J1893" s="64" t="s">
        <v>2299</v>
      </c>
      <c r="K1893" s="64"/>
      <c r="L1893" s="64" t="s">
        <v>2300</v>
      </c>
    </row>
    <row r="1894" ht="21" customHeight="1" spans="1:12">
      <c r="A1894" s="65" t="s">
        <v>3066</v>
      </c>
      <c r="B1894" s="66" t="s">
        <v>3067</v>
      </c>
      <c r="C1894" s="66"/>
      <c r="D1894" s="65" t="s">
        <v>14</v>
      </c>
      <c r="E1894" s="65"/>
      <c r="F1894" s="65"/>
      <c r="G1894" s="65" t="s">
        <v>193</v>
      </c>
      <c r="H1894" s="67">
        <v>0.53</v>
      </c>
      <c r="I1894" s="67"/>
      <c r="J1894" s="70">
        <v>42.15</v>
      </c>
      <c r="K1894" s="70"/>
      <c r="L1894" s="70">
        <f>TRUNC(TRUNC(H1894,8)*J1894,2)</f>
        <v>22.33</v>
      </c>
    </row>
    <row r="1895" ht="15" customHeight="1" spans="1:12">
      <c r="A1895" s="65" t="s">
        <v>3068</v>
      </c>
      <c r="B1895" s="66" t="s">
        <v>3069</v>
      </c>
      <c r="C1895" s="66"/>
      <c r="D1895" s="65" t="s">
        <v>14</v>
      </c>
      <c r="E1895" s="65"/>
      <c r="F1895" s="65"/>
      <c r="G1895" s="65" t="s">
        <v>193</v>
      </c>
      <c r="H1895" s="67">
        <v>0.97</v>
      </c>
      <c r="I1895" s="67"/>
      <c r="J1895" s="70">
        <v>2.99</v>
      </c>
      <c r="K1895" s="70"/>
      <c r="L1895" s="70">
        <f>TRUNC(TRUNC(H1895,8)*J1895,2)</f>
        <v>2.9</v>
      </c>
    </row>
    <row r="1896" ht="29.1" customHeight="1" spans="1:12">
      <c r="A1896" s="65" t="s">
        <v>3070</v>
      </c>
      <c r="B1896" s="66" t="s">
        <v>3071</v>
      </c>
      <c r="C1896" s="66"/>
      <c r="D1896" s="65" t="s">
        <v>14</v>
      </c>
      <c r="E1896" s="65"/>
      <c r="F1896" s="65"/>
      <c r="G1896" s="65" t="s">
        <v>41</v>
      </c>
      <c r="H1896" s="67">
        <v>1.05</v>
      </c>
      <c r="I1896" s="67"/>
      <c r="J1896" s="70">
        <v>529.9</v>
      </c>
      <c r="K1896" s="70"/>
      <c r="L1896" s="70">
        <f>TRUNC(TRUNC(H1896,8)*J1896,2)</f>
        <v>556.39</v>
      </c>
    </row>
    <row r="1897" ht="15" customHeight="1" spans="1:12">
      <c r="A1897" s="2"/>
      <c r="B1897" s="2"/>
      <c r="C1897" s="2"/>
      <c r="D1897" s="2"/>
      <c r="E1897" s="2"/>
      <c r="F1897" s="2"/>
      <c r="G1897" s="2"/>
      <c r="H1897" s="68" t="s">
        <v>2424</v>
      </c>
      <c r="I1897" s="68"/>
      <c r="J1897" s="68"/>
      <c r="K1897" s="68"/>
      <c r="L1897" s="71">
        <f>SUM(L1894:L1896)</f>
        <v>581.62</v>
      </c>
    </row>
    <row r="1898" ht="15" customHeight="1" spans="1:12">
      <c r="A1898" s="63" t="s">
        <v>2389</v>
      </c>
      <c r="B1898" s="63"/>
      <c r="C1898" s="63"/>
      <c r="D1898" s="64" t="s">
        <v>4</v>
      </c>
      <c r="E1898" s="64"/>
      <c r="F1898" s="64"/>
      <c r="G1898" s="64" t="s">
        <v>2297</v>
      </c>
      <c r="H1898" s="64" t="s">
        <v>2298</v>
      </c>
      <c r="I1898" s="64"/>
      <c r="J1898" s="64" t="s">
        <v>2299</v>
      </c>
      <c r="K1898" s="64"/>
      <c r="L1898" s="64" t="s">
        <v>2300</v>
      </c>
    </row>
    <row r="1899" ht="21" customHeight="1" spans="1:12">
      <c r="A1899" s="65" t="s">
        <v>3072</v>
      </c>
      <c r="B1899" s="66" t="s">
        <v>3073</v>
      </c>
      <c r="C1899" s="66"/>
      <c r="D1899" s="65" t="s">
        <v>14</v>
      </c>
      <c r="E1899" s="65"/>
      <c r="F1899" s="65"/>
      <c r="G1899" s="65" t="s">
        <v>2392</v>
      </c>
      <c r="H1899" s="67">
        <v>1.405</v>
      </c>
      <c r="I1899" s="67"/>
      <c r="J1899" s="70">
        <v>32.1</v>
      </c>
      <c r="K1899" s="70"/>
      <c r="L1899" s="70">
        <f>TRUNC(TRUNC(H1899,8)*J1899,2)</f>
        <v>45.1</v>
      </c>
    </row>
    <row r="1900" ht="15" customHeight="1" spans="1:12">
      <c r="A1900" s="65" t="s">
        <v>2395</v>
      </c>
      <c r="B1900" s="66" t="s">
        <v>2396</v>
      </c>
      <c r="C1900" s="66"/>
      <c r="D1900" s="65" t="s">
        <v>14</v>
      </c>
      <c r="E1900" s="65"/>
      <c r="F1900" s="65"/>
      <c r="G1900" s="65" t="s">
        <v>2392</v>
      </c>
      <c r="H1900" s="67">
        <v>0.702</v>
      </c>
      <c r="I1900" s="67"/>
      <c r="J1900" s="70">
        <v>23.23</v>
      </c>
      <c r="K1900" s="70"/>
      <c r="L1900" s="70">
        <f>TRUNC(TRUNC(H1900,8)*J1900,2)</f>
        <v>16.3</v>
      </c>
    </row>
    <row r="1901" ht="18" customHeight="1" spans="1:12">
      <c r="A1901" s="2"/>
      <c r="B1901" s="2"/>
      <c r="C1901" s="2"/>
      <c r="D1901" s="2"/>
      <c r="E1901" s="2"/>
      <c r="F1901" s="2"/>
      <c r="G1901" s="2"/>
      <c r="H1901" s="68" t="s">
        <v>2393</v>
      </c>
      <c r="I1901" s="68"/>
      <c r="J1901" s="68"/>
      <c r="K1901" s="68"/>
      <c r="L1901" s="71">
        <f>SUM(L1899:L1900)</f>
        <v>61.4</v>
      </c>
    </row>
    <row r="1902" ht="15" customHeight="1" spans="1:12">
      <c r="A1902" s="2"/>
      <c r="B1902" s="2"/>
      <c r="C1902" s="2"/>
      <c r="D1902" s="2"/>
      <c r="E1902" s="2"/>
      <c r="F1902" s="2"/>
      <c r="G1902" s="2"/>
      <c r="H1902" s="69" t="s">
        <v>2318</v>
      </c>
      <c r="I1902" s="69"/>
      <c r="J1902" s="69"/>
      <c r="K1902" s="69"/>
      <c r="L1902" s="72">
        <f>SUM(L1892,L1897,L1901)</f>
        <v>697.87</v>
      </c>
    </row>
    <row r="1903" ht="9.95" customHeight="1" spans="1:12">
      <c r="A1903" s="2"/>
      <c r="B1903" s="2"/>
      <c r="C1903" s="2"/>
      <c r="D1903" s="2"/>
      <c r="E1903" s="2"/>
      <c r="F1903" s="2"/>
      <c r="G1903" s="2"/>
      <c r="H1903" s="61"/>
      <c r="I1903" s="61"/>
      <c r="J1903" s="61"/>
      <c r="K1903" s="61"/>
      <c r="L1903" s="61"/>
    </row>
    <row r="1904" ht="20.1" customHeight="1" spans="1:12">
      <c r="A1904" s="62" t="s">
        <v>3074</v>
      </c>
      <c r="B1904" s="62"/>
      <c r="C1904" s="62"/>
      <c r="D1904" s="62"/>
      <c r="E1904" s="62"/>
      <c r="F1904" s="62"/>
      <c r="G1904" s="62"/>
      <c r="H1904" s="62"/>
      <c r="I1904" s="62"/>
      <c r="J1904" s="62"/>
      <c r="K1904" s="62"/>
      <c r="L1904" s="62"/>
    </row>
    <row r="1905" ht="15" customHeight="1" spans="1:12">
      <c r="A1905" s="63" t="s">
        <v>2314</v>
      </c>
      <c r="B1905" s="63"/>
      <c r="C1905" s="63"/>
      <c r="D1905" s="64" t="s">
        <v>4</v>
      </c>
      <c r="E1905" s="64"/>
      <c r="F1905" s="64"/>
      <c r="G1905" s="64" t="s">
        <v>2297</v>
      </c>
      <c r="H1905" s="64" t="s">
        <v>2298</v>
      </c>
      <c r="I1905" s="64"/>
      <c r="J1905" s="64" t="s">
        <v>2299</v>
      </c>
      <c r="K1905" s="64"/>
      <c r="L1905" s="64" t="s">
        <v>2300</v>
      </c>
    </row>
    <row r="1906" ht="29.1" customHeight="1" spans="1:12">
      <c r="A1906" s="65" t="s">
        <v>2499</v>
      </c>
      <c r="B1906" s="66" t="s">
        <v>2500</v>
      </c>
      <c r="C1906" s="66"/>
      <c r="D1906" s="65" t="s">
        <v>14</v>
      </c>
      <c r="E1906" s="65"/>
      <c r="F1906" s="65"/>
      <c r="G1906" s="65" t="s">
        <v>41</v>
      </c>
      <c r="H1906" s="67">
        <v>1.28</v>
      </c>
      <c r="I1906" s="67"/>
      <c r="J1906" s="70">
        <v>431.66</v>
      </c>
      <c r="K1906" s="70"/>
      <c r="L1906" s="70">
        <f>ROUND(ROUND(H1906,8)*J1906,2)</f>
        <v>552.52</v>
      </c>
    </row>
    <row r="1907" ht="15" customHeight="1" spans="1:12">
      <c r="A1907" s="2"/>
      <c r="B1907" s="2"/>
      <c r="C1907" s="2"/>
      <c r="D1907" s="2"/>
      <c r="E1907" s="2"/>
      <c r="F1907" s="2"/>
      <c r="G1907" s="2"/>
      <c r="H1907" s="68" t="s">
        <v>2317</v>
      </c>
      <c r="I1907" s="68"/>
      <c r="J1907" s="68"/>
      <c r="K1907" s="68"/>
      <c r="L1907" s="71">
        <f>SUM(L1906:L1906)</f>
        <v>552.52</v>
      </c>
    </row>
    <row r="1908" ht="15" customHeight="1" spans="1:12">
      <c r="A1908" s="93" t="s">
        <v>3075</v>
      </c>
      <c r="B1908" s="93"/>
      <c r="C1908" s="93"/>
      <c r="D1908" s="93"/>
      <c r="E1908" s="2"/>
      <c r="F1908" s="2"/>
      <c r="G1908" s="2"/>
      <c r="H1908" s="69" t="s">
        <v>2318</v>
      </c>
      <c r="I1908" s="69"/>
      <c r="J1908" s="69"/>
      <c r="K1908" s="69"/>
      <c r="L1908" s="72">
        <v>552.52</v>
      </c>
    </row>
    <row r="1909" ht="2.1" customHeight="1" spans="1:12">
      <c r="A1909" s="93"/>
      <c r="B1909" s="93"/>
      <c r="C1909" s="93"/>
      <c r="D1909" s="93"/>
      <c r="E1909" s="2"/>
      <c r="F1909" s="2"/>
      <c r="G1909" s="2"/>
      <c r="H1909" s="2"/>
      <c r="I1909" s="2"/>
      <c r="J1909" s="2"/>
      <c r="K1909" s="2"/>
      <c r="L1909" s="2"/>
    </row>
    <row r="1910" ht="9.95" customHeight="1" spans="1:12">
      <c r="A1910" s="2"/>
      <c r="B1910" s="2"/>
      <c r="C1910" s="2"/>
      <c r="D1910" s="2"/>
      <c r="E1910" s="2"/>
      <c r="F1910" s="2"/>
      <c r="G1910" s="2"/>
      <c r="H1910" s="61"/>
      <c r="I1910" s="61"/>
      <c r="J1910" s="61"/>
      <c r="K1910" s="61"/>
      <c r="L1910" s="61"/>
    </row>
    <row r="1911" ht="20.1" customHeight="1" spans="1:12">
      <c r="A1911" s="62" t="s">
        <v>3076</v>
      </c>
      <c r="B1911" s="62"/>
      <c r="C1911" s="62"/>
      <c r="D1911" s="62"/>
      <c r="E1911" s="62"/>
      <c r="F1911" s="62"/>
      <c r="G1911" s="62"/>
      <c r="H1911" s="62"/>
      <c r="I1911" s="62"/>
      <c r="J1911" s="62"/>
      <c r="K1911" s="62"/>
      <c r="L1911" s="62"/>
    </row>
    <row r="1912" ht="15" customHeight="1" spans="1:12">
      <c r="A1912" s="63" t="s">
        <v>2314</v>
      </c>
      <c r="B1912" s="63"/>
      <c r="C1912" s="63"/>
      <c r="D1912" s="64" t="s">
        <v>4</v>
      </c>
      <c r="E1912" s="64"/>
      <c r="F1912" s="64"/>
      <c r="G1912" s="64" t="s">
        <v>2297</v>
      </c>
      <c r="H1912" s="64" t="s">
        <v>2298</v>
      </c>
      <c r="I1912" s="64"/>
      <c r="J1912" s="64" t="s">
        <v>2299</v>
      </c>
      <c r="K1912" s="64"/>
      <c r="L1912" s="64" t="s">
        <v>2300</v>
      </c>
    </row>
    <row r="1913" ht="29.1" customHeight="1" spans="1:12">
      <c r="A1913" s="65" t="s">
        <v>2499</v>
      </c>
      <c r="B1913" s="66" t="s">
        <v>2500</v>
      </c>
      <c r="C1913" s="66"/>
      <c r="D1913" s="65" t="s">
        <v>14</v>
      </c>
      <c r="E1913" s="65"/>
      <c r="F1913" s="65"/>
      <c r="G1913" s="65" t="s">
        <v>41</v>
      </c>
      <c r="H1913" s="67">
        <v>1.89</v>
      </c>
      <c r="I1913" s="67"/>
      <c r="J1913" s="70">
        <v>431.66</v>
      </c>
      <c r="K1913" s="70"/>
      <c r="L1913" s="70">
        <f>ROUND(ROUND(H1913,8)*J1913,2)</f>
        <v>815.84</v>
      </c>
    </row>
    <row r="1914" ht="15" customHeight="1" spans="1:12">
      <c r="A1914" s="2"/>
      <c r="B1914" s="2"/>
      <c r="C1914" s="2"/>
      <c r="D1914" s="2"/>
      <c r="E1914" s="2"/>
      <c r="F1914" s="2"/>
      <c r="G1914" s="2"/>
      <c r="H1914" s="68" t="s">
        <v>2317</v>
      </c>
      <c r="I1914" s="68"/>
      <c r="J1914" s="68"/>
      <c r="K1914" s="68"/>
      <c r="L1914" s="71">
        <f>SUM(L1913:L1913)</f>
        <v>815.84</v>
      </c>
    </row>
    <row r="1915" ht="15" customHeight="1" spans="1:12">
      <c r="A1915" s="93" t="s">
        <v>3075</v>
      </c>
      <c r="B1915" s="93"/>
      <c r="C1915" s="93"/>
      <c r="D1915" s="93"/>
      <c r="E1915" s="2"/>
      <c r="F1915" s="2"/>
      <c r="G1915" s="2"/>
      <c r="H1915" s="69" t="s">
        <v>2318</v>
      </c>
      <c r="I1915" s="69"/>
      <c r="J1915" s="69"/>
      <c r="K1915" s="69"/>
      <c r="L1915" s="72">
        <v>815.84</v>
      </c>
    </row>
    <row r="1916" ht="2.1" customHeight="1" spans="1:12">
      <c r="A1916" s="93"/>
      <c r="B1916" s="93"/>
      <c r="C1916" s="93"/>
      <c r="D1916" s="93"/>
      <c r="E1916" s="2"/>
      <c r="F1916" s="2"/>
      <c r="G1916" s="2"/>
      <c r="H1916" s="2"/>
      <c r="I1916" s="2"/>
      <c r="J1916" s="2"/>
      <c r="K1916" s="2"/>
      <c r="L1916" s="2"/>
    </row>
    <row r="1917" ht="9.95" customHeight="1" spans="1:12">
      <c r="A1917" s="2"/>
      <c r="B1917" s="2"/>
      <c r="C1917" s="2"/>
      <c r="D1917" s="2"/>
      <c r="E1917" s="2"/>
      <c r="F1917" s="2"/>
      <c r="G1917" s="2"/>
      <c r="H1917" s="61"/>
      <c r="I1917" s="61"/>
      <c r="J1917" s="61"/>
      <c r="K1917" s="61"/>
      <c r="L1917" s="61"/>
    </row>
    <row r="1918" ht="20.1" customHeight="1" spans="1:12">
      <c r="A1918" s="62" t="s">
        <v>3077</v>
      </c>
      <c r="B1918" s="62"/>
      <c r="C1918" s="62"/>
      <c r="D1918" s="62"/>
      <c r="E1918" s="62"/>
      <c r="F1918" s="62"/>
      <c r="G1918" s="62"/>
      <c r="H1918" s="62"/>
      <c r="I1918" s="62"/>
      <c r="J1918" s="62"/>
      <c r="K1918" s="62"/>
      <c r="L1918" s="62"/>
    </row>
    <row r="1919" ht="15" customHeight="1" spans="1:12">
      <c r="A1919" s="63" t="s">
        <v>2314</v>
      </c>
      <c r="B1919" s="63"/>
      <c r="C1919" s="63"/>
      <c r="D1919" s="64" t="s">
        <v>4</v>
      </c>
      <c r="E1919" s="64"/>
      <c r="F1919" s="64"/>
      <c r="G1919" s="64" t="s">
        <v>2297</v>
      </c>
      <c r="H1919" s="64" t="s">
        <v>2298</v>
      </c>
      <c r="I1919" s="64"/>
      <c r="J1919" s="64" t="s">
        <v>2299</v>
      </c>
      <c r="K1919" s="64"/>
      <c r="L1919" s="64" t="s">
        <v>2300</v>
      </c>
    </row>
    <row r="1920" ht="29.1" customHeight="1" spans="1:12">
      <c r="A1920" s="65" t="s">
        <v>2499</v>
      </c>
      <c r="B1920" s="66" t="s">
        <v>2500</v>
      </c>
      <c r="C1920" s="66"/>
      <c r="D1920" s="65" t="s">
        <v>14</v>
      </c>
      <c r="E1920" s="65"/>
      <c r="F1920" s="65"/>
      <c r="G1920" s="65" t="s">
        <v>41</v>
      </c>
      <c r="H1920" s="67">
        <v>3.36</v>
      </c>
      <c r="I1920" s="67"/>
      <c r="J1920" s="70">
        <v>431.66</v>
      </c>
      <c r="K1920" s="70"/>
      <c r="L1920" s="70">
        <f>ROUND(ROUND(H1920,8)*J1920,2)</f>
        <v>1450.38</v>
      </c>
    </row>
    <row r="1921" ht="15" customHeight="1" spans="1:12">
      <c r="A1921" s="2"/>
      <c r="B1921" s="2"/>
      <c r="C1921" s="2"/>
      <c r="D1921" s="2"/>
      <c r="E1921" s="2"/>
      <c r="F1921" s="2"/>
      <c r="G1921" s="2"/>
      <c r="H1921" s="68" t="s">
        <v>2317</v>
      </c>
      <c r="I1921" s="68"/>
      <c r="J1921" s="68"/>
      <c r="K1921" s="68"/>
      <c r="L1921" s="71">
        <f>SUM(L1920:L1920)</f>
        <v>1450.38</v>
      </c>
    </row>
    <row r="1922" ht="15" customHeight="1" spans="1:12">
      <c r="A1922" s="93" t="s">
        <v>3075</v>
      </c>
      <c r="B1922" s="93"/>
      <c r="C1922" s="93"/>
      <c r="D1922" s="93"/>
      <c r="E1922" s="2"/>
      <c r="F1922" s="2"/>
      <c r="G1922" s="2"/>
      <c r="H1922" s="69" t="s">
        <v>2318</v>
      </c>
      <c r="I1922" s="69"/>
      <c r="J1922" s="69"/>
      <c r="K1922" s="69"/>
      <c r="L1922" s="72">
        <v>1450.38</v>
      </c>
    </row>
    <row r="1923" ht="2.1" customHeight="1" spans="1:12">
      <c r="A1923" s="93"/>
      <c r="B1923" s="93"/>
      <c r="C1923" s="93"/>
      <c r="D1923" s="93"/>
      <c r="E1923" s="2"/>
      <c r="F1923" s="2"/>
      <c r="G1923" s="2"/>
      <c r="H1923" s="2"/>
      <c r="I1923" s="2"/>
      <c r="J1923" s="2"/>
      <c r="K1923" s="2"/>
      <c r="L1923" s="2"/>
    </row>
    <row r="1924" ht="9.95" customHeight="1" spans="1:12">
      <c r="A1924" s="2"/>
      <c r="B1924" s="2"/>
      <c r="C1924" s="2"/>
      <c r="D1924" s="2"/>
      <c r="E1924" s="2"/>
      <c r="F1924" s="2"/>
      <c r="G1924" s="2"/>
      <c r="H1924" s="61"/>
      <c r="I1924" s="61"/>
      <c r="J1924" s="61"/>
      <c r="K1924" s="61"/>
      <c r="L1924" s="61"/>
    </row>
    <row r="1925" ht="20.1" customHeight="1" spans="1:12">
      <c r="A1925" s="62" t="s">
        <v>3078</v>
      </c>
      <c r="B1925" s="62"/>
      <c r="C1925" s="62"/>
      <c r="D1925" s="62"/>
      <c r="E1925" s="62"/>
      <c r="F1925" s="62"/>
      <c r="G1925" s="62"/>
      <c r="H1925" s="62"/>
      <c r="I1925" s="62"/>
      <c r="J1925" s="62"/>
      <c r="K1925" s="62"/>
      <c r="L1925" s="62"/>
    </row>
    <row r="1926" ht="15" customHeight="1" spans="1:12">
      <c r="A1926" s="63" t="s">
        <v>2413</v>
      </c>
      <c r="B1926" s="63"/>
      <c r="C1926" s="63"/>
      <c r="D1926" s="64" t="s">
        <v>4</v>
      </c>
      <c r="E1926" s="64"/>
      <c r="F1926" s="64"/>
      <c r="G1926" s="64" t="s">
        <v>2297</v>
      </c>
      <c r="H1926" s="64" t="s">
        <v>2298</v>
      </c>
      <c r="I1926" s="64"/>
      <c r="J1926" s="64" t="s">
        <v>2299</v>
      </c>
      <c r="K1926" s="64"/>
      <c r="L1926" s="64" t="s">
        <v>2300</v>
      </c>
    </row>
    <row r="1927" ht="21" customHeight="1" spans="1:12">
      <c r="A1927" s="65" t="s">
        <v>3079</v>
      </c>
      <c r="B1927" s="66" t="s">
        <v>3080</v>
      </c>
      <c r="C1927" s="66"/>
      <c r="D1927" s="65" t="s">
        <v>3081</v>
      </c>
      <c r="E1927" s="65"/>
      <c r="F1927" s="65"/>
      <c r="G1927" s="65" t="s">
        <v>35</v>
      </c>
      <c r="H1927" s="67">
        <v>1</v>
      </c>
      <c r="I1927" s="67"/>
      <c r="J1927" s="70">
        <v>1342</v>
      </c>
      <c r="K1927" s="70"/>
      <c r="L1927" s="70">
        <f>ROUND(ROUND(H1927,8)*J1927,2)</f>
        <v>1342</v>
      </c>
    </row>
    <row r="1928" ht="15" customHeight="1" spans="1:12">
      <c r="A1928" s="2"/>
      <c r="B1928" s="2"/>
      <c r="C1928" s="2"/>
      <c r="D1928" s="2"/>
      <c r="E1928" s="2"/>
      <c r="F1928" s="2"/>
      <c r="G1928" s="2"/>
      <c r="H1928" s="68" t="s">
        <v>2424</v>
      </c>
      <c r="I1928" s="68"/>
      <c r="J1928" s="68"/>
      <c r="K1928" s="68"/>
      <c r="L1928" s="71">
        <f>SUM(L1927:L1927)</f>
        <v>1342</v>
      </c>
    </row>
    <row r="1929" ht="15" customHeight="1" spans="1:12">
      <c r="A1929" s="63" t="s">
        <v>2389</v>
      </c>
      <c r="B1929" s="63"/>
      <c r="C1929" s="63"/>
      <c r="D1929" s="64" t="s">
        <v>4</v>
      </c>
      <c r="E1929" s="64"/>
      <c r="F1929" s="64"/>
      <c r="G1929" s="64" t="s">
        <v>2297</v>
      </c>
      <c r="H1929" s="64" t="s">
        <v>2298</v>
      </c>
      <c r="I1929" s="64"/>
      <c r="J1929" s="64" t="s">
        <v>2299</v>
      </c>
      <c r="K1929" s="64"/>
      <c r="L1929" s="64" t="s">
        <v>2300</v>
      </c>
    </row>
    <row r="1930" ht="15" customHeight="1" spans="1:12">
      <c r="A1930" s="65" t="s">
        <v>2630</v>
      </c>
      <c r="B1930" s="66" t="s">
        <v>2631</v>
      </c>
      <c r="C1930" s="66"/>
      <c r="D1930" s="65" t="s">
        <v>14</v>
      </c>
      <c r="E1930" s="65"/>
      <c r="F1930" s="65"/>
      <c r="G1930" s="65" t="s">
        <v>2392</v>
      </c>
      <c r="H1930" s="67">
        <v>3.464</v>
      </c>
      <c r="I1930" s="67"/>
      <c r="J1930" s="70">
        <v>32.27</v>
      </c>
      <c r="K1930" s="70"/>
      <c r="L1930" s="70">
        <f>ROUND(ROUND(H1930,8)*J1930,2)</f>
        <v>111.78</v>
      </c>
    </row>
    <row r="1931" ht="15" customHeight="1" spans="1:12">
      <c r="A1931" s="65" t="s">
        <v>2395</v>
      </c>
      <c r="B1931" s="66" t="s">
        <v>2396</v>
      </c>
      <c r="C1931" s="66"/>
      <c r="D1931" s="65" t="s">
        <v>14</v>
      </c>
      <c r="E1931" s="65"/>
      <c r="F1931" s="65"/>
      <c r="G1931" s="65" t="s">
        <v>2392</v>
      </c>
      <c r="H1931" s="67">
        <v>1.732</v>
      </c>
      <c r="I1931" s="67"/>
      <c r="J1931" s="70">
        <v>23.23</v>
      </c>
      <c r="K1931" s="70"/>
      <c r="L1931" s="70">
        <f>ROUND(ROUND(H1931,8)*J1931,2)</f>
        <v>40.23</v>
      </c>
    </row>
    <row r="1932" ht="18" customHeight="1" spans="1:12">
      <c r="A1932" s="2"/>
      <c r="B1932" s="2"/>
      <c r="C1932" s="2"/>
      <c r="D1932" s="2"/>
      <c r="E1932" s="2"/>
      <c r="F1932" s="2"/>
      <c r="G1932" s="2"/>
      <c r="H1932" s="68" t="s">
        <v>2393</v>
      </c>
      <c r="I1932" s="68"/>
      <c r="J1932" s="68"/>
      <c r="K1932" s="68"/>
      <c r="L1932" s="71">
        <f>SUM(L1930:L1931)</f>
        <v>152.01</v>
      </c>
    </row>
    <row r="1933" ht="15" customHeight="1" spans="1:12">
      <c r="A1933" s="63" t="s">
        <v>2314</v>
      </c>
      <c r="B1933" s="63"/>
      <c r="C1933" s="63"/>
      <c r="D1933" s="64" t="s">
        <v>4</v>
      </c>
      <c r="E1933" s="64"/>
      <c r="F1933" s="64"/>
      <c r="G1933" s="64" t="s">
        <v>2297</v>
      </c>
      <c r="H1933" s="64" t="s">
        <v>2298</v>
      </c>
      <c r="I1933" s="64"/>
      <c r="J1933" s="64" t="s">
        <v>2299</v>
      </c>
      <c r="K1933" s="64"/>
      <c r="L1933" s="64" t="s">
        <v>2300</v>
      </c>
    </row>
    <row r="1934" ht="21" customHeight="1" spans="1:12">
      <c r="A1934" s="65" t="s">
        <v>3082</v>
      </c>
      <c r="B1934" s="66" t="s">
        <v>3083</v>
      </c>
      <c r="C1934" s="66"/>
      <c r="D1934" s="65" t="s">
        <v>14</v>
      </c>
      <c r="E1934" s="65"/>
      <c r="F1934" s="65"/>
      <c r="G1934" s="65" t="s">
        <v>51</v>
      </c>
      <c r="H1934" s="67">
        <v>0.0422</v>
      </c>
      <c r="I1934" s="67"/>
      <c r="J1934" s="70">
        <v>711.11</v>
      </c>
      <c r="K1934" s="70"/>
      <c r="L1934" s="70">
        <f>ROUND(ROUND(H1934,8)*J1934,2)</f>
        <v>30.01</v>
      </c>
    </row>
    <row r="1935" ht="15" customHeight="1" spans="1:12">
      <c r="A1935" s="2"/>
      <c r="B1935" s="2"/>
      <c r="C1935" s="2"/>
      <c r="D1935" s="2"/>
      <c r="E1935" s="2"/>
      <c r="F1935" s="2"/>
      <c r="G1935" s="2"/>
      <c r="H1935" s="68" t="s">
        <v>2317</v>
      </c>
      <c r="I1935" s="68"/>
      <c r="J1935" s="68"/>
      <c r="K1935" s="68"/>
      <c r="L1935" s="71">
        <f>SUM(L1934:L1934)</f>
        <v>30.01</v>
      </c>
    </row>
    <row r="1936" ht="15" customHeight="1" spans="1:12">
      <c r="A1936" s="93" t="s">
        <v>3084</v>
      </c>
      <c r="B1936" s="93"/>
      <c r="C1936" s="93"/>
      <c r="D1936" s="93"/>
      <c r="E1936" s="2"/>
      <c r="F1936" s="2"/>
      <c r="G1936" s="2"/>
      <c r="H1936" s="69" t="s">
        <v>2318</v>
      </c>
      <c r="I1936" s="69"/>
      <c r="J1936" s="69"/>
      <c r="K1936" s="69"/>
      <c r="L1936" s="72">
        <v>1524.02</v>
      </c>
    </row>
    <row r="1937" ht="2.1" customHeight="1" spans="1:12">
      <c r="A1937" s="93"/>
      <c r="B1937" s="93"/>
      <c r="C1937" s="93"/>
      <c r="D1937" s="93"/>
      <c r="E1937" s="2"/>
      <c r="F1937" s="2"/>
      <c r="G1937" s="2"/>
      <c r="H1937" s="2"/>
      <c r="I1937" s="2"/>
      <c r="J1937" s="2"/>
      <c r="K1937" s="2"/>
      <c r="L1937" s="2"/>
    </row>
    <row r="1938" ht="9.95" customHeight="1" spans="1:12">
      <c r="A1938" s="2"/>
      <c r="B1938" s="2"/>
      <c r="C1938" s="2"/>
      <c r="D1938" s="2"/>
      <c r="E1938" s="2"/>
      <c r="F1938" s="2"/>
      <c r="G1938" s="2"/>
      <c r="H1938" s="61"/>
      <c r="I1938" s="61"/>
      <c r="J1938" s="61"/>
      <c r="K1938" s="61"/>
      <c r="L1938" s="61"/>
    </row>
    <row r="1939" ht="20.1" customHeight="1" spans="1:12">
      <c r="A1939" s="62" t="s">
        <v>3085</v>
      </c>
      <c r="B1939" s="62"/>
      <c r="C1939" s="62"/>
      <c r="D1939" s="62"/>
      <c r="E1939" s="62"/>
      <c r="F1939" s="62"/>
      <c r="G1939" s="62"/>
      <c r="H1939" s="62"/>
      <c r="I1939" s="62"/>
      <c r="J1939" s="62"/>
      <c r="K1939" s="62"/>
      <c r="L1939" s="62"/>
    </row>
    <row r="1940" ht="15" customHeight="1" spans="1:12">
      <c r="A1940" s="63" t="s">
        <v>2413</v>
      </c>
      <c r="B1940" s="63"/>
      <c r="C1940" s="63"/>
      <c r="D1940" s="64" t="s">
        <v>4</v>
      </c>
      <c r="E1940" s="64"/>
      <c r="F1940" s="64"/>
      <c r="G1940" s="64" t="s">
        <v>2297</v>
      </c>
      <c r="H1940" s="64" t="s">
        <v>2298</v>
      </c>
      <c r="I1940" s="64"/>
      <c r="J1940" s="64" t="s">
        <v>2299</v>
      </c>
      <c r="K1940" s="64"/>
      <c r="L1940" s="64" t="s">
        <v>2300</v>
      </c>
    </row>
    <row r="1941" ht="29.1" customHeight="1" spans="1:12">
      <c r="A1941" s="65" t="s">
        <v>3086</v>
      </c>
      <c r="B1941" s="66" t="s">
        <v>3087</v>
      </c>
      <c r="C1941" s="66"/>
      <c r="D1941" s="65" t="s">
        <v>14</v>
      </c>
      <c r="E1941" s="65"/>
      <c r="F1941" s="65"/>
      <c r="G1941" s="65" t="s">
        <v>41</v>
      </c>
      <c r="H1941" s="67">
        <v>1</v>
      </c>
      <c r="I1941" s="67"/>
      <c r="J1941" s="70">
        <v>521.88</v>
      </c>
      <c r="K1941" s="70"/>
      <c r="L1941" s="70">
        <f>ROUND(ROUND(H1941,8)*J1941,2)</f>
        <v>521.88</v>
      </c>
    </row>
    <row r="1942" ht="15" customHeight="1" spans="1:12">
      <c r="A1942" s="2"/>
      <c r="B1942" s="2"/>
      <c r="C1942" s="2"/>
      <c r="D1942" s="2"/>
      <c r="E1942" s="2"/>
      <c r="F1942" s="2"/>
      <c r="G1942" s="2"/>
      <c r="H1942" s="68" t="s">
        <v>2424</v>
      </c>
      <c r="I1942" s="68"/>
      <c r="J1942" s="68"/>
      <c r="K1942" s="68"/>
      <c r="L1942" s="71">
        <f>SUM(L1941:L1941)</f>
        <v>521.88</v>
      </c>
    </row>
    <row r="1943" ht="15" customHeight="1" spans="1:12">
      <c r="A1943" s="63" t="s">
        <v>2389</v>
      </c>
      <c r="B1943" s="63"/>
      <c r="C1943" s="63"/>
      <c r="D1943" s="64" t="s">
        <v>4</v>
      </c>
      <c r="E1943" s="64"/>
      <c r="F1943" s="64"/>
      <c r="G1943" s="64" t="s">
        <v>2297</v>
      </c>
      <c r="H1943" s="64" t="s">
        <v>2298</v>
      </c>
      <c r="I1943" s="64"/>
      <c r="J1943" s="64" t="s">
        <v>2299</v>
      </c>
      <c r="K1943" s="64"/>
      <c r="L1943" s="64" t="s">
        <v>2300</v>
      </c>
    </row>
    <row r="1944" ht="15" customHeight="1" spans="1:12">
      <c r="A1944" s="65" t="s">
        <v>2630</v>
      </c>
      <c r="B1944" s="66" t="s">
        <v>2631</v>
      </c>
      <c r="C1944" s="66"/>
      <c r="D1944" s="65" t="s">
        <v>14</v>
      </c>
      <c r="E1944" s="65"/>
      <c r="F1944" s="65"/>
      <c r="G1944" s="65" t="s">
        <v>2392</v>
      </c>
      <c r="H1944" s="67">
        <v>0.457</v>
      </c>
      <c r="I1944" s="67"/>
      <c r="J1944" s="70">
        <v>32.27</v>
      </c>
      <c r="K1944" s="70"/>
      <c r="L1944" s="70">
        <f>ROUND(ROUND(H1944,8)*J1944,2)</f>
        <v>14.75</v>
      </c>
    </row>
    <row r="1945" ht="15" customHeight="1" spans="1:12">
      <c r="A1945" s="65" t="s">
        <v>2395</v>
      </c>
      <c r="B1945" s="66" t="s">
        <v>2396</v>
      </c>
      <c r="C1945" s="66"/>
      <c r="D1945" s="65" t="s">
        <v>14</v>
      </c>
      <c r="E1945" s="65"/>
      <c r="F1945" s="65"/>
      <c r="G1945" s="65" t="s">
        <v>2392</v>
      </c>
      <c r="H1945" s="67">
        <v>0.229</v>
      </c>
      <c r="I1945" s="67"/>
      <c r="J1945" s="70">
        <v>23.23</v>
      </c>
      <c r="K1945" s="70"/>
      <c r="L1945" s="70">
        <f>ROUND(ROUND(H1945,8)*J1945,2)</f>
        <v>5.32</v>
      </c>
    </row>
    <row r="1946" ht="18" customHeight="1" spans="1:12">
      <c r="A1946" s="2"/>
      <c r="B1946" s="2"/>
      <c r="C1946" s="2"/>
      <c r="D1946" s="2"/>
      <c r="E1946" s="2"/>
      <c r="F1946" s="2"/>
      <c r="G1946" s="2"/>
      <c r="H1946" s="68" t="s">
        <v>2393</v>
      </c>
      <c r="I1946" s="68"/>
      <c r="J1946" s="68"/>
      <c r="K1946" s="68"/>
      <c r="L1946" s="71">
        <f>SUM(L1944:L1945)</f>
        <v>20.07</v>
      </c>
    </row>
    <row r="1947" ht="15" customHeight="1" spans="1:12">
      <c r="A1947" s="63" t="s">
        <v>2314</v>
      </c>
      <c r="B1947" s="63"/>
      <c r="C1947" s="63"/>
      <c r="D1947" s="64" t="s">
        <v>4</v>
      </c>
      <c r="E1947" s="64"/>
      <c r="F1947" s="64"/>
      <c r="G1947" s="64" t="s">
        <v>2297</v>
      </c>
      <c r="H1947" s="64" t="s">
        <v>2298</v>
      </c>
      <c r="I1947" s="64"/>
      <c r="J1947" s="64" t="s">
        <v>2299</v>
      </c>
      <c r="K1947" s="64"/>
      <c r="L1947" s="64" t="s">
        <v>2300</v>
      </c>
    </row>
    <row r="1948" ht="29.1" customHeight="1" spans="1:12">
      <c r="A1948" s="65" t="s">
        <v>3088</v>
      </c>
      <c r="B1948" s="66" t="s">
        <v>3089</v>
      </c>
      <c r="C1948" s="66"/>
      <c r="D1948" s="65" t="s">
        <v>14</v>
      </c>
      <c r="E1948" s="65"/>
      <c r="F1948" s="65"/>
      <c r="G1948" s="65" t="s">
        <v>51</v>
      </c>
      <c r="H1948" s="67">
        <v>0.012</v>
      </c>
      <c r="I1948" s="67"/>
      <c r="J1948" s="70">
        <v>723.81</v>
      </c>
      <c r="K1948" s="70"/>
      <c r="L1948" s="70">
        <f>ROUND(ROUND(H1948,8)*J1948,2)</f>
        <v>8.69</v>
      </c>
    </row>
    <row r="1949" ht="15" customHeight="1" spans="1:12">
      <c r="A1949" s="2"/>
      <c r="B1949" s="2"/>
      <c r="C1949" s="2"/>
      <c r="D1949" s="2"/>
      <c r="E1949" s="2"/>
      <c r="F1949" s="2"/>
      <c r="G1949" s="2"/>
      <c r="H1949" s="68" t="s">
        <v>2317</v>
      </c>
      <c r="I1949" s="68"/>
      <c r="J1949" s="68"/>
      <c r="K1949" s="68"/>
      <c r="L1949" s="71">
        <f>SUM(L1948:L1948)</f>
        <v>8.69</v>
      </c>
    </row>
    <row r="1950" ht="15" customHeight="1" spans="1:12">
      <c r="A1950" s="93" t="s">
        <v>3090</v>
      </c>
      <c r="B1950" s="93"/>
      <c r="C1950" s="93"/>
      <c r="D1950" s="93"/>
      <c r="E1950" s="2"/>
      <c r="F1950" s="2"/>
      <c r="G1950" s="2"/>
      <c r="H1950" s="69" t="s">
        <v>2318</v>
      </c>
      <c r="I1950" s="69"/>
      <c r="J1950" s="69"/>
      <c r="K1950" s="69"/>
      <c r="L1950" s="72">
        <v>550.64</v>
      </c>
    </row>
    <row r="1951" ht="2.1" customHeight="1" spans="1:12">
      <c r="A1951" s="93"/>
      <c r="B1951" s="93"/>
      <c r="C1951" s="93"/>
      <c r="D1951" s="93"/>
      <c r="E1951" s="2"/>
      <c r="F1951" s="2"/>
      <c r="G1951" s="2"/>
      <c r="H1951" s="2"/>
      <c r="I1951" s="2"/>
      <c r="J1951" s="2"/>
      <c r="K1951" s="2"/>
      <c r="L1951" s="2"/>
    </row>
    <row r="1952" ht="9.95" customHeight="1" spans="1:12">
      <c r="A1952" s="2"/>
      <c r="B1952" s="2"/>
      <c r="C1952" s="2"/>
      <c r="D1952" s="2"/>
      <c r="E1952" s="2"/>
      <c r="F1952" s="2"/>
      <c r="G1952" s="2"/>
      <c r="H1952" s="61"/>
      <c r="I1952" s="61"/>
      <c r="J1952" s="61"/>
      <c r="K1952" s="61"/>
      <c r="L1952" s="61"/>
    </row>
    <row r="1953" ht="20.1" customHeight="1" spans="1:12">
      <c r="A1953" s="62" t="s">
        <v>3091</v>
      </c>
      <c r="B1953" s="62"/>
      <c r="C1953" s="62"/>
      <c r="D1953" s="62"/>
      <c r="E1953" s="62"/>
      <c r="F1953" s="62"/>
      <c r="G1953" s="62"/>
      <c r="H1953" s="62"/>
      <c r="I1953" s="62"/>
      <c r="J1953" s="62"/>
      <c r="K1953" s="62"/>
      <c r="L1953" s="62"/>
    </row>
    <row r="1954" ht="15" customHeight="1" spans="1:12">
      <c r="A1954" s="63" t="s">
        <v>2413</v>
      </c>
      <c r="B1954" s="63"/>
      <c r="C1954" s="63"/>
      <c r="D1954" s="64" t="s">
        <v>4</v>
      </c>
      <c r="E1954" s="64"/>
      <c r="F1954" s="64"/>
      <c r="G1954" s="64" t="s">
        <v>2297</v>
      </c>
      <c r="H1954" s="64" t="s">
        <v>2298</v>
      </c>
      <c r="I1954" s="64"/>
      <c r="J1954" s="64" t="s">
        <v>2299</v>
      </c>
      <c r="K1954" s="64"/>
      <c r="L1954" s="64" t="s">
        <v>2300</v>
      </c>
    </row>
    <row r="1955" ht="29.1" customHeight="1" spans="1:12">
      <c r="A1955" s="65" t="s">
        <v>3092</v>
      </c>
      <c r="B1955" s="66" t="s">
        <v>3093</v>
      </c>
      <c r="C1955" s="66"/>
      <c r="D1955" s="65" t="s">
        <v>14</v>
      </c>
      <c r="E1955" s="65"/>
      <c r="F1955" s="65"/>
      <c r="G1955" s="65" t="s">
        <v>41</v>
      </c>
      <c r="H1955" s="67">
        <v>1</v>
      </c>
      <c r="I1955" s="67"/>
      <c r="J1955" s="70">
        <v>418.95</v>
      </c>
      <c r="K1955" s="70"/>
      <c r="L1955" s="70">
        <f>TRUNC(TRUNC(H1955,8)*J1955,2)</f>
        <v>418.95</v>
      </c>
    </row>
    <row r="1956" ht="15" customHeight="1" spans="1:12">
      <c r="A1956" s="2"/>
      <c r="B1956" s="2"/>
      <c r="C1956" s="2"/>
      <c r="D1956" s="2"/>
      <c r="E1956" s="2"/>
      <c r="F1956" s="2"/>
      <c r="G1956" s="2"/>
      <c r="H1956" s="68" t="s">
        <v>2424</v>
      </c>
      <c r="I1956" s="68"/>
      <c r="J1956" s="68"/>
      <c r="K1956" s="68"/>
      <c r="L1956" s="71">
        <f>SUM(L1955:L1955)</f>
        <v>418.95</v>
      </c>
    </row>
    <row r="1957" ht="15" customHeight="1" spans="1:12">
      <c r="A1957" s="63" t="s">
        <v>2389</v>
      </c>
      <c r="B1957" s="63"/>
      <c r="C1957" s="63"/>
      <c r="D1957" s="64" t="s">
        <v>4</v>
      </c>
      <c r="E1957" s="64"/>
      <c r="F1957" s="64"/>
      <c r="G1957" s="64" t="s">
        <v>2297</v>
      </c>
      <c r="H1957" s="64" t="s">
        <v>2298</v>
      </c>
      <c r="I1957" s="64"/>
      <c r="J1957" s="64" t="s">
        <v>2299</v>
      </c>
      <c r="K1957" s="64"/>
      <c r="L1957" s="64" t="s">
        <v>2300</v>
      </c>
    </row>
    <row r="1958" ht="15" customHeight="1" spans="1:12">
      <c r="A1958" s="65" t="s">
        <v>2630</v>
      </c>
      <c r="B1958" s="66" t="s">
        <v>2631</v>
      </c>
      <c r="C1958" s="66"/>
      <c r="D1958" s="65" t="s">
        <v>14</v>
      </c>
      <c r="E1958" s="65"/>
      <c r="F1958" s="65"/>
      <c r="G1958" s="65" t="s">
        <v>2392</v>
      </c>
      <c r="H1958" s="67">
        <v>0.457</v>
      </c>
      <c r="I1958" s="67"/>
      <c r="J1958" s="70">
        <v>32.27</v>
      </c>
      <c r="K1958" s="70"/>
      <c r="L1958" s="70">
        <f>TRUNC(TRUNC(H1958,8)*J1958,2)</f>
        <v>14.74</v>
      </c>
    </row>
    <row r="1959" ht="15" customHeight="1" spans="1:12">
      <c r="A1959" s="65" t="s">
        <v>2395</v>
      </c>
      <c r="B1959" s="66" t="s">
        <v>2396</v>
      </c>
      <c r="C1959" s="66"/>
      <c r="D1959" s="65" t="s">
        <v>14</v>
      </c>
      <c r="E1959" s="65"/>
      <c r="F1959" s="65"/>
      <c r="G1959" s="65" t="s">
        <v>2392</v>
      </c>
      <c r="H1959" s="67">
        <v>0.229</v>
      </c>
      <c r="I1959" s="67"/>
      <c r="J1959" s="70">
        <v>23.23</v>
      </c>
      <c r="K1959" s="70"/>
      <c r="L1959" s="70">
        <f>TRUNC(TRUNC(H1959,8)*J1959,2)</f>
        <v>5.31</v>
      </c>
    </row>
    <row r="1960" ht="18" customHeight="1" spans="1:12">
      <c r="A1960" s="2"/>
      <c r="B1960" s="2"/>
      <c r="C1960" s="2"/>
      <c r="D1960" s="2"/>
      <c r="E1960" s="2"/>
      <c r="F1960" s="2"/>
      <c r="G1960" s="2"/>
      <c r="H1960" s="68" t="s">
        <v>2393</v>
      </c>
      <c r="I1960" s="68"/>
      <c r="J1960" s="68"/>
      <c r="K1960" s="68"/>
      <c r="L1960" s="71">
        <f>SUM(L1958:L1959)</f>
        <v>20.05</v>
      </c>
    </row>
    <row r="1961" ht="15" customHeight="1" spans="1:12">
      <c r="A1961" s="63" t="s">
        <v>2314</v>
      </c>
      <c r="B1961" s="63"/>
      <c r="C1961" s="63"/>
      <c r="D1961" s="64" t="s">
        <v>4</v>
      </c>
      <c r="E1961" s="64"/>
      <c r="F1961" s="64"/>
      <c r="G1961" s="64" t="s">
        <v>2297</v>
      </c>
      <c r="H1961" s="64" t="s">
        <v>2298</v>
      </c>
      <c r="I1961" s="64"/>
      <c r="J1961" s="64" t="s">
        <v>2299</v>
      </c>
      <c r="K1961" s="64"/>
      <c r="L1961" s="64" t="s">
        <v>2300</v>
      </c>
    </row>
    <row r="1962" ht="29.1" customHeight="1" spans="1:12">
      <c r="A1962" s="65" t="s">
        <v>3088</v>
      </c>
      <c r="B1962" s="66" t="s">
        <v>3089</v>
      </c>
      <c r="C1962" s="66"/>
      <c r="D1962" s="65" t="s">
        <v>14</v>
      </c>
      <c r="E1962" s="65"/>
      <c r="F1962" s="65"/>
      <c r="G1962" s="65" t="s">
        <v>51</v>
      </c>
      <c r="H1962" s="67">
        <v>0.012</v>
      </c>
      <c r="I1962" s="67"/>
      <c r="J1962" s="70">
        <v>723.81</v>
      </c>
      <c r="K1962" s="70"/>
      <c r="L1962" s="70">
        <f>TRUNC(TRUNC(H1962,8)*J1962,2)</f>
        <v>8.68</v>
      </c>
    </row>
    <row r="1963" ht="15" customHeight="1" spans="1:12">
      <c r="A1963" s="2"/>
      <c r="B1963" s="2"/>
      <c r="C1963" s="2"/>
      <c r="D1963" s="2"/>
      <c r="E1963" s="2"/>
      <c r="F1963" s="2"/>
      <c r="G1963" s="2"/>
      <c r="H1963" s="68" t="s">
        <v>2317</v>
      </c>
      <c r="I1963" s="68"/>
      <c r="J1963" s="68"/>
      <c r="K1963" s="68"/>
      <c r="L1963" s="71">
        <f>SUM(L1962:L1962)</f>
        <v>8.68</v>
      </c>
    </row>
    <row r="1964" ht="15" customHeight="1" spans="1:12">
      <c r="A1964" s="2"/>
      <c r="B1964" s="2"/>
      <c r="C1964" s="2"/>
      <c r="D1964" s="2"/>
      <c r="E1964" s="2"/>
      <c r="F1964" s="2"/>
      <c r="G1964" s="2"/>
      <c r="H1964" s="69" t="s">
        <v>2318</v>
      </c>
      <c r="I1964" s="69"/>
      <c r="J1964" s="69"/>
      <c r="K1964" s="69"/>
      <c r="L1964" s="72">
        <f>SUM(L1956,L1960,L1963)</f>
        <v>447.68</v>
      </c>
    </row>
    <row r="1965" ht="9.95" customHeight="1" spans="1:12">
      <c r="A1965" s="2"/>
      <c r="B1965" s="2"/>
      <c r="C1965" s="2"/>
      <c r="D1965" s="2"/>
      <c r="E1965" s="2"/>
      <c r="F1965" s="2"/>
      <c r="G1965" s="2"/>
      <c r="H1965" s="61"/>
      <c r="I1965" s="61"/>
      <c r="J1965" s="61"/>
      <c r="K1965" s="61"/>
      <c r="L1965" s="61"/>
    </row>
    <row r="1966" ht="20.1" customHeight="1" spans="1:12">
      <c r="A1966" s="62" t="s">
        <v>3094</v>
      </c>
      <c r="B1966" s="62"/>
      <c r="C1966" s="62"/>
      <c r="D1966" s="62"/>
      <c r="E1966" s="62"/>
      <c r="F1966" s="62"/>
      <c r="G1966" s="62"/>
      <c r="H1966" s="62"/>
      <c r="I1966" s="62"/>
      <c r="J1966" s="62"/>
      <c r="K1966" s="62"/>
      <c r="L1966" s="62"/>
    </row>
    <row r="1967" ht="15" customHeight="1" spans="1:12">
      <c r="A1967" s="63" t="s">
        <v>2413</v>
      </c>
      <c r="B1967" s="63"/>
      <c r="C1967" s="63"/>
      <c r="D1967" s="64" t="s">
        <v>4</v>
      </c>
      <c r="E1967" s="64"/>
      <c r="F1967" s="64"/>
      <c r="G1967" s="64" t="s">
        <v>2297</v>
      </c>
      <c r="H1967" s="64" t="s">
        <v>2298</v>
      </c>
      <c r="I1967" s="64"/>
      <c r="J1967" s="64" t="s">
        <v>2299</v>
      </c>
      <c r="K1967" s="64"/>
      <c r="L1967" s="64" t="s">
        <v>2300</v>
      </c>
    </row>
    <row r="1968" ht="21" customHeight="1" spans="1:12">
      <c r="A1968" s="65" t="s">
        <v>3095</v>
      </c>
      <c r="B1968" s="66" t="s">
        <v>3096</v>
      </c>
      <c r="C1968" s="66"/>
      <c r="D1968" s="65" t="s">
        <v>14</v>
      </c>
      <c r="E1968" s="65"/>
      <c r="F1968" s="65"/>
      <c r="G1968" s="65" t="s">
        <v>51</v>
      </c>
      <c r="H1968" s="67">
        <v>0.003</v>
      </c>
      <c r="I1968" s="67"/>
      <c r="J1968" s="70">
        <v>117.45</v>
      </c>
      <c r="K1968" s="70"/>
      <c r="L1968" s="70">
        <f>ROUND(ROUND(H1968,8)*J1968,2)</f>
        <v>0.35</v>
      </c>
    </row>
    <row r="1969" ht="21" customHeight="1" spans="1:12">
      <c r="A1969" s="65" t="s">
        <v>3097</v>
      </c>
      <c r="B1969" s="66" t="s">
        <v>3098</v>
      </c>
      <c r="C1969" s="66"/>
      <c r="D1969" s="65" t="s">
        <v>14</v>
      </c>
      <c r="E1969" s="65"/>
      <c r="F1969" s="65"/>
      <c r="G1969" s="65" t="s">
        <v>193</v>
      </c>
      <c r="H1969" s="67">
        <v>54.53</v>
      </c>
      <c r="I1969" s="67"/>
      <c r="J1969" s="70">
        <v>9.99</v>
      </c>
      <c r="K1969" s="70"/>
      <c r="L1969" s="70">
        <f>ROUND(ROUND(H1969,8)*J1969,2)</f>
        <v>544.75</v>
      </c>
    </row>
    <row r="1970" ht="15" customHeight="1" spans="1:12">
      <c r="A1970" s="65" t="s">
        <v>3099</v>
      </c>
      <c r="B1970" s="66" t="s">
        <v>3100</v>
      </c>
      <c r="C1970" s="66"/>
      <c r="D1970" s="65" t="s">
        <v>14</v>
      </c>
      <c r="E1970" s="65"/>
      <c r="F1970" s="65"/>
      <c r="G1970" s="65" t="s">
        <v>193</v>
      </c>
      <c r="H1970" s="67">
        <v>1.17</v>
      </c>
      <c r="I1970" s="67"/>
      <c r="J1970" s="70">
        <v>0.8</v>
      </c>
      <c r="K1970" s="70"/>
      <c r="L1970" s="70">
        <f>ROUND(ROUND(H1970,8)*J1970,2)</f>
        <v>0.94</v>
      </c>
    </row>
    <row r="1971" ht="15" customHeight="1" spans="1:12">
      <c r="A1971" s="2"/>
      <c r="B1971" s="2"/>
      <c r="C1971" s="2"/>
      <c r="D1971" s="2"/>
      <c r="E1971" s="2"/>
      <c r="F1971" s="2"/>
      <c r="G1971" s="2"/>
      <c r="H1971" s="68" t="s">
        <v>2424</v>
      </c>
      <c r="I1971" s="68"/>
      <c r="J1971" s="68"/>
      <c r="K1971" s="68"/>
      <c r="L1971" s="71">
        <f>SUM(L1968:L1970)</f>
        <v>546.04</v>
      </c>
    </row>
    <row r="1972" ht="15" customHeight="1" spans="1:12">
      <c r="A1972" s="63" t="s">
        <v>2389</v>
      </c>
      <c r="B1972" s="63"/>
      <c r="C1972" s="63"/>
      <c r="D1972" s="64" t="s">
        <v>4</v>
      </c>
      <c r="E1972" s="64"/>
      <c r="F1972" s="64"/>
      <c r="G1972" s="64" t="s">
        <v>2297</v>
      </c>
      <c r="H1972" s="64" t="s">
        <v>2298</v>
      </c>
      <c r="I1972" s="64"/>
      <c r="J1972" s="64" t="s">
        <v>2299</v>
      </c>
      <c r="K1972" s="64"/>
      <c r="L1972" s="64" t="s">
        <v>2300</v>
      </c>
    </row>
    <row r="1973" ht="15" customHeight="1" spans="1:12">
      <c r="A1973" s="65" t="s">
        <v>2630</v>
      </c>
      <c r="B1973" s="66" t="s">
        <v>2631</v>
      </c>
      <c r="C1973" s="66"/>
      <c r="D1973" s="65" t="s">
        <v>14</v>
      </c>
      <c r="E1973" s="65"/>
      <c r="F1973" s="65"/>
      <c r="G1973" s="65" t="s">
        <v>2392</v>
      </c>
      <c r="H1973" s="67">
        <v>1</v>
      </c>
      <c r="I1973" s="67"/>
      <c r="J1973" s="70">
        <v>32.27</v>
      </c>
      <c r="K1973" s="70"/>
      <c r="L1973" s="70">
        <f>ROUND(ROUND(H1973,8)*J1973,2)</f>
        <v>32.27</v>
      </c>
    </row>
    <row r="1974" ht="15" customHeight="1" spans="1:12">
      <c r="A1974" s="65" t="s">
        <v>2395</v>
      </c>
      <c r="B1974" s="66" t="s">
        <v>2396</v>
      </c>
      <c r="C1974" s="66"/>
      <c r="D1974" s="65" t="s">
        <v>14</v>
      </c>
      <c r="E1974" s="65"/>
      <c r="F1974" s="65"/>
      <c r="G1974" s="65" t="s">
        <v>2392</v>
      </c>
      <c r="H1974" s="67">
        <v>0.64</v>
      </c>
      <c r="I1974" s="67"/>
      <c r="J1974" s="70">
        <v>23.23</v>
      </c>
      <c r="K1974" s="70"/>
      <c r="L1974" s="70">
        <f>ROUND(ROUND(H1974,8)*J1974,2)</f>
        <v>14.87</v>
      </c>
    </row>
    <row r="1975" ht="18" customHeight="1" spans="1:12">
      <c r="A1975" s="2"/>
      <c r="B1975" s="2"/>
      <c r="C1975" s="2"/>
      <c r="D1975" s="2"/>
      <c r="E1975" s="2"/>
      <c r="F1975" s="2"/>
      <c r="G1975" s="2"/>
      <c r="H1975" s="68" t="s">
        <v>2393</v>
      </c>
      <c r="I1975" s="68"/>
      <c r="J1975" s="68"/>
      <c r="K1975" s="68"/>
      <c r="L1975" s="71">
        <f>SUM(L1973:L1974)</f>
        <v>47.14</v>
      </c>
    </row>
    <row r="1976" ht="15" customHeight="1" spans="1:12">
      <c r="A1976" s="63" t="s">
        <v>2314</v>
      </c>
      <c r="B1976" s="63"/>
      <c r="C1976" s="63"/>
      <c r="D1976" s="64" t="s">
        <v>4</v>
      </c>
      <c r="E1976" s="64"/>
      <c r="F1976" s="64"/>
      <c r="G1976" s="64" t="s">
        <v>2297</v>
      </c>
      <c r="H1976" s="64" t="s">
        <v>2298</v>
      </c>
      <c r="I1976" s="64"/>
      <c r="J1976" s="64" t="s">
        <v>2299</v>
      </c>
      <c r="K1976" s="64"/>
      <c r="L1976" s="64" t="s">
        <v>2300</v>
      </c>
    </row>
    <row r="1977" ht="29.1" customHeight="1" spans="1:12">
      <c r="A1977" s="65" t="s">
        <v>1996</v>
      </c>
      <c r="B1977" s="66" t="s">
        <v>1997</v>
      </c>
      <c r="C1977" s="66"/>
      <c r="D1977" s="65" t="s">
        <v>14</v>
      </c>
      <c r="E1977" s="65"/>
      <c r="F1977" s="65"/>
      <c r="G1977" s="65" t="s">
        <v>41</v>
      </c>
      <c r="H1977" s="67">
        <v>2</v>
      </c>
      <c r="I1977" s="67"/>
      <c r="J1977" s="70">
        <v>17.8</v>
      </c>
      <c r="K1977" s="70"/>
      <c r="L1977" s="70">
        <f>ROUND(ROUND(H1977,8)*J1977,2)</f>
        <v>35.6</v>
      </c>
    </row>
    <row r="1978" ht="38.1" customHeight="1" spans="1:12">
      <c r="A1978" s="65" t="s">
        <v>3101</v>
      </c>
      <c r="B1978" s="66" t="s">
        <v>3102</v>
      </c>
      <c r="C1978" s="66"/>
      <c r="D1978" s="65" t="s">
        <v>14</v>
      </c>
      <c r="E1978" s="65"/>
      <c r="F1978" s="65"/>
      <c r="G1978" s="65" t="s">
        <v>41</v>
      </c>
      <c r="H1978" s="67">
        <v>1</v>
      </c>
      <c r="I1978" s="67"/>
      <c r="J1978" s="70">
        <v>56.87</v>
      </c>
      <c r="K1978" s="70"/>
      <c r="L1978" s="70">
        <f>ROUND(ROUND(H1978,8)*J1978,2)</f>
        <v>56.87</v>
      </c>
    </row>
    <row r="1979" ht="15" customHeight="1" spans="1:12">
      <c r="A1979" s="2"/>
      <c r="B1979" s="2"/>
      <c r="C1979" s="2"/>
      <c r="D1979" s="2"/>
      <c r="E1979" s="2"/>
      <c r="F1979" s="2"/>
      <c r="G1979" s="2"/>
      <c r="H1979" s="68" t="s">
        <v>2317</v>
      </c>
      <c r="I1979" s="68"/>
      <c r="J1979" s="68"/>
      <c r="K1979" s="68"/>
      <c r="L1979" s="71">
        <f>SUM(L1977:L1978)</f>
        <v>92.47</v>
      </c>
    </row>
    <row r="1980" ht="15" customHeight="1" spans="1:12">
      <c r="A1980" s="93" t="s">
        <v>3103</v>
      </c>
      <c r="B1980" s="93"/>
      <c r="C1980" s="93"/>
      <c r="D1980" s="93"/>
      <c r="E1980" s="2"/>
      <c r="F1980" s="2"/>
      <c r="G1980" s="2"/>
      <c r="H1980" s="69" t="s">
        <v>2318</v>
      </c>
      <c r="I1980" s="69"/>
      <c r="J1980" s="69"/>
      <c r="K1980" s="69"/>
      <c r="L1980" s="72">
        <v>685.65</v>
      </c>
    </row>
    <row r="1981" ht="2.1" customHeight="1" spans="1:12">
      <c r="A1981" s="93"/>
      <c r="B1981" s="93"/>
      <c r="C1981" s="93"/>
      <c r="D1981" s="93"/>
      <c r="E1981" s="2"/>
      <c r="F1981" s="2"/>
      <c r="G1981" s="2"/>
      <c r="H1981" s="2"/>
      <c r="I1981" s="2"/>
      <c r="J1981" s="2"/>
      <c r="K1981" s="2"/>
      <c r="L1981" s="2"/>
    </row>
    <row r="1982" ht="9.95" customHeight="1" spans="1:12">
      <c r="A1982" s="2"/>
      <c r="B1982" s="2"/>
      <c r="C1982" s="2"/>
      <c r="D1982" s="2"/>
      <c r="E1982" s="2"/>
      <c r="F1982" s="2"/>
      <c r="G1982" s="2"/>
      <c r="H1982" s="61"/>
      <c r="I1982" s="61"/>
      <c r="J1982" s="61"/>
      <c r="K1982" s="61"/>
      <c r="L1982" s="61"/>
    </row>
    <row r="1983" ht="20.1" customHeight="1" spans="1:12">
      <c r="A1983" s="62" t="s">
        <v>3104</v>
      </c>
      <c r="B1983" s="62"/>
      <c r="C1983" s="62"/>
      <c r="D1983" s="62"/>
      <c r="E1983" s="62"/>
      <c r="F1983" s="62"/>
      <c r="G1983" s="62"/>
      <c r="H1983" s="62"/>
      <c r="I1983" s="62"/>
      <c r="J1983" s="62"/>
      <c r="K1983" s="62"/>
      <c r="L1983" s="62"/>
    </row>
    <row r="1984" ht="15" customHeight="1" spans="1:12">
      <c r="A1984" s="63" t="s">
        <v>2413</v>
      </c>
      <c r="B1984" s="63"/>
      <c r="C1984" s="63"/>
      <c r="D1984" s="64" t="s">
        <v>4</v>
      </c>
      <c r="E1984" s="64"/>
      <c r="F1984" s="64"/>
      <c r="G1984" s="64" t="s">
        <v>2297</v>
      </c>
      <c r="H1984" s="64" t="s">
        <v>2298</v>
      </c>
      <c r="I1984" s="64"/>
      <c r="J1984" s="64" t="s">
        <v>2299</v>
      </c>
      <c r="K1984" s="64"/>
      <c r="L1984" s="64" t="s">
        <v>2300</v>
      </c>
    </row>
    <row r="1985" ht="29.1" customHeight="1" spans="1:12">
      <c r="A1985" s="65" t="s">
        <v>3105</v>
      </c>
      <c r="B1985" s="66" t="s">
        <v>3106</v>
      </c>
      <c r="C1985" s="66"/>
      <c r="D1985" s="65" t="s">
        <v>14</v>
      </c>
      <c r="E1985" s="65"/>
      <c r="F1985" s="65"/>
      <c r="G1985" s="65" t="s">
        <v>35</v>
      </c>
      <c r="H1985" s="67">
        <v>3</v>
      </c>
      <c r="I1985" s="67"/>
      <c r="J1985" s="70">
        <v>38.67</v>
      </c>
      <c r="K1985" s="70"/>
      <c r="L1985" s="70">
        <f>ROUND(ROUND(H1985,8)*J1985,2)</f>
        <v>116.01</v>
      </c>
    </row>
    <row r="1986" ht="45.95" customHeight="1" spans="1:12">
      <c r="A1986" s="65" t="s">
        <v>3107</v>
      </c>
      <c r="B1986" s="66" t="s">
        <v>3108</v>
      </c>
      <c r="C1986" s="66"/>
      <c r="D1986" s="65" t="s">
        <v>14</v>
      </c>
      <c r="E1986" s="65"/>
      <c r="F1986" s="65"/>
      <c r="G1986" s="65" t="s">
        <v>1165</v>
      </c>
      <c r="H1986" s="67">
        <v>1</v>
      </c>
      <c r="I1986" s="67"/>
      <c r="J1986" s="70">
        <v>149.53</v>
      </c>
      <c r="K1986" s="70"/>
      <c r="L1986" s="70">
        <f>ROUND(ROUND(H1986,8)*J1986,2)</f>
        <v>149.53</v>
      </c>
    </row>
    <row r="1987" ht="21" customHeight="1" spans="1:12">
      <c r="A1987" s="65" t="s">
        <v>3109</v>
      </c>
      <c r="B1987" s="66" t="s">
        <v>3110</v>
      </c>
      <c r="C1987" s="66"/>
      <c r="D1987" s="65" t="s">
        <v>14</v>
      </c>
      <c r="E1987" s="65"/>
      <c r="F1987" s="65"/>
      <c r="G1987" s="65" t="s">
        <v>35</v>
      </c>
      <c r="H1987" s="67">
        <v>19.8</v>
      </c>
      <c r="I1987" s="67"/>
      <c r="J1987" s="70">
        <v>0.08</v>
      </c>
      <c r="K1987" s="70"/>
      <c r="L1987" s="70">
        <f>ROUND(ROUND(H1987,8)*J1987,2)</f>
        <v>1.58</v>
      </c>
    </row>
    <row r="1988" ht="38.1" customHeight="1" spans="1:12">
      <c r="A1988" s="65" t="s">
        <v>3111</v>
      </c>
      <c r="B1988" s="66" t="s">
        <v>3112</v>
      </c>
      <c r="C1988" s="66"/>
      <c r="D1988" s="65" t="s">
        <v>14</v>
      </c>
      <c r="E1988" s="65"/>
      <c r="F1988" s="65"/>
      <c r="G1988" s="65" t="s">
        <v>35</v>
      </c>
      <c r="H1988" s="67">
        <v>1</v>
      </c>
      <c r="I1988" s="67"/>
      <c r="J1988" s="70">
        <v>271.77</v>
      </c>
      <c r="K1988" s="70"/>
      <c r="L1988" s="70">
        <f>ROUND(ROUND(H1988,8)*J1988,2)</f>
        <v>271.77</v>
      </c>
    </row>
    <row r="1989" ht="15" customHeight="1" spans="1:12">
      <c r="A1989" s="2"/>
      <c r="B1989" s="2"/>
      <c r="C1989" s="2"/>
      <c r="D1989" s="2"/>
      <c r="E1989" s="2"/>
      <c r="F1989" s="2"/>
      <c r="G1989" s="2"/>
      <c r="H1989" s="68" t="s">
        <v>2424</v>
      </c>
      <c r="I1989" s="68"/>
      <c r="J1989" s="68"/>
      <c r="K1989" s="68"/>
      <c r="L1989" s="71">
        <f>SUM(L1985:L1988)</f>
        <v>538.89</v>
      </c>
    </row>
    <row r="1990" ht="15" customHeight="1" spans="1:12">
      <c r="A1990" s="63" t="s">
        <v>2389</v>
      </c>
      <c r="B1990" s="63"/>
      <c r="C1990" s="63"/>
      <c r="D1990" s="64" t="s">
        <v>4</v>
      </c>
      <c r="E1990" s="64"/>
      <c r="F1990" s="64"/>
      <c r="G1990" s="64" t="s">
        <v>2297</v>
      </c>
      <c r="H1990" s="64" t="s">
        <v>2298</v>
      </c>
      <c r="I1990" s="64"/>
      <c r="J1990" s="64" t="s">
        <v>2299</v>
      </c>
      <c r="K1990" s="64"/>
      <c r="L1990" s="64" t="s">
        <v>2300</v>
      </c>
    </row>
    <row r="1991" ht="21" customHeight="1" spans="1:12">
      <c r="A1991" s="65" t="s">
        <v>3113</v>
      </c>
      <c r="B1991" s="66" t="s">
        <v>3114</v>
      </c>
      <c r="C1991" s="66"/>
      <c r="D1991" s="65" t="s">
        <v>14</v>
      </c>
      <c r="E1991" s="65"/>
      <c r="F1991" s="65"/>
      <c r="G1991" s="65" t="s">
        <v>2392</v>
      </c>
      <c r="H1991" s="67">
        <v>1.678</v>
      </c>
      <c r="I1991" s="67"/>
      <c r="J1991" s="70">
        <v>30.84</v>
      </c>
      <c r="K1991" s="70"/>
      <c r="L1991" s="70">
        <f>ROUND(ROUND(H1991,8)*J1991,2)</f>
        <v>51.75</v>
      </c>
    </row>
    <row r="1992" ht="15" customHeight="1" spans="1:12">
      <c r="A1992" s="65" t="s">
        <v>2395</v>
      </c>
      <c r="B1992" s="66" t="s">
        <v>2396</v>
      </c>
      <c r="C1992" s="66"/>
      <c r="D1992" s="65" t="s">
        <v>14</v>
      </c>
      <c r="E1992" s="65"/>
      <c r="F1992" s="65"/>
      <c r="G1992" s="65" t="s">
        <v>2392</v>
      </c>
      <c r="H1992" s="67">
        <v>0.839</v>
      </c>
      <c r="I1992" s="67"/>
      <c r="J1992" s="70">
        <v>23.23</v>
      </c>
      <c r="K1992" s="70"/>
      <c r="L1992" s="70">
        <f>ROUND(ROUND(H1992,8)*J1992,2)</f>
        <v>19.49</v>
      </c>
    </row>
    <row r="1993" ht="18" customHeight="1" spans="1:12">
      <c r="A1993" s="2"/>
      <c r="B1993" s="2"/>
      <c r="C1993" s="2"/>
      <c r="D1993" s="2"/>
      <c r="E1993" s="2"/>
      <c r="F1993" s="2"/>
      <c r="G1993" s="2"/>
      <c r="H1993" s="68" t="s">
        <v>2393</v>
      </c>
      <c r="I1993" s="68"/>
      <c r="J1993" s="68"/>
      <c r="K1993" s="68"/>
      <c r="L1993" s="71">
        <f>SUM(L1991:L1992)</f>
        <v>71.24</v>
      </c>
    </row>
    <row r="1994" ht="15" customHeight="1" spans="1:12">
      <c r="A1994" s="63" t="s">
        <v>2314</v>
      </c>
      <c r="B1994" s="63"/>
      <c r="C1994" s="63"/>
      <c r="D1994" s="64" t="s">
        <v>4</v>
      </c>
      <c r="E1994" s="64"/>
      <c r="F1994" s="64"/>
      <c r="G1994" s="64" t="s">
        <v>2297</v>
      </c>
      <c r="H1994" s="64" t="s">
        <v>2298</v>
      </c>
      <c r="I1994" s="64"/>
      <c r="J1994" s="64" t="s">
        <v>2299</v>
      </c>
      <c r="K1994" s="64"/>
      <c r="L1994" s="64" t="s">
        <v>2300</v>
      </c>
    </row>
    <row r="1995" ht="29.1" customHeight="1" spans="1:12">
      <c r="A1995" s="65" t="s">
        <v>3115</v>
      </c>
      <c r="B1995" s="66" t="s">
        <v>3116</v>
      </c>
      <c r="C1995" s="66"/>
      <c r="D1995" s="65" t="s">
        <v>14</v>
      </c>
      <c r="E1995" s="65"/>
      <c r="F1995" s="65"/>
      <c r="G1995" s="65" t="s">
        <v>41</v>
      </c>
      <c r="H1995" s="67">
        <v>3.78</v>
      </c>
      <c r="I1995" s="67"/>
      <c r="J1995" s="70">
        <v>19.84</v>
      </c>
      <c r="K1995" s="70"/>
      <c r="L1995" s="70">
        <f>ROUND(ROUND(H1995,8)*J1995,2)</f>
        <v>75</v>
      </c>
    </row>
    <row r="1996" ht="29.1" customHeight="1" spans="1:12">
      <c r="A1996" s="65" t="s">
        <v>3117</v>
      </c>
      <c r="B1996" s="66" t="s">
        <v>3118</v>
      </c>
      <c r="C1996" s="66"/>
      <c r="D1996" s="65" t="s">
        <v>14</v>
      </c>
      <c r="E1996" s="65"/>
      <c r="F1996" s="65"/>
      <c r="G1996" s="65" t="s">
        <v>41</v>
      </c>
      <c r="H1996" s="67">
        <v>3.78</v>
      </c>
      <c r="I1996" s="67"/>
      <c r="J1996" s="70">
        <v>18.95</v>
      </c>
      <c r="K1996" s="70"/>
      <c r="L1996" s="70">
        <f>ROUND(ROUND(H1996,8)*J1996,2)</f>
        <v>71.63</v>
      </c>
    </row>
    <row r="1997" ht="15" customHeight="1" spans="1:12">
      <c r="A1997" s="2"/>
      <c r="B1997" s="2"/>
      <c r="C1997" s="2"/>
      <c r="D1997" s="2"/>
      <c r="E1997" s="2"/>
      <c r="F1997" s="2"/>
      <c r="G1997" s="2"/>
      <c r="H1997" s="68" t="s">
        <v>2317</v>
      </c>
      <c r="I1997" s="68"/>
      <c r="J1997" s="68"/>
      <c r="K1997" s="68"/>
      <c r="L1997" s="71">
        <f>SUM(L1995:L1996)</f>
        <v>146.63</v>
      </c>
    </row>
    <row r="1998" ht="15" customHeight="1" spans="1:12">
      <c r="A1998" s="93" t="s">
        <v>3119</v>
      </c>
      <c r="B1998" s="93"/>
      <c r="C1998" s="93"/>
      <c r="D1998" s="93"/>
      <c r="E1998" s="2"/>
      <c r="F1998" s="2"/>
      <c r="G1998" s="2"/>
      <c r="H1998" s="69" t="s">
        <v>2318</v>
      </c>
      <c r="I1998" s="69"/>
      <c r="J1998" s="69"/>
      <c r="K1998" s="69"/>
      <c r="L1998" s="72">
        <v>756.76</v>
      </c>
    </row>
    <row r="1999" ht="9.95" customHeight="1" spans="1:12">
      <c r="A1999" s="2"/>
      <c r="B1999" s="2"/>
      <c r="C1999" s="2"/>
      <c r="D1999" s="2"/>
      <c r="E1999" s="2"/>
      <c r="F1999" s="2"/>
      <c r="G1999" s="2"/>
      <c r="H1999" s="61"/>
      <c r="I1999" s="61"/>
      <c r="J1999" s="61"/>
      <c r="K1999" s="61"/>
      <c r="L1999" s="61"/>
    </row>
    <row r="2000" ht="20.1" customHeight="1" spans="1:12">
      <c r="A2000" s="62" t="s">
        <v>3120</v>
      </c>
      <c r="B2000" s="62"/>
      <c r="C2000" s="62"/>
      <c r="D2000" s="62"/>
      <c r="E2000" s="62"/>
      <c r="F2000" s="62"/>
      <c r="G2000" s="62"/>
      <c r="H2000" s="62"/>
      <c r="I2000" s="62"/>
      <c r="J2000" s="62"/>
      <c r="K2000" s="62"/>
      <c r="L2000" s="62"/>
    </row>
    <row r="2001" ht="15" customHeight="1" spans="1:12">
      <c r="A2001" s="63" t="s">
        <v>2413</v>
      </c>
      <c r="B2001" s="63"/>
      <c r="C2001" s="63"/>
      <c r="D2001" s="64" t="s">
        <v>4</v>
      </c>
      <c r="E2001" s="64"/>
      <c r="F2001" s="64"/>
      <c r="G2001" s="64" t="s">
        <v>2297</v>
      </c>
      <c r="H2001" s="64" t="s">
        <v>2298</v>
      </c>
      <c r="I2001" s="64"/>
      <c r="J2001" s="64" t="s">
        <v>2299</v>
      </c>
      <c r="K2001" s="64"/>
      <c r="L2001" s="64" t="s">
        <v>2300</v>
      </c>
    </row>
    <row r="2002" ht="21" customHeight="1" spans="1:12">
      <c r="A2002" s="65" t="s">
        <v>3121</v>
      </c>
      <c r="B2002" s="66" t="s">
        <v>3122</v>
      </c>
      <c r="C2002" s="66"/>
      <c r="D2002" s="65" t="s">
        <v>14</v>
      </c>
      <c r="E2002" s="65"/>
      <c r="F2002" s="65"/>
      <c r="G2002" s="65" t="s">
        <v>35</v>
      </c>
      <c r="H2002" s="67">
        <v>0.67</v>
      </c>
      <c r="I2002" s="67"/>
      <c r="J2002" s="70">
        <v>165.2</v>
      </c>
      <c r="K2002" s="70"/>
      <c r="L2002" s="70">
        <f t="shared" ref="L2002:L2007" si="25">ROUND(ROUND(H2002,8)*J2002,2)</f>
        <v>110.68</v>
      </c>
    </row>
    <row r="2003" ht="21" customHeight="1" spans="1:12">
      <c r="A2003" s="65" t="s">
        <v>3123</v>
      </c>
      <c r="B2003" s="66" t="s">
        <v>3124</v>
      </c>
      <c r="C2003" s="66"/>
      <c r="D2003" s="65" t="s">
        <v>14</v>
      </c>
      <c r="E2003" s="65"/>
      <c r="F2003" s="65"/>
      <c r="G2003" s="65" t="s">
        <v>41</v>
      </c>
      <c r="H2003" s="67">
        <v>0.72</v>
      </c>
      <c r="I2003" s="67"/>
      <c r="J2003" s="70">
        <v>833.47</v>
      </c>
      <c r="K2003" s="70"/>
      <c r="L2003" s="70">
        <f t="shared" si="25"/>
        <v>600.1</v>
      </c>
    </row>
    <row r="2004" ht="29.1" customHeight="1" spans="1:12">
      <c r="A2004" s="65" t="s">
        <v>3105</v>
      </c>
      <c r="B2004" s="66" t="s">
        <v>3106</v>
      </c>
      <c r="C2004" s="66"/>
      <c r="D2004" s="65" t="s">
        <v>14</v>
      </c>
      <c r="E2004" s="65"/>
      <c r="F2004" s="65"/>
      <c r="G2004" s="65" t="s">
        <v>35</v>
      </c>
      <c r="H2004" s="67">
        <v>3</v>
      </c>
      <c r="I2004" s="67"/>
      <c r="J2004" s="70">
        <v>38.67</v>
      </c>
      <c r="K2004" s="70"/>
      <c r="L2004" s="70">
        <f t="shared" si="25"/>
        <v>116.01</v>
      </c>
    </row>
    <row r="2005" ht="45.95" customHeight="1" spans="1:12">
      <c r="A2005" s="65" t="s">
        <v>3107</v>
      </c>
      <c r="B2005" s="66" t="s">
        <v>3108</v>
      </c>
      <c r="C2005" s="66"/>
      <c r="D2005" s="65" t="s">
        <v>14</v>
      </c>
      <c r="E2005" s="65"/>
      <c r="F2005" s="65"/>
      <c r="G2005" s="65" t="s">
        <v>1165</v>
      </c>
      <c r="H2005" s="67">
        <v>1</v>
      </c>
      <c r="I2005" s="67"/>
      <c r="J2005" s="70">
        <v>149.53</v>
      </c>
      <c r="K2005" s="70"/>
      <c r="L2005" s="70">
        <f t="shared" si="25"/>
        <v>149.53</v>
      </c>
    </row>
    <row r="2006" ht="21" customHeight="1" spans="1:12">
      <c r="A2006" s="65" t="s">
        <v>3109</v>
      </c>
      <c r="B2006" s="66" t="s">
        <v>3110</v>
      </c>
      <c r="C2006" s="66"/>
      <c r="D2006" s="65" t="s">
        <v>14</v>
      </c>
      <c r="E2006" s="65"/>
      <c r="F2006" s="65"/>
      <c r="G2006" s="65" t="s">
        <v>35</v>
      </c>
      <c r="H2006" s="67">
        <v>19.8</v>
      </c>
      <c r="I2006" s="67"/>
      <c r="J2006" s="70">
        <v>0.08</v>
      </c>
      <c r="K2006" s="70"/>
      <c r="L2006" s="70">
        <f t="shared" si="25"/>
        <v>1.58</v>
      </c>
    </row>
    <row r="2007" ht="38.1" customHeight="1" spans="1:12">
      <c r="A2007" s="65" t="s">
        <v>3111</v>
      </c>
      <c r="B2007" s="66" t="s">
        <v>3112</v>
      </c>
      <c r="C2007" s="66"/>
      <c r="D2007" s="65" t="s">
        <v>14</v>
      </c>
      <c r="E2007" s="65"/>
      <c r="F2007" s="65"/>
      <c r="G2007" s="65" t="s">
        <v>35</v>
      </c>
      <c r="H2007" s="67">
        <v>1</v>
      </c>
      <c r="I2007" s="67"/>
      <c r="J2007" s="70">
        <v>271.77</v>
      </c>
      <c r="K2007" s="70"/>
      <c r="L2007" s="70">
        <f t="shared" si="25"/>
        <v>271.77</v>
      </c>
    </row>
    <row r="2008" ht="15" customHeight="1" spans="1:12">
      <c r="A2008" s="2"/>
      <c r="B2008" s="2"/>
      <c r="C2008" s="2"/>
      <c r="D2008" s="2"/>
      <c r="E2008" s="2"/>
      <c r="F2008" s="2"/>
      <c r="G2008" s="2"/>
      <c r="H2008" s="68" t="s">
        <v>2424</v>
      </c>
      <c r="I2008" s="68"/>
      <c r="J2008" s="68"/>
      <c r="K2008" s="68"/>
      <c r="L2008" s="71">
        <f>SUM(L2002:L2007)</f>
        <v>1249.67</v>
      </c>
    </row>
    <row r="2009" ht="15" customHeight="1" spans="1:12">
      <c r="A2009" s="63" t="s">
        <v>2389</v>
      </c>
      <c r="B2009" s="63"/>
      <c r="C2009" s="63"/>
      <c r="D2009" s="64" t="s">
        <v>4</v>
      </c>
      <c r="E2009" s="64"/>
      <c r="F2009" s="64"/>
      <c r="G2009" s="64" t="s">
        <v>2297</v>
      </c>
      <c r="H2009" s="64" t="s">
        <v>2298</v>
      </c>
      <c r="I2009" s="64"/>
      <c r="J2009" s="64" t="s">
        <v>2299</v>
      </c>
      <c r="K2009" s="64"/>
      <c r="L2009" s="64" t="s">
        <v>2300</v>
      </c>
    </row>
    <row r="2010" ht="21" customHeight="1" spans="1:12">
      <c r="A2010" s="65" t="s">
        <v>3113</v>
      </c>
      <c r="B2010" s="66" t="s">
        <v>3114</v>
      </c>
      <c r="C2010" s="66"/>
      <c r="D2010" s="65" t="s">
        <v>14</v>
      </c>
      <c r="E2010" s="65"/>
      <c r="F2010" s="65"/>
      <c r="G2010" s="65" t="s">
        <v>2392</v>
      </c>
      <c r="H2010" s="67">
        <v>1.678</v>
      </c>
      <c r="I2010" s="67"/>
      <c r="J2010" s="70">
        <v>30.84</v>
      </c>
      <c r="K2010" s="70"/>
      <c r="L2010" s="70">
        <f>ROUND(ROUND(H2010,8)*J2010,2)</f>
        <v>51.75</v>
      </c>
    </row>
    <row r="2011" ht="15" customHeight="1" spans="1:12">
      <c r="A2011" s="65" t="s">
        <v>2395</v>
      </c>
      <c r="B2011" s="66" t="s">
        <v>2396</v>
      </c>
      <c r="C2011" s="66"/>
      <c r="D2011" s="65" t="s">
        <v>14</v>
      </c>
      <c r="E2011" s="65"/>
      <c r="F2011" s="65"/>
      <c r="G2011" s="65" t="s">
        <v>2392</v>
      </c>
      <c r="H2011" s="67">
        <v>0.839</v>
      </c>
      <c r="I2011" s="67"/>
      <c r="J2011" s="70">
        <v>23.23</v>
      </c>
      <c r="K2011" s="70"/>
      <c r="L2011" s="70">
        <f>ROUND(ROUND(H2011,8)*J2011,2)</f>
        <v>19.49</v>
      </c>
    </row>
    <row r="2012" ht="18" customHeight="1" spans="1:12">
      <c r="A2012" s="2"/>
      <c r="B2012" s="2"/>
      <c r="C2012" s="2"/>
      <c r="D2012" s="2"/>
      <c r="E2012" s="2"/>
      <c r="F2012" s="2"/>
      <c r="G2012" s="2"/>
      <c r="H2012" s="68" t="s">
        <v>2393</v>
      </c>
      <c r="I2012" s="68"/>
      <c r="J2012" s="68"/>
      <c r="K2012" s="68"/>
      <c r="L2012" s="71">
        <f>SUM(L2010:L2011)</f>
        <v>71.24</v>
      </c>
    </row>
    <row r="2013" ht="15" customHeight="1" spans="1:12">
      <c r="A2013" s="63" t="s">
        <v>2314</v>
      </c>
      <c r="B2013" s="63"/>
      <c r="C2013" s="63"/>
      <c r="D2013" s="64" t="s">
        <v>4</v>
      </c>
      <c r="E2013" s="64"/>
      <c r="F2013" s="64"/>
      <c r="G2013" s="64" t="s">
        <v>2297</v>
      </c>
      <c r="H2013" s="64" t="s">
        <v>2298</v>
      </c>
      <c r="I2013" s="64"/>
      <c r="J2013" s="64" t="s">
        <v>2299</v>
      </c>
      <c r="K2013" s="64"/>
      <c r="L2013" s="64" t="s">
        <v>2300</v>
      </c>
    </row>
    <row r="2014" ht="29.1" customHeight="1" spans="1:12">
      <c r="A2014" s="65" t="s">
        <v>3115</v>
      </c>
      <c r="B2014" s="66" t="s">
        <v>3116</v>
      </c>
      <c r="C2014" s="66"/>
      <c r="D2014" s="65" t="s">
        <v>14</v>
      </c>
      <c r="E2014" s="65"/>
      <c r="F2014" s="65"/>
      <c r="G2014" s="65" t="s">
        <v>41</v>
      </c>
      <c r="H2014" s="67">
        <v>3.78</v>
      </c>
      <c r="I2014" s="67"/>
      <c r="J2014" s="70">
        <v>19.84</v>
      </c>
      <c r="K2014" s="70"/>
      <c r="L2014" s="70">
        <f>ROUND(ROUND(H2014,8)*J2014,2)</f>
        <v>75</v>
      </c>
    </row>
    <row r="2015" ht="29.1" customHeight="1" spans="1:12">
      <c r="A2015" s="65" t="s">
        <v>3117</v>
      </c>
      <c r="B2015" s="66" t="s">
        <v>3118</v>
      </c>
      <c r="C2015" s="66"/>
      <c r="D2015" s="65" t="s">
        <v>14</v>
      </c>
      <c r="E2015" s="65"/>
      <c r="F2015" s="65"/>
      <c r="G2015" s="65" t="s">
        <v>41</v>
      </c>
      <c r="H2015" s="67">
        <v>3.78</v>
      </c>
      <c r="I2015" s="67"/>
      <c r="J2015" s="70">
        <v>18.95</v>
      </c>
      <c r="K2015" s="70"/>
      <c r="L2015" s="70">
        <f>ROUND(ROUND(H2015,8)*J2015,2)</f>
        <v>71.63</v>
      </c>
    </row>
    <row r="2016" ht="15" customHeight="1" spans="1:12">
      <c r="A2016" s="2"/>
      <c r="B2016" s="2"/>
      <c r="C2016" s="2"/>
      <c r="D2016" s="2"/>
      <c r="E2016" s="2"/>
      <c r="F2016" s="2"/>
      <c r="G2016" s="2"/>
      <c r="H2016" s="68" t="s">
        <v>2317</v>
      </c>
      <c r="I2016" s="68"/>
      <c r="J2016" s="68"/>
      <c r="K2016" s="68"/>
      <c r="L2016" s="71">
        <f>SUM(L2014:L2015)</f>
        <v>146.63</v>
      </c>
    </row>
    <row r="2017" ht="15" customHeight="1" spans="1:12">
      <c r="A2017" s="93" t="s">
        <v>3125</v>
      </c>
      <c r="B2017" s="93"/>
      <c r="C2017" s="93"/>
      <c r="D2017" s="93"/>
      <c r="E2017" s="2"/>
      <c r="F2017" s="2"/>
      <c r="G2017" s="2"/>
      <c r="H2017" s="69" t="s">
        <v>2318</v>
      </c>
      <c r="I2017" s="69"/>
      <c r="J2017" s="69"/>
      <c r="K2017" s="69"/>
      <c r="L2017" s="72">
        <v>1467.54</v>
      </c>
    </row>
    <row r="2018" ht="2.1" customHeight="1" spans="1:12">
      <c r="A2018" s="93"/>
      <c r="B2018" s="93"/>
      <c r="C2018" s="93"/>
      <c r="D2018" s="93"/>
      <c r="E2018" s="2"/>
      <c r="F2018" s="2"/>
      <c r="G2018" s="2"/>
      <c r="H2018" s="2"/>
      <c r="I2018" s="2"/>
      <c r="J2018" s="2"/>
      <c r="K2018" s="2"/>
      <c r="L2018" s="2"/>
    </row>
    <row r="2019" ht="9.95" customHeight="1" spans="1:12">
      <c r="A2019" s="2"/>
      <c r="B2019" s="2"/>
      <c r="C2019" s="2"/>
      <c r="D2019" s="2"/>
      <c r="E2019" s="2"/>
      <c r="F2019" s="2"/>
      <c r="G2019" s="2"/>
      <c r="H2019" s="61"/>
      <c r="I2019" s="61"/>
      <c r="J2019" s="61"/>
      <c r="K2019" s="61"/>
      <c r="L2019" s="61"/>
    </row>
    <row r="2020" ht="20.1" customHeight="1" spans="1:12">
      <c r="A2020" s="62" t="s">
        <v>3126</v>
      </c>
      <c r="B2020" s="62"/>
      <c r="C2020" s="62"/>
      <c r="D2020" s="62"/>
      <c r="E2020" s="62"/>
      <c r="F2020" s="62"/>
      <c r="G2020" s="62"/>
      <c r="H2020" s="62"/>
      <c r="I2020" s="62"/>
      <c r="J2020" s="62"/>
      <c r="K2020" s="62"/>
      <c r="L2020" s="62"/>
    </row>
    <row r="2021" ht="15" customHeight="1" spans="1:12">
      <c r="A2021" s="63" t="s">
        <v>2413</v>
      </c>
      <c r="B2021" s="63"/>
      <c r="C2021" s="63"/>
      <c r="D2021" s="64" t="s">
        <v>4</v>
      </c>
      <c r="E2021" s="64"/>
      <c r="F2021" s="64"/>
      <c r="G2021" s="64" t="s">
        <v>2297</v>
      </c>
      <c r="H2021" s="64" t="s">
        <v>2298</v>
      </c>
      <c r="I2021" s="64"/>
      <c r="J2021" s="64" t="s">
        <v>2299</v>
      </c>
      <c r="K2021" s="64"/>
      <c r="L2021" s="64" t="s">
        <v>2300</v>
      </c>
    </row>
    <row r="2022" ht="29.1" customHeight="1" spans="1:12">
      <c r="A2022" s="65" t="s">
        <v>3105</v>
      </c>
      <c r="B2022" s="66" t="s">
        <v>3106</v>
      </c>
      <c r="C2022" s="66"/>
      <c r="D2022" s="65" t="s">
        <v>14</v>
      </c>
      <c r="E2022" s="65"/>
      <c r="F2022" s="65"/>
      <c r="G2022" s="65" t="s">
        <v>35</v>
      </c>
      <c r="H2022" s="67">
        <v>3</v>
      </c>
      <c r="I2022" s="67"/>
      <c r="J2022" s="70">
        <v>38.67</v>
      </c>
      <c r="K2022" s="70"/>
      <c r="L2022" s="70">
        <f>ROUND(ROUND(H2022,8)*J2022,2)</f>
        <v>116.01</v>
      </c>
    </row>
    <row r="2023" ht="45.95" customHeight="1" spans="1:12">
      <c r="A2023" s="65" t="s">
        <v>3107</v>
      </c>
      <c r="B2023" s="66" t="s">
        <v>3108</v>
      </c>
      <c r="C2023" s="66"/>
      <c r="D2023" s="65" t="s">
        <v>14</v>
      </c>
      <c r="E2023" s="65"/>
      <c r="F2023" s="65"/>
      <c r="G2023" s="65" t="s">
        <v>1165</v>
      </c>
      <c r="H2023" s="67">
        <v>1</v>
      </c>
      <c r="I2023" s="67"/>
      <c r="J2023" s="70">
        <v>149.53</v>
      </c>
      <c r="K2023" s="70"/>
      <c r="L2023" s="70">
        <f>ROUND(ROUND(H2023,8)*J2023,2)</f>
        <v>149.53</v>
      </c>
    </row>
    <row r="2024" ht="21" customHeight="1" spans="1:12">
      <c r="A2024" s="65" t="s">
        <v>3109</v>
      </c>
      <c r="B2024" s="66" t="s">
        <v>3110</v>
      </c>
      <c r="C2024" s="66"/>
      <c r="D2024" s="65" t="s">
        <v>14</v>
      </c>
      <c r="E2024" s="65"/>
      <c r="F2024" s="65"/>
      <c r="G2024" s="65" t="s">
        <v>35</v>
      </c>
      <c r="H2024" s="67">
        <v>19.8</v>
      </c>
      <c r="I2024" s="67"/>
      <c r="J2024" s="70">
        <v>0.08</v>
      </c>
      <c r="K2024" s="70"/>
      <c r="L2024" s="70">
        <f>ROUND(ROUND(H2024,8)*J2024,2)</f>
        <v>1.58</v>
      </c>
    </row>
    <row r="2025" ht="38.1" customHeight="1" spans="1:12">
      <c r="A2025" s="65" t="s">
        <v>3127</v>
      </c>
      <c r="B2025" s="66" t="s">
        <v>3128</v>
      </c>
      <c r="C2025" s="66"/>
      <c r="D2025" s="65" t="s">
        <v>14</v>
      </c>
      <c r="E2025" s="65"/>
      <c r="F2025" s="65"/>
      <c r="G2025" s="65" t="s">
        <v>35</v>
      </c>
      <c r="H2025" s="67">
        <v>1</v>
      </c>
      <c r="I2025" s="67"/>
      <c r="J2025" s="70">
        <v>185.78</v>
      </c>
      <c r="K2025" s="70"/>
      <c r="L2025" s="70">
        <f>ROUND(ROUND(H2025,8)*J2025,2)</f>
        <v>185.78</v>
      </c>
    </row>
    <row r="2026" ht="38.1" customHeight="1" spans="1:12">
      <c r="A2026" s="65" t="s">
        <v>3111</v>
      </c>
      <c r="B2026" s="66" t="s">
        <v>3112</v>
      </c>
      <c r="C2026" s="66"/>
      <c r="D2026" s="65" t="s">
        <v>14</v>
      </c>
      <c r="E2026" s="65"/>
      <c r="F2026" s="65"/>
      <c r="G2026" s="65" t="s">
        <v>35</v>
      </c>
      <c r="H2026" s="67">
        <v>1</v>
      </c>
      <c r="I2026" s="67"/>
      <c r="J2026" s="70">
        <v>271.77</v>
      </c>
      <c r="K2026" s="70"/>
      <c r="L2026" s="70">
        <f>ROUND(ROUND(H2026,8)*J2026,2)</f>
        <v>271.77</v>
      </c>
    </row>
    <row r="2027" ht="15" customHeight="1" spans="1:12">
      <c r="A2027" s="2"/>
      <c r="B2027" s="2"/>
      <c r="C2027" s="2"/>
      <c r="D2027" s="2"/>
      <c r="E2027" s="2"/>
      <c r="F2027" s="2"/>
      <c r="G2027" s="2"/>
      <c r="H2027" s="68" t="s">
        <v>2424</v>
      </c>
      <c r="I2027" s="68"/>
      <c r="J2027" s="68"/>
      <c r="K2027" s="68"/>
      <c r="L2027" s="71">
        <f>SUM(L2022:L2026)</f>
        <v>724.67</v>
      </c>
    </row>
    <row r="2028" ht="15" customHeight="1" spans="1:12">
      <c r="A2028" s="63" t="s">
        <v>2389</v>
      </c>
      <c r="B2028" s="63"/>
      <c r="C2028" s="63"/>
      <c r="D2028" s="64" t="s">
        <v>4</v>
      </c>
      <c r="E2028" s="64"/>
      <c r="F2028" s="64"/>
      <c r="G2028" s="64" t="s">
        <v>2297</v>
      </c>
      <c r="H2028" s="64" t="s">
        <v>2298</v>
      </c>
      <c r="I2028" s="64"/>
      <c r="J2028" s="64" t="s">
        <v>2299</v>
      </c>
      <c r="K2028" s="64"/>
      <c r="L2028" s="64" t="s">
        <v>2300</v>
      </c>
    </row>
    <row r="2029" ht="21" customHeight="1" spans="1:12">
      <c r="A2029" s="65" t="s">
        <v>3113</v>
      </c>
      <c r="B2029" s="66" t="s">
        <v>3114</v>
      </c>
      <c r="C2029" s="66"/>
      <c r="D2029" s="65" t="s">
        <v>14</v>
      </c>
      <c r="E2029" s="65"/>
      <c r="F2029" s="65"/>
      <c r="G2029" s="65" t="s">
        <v>2392</v>
      </c>
      <c r="H2029" s="67">
        <v>1.678</v>
      </c>
      <c r="I2029" s="67"/>
      <c r="J2029" s="70">
        <v>30.84</v>
      </c>
      <c r="K2029" s="70"/>
      <c r="L2029" s="70">
        <f>ROUND(ROUND(H2029,8)*J2029,2)</f>
        <v>51.75</v>
      </c>
    </row>
    <row r="2030" ht="15" customHeight="1" spans="1:12">
      <c r="A2030" s="65" t="s">
        <v>2395</v>
      </c>
      <c r="B2030" s="66" t="s">
        <v>2396</v>
      </c>
      <c r="C2030" s="66"/>
      <c r="D2030" s="65" t="s">
        <v>14</v>
      </c>
      <c r="E2030" s="65"/>
      <c r="F2030" s="65"/>
      <c r="G2030" s="65" t="s">
        <v>2392</v>
      </c>
      <c r="H2030" s="67">
        <v>0.839</v>
      </c>
      <c r="I2030" s="67"/>
      <c r="J2030" s="70">
        <v>23.23</v>
      </c>
      <c r="K2030" s="70"/>
      <c r="L2030" s="70">
        <f>ROUND(ROUND(H2030,8)*J2030,2)</f>
        <v>19.49</v>
      </c>
    </row>
    <row r="2031" ht="18" customHeight="1" spans="1:12">
      <c r="A2031" s="2"/>
      <c r="B2031" s="2"/>
      <c r="C2031" s="2"/>
      <c r="D2031" s="2"/>
      <c r="E2031" s="2"/>
      <c r="F2031" s="2"/>
      <c r="G2031" s="2"/>
      <c r="H2031" s="68" t="s">
        <v>2393</v>
      </c>
      <c r="I2031" s="68"/>
      <c r="J2031" s="68"/>
      <c r="K2031" s="68"/>
      <c r="L2031" s="71">
        <f>SUM(L2029:L2030)</f>
        <v>71.24</v>
      </c>
    </row>
    <row r="2032" ht="15" customHeight="1" spans="1:12">
      <c r="A2032" s="63" t="s">
        <v>2314</v>
      </c>
      <c r="B2032" s="63"/>
      <c r="C2032" s="63"/>
      <c r="D2032" s="64" t="s">
        <v>4</v>
      </c>
      <c r="E2032" s="64"/>
      <c r="F2032" s="64"/>
      <c r="G2032" s="64" t="s">
        <v>2297</v>
      </c>
      <c r="H2032" s="64" t="s">
        <v>2298</v>
      </c>
      <c r="I2032" s="64"/>
      <c r="J2032" s="64" t="s">
        <v>2299</v>
      </c>
      <c r="K2032" s="64"/>
      <c r="L2032" s="64" t="s">
        <v>2300</v>
      </c>
    </row>
    <row r="2033" ht="29.1" customHeight="1" spans="1:12">
      <c r="A2033" s="65" t="s">
        <v>3115</v>
      </c>
      <c r="B2033" s="66" t="s">
        <v>3116</v>
      </c>
      <c r="C2033" s="66"/>
      <c r="D2033" s="65" t="s">
        <v>14</v>
      </c>
      <c r="E2033" s="65"/>
      <c r="F2033" s="65"/>
      <c r="G2033" s="65" t="s">
        <v>41</v>
      </c>
      <c r="H2033" s="67">
        <v>5.42</v>
      </c>
      <c r="I2033" s="67"/>
      <c r="J2033" s="70">
        <v>19.84</v>
      </c>
      <c r="K2033" s="70"/>
      <c r="L2033" s="70">
        <f>ROUND(ROUND(H2033,8)*J2033,2)</f>
        <v>107.53</v>
      </c>
    </row>
    <row r="2034" ht="38.1" customHeight="1" spans="1:12">
      <c r="A2034" s="65" t="s">
        <v>3129</v>
      </c>
      <c r="B2034" s="66" t="s">
        <v>3130</v>
      </c>
      <c r="C2034" s="66"/>
      <c r="D2034" s="65" t="s">
        <v>14</v>
      </c>
      <c r="E2034" s="65"/>
      <c r="F2034" s="65"/>
      <c r="G2034" s="65" t="s">
        <v>41</v>
      </c>
      <c r="H2034" s="67">
        <v>0.23</v>
      </c>
      <c r="I2034" s="67"/>
      <c r="J2034" s="70">
        <v>459.2</v>
      </c>
      <c r="K2034" s="70"/>
      <c r="L2034" s="70">
        <f>ROUND(ROUND(H2034,8)*J2034,2)</f>
        <v>105.62</v>
      </c>
    </row>
    <row r="2035" ht="29.1" customHeight="1" spans="1:12">
      <c r="A2035" s="65" t="s">
        <v>3117</v>
      </c>
      <c r="B2035" s="66" t="s">
        <v>3118</v>
      </c>
      <c r="C2035" s="66"/>
      <c r="D2035" s="65" t="s">
        <v>14</v>
      </c>
      <c r="E2035" s="65"/>
      <c r="F2035" s="65"/>
      <c r="G2035" s="65" t="s">
        <v>41</v>
      </c>
      <c r="H2035" s="67">
        <v>5.42</v>
      </c>
      <c r="I2035" s="67"/>
      <c r="J2035" s="70">
        <v>18.95</v>
      </c>
      <c r="K2035" s="70"/>
      <c r="L2035" s="70">
        <f>ROUND(ROUND(H2035,8)*J2035,2)</f>
        <v>102.71</v>
      </c>
    </row>
    <row r="2036" ht="15" customHeight="1" spans="1:12">
      <c r="A2036" s="2"/>
      <c r="B2036" s="2"/>
      <c r="C2036" s="2"/>
      <c r="D2036" s="2"/>
      <c r="E2036" s="2"/>
      <c r="F2036" s="2"/>
      <c r="G2036" s="2"/>
      <c r="H2036" s="68" t="s">
        <v>2317</v>
      </c>
      <c r="I2036" s="68"/>
      <c r="J2036" s="68"/>
      <c r="K2036" s="68"/>
      <c r="L2036" s="71">
        <f>SUM(L2033:L2035)</f>
        <v>315.86</v>
      </c>
    </row>
    <row r="2037" ht="15" customHeight="1" spans="1:12">
      <c r="A2037" s="93" t="s">
        <v>3125</v>
      </c>
      <c r="B2037" s="93"/>
      <c r="C2037" s="93"/>
      <c r="D2037" s="93"/>
      <c r="E2037" s="2"/>
      <c r="F2037" s="2"/>
      <c r="G2037" s="2"/>
      <c r="H2037" s="69" t="s">
        <v>2318</v>
      </c>
      <c r="I2037" s="69"/>
      <c r="J2037" s="69"/>
      <c r="K2037" s="69"/>
      <c r="L2037" s="72">
        <v>1111.77</v>
      </c>
    </row>
    <row r="2038" ht="2.1" customHeight="1" spans="1:12">
      <c r="A2038" s="93"/>
      <c r="B2038" s="93"/>
      <c r="C2038" s="93"/>
      <c r="D2038" s="93"/>
      <c r="E2038" s="2"/>
      <c r="F2038" s="2"/>
      <c r="G2038" s="2"/>
      <c r="H2038" s="2"/>
      <c r="I2038" s="2"/>
      <c r="J2038" s="2"/>
      <c r="K2038" s="2"/>
      <c r="L2038" s="2"/>
    </row>
    <row r="2039" ht="9.95" customHeight="1" spans="1:12">
      <c r="A2039" s="2"/>
      <c r="B2039" s="2"/>
      <c r="C2039" s="2"/>
      <c r="D2039" s="2"/>
      <c r="E2039" s="2"/>
      <c r="F2039" s="2"/>
      <c r="G2039" s="2"/>
      <c r="H2039" s="61"/>
      <c r="I2039" s="61"/>
      <c r="J2039" s="61"/>
      <c r="K2039" s="61"/>
      <c r="L2039" s="61"/>
    </row>
    <row r="2040" ht="20.1" customHeight="1" spans="1:12">
      <c r="A2040" s="62" t="s">
        <v>3131</v>
      </c>
      <c r="B2040" s="62"/>
      <c r="C2040" s="62"/>
      <c r="D2040" s="62"/>
      <c r="E2040" s="62"/>
      <c r="F2040" s="62"/>
      <c r="G2040" s="62"/>
      <c r="H2040" s="62"/>
      <c r="I2040" s="62"/>
      <c r="J2040" s="62"/>
      <c r="K2040" s="62"/>
      <c r="L2040" s="62"/>
    </row>
    <row r="2041" ht="15" customHeight="1" spans="1:12">
      <c r="A2041" s="63" t="s">
        <v>2413</v>
      </c>
      <c r="B2041" s="63"/>
      <c r="C2041" s="63"/>
      <c r="D2041" s="64" t="s">
        <v>4</v>
      </c>
      <c r="E2041" s="64"/>
      <c r="F2041" s="64"/>
      <c r="G2041" s="64" t="s">
        <v>2297</v>
      </c>
      <c r="H2041" s="64" t="s">
        <v>2298</v>
      </c>
      <c r="I2041" s="64"/>
      <c r="J2041" s="64" t="s">
        <v>2299</v>
      </c>
      <c r="K2041" s="64"/>
      <c r="L2041" s="64" t="s">
        <v>2300</v>
      </c>
    </row>
    <row r="2042" ht="29.1" customHeight="1" spans="1:12">
      <c r="A2042" s="65" t="s">
        <v>3132</v>
      </c>
      <c r="B2042" s="66" t="s">
        <v>3133</v>
      </c>
      <c r="C2042" s="66"/>
      <c r="D2042" s="65" t="s">
        <v>14</v>
      </c>
      <c r="E2042" s="65"/>
      <c r="F2042" s="65"/>
      <c r="G2042" s="65" t="s">
        <v>35</v>
      </c>
      <c r="H2042" s="67">
        <v>2.0833</v>
      </c>
      <c r="I2042" s="67"/>
      <c r="J2042" s="70">
        <v>167.72</v>
      </c>
      <c r="K2042" s="70"/>
      <c r="L2042" s="70">
        <f>TRUNC(TRUNC(H2042,8)*J2042,2)</f>
        <v>349.41</v>
      </c>
    </row>
    <row r="2043" ht="29.1" customHeight="1" spans="1:12">
      <c r="A2043" s="65" t="s">
        <v>3134</v>
      </c>
      <c r="B2043" s="66" t="s">
        <v>3135</v>
      </c>
      <c r="C2043" s="66"/>
      <c r="D2043" s="65" t="s">
        <v>14</v>
      </c>
      <c r="E2043" s="65"/>
      <c r="F2043" s="65"/>
      <c r="G2043" s="65" t="s">
        <v>35</v>
      </c>
      <c r="H2043" s="67">
        <v>24.4</v>
      </c>
      <c r="I2043" s="67"/>
      <c r="J2043" s="70">
        <v>0.19</v>
      </c>
      <c r="K2043" s="70"/>
      <c r="L2043" s="70">
        <f>TRUNC(TRUNC(H2043,8)*J2043,2)</f>
        <v>4.63</v>
      </c>
    </row>
    <row r="2044" ht="15" customHeight="1" spans="1:12">
      <c r="A2044" s="65" t="s">
        <v>3136</v>
      </c>
      <c r="B2044" s="66" t="s">
        <v>3137</v>
      </c>
      <c r="C2044" s="66"/>
      <c r="D2044" s="65" t="s">
        <v>14</v>
      </c>
      <c r="E2044" s="65"/>
      <c r="F2044" s="65"/>
      <c r="G2044" s="65" t="s">
        <v>35</v>
      </c>
      <c r="H2044" s="67">
        <v>1.2467</v>
      </c>
      <c r="I2044" s="67"/>
      <c r="J2044" s="70">
        <v>21.07</v>
      </c>
      <c r="K2044" s="70"/>
      <c r="L2044" s="70">
        <f>TRUNC(TRUNC(H2044,8)*J2044,2)</f>
        <v>26.26</v>
      </c>
    </row>
    <row r="2045" ht="15" customHeight="1" spans="1:12">
      <c r="A2045" s="2"/>
      <c r="B2045" s="2"/>
      <c r="C2045" s="2"/>
      <c r="D2045" s="2"/>
      <c r="E2045" s="2"/>
      <c r="F2045" s="2"/>
      <c r="G2045" s="2"/>
      <c r="H2045" s="68" t="s">
        <v>2424</v>
      </c>
      <c r="I2045" s="68"/>
      <c r="J2045" s="68"/>
      <c r="K2045" s="68"/>
      <c r="L2045" s="71">
        <f>SUM(L2042:L2044)</f>
        <v>380.3</v>
      </c>
    </row>
    <row r="2046" ht="15" customHeight="1" spans="1:12">
      <c r="A2046" s="63" t="s">
        <v>2389</v>
      </c>
      <c r="B2046" s="63"/>
      <c r="C2046" s="63"/>
      <c r="D2046" s="64" t="s">
        <v>4</v>
      </c>
      <c r="E2046" s="64"/>
      <c r="F2046" s="64"/>
      <c r="G2046" s="64" t="s">
        <v>2297</v>
      </c>
      <c r="H2046" s="64" t="s">
        <v>2298</v>
      </c>
      <c r="I2046" s="64"/>
      <c r="J2046" s="64" t="s">
        <v>2299</v>
      </c>
      <c r="K2046" s="64"/>
      <c r="L2046" s="64" t="s">
        <v>2300</v>
      </c>
    </row>
    <row r="2047" ht="15" customHeight="1" spans="1:12">
      <c r="A2047" s="65" t="s">
        <v>2630</v>
      </c>
      <c r="B2047" s="66" t="s">
        <v>2631</v>
      </c>
      <c r="C2047" s="66"/>
      <c r="D2047" s="65" t="s">
        <v>14</v>
      </c>
      <c r="E2047" s="65"/>
      <c r="F2047" s="65"/>
      <c r="G2047" s="65" t="s">
        <v>2392</v>
      </c>
      <c r="H2047" s="67">
        <v>1.707</v>
      </c>
      <c r="I2047" s="67"/>
      <c r="J2047" s="70">
        <v>32.27</v>
      </c>
      <c r="K2047" s="70"/>
      <c r="L2047" s="70">
        <f>TRUNC(TRUNC(H2047,8)*J2047,2)</f>
        <v>55.08</v>
      </c>
    </row>
    <row r="2048" ht="15" customHeight="1" spans="1:12">
      <c r="A2048" s="65" t="s">
        <v>2395</v>
      </c>
      <c r="B2048" s="66" t="s">
        <v>2396</v>
      </c>
      <c r="C2048" s="66"/>
      <c r="D2048" s="65" t="s">
        <v>14</v>
      </c>
      <c r="E2048" s="65"/>
      <c r="F2048" s="65"/>
      <c r="G2048" s="65" t="s">
        <v>2392</v>
      </c>
      <c r="H2048" s="67">
        <v>0.853</v>
      </c>
      <c r="I2048" s="67"/>
      <c r="J2048" s="70">
        <v>23.23</v>
      </c>
      <c r="K2048" s="70"/>
      <c r="L2048" s="70">
        <f>TRUNC(TRUNC(H2048,8)*J2048,2)</f>
        <v>19.81</v>
      </c>
    </row>
    <row r="2049" ht="18" customHeight="1" spans="1:12">
      <c r="A2049" s="2"/>
      <c r="B2049" s="2"/>
      <c r="C2049" s="2"/>
      <c r="D2049" s="2"/>
      <c r="E2049" s="2"/>
      <c r="F2049" s="2"/>
      <c r="G2049" s="2"/>
      <c r="H2049" s="68" t="s">
        <v>2393</v>
      </c>
      <c r="I2049" s="68"/>
      <c r="J2049" s="68"/>
      <c r="K2049" s="68"/>
      <c r="L2049" s="71">
        <f>SUM(L2047:L2048)</f>
        <v>74.89</v>
      </c>
    </row>
    <row r="2050" ht="15" customHeight="1" spans="1:12">
      <c r="A2050" s="2"/>
      <c r="B2050" s="2"/>
      <c r="C2050" s="2"/>
      <c r="D2050" s="2"/>
      <c r="E2050" s="2"/>
      <c r="F2050" s="2"/>
      <c r="G2050" s="2"/>
      <c r="H2050" s="69" t="s">
        <v>2318</v>
      </c>
      <c r="I2050" s="69"/>
      <c r="J2050" s="69"/>
      <c r="K2050" s="69"/>
      <c r="L2050" s="72">
        <f>SUM(L2045,L2049)</f>
        <v>455.19</v>
      </c>
    </row>
    <row r="2051" ht="9.95" customHeight="1" spans="1:12">
      <c r="A2051" s="2"/>
      <c r="B2051" s="2"/>
      <c r="C2051" s="2"/>
      <c r="D2051" s="2"/>
      <c r="E2051" s="2"/>
      <c r="F2051" s="2"/>
      <c r="G2051" s="2"/>
      <c r="H2051" s="61"/>
      <c r="I2051" s="61"/>
      <c r="J2051" s="61"/>
      <c r="K2051" s="61"/>
      <c r="L2051" s="61"/>
    </row>
    <row r="2052" ht="20.1" customHeight="1" spans="1:12">
      <c r="A2052" s="62" t="s">
        <v>3138</v>
      </c>
      <c r="B2052" s="62"/>
      <c r="C2052" s="62"/>
      <c r="D2052" s="62"/>
      <c r="E2052" s="62"/>
      <c r="F2052" s="62"/>
      <c r="G2052" s="62"/>
      <c r="H2052" s="62"/>
      <c r="I2052" s="62"/>
      <c r="J2052" s="62"/>
      <c r="K2052" s="62"/>
      <c r="L2052" s="62"/>
    </row>
    <row r="2053" ht="15" customHeight="1" spans="1:12">
      <c r="A2053" s="63" t="s">
        <v>2413</v>
      </c>
      <c r="B2053" s="63"/>
      <c r="C2053" s="63"/>
      <c r="D2053" s="64" t="s">
        <v>4</v>
      </c>
      <c r="E2053" s="64"/>
      <c r="F2053" s="64"/>
      <c r="G2053" s="64" t="s">
        <v>2297</v>
      </c>
      <c r="H2053" s="64" t="s">
        <v>2298</v>
      </c>
      <c r="I2053" s="64"/>
      <c r="J2053" s="64" t="s">
        <v>2299</v>
      </c>
      <c r="K2053" s="64"/>
      <c r="L2053" s="64" t="s">
        <v>2300</v>
      </c>
    </row>
    <row r="2054" ht="38.1" customHeight="1" spans="1:12">
      <c r="A2054" s="65" t="s">
        <v>3139</v>
      </c>
      <c r="B2054" s="66" t="s">
        <v>3140</v>
      </c>
      <c r="C2054" s="66"/>
      <c r="D2054" s="65" t="s">
        <v>14</v>
      </c>
      <c r="E2054" s="65"/>
      <c r="F2054" s="65"/>
      <c r="G2054" s="65" t="s">
        <v>35</v>
      </c>
      <c r="H2054" s="67">
        <v>0.8333</v>
      </c>
      <c r="I2054" s="67"/>
      <c r="J2054" s="70">
        <v>227.76</v>
      </c>
      <c r="K2054" s="70"/>
      <c r="L2054" s="70">
        <f>TRUNC(TRUNC(H2054,8)*J2054,2)</f>
        <v>189.79</v>
      </c>
    </row>
    <row r="2055" ht="29.1" customHeight="1" spans="1:12">
      <c r="A2055" s="65" t="s">
        <v>3134</v>
      </c>
      <c r="B2055" s="66" t="s">
        <v>3135</v>
      </c>
      <c r="C2055" s="66"/>
      <c r="D2055" s="65" t="s">
        <v>14</v>
      </c>
      <c r="E2055" s="65"/>
      <c r="F2055" s="65"/>
      <c r="G2055" s="65" t="s">
        <v>35</v>
      </c>
      <c r="H2055" s="67">
        <v>9.2</v>
      </c>
      <c r="I2055" s="67"/>
      <c r="J2055" s="70">
        <v>0.19</v>
      </c>
      <c r="K2055" s="70"/>
      <c r="L2055" s="70">
        <f>TRUNC(TRUNC(H2055,8)*J2055,2)</f>
        <v>1.74</v>
      </c>
    </row>
    <row r="2056" ht="15" customHeight="1" spans="1:12">
      <c r="A2056" s="65" t="s">
        <v>3136</v>
      </c>
      <c r="B2056" s="66" t="s">
        <v>3137</v>
      </c>
      <c r="C2056" s="66"/>
      <c r="D2056" s="65" t="s">
        <v>14</v>
      </c>
      <c r="E2056" s="65"/>
      <c r="F2056" s="65"/>
      <c r="G2056" s="65" t="s">
        <v>35</v>
      </c>
      <c r="H2056" s="67">
        <v>0.6233</v>
      </c>
      <c r="I2056" s="67"/>
      <c r="J2056" s="70">
        <v>21.07</v>
      </c>
      <c r="K2056" s="70"/>
      <c r="L2056" s="70">
        <f>TRUNC(TRUNC(H2056,8)*J2056,2)</f>
        <v>13.13</v>
      </c>
    </row>
    <row r="2057" ht="15" customHeight="1" spans="1:12">
      <c r="A2057" s="2"/>
      <c r="B2057" s="2"/>
      <c r="C2057" s="2"/>
      <c r="D2057" s="2"/>
      <c r="E2057" s="2"/>
      <c r="F2057" s="2"/>
      <c r="G2057" s="2"/>
      <c r="H2057" s="68" t="s">
        <v>2424</v>
      </c>
      <c r="I2057" s="68"/>
      <c r="J2057" s="68"/>
      <c r="K2057" s="68"/>
      <c r="L2057" s="71">
        <f>SUM(L2054:L2056)</f>
        <v>204.66</v>
      </c>
    </row>
    <row r="2058" ht="15" customHeight="1" spans="1:12">
      <c r="A2058" s="63" t="s">
        <v>2389</v>
      </c>
      <c r="B2058" s="63"/>
      <c r="C2058" s="63"/>
      <c r="D2058" s="64" t="s">
        <v>4</v>
      </c>
      <c r="E2058" s="64"/>
      <c r="F2058" s="64"/>
      <c r="G2058" s="64" t="s">
        <v>2297</v>
      </c>
      <c r="H2058" s="64" t="s">
        <v>2298</v>
      </c>
      <c r="I2058" s="64"/>
      <c r="J2058" s="64" t="s">
        <v>2299</v>
      </c>
      <c r="K2058" s="64"/>
      <c r="L2058" s="64" t="s">
        <v>2300</v>
      </c>
    </row>
    <row r="2059" ht="15" customHeight="1" spans="1:12">
      <c r="A2059" s="65" t="s">
        <v>2630</v>
      </c>
      <c r="B2059" s="66" t="s">
        <v>2631</v>
      </c>
      <c r="C2059" s="66"/>
      <c r="D2059" s="65" t="s">
        <v>14</v>
      </c>
      <c r="E2059" s="65"/>
      <c r="F2059" s="65"/>
      <c r="G2059" s="65" t="s">
        <v>2392</v>
      </c>
      <c r="H2059" s="67">
        <v>0.519</v>
      </c>
      <c r="I2059" s="67"/>
      <c r="J2059" s="70">
        <v>32.27</v>
      </c>
      <c r="K2059" s="70"/>
      <c r="L2059" s="70">
        <f>TRUNC(TRUNC(H2059,8)*J2059,2)</f>
        <v>16.74</v>
      </c>
    </row>
    <row r="2060" ht="15" customHeight="1" spans="1:12">
      <c r="A2060" s="65" t="s">
        <v>2395</v>
      </c>
      <c r="B2060" s="66" t="s">
        <v>2396</v>
      </c>
      <c r="C2060" s="66"/>
      <c r="D2060" s="65" t="s">
        <v>14</v>
      </c>
      <c r="E2060" s="65"/>
      <c r="F2060" s="65"/>
      <c r="G2060" s="65" t="s">
        <v>2392</v>
      </c>
      <c r="H2060" s="67">
        <v>0.259</v>
      </c>
      <c r="I2060" s="67"/>
      <c r="J2060" s="70">
        <v>23.23</v>
      </c>
      <c r="K2060" s="70"/>
      <c r="L2060" s="70">
        <f>TRUNC(TRUNC(H2060,8)*J2060,2)</f>
        <v>6.01</v>
      </c>
    </row>
    <row r="2061" ht="18" customHeight="1" spans="1:12">
      <c r="A2061" s="2"/>
      <c r="B2061" s="2"/>
      <c r="C2061" s="2"/>
      <c r="D2061" s="2"/>
      <c r="E2061" s="2"/>
      <c r="F2061" s="2"/>
      <c r="G2061" s="2"/>
      <c r="H2061" s="68" t="s">
        <v>2393</v>
      </c>
      <c r="I2061" s="68"/>
      <c r="J2061" s="68"/>
      <c r="K2061" s="68"/>
      <c r="L2061" s="71">
        <f>SUM(L2059:L2060)</f>
        <v>22.75</v>
      </c>
    </row>
    <row r="2062" ht="15" customHeight="1" spans="1:12">
      <c r="A2062" s="2"/>
      <c r="B2062" s="2"/>
      <c r="C2062" s="2"/>
      <c r="D2062" s="2"/>
      <c r="E2062" s="2"/>
      <c r="F2062" s="2"/>
      <c r="G2062" s="2"/>
      <c r="H2062" s="69" t="s">
        <v>2318</v>
      </c>
      <c r="I2062" s="69"/>
      <c r="J2062" s="69"/>
      <c r="K2062" s="69"/>
      <c r="L2062" s="72">
        <f>SUM(L2057,L2061)</f>
        <v>227.41</v>
      </c>
    </row>
    <row r="2063" ht="9.95" customHeight="1" spans="1:12">
      <c r="A2063" s="2"/>
      <c r="B2063" s="2"/>
      <c r="C2063" s="2"/>
      <c r="D2063" s="2"/>
      <c r="E2063" s="2"/>
      <c r="F2063" s="2"/>
      <c r="G2063" s="2"/>
      <c r="H2063" s="61"/>
      <c r="I2063" s="61"/>
      <c r="J2063" s="61"/>
      <c r="K2063" s="61"/>
      <c r="L2063" s="61"/>
    </row>
    <row r="2064" ht="20.1" customHeight="1" spans="1:12">
      <c r="A2064" s="62" t="s">
        <v>3141</v>
      </c>
      <c r="B2064" s="62"/>
      <c r="C2064" s="62"/>
      <c r="D2064" s="62"/>
      <c r="E2064" s="62"/>
      <c r="F2064" s="62"/>
      <c r="G2064" s="62"/>
      <c r="H2064" s="62"/>
      <c r="I2064" s="62"/>
      <c r="J2064" s="62"/>
      <c r="K2064" s="62"/>
      <c r="L2064" s="62"/>
    </row>
    <row r="2065" ht="15" customHeight="1" spans="1:12">
      <c r="A2065" s="63" t="s">
        <v>2314</v>
      </c>
      <c r="B2065" s="63"/>
      <c r="C2065" s="63"/>
      <c r="D2065" s="64" t="s">
        <v>4</v>
      </c>
      <c r="E2065" s="64"/>
      <c r="F2065" s="64"/>
      <c r="G2065" s="64" t="s">
        <v>2297</v>
      </c>
      <c r="H2065" s="64" t="s">
        <v>2298</v>
      </c>
      <c r="I2065" s="64"/>
      <c r="J2065" s="64" t="s">
        <v>2299</v>
      </c>
      <c r="K2065" s="64"/>
      <c r="L2065" s="64" t="s">
        <v>2300</v>
      </c>
    </row>
    <row r="2066" ht="45.95" customHeight="1" spans="1:12">
      <c r="A2066" s="65" t="s">
        <v>495</v>
      </c>
      <c r="B2066" s="66" t="s">
        <v>3142</v>
      </c>
      <c r="C2066" s="66"/>
      <c r="D2066" s="65" t="s">
        <v>14</v>
      </c>
      <c r="E2066" s="65"/>
      <c r="F2066" s="65"/>
      <c r="G2066" s="65" t="s">
        <v>41</v>
      </c>
      <c r="H2066" s="67">
        <v>1</v>
      </c>
      <c r="I2066" s="67"/>
      <c r="J2066" s="70">
        <v>227.41</v>
      </c>
      <c r="K2066" s="70"/>
      <c r="L2066" s="70">
        <f>ROUND(ROUND(H2066,8)*J2066,2)</f>
        <v>227.41</v>
      </c>
    </row>
    <row r="2067" ht="15" customHeight="1" spans="1:12">
      <c r="A2067" s="2"/>
      <c r="B2067" s="2"/>
      <c r="C2067" s="2"/>
      <c r="D2067" s="2"/>
      <c r="E2067" s="2"/>
      <c r="F2067" s="2"/>
      <c r="G2067" s="2"/>
      <c r="H2067" s="68" t="s">
        <v>2317</v>
      </c>
      <c r="I2067" s="68"/>
      <c r="J2067" s="68"/>
      <c r="K2067" s="68"/>
      <c r="L2067" s="71">
        <f>SUM(L2066:L2066)</f>
        <v>227.41</v>
      </c>
    </row>
    <row r="2068" ht="15" customHeight="1" spans="1:12">
      <c r="A2068" s="93" t="s">
        <v>3143</v>
      </c>
      <c r="B2068" s="93"/>
      <c r="C2068" s="93"/>
      <c r="D2068" s="93"/>
      <c r="E2068" s="2"/>
      <c r="F2068" s="2"/>
      <c r="G2068" s="2"/>
      <c r="H2068" s="69" t="s">
        <v>2318</v>
      </c>
      <c r="I2068" s="69"/>
      <c r="J2068" s="69"/>
      <c r="K2068" s="69"/>
      <c r="L2068" s="72">
        <v>227.41</v>
      </c>
    </row>
    <row r="2069" ht="9.95" customHeight="1" spans="1:12">
      <c r="A2069" s="2"/>
      <c r="B2069" s="2"/>
      <c r="C2069" s="2"/>
      <c r="D2069" s="2"/>
      <c r="E2069" s="2"/>
      <c r="F2069" s="2"/>
      <c r="G2069" s="2"/>
      <c r="H2069" s="61"/>
      <c r="I2069" s="61"/>
      <c r="J2069" s="61"/>
      <c r="K2069" s="61"/>
      <c r="L2069" s="61"/>
    </row>
    <row r="2070" ht="20.1" customHeight="1" spans="1:12">
      <c r="A2070" s="62" t="s">
        <v>3144</v>
      </c>
      <c r="B2070" s="62"/>
      <c r="C2070" s="62"/>
      <c r="D2070" s="62"/>
      <c r="E2070" s="62"/>
      <c r="F2070" s="62"/>
      <c r="G2070" s="62"/>
      <c r="H2070" s="62"/>
      <c r="I2070" s="62"/>
      <c r="J2070" s="62"/>
      <c r="K2070" s="62"/>
      <c r="L2070" s="62"/>
    </row>
    <row r="2071" ht="15" customHeight="1" spans="1:12">
      <c r="A2071" s="63" t="s">
        <v>2389</v>
      </c>
      <c r="B2071" s="63"/>
      <c r="C2071" s="63"/>
      <c r="D2071" s="64" t="s">
        <v>4</v>
      </c>
      <c r="E2071" s="64"/>
      <c r="F2071" s="64"/>
      <c r="G2071" s="64" t="s">
        <v>2297</v>
      </c>
      <c r="H2071" s="64" t="s">
        <v>2298</v>
      </c>
      <c r="I2071" s="64"/>
      <c r="J2071" s="64" t="s">
        <v>2299</v>
      </c>
      <c r="K2071" s="64"/>
      <c r="L2071" s="64" t="s">
        <v>2300</v>
      </c>
    </row>
    <row r="2072" ht="21" customHeight="1" spans="1:12">
      <c r="A2072" s="65" t="s">
        <v>3145</v>
      </c>
      <c r="B2072" s="66" t="s">
        <v>3146</v>
      </c>
      <c r="C2072" s="66"/>
      <c r="D2072" s="65" t="s">
        <v>14</v>
      </c>
      <c r="E2072" s="65"/>
      <c r="F2072" s="65"/>
      <c r="G2072" s="65" t="s">
        <v>2392</v>
      </c>
      <c r="H2072" s="67">
        <v>0.295358</v>
      </c>
      <c r="I2072" s="67"/>
      <c r="J2072" s="70">
        <v>23.95</v>
      </c>
      <c r="K2072" s="70"/>
      <c r="L2072" s="70">
        <f>ROUND(ROUND(H2072,8)*J2072,2)</f>
        <v>7.07</v>
      </c>
    </row>
    <row r="2073" ht="15" customHeight="1" spans="1:12">
      <c r="A2073" s="65" t="s">
        <v>2714</v>
      </c>
      <c r="B2073" s="66" t="s">
        <v>2715</v>
      </c>
      <c r="C2073" s="66"/>
      <c r="D2073" s="65" t="s">
        <v>14</v>
      </c>
      <c r="E2073" s="65"/>
      <c r="F2073" s="65"/>
      <c r="G2073" s="65" t="s">
        <v>2392</v>
      </c>
      <c r="H2073" s="67">
        <v>0.413501</v>
      </c>
      <c r="I2073" s="67"/>
      <c r="J2073" s="70">
        <v>32.02</v>
      </c>
      <c r="K2073" s="70"/>
      <c r="L2073" s="70">
        <f>ROUND(ROUND(H2073,8)*J2073,2)</f>
        <v>13.24</v>
      </c>
    </row>
    <row r="2074" ht="18" customHeight="1" spans="1:12">
      <c r="A2074" s="2"/>
      <c r="B2074" s="2"/>
      <c r="C2074" s="2"/>
      <c r="D2074" s="2"/>
      <c r="E2074" s="2"/>
      <c r="F2074" s="2"/>
      <c r="G2074" s="2"/>
      <c r="H2074" s="68" t="s">
        <v>2393</v>
      </c>
      <c r="I2074" s="68"/>
      <c r="J2074" s="68"/>
      <c r="K2074" s="68"/>
      <c r="L2074" s="71">
        <f>SUM(L2072:L2073)</f>
        <v>20.31</v>
      </c>
    </row>
    <row r="2075" ht="15" customHeight="1" spans="1:12">
      <c r="A2075" s="93" t="s">
        <v>3147</v>
      </c>
      <c r="B2075" s="93"/>
      <c r="C2075" s="93"/>
      <c r="D2075" s="93"/>
      <c r="E2075" s="2"/>
      <c r="F2075" s="2"/>
      <c r="G2075" s="2"/>
      <c r="H2075" s="69" t="s">
        <v>2318</v>
      </c>
      <c r="I2075" s="69"/>
      <c r="J2075" s="69"/>
      <c r="K2075" s="69"/>
      <c r="L2075" s="72">
        <v>20.31</v>
      </c>
    </row>
    <row r="2076" ht="2.1" customHeight="1" spans="1:12">
      <c r="A2076" s="93"/>
      <c r="B2076" s="93"/>
      <c r="C2076" s="93"/>
      <c r="D2076" s="93"/>
      <c r="E2076" s="2"/>
      <c r="F2076" s="2"/>
      <c r="G2076" s="2"/>
      <c r="H2076" s="2"/>
      <c r="I2076" s="2"/>
      <c r="J2076" s="2"/>
      <c r="K2076" s="2"/>
      <c r="L2076" s="2"/>
    </row>
    <row r="2077" ht="9.95" customHeight="1" spans="1:12">
      <c r="A2077" s="2"/>
      <c r="B2077" s="2"/>
      <c r="C2077" s="2"/>
      <c r="D2077" s="2"/>
      <c r="E2077" s="2"/>
      <c r="F2077" s="2"/>
      <c r="G2077" s="2"/>
      <c r="H2077" s="61"/>
      <c r="I2077" s="61"/>
      <c r="J2077" s="61"/>
      <c r="K2077" s="61"/>
      <c r="L2077" s="61"/>
    </row>
    <row r="2078" ht="20.1" customHeight="1" spans="1:12">
      <c r="A2078" s="62" t="s">
        <v>3148</v>
      </c>
      <c r="B2078" s="62"/>
      <c r="C2078" s="62"/>
      <c r="D2078" s="62"/>
      <c r="E2078" s="62"/>
      <c r="F2078" s="62"/>
      <c r="G2078" s="62"/>
      <c r="H2078" s="62"/>
      <c r="I2078" s="62"/>
      <c r="J2078" s="62"/>
      <c r="K2078" s="62"/>
      <c r="L2078" s="62"/>
    </row>
    <row r="2079" ht="15" customHeight="1" spans="1:12">
      <c r="A2079" s="63" t="s">
        <v>2413</v>
      </c>
      <c r="B2079" s="63"/>
      <c r="C2079" s="63"/>
      <c r="D2079" s="64" t="s">
        <v>4</v>
      </c>
      <c r="E2079" s="64"/>
      <c r="F2079" s="64"/>
      <c r="G2079" s="64" t="s">
        <v>2297</v>
      </c>
      <c r="H2079" s="64" t="s">
        <v>2298</v>
      </c>
      <c r="I2079" s="64"/>
      <c r="J2079" s="64" t="s">
        <v>2299</v>
      </c>
      <c r="K2079" s="64"/>
      <c r="L2079" s="64" t="s">
        <v>2300</v>
      </c>
    </row>
    <row r="2080" ht="15" customHeight="1" spans="1:12">
      <c r="A2080" s="65" t="s">
        <v>3149</v>
      </c>
      <c r="B2080" s="66" t="s">
        <v>3150</v>
      </c>
      <c r="C2080" s="66"/>
      <c r="D2080" s="65" t="s">
        <v>14</v>
      </c>
      <c r="E2080" s="65"/>
      <c r="F2080" s="65"/>
      <c r="G2080" s="65" t="s">
        <v>193</v>
      </c>
      <c r="H2080" s="67">
        <v>0.762</v>
      </c>
      <c r="I2080" s="67"/>
      <c r="J2080" s="70">
        <v>9</v>
      </c>
      <c r="K2080" s="70"/>
      <c r="L2080" s="70">
        <f>ROUND(ROUND(H2080,8)*J2080,2)</f>
        <v>6.86</v>
      </c>
    </row>
    <row r="2081" ht="21" customHeight="1" spans="1:12">
      <c r="A2081" s="65" t="s">
        <v>3151</v>
      </c>
      <c r="B2081" s="66" t="s">
        <v>3152</v>
      </c>
      <c r="C2081" s="66"/>
      <c r="D2081" s="65" t="s">
        <v>14</v>
      </c>
      <c r="E2081" s="65"/>
      <c r="F2081" s="65"/>
      <c r="G2081" s="65" t="s">
        <v>35</v>
      </c>
      <c r="H2081" s="67">
        <v>2</v>
      </c>
      <c r="I2081" s="67"/>
      <c r="J2081" s="70">
        <v>11.39</v>
      </c>
      <c r="K2081" s="70"/>
      <c r="L2081" s="70">
        <f>ROUND(ROUND(H2081,8)*J2081,2)</f>
        <v>22.78</v>
      </c>
    </row>
    <row r="2082" ht="29.1" customHeight="1" spans="1:12">
      <c r="A2082" s="65" t="s">
        <v>3153</v>
      </c>
      <c r="B2082" s="66" t="s">
        <v>3154</v>
      </c>
      <c r="C2082" s="66"/>
      <c r="D2082" s="65" t="s">
        <v>14</v>
      </c>
      <c r="E2082" s="65"/>
      <c r="F2082" s="65"/>
      <c r="G2082" s="65" t="s">
        <v>35</v>
      </c>
      <c r="H2082" s="67">
        <v>1</v>
      </c>
      <c r="I2082" s="67"/>
      <c r="J2082" s="70">
        <v>10.5</v>
      </c>
      <c r="K2082" s="70"/>
      <c r="L2082" s="70">
        <f>ROUND(ROUND(H2082,8)*J2082,2)</f>
        <v>10.5</v>
      </c>
    </row>
    <row r="2083" ht="15" customHeight="1" spans="1:12">
      <c r="A2083" s="2"/>
      <c r="B2083" s="2"/>
      <c r="C2083" s="2"/>
      <c r="D2083" s="2"/>
      <c r="E2083" s="2"/>
      <c r="F2083" s="2"/>
      <c r="G2083" s="2"/>
      <c r="H2083" s="68" t="s">
        <v>2424</v>
      </c>
      <c r="I2083" s="68"/>
      <c r="J2083" s="68"/>
      <c r="K2083" s="68"/>
      <c r="L2083" s="71">
        <f>SUM(L2080:L2082)</f>
        <v>40.14</v>
      </c>
    </row>
    <row r="2084" ht="15" customHeight="1" spans="1:12">
      <c r="A2084" s="63" t="s">
        <v>2389</v>
      </c>
      <c r="B2084" s="63"/>
      <c r="C2084" s="63"/>
      <c r="D2084" s="64" t="s">
        <v>4</v>
      </c>
      <c r="E2084" s="64"/>
      <c r="F2084" s="64"/>
      <c r="G2084" s="64" t="s">
        <v>2297</v>
      </c>
      <c r="H2084" s="64" t="s">
        <v>2298</v>
      </c>
      <c r="I2084" s="64"/>
      <c r="J2084" s="64" t="s">
        <v>2299</v>
      </c>
      <c r="K2084" s="64"/>
      <c r="L2084" s="64" t="s">
        <v>2300</v>
      </c>
    </row>
    <row r="2085" ht="15" customHeight="1" spans="1:12">
      <c r="A2085" s="65" t="s">
        <v>2714</v>
      </c>
      <c r="B2085" s="66" t="s">
        <v>2715</v>
      </c>
      <c r="C2085" s="66"/>
      <c r="D2085" s="65" t="s">
        <v>14</v>
      </c>
      <c r="E2085" s="65"/>
      <c r="F2085" s="65"/>
      <c r="G2085" s="65" t="s">
        <v>2392</v>
      </c>
      <c r="H2085" s="67">
        <v>0.25</v>
      </c>
      <c r="I2085" s="67"/>
      <c r="J2085" s="70">
        <v>32.02</v>
      </c>
      <c r="K2085" s="70"/>
      <c r="L2085" s="70">
        <f>ROUND(ROUND(H2085,8)*J2085,2)</f>
        <v>8.01</v>
      </c>
    </row>
    <row r="2086" ht="18" customHeight="1" spans="1:12">
      <c r="A2086" s="2"/>
      <c r="B2086" s="2"/>
      <c r="C2086" s="2"/>
      <c r="D2086" s="2"/>
      <c r="E2086" s="2"/>
      <c r="F2086" s="2"/>
      <c r="G2086" s="2"/>
      <c r="H2086" s="68" t="s">
        <v>2393</v>
      </c>
      <c r="I2086" s="68"/>
      <c r="J2086" s="68"/>
      <c r="K2086" s="68"/>
      <c r="L2086" s="71">
        <f>SUM(L2085:L2085)</f>
        <v>8.01</v>
      </c>
    </row>
    <row r="2087" ht="15" customHeight="1" spans="1:12">
      <c r="A2087" s="93" t="s">
        <v>3155</v>
      </c>
      <c r="B2087" s="93"/>
      <c r="C2087" s="93"/>
      <c r="D2087" s="93"/>
      <c r="E2087" s="2"/>
      <c r="F2087" s="2"/>
      <c r="G2087" s="2"/>
      <c r="H2087" s="69" t="s">
        <v>2318</v>
      </c>
      <c r="I2087" s="69"/>
      <c r="J2087" s="69"/>
      <c r="K2087" s="69"/>
      <c r="L2087" s="72">
        <v>48.15</v>
      </c>
    </row>
    <row r="2088" ht="2.1" customHeight="1" spans="1:12">
      <c r="A2088" s="93"/>
      <c r="B2088" s="93"/>
      <c r="C2088" s="93"/>
      <c r="D2088" s="93"/>
      <c r="E2088" s="2"/>
      <c r="F2088" s="2"/>
      <c r="G2088" s="2"/>
      <c r="H2088" s="2"/>
      <c r="I2088" s="2"/>
      <c r="J2088" s="2"/>
      <c r="K2088" s="2"/>
      <c r="L2088" s="2"/>
    </row>
    <row r="2089" ht="9.95" customHeight="1" spans="1:12">
      <c r="A2089" s="2"/>
      <c r="B2089" s="2"/>
      <c r="C2089" s="2"/>
      <c r="D2089" s="2"/>
      <c r="E2089" s="2"/>
      <c r="F2089" s="2"/>
      <c r="G2089" s="2"/>
      <c r="H2089" s="61"/>
      <c r="I2089" s="61"/>
      <c r="J2089" s="61"/>
      <c r="K2089" s="61"/>
      <c r="L2089" s="61"/>
    </row>
    <row r="2090" ht="20.1" customHeight="1" spans="1:12">
      <c r="A2090" s="62" t="s">
        <v>3156</v>
      </c>
      <c r="B2090" s="62"/>
      <c r="C2090" s="62"/>
      <c r="D2090" s="62"/>
      <c r="E2090" s="62"/>
      <c r="F2090" s="62"/>
      <c r="G2090" s="62"/>
      <c r="H2090" s="62"/>
      <c r="I2090" s="62"/>
      <c r="J2090" s="62"/>
      <c r="K2090" s="62"/>
      <c r="L2090" s="62"/>
    </row>
    <row r="2091" ht="15" customHeight="1" spans="1:12">
      <c r="A2091" s="63" t="s">
        <v>2413</v>
      </c>
      <c r="B2091" s="63"/>
      <c r="C2091" s="63"/>
      <c r="D2091" s="64" t="s">
        <v>4</v>
      </c>
      <c r="E2091" s="64"/>
      <c r="F2091" s="64"/>
      <c r="G2091" s="64" t="s">
        <v>2297</v>
      </c>
      <c r="H2091" s="64" t="s">
        <v>2298</v>
      </c>
      <c r="I2091" s="64"/>
      <c r="J2091" s="64" t="s">
        <v>2299</v>
      </c>
      <c r="K2091" s="64"/>
      <c r="L2091" s="64" t="s">
        <v>2300</v>
      </c>
    </row>
    <row r="2092" ht="29.1" customHeight="1" spans="1:12">
      <c r="A2092" s="65" t="s">
        <v>3157</v>
      </c>
      <c r="B2092" s="66" t="s">
        <v>3158</v>
      </c>
      <c r="C2092" s="66"/>
      <c r="D2092" s="65" t="s">
        <v>14</v>
      </c>
      <c r="E2092" s="65"/>
      <c r="F2092" s="65"/>
      <c r="G2092" s="65" t="s">
        <v>193</v>
      </c>
      <c r="H2092" s="67">
        <v>3.04</v>
      </c>
      <c r="I2092" s="67"/>
      <c r="J2092" s="70">
        <v>10.93</v>
      </c>
      <c r="K2092" s="70"/>
      <c r="L2092" s="70">
        <f>ROUND(ROUND(H2092,8)*J2092,2)</f>
        <v>33.23</v>
      </c>
    </row>
    <row r="2093" ht="15" customHeight="1" spans="1:12">
      <c r="A2093" s="2"/>
      <c r="B2093" s="2"/>
      <c r="C2093" s="2"/>
      <c r="D2093" s="2"/>
      <c r="E2093" s="2"/>
      <c r="F2093" s="2"/>
      <c r="G2093" s="2"/>
      <c r="H2093" s="68" t="s">
        <v>2424</v>
      </c>
      <c r="I2093" s="68"/>
      <c r="J2093" s="68"/>
      <c r="K2093" s="68"/>
      <c r="L2093" s="71">
        <f>SUM(L2092:L2092)</f>
        <v>33.23</v>
      </c>
    </row>
    <row r="2094" ht="15" customHeight="1" spans="1:12">
      <c r="A2094" s="63" t="s">
        <v>2389</v>
      </c>
      <c r="B2094" s="63"/>
      <c r="C2094" s="63"/>
      <c r="D2094" s="64" t="s">
        <v>4</v>
      </c>
      <c r="E2094" s="64"/>
      <c r="F2094" s="64"/>
      <c r="G2094" s="64" t="s">
        <v>2297</v>
      </c>
      <c r="H2094" s="64" t="s">
        <v>2298</v>
      </c>
      <c r="I2094" s="64"/>
      <c r="J2094" s="64" t="s">
        <v>2299</v>
      </c>
      <c r="K2094" s="64"/>
      <c r="L2094" s="64" t="s">
        <v>2300</v>
      </c>
    </row>
    <row r="2095" ht="15" customHeight="1" spans="1:12">
      <c r="A2095" s="65" t="s">
        <v>2714</v>
      </c>
      <c r="B2095" s="66" t="s">
        <v>2715</v>
      </c>
      <c r="C2095" s="66"/>
      <c r="D2095" s="65" t="s">
        <v>14</v>
      </c>
      <c r="E2095" s="65"/>
      <c r="F2095" s="65"/>
      <c r="G2095" s="65" t="s">
        <v>2392</v>
      </c>
      <c r="H2095" s="67">
        <v>0.25</v>
      </c>
      <c r="I2095" s="67"/>
      <c r="J2095" s="70">
        <v>32.02</v>
      </c>
      <c r="K2095" s="70"/>
      <c r="L2095" s="70">
        <f>ROUND(ROUND(H2095,8)*J2095,2)</f>
        <v>8.01</v>
      </c>
    </row>
    <row r="2096" ht="18" customHeight="1" spans="1:12">
      <c r="A2096" s="2"/>
      <c r="B2096" s="2"/>
      <c r="C2096" s="2"/>
      <c r="D2096" s="2"/>
      <c r="E2096" s="2"/>
      <c r="F2096" s="2"/>
      <c r="G2096" s="2"/>
      <c r="H2096" s="68" t="s">
        <v>2393</v>
      </c>
      <c r="I2096" s="68"/>
      <c r="J2096" s="68"/>
      <c r="K2096" s="68"/>
      <c r="L2096" s="71">
        <f>SUM(L2095:L2095)</f>
        <v>8.01</v>
      </c>
    </row>
    <row r="2097" ht="15" customHeight="1" spans="1:12">
      <c r="A2097" s="63" t="s">
        <v>2314</v>
      </c>
      <c r="B2097" s="63"/>
      <c r="C2097" s="63"/>
      <c r="D2097" s="64" t="s">
        <v>4</v>
      </c>
      <c r="E2097" s="64"/>
      <c r="F2097" s="64"/>
      <c r="G2097" s="64" t="s">
        <v>2297</v>
      </c>
      <c r="H2097" s="64" t="s">
        <v>2298</v>
      </c>
      <c r="I2097" s="64"/>
      <c r="J2097" s="64" t="s">
        <v>2299</v>
      </c>
      <c r="K2097" s="64"/>
      <c r="L2097" s="64" t="s">
        <v>2300</v>
      </c>
    </row>
    <row r="2098" ht="29.1" customHeight="1" spans="1:12">
      <c r="A2098" s="65" t="s">
        <v>3159</v>
      </c>
      <c r="B2098" s="66" t="s">
        <v>3160</v>
      </c>
      <c r="C2098" s="66"/>
      <c r="D2098" s="65" t="s">
        <v>14</v>
      </c>
      <c r="E2098" s="65"/>
      <c r="F2098" s="65"/>
      <c r="G2098" s="65" t="s">
        <v>41</v>
      </c>
      <c r="H2098" s="67">
        <v>0.31</v>
      </c>
      <c r="I2098" s="67"/>
      <c r="J2098" s="70">
        <v>11.56</v>
      </c>
      <c r="K2098" s="70"/>
      <c r="L2098" s="70">
        <f>ROUND(ROUND(H2098,8)*J2098,2)</f>
        <v>3.58</v>
      </c>
    </row>
    <row r="2099" ht="15" customHeight="1" spans="1:12">
      <c r="A2099" s="2"/>
      <c r="B2099" s="2"/>
      <c r="C2099" s="2"/>
      <c r="D2099" s="2"/>
      <c r="E2099" s="2"/>
      <c r="F2099" s="2"/>
      <c r="G2099" s="2"/>
      <c r="H2099" s="68" t="s">
        <v>2317</v>
      </c>
      <c r="I2099" s="68"/>
      <c r="J2099" s="68"/>
      <c r="K2099" s="68"/>
      <c r="L2099" s="71">
        <f>SUM(L2098:L2098)</f>
        <v>3.58</v>
      </c>
    </row>
    <row r="2100" ht="15" customHeight="1" spans="1:12">
      <c r="A2100" s="93" t="s">
        <v>3161</v>
      </c>
      <c r="B2100" s="93"/>
      <c r="C2100" s="93"/>
      <c r="D2100" s="93"/>
      <c r="E2100" s="2"/>
      <c r="F2100" s="2"/>
      <c r="G2100" s="2"/>
      <c r="H2100" s="69" t="s">
        <v>2318</v>
      </c>
      <c r="I2100" s="69"/>
      <c r="J2100" s="69"/>
      <c r="K2100" s="69"/>
      <c r="L2100" s="72">
        <v>44.82</v>
      </c>
    </row>
    <row r="2101" ht="2.1" customHeight="1" spans="1:12">
      <c r="A2101" s="93"/>
      <c r="B2101" s="93"/>
      <c r="C2101" s="93"/>
      <c r="D2101" s="93"/>
      <c r="E2101" s="2"/>
      <c r="F2101" s="2"/>
      <c r="G2101" s="2"/>
      <c r="H2101" s="2"/>
      <c r="I2101" s="2"/>
      <c r="J2101" s="2"/>
      <c r="K2101" s="2"/>
      <c r="L2101" s="2"/>
    </row>
    <row r="2102" ht="9.95" customHeight="1" spans="1:12">
      <c r="A2102" s="2"/>
      <c r="B2102" s="2"/>
      <c r="C2102" s="2"/>
      <c r="D2102" s="2"/>
      <c r="E2102" s="2"/>
      <c r="F2102" s="2"/>
      <c r="G2102" s="2"/>
      <c r="H2102" s="61"/>
      <c r="I2102" s="61"/>
      <c r="J2102" s="61"/>
      <c r="K2102" s="61"/>
      <c r="L2102" s="61"/>
    </row>
    <row r="2103" ht="20.1" customHeight="1" spans="1:12">
      <c r="A2103" s="62" t="s">
        <v>3162</v>
      </c>
      <c r="B2103" s="62"/>
      <c r="C2103" s="62"/>
      <c r="D2103" s="62"/>
      <c r="E2103" s="62"/>
      <c r="F2103" s="62"/>
      <c r="G2103" s="62"/>
      <c r="H2103" s="62"/>
      <c r="I2103" s="62"/>
      <c r="J2103" s="62"/>
      <c r="K2103" s="62"/>
      <c r="L2103" s="62"/>
    </row>
    <row r="2104" ht="15" customHeight="1" spans="1:12">
      <c r="A2104" s="63" t="s">
        <v>2314</v>
      </c>
      <c r="B2104" s="63"/>
      <c r="C2104" s="63"/>
      <c r="D2104" s="64" t="s">
        <v>4</v>
      </c>
      <c r="E2104" s="64"/>
      <c r="F2104" s="64"/>
      <c r="G2104" s="64" t="s">
        <v>2297</v>
      </c>
      <c r="H2104" s="64" t="s">
        <v>2298</v>
      </c>
      <c r="I2104" s="64"/>
      <c r="J2104" s="64" t="s">
        <v>2299</v>
      </c>
      <c r="K2104" s="64"/>
      <c r="L2104" s="64" t="s">
        <v>2300</v>
      </c>
    </row>
    <row r="2105" ht="29.1" customHeight="1" spans="1:12">
      <c r="A2105" s="65" t="s">
        <v>3163</v>
      </c>
      <c r="B2105" s="66" t="s">
        <v>3164</v>
      </c>
      <c r="C2105" s="66"/>
      <c r="D2105" s="65" t="s">
        <v>14</v>
      </c>
      <c r="E2105" s="65"/>
      <c r="F2105" s="65"/>
      <c r="G2105" s="65" t="s">
        <v>3165</v>
      </c>
      <c r="H2105" s="73">
        <v>1794</v>
      </c>
      <c r="I2105" s="73"/>
      <c r="J2105" s="70">
        <v>0.9</v>
      </c>
      <c r="K2105" s="70"/>
      <c r="L2105" s="70">
        <f>ROUND(ROUND(H2105,8)*J2105,2)</f>
        <v>1614.6</v>
      </c>
    </row>
    <row r="2106" ht="29.1" customHeight="1" spans="1:12">
      <c r="A2106" s="65" t="s">
        <v>3166</v>
      </c>
      <c r="B2106" s="66" t="s">
        <v>3167</v>
      </c>
      <c r="C2106" s="66"/>
      <c r="D2106" s="65" t="s">
        <v>14</v>
      </c>
      <c r="E2106" s="65"/>
      <c r="F2106" s="65"/>
      <c r="G2106" s="65" t="s">
        <v>3165</v>
      </c>
      <c r="H2106" s="67">
        <v>45</v>
      </c>
      <c r="I2106" s="67"/>
      <c r="J2106" s="70">
        <v>2.28</v>
      </c>
      <c r="K2106" s="70"/>
      <c r="L2106" s="70">
        <f>ROUND(ROUND(H2106,8)*J2106,2)</f>
        <v>102.6</v>
      </c>
    </row>
    <row r="2107" ht="15" customHeight="1" spans="1:12">
      <c r="A2107" s="2"/>
      <c r="B2107" s="2"/>
      <c r="C2107" s="2"/>
      <c r="D2107" s="2"/>
      <c r="E2107" s="2"/>
      <c r="F2107" s="2"/>
      <c r="G2107" s="2"/>
      <c r="H2107" s="68" t="s">
        <v>2317</v>
      </c>
      <c r="I2107" s="68"/>
      <c r="J2107" s="68"/>
      <c r="K2107" s="68"/>
      <c r="L2107" s="71">
        <f>SUM(L2105:L2106)</f>
        <v>1717.2</v>
      </c>
    </row>
    <row r="2108" ht="15" customHeight="1" spans="1:12">
      <c r="A2108" s="93" t="s">
        <v>3168</v>
      </c>
      <c r="B2108" s="93"/>
      <c r="C2108" s="93"/>
      <c r="D2108" s="93"/>
      <c r="E2108" s="2"/>
      <c r="F2108" s="2"/>
      <c r="G2108" s="2"/>
      <c r="H2108" s="69" t="s">
        <v>2318</v>
      </c>
      <c r="I2108" s="69"/>
      <c r="J2108" s="69"/>
      <c r="K2108" s="69"/>
      <c r="L2108" s="72">
        <v>1717.2</v>
      </c>
    </row>
    <row r="2109" ht="9" customHeight="1" spans="1:12">
      <c r="A2109" s="93"/>
      <c r="B2109" s="93"/>
      <c r="C2109" s="93"/>
      <c r="D2109" s="93"/>
      <c r="E2109" s="2"/>
      <c r="F2109" s="2"/>
      <c r="G2109" s="2"/>
      <c r="H2109" s="2"/>
      <c r="I2109" s="2"/>
      <c r="J2109" s="2"/>
      <c r="K2109" s="2"/>
      <c r="L2109" s="2"/>
    </row>
    <row r="2110" ht="9.95" customHeight="1" spans="1:12">
      <c r="A2110" s="2"/>
      <c r="B2110" s="2"/>
      <c r="C2110" s="2"/>
      <c r="D2110" s="2"/>
      <c r="E2110" s="2"/>
      <c r="F2110" s="2"/>
      <c r="G2110" s="2"/>
      <c r="H2110" s="61"/>
      <c r="I2110" s="61"/>
      <c r="J2110" s="61"/>
      <c r="K2110" s="61"/>
      <c r="L2110" s="61"/>
    </row>
    <row r="2111" ht="20.1" customHeight="1" spans="1:12">
      <c r="A2111" s="62" t="s">
        <v>3169</v>
      </c>
      <c r="B2111" s="62"/>
      <c r="C2111" s="62"/>
      <c r="D2111" s="62"/>
      <c r="E2111" s="62"/>
      <c r="F2111" s="62"/>
      <c r="G2111" s="62"/>
      <c r="H2111" s="62"/>
      <c r="I2111" s="62"/>
      <c r="J2111" s="62"/>
      <c r="K2111" s="62"/>
      <c r="L2111" s="62"/>
    </row>
    <row r="2112" ht="15" customHeight="1" spans="1:12">
      <c r="A2112" s="63" t="s">
        <v>2413</v>
      </c>
      <c r="B2112" s="63"/>
      <c r="C2112" s="63"/>
      <c r="D2112" s="64" t="s">
        <v>4</v>
      </c>
      <c r="E2112" s="64"/>
      <c r="F2112" s="64"/>
      <c r="G2112" s="64" t="s">
        <v>2297</v>
      </c>
      <c r="H2112" s="64" t="s">
        <v>2298</v>
      </c>
      <c r="I2112" s="64"/>
      <c r="J2112" s="64" t="s">
        <v>2299</v>
      </c>
      <c r="K2112" s="64"/>
      <c r="L2112" s="64" t="s">
        <v>2300</v>
      </c>
    </row>
    <row r="2113" ht="21" customHeight="1" spans="1:12">
      <c r="A2113" s="65" t="s">
        <v>2743</v>
      </c>
      <c r="B2113" s="66" t="s">
        <v>2744</v>
      </c>
      <c r="C2113" s="66"/>
      <c r="D2113" s="65" t="s">
        <v>14</v>
      </c>
      <c r="E2113" s="65"/>
      <c r="F2113" s="65"/>
      <c r="G2113" s="65" t="s">
        <v>2732</v>
      </c>
      <c r="H2113" s="67">
        <v>0.009</v>
      </c>
      <c r="I2113" s="67"/>
      <c r="J2113" s="70">
        <v>6.39</v>
      </c>
      <c r="K2113" s="70"/>
      <c r="L2113" s="70">
        <f>TRUNC(TRUNC(H2113,8)*J2113,2)</f>
        <v>0.05</v>
      </c>
    </row>
    <row r="2114" ht="29.1" customHeight="1" spans="1:12">
      <c r="A2114" s="65" t="s">
        <v>2766</v>
      </c>
      <c r="B2114" s="66" t="s">
        <v>2767</v>
      </c>
      <c r="C2114" s="66"/>
      <c r="D2114" s="65" t="s">
        <v>14</v>
      </c>
      <c r="E2114" s="65"/>
      <c r="F2114" s="65"/>
      <c r="G2114" s="65" t="s">
        <v>35</v>
      </c>
      <c r="H2114" s="67">
        <v>6</v>
      </c>
      <c r="I2114" s="67"/>
      <c r="J2114" s="70">
        <v>0.21</v>
      </c>
      <c r="K2114" s="70"/>
      <c r="L2114" s="70">
        <f>TRUNC(TRUNC(H2114,8)*J2114,2)</f>
        <v>1.26</v>
      </c>
    </row>
    <row r="2115" ht="21" customHeight="1" spans="1:12">
      <c r="A2115" s="65" t="s">
        <v>2604</v>
      </c>
      <c r="B2115" s="66" t="s">
        <v>2605</v>
      </c>
      <c r="C2115" s="66"/>
      <c r="D2115" s="65" t="s">
        <v>14</v>
      </c>
      <c r="E2115" s="65"/>
      <c r="F2115" s="65"/>
      <c r="G2115" s="65" t="s">
        <v>146</v>
      </c>
      <c r="H2115" s="67">
        <v>0.203</v>
      </c>
      <c r="I2115" s="67"/>
      <c r="J2115" s="70">
        <v>9.5</v>
      </c>
      <c r="K2115" s="70"/>
      <c r="L2115" s="70">
        <f>TRUNC(TRUNC(H2115,8)*J2115,2)</f>
        <v>1.92</v>
      </c>
    </row>
    <row r="2116" ht="15" customHeight="1" spans="1:12">
      <c r="A2116" s="2"/>
      <c r="B2116" s="2"/>
      <c r="C2116" s="2"/>
      <c r="D2116" s="2"/>
      <c r="E2116" s="2"/>
      <c r="F2116" s="2"/>
      <c r="G2116" s="2"/>
      <c r="H2116" s="68" t="s">
        <v>2424</v>
      </c>
      <c r="I2116" s="68"/>
      <c r="J2116" s="68"/>
      <c r="K2116" s="68"/>
      <c r="L2116" s="71">
        <f>SUM(L2113:L2115)</f>
        <v>3.23</v>
      </c>
    </row>
    <row r="2117" ht="15" customHeight="1" spans="1:12">
      <c r="A2117" s="63" t="s">
        <v>2389</v>
      </c>
      <c r="B2117" s="63"/>
      <c r="C2117" s="63"/>
      <c r="D2117" s="64" t="s">
        <v>4</v>
      </c>
      <c r="E2117" s="64"/>
      <c r="F2117" s="64"/>
      <c r="G2117" s="64" t="s">
        <v>2297</v>
      </c>
      <c r="H2117" s="64" t="s">
        <v>2298</v>
      </c>
      <c r="I2117" s="64"/>
      <c r="J2117" s="64" t="s">
        <v>2299</v>
      </c>
      <c r="K2117" s="64"/>
      <c r="L2117" s="64" t="s">
        <v>2300</v>
      </c>
    </row>
    <row r="2118" ht="15" customHeight="1" spans="1:12">
      <c r="A2118" s="65" t="s">
        <v>2630</v>
      </c>
      <c r="B2118" s="66" t="s">
        <v>2631</v>
      </c>
      <c r="C2118" s="66"/>
      <c r="D2118" s="65" t="s">
        <v>14</v>
      </c>
      <c r="E2118" s="65"/>
      <c r="F2118" s="65"/>
      <c r="G2118" s="65" t="s">
        <v>2392</v>
      </c>
      <c r="H2118" s="67">
        <v>0.501</v>
      </c>
      <c r="I2118" s="67"/>
      <c r="J2118" s="70">
        <v>32.27</v>
      </c>
      <c r="K2118" s="70"/>
      <c r="L2118" s="70">
        <f>TRUNC(TRUNC(H2118,8)*J2118,2)</f>
        <v>16.16</v>
      </c>
    </row>
    <row r="2119" ht="15" customHeight="1" spans="1:12">
      <c r="A2119" s="65" t="s">
        <v>2395</v>
      </c>
      <c r="B2119" s="66" t="s">
        <v>2396</v>
      </c>
      <c r="C2119" s="66"/>
      <c r="D2119" s="65" t="s">
        <v>14</v>
      </c>
      <c r="E2119" s="65"/>
      <c r="F2119" s="65"/>
      <c r="G2119" s="65" t="s">
        <v>2392</v>
      </c>
      <c r="H2119" s="67">
        <v>0.251</v>
      </c>
      <c r="I2119" s="67"/>
      <c r="J2119" s="70">
        <v>23.23</v>
      </c>
      <c r="K2119" s="70"/>
      <c r="L2119" s="70">
        <f>TRUNC(TRUNC(H2119,8)*J2119,2)</f>
        <v>5.83</v>
      </c>
    </row>
    <row r="2120" ht="18" customHeight="1" spans="1:12">
      <c r="A2120" s="2"/>
      <c r="B2120" s="2"/>
      <c r="C2120" s="2"/>
      <c r="D2120" s="2"/>
      <c r="E2120" s="2"/>
      <c r="F2120" s="2"/>
      <c r="G2120" s="2"/>
      <c r="H2120" s="68" t="s">
        <v>2393</v>
      </c>
      <c r="I2120" s="68"/>
      <c r="J2120" s="68"/>
      <c r="K2120" s="68"/>
      <c r="L2120" s="71">
        <f>SUM(L2118:L2119)</f>
        <v>21.99</v>
      </c>
    </row>
    <row r="2121" ht="15" customHeight="1" spans="1:12">
      <c r="A2121" s="63" t="s">
        <v>2314</v>
      </c>
      <c r="B2121" s="63"/>
      <c r="C2121" s="63"/>
      <c r="D2121" s="64" t="s">
        <v>4</v>
      </c>
      <c r="E2121" s="64"/>
      <c r="F2121" s="64"/>
      <c r="G2121" s="64" t="s">
        <v>2297</v>
      </c>
      <c r="H2121" s="64" t="s">
        <v>2298</v>
      </c>
      <c r="I2121" s="64"/>
      <c r="J2121" s="64" t="s">
        <v>2299</v>
      </c>
      <c r="K2121" s="64"/>
      <c r="L2121" s="64" t="s">
        <v>2300</v>
      </c>
    </row>
    <row r="2122" ht="29.1" customHeight="1" spans="1:12">
      <c r="A2122" s="65" t="s">
        <v>3170</v>
      </c>
      <c r="B2122" s="66" t="s">
        <v>3171</v>
      </c>
      <c r="C2122" s="66"/>
      <c r="D2122" s="65" t="s">
        <v>14</v>
      </c>
      <c r="E2122" s="65"/>
      <c r="F2122" s="65"/>
      <c r="G2122" s="65" t="s">
        <v>51</v>
      </c>
      <c r="H2122" s="67">
        <v>0.032</v>
      </c>
      <c r="I2122" s="67"/>
      <c r="J2122" s="70">
        <v>536.01</v>
      </c>
      <c r="K2122" s="70"/>
      <c r="L2122" s="70">
        <f>TRUNC(TRUNC(H2122,8)*J2122,2)</f>
        <v>17.15</v>
      </c>
    </row>
    <row r="2123" ht="21" customHeight="1" spans="1:12">
      <c r="A2123" s="65" t="s">
        <v>2772</v>
      </c>
      <c r="B2123" s="66" t="s">
        <v>2773</v>
      </c>
      <c r="C2123" s="66"/>
      <c r="D2123" s="65" t="s">
        <v>14</v>
      </c>
      <c r="E2123" s="65"/>
      <c r="F2123" s="65"/>
      <c r="G2123" s="65" t="s">
        <v>193</v>
      </c>
      <c r="H2123" s="67">
        <v>0.79</v>
      </c>
      <c r="I2123" s="67"/>
      <c r="J2123" s="70">
        <v>10.54</v>
      </c>
      <c r="K2123" s="70"/>
      <c r="L2123" s="70">
        <f>TRUNC(TRUNC(H2123,8)*J2123,2)</f>
        <v>8.32</v>
      </c>
    </row>
    <row r="2124" ht="21" customHeight="1" spans="1:12">
      <c r="A2124" s="65" t="s">
        <v>3172</v>
      </c>
      <c r="B2124" s="66" t="s">
        <v>3173</v>
      </c>
      <c r="C2124" s="66"/>
      <c r="D2124" s="65" t="s">
        <v>14</v>
      </c>
      <c r="E2124" s="65"/>
      <c r="F2124" s="65"/>
      <c r="G2124" s="65" t="s">
        <v>41</v>
      </c>
      <c r="H2124" s="67">
        <v>0.104</v>
      </c>
      <c r="I2124" s="67"/>
      <c r="J2124" s="70">
        <v>178.53</v>
      </c>
      <c r="K2124" s="70"/>
      <c r="L2124" s="70">
        <f>TRUNC(TRUNC(H2124,8)*J2124,2)</f>
        <v>18.56</v>
      </c>
    </row>
    <row r="2125" ht="15" customHeight="1" spans="1:12">
      <c r="A2125" s="2"/>
      <c r="B2125" s="2"/>
      <c r="C2125" s="2"/>
      <c r="D2125" s="2"/>
      <c r="E2125" s="2"/>
      <c r="F2125" s="2"/>
      <c r="G2125" s="2"/>
      <c r="H2125" s="68" t="s">
        <v>2317</v>
      </c>
      <c r="I2125" s="68"/>
      <c r="J2125" s="68"/>
      <c r="K2125" s="68"/>
      <c r="L2125" s="71">
        <f>SUM(L2122:L2124)</f>
        <v>44.03</v>
      </c>
    </row>
    <row r="2126" ht="15" customHeight="1" spans="1:12">
      <c r="A2126" s="2"/>
      <c r="B2126" s="2"/>
      <c r="C2126" s="2"/>
      <c r="D2126" s="2"/>
      <c r="E2126" s="2"/>
      <c r="F2126" s="2"/>
      <c r="G2126" s="2"/>
      <c r="H2126" s="69" t="s">
        <v>2318</v>
      </c>
      <c r="I2126" s="69"/>
      <c r="J2126" s="69"/>
      <c r="K2126" s="69"/>
      <c r="L2126" s="72">
        <f>SUM(L2116,L2120,L2125)</f>
        <v>69.25</v>
      </c>
    </row>
    <row r="2127" ht="9.95" customHeight="1" spans="1:12">
      <c r="A2127" s="2"/>
      <c r="B2127" s="2"/>
      <c r="C2127" s="2"/>
      <c r="D2127" s="2"/>
      <c r="E2127" s="2"/>
      <c r="F2127" s="2"/>
      <c r="G2127" s="2"/>
      <c r="H2127" s="61"/>
      <c r="I2127" s="61"/>
      <c r="J2127" s="61"/>
      <c r="K2127" s="61"/>
      <c r="L2127" s="61"/>
    </row>
    <row r="2128" ht="20.1" customHeight="1" spans="1:12">
      <c r="A2128" s="62" t="s">
        <v>3174</v>
      </c>
      <c r="B2128" s="62"/>
      <c r="C2128" s="62"/>
      <c r="D2128" s="62"/>
      <c r="E2128" s="62"/>
      <c r="F2128" s="62"/>
      <c r="G2128" s="62"/>
      <c r="H2128" s="62"/>
      <c r="I2128" s="62"/>
      <c r="J2128" s="62"/>
      <c r="K2128" s="62"/>
      <c r="L2128" s="62"/>
    </row>
    <row r="2129" ht="15" customHeight="1" spans="1:12">
      <c r="A2129" s="63" t="s">
        <v>2413</v>
      </c>
      <c r="B2129" s="63"/>
      <c r="C2129" s="63"/>
      <c r="D2129" s="64" t="s">
        <v>4</v>
      </c>
      <c r="E2129" s="64"/>
      <c r="F2129" s="64"/>
      <c r="G2129" s="64" t="s">
        <v>2297</v>
      </c>
      <c r="H2129" s="64" t="s">
        <v>2298</v>
      </c>
      <c r="I2129" s="64"/>
      <c r="J2129" s="64" t="s">
        <v>2299</v>
      </c>
      <c r="K2129" s="64"/>
      <c r="L2129" s="64" t="s">
        <v>2300</v>
      </c>
    </row>
    <row r="2130" ht="21" customHeight="1" spans="1:12">
      <c r="A2130" s="65" t="s">
        <v>2743</v>
      </c>
      <c r="B2130" s="66" t="s">
        <v>2744</v>
      </c>
      <c r="C2130" s="66"/>
      <c r="D2130" s="65" t="s">
        <v>14</v>
      </c>
      <c r="E2130" s="65"/>
      <c r="F2130" s="65"/>
      <c r="G2130" s="65" t="s">
        <v>2732</v>
      </c>
      <c r="H2130" s="67">
        <v>0.009</v>
      </c>
      <c r="I2130" s="67"/>
      <c r="J2130" s="70">
        <v>6.39</v>
      </c>
      <c r="K2130" s="70"/>
      <c r="L2130" s="70">
        <f>TRUNC(TRUNC(H2130,8)*J2130,2)</f>
        <v>0.05</v>
      </c>
    </row>
    <row r="2131" ht="29.1" customHeight="1" spans="1:12">
      <c r="A2131" s="65" t="s">
        <v>2766</v>
      </c>
      <c r="B2131" s="66" t="s">
        <v>2767</v>
      </c>
      <c r="C2131" s="66"/>
      <c r="D2131" s="65" t="s">
        <v>14</v>
      </c>
      <c r="E2131" s="65"/>
      <c r="F2131" s="65"/>
      <c r="G2131" s="65" t="s">
        <v>35</v>
      </c>
      <c r="H2131" s="67">
        <v>6</v>
      </c>
      <c r="I2131" s="67"/>
      <c r="J2131" s="70">
        <v>0.21</v>
      </c>
      <c r="K2131" s="70"/>
      <c r="L2131" s="70">
        <f>TRUNC(TRUNC(H2131,8)*J2131,2)</f>
        <v>1.26</v>
      </c>
    </row>
    <row r="2132" ht="15" customHeight="1" spans="1:12">
      <c r="A2132" s="2"/>
      <c r="B2132" s="2"/>
      <c r="C2132" s="2"/>
      <c r="D2132" s="2"/>
      <c r="E2132" s="2"/>
      <c r="F2132" s="2"/>
      <c r="G2132" s="2"/>
      <c r="H2132" s="68" t="s">
        <v>2424</v>
      </c>
      <c r="I2132" s="68"/>
      <c r="J2132" s="68"/>
      <c r="K2132" s="68"/>
      <c r="L2132" s="71">
        <f>SUM(L2130:L2131)</f>
        <v>1.31</v>
      </c>
    </row>
    <row r="2133" ht="15" customHeight="1" spans="1:12">
      <c r="A2133" s="63" t="s">
        <v>2389</v>
      </c>
      <c r="B2133" s="63"/>
      <c r="C2133" s="63"/>
      <c r="D2133" s="64" t="s">
        <v>4</v>
      </c>
      <c r="E2133" s="64"/>
      <c r="F2133" s="64"/>
      <c r="G2133" s="64" t="s">
        <v>2297</v>
      </c>
      <c r="H2133" s="64" t="s">
        <v>2298</v>
      </c>
      <c r="I2133" s="64"/>
      <c r="J2133" s="64" t="s">
        <v>2299</v>
      </c>
      <c r="K2133" s="64"/>
      <c r="L2133" s="64" t="s">
        <v>2300</v>
      </c>
    </row>
    <row r="2134" ht="15" customHeight="1" spans="1:12">
      <c r="A2134" s="65" t="s">
        <v>2630</v>
      </c>
      <c r="B2134" s="66" t="s">
        <v>2631</v>
      </c>
      <c r="C2134" s="66"/>
      <c r="D2134" s="65" t="s">
        <v>14</v>
      </c>
      <c r="E2134" s="65"/>
      <c r="F2134" s="65"/>
      <c r="G2134" s="65" t="s">
        <v>2392</v>
      </c>
      <c r="H2134" s="67">
        <v>0.274</v>
      </c>
      <c r="I2134" s="67"/>
      <c r="J2134" s="70">
        <v>32.27</v>
      </c>
      <c r="K2134" s="70"/>
      <c r="L2134" s="70">
        <f>TRUNC(TRUNC(H2134,8)*J2134,2)</f>
        <v>8.84</v>
      </c>
    </row>
    <row r="2135" ht="15" customHeight="1" spans="1:12">
      <c r="A2135" s="65" t="s">
        <v>2395</v>
      </c>
      <c r="B2135" s="66" t="s">
        <v>2396</v>
      </c>
      <c r="C2135" s="66"/>
      <c r="D2135" s="65" t="s">
        <v>14</v>
      </c>
      <c r="E2135" s="65"/>
      <c r="F2135" s="65"/>
      <c r="G2135" s="65" t="s">
        <v>2392</v>
      </c>
      <c r="H2135" s="67">
        <v>0.137</v>
      </c>
      <c r="I2135" s="67"/>
      <c r="J2135" s="70">
        <v>23.23</v>
      </c>
      <c r="K2135" s="70"/>
      <c r="L2135" s="70">
        <f>TRUNC(TRUNC(H2135,8)*J2135,2)</f>
        <v>3.18</v>
      </c>
    </row>
    <row r="2136" ht="18" customHeight="1" spans="1:12">
      <c r="A2136" s="2"/>
      <c r="B2136" s="2"/>
      <c r="C2136" s="2"/>
      <c r="D2136" s="2"/>
      <c r="E2136" s="2"/>
      <c r="F2136" s="2"/>
      <c r="G2136" s="2"/>
      <c r="H2136" s="68" t="s">
        <v>2393</v>
      </c>
      <c r="I2136" s="68"/>
      <c r="J2136" s="68"/>
      <c r="K2136" s="68"/>
      <c r="L2136" s="71">
        <f>SUM(L2134:L2135)</f>
        <v>12.02</v>
      </c>
    </row>
    <row r="2137" ht="15" customHeight="1" spans="1:12">
      <c r="A2137" s="63" t="s">
        <v>2314</v>
      </c>
      <c r="B2137" s="63"/>
      <c r="C2137" s="63"/>
      <c r="D2137" s="64" t="s">
        <v>4</v>
      </c>
      <c r="E2137" s="64"/>
      <c r="F2137" s="64"/>
      <c r="G2137" s="64" t="s">
        <v>2297</v>
      </c>
      <c r="H2137" s="64" t="s">
        <v>2298</v>
      </c>
      <c r="I2137" s="64"/>
      <c r="J2137" s="64" t="s">
        <v>2299</v>
      </c>
      <c r="K2137" s="64"/>
      <c r="L2137" s="64" t="s">
        <v>2300</v>
      </c>
    </row>
    <row r="2138" ht="29.1" customHeight="1" spans="1:12">
      <c r="A2138" s="65" t="s">
        <v>3170</v>
      </c>
      <c r="B2138" s="66" t="s">
        <v>3171</v>
      </c>
      <c r="C2138" s="66"/>
      <c r="D2138" s="65" t="s">
        <v>14</v>
      </c>
      <c r="E2138" s="65"/>
      <c r="F2138" s="65"/>
      <c r="G2138" s="65" t="s">
        <v>51</v>
      </c>
      <c r="H2138" s="67">
        <v>0.032</v>
      </c>
      <c r="I2138" s="67"/>
      <c r="J2138" s="70">
        <v>536.01</v>
      </c>
      <c r="K2138" s="70"/>
      <c r="L2138" s="70">
        <f>TRUNC(TRUNC(H2138,8)*J2138,2)</f>
        <v>17.15</v>
      </c>
    </row>
    <row r="2139" ht="21" customHeight="1" spans="1:12">
      <c r="A2139" s="65" t="s">
        <v>2772</v>
      </c>
      <c r="B2139" s="66" t="s">
        <v>2773</v>
      </c>
      <c r="C2139" s="66"/>
      <c r="D2139" s="65" t="s">
        <v>14</v>
      </c>
      <c r="E2139" s="65"/>
      <c r="F2139" s="65"/>
      <c r="G2139" s="65" t="s">
        <v>193</v>
      </c>
      <c r="H2139" s="67">
        <v>0.79</v>
      </c>
      <c r="I2139" s="67"/>
      <c r="J2139" s="70">
        <v>10.54</v>
      </c>
      <c r="K2139" s="70"/>
      <c r="L2139" s="70">
        <f>TRUNC(TRUNC(H2139,8)*J2139,2)</f>
        <v>8.32</v>
      </c>
    </row>
    <row r="2140" ht="21" customHeight="1" spans="1:12">
      <c r="A2140" s="65" t="s">
        <v>3172</v>
      </c>
      <c r="B2140" s="66" t="s">
        <v>3173</v>
      </c>
      <c r="C2140" s="66"/>
      <c r="D2140" s="65" t="s">
        <v>14</v>
      </c>
      <c r="E2140" s="65"/>
      <c r="F2140" s="65"/>
      <c r="G2140" s="65" t="s">
        <v>41</v>
      </c>
      <c r="H2140" s="67">
        <v>0.076</v>
      </c>
      <c r="I2140" s="67"/>
      <c r="J2140" s="70">
        <v>178.53</v>
      </c>
      <c r="K2140" s="70"/>
      <c r="L2140" s="70">
        <f>TRUNC(TRUNC(H2140,8)*J2140,2)</f>
        <v>13.56</v>
      </c>
    </row>
    <row r="2141" ht="15" customHeight="1" spans="1:12">
      <c r="A2141" s="2"/>
      <c r="B2141" s="2"/>
      <c r="C2141" s="2"/>
      <c r="D2141" s="2"/>
      <c r="E2141" s="2"/>
      <c r="F2141" s="2"/>
      <c r="G2141" s="2"/>
      <c r="H2141" s="68" t="s">
        <v>2317</v>
      </c>
      <c r="I2141" s="68"/>
      <c r="J2141" s="68"/>
      <c r="K2141" s="68"/>
      <c r="L2141" s="71">
        <f>SUM(L2138:L2140)</f>
        <v>39.03</v>
      </c>
    </row>
    <row r="2142" ht="15" customHeight="1" spans="1:12">
      <c r="A2142" s="2"/>
      <c r="B2142" s="2"/>
      <c r="C2142" s="2"/>
      <c r="D2142" s="2"/>
      <c r="E2142" s="2"/>
      <c r="F2142" s="2"/>
      <c r="G2142" s="2"/>
      <c r="H2142" s="69" t="s">
        <v>2318</v>
      </c>
      <c r="I2142" s="69"/>
      <c r="J2142" s="69"/>
      <c r="K2142" s="69"/>
      <c r="L2142" s="72">
        <f>SUM(L2132,L2136,L2141)</f>
        <v>52.36</v>
      </c>
    </row>
    <row r="2143" ht="9.95" customHeight="1" spans="1:12">
      <c r="A2143" s="2"/>
      <c r="B2143" s="2"/>
      <c r="C2143" s="2"/>
      <c r="D2143" s="2"/>
      <c r="E2143" s="2"/>
      <c r="F2143" s="2"/>
      <c r="G2143" s="2"/>
      <c r="H2143" s="61"/>
      <c r="I2143" s="61"/>
      <c r="J2143" s="61"/>
      <c r="K2143" s="61"/>
      <c r="L2143" s="61"/>
    </row>
    <row r="2144" ht="20.1" customHeight="1" spans="1:12">
      <c r="A2144" s="62" t="s">
        <v>3175</v>
      </c>
      <c r="B2144" s="62"/>
      <c r="C2144" s="62"/>
      <c r="D2144" s="62"/>
      <c r="E2144" s="62"/>
      <c r="F2144" s="62"/>
      <c r="G2144" s="62"/>
      <c r="H2144" s="62"/>
      <c r="I2144" s="62"/>
      <c r="J2144" s="62"/>
      <c r="K2144" s="62"/>
      <c r="L2144" s="62"/>
    </row>
    <row r="2145" ht="15" customHeight="1" spans="1:12">
      <c r="A2145" s="63" t="s">
        <v>2381</v>
      </c>
      <c r="B2145" s="63"/>
      <c r="C2145" s="63"/>
      <c r="D2145" s="64" t="s">
        <v>4</v>
      </c>
      <c r="E2145" s="64"/>
      <c r="F2145" s="64"/>
      <c r="G2145" s="64" t="s">
        <v>2297</v>
      </c>
      <c r="H2145" s="64" t="s">
        <v>2298</v>
      </c>
      <c r="I2145" s="64"/>
      <c r="J2145" s="64" t="s">
        <v>2299</v>
      </c>
      <c r="K2145" s="64"/>
      <c r="L2145" s="64" t="s">
        <v>2300</v>
      </c>
    </row>
    <row r="2146" ht="29.1" customHeight="1" spans="1:12">
      <c r="A2146" s="65" t="s">
        <v>2600</v>
      </c>
      <c r="B2146" s="66" t="s">
        <v>2601</v>
      </c>
      <c r="C2146" s="66"/>
      <c r="D2146" s="65" t="s">
        <v>14</v>
      </c>
      <c r="E2146" s="65"/>
      <c r="F2146" s="65"/>
      <c r="G2146" s="65" t="s">
        <v>2384</v>
      </c>
      <c r="H2146" s="67">
        <v>0.398</v>
      </c>
      <c r="I2146" s="67"/>
      <c r="J2146" s="70">
        <v>38.95</v>
      </c>
      <c r="K2146" s="70"/>
      <c r="L2146" s="70">
        <f>TRUNC(TRUNC(H2146,8)*J2146,2)</f>
        <v>15.5</v>
      </c>
    </row>
    <row r="2147" ht="29.1" customHeight="1" spans="1:12">
      <c r="A2147" s="65" t="s">
        <v>2602</v>
      </c>
      <c r="B2147" s="66" t="s">
        <v>2603</v>
      </c>
      <c r="C2147" s="66"/>
      <c r="D2147" s="65" t="s">
        <v>14</v>
      </c>
      <c r="E2147" s="65"/>
      <c r="F2147" s="65"/>
      <c r="G2147" s="65" t="s">
        <v>2387</v>
      </c>
      <c r="H2147" s="67">
        <v>0.021</v>
      </c>
      <c r="I2147" s="67"/>
      <c r="J2147" s="70">
        <v>40.48</v>
      </c>
      <c r="K2147" s="70"/>
      <c r="L2147" s="70">
        <f>TRUNC(TRUNC(H2147,8)*J2147,2)</f>
        <v>0.85</v>
      </c>
    </row>
    <row r="2148" ht="18" customHeight="1" spans="1:12">
      <c r="A2148" s="2"/>
      <c r="B2148" s="2"/>
      <c r="C2148" s="2"/>
      <c r="D2148" s="2"/>
      <c r="E2148" s="2"/>
      <c r="F2148" s="2"/>
      <c r="G2148" s="2"/>
      <c r="H2148" s="68" t="s">
        <v>2388</v>
      </c>
      <c r="I2148" s="68"/>
      <c r="J2148" s="68"/>
      <c r="K2148" s="68"/>
      <c r="L2148" s="71">
        <f>SUM(L2146:L2147)</f>
        <v>16.35</v>
      </c>
    </row>
    <row r="2149" ht="15" customHeight="1" spans="1:12">
      <c r="A2149" s="63" t="s">
        <v>2413</v>
      </c>
      <c r="B2149" s="63"/>
      <c r="C2149" s="63"/>
      <c r="D2149" s="64" t="s">
        <v>4</v>
      </c>
      <c r="E2149" s="64"/>
      <c r="F2149" s="64"/>
      <c r="G2149" s="64" t="s">
        <v>2297</v>
      </c>
      <c r="H2149" s="64" t="s">
        <v>2298</v>
      </c>
      <c r="I2149" s="64"/>
      <c r="J2149" s="64" t="s">
        <v>2299</v>
      </c>
      <c r="K2149" s="64"/>
      <c r="L2149" s="64" t="s">
        <v>2300</v>
      </c>
    </row>
    <row r="2150" ht="21" customHeight="1" spans="1:12">
      <c r="A2150" s="65" t="s">
        <v>3176</v>
      </c>
      <c r="B2150" s="66" t="s">
        <v>3177</v>
      </c>
      <c r="C2150" s="66"/>
      <c r="D2150" s="65" t="s">
        <v>14</v>
      </c>
      <c r="E2150" s="65"/>
      <c r="F2150" s="65"/>
      <c r="G2150" s="65" t="s">
        <v>146</v>
      </c>
      <c r="H2150" s="67">
        <v>1.04</v>
      </c>
      <c r="I2150" s="67"/>
      <c r="J2150" s="70">
        <v>63.64</v>
      </c>
      <c r="K2150" s="70"/>
      <c r="L2150" s="70">
        <f>TRUNC(TRUNC(H2150,8)*J2150,2)</f>
        <v>66.18</v>
      </c>
    </row>
    <row r="2151" ht="15" customHeight="1" spans="1:12">
      <c r="A2151" s="2"/>
      <c r="B2151" s="2"/>
      <c r="C2151" s="2"/>
      <c r="D2151" s="2"/>
      <c r="E2151" s="2"/>
      <c r="F2151" s="2"/>
      <c r="G2151" s="2"/>
      <c r="H2151" s="68" t="s">
        <v>2424</v>
      </c>
      <c r="I2151" s="68"/>
      <c r="J2151" s="68"/>
      <c r="K2151" s="68"/>
      <c r="L2151" s="71">
        <f>SUM(L2150:L2150)</f>
        <v>66.18</v>
      </c>
    </row>
    <row r="2152" ht="15" customHeight="1" spans="1:12">
      <c r="A2152" s="63" t="s">
        <v>2389</v>
      </c>
      <c r="B2152" s="63"/>
      <c r="C2152" s="63"/>
      <c r="D2152" s="64" t="s">
        <v>4</v>
      </c>
      <c r="E2152" s="64"/>
      <c r="F2152" s="64"/>
      <c r="G2152" s="64" t="s">
        <v>2297</v>
      </c>
      <c r="H2152" s="64" t="s">
        <v>2298</v>
      </c>
      <c r="I2152" s="64"/>
      <c r="J2152" s="64" t="s">
        <v>2299</v>
      </c>
      <c r="K2152" s="64"/>
      <c r="L2152" s="64" t="s">
        <v>2300</v>
      </c>
    </row>
    <row r="2153" ht="21" customHeight="1" spans="1:12">
      <c r="A2153" s="65" t="s">
        <v>3072</v>
      </c>
      <c r="B2153" s="66" t="s">
        <v>3073</v>
      </c>
      <c r="C2153" s="66"/>
      <c r="D2153" s="65" t="s">
        <v>14</v>
      </c>
      <c r="E2153" s="65"/>
      <c r="F2153" s="65"/>
      <c r="G2153" s="65" t="s">
        <v>2392</v>
      </c>
      <c r="H2153" s="67">
        <v>0.419</v>
      </c>
      <c r="I2153" s="67"/>
      <c r="J2153" s="70">
        <v>32.1</v>
      </c>
      <c r="K2153" s="70"/>
      <c r="L2153" s="70">
        <f>TRUNC(TRUNC(H2153,8)*J2153,2)</f>
        <v>13.44</v>
      </c>
    </row>
    <row r="2154" ht="15" customHeight="1" spans="1:12">
      <c r="A2154" s="65" t="s">
        <v>2395</v>
      </c>
      <c r="B2154" s="66" t="s">
        <v>2396</v>
      </c>
      <c r="C2154" s="66"/>
      <c r="D2154" s="65" t="s">
        <v>14</v>
      </c>
      <c r="E2154" s="65"/>
      <c r="F2154" s="65"/>
      <c r="G2154" s="65" t="s">
        <v>2392</v>
      </c>
      <c r="H2154" s="67">
        <v>0.209</v>
      </c>
      <c r="I2154" s="67"/>
      <c r="J2154" s="70">
        <v>23.23</v>
      </c>
      <c r="K2154" s="70"/>
      <c r="L2154" s="70">
        <f>TRUNC(TRUNC(H2154,8)*J2154,2)</f>
        <v>4.85</v>
      </c>
    </row>
    <row r="2155" ht="18" customHeight="1" spans="1:12">
      <c r="A2155" s="2"/>
      <c r="B2155" s="2"/>
      <c r="C2155" s="2"/>
      <c r="D2155" s="2"/>
      <c r="E2155" s="2"/>
      <c r="F2155" s="2"/>
      <c r="G2155" s="2"/>
      <c r="H2155" s="68" t="s">
        <v>2393</v>
      </c>
      <c r="I2155" s="68"/>
      <c r="J2155" s="68"/>
      <c r="K2155" s="68"/>
      <c r="L2155" s="71">
        <f>SUM(L2153:L2154)</f>
        <v>18.29</v>
      </c>
    </row>
    <row r="2156" ht="15" customHeight="1" spans="1:12">
      <c r="A2156" s="63" t="s">
        <v>2314</v>
      </c>
      <c r="B2156" s="63"/>
      <c r="C2156" s="63"/>
      <c r="D2156" s="64" t="s">
        <v>4</v>
      </c>
      <c r="E2156" s="64"/>
      <c r="F2156" s="64"/>
      <c r="G2156" s="64" t="s">
        <v>2297</v>
      </c>
      <c r="H2156" s="64" t="s">
        <v>2298</v>
      </c>
      <c r="I2156" s="64"/>
      <c r="J2156" s="64" t="s">
        <v>2299</v>
      </c>
      <c r="K2156" s="64"/>
      <c r="L2156" s="64" t="s">
        <v>2300</v>
      </c>
    </row>
    <row r="2157" ht="45.95" customHeight="1" spans="1:12">
      <c r="A2157" s="65" t="s">
        <v>3178</v>
      </c>
      <c r="B2157" s="66" t="s">
        <v>3179</v>
      </c>
      <c r="C2157" s="66"/>
      <c r="D2157" s="65" t="s">
        <v>14</v>
      </c>
      <c r="E2157" s="65"/>
      <c r="F2157" s="65"/>
      <c r="G2157" s="65" t="s">
        <v>51</v>
      </c>
      <c r="H2157" s="67">
        <v>0.006</v>
      </c>
      <c r="I2157" s="67"/>
      <c r="J2157" s="70">
        <v>551.08</v>
      </c>
      <c r="K2157" s="70"/>
      <c r="L2157" s="70">
        <f>TRUNC(TRUNC(H2157,8)*J2157,2)</f>
        <v>3.3</v>
      </c>
    </row>
    <row r="2158" ht="15" customHeight="1" spans="1:12">
      <c r="A2158" s="2"/>
      <c r="B2158" s="2"/>
      <c r="C2158" s="2"/>
      <c r="D2158" s="2"/>
      <c r="E2158" s="2"/>
      <c r="F2158" s="2"/>
      <c r="G2158" s="2"/>
      <c r="H2158" s="68" t="s">
        <v>2317</v>
      </c>
      <c r="I2158" s="68"/>
      <c r="J2158" s="68"/>
      <c r="K2158" s="68"/>
      <c r="L2158" s="71">
        <f>SUM(L2157:L2157)</f>
        <v>3.3</v>
      </c>
    </row>
    <row r="2159" ht="15" customHeight="1" spans="1:12">
      <c r="A2159" s="2"/>
      <c r="B2159" s="2"/>
      <c r="C2159" s="2"/>
      <c r="D2159" s="2"/>
      <c r="E2159" s="2"/>
      <c r="F2159" s="2"/>
      <c r="G2159" s="2"/>
      <c r="H2159" s="69" t="s">
        <v>2318</v>
      </c>
      <c r="I2159" s="69"/>
      <c r="J2159" s="69"/>
      <c r="K2159" s="69"/>
      <c r="L2159" s="72">
        <f>SUM(L2148,L2151,L2155,L2158)</f>
        <v>104.12</v>
      </c>
    </row>
    <row r="2160" ht="9.95" customHeight="1" spans="1:12">
      <c r="A2160" s="2"/>
      <c r="B2160" s="2"/>
      <c r="C2160" s="2"/>
      <c r="D2160" s="2"/>
      <c r="E2160" s="2"/>
      <c r="F2160" s="2"/>
      <c r="G2160" s="2"/>
      <c r="H2160" s="61"/>
      <c r="I2160" s="61"/>
      <c r="J2160" s="61"/>
      <c r="K2160" s="61"/>
      <c r="L2160" s="61"/>
    </row>
    <row r="2161" ht="20.1" customHeight="1" spans="1:12">
      <c r="A2161" s="62" t="s">
        <v>3180</v>
      </c>
      <c r="B2161" s="62"/>
      <c r="C2161" s="62"/>
      <c r="D2161" s="62"/>
      <c r="E2161" s="62"/>
      <c r="F2161" s="62"/>
      <c r="G2161" s="62"/>
      <c r="H2161" s="62"/>
      <c r="I2161" s="62"/>
      <c r="J2161" s="62"/>
      <c r="K2161" s="62"/>
      <c r="L2161" s="62"/>
    </row>
    <row r="2162" ht="15" customHeight="1" spans="1:12">
      <c r="A2162" s="63" t="s">
        <v>2413</v>
      </c>
      <c r="B2162" s="63"/>
      <c r="C2162" s="63"/>
      <c r="D2162" s="64" t="s">
        <v>4</v>
      </c>
      <c r="E2162" s="64"/>
      <c r="F2162" s="64"/>
      <c r="G2162" s="64" t="s">
        <v>2297</v>
      </c>
      <c r="H2162" s="64" t="s">
        <v>2298</v>
      </c>
      <c r="I2162" s="64"/>
      <c r="J2162" s="64" t="s">
        <v>2299</v>
      </c>
      <c r="K2162" s="64"/>
      <c r="L2162" s="64" t="s">
        <v>2300</v>
      </c>
    </row>
    <row r="2163" ht="15" customHeight="1" spans="1:12">
      <c r="A2163" s="65" t="s">
        <v>3181</v>
      </c>
      <c r="B2163" s="66" t="s">
        <v>3182</v>
      </c>
      <c r="C2163" s="66"/>
      <c r="D2163" s="65" t="s">
        <v>14</v>
      </c>
      <c r="E2163" s="65"/>
      <c r="F2163" s="65"/>
      <c r="G2163" s="65" t="s">
        <v>193</v>
      </c>
      <c r="H2163" s="67">
        <v>1.29</v>
      </c>
      <c r="I2163" s="67"/>
      <c r="J2163" s="70">
        <v>2.61</v>
      </c>
      <c r="K2163" s="70"/>
      <c r="L2163" s="70">
        <f>TRUNC(TRUNC(H2163,8)*J2163,2)</f>
        <v>3.36</v>
      </c>
    </row>
    <row r="2164" ht="29.1" customHeight="1" spans="1:12">
      <c r="A2164" s="65" t="s">
        <v>3183</v>
      </c>
      <c r="B2164" s="66" t="s">
        <v>3184</v>
      </c>
      <c r="C2164" s="66"/>
      <c r="D2164" s="65" t="s">
        <v>14</v>
      </c>
      <c r="E2164" s="65"/>
      <c r="F2164" s="65"/>
      <c r="G2164" s="65" t="s">
        <v>146</v>
      </c>
      <c r="H2164" s="67">
        <v>1</v>
      </c>
      <c r="I2164" s="67"/>
      <c r="J2164" s="70">
        <v>66.73</v>
      </c>
      <c r="K2164" s="70"/>
      <c r="L2164" s="70">
        <f>TRUNC(TRUNC(H2164,8)*J2164,2)</f>
        <v>66.73</v>
      </c>
    </row>
    <row r="2165" ht="15" customHeight="1" spans="1:12">
      <c r="A2165" s="2"/>
      <c r="B2165" s="2"/>
      <c r="C2165" s="2"/>
      <c r="D2165" s="2"/>
      <c r="E2165" s="2"/>
      <c r="F2165" s="2"/>
      <c r="G2165" s="2"/>
      <c r="H2165" s="68" t="s">
        <v>2424</v>
      </c>
      <c r="I2165" s="68"/>
      <c r="J2165" s="68"/>
      <c r="K2165" s="68"/>
      <c r="L2165" s="71">
        <f>SUM(L2163:L2164)</f>
        <v>70.09</v>
      </c>
    </row>
    <row r="2166" ht="15" customHeight="1" spans="1:12">
      <c r="A2166" s="63" t="s">
        <v>2389</v>
      </c>
      <c r="B2166" s="63"/>
      <c r="C2166" s="63"/>
      <c r="D2166" s="64" t="s">
        <v>4</v>
      </c>
      <c r="E2166" s="64"/>
      <c r="F2166" s="64"/>
      <c r="G2166" s="64" t="s">
        <v>2297</v>
      </c>
      <c r="H2166" s="64" t="s">
        <v>2298</v>
      </c>
      <c r="I2166" s="64"/>
      <c r="J2166" s="64" t="s">
        <v>2299</v>
      </c>
      <c r="K2166" s="64"/>
      <c r="L2166" s="64" t="s">
        <v>2300</v>
      </c>
    </row>
    <row r="2167" ht="21" customHeight="1" spans="1:12">
      <c r="A2167" s="65" t="s">
        <v>3072</v>
      </c>
      <c r="B2167" s="66" t="s">
        <v>3073</v>
      </c>
      <c r="C2167" s="66"/>
      <c r="D2167" s="65" t="s">
        <v>14</v>
      </c>
      <c r="E2167" s="65"/>
      <c r="F2167" s="65"/>
      <c r="G2167" s="65" t="s">
        <v>2392</v>
      </c>
      <c r="H2167" s="67">
        <v>0.547</v>
      </c>
      <c r="I2167" s="67"/>
      <c r="J2167" s="70">
        <v>32.1</v>
      </c>
      <c r="K2167" s="70"/>
      <c r="L2167" s="70">
        <f>TRUNC(TRUNC(H2167,8)*J2167,2)</f>
        <v>17.55</v>
      </c>
    </row>
    <row r="2168" ht="15" customHeight="1" spans="1:12">
      <c r="A2168" s="65" t="s">
        <v>2395</v>
      </c>
      <c r="B2168" s="66" t="s">
        <v>2396</v>
      </c>
      <c r="C2168" s="66"/>
      <c r="D2168" s="65" t="s">
        <v>14</v>
      </c>
      <c r="E2168" s="65"/>
      <c r="F2168" s="65"/>
      <c r="G2168" s="65" t="s">
        <v>2392</v>
      </c>
      <c r="H2168" s="67">
        <v>0.273</v>
      </c>
      <c r="I2168" s="67"/>
      <c r="J2168" s="70">
        <v>23.23</v>
      </c>
      <c r="K2168" s="70"/>
      <c r="L2168" s="70">
        <f>TRUNC(TRUNC(H2168,8)*J2168,2)</f>
        <v>6.34</v>
      </c>
    </row>
    <row r="2169" ht="18" customHeight="1" spans="1:12">
      <c r="A2169" s="2"/>
      <c r="B2169" s="2"/>
      <c r="C2169" s="2"/>
      <c r="D2169" s="2"/>
      <c r="E2169" s="2"/>
      <c r="F2169" s="2"/>
      <c r="G2169" s="2"/>
      <c r="H2169" s="68" t="s">
        <v>2393</v>
      </c>
      <c r="I2169" s="68"/>
      <c r="J2169" s="68"/>
      <c r="K2169" s="68"/>
      <c r="L2169" s="71">
        <f>SUM(L2167:L2168)</f>
        <v>23.89</v>
      </c>
    </row>
    <row r="2170" ht="15" customHeight="1" spans="1:12">
      <c r="A2170" s="2"/>
      <c r="B2170" s="2"/>
      <c r="C2170" s="2"/>
      <c r="D2170" s="2"/>
      <c r="E2170" s="2"/>
      <c r="F2170" s="2"/>
      <c r="G2170" s="2"/>
      <c r="H2170" s="69" t="s">
        <v>2318</v>
      </c>
      <c r="I2170" s="69"/>
      <c r="J2170" s="69"/>
      <c r="K2170" s="69"/>
      <c r="L2170" s="72">
        <f>SUM(L2165,L2169)</f>
        <v>93.98</v>
      </c>
    </row>
    <row r="2171" ht="9.95" customHeight="1" spans="1:12">
      <c r="A2171" s="2"/>
      <c r="B2171" s="2"/>
      <c r="C2171" s="2"/>
      <c r="D2171" s="2"/>
      <c r="E2171" s="2"/>
      <c r="F2171" s="2"/>
      <c r="G2171" s="2"/>
      <c r="H2171" s="61"/>
      <c r="I2171" s="61"/>
      <c r="J2171" s="61"/>
      <c r="K2171" s="61"/>
      <c r="L2171" s="61"/>
    </row>
    <row r="2172" ht="20.1" customHeight="1" spans="1:12">
      <c r="A2172" s="62" t="s">
        <v>3185</v>
      </c>
      <c r="B2172" s="62"/>
      <c r="C2172" s="62"/>
      <c r="D2172" s="62"/>
      <c r="E2172" s="62"/>
      <c r="F2172" s="62"/>
      <c r="G2172" s="62"/>
      <c r="H2172" s="62"/>
      <c r="I2172" s="62"/>
      <c r="J2172" s="62"/>
      <c r="K2172" s="62"/>
      <c r="L2172" s="62"/>
    </row>
    <row r="2173" ht="15" customHeight="1" spans="1:12">
      <c r="A2173" s="63" t="s">
        <v>2381</v>
      </c>
      <c r="B2173" s="63"/>
      <c r="C2173" s="63"/>
      <c r="D2173" s="64" t="s">
        <v>4</v>
      </c>
      <c r="E2173" s="64"/>
      <c r="F2173" s="64"/>
      <c r="G2173" s="64" t="s">
        <v>2297</v>
      </c>
      <c r="H2173" s="64" t="s">
        <v>2298</v>
      </c>
      <c r="I2173" s="64"/>
      <c r="J2173" s="64" t="s">
        <v>2299</v>
      </c>
      <c r="K2173" s="64"/>
      <c r="L2173" s="64" t="s">
        <v>2300</v>
      </c>
    </row>
    <row r="2174" ht="29.1" customHeight="1" spans="1:12">
      <c r="A2174" s="65" t="s">
        <v>3186</v>
      </c>
      <c r="B2174" s="66" t="s">
        <v>3187</v>
      </c>
      <c r="C2174" s="66"/>
      <c r="D2174" s="65" t="s">
        <v>14</v>
      </c>
      <c r="E2174" s="65"/>
      <c r="F2174" s="65"/>
      <c r="G2174" s="65" t="s">
        <v>2384</v>
      </c>
      <c r="H2174" s="67">
        <v>0.0012</v>
      </c>
      <c r="I2174" s="67"/>
      <c r="J2174" s="70">
        <v>36.17</v>
      </c>
      <c r="K2174" s="70"/>
      <c r="L2174" s="70">
        <f>TRUNC(TRUNC(H2174,8)*J2174,2)</f>
        <v>0.04</v>
      </c>
    </row>
    <row r="2175" ht="29.1" customHeight="1" spans="1:12">
      <c r="A2175" s="65" t="s">
        <v>3188</v>
      </c>
      <c r="B2175" s="66" t="s">
        <v>3189</v>
      </c>
      <c r="C2175" s="66"/>
      <c r="D2175" s="65" t="s">
        <v>14</v>
      </c>
      <c r="E2175" s="65"/>
      <c r="F2175" s="65"/>
      <c r="G2175" s="65" t="s">
        <v>2387</v>
      </c>
      <c r="H2175" s="67">
        <v>0.0009</v>
      </c>
      <c r="I2175" s="67"/>
      <c r="J2175" s="70">
        <v>37.37</v>
      </c>
      <c r="K2175" s="70"/>
      <c r="L2175" s="70">
        <f>TRUNC(TRUNC(H2175,8)*J2175,2)</f>
        <v>0.03</v>
      </c>
    </row>
    <row r="2176" ht="18" customHeight="1" spans="1:12">
      <c r="A2176" s="2"/>
      <c r="B2176" s="2"/>
      <c r="C2176" s="2"/>
      <c r="D2176" s="2"/>
      <c r="E2176" s="2"/>
      <c r="F2176" s="2"/>
      <c r="G2176" s="2"/>
      <c r="H2176" s="68" t="s">
        <v>2388</v>
      </c>
      <c r="I2176" s="68"/>
      <c r="J2176" s="68"/>
      <c r="K2176" s="68"/>
      <c r="L2176" s="71">
        <f>SUM(L2174:L2175)</f>
        <v>0.07</v>
      </c>
    </row>
    <row r="2177" ht="15" customHeight="1" spans="1:12">
      <c r="A2177" s="63" t="s">
        <v>2413</v>
      </c>
      <c r="B2177" s="63"/>
      <c r="C2177" s="63"/>
      <c r="D2177" s="64" t="s">
        <v>4</v>
      </c>
      <c r="E2177" s="64"/>
      <c r="F2177" s="64"/>
      <c r="G2177" s="64" t="s">
        <v>2297</v>
      </c>
      <c r="H2177" s="64" t="s">
        <v>2298</v>
      </c>
      <c r="I2177" s="64"/>
      <c r="J2177" s="64" t="s">
        <v>2299</v>
      </c>
      <c r="K2177" s="64"/>
      <c r="L2177" s="64" t="s">
        <v>2300</v>
      </c>
    </row>
    <row r="2178" ht="29.1" customHeight="1" spans="1:12">
      <c r="A2178" s="65" t="s">
        <v>3190</v>
      </c>
      <c r="B2178" s="66" t="s">
        <v>3191</v>
      </c>
      <c r="C2178" s="66"/>
      <c r="D2178" s="65" t="s">
        <v>14</v>
      </c>
      <c r="E2178" s="65"/>
      <c r="F2178" s="65"/>
      <c r="G2178" s="65" t="s">
        <v>1165</v>
      </c>
      <c r="H2178" s="67">
        <v>4.15</v>
      </c>
      <c r="I2178" s="67"/>
      <c r="J2178" s="70">
        <v>2.1</v>
      </c>
      <c r="K2178" s="70"/>
      <c r="L2178" s="70">
        <f>TRUNC(TRUNC(H2178,8)*J2178,2)</f>
        <v>8.71</v>
      </c>
    </row>
    <row r="2179" ht="54.95" customHeight="1" spans="1:12">
      <c r="A2179" s="65" t="s">
        <v>3192</v>
      </c>
      <c r="B2179" s="66" t="s">
        <v>3193</v>
      </c>
      <c r="C2179" s="66"/>
      <c r="D2179" s="65" t="s">
        <v>14</v>
      </c>
      <c r="E2179" s="65"/>
      <c r="F2179" s="65"/>
      <c r="G2179" s="65" t="s">
        <v>41</v>
      </c>
      <c r="H2179" s="67">
        <v>1.146</v>
      </c>
      <c r="I2179" s="67"/>
      <c r="J2179" s="70">
        <v>165.54</v>
      </c>
      <c r="K2179" s="70"/>
      <c r="L2179" s="70">
        <f>TRUNC(TRUNC(H2179,8)*J2179,2)</f>
        <v>189.7</v>
      </c>
    </row>
    <row r="2180" ht="15" customHeight="1" spans="1:12">
      <c r="A2180" s="2"/>
      <c r="B2180" s="2"/>
      <c r="C2180" s="2"/>
      <c r="D2180" s="2"/>
      <c r="E2180" s="2"/>
      <c r="F2180" s="2"/>
      <c r="G2180" s="2"/>
      <c r="H2180" s="68" t="s">
        <v>2424</v>
      </c>
      <c r="I2180" s="68"/>
      <c r="J2180" s="68"/>
      <c r="K2180" s="68"/>
      <c r="L2180" s="71">
        <f>SUM(L2178:L2179)</f>
        <v>198.41</v>
      </c>
    </row>
    <row r="2181" ht="15" customHeight="1" spans="1:12">
      <c r="A2181" s="63" t="s">
        <v>2389</v>
      </c>
      <c r="B2181" s="63"/>
      <c r="C2181" s="63"/>
      <c r="D2181" s="64" t="s">
        <v>4</v>
      </c>
      <c r="E2181" s="64"/>
      <c r="F2181" s="64"/>
      <c r="G2181" s="64" t="s">
        <v>2297</v>
      </c>
      <c r="H2181" s="64" t="s">
        <v>2298</v>
      </c>
      <c r="I2181" s="64"/>
      <c r="J2181" s="64" t="s">
        <v>2299</v>
      </c>
      <c r="K2181" s="64"/>
      <c r="L2181" s="64" t="s">
        <v>2300</v>
      </c>
    </row>
    <row r="2182" ht="15" customHeight="1" spans="1:12">
      <c r="A2182" s="65" t="s">
        <v>2395</v>
      </c>
      <c r="B2182" s="66" t="s">
        <v>2396</v>
      </c>
      <c r="C2182" s="66"/>
      <c r="D2182" s="65" t="s">
        <v>14</v>
      </c>
      <c r="E2182" s="65"/>
      <c r="F2182" s="65"/>
      <c r="G2182" s="65" t="s">
        <v>2392</v>
      </c>
      <c r="H2182" s="67">
        <v>0.062</v>
      </c>
      <c r="I2182" s="67"/>
      <c r="J2182" s="70">
        <v>23.23</v>
      </c>
      <c r="K2182" s="70"/>
      <c r="L2182" s="70">
        <f>TRUNC(TRUNC(H2182,8)*J2182,2)</f>
        <v>1.44</v>
      </c>
    </row>
    <row r="2183" ht="15" customHeight="1" spans="1:12">
      <c r="A2183" s="65" t="s">
        <v>2696</v>
      </c>
      <c r="B2183" s="66" t="s">
        <v>2697</v>
      </c>
      <c r="C2183" s="66"/>
      <c r="D2183" s="65" t="s">
        <v>14</v>
      </c>
      <c r="E2183" s="65"/>
      <c r="F2183" s="65"/>
      <c r="G2183" s="65" t="s">
        <v>2392</v>
      </c>
      <c r="H2183" s="67">
        <v>0.056</v>
      </c>
      <c r="I2183" s="67"/>
      <c r="J2183" s="70">
        <v>31.59</v>
      </c>
      <c r="K2183" s="70"/>
      <c r="L2183" s="70">
        <f>TRUNC(TRUNC(H2183,8)*J2183,2)</f>
        <v>1.76</v>
      </c>
    </row>
    <row r="2184" ht="18" customHeight="1" spans="1:12">
      <c r="A2184" s="2"/>
      <c r="B2184" s="2"/>
      <c r="C2184" s="2"/>
      <c r="D2184" s="2"/>
      <c r="E2184" s="2"/>
      <c r="F2184" s="2"/>
      <c r="G2184" s="2"/>
      <c r="H2184" s="68" t="s">
        <v>2393</v>
      </c>
      <c r="I2184" s="68"/>
      <c r="J2184" s="68"/>
      <c r="K2184" s="68"/>
      <c r="L2184" s="71">
        <f>SUM(L2182:L2183)</f>
        <v>3.2</v>
      </c>
    </row>
    <row r="2185" ht="15" customHeight="1" spans="1:12">
      <c r="A2185" s="2"/>
      <c r="B2185" s="2"/>
      <c r="C2185" s="2"/>
      <c r="D2185" s="2"/>
      <c r="E2185" s="2"/>
      <c r="F2185" s="2"/>
      <c r="G2185" s="2"/>
      <c r="H2185" s="69" t="s">
        <v>2318</v>
      </c>
      <c r="I2185" s="69"/>
      <c r="J2185" s="69"/>
      <c r="K2185" s="69"/>
      <c r="L2185" s="72">
        <f>SUM(L2176,L2180,L2184)</f>
        <v>201.68</v>
      </c>
    </row>
    <row r="2186" ht="9.95" customHeight="1" spans="1:12">
      <c r="A2186" s="2"/>
      <c r="B2186" s="2"/>
      <c r="C2186" s="2"/>
      <c r="D2186" s="2"/>
      <c r="E2186" s="2"/>
      <c r="F2186" s="2"/>
      <c r="G2186" s="2"/>
      <c r="H2186" s="61"/>
      <c r="I2186" s="61"/>
      <c r="J2186" s="61"/>
      <c r="K2186" s="61"/>
      <c r="L2186" s="61"/>
    </row>
    <row r="2187" ht="20.1" customHeight="1" spans="1:12">
      <c r="A2187" s="62" t="s">
        <v>3194</v>
      </c>
      <c r="B2187" s="62"/>
      <c r="C2187" s="62"/>
      <c r="D2187" s="62"/>
      <c r="E2187" s="62"/>
      <c r="F2187" s="62"/>
      <c r="G2187" s="62"/>
      <c r="H2187" s="62"/>
      <c r="I2187" s="62"/>
      <c r="J2187" s="62"/>
      <c r="K2187" s="62"/>
      <c r="L2187" s="62"/>
    </row>
    <row r="2188" ht="15" customHeight="1" spans="1:12">
      <c r="A2188" s="63" t="s">
        <v>2381</v>
      </c>
      <c r="B2188" s="63"/>
      <c r="C2188" s="63"/>
      <c r="D2188" s="64" t="s">
        <v>4</v>
      </c>
      <c r="E2188" s="64"/>
      <c r="F2188" s="64"/>
      <c r="G2188" s="64" t="s">
        <v>2297</v>
      </c>
      <c r="H2188" s="64" t="s">
        <v>2298</v>
      </c>
      <c r="I2188" s="64"/>
      <c r="J2188" s="64" t="s">
        <v>2299</v>
      </c>
      <c r="K2188" s="64"/>
      <c r="L2188" s="64" t="s">
        <v>2300</v>
      </c>
    </row>
    <row r="2189" ht="29.1" customHeight="1" spans="1:12">
      <c r="A2189" s="65" t="s">
        <v>3186</v>
      </c>
      <c r="B2189" s="66" t="s">
        <v>3187</v>
      </c>
      <c r="C2189" s="66"/>
      <c r="D2189" s="65" t="s">
        <v>14</v>
      </c>
      <c r="E2189" s="65"/>
      <c r="F2189" s="65"/>
      <c r="G2189" s="65" t="s">
        <v>2384</v>
      </c>
      <c r="H2189" s="67">
        <v>0.0064</v>
      </c>
      <c r="I2189" s="67"/>
      <c r="J2189" s="70">
        <v>36.17</v>
      </c>
      <c r="K2189" s="70"/>
      <c r="L2189" s="70">
        <f>TRUNC(TRUNC(H2189,8)*J2189,2)</f>
        <v>0.23</v>
      </c>
    </row>
    <row r="2190" ht="29.1" customHeight="1" spans="1:12">
      <c r="A2190" s="65" t="s">
        <v>3188</v>
      </c>
      <c r="B2190" s="66" t="s">
        <v>3189</v>
      </c>
      <c r="C2190" s="66"/>
      <c r="D2190" s="65" t="s">
        <v>14</v>
      </c>
      <c r="E2190" s="65"/>
      <c r="F2190" s="65"/>
      <c r="G2190" s="65" t="s">
        <v>2387</v>
      </c>
      <c r="H2190" s="67">
        <v>0.0046</v>
      </c>
      <c r="I2190" s="67"/>
      <c r="J2190" s="70">
        <v>37.37</v>
      </c>
      <c r="K2190" s="70"/>
      <c r="L2190" s="70">
        <f>TRUNC(TRUNC(H2190,8)*J2190,2)</f>
        <v>0.17</v>
      </c>
    </row>
    <row r="2191" ht="18" customHeight="1" spans="1:12">
      <c r="A2191" s="2"/>
      <c r="B2191" s="2"/>
      <c r="C2191" s="2"/>
      <c r="D2191" s="2"/>
      <c r="E2191" s="2"/>
      <c r="F2191" s="2"/>
      <c r="G2191" s="2"/>
      <c r="H2191" s="68" t="s">
        <v>2388</v>
      </c>
      <c r="I2191" s="68"/>
      <c r="J2191" s="68"/>
      <c r="K2191" s="68"/>
      <c r="L2191" s="71">
        <f>SUM(L2189:L2190)</f>
        <v>0.4</v>
      </c>
    </row>
    <row r="2192" ht="15" customHeight="1" spans="1:12">
      <c r="A2192" s="63" t="s">
        <v>2413</v>
      </c>
      <c r="B2192" s="63"/>
      <c r="C2192" s="63"/>
      <c r="D2192" s="64" t="s">
        <v>4</v>
      </c>
      <c r="E2192" s="64"/>
      <c r="F2192" s="64"/>
      <c r="G2192" s="64" t="s">
        <v>2297</v>
      </c>
      <c r="H2192" s="64" t="s">
        <v>2298</v>
      </c>
      <c r="I2192" s="64"/>
      <c r="J2192" s="64" t="s">
        <v>2299</v>
      </c>
      <c r="K2192" s="64"/>
      <c r="L2192" s="64" t="s">
        <v>2300</v>
      </c>
    </row>
    <row r="2193" ht="15" customHeight="1" spans="1:12">
      <c r="A2193" s="65" t="s">
        <v>3195</v>
      </c>
      <c r="B2193" s="66" t="s">
        <v>3196</v>
      </c>
      <c r="C2193" s="66"/>
      <c r="D2193" s="65" t="s">
        <v>14</v>
      </c>
      <c r="E2193" s="65"/>
      <c r="F2193" s="65"/>
      <c r="G2193" s="65" t="s">
        <v>193</v>
      </c>
      <c r="H2193" s="67">
        <v>0.03</v>
      </c>
      <c r="I2193" s="67"/>
      <c r="J2193" s="70">
        <v>17.89</v>
      </c>
      <c r="K2193" s="70"/>
      <c r="L2193" s="70">
        <f>TRUNC(TRUNC(H2193,8)*J2193,2)</f>
        <v>0.53</v>
      </c>
    </row>
    <row r="2194" ht="29.1" customHeight="1" spans="1:12">
      <c r="A2194" s="65" t="s">
        <v>3197</v>
      </c>
      <c r="B2194" s="66" t="s">
        <v>3198</v>
      </c>
      <c r="C2194" s="66"/>
      <c r="D2194" s="65" t="s">
        <v>14</v>
      </c>
      <c r="E2194" s="65"/>
      <c r="F2194" s="65"/>
      <c r="G2194" s="65" t="s">
        <v>146</v>
      </c>
      <c r="H2194" s="67">
        <v>0.634</v>
      </c>
      <c r="I2194" s="67"/>
      <c r="J2194" s="70">
        <v>28.07</v>
      </c>
      <c r="K2194" s="70"/>
      <c r="L2194" s="70">
        <f>TRUNC(TRUNC(H2194,8)*J2194,2)</f>
        <v>17.79</v>
      </c>
    </row>
    <row r="2195" ht="15" customHeight="1" spans="1:12">
      <c r="A2195" s="2"/>
      <c r="B2195" s="2"/>
      <c r="C2195" s="2"/>
      <c r="D2195" s="2"/>
      <c r="E2195" s="2"/>
      <c r="F2195" s="2"/>
      <c r="G2195" s="2"/>
      <c r="H2195" s="68" t="s">
        <v>2424</v>
      </c>
      <c r="I2195" s="68"/>
      <c r="J2195" s="68"/>
      <c r="K2195" s="68"/>
      <c r="L2195" s="71">
        <f>SUM(L2193:L2194)</f>
        <v>18.32</v>
      </c>
    </row>
    <row r="2196" ht="15" customHeight="1" spans="1:12">
      <c r="A2196" s="63" t="s">
        <v>2389</v>
      </c>
      <c r="B2196" s="63"/>
      <c r="C2196" s="63"/>
      <c r="D2196" s="64" t="s">
        <v>4</v>
      </c>
      <c r="E2196" s="64"/>
      <c r="F2196" s="64"/>
      <c r="G2196" s="64" t="s">
        <v>2297</v>
      </c>
      <c r="H2196" s="64" t="s">
        <v>2298</v>
      </c>
      <c r="I2196" s="64"/>
      <c r="J2196" s="64" t="s">
        <v>2299</v>
      </c>
      <c r="K2196" s="64"/>
      <c r="L2196" s="64" t="s">
        <v>2300</v>
      </c>
    </row>
    <row r="2197" ht="21" customHeight="1" spans="1:12">
      <c r="A2197" s="65" t="s">
        <v>2612</v>
      </c>
      <c r="B2197" s="66" t="s">
        <v>2613</v>
      </c>
      <c r="C2197" s="66"/>
      <c r="D2197" s="65" t="s">
        <v>14</v>
      </c>
      <c r="E2197" s="65"/>
      <c r="F2197" s="65"/>
      <c r="G2197" s="65" t="s">
        <v>2392</v>
      </c>
      <c r="H2197" s="67">
        <v>0.065</v>
      </c>
      <c r="I2197" s="67"/>
      <c r="J2197" s="70">
        <v>23.87</v>
      </c>
      <c r="K2197" s="70"/>
      <c r="L2197" s="70">
        <f>TRUNC(TRUNC(H2197,8)*J2197,2)</f>
        <v>1.55</v>
      </c>
    </row>
    <row r="2198" ht="21" customHeight="1" spans="1:12">
      <c r="A2198" s="65" t="s">
        <v>2523</v>
      </c>
      <c r="B2198" s="66" t="s">
        <v>2524</v>
      </c>
      <c r="C2198" s="66"/>
      <c r="D2198" s="65" t="s">
        <v>14</v>
      </c>
      <c r="E2198" s="65"/>
      <c r="F2198" s="65"/>
      <c r="G2198" s="65" t="s">
        <v>2392</v>
      </c>
      <c r="H2198" s="67">
        <v>0.118</v>
      </c>
      <c r="I2198" s="67"/>
      <c r="J2198" s="70">
        <v>31.88</v>
      </c>
      <c r="K2198" s="70"/>
      <c r="L2198" s="70">
        <f>TRUNC(TRUNC(H2198,8)*J2198,2)</f>
        <v>3.76</v>
      </c>
    </row>
    <row r="2199" ht="18" customHeight="1" spans="1:12">
      <c r="A2199" s="2"/>
      <c r="B2199" s="2"/>
      <c r="C2199" s="2"/>
      <c r="D2199" s="2"/>
      <c r="E2199" s="2"/>
      <c r="F2199" s="2"/>
      <c r="G2199" s="2"/>
      <c r="H2199" s="68" t="s">
        <v>2393</v>
      </c>
      <c r="I2199" s="68"/>
      <c r="J2199" s="68"/>
      <c r="K2199" s="68"/>
      <c r="L2199" s="71">
        <f>SUM(L2197:L2198)</f>
        <v>5.31</v>
      </c>
    </row>
    <row r="2200" ht="15" customHeight="1" spans="1:12">
      <c r="A2200" s="2"/>
      <c r="B2200" s="2"/>
      <c r="C2200" s="2"/>
      <c r="D2200" s="2"/>
      <c r="E2200" s="2"/>
      <c r="F2200" s="2"/>
      <c r="G2200" s="2"/>
      <c r="H2200" s="69" t="s">
        <v>2318</v>
      </c>
      <c r="I2200" s="69"/>
      <c r="J2200" s="69"/>
      <c r="K2200" s="69"/>
      <c r="L2200" s="72">
        <f>SUM(L2191,L2195,L2199)</f>
        <v>24.03</v>
      </c>
    </row>
    <row r="2201" ht="9.95" customHeight="1" spans="1:12">
      <c r="A2201" s="2"/>
      <c r="B2201" s="2"/>
      <c r="C2201" s="2"/>
      <c r="D2201" s="2"/>
      <c r="E2201" s="2"/>
      <c r="F2201" s="2"/>
      <c r="G2201" s="2"/>
      <c r="H2201" s="61"/>
      <c r="I2201" s="61"/>
      <c r="J2201" s="61"/>
      <c r="K2201" s="61"/>
      <c r="L2201" s="61"/>
    </row>
    <row r="2202" ht="20.1" customHeight="1" spans="1:12">
      <c r="A2202" s="62" t="s">
        <v>3199</v>
      </c>
      <c r="B2202" s="62"/>
      <c r="C2202" s="62"/>
      <c r="D2202" s="62"/>
      <c r="E2202" s="62"/>
      <c r="F2202" s="62"/>
      <c r="G2202" s="62"/>
      <c r="H2202" s="62"/>
      <c r="I2202" s="62"/>
      <c r="J2202" s="62"/>
      <c r="K2202" s="62"/>
      <c r="L2202" s="62"/>
    </row>
    <row r="2203" ht="15" customHeight="1" spans="1:12">
      <c r="A2203" s="63" t="s">
        <v>2381</v>
      </c>
      <c r="B2203" s="63"/>
      <c r="C2203" s="63"/>
      <c r="D2203" s="64" t="s">
        <v>4</v>
      </c>
      <c r="E2203" s="64"/>
      <c r="F2203" s="64"/>
      <c r="G2203" s="64" t="s">
        <v>2297</v>
      </c>
      <c r="H2203" s="64" t="s">
        <v>2298</v>
      </c>
      <c r="I2203" s="64"/>
      <c r="J2203" s="64" t="s">
        <v>2299</v>
      </c>
      <c r="K2203" s="64"/>
      <c r="L2203" s="64" t="s">
        <v>2300</v>
      </c>
    </row>
    <row r="2204" ht="29.1" customHeight="1" spans="1:12">
      <c r="A2204" s="65" t="s">
        <v>2600</v>
      </c>
      <c r="B2204" s="66" t="s">
        <v>2601</v>
      </c>
      <c r="C2204" s="66"/>
      <c r="D2204" s="65" t="s">
        <v>14</v>
      </c>
      <c r="E2204" s="65"/>
      <c r="F2204" s="65"/>
      <c r="G2204" s="65" t="s">
        <v>2384</v>
      </c>
      <c r="H2204" s="67">
        <v>0.179</v>
      </c>
      <c r="I2204" s="67"/>
      <c r="J2204" s="70">
        <v>38.95</v>
      </c>
      <c r="K2204" s="70"/>
      <c r="L2204" s="70">
        <f>TRUNC(TRUNC(H2204,8)*J2204,2)</f>
        <v>6.97</v>
      </c>
    </row>
    <row r="2205" ht="29.1" customHeight="1" spans="1:12">
      <c r="A2205" s="65" t="s">
        <v>2602</v>
      </c>
      <c r="B2205" s="66" t="s">
        <v>2603</v>
      </c>
      <c r="C2205" s="66"/>
      <c r="D2205" s="65" t="s">
        <v>14</v>
      </c>
      <c r="E2205" s="65"/>
      <c r="F2205" s="65"/>
      <c r="G2205" s="65" t="s">
        <v>2387</v>
      </c>
      <c r="H2205" s="67">
        <v>0.009</v>
      </c>
      <c r="I2205" s="67"/>
      <c r="J2205" s="70">
        <v>40.48</v>
      </c>
      <c r="K2205" s="70"/>
      <c r="L2205" s="70">
        <f>TRUNC(TRUNC(H2205,8)*J2205,2)</f>
        <v>0.36</v>
      </c>
    </row>
    <row r="2206" ht="18" customHeight="1" spans="1:12">
      <c r="A2206" s="2"/>
      <c r="B2206" s="2"/>
      <c r="C2206" s="2"/>
      <c r="D2206" s="2"/>
      <c r="E2206" s="2"/>
      <c r="F2206" s="2"/>
      <c r="G2206" s="2"/>
      <c r="H2206" s="68" t="s">
        <v>2388</v>
      </c>
      <c r="I2206" s="68"/>
      <c r="J2206" s="68"/>
      <c r="K2206" s="68"/>
      <c r="L2206" s="71">
        <f>SUM(L2204:L2205)</f>
        <v>7.33</v>
      </c>
    </row>
    <row r="2207" ht="15" customHeight="1" spans="1:12">
      <c r="A2207" s="63" t="s">
        <v>2413</v>
      </c>
      <c r="B2207" s="63"/>
      <c r="C2207" s="63"/>
      <c r="D2207" s="64" t="s">
        <v>4</v>
      </c>
      <c r="E2207" s="64"/>
      <c r="F2207" s="64"/>
      <c r="G2207" s="64" t="s">
        <v>2297</v>
      </c>
      <c r="H2207" s="64" t="s">
        <v>2298</v>
      </c>
      <c r="I2207" s="64"/>
      <c r="J2207" s="64" t="s">
        <v>2299</v>
      </c>
      <c r="K2207" s="64"/>
      <c r="L2207" s="64" t="s">
        <v>2300</v>
      </c>
    </row>
    <row r="2208" ht="21" customHeight="1" spans="1:12">
      <c r="A2208" s="65" t="s">
        <v>3200</v>
      </c>
      <c r="B2208" s="66" t="s">
        <v>3201</v>
      </c>
      <c r="C2208" s="66"/>
      <c r="D2208" s="65" t="s">
        <v>14</v>
      </c>
      <c r="E2208" s="65"/>
      <c r="F2208" s="65"/>
      <c r="G2208" s="65" t="s">
        <v>146</v>
      </c>
      <c r="H2208" s="67">
        <v>1.04</v>
      </c>
      <c r="I2208" s="67"/>
      <c r="J2208" s="70">
        <v>94.72</v>
      </c>
      <c r="K2208" s="70"/>
      <c r="L2208" s="70">
        <f>TRUNC(TRUNC(H2208,8)*J2208,2)</f>
        <v>98.5</v>
      </c>
    </row>
    <row r="2209" ht="15" customHeight="1" spans="1:12">
      <c r="A2209" s="2"/>
      <c r="B2209" s="2"/>
      <c r="C2209" s="2"/>
      <c r="D2209" s="2"/>
      <c r="E2209" s="2"/>
      <c r="F2209" s="2"/>
      <c r="G2209" s="2"/>
      <c r="H2209" s="68" t="s">
        <v>2424</v>
      </c>
      <c r="I2209" s="68"/>
      <c r="J2209" s="68"/>
      <c r="K2209" s="68"/>
      <c r="L2209" s="71">
        <f>SUM(L2208:L2208)</f>
        <v>98.5</v>
      </c>
    </row>
    <row r="2210" ht="15" customHeight="1" spans="1:12">
      <c r="A2210" s="63" t="s">
        <v>2389</v>
      </c>
      <c r="B2210" s="63"/>
      <c r="C2210" s="63"/>
      <c r="D2210" s="64" t="s">
        <v>4</v>
      </c>
      <c r="E2210" s="64"/>
      <c r="F2210" s="64"/>
      <c r="G2210" s="64" t="s">
        <v>2297</v>
      </c>
      <c r="H2210" s="64" t="s">
        <v>2298</v>
      </c>
      <c r="I2210" s="64"/>
      <c r="J2210" s="64" t="s">
        <v>2299</v>
      </c>
      <c r="K2210" s="64"/>
      <c r="L2210" s="64" t="s">
        <v>2300</v>
      </c>
    </row>
    <row r="2211" ht="21" customHeight="1" spans="1:12">
      <c r="A2211" s="65" t="s">
        <v>3072</v>
      </c>
      <c r="B2211" s="66" t="s">
        <v>3073</v>
      </c>
      <c r="C2211" s="66"/>
      <c r="D2211" s="65" t="s">
        <v>14</v>
      </c>
      <c r="E2211" s="65"/>
      <c r="F2211" s="65"/>
      <c r="G2211" s="65" t="s">
        <v>2392</v>
      </c>
      <c r="H2211" s="67">
        <v>0.189</v>
      </c>
      <c r="I2211" s="67"/>
      <c r="J2211" s="70">
        <v>32.1</v>
      </c>
      <c r="K2211" s="70"/>
      <c r="L2211" s="70">
        <f>TRUNC(TRUNC(H2211,8)*J2211,2)</f>
        <v>6.06</v>
      </c>
    </row>
    <row r="2212" ht="15" customHeight="1" spans="1:12">
      <c r="A2212" s="65" t="s">
        <v>2395</v>
      </c>
      <c r="B2212" s="66" t="s">
        <v>2396</v>
      </c>
      <c r="C2212" s="66"/>
      <c r="D2212" s="65" t="s">
        <v>14</v>
      </c>
      <c r="E2212" s="65"/>
      <c r="F2212" s="65"/>
      <c r="G2212" s="65" t="s">
        <v>2392</v>
      </c>
      <c r="H2212" s="67">
        <v>0.094</v>
      </c>
      <c r="I2212" s="67"/>
      <c r="J2212" s="70">
        <v>23.23</v>
      </c>
      <c r="K2212" s="70"/>
      <c r="L2212" s="70">
        <f>TRUNC(TRUNC(H2212,8)*J2212,2)</f>
        <v>2.18</v>
      </c>
    </row>
    <row r="2213" ht="18" customHeight="1" spans="1:12">
      <c r="A2213" s="2"/>
      <c r="B2213" s="2"/>
      <c r="C2213" s="2"/>
      <c r="D2213" s="2"/>
      <c r="E2213" s="2"/>
      <c r="F2213" s="2"/>
      <c r="G2213" s="2"/>
      <c r="H2213" s="68" t="s">
        <v>2393</v>
      </c>
      <c r="I2213" s="68"/>
      <c r="J2213" s="68"/>
      <c r="K2213" s="68"/>
      <c r="L2213" s="71">
        <f>SUM(L2211:L2212)</f>
        <v>8.24</v>
      </c>
    </row>
    <row r="2214" ht="15" customHeight="1" spans="1:12">
      <c r="A2214" s="63" t="s">
        <v>2314</v>
      </c>
      <c r="B2214" s="63"/>
      <c r="C2214" s="63"/>
      <c r="D2214" s="64" t="s">
        <v>4</v>
      </c>
      <c r="E2214" s="64"/>
      <c r="F2214" s="64"/>
      <c r="G2214" s="64" t="s">
        <v>2297</v>
      </c>
      <c r="H2214" s="64" t="s">
        <v>2298</v>
      </c>
      <c r="I2214" s="64"/>
      <c r="J2214" s="64" t="s">
        <v>2299</v>
      </c>
      <c r="K2214" s="64"/>
      <c r="L2214" s="64" t="s">
        <v>2300</v>
      </c>
    </row>
    <row r="2215" ht="45.95" customHeight="1" spans="1:12">
      <c r="A2215" s="65" t="s">
        <v>3178</v>
      </c>
      <c r="B2215" s="66" t="s">
        <v>3179</v>
      </c>
      <c r="C2215" s="66"/>
      <c r="D2215" s="65" t="s">
        <v>14</v>
      </c>
      <c r="E2215" s="65"/>
      <c r="F2215" s="65"/>
      <c r="G2215" s="65" t="s">
        <v>51</v>
      </c>
      <c r="H2215" s="67">
        <v>0.006</v>
      </c>
      <c r="I2215" s="67"/>
      <c r="J2215" s="70">
        <v>551.08</v>
      </c>
      <c r="K2215" s="70"/>
      <c r="L2215" s="70">
        <f>TRUNC(TRUNC(H2215,8)*J2215,2)</f>
        <v>3.3</v>
      </c>
    </row>
    <row r="2216" ht="15" customHeight="1" spans="1:12">
      <c r="A2216" s="2"/>
      <c r="B2216" s="2"/>
      <c r="C2216" s="2"/>
      <c r="D2216" s="2"/>
      <c r="E2216" s="2"/>
      <c r="F2216" s="2"/>
      <c r="G2216" s="2"/>
      <c r="H2216" s="68" t="s">
        <v>2317</v>
      </c>
      <c r="I2216" s="68"/>
      <c r="J2216" s="68"/>
      <c r="K2216" s="68"/>
      <c r="L2216" s="71">
        <f>SUM(L2215:L2215)</f>
        <v>3.3</v>
      </c>
    </row>
    <row r="2217" ht="15" customHeight="1" spans="1:12">
      <c r="A2217" s="2"/>
      <c r="B2217" s="2"/>
      <c r="C2217" s="2"/>
      <c r="D2217" s="2"/>
      <c r="E2217" s="2"/>
      <c r="F2217" s="2"/>
      <c r="G2217" s="2"/>
      <c r="H2217" s="69" t="s">
        <v>2318</v>
      </c>
      <c r="I2217" s="69"/>
      <c r="J2217" s="69"/>
      <c r="K2217" s="69"/>
      <c r="L2217" s="72">
        <f>SUM(L2206,L2209,L2213,L2216)</f>
        <v>117.37</v>
      </c>
    </row>
    <row r="2218" ht="9.95" customHeight="1" spans="1:12">
      <c r="A2218" s="2"/>
      <c r="B2218" s="2"/>
      <c r="C2218" s="2"/>
      <c r="D2218" s="2"/>
      <c r="E2218" s="2"/>
      <c r="F2218" s="2"/>
      <c r="G2218" s="2"/>
      <c r="H2218" s="61"/>
      <c r="I2218" s="61"/>
      <c r="J2218" s="61"/>
      <c r="K2218" s="61"/>
      <c r="L2218" s="61"/>
    </row>
    <row r="2219" ht="20.1" customHeight="1" spans="1:12">
      <c r="A2219" s="62" t="s">
        <v>3202</v>
      </c>
      <c r="B2219" s="62"/>
      <c r="C2219" s="62"/>
      <c r="D2219" s="62"/>
      <c r="E2219" s="62"/>
      <c r="F2219" s="62"/>
      <c r="G2219" s="62"/>
      <c r="H2219" s="62"/>
      <c r="I2219" s="62"/>
      <c r="J2219" s="62"/>
      <c r="K2219" s="62"/>
      <c r="L2219" s="62"/>
    </row>
    <row r="2220" ht="15" customHeight="1" spans="1:12">
      <c r="A2220" s="63" t="s">
        <v>2381</v>
      </c>
      <c r="B2220" s="63"/>
      <c r="C2220" s="63"/>
      <c r="D2220" s="64" t="s">
        <v>4</v>
      </c>
      <c r="E2220" s="64"/>
      <c r="F2220" s="64"/>
      <c r="G2220" s="64" t="s">
        <v>2297</v>
      </c>
      <c r="H2220" s="64" t="s">
        <v>2298</v>
      </c>
      <c r="I2220" s="64"/>
      <c r="J2220" s="64" t="s">
        <v>2299</v>
      </c>
      <c r="K2220" s="64"/>
      <c r="L2220" s="64" t="s">
        <v>2300</v>
      </c>
    </row>
    <row r="2221" ht="29.1" customHeight="1" spans="1:12">
      <c r="A2221" s="65" t="s">
        <v>3186</v>
      </c>
      <c r="B2221" s="66" t="s">
        <v>3187</v>
      </c>
      <c r="C2221" s="66"/>
      <c r="D2221" s="65" t="s">
        <v>14</v>
      </c>
      <c r="E2221" s="65"/>
      <c r="F2221" s="65"/>
      <c r="G2221" s="65" t="s">
        <v>2384</v>
      </c>
      <c r="H2221" s="67">
        <v>0.0183</v>
      </c>
      <c r="I2221" s="67"/>
      <c r="J2221" s="70">
        <v>36.17</v>
      </c>
      <c r="K2221" s="70"/>
      <c r="L2221" s="70">
        <f>TRUNC(TRUNC(H2221,8)*J2221,2)</f>
        <v>0.66</v>
      </c>
    </row>
    <row r="2222" ht="29.1" customHeight="1" spans="1:12">
      <c r="A2222" s="65" t="s">
        <v>3188</v>
      </c>
      <c r="B2222" s="66" t="s">
        <v>3189</v>
      </c>
      <c r="C2222" s="66"/>
      <c r="D2222" s="65" t="s">
        <v>14</v>
      </c>
      <c r="E2222" s="65"/>
      <c r="F2222" s="65"/>
      <c r="G2222" s="65" t="s">
        <v>2387</v>
      </c>
      <c r="H2222" s="67">
        <v>0.0132</v>
      </c>
      <c r="I2222" s="67"/>
      <c r="J2222" s="70">
        <v>37.37</v>
      </c>
      <c r="K2222" s="70"/>
      <c r="L2222" s="70">
        <f>TRUNC(TRUNC(H2222,8)*J2222,2)</f>
        <v>0.49</v>
      </c>
    </row>
    <row r="2223" ht="18" customHeight="1" spans="1:12">
      <c r="A2223" s="2"/>
      <c r="B2223" s="2"/>
      <c r="C2223" s="2"/>
      <c r="D2223" s="2"/>
      <c r="E2223" s="2"/>
      <c r="F2223" s="2"/>
      <c r="G2223" s="2"/>
      <c r="H2223" s="68" t="s">
        <v>2388</v>
      </c>
      <c r="I2223" s="68"/>
      <c r="J2223" s="68"/>
      <c r="K2223" s="68"/>
      <c r="L2223" s="71">
        <f>SUM(L2221:L2222)</f>
        <v>1.15</v>
      </c>
    </row>
    <row r="2224" ht="15" customHeight="1" spans="1:12">
      <c r="A2224" s="63" t="s">
        <v>2413</v>
      </c>
      <c r="B2224" s="63"/>
      <c r="C2224" s="63"/>
      <c r="D2224" s="64" t="s">
        <v>4</v>
      </c>
      <c r="E2224" s="64"/>
      <c r="F2224" s="64"/>
      <c r="G2224" s="64" t="s">
        <v>2297</v>
      </c>
      <c r="H2224" s="64" t="s">
        <v>2298</v>
      </c>
      <c r="I2224" s="64"/>
      <c r="J2224" s="64" t="s">
        <v>2299</v>
      </c>
      <c r="K2224" s="64"/>
      <c r="L2224" s="64" t="s">
        <v>2300</v>
      </c>
    </row>
    <row r="2225" ht="15" customHeight="1" spans="1:12">
      <c r="A2225" s="65" t="s">
        <v>2606</v>
      </c>
      <c r="B2225" s="66" t="s">
        <v>2607</v>
      </c>
      <c r="C2225" s="66"/>
      <c r="D2225" s="65" t="s">
        <v>14</v>
      </c>
      <c r="E2225" s="65"/>
      <c r="F2225" s="65"/>
      <c r="G2225" s="65" t="s">
        <v>193</v>
      </c>
      <c r="H2225" s="67">
        <v>0.006</v>
      </c>
      <c r="I2225" s="67"/>
      <c r="J2225" s="70">
        <v>17.46</v>
      </c>
      <c r="K2225" s="70"/>
      <c r="L2225" s="70">
        <f>TRUNC(TRUNC(H2225,8)*J2225,2)</f>
        <v>0.1</v>
      </c>
    </row>
    <row r="2226" ht="21" customHeight="1" spans="1:12">
      <c r="A2226" s="65" t="s">
        <v>3203</v>
      </c>
      <c r="B2226" s="66" t="s">
        <v>3204</v>
      </c>
      <c r="C2226" s="66"/>
      <c r="D2226" s="65" t="s">
        <v>14</v>
      </c>
      <c r="E2226" s="65"/>
      <c r="F2226" s="65"/>
      <c r="G2226" s="65" t="s">
        <v>193</v>
      </c>
      <c r="H2226" s="67">
        <v>0.0012</v>
      </c>
      <c r="I2226" s="67"/>
      <c r="J2226" s="70">
        <v>100.92</v>
      </c>
      <c r="K2226" s="70"/>
      <c r="L2226" s="70">
        <f>TRUNC(TRUNC(H2226,8)*J2226,2)</f>
        <v>0.12</v>
      </c>
    </row>
    <row r="2227" ht="21" customHeight="1" spans="1:12">
      <c r="A2227" s="65" t="s">
        <v>3205</v>
      </c>
      <c r="B2227" s="66" t="s">
        <v>3206</v>
      </c>
      <c r="C2227" s="66"/>
      <c r="D2227" s="65" t="s">
        <v>14</v>
      </c>
      <c r="E2227" s="65"/>
      <c r="F2227" s="65"/>
      <c r="G2227" s="65" t="s">
        <v>146</v>
      </c>
      <c r="H2227" s="67">
        <v>1.05</v>
      </c>
      <c r="I2227" s="67"/>
      <c r="J2227" s="70">
        <v>25</v>
      </c>
      <c r="K2227" s="70"/>
      <c r="L2227" s="70">
        <f>TRUNC(TRUNC(H2227,8)*J2227,2)</f>
        <v>26.25</v>
      </c>
    </row>
    <row r="2228" ht="21" customHeight="1" spans="1:12">
      <c r="A2228" s="65" t="s">
        <v>2898</v>
      </c>
      <c r="B2228" s="66" t="s">
        <v>2899</v>
      </c>
      <c r="C2228" s="66"/>
      <c r="D2228" s="65" t="s">
        <v>14</v>
      </c>
      <c r="E2228" s="65"/>
      <c r="F2228" s="65"/>
      <c r="G2228" s="65" t="s">
        <v>2900</v>
      </c>
      <c r="H2228" s="67">
        <v>0.198</v>
      </c>
      <c r="I2228" s="67"/>
      <c r="J2228" s="70">
        <v>31.89</v>
      </c>
      <c r="K2228" s="70"/>
      <c r="L2228" s="70">
        <f>TRUNC(TRUNC(H2228,8)*J2228,2)</f>
        <v>6.31</v>
      </c>
    </row>
    <row r="2229" ht="15" customHeight="1" spans="1:12">
      <c r="A2229" s="65" t="s">
        <v>3207</v>
      </c>
      <c r="B2229" s="66" t="s">
        <v>3208</v>
      </c>
      <c r="C2229" s="66"/>
      <c r="D2229" s="65" t="s">
        <v>14</v>
      </c>
      <c r="E2229" s="65"/>
      <c r="F2229" s="65"/>
      <c r="G2229" s="65" t="s">
        <v>193</v>
      </c>
      <c r="H2229" s="67">
        <v>0.045</v>
      </c>
      <c r="I2229" s="67"/>
      <c r="J2229" s="70">
        <v>172.51</v>
      </c>
      <c r="K2229" s="70"/>
      <c r="L2229" s="70">
        <f>TRUNC(TRUNC(H2229,8)*J2229,2)</f>
        <v>7.76</v>
      </c>
    </row>
    <row r="2230" ht="15" customHeight="1" spans="1:12">
      <c r="A2230" s="2"/>
      <c r="B2230" s="2"/>
      <c r="C2230" s="2"/>
      <c r="D2230" s="2"/>
      <c r="E2230" s="2"/>
      <c r="F2230" s="2"/>
      <c r="G2230" s="2"/>
      <c r="H2230" s="68" t="s">
        <v>2424</v>
      </c>
      <c r="I2230" s="68"/>
      <c r="J2230" s="68"/>
      <c r="K2230" s="68"/>
      <c r="L2230" s="71">
        <f>SUM(L2225:L2229)</f>
        <v>40.54</v>
      </c>
    </row>
    <row r="2231" ht="15" customHeight="1" spans="1:12">
      <c r="A2231" s="63" t="s">
        <v>2389</v>
      </c>
      <c r="B2231" s="63"/>
      <c r="C2231" s="63"/>
      <c r="D2231" s="64" t="s">
        <v>4</v>
      </c>
      <c r="E2231" s="64"/>
      <c r="F2231" s="64"/>
      <c r="G2231" s="64" t="s">
        <v>2297</v>
      </c>
      <c r="H2231" s="64" t="s">
        <v>2298</v>
      </c>
      <c r="I2231" s="64"/>
      <c r="J2231" s="64" t="s">
        <v>2299</v>
      </c>
      <c r="K2231" s="64"/>
      <c r="L2231" s="64" t="s">
        <v>2300</v>
      </c>
    </row>
    <row r="2232" ht="15" customHeight="1" spans="1:12">
      <c r="A2232" s="65" t="s">
        <v>2395</v>
      </c>
      <c r="B2232" s="66" t="s">
        <v>2396</v>
      </c>
      <c r="C2232" s="66"/>
      <c r="D2232" s="65" t="s">
        <v>14</v>
      </c>
      <c r="E2232" s="65"/>
      <c r="F2232" s="65"/>
      <c r="G2232" s="65" t="s">
        <v>2392</v>
      </c>
      <c r="H2232" s="67">
        <v>0.207</v>
      </c>
      <c r="I2232" s="67"/>
      <c r="J2232" s="70">
        <v>23.23</v>
      </c>
      <c r="K2232" s="70"/>
      <c r="L2232" s="70">
        <f>TRUNC(TRUNC(H2232,8)*J2232,2)</f>
        <v>4.8</v>
      </c>
    </row>
    <row r="2233" ht="15" customHeight="1" spans="1:12">
      <c r="A2233" s="65" t="s">
        <v>2696</v>
      </c>
      <c r="B2233" s="66" t="s">
        <v>2697</v>
      </c>
      <c r="C2233" s="66"/>
      <c r="D2233" s="65" t="s">
        <v>14</v>
      </c>
      <c r="E2233" s="65"/>
      <c r="F2233" s="65"/>
      <c r="G2233" s="65" t="s">
        <v>2392</v>
      </c>
      <c r="H2233" s="67">
        <v>0.112</v>
      </c>
      <c r="I2233" s="67"/>
      <c r="J2233" s="70">
        <v>31.59</v>
      </c>
      <c r="K2233" s="70"/>
      <c r="L2233" s="70">
        <f>TRUNC(TRUNC(H2233,8)*J2233,2)</f>
        <v>3.53</v>
      </c>
    </row>
    <row r="2234" ht="18" customHeight="1" spans="1:12">
      <c r="A2234" s="2"/>
      <c r="B2234" s="2"/>
      <c r="C2234" s="2"/>
      <c r="D2234" s="2"/>
      <c r="E2234" s="2"/>
      <c r="F2234" s="2"/>
      <c r="G2234" s="2"/>
      <c r="H2234" s="68" t="s">
        <v>2393</v>
      </c>
      <c r="I2234" s="68"/>
      <c r="J2234" s="68"/>
      <c r="K2234" s="68"/>
      <c r="L2234" s="71">
        <f>SUM(L2232:L2233)</f>
        <v>8.33</v>
      </c>
    </row>
    <row r="2235" ht="15" customHeight="1" spans="1:12">
      <c r="A2235" s="2"/>
      <c r="B2235" s="2"/>
      <c r="C2235" s="2"/>
      <c r="D2235" s="2"/>
      <c r="E2235" s="2"/>
      <c r="F2235" s="2"/>
      <c r="G2235" s="2"/>
      <c r="H2235" s="69" t="s">
        <v>2318</v>
      </c>
      <c r="I2235" s="69"/>
      <c r="J2235" s="69"/>
      <c r="K2235" s="69"/>
      <c r="L2235" s="72">
        <f>SUM(L2223,L2230,L2234)</f>
        <v>50.02</v>
      </c>
    </row>
    <row r="2236" ht="9.95" customHeight="1" spans="1:12">
      <c r="A2236" s="2"/>
      <c r="B2236" s="2"/>
      <c r="C2236" s="2"/>
      <c r="D2236" s="2"/>
      <c r="E2236" s="2"/>
      <c r="F2236" s="2"/>
      <c r="G2236" s="2"/>
      <c r="H2236" s="61"/>
      <c r="I2236" s="61"/>
      <c r="J2236" s="61"/>
      <c r="K2236" s="61"/>
      <c r="L2236" s="61"/>
    </row>
    <row r="2237" ht="20.1" customHeight="1" spans="1:12">
      <c r="A2237" s="62" t="s">
        <v>3209</v>
      </c>
      <c r="B2237" s="62"/>
      <c r="C2237" s="62"/>
      <c r="D2237" s="62"/>
      <c r="E2237" s="62"/>
      <c r="F2237" s="62"/>
      <c r="G2237" s="62"/>
      <c r="H2237" s="62"/>
      <c r="I2237" s="62"/>
      <c r="J2237" s="62"/>
      <c r="K2237" s="62"/>
      <c r="L2237" s="62"/>
    </row>
    <row r="2238" ht="15" customHeight="1" spans="1:12">
      <c r="A2238" s="63" t="s">
        <v>2381</v>
      </c>
      <c r="B2238" s="63"/>
      <c r="C2238" s="63"/>
      <c r="D2238" s="64" t="s">
        <v>4</v>
      </c>
      <c r="E2238" s="64"/>
      <c r="F2238" s="64"/>
      <c r="G2238" s="64" t="s">
        <v>2297</v>
      </c>
      <c r="H2238" s="64" t="s">
        <v>2298</v>
      </c>
      <c r="I2238" s="64"/>
      <c r="J2238" s="64" t="s">
        <v>2299</v>
      </c>
      <c r="K2238" s="64"/>
      <c r="L2238" s="64" t="s">
        <v>2300</v>
      </c>
    </row>
    <row r="2239" ht="29.1" customHeight="1" spans="1:12">
      <c r="A2239" s="65" t="s">
        <v>3186</v>
      </c>
      <c r="B2239" s="66" t="s">
        <v>3187</v>
      </c>
      <c r="C2239" s="66"/>
      <c r="D2239" s="65" t="s">
        <v>14</v>
      </c>
      <c r="E2239" s="65"/>
      <c r="F2239" s="65"/>
      <c r="G2239" s="65" t="s">
        <v>2384</v>
      </c>
      <c r="H2239" s="67">
        <v>0.0073</v>
      </c>
      <c r="I2239" s="67"/>
      <c r="J2239" s="70">
        <v>36.17</v>
      </c>
      <c r="K2239" s="70"/>
      <c r="L2239" s="70">
        <f>TRUNC(TRUNC(H2239,8)*J2239,2)</f>
        <v>0.26</v>
      </c>
    </row>
    <row r="2240" ht="29.1" customHeight="1" spans="1:12">
      <c r="A2240" s="65" t="s">
        <v>3188</v>
      </c>
      <c r="B2240" s="66" t="s">
        <v>3189</v>
      </c>
      <c r="C2240" s="66"/>
      <c r="D2240" s="65" t="s">
        <v>14</v>
      </c>
      <c r="E2240" s="65"/>
      <c r="F2240" s="65"/>
      <c r="G2240" s="65" t="s">
        <v>2387</v>
      </c>
      <c r="H2240" s="67">
        <v>0.0053</v>
      </c>
      <c r="I2240" s="67"/>
      <c r="J2240" s="70">
        <v>37.37</v>
      </c>
      <c r="K2240" s="70"/>
      <c r="L2240" s="70">
        <f>TRUNC(TRUNC(H2240,8)*J2240,2)</f>
        <v>0.19</v>
      </c>
    </row>
    <row r="2241" ht="18" customHeight="1" spans="1:12">
      <c r="A2241" s="2"/>
      <c r="B2241" s="2"/>
      <c r="C2241" s="2"/>
      <c r="D2241" s="2"/>
      <c r="E2241" s="2"/>
      <c r="F2241" s="2"/>
      <c r="G2241" s="2"/>
      <c r="H2241" s="68" t="s">
        <v>2388</v>
      </c>
      <c r="I2241" s="68"/>
      <c r="J2241" s="68"/>
      <c r="K2241" s="68"/>
      <c r="L2241" s="71">
        <f>SUM(L2239:L2240)</f>
        <v>0.45</v>
      </c>
    </row>
    <row r="2242" ht="15" customHeight="1" spans="1:12">
      <c r="A2242" s="63" t="s">
        <v>2413</v>
      </c>
      <c r="B2242" s="63"/>
      <c r="C2242" s="63"/>
      <c r="D2242" s="64" t="s">
        <v>4</v>
      </c>
      <c r="E2242" s="64"/>
      <c r="F2242" s="64"/>
      <c r="G2242" s="64" t="s">
        <v>2297</v>
      </c>
      <c r="H2242" s="64" t="s">
        <v>2298</v>
      </c>
      <c r="I2242" s="64"/>
      <c r="J2242" s="64" t="s">
        <v>2299</v>
      </c>
      <c r="K2242" s="64"/>
      <c r="L2242" s="64" t="s">
        <v>2300</v>
      </c>
    </row>
    <row r="2243" ht="29.1" customHeight="1" spans="1:12">
      <c r="A2243" s="65" t="s">
        <v>3210</v>
      </c>
      <c r="B2243" s="66" t="s">
        <v>3211</v>
      </c>
      <c r="C2243" s="66"/>
      <c r="D2243" s="65" t="s">
        <v>14</v>
      </c>
      <c r="E2243" s="65"/>
      <c r="F2243" s="65"/>
      <c r="G2243" s="65" t="s">
        <v>1165</v>
      </c>
      <c r="H2243" s="67">
        <v>1.26</v>
      </c>
      <c r="I2243" s="67"/>
      <c r="J2243" s="70">
        <v>0.28</v>
      </c>
      <c r="K2243" s="70"/>
      <c r="L2243" s="70">
        <f>TRUNC(TRUNC(H2243,8)*J2243,2)</f>
        <v>0.35</v>
      </c>
    </row>
    <row r="2244" ht="29.1" customHeight="1" spans="1:12">
      <c r="A2244" s="65" t="s">
        <v>3212</v>
      </c>
      <c r="B2244" s="66" t="s">
        <v>3213</v>
      </c>
      <c r="C2244" s="66"/>
      <c r="D2244" s="65" t="s">
        <v>14</v>
      </c>
      <c r="E2244" s="65"/>
      <c r="F2244" s="65"/>
      <c r="G2244" s="65" t="s">
        <v>35</v>
      </c>
      <c r="H2244" s="67">
        <v>1.26</v>
      </c>
      <c r="I2244" s="67"/>
      <c r="J2244" s="70">
        <v>4.25</v>
      </c>
      <c r="K2244" s="70"/>
      <c r="L2244" s="70">
        <f>TRUNC(TRUNC(H2244,8)*J2244,2)</f>
        <v>5.35</v>
      </c>
    </row>
    <row r="2245" ht="21" customHeight="1" spans="1:12">
      <c r="A2245" s="65" t="s">
        <v>3214</v>
      </c>
      <c r="B2245" s="66" t="s">
        <v>3215</v>
      </c>
      <c r="C2245" s="66"/>
      <c r="D2245" s="65" t="s">
        <v>14</v>
      </c>
      <c r="E2245" s="65"/>
      <c r="F2245" s="65"/>
      <c r="G2245" s="65" t="s">
        <v>41</v>
      </c>
      <c r="H2245" s="67">
        <v>1.357</v>
      </c>
      <c r="I2245" s="67"/>
      <c r="J2245" s="70">
        <v>28.61</v>
      </c>
      <c r="K2245" s="70"/>
      <c r="L2245" s="70">
        <f>TRUNC(TRUNC(H2245,8)*J2245,2)</f>
        <v>38.82</v>
      </c>
    </row>
    <row r="2246" ht="15" customHeight="1" spans="1:12">
      <c r="A2246" s="2"/>
      <c r="B2246" s="2"/>
      <c r="C2246" s="2"/>
      <c r="D2246" s="2"/>
      <c r="E2246" s="2"/>
      <c r="F2246" s="2"/>
      <c r="G2246" s="2"/>
      <c r="H2246" s="68" t="s">
        <v>2424</v>
      </c>
      <c r="I2246" s="68"/>
      <c r="J2246" s="68"/>
      <c r="K2246" s="68"/>
      <c r="L2246" s="71">
        <f>SUM(L2243:L2245)</f>
        <v>44.52</v>
      </c>
    </row>
    <row r="2247" ht="15" customHeight="1" spans="1:12">
      <c r="A2247" s="63" t="s">
        <v>2389</v>
      </c>
      <c r="B2247" s="63"/>
      <c r="C2247" s="63"/>
      <c r="D2247" s="64" t="s">
        <v>4</v>
      </c>
      <c r="E2247" s="64"/>
      <c r="F2247" s="64"/>
      <c r="G2247" s="64" t="s">
        <v>2297</v>
      </c>
      <c r="H2247" s="64" t="s">
        <v>2298</v>
      </c>
      <c r="I2247" s="64"/>
      <c r="J2247" s="64" t="s">
        <v>2299</v>
      </c>
      <c r="K2247" s="64"/>
      <c r="L2247" s="64" t="s">
        <v>2300</v>
      </c>
    </row>
    <row r="2248" ht="15" customHeight="1" spans="1:12">
      <c r="A2248" s="65" t="s">
        <v>2395</v>
      </c>
      <c r="B2248" s="66" t="s">
        <v>2396</v>
      </c>
      <c r="C2248" s="66"/>
      <c r="D2248" s="65" t="s">
        <v>14</v>
      </c>
      <c r="E2248" s="65"/>
      <c r="F2248" s="65"/>
      <c r="G2248" s="65" t="s">
        <v>2392</v>
      </c>
      <c r="H2248" s="67">
        <v>0.166</v>
      </c>
      <c r="I2248" s="67"/>
      <c r="J2248" s="70">
        <v>23.23</v>
      </c>
      <c r="K2248" s="70"/>
      <c r="L2248" s="70">
        <f>TRUNC(TRUNC(H2248,8)*J2248,2)</f>
        <v>3.85</v>
      </c>
    </row>
    <row r="2249" ht="15" customHeight="1" spans="1:12">
      <c r="A2249" s="65" t="s">
        <v>2696</v>
      </c>
      <c r="B2249" s="66" t="s">
        <v>2697</v>
      </c>
      <c r="C2249" s="66"/>
      <c r="D2249" s="65" t="s">
        <v>14</v>
      </c>
      <c r="E2249" s="65"/>
      <c r="F2249" s="65"/>
      <c r="G2249" s="65" t="s">
        <v>2392</v>
      </c>
      <c r="H2249" s="67">
        <v>0.128</v>
      </c>
      <c r="I2249" s="67"/>
      <c r="J2249" s="70">
        <v>31.59</v>
      </c>
      <c r="K2249" s="70"/>
      <c r="L2249" s="70">
        <f>TRUNC(TRUNC(H2249,8)*J2249,2)</f>
        <v>4.04</v>
      </c>
    </row>
    <row r="2250" ht="18" customHeight="1" spans="1:12">
      <c r="A2250" s="2"/>
      <c r="B2250" s="2"/>
      <c r="C2250" s="2"/>
      <c r="D2250" s="2"/>
      <c r="E2250" s="2"/>
      <c r="F2250" s="2"/>
      <c r="G2250" s="2"/>
      <c r="H2250" s="68" t="s">
        <v>2393</v>
      </c>
      <c r="I2250" s="68"/>
      <c r="J2250" s="68"/>
      <c r="K2250" s="68"/>
      <c r="L2250" s="71">
        <f>SUM(L2248:L2249)</f>
        <v>7.89</v>
      </c>
    </row>
    <row r="2251" ht="15" customHeight="1" spans="1:12">
      <c r="A2251" s="2"/>
      <c r="B2251" s="2"/>
      <c r="C2251" s="2"/>
      <c r="D2251" s="2"/>
      <c r="E2251" s="2"/>
      <c r="F2251" s="2"/>
      <c r="G2251" s="2"/>
      <c r="H2251" s="69" t="s">
        <v>2318</v>
      </c>
      <c r="I2251" s="69"/>
      <c r="J2251" s="69"/>
      <c r="K2251" s="69"/>
      <c r="L2251" s="72">
        <f>SUM(L2241,L2246,L2250)</f>
        <v>52.86</v>
      </c>
    </row>
    <row r="2252" ht="9.95" customHeight="1" spans="1:12">
      <c r="A2252" s="2"/>
      <c r="B2252" s="2"/>
      <c r="C2252" s="2"/>
      <c r="D2252" s="2"/>
      <c r="E2252" s="2"/>
      <c r="F2252" s="2"/>
      <c r="G2252" s="2"/>
      <c r="H2252" s="61"/>
      <c r="I2252" s="61"/>
      <c r="J2252" s="61"/>
      <c r="K2252" s="61"/>
      <c r="L2252" s="61"/>
    </row>
    <row r="2253" ht="20.1" customHeight="1" spans="1:12">
      <c r="A2253" s="62" t="s">
        <v>3216</v>
      </c>
      <c r="B2253" s="62"/>
      <c r="C2253" s="62"/>
      <c r="D2253" s="62"/>
      <c r="E2253" s="62"/>
      <c r="F2253" s="62"/>
      <c r="G2253" s="62"/>
      <c r="H2253" s="62"/>
      <c r="I2253" s="62"/>
      <c r="J2253" s="62"/>
      <c r="K2253" s="62"/>
      <c r="L2253" s="62"/>
    </row>
    <row r="2254" ht="15" customHeight="1" spans="1:12">
      <c r="A2254" s="63" t="s">
        <v>2413</v>
      </c>
      <c r="B2254" s="63"/>
      <c r="C2254" s="63"/>
      <c r="D2254" s="64" t="s">
        <v>4</v>
      </c>
      <c r="E2254" s="64"/>
      <c r="F2254" s="64"/>
      <c r="G2254" s="64" t="s">
        <v>2297</v>
      </c>
      <c r="H2254" s="64" t="s">
        <v>2298</v>
      </c>
      <c r="I2254" s="64"/>
      <c r="J2254" s="64" t="s">
        <v>2299</v>
      </c>
      <c r="K2254" s="64"/>
      <c r="L2254" s="64" t="s">
        <v>2300</v>
      </c>
    </row>
    <row r="2255" ht="21" customHeight="1" spans="1:12">
      <c r="A2255" s="65" t="s">
        <v>2764</v>
      </c>
      <c r="B2255" s="66" t="s">
        <v>2765</v>
      </c>
      <c r="C2255" s="66"/>
      <c r="D2255" s="65" t="s">
        <v>14</v>
      </c>
      <c r="E2255" s="65"/>
      <c r="F2255" s="65"/>
      <c r="G2255" s="65" t="s">
        <v>193</v>
      </c>
      <c r="H2255" s="67">
        <v>0.0023</v>
      </c>
      <c r="I2255" s="67"/>
      <c r="J2255" s="70">
        <v>24.95</v>
      </c>
      <c r="K2255" s="70"/>
      <c r="L2255" s="70">
        <f>TRUNC(TRUNC(H2255,8)*J2255,2)</f>
        <v>0.05</v>
      </c>
    </row>
    <row r="2256" ht="21" customHeight="1" spans="1:12">
      <c r="A2256" s="65" t="s">
        <v>3217</v>
      </c>
      <c r="B2256" s="66" t="s">
        <v>3218</v>
      </c>
      <c r="C2256" s="66"/>
      <c r="D2256" s="65" t="s">
        <v>14</v>
      </c>
      <c r="E2256" s="65"/>
      <c r="F2256" s="65"/>
      <c r="G2256" s="65" t="s">
        <v>146</v>
      </c>
      <c r="H2256" s="67">
        <v>1.017</v>
      </c>
      <c r="I2256" s="67"/>
      <c r="J2256" s="70">
        <v>9.4</v>
      </c>
      <c r="K2256" s="70"/>
      <c r="L2256" s="70">
        <f>TRUNC(TRUNC(H2256,8)*J2256,2)</f>
        <v>9.55</v>
      </c>
    </row>
    <row r="2257" ht="15" customHeight="1" spans="1:12">
      <c r="A2257" s="2"/>
      <c r="B2257" s="2"/>
      <c r="C2257" s="2"/>
      <c r="D2257" s="2"/>
      <c r="E2257" s="2"/>
      <c r="F2257" s="2"/>
      <c r="G2257" s="2"/>
      <c r="H2257" s="68" t="s">
        <v>2424</v>
      </c>
      <c r="I2257" s="68"/>
      <c r="J2257" s="68"/>
      <c r="K2257" s="68"/>
      <c r="L2257" s="71">
        <f>SUM(L2255:L2256)</f>
        <v>9.6</v>
      </c>
    </row>
    <row r="2258" ht="15" customHeight="1" spans="1:12">
      <c r="A2258" s="63" t="s">
        <v>2389</v>
      </c>
      <c r="B2258" s="63"/>
      <c r="C2258" s="63"/>
      <c r="D2258" s="64" t="s">
        <v>4</v>
      </c>
      <c r="E2258" s="64"/>
      <c r="F2258" s="64"/>
      <c r="G2258" s="64" t="s">
        <v>2297</v>
      </c>
      <c r="H2258" s="64" t="s">
        <v>2298</v>
      </c>
      <c r="I2258" s="64"/>
      <c r="J2258" s="64" t="s">
        <v>2299</v>
      </c>
      <c r="K2258" s="64"/>
      <c r="L2258" s="64" t="s">
        <v>2300</v>
      </c>
    </row>
    <row r="2259" ht="21" customHeight="1" spans="1:12">
      <c r="A2259" s="65" t="s">
        <v>3219</v>
      </c>
      <c r="B2259" s="66" t="s">
        <v>3220</v>
      </c>
      <c r="C2259" s="66"/>
      <c r="D2259" s="65" t="s">
        <v>14</v>
      </c>
      <c r="E2259" s="65"/>
      <c r="F2259" s="65"/>
      <c r="G2259" s="65" t="s">
        <v>2392</v>
      </c>
      <c r="H2259" s="67">
        <v>0.136</v>
      </c>
      <c r="I2259" s="67"/>
      <c r="J2259" s="70">
        <v>24.39</v>
      </c>
      <c r="K2259" s="70"/>
      <c r="L2259" s="70">
        <f>TRUNC(TRUNC(H2259,8)*J2259,2)</f>
        <v>3.31</v>
      </c>
    </row>
    <row r="2260" ht="15" customHeight="1" spans="1:12">
      <c r="A2260" s="65" t="s">
        <v>2710</v>
      </c>
      <c r="B2260" s="66" t="s">
        <v>2711</v>
      </c>
      <c r="C2260" s="66"/>
      <c r="D2260" s="65" t="s">
        <v>14</v>
      </c>
      <c r="E2260" s="65"/>
      <c r="F2260" s="65"/>
      <c r="G2260" s="65" t="s">
        <v>2392</v>
      </c>
      <c r="H2260" s="67">
        <v>0.136</v>
      </c>
      <c r="I2260" s="67"/>
      <c r="J2260" s="70">
        <v>32.69</v>
      </c>
      <c r="K2260" s="70"/>
      <c r="L2260" s="70">
        <f>TRUNC(TRUNC(H2260,8)*J2260,2)</f>
        <v>4.44</v>
      </c>
    </row>
    <row r="2261" ht="18" customHeight="1" spans="1:12">
      <c r="A2261" s="2"/>
      <c r="B2261" s="2"/>
      <c r="C2261" s="2"/>
      <c r="D2261" s="2"/>
      <c r="E2261" s="2"/>
      <c r="F2261" s="2"/>
      <c r="G2261" s="2"/>
      <c r="H2261" s="68" t="s">
        <v>2393</v>
      </c>
      <c r="I2261" s="68"/>
      <c r="J2261" s="68"/>
      <c r="K2261" s="68"/>
      <c r="L2261" s="71">
        <f>SUM(L2259:L2260)</f>
        <v>7.75</v>
      </c>
    </row>
    <row r="2262" ht="15" customHeight="1" spans="1:12">
      <c r="A2262" s="2"/>
      <c r="B2262" s="2"/>
      <c r="C2262" s="2"/>
      <c r="D2262" s="2"/>
      <c r="E2262" s="2"/>
      <c r="F2262" s="2"/>
      <c r="G2262" s="2"/>
      <c r="H2262" s="69" t="s">
        <v>2318</v>
      </c>
      <c r="I2262" s="69"/>
      <c r="J2262" s="69"/>
      <c r="K2262" s="69"/>
      <c r="L2262" s="72">
        <f>SUM(L2257,L2261)</f>
        <v>17.35</v>
      </c>
    </row>
    <row r="2263" ht="9.95" customHeight="1" spans="1:12">
      <c r="A2263" s="2"/>
      <c r="B2263" s="2"/>
      <c r="C2263" s="2"/>
      <c r="D2263" s="2"/>
      <c r="E2263" s="2"/>
      <c r="F2263" s="2"/>
      <c r="G2263" s="2"/>
      <c r="H2263" s="61"/>
      <c r="I2263" s="61"/>
      <c r="J2263" s="61"/>
      <c r="K2263" s="61"/>
      <c r="L2263" s="61"/>
    </row>
    <row r="2264" ht="20.1" customHeight="1" spans="1:12">
      <c r="A2264" s="62" t="s">
        <v>3221</v>
      </c>
      <c r="B2264" s="62"/>
      <c r="C2264" s="62"/>
      <c r="D2264" s="62"/>
      <c r="E2264" s="62"/>
      <c r="F2264" s="62"/>
      <c r="G2264" s="62"/>
      <c r="H2264" s="62"/>
      <c r="I2264" s="62"/>
      <c r="J2264" s="62"/>
      <c r="K2264" s="62"/>
      <c r="L2264" s="62"/>
    </row>
    <row r="2265" ht="15" customHeight="1" spans="1:12">
      <c r="A2265" s="63" t="s">
        <v>2413</v>
      </c>
      <c r="B2265" s="63"/>
      <c r="C2265" s="63"/>
      <c r="D2265" s="64" t="s">
        <v>4</v>
      </c>
      <c r="E2265" s="64"/>
      <c r="F2265" s="64"/>
      <c r="G2265" s="64" t="s">
        <v>2297</v>
      </c>
      <c r="H2265" s="64" t="s">
        <v>2298</v>
      </c>
      <c r="I2265" s="64"/>
      <c r="J2265" s="64" t="s">
        <v>2299</v>
      </c>
      <c r="K2265" s="64"/>
      <c r="L2265" s="64" t="s">
        <v>2300</v>
      </c>
    </row>
    <row r="2266" ht="21" customHeight="1" spans="1:12">
      <c r="A2266" s="65" t="s">
        <v>3217</v>
      </c>
      <c r="B2266" s="66" t="s">
        <v>3218</v>
      </c>
      <c r="C2266" s="66"/>
      <c r="D2266" s="65" t="s">
        <v>14</v>
      </c>
      <c r="E2266" s="65"/>
      <c r="F2266" s="65"/>
      <c r="G2266" s="65" t="s">
        <v>146</v>
      </c>
      <c r="H2266" s="67">
        <v>1.017</v>
      </c>
      <c r="I2266" s="67"/>
      <c r="J2266" s="70">
        <v>9.4</v>
      </c>
      <c r="K2266" s="70"/>
      <c r="L2266" s="70">
        <f>TRUNC(TRUNC(H2266,8)*J2266,2)</f>
        <v>9.55</v>
      </c>
    </row>
    <row r="2267" ht="15" customHeight="1" spans="1:12">
      <c r="A2267" s="2"/>
      <c r="B2267" s="2"/>
      <c r="C2267" s="2"/>
      <c r="D2267" s="2"/>
      <c r="E2267" s="2"/>
      <c r="F2267" s="2"/>
      <c r="G2267" s="2"/>
      <c r="H2267" s="68" t="s">
        <v>2424</v>
      </c>
      <c r="I2267" s="68"/>
      <c r="J2267" s="68"/>
      <c r="K2267" s="68"/>
      <c r="L2267" s="71">
        <f>SUM(L2266:L2266)</f>
        <v>9.55</v>
      </c>
    </row>
    <row r="2268" ht="15" customHeight="1" spans="1:12">
      <c r="A2268" s="63" t="s">
        <v>2389</v>
      </c>
      <c r="B2268" s="63"/>
      <c r="C2268" s="63"/>
      <c r="D2268" s="64" t="s">
        <v>4</v>
      </c>
      <c r="E2268" s="64"/>
      <c r="F2268" s="64"/>
      <c r="G2268" s="64" t="s">
        <v>2297</v>
      </c>
      <c r="H2268" s="64" t="s">
        <v>2298</v>
      </c>
      <c r="I2268" s="64"/>
      <c r="J2268" s="64" t="s">
        <v>2299</v>
      </c>
      <c r="K2268" s="64"/>
      <c r="L2268" s="64" t="s">
        <v>2300</v>
      </c>
    </row>
    <row r="2269" ht="21" customHeight="1" spans="1:12">
      <c r="A2269" s="65" t="s">
        <v>3219</v>
      </c>
      <c r="B2269" s="66" t="s">
        <v>3220</v>
      </c>
      <c r="C2269" s="66"/>
      <c r="D2269" s="65" t="s">
        <v>14</v>
      </c>
      <c r="E2269" s="65"/>
      <c r="F2269" s="65"/>
      <c r="G2269" s="65" t="s">
        <v>2392</v>
      </c>
      <c r="H2269" s="67">
        <v>0.219</v>
      </c>
      <c r="I2269" s="67"/>
      <c r="J2269" s="70">
        <v>24.39</v>
      </c>
      <c r="K2269" s="70"/>
      <c r="L2269" s="70">
        <f>TRUNC(TRUNC(H2269,8)*J2269,2)</f>
        <v>5.34</v>
      </c>
    </row>
    <row r="2270" ht="15" customHeight="1" spans="1:12">
      <c r="A2270" s="65" t="s">
        <v>2710</v>
      </c>
      <c r="B2270" s="66" t="s">
        <v>2711</v>
      </c>
      <c r="C2270" s="66"/>
      <c r="D2270" s="65" t="s">
        <v>14</v>
      </c>
      <c r="E2270" s="65"/>
      <c r="F2270" s="65"/>
      <c r="G2270" s="65" t="s">
        <v>2392</v>
      </c>
      <c r="H2270" s="67">
        <v>0.219</v>
      </c>
      <c r="I2270" s="67"/>
      <c r="J2270" s="70">
        <v>32.69</v>
      </c>
      <c r="K2270" s="70"/>
      <c r="L2270" s="70">
        <f>TRUNC(TRUNC(H2270,8)*J2270,2)</f>
        <v>7.15</v>
      </c>
    </row>
    <row r="2271" ht="18" customHeight="1" spans="1:12">
      <c r="A2271" s="2"/>
      <c r="B2271" s="2"/>
      <c r="C2271" s="2"/>
      <c r="D2271" s="2"/>
      <c r="E2271" s="2"/>
      <c r="F2271" s="2"/>
      <c r="G2271" s="2"/>
      <c r="H2271" s="68" t="s">
        <v>2393</v>
      </c>
      <c r="I2271" s="68"/>
      <c r="J2271" s="68"/>
      <c r="K2271" s="68"/>
      <c r="L2271" s="71">
        <f>SUM(L2269:L2270)</f>
        <v>12.49</v>
      </c>
    </row>
    <row r="2272" ht="15" customHeight="1" spans="1:12">
      <c r="A2272" s="2"/>
      <c r="B2272" s="2"/>
      <c r="C2272" s="2"/>
      <c r="D2272" s="2"/>
      <c r="E2272" s="2"/>
      <c r="F2272" s="2"/>
      <c r="G2272" s="2"/>
      <c r="H2272" s="69" t="s">
        <v>2318</v>
      </c>
      <c r="I2272" s="69"/>
      <c r="J2272" s="69"/>
      <c r="K2272" s="69"/>
      <c r="L2272" s="72">
        <f>SUM(L2267,L2271)</f>
        <v>22.04</v>
      </c>
    </row>
    <row r="2273" ht="9.95" customHeight="1" spans="1:12">
      <c r="A2273" s="2"/>
      <c r="B2273" s="2"/>
      <c r="C2273" s="2"/>
      <c r="D2273" s="2"/>
      <c r="E2273" s="2"/>
      <c r="F2273" s="2"/>
      <c r="G2273" s="2"/>
      <c r="H2273" s="61"/>
      <c r="I2273" s="61"/>
      <c r="J2273" s="61"/>
      <c r="K2273" s="61"/>
      <c r="L2273" s="61"/>
    </row>
    <row r="2274" ht="20.1" customHeight="1" spans="1:12">
      <c r="A2274" s="62" t="s">
        <v>3222</v>
      </c>
      <c r="B2274" s="62"/>
      <c r="C2274" s="62"/>
      <c r="D2274" s="62"/>
      <c r="E2274" s="62"/>
      <c r="F2274" s="62"/>
      <c r="G2274" s="62"/>
      <c r="H2274" s="62"/>
      <c r="I2274" s="62"/>
      <c r="J2274" s="62"/>
      <c r="K2274" s="62"/>
      <c r="L2274" s="62"/>
    </row>
    <row r="2275" ht="15" customHeight="1" spans="1:12">
      <c r="A2275" s="63" t="s">
        <v>2413</v>
      </c>
      <c r="B2275" s="63"/>
      <c r="C2275" s="63"/>
      <c r="D2275" s="64" t="s">
        <v>4</v>
      </c>
      <c r="E2275" s="64"/>
      <c r="F2275" s="64"/>
      <c r="G2275" s="64" t="s">
        <v>2297</v>
      </c>
      <c r="H2275" s="64" t="s">
        <v>2298</v>
      </c>
      <c r="I2275" s="64"/>
      <c r="J2275" s="64" t="s">
        <v>2299</v>
      </c>
      <c r="K2275" s="64"/>
      <c r="L2275" s="64" t="s">
        <v>2300</v>
      </c>
    </row>
    <row r="2276" ht="21" customHeight="1" spans="1:12">
      <c r="A2276" s="65" t="s">
        <v>3223</v>
      </c>
      <c r="B2276" s="66" t="s">
        <v>3224</v>
      </c>
      <c r="C2276" s="66"/>
      <c r="D2276" s="65" t="s">
        <v>14</v>
      </c>
      <c r="E2276" s="65"/>
      <c r="F2276" s="65"/>
      <c r="G2276" s="65" t="s">
        <v>146</v>
      </c>
      <c r="H2276" s="67">
        <v>1.1</v>
      </c>
      <c r="I2276" s="67"/>
      <c r="J2276" s="70">
        <v>10.33</v>
      </c>
      <c r="K2276" s="70"/>
      <c r="L2276" s="70">
        <f>TRUNC(TRUNC(H2276,8)*J2276,2)</f>
        <v>11.36</v>
      </c>
    </row>
    <row r="2277" ht="15" customHeight="1" spans="1:12">
      <c r="A2277" s="2"/>
      <c r="B2277" s="2"/>
      <c r="C2277" s="2"/>
      <c r="D2277" s="2"/>
      <c r="E2277" s="2"/>
      <c r="F2277" s="2"/>
      <c r="G2277" s="2"/>
      <c r="H2277" s="68" t="s">
        <v>2424</v>
      </c>
      <c r="I2277" s="68"/>
      <c r="J2277" s="68"/>
      <c r="K2277" s="68"/>
      <c r="L2277" s="71">
        <f>SUM(L2276:L2276)</f>
        <v>11.36</v>
      </c>
    </row>
    <row r="2278" ht="15" customHeight="1" spans="1:12">
      <c r="A2278" s="63" t="s">
        <v>2389</v>
      </c>
      <c r="B2278" s="63"/>
      <c r="C2278" s="63"/>
      <c r="D2278" s="64" t="s">
        <v>4</v>
      </c>
      <c r="E2278" s="64"/>
      <c r="F2278" s="64"/>
      <c r="G2278" s="64" t="s">
        <v>2297</v>
      </c>
      <c r="H2278" s="64" t="s">
        <v>2298</v>
      </c>
      <c r="I2278" s="64"/>
      <c r="J2278" s="64" t="s">
        <v>2299</v>
      </c>
      <c r="K2278" s="64"/>
      <c r="L2278" s="64" t="s">
        <v>2300</v>
      </c>
    </row>
    <row r="2279" ht="21" customHeight="1" spans="1:12">
      <c r="A2279" s="65" t="s">
        <v>3219</v>
      </c>
      <c r="B2279" s="66" t="s">
        <v>3220</v>
      </c>
      <c r="C2279" s="66"/>
      <c r="D2279" s="65" t="s">
        <v>14</v>
      </c>
      <c r="E2279" s="65"/>
      <c r="F2279" s="65"/>
      <c r="G2279" s="65" t="s">
        <v>2392</v>
      </c>
      <c r="H2279" s="67">
        <v>0.1122</v>
      </c>
      <c r="I2279" s="67"/>
      <c r="J2279" s="70">
        <v>24.39</v>
      </c>
      <c r="K2279" s="70"/>
      <c r="L2279" s="70">
        <f>TRUNC(TRUNC(H2279,8)*J2279,2)</f>
        <v>2.73</v>
      </c>
    </row>
    <row r="2280" ht="15" customHeight="1" spans="1:12">
      <c r="A2280" s="65" t="s">
        <v>2710</v>
      </c>
      <c r="B2280" s="66" t="s">
        <v>2711</v>
      </c>
      <c r="C2280" s="66"/>
      <c r="D2280" s="65" t="s">
        <v>14</v>
      </c>
      <c r="E2280" s="65"/>
      <c r="F2280" s="65"/>
      <c r="G2280" s="65" t="s">
        <v>2392</v>
      </c>
      <c r="H2280" s="67">
        <v>0.1122</v>
      </c>
      <c r="I2280" s="67"/>
      <c r="J2280" s="70">
        <v>32.69</v>
      </c>
      <c r="K2280" s="70"/>
      <c r="L2280" s="70">
        <f>TRUNC(TRUNC(H2280,8)*J2280,2)</f>
        <v>3.66</v>
      </c>
    </row>
    <row r="2281" ht="18" customHeight="1" spans="1:12">
      <c r="A2281" s="2"/>
      <c r="B2281" s="2"/>
      <c r="C2281" s="2"/>
      <c r="D2281" s="2"/>
      <c r="E2281" s="2"/>
      <c r="F2281" s="2"/>
      <c r="G2281" s="2"/>
      <c r="H2281" s="68" t="s">
        <v>2393</v>
      </c>
      <c r="I2281" s="68"/>
      <c r="J2281" s="68"/>
      <c r="K2281" s="68"/>
      <c r="L2281" s="71">
        <f>SUM(L2279:L2280)</f>
        <v>6.39</v>
      </c>
    </row>
    <row r="2282" ht="15" customHeight="1" spans="1:12">
      <c r="A2282" s="2"/>
      <c r="B2282" s="2"/>
      <c r="C2282" s="2"/>
      <c r="D2282" s="2"/>
      <c r="E2282" s="2"/>
      <c r="F2282" s="2"/>
      <c r="G2282" s="2"/>
      <c r="H2282" s="69" t="s">
        <v>2318</v>
      </c>
      <c r="I2282" s="69"/>
      <c r="J2282" s="69"/>
      <c r="K2282" s="69"/>
      <c r="L2282" s="72">
        <f>SUM(L2277,L2281)</f>
        <v>17.75</v>
      </c>
    </row>
    <row r="2283" ht="9.95" customHeight="1" spans="1:12">
      <c r="A2283" s="2"/>
      <c r="B2283" s="2"/>
      <c r="C2283" s="2"/>
      <c r="D2283" s="2"/>
      <c r="E2283" s="2"/>
      <c r="F2283" s="2"/>
      <c r="G2283" s="2"/>
      <c r="H2283" s="61"/>
      <c r="I2283" s="61"/>
      <c r="J2283" s="61"/>
      <c r="K2283" s="61"/>
      <c r="L2283" s="61"/>
    </row>
    <row r="2284" ht="20.1" customHeight="1" spans="1:12">
      <c r="A2284" s="62" t="s">
        <v>3225</v>
      </c>
      <c r="B2284" s="62"/>
      <c r="C2284" s="62"/>
      <c r="D2284" s="62"/>
      <c r="E2284" s="62"/>
      <c r="F2284" s="62"/>
      <c r="G2284" s="62"/>
      <c r="H2284" s="62"/>
      <c r="I2284" s="62"/>
      <c r="J2284" s="62"/>
      <c r="K2284" s="62"/>
      <c r="L2284" s="62"/>
    </row>
    <row r="2285" ht="15" customHeight="1" spans="1:12">
      <c r="A2285" s="63" t="s">
        <v>2413</v>
      </c>
      <c r="B2285" s="63"/>
      <c r="C2285" s="63"/>
      <c r="D2285" s="64" t="s">
        <v>4</v>
      </c>
      <c r="E2285" s="64"/>
      <c r="F2285" s="64"/>
      <c r="G2285" s="64" t="s">
        <v>2297</v>
      </c>
      <c r="H2285" s="64" t="s">
        <v>2298</v>
      </c>
      <c r="I2285" s="64"/>
      <c r="J2285" s="64" t="s">
        <v>2299</v>
      </c>
      <c r="K2285" s="64"/>
      <c r="L2285" s="64" t="s">
        <v>2300</v>
      </c>
    </row>
    <row r="2286" ht="15" customHeight="1" spans="1:12">
      <c r="A2286" s="65" t="s">
        <v>3226</v>
      </c>
      <c r="B2286" s="66" t="s">
        <v>3227</v>
      </c>
      <c r="C2286" s="66"/>
      <c r="D2286" s="65" t="s">
        <v>14</v>
      </c>
      <c r="E2286" s="65"/>
      <c r="F2286" s="65"/>
      <c r="G2286" s="65" t="s">
        <v>146</v>
      </c>
      <c r="H2286" s="67">
        <v>1.1</v>
      </c>
      <c r="I2286" s="67"/>
      <c r="J2286" s="70">
        <v>16.89</v>
      </c>
      <c r="K2286" s="70"/>
      <c r="L2286" s="70">
        <f>TRUNC(TRUNC(H2286,8)*J2286,2)</f>
        <v>18.57</v>
      </c>
    </row>
    <row r="2287" ht="15" customHeight="1" spans="1:12">
      <c r="A2287" s="2"/>
      <c r="B2287" s="2"/>
      <c r="C2287" s="2"/>
      <c r="D2287" s="2"/>
      <c r="E2287" s="2"/>
      <c r="F2287" s="2"/>
      <c r="G2287" s="2"/>
      <c r="H2287" s="68" t="s">
        <v>2424</v>
      </c>
      <c r="I2287" s="68"/>
      <c r="J2287" s="68"/>
      <c r="K2287" s="68"/>
      <c r="L2287" s="71">
        <f>SUM(L2286:L2286)</f>
        <v>18.57</v>
      </c>
    </row>
    <row r="2288" ht="15" customHeight="1" spans="1:12">
      <c r="A2288" s="63" t="s">
        <v>2389</v>
      </c>
      <c r="B2288" s="63"/>
      <c r="C2288" s="63"/>
      <c r="D2288" s="64" t="s">
        <v>4</v>
      </c>
      <c r="E2288" s="64"/>
      <c r="F2288" s="64"/>
      <c r="G2288" s="64" t="s">
        <v>2297</v>
      </c>
      <c r="H2288" s="64" t="s">
        <v>2298</v>
      </c>
      <c r="I2288" s="64"/>
      <c r="J2288" s="64" t="s">
        <v>2299</v>
      </c>
      <c r="K2288" s="64"/>
      <c r="L2288" s="64" t="s">
        <v>2300</v>
      </c>
    </row>
    <row r="2289" ht="21" customHeight="1" spans="1:12">
      <c r="A2289" s="65" t="s">
        <v>3219</v>
      </c>
      <c r="B2289" s="66" t="s">
        <v>3220</v>
      </c>
      <c r="C2289" s="66"/>
      <c r="D2289" s="65" t="s">
        <v>14</v>
      </c>
      <c r="E2289" s="65"/>
      <c r="F2289" s="65"/>
      <c r="G2289" s="65" t="s">
        <v>2392</v>
      </c>
      <c r="H2289" s="67">
        <v>0.129</v>
      </c>
      <c r="I2289" s="67"/>
      <c r="J2289" s="70">
        <v>24.39</v>
      </c>
      <c r="K2289" s="70"/>
      <c r="L2289" s="70">
        <f>TRUNC(TRUNC(H2289,8)*J2289,2)</f>
        <v>3.14</v>
      </c>
    </row>
    <row r="2290" ht="15" customHeight="1" spans="1:12">
      <c r="A2290" s="65" t="s">
        <v>2710</v>
      </c>
      <c r="B2290" s="66" t="s">
        <v>2711</v>
      </c>
      <c r="C2290" s="66"/>
      <c r="D2290" s="65" t="s">
        <v>14</v>
      </c>
      <c r="E2290" s="65"/>
      <c r="F2290" s="65"/>
      <c r="G2290" s="65" t="s">
        <v>2392</v>
      </c>
      <c r="H2290" s="67">
        <v>0.129</v>
      </c>
      <c r="I2290" s="67"/>
      <c r="J2290" s="70">
        <v>32.69</v>
      </c>
      <c r="K2290" s="70"/>
      <c r="L2290" s="70">
        <f>TRUNC(TRUNC(H2290,8)*J2290,2)</f>
        <v>4.21</v>
      </c>
    </row>
    <row r="2291" ht="18" customHeight="1" spans="1:12">
      <c r="A2291" s="2"/>
      <c r="B2291" s="2"/>
      <c r="C2291" s="2"/>
      <c r="D2291" s="2"/>
      <c r="E2291" s="2"/>
      <c r="F2291" s="2"/>
      <c r="G2291" s="2"/>
      <c r="H2291" s="68" t="s">
        <v>2393</v>
      </c>
      <c r="I2291" s="68"/>
      <c r="J2291" s="68"/>
      <c r="K2291" s="68"/>
      <c r="L2291" s="71">
        <f>SUM(L2289:L2290)</f>
        <v>7.35</v>
      </c>
    </row>
    <row r="2292" ht="15" customHeight="1" spans="1:12">
      <c r="A2292" s="2"/>
      <c r="B2292" s="2"/>
      <c r="C2292" s="2"/>
      <c r="D2292" s="2"/>
      <c r="E2292" s="2"/>
      <c r="F2292" s="2"/>
      <c r="G2292" s="2"/>
      <c r="H2292" s="69" t="s">
        <v>2318</v>
      </c>
      <c r="I2292" s="69"/>
      <c r="J2292" s="69"/>
      <c r="K2292" s="69"/>
      <c r="L2292" s="72">
        <f>SUM(L2287,L2291)</f>
        <v>25.92</v>
      </c>
    </row>
    <row r="2293" ht="9.95" customHeight="1" spans="1:12">
      <c r="A2293" s="2"/>
      <c r="B2293" s="2"/>
      <c r="C2293" s="2"/>
      <c r="D2293" s="2"/>
      <c r="E2293" s="2"/>
      <c r="F2293" s="2"/>
      <c r="G2293" s="2"/>
      <c r="H2293" s="61"/>
      <c r="I2293" s="61"/>
      <c r="J2293" s="61"/>
      <c r="K2293" s="61"/>
      <c r="L2293" s="61"/>
    </row>
    <row r="2294" ht="20.1" customHeight="1" spans="1:12">
      <c r="A2294" s="62" t="s">
        <v>3228</v>
      </c>
      <c r="B2294" s="62"/>
      <c r="C2294" s="62"/>
      <c r="D2294" s="62"/>
      <c r="E2294" s="62"/>
      <c r="F2294" s="62"/>
      <c r="G2294" s="62"/>
      <c r="H2294" s="62"/>
      <c r="I2294" s="62"/>
      <c r="J2294" s="62"/>
      <c r="K2294" s="62"/>
      <c r="L2294" s="62"/>
    </row>
    <row r="2295" ht="15" customHeight="1" spans="1:12">
      <c r="A2295" s="63" t="s">
        <v>2413</v>
      </c>
      <c r="B2295" s="63"/>
      <c r="C2295" s="63"/>
      <c r="D2295" s="64" t="s">
        <v>4</v>
      </c>
      <c r="E2295" s="64"/>
      <c r="F2295" s="64"/>
      <c r="G2295" s="64" t="s">
        <v>2297</v>
      </c>
      <c r="H2295" s="64" t="s">
        <v>2298</v>
      </c>
      <c r="I2295" s="64"/>
      <c r="J2295" s="64" t="s">
        <v>2299</v>
      </c>
      <c r="K2295" s="64"/>
      <c r="L2295" s="64" t="s">
        <v>2300</v>
      </c>
    </row>
    <row r="2296" ht="21" customHeight="1" spans="1:12">
      <c r="A2296" s="65" t="s">
        <v>3229</v>
      </c>
      <c r="B2296" s="66" t="s">
        <v>3230</v>
      </c>
      <c r="C2296" s="66"/>
      <c r="D2296" s="65" t="s">
        <v>14</v>
      </c>
      <c r="E2296" s="65"/>
      <c r="F2296" s="65"/>
      <c r="G2296" s="65" t="s">
        <v>35</v>
      </c>
      <c r="H2296" s="67">
        <v>1</v>
      </c>
      <c r="I2296" s="67"/>
      <c r="J2296" s="70">
        <v>2.42</v>
      </c>
      <c r="K2296" s="70"/>
      <c r="L2296" s="70">
        <f>TRUNC(TRUNC(H2296,8)*J2296,2)</f>
        <v>2.42</v>
      </c>
    </row>
    <row r="2297" ht="15" customHeight="1" spans="1:12">
      <c r="A2297" s="2"/>
      <c r="B2297" s="2"/>
      <c r="C2297" s="2"/>
      <c r="D2297" s="2"/>
      <c r="E2297" s="2"/>
      <c r="F2297" s="2"/>
      <c r="G2297" s="2"/>
      <c r="H2297" s="68" t="s">
        <v>2424</v>
      </c>
      <c r="I2297" s="68"/>
      <c r="J2297" s="68"/>
      <c r="K2297" s="68"/>
      <c r="L2297" s="71">
        <f>SUM(L2296:L2296)</f>
        <v>2.42</v>
      </c>
    </row>
    <row r="2298" ht="15" customHeight="1" spans="1:12">
      <c r="A2298" s="63" t="s">
        <v>2389</v>
      </c>
      <c r="B2298" s="63"/>
      <c r="C2298" s="63"/>
      <c r="D2298" s="64" t="s">
        <v>4</v>
      </c>
      <c r="E2298" s="64"/>
      <c r="F2298" s="64"/>
      <c r="G2298" s="64" t="s">
        <v>2297</v>
      </c>
      <c r="H2298" s="64" t="s">
        <v>2298</v>
      </c>
      <c r="I2298" s="64"/>
      <c r="J2298" s="64" t="s">
        <v>2299</v>
      </c>
      <c r="K2298" s="64"/>
      <c r="L2298" s="64" t="s">
        <v>2300</v>
      </c>
    </row>
    <row r="2299" ht="21" customHeight="1" spans="1:12">
      <c r="A2299" s="65" t="s">
        <v>3219</v>
      </c>
      <c r="B2299" s="66" t="s">
        <v>3220</v>
      </c>
      <c r="C2299" s="66"/>
      <c r="D2299" s="65" t="s">
        <v>14</v>
      </c>
      <c r="E2299" s="65"/>
      <c r="F2299" s="65"/>
      <c r="G2299" s="65" t="s">
        <v>2392</v>
      </c>
      <c r="H2299" s="67">
        <v>0.295</v>
      </c>
      <c r="I2299" s="67"/>
      <c r="J2299" s="70">
        <v>24.39</v>
      </c>
      <c r="K2299" s="70"/>
      <c r="L2299" s="70">
        <f>TRUNC(TRUNC(H2299,8)*J2299,2)</f>
        <v>7.19</v>
      </c>
    </row>
    <row r="2300" ht="15" customHeight="1" spans="1:12">
      <c r="A2300" s="65" t="s">
        <v>2710</v>
      </c>
      <c r="B2300" s="66" t="s">
        <v>2711</v>
      </c>
      <c r="C2300" s="66"/>
      <c r="D2300" s="65" t="s">
        <v>14</v>
      </c>
      <c r="E2300" s="65"/>
      <c r="F2300" s="65"/>
      <c r="G2300" s="65" t="s">
        <v>2392</v>
      </c>
      <c r="H2300" s="67">
        <v>0.295</v>
      </c>
      <c r="I2300" s="67"/>
      <c r="J2300" s="70">
        <v>32.69</v>
      </c>
      <c r="K2300" s="70"/>
      <c r="L2300" s="70">
        <f>TRUNC(TRUNC(H2300,8)*J2300,2)</f>
        <v>9.64</v>
      </c>
    </row>
    <row r="2301" ht="18" customHeight="1" spans="1:12">
      <c r="A2301" s="2"/>
      <c r="B2301" s="2"/>
      <c r="C2301" s="2"/>
      <c r="D2301" s="2"/>
      <c r="E2301" s="2"/>
      <c r="F2301" s="2"/>
      <c r="G2301" s="2"/>
      <c r="H2301" s="68" t="s">
        <v>2393</v>
      </c>
      <c r="I2301" s="68"/>
      <c r="J2301" s="68"/>
      <c r="K2301" s="68"/>
      <c r="L2301" s="71">
        <f>SUM(L2299:L2300)</f>
        <v>16.83</v>
      </c>
    </row>
    <row r="2302" ht="15" customHeight="1" spans="1:12">
      <c r="A2302" s="2"/>
      <c r="B2302" s="2"/>
      <c r="C2302" s="2"/>
      <c r="D2302" s="2"/>
      <c r="E2302" s="2"/>
      <c r="F2302" s="2"/>
      <c r="G2302" s="2"/>
      <c r="H2302" s="69" t="s">
        <v>2318</v>
      </c>
      <c r="I2302" s="69"/>
      <c r="J2302" s="69"/>
      <c r="K2302" s="69"/>
      <c r="L2302" s="72">
        <f>SUM(L2297,L2301)</f>
        <v>19.25</v>
      </c>
    </row>
    <row r="2303" ht="9.95" customHeight="1" spans="1:12">
      <c r="A2303" s="2"/>
      <c r="B2303" s="2"/>
      <c r="C2303" s="2"/>
      <c r="D2303" s="2"/>
      <c r="E2303" s="2"/>
      <c r="F2303" s="2"/>
      <c r="G2303" s="2"/>
      <c r="H2303" s="61"/>
      <c r="I2303" s="61"/>
      <c r="J2303" s="61"/>
      <c r="K2303" s="61"/>
      <c r="L2303" s="61"/>
    </row>
    <row r="2304" ht="20.1" customHeight="1" spans="1:12">
      <c r="A2304" s="62" t="s">
        <v>3231</v>
      </c>
      <c r="B2304" s="62"/>
      <c r="C2304" s="62"/>
      <c r="D2304" s="62"/>
      <c r="E2304" s="62"/>
      <c r="F2304" s="62"/>
      <c r="G2304" s="62"/>
      <c r="H2304" s="62"/>
      <c r="I2304" s="62"/>
      <c r="J2304" s="62"/>
      <c r="K2304" s="62"/>
      <c r="L2304" s="62"/>
    </row>
    <row r="2305" ht="15" customHeight="1" spans="1:12">
      <c r="A2305" s="63" t="s">
        <v>2413</v>
      </c>
      <c r="B2305" s="63"/>
      <c r="C2305" s="63"/>
      <c r="D2305" s="64" t="s">
        <v>4</v>
      </c>
      <c r="E2305" s="64"/>
      <c r="F2305" s="64"/>
      <c r="G2305" s="64" t="s">
        <v>2297</v>
      </c>
      <c r="H2305" s="64" t="s">
        <v>2298</v>
      </c>
      <c r="I2305" s="64"/>
      <c r="J2305" s="64" t="s">
        <v>2299</v>
      </c>
      <c r="K2305" s="64"/>
      <c r="L2305" s="64" t="s">
        <v>2300</v>
      </c>
    </row>
    <row r="2306" ht="21" customHeight="1" spans="1:12">
      <c r="A2306" s="65" t="s">
        <v>3232</v>
      </c>
      <c r="B2306" s="66" t="s">
        <v>3233</v>
      </c>
      <c r="C2306" s="66"/>
      <c r="D2306" s="65" t="s">
        <v>14</v>
      </c>
      <c r="E2306" s="65"/>
      <c r="F2306" s="65"/>
      <c r="G2306" s="65" t="s">
        <v>35</v>
      </c>
      <c r="H2306" s="67">
        <v>1</v>
      </c>
      <c r="I2306" s="67"/>
      <c r="J2306" s="70">
        <v>4.14</v>
      </c>
      <c r="K2306" s="70"/>
      <c r="L2306" s="70">
        <f>TRUNC(TRUNC(H2306,8)*J2306,2)</f>
        <v>4.14</v>
      </c>
    </row>
    <row r="2307" ht="15" customHeight="1" spans="1:12">
      <c r="A2307" s="2"/>
      <c r="B2307" s="2"/>
      <c r="C2307" s="2"/>
      <c r="D2307" s="2"/>
      <c r="E2307" s="2"/>
      <c r="F2307" s="2"/>
      <c r="G2307" s="2"/>
      <c r="H2307" s="68" t="s">
        <v>2424</v>
      </c>
      <c r="I2307" s="68"/>
      <c r="J2307" s="68"/>
      <c r="K2307" s="68"/>
      <c r="L2307" s="71">
        <f>SUM(L2306:L2306)</f>
        <v>4.14</v>
      </c>
    </row>
    <row r="2308" ht="15" customHeight="1" spans="1:12">
      <c r="A2308" s="63" t="s">
        <v>2389</v>
      </c>
      <c r="B2308" s="63"/>
      <c r="C2308" s="63"/>
      <c r="D2308" s="64" t="s">
        <v>4</v>
      </c>
      <c r="E2308" s="64"/>
      <c r="F2308" s="64"/>
      <c r="G2308" s="64" t="s">
        <v>2297</v>
      </c>
      <c r="H2308" s="64" t="s">
        <v>2298</v>
      </c>
      <c r="I2308" s="64"/>
      <c r="J2308" s="64" t="s">
        <v>2299</v>
      </c>
      <c r="K2308" s="64"/>
      <c r="L2308" s="64" t="s">
        <v>2300</v>
      </c>
    </row>
    <row r="2309" ht="21" customHeight="1" spans="1:12">
      <c r="A2309" s="65" t="s">
        <v>3219</v>
      </c>
      <c r="B2309" s="66" t="s">
        <v>3220</v>
      </c>
      <c r="C2309" s="66"/>
      <c r="D2309" s="65" t="s">
        <v>14</v>
      </c>
      <c r="E2309" s="65"/>
      <c r="F2309" s="65"/>
      <c r="G2309" s="65" t="s">
        <v>2392</v>
      </c>
      <c r="H2309" s="67">
        <v>0.365</v>
      </c>
      <c r="I2309" s="67"/>
      <c r="J2309" s="70">
        <v>24.39</v>
      </c>
      <c r="K2309" s="70"/>
      <c r="L2309" s="70">
        <f>TRUNC(TRUNC(H2309,8)*J2309,2)</f>
        <v>8.9</v>
      </c>
    </row>
    <row r="2310" ht="15" customHeight="1" spans="1:12">
      <c r="A2310" s="65" t="s">
        <v>2710</v>
      </c>
      <c r="B2310" s="66" t="s">
        <v>2711</v>
      </c>
      <c r="C2310" s="66"/>
      <c r="D2310" s="65" t="s">
        <v>14</v>
      </c>
      <c r="E2310" s="65"/>
      <c r="F2310" s="65"/>
      <c r="G2310" s="65" t="s">
        <v>2392</v>
      </c>
      <c r="H2310" s="67">
        <v>0.365</v>
      </c>
      <c r="I2310" s="67"/>
      <c r="J2310" s="70">
        <v>32.69</v>
      </c>
      <c r="K2310" s="70"/>
      <c r="L2310" s="70">
        <f>TRUNC(TRUNC(H2310,8)*J2310,2)</f>
        <v>11.93</v>
      </c>
    </row>
    <row r="2311" ht="18" customHeight="1" spans="1:12">
      <c r="A2311" s="2"/>
      <c r="B2311" s="2"/>
      <c r="C2311" s="2"/>
      <c r="D2311" s="2"/>
      <c r="E2311" s="2"/>
      <c r="F2311" s="2"/>
      <c r="G2311" s="2"/>
      <c r="H2311" s="68" t="s">
        <v>2393</v>
      </c>
      <c r="I2311" s="68"/>
      <c r="J2311" s="68"/>
      <c r="K2311" s="68"/>
      <c r="L2311" s="71">
        <f>SUM(L2309:L2310)</f>
        <v>20.83</v>
      </c>
    </row>
    <row r="2312" ht="15" customHeight="1" spans="1:12">
      <c r="A2312" s="2"/>
      <c r="B2312" s="2"/>
      <c r="C2312" s="2"/>
      <c r="D2312" s="2"/>
      <c r="E2312" s="2"/>
      <c r="F2312" s="2"/>
      <c r="G2312" s="2"/>
      <c r="H2312" s="69" t="s">
        <v>2318</v>
      </c>
      <c r="I2312" s="69"/>
      <c r="J2312" s="69"/>
      <c r="K2312" s="69"/>
      <c r="L2312" s="72">
        <f>SUM(L2307,L2311)</f>
        <v>24.97</v>
      </c>
    </row>
    <row r="2313" ht="9.95" customHeight="1" spans="1:12">
      <c r="A2313" s="2"/>
      <c r="B2313" s="2"/>
      <c r="C2313" s="2"/>
      <c r="D2313" s="2"/>
      <c r="E2313" s="2"/>
      <c r="F2313" s="2"/>
      <c r="G2313" s="2"/>
      <c r="H2313" s="61"/>
      <c r="I2313" s="61"/>
      <c r="J2313" s="61"/>
      <c r="K2313" s="61"/>
      <c r="L2313" s="61"/>
    </row>
    <row r="2314" ht="20.1" customHeight="1" spans="1:12">
      <c r="A2314" s="62" t="s">
        <v>3234</v>
      </c>
      <c r="B2314" s="62"/>
      <c r="C2314" s="62"/>
      <c r="D2314" s="62"/>
      <c r="E2314" s="62"/>
      <c r="F2314" s="62"/>
      <c r="G2314" s="62"/>
      <c r="H2314" s="62"/>
      <c r="I2314" s="62"/>
      <c r="J2314" s="62"/>
      <c r="K2314" s="62"/>
      <c r="L2314" s="62"/>
    </row>
    <row r="2315" ht="15" customHeight="1" spans="1:12">
      <c r="A2315" s="63" t="s">
        <v>2413</v>
      </c>
      <c r="B2315" s="63"/>
      <c r="C2315" s="63"/>
      <c r="D2315" s="64" t="s">
        <v>4</v>
      </c>
      <c r="E2315" s="64"/>
      <c r="F2315" s="64"/>
      <c r="G2315" s="64" t="s">
        <v>2297</v>
      </c>
      <c r="H2315" s="64" t="s">
        <v>2298</v>
      </c>
      <c r="I2315" s="64"/>
      <c r="J2315" s="64" t="s">
        <v>2299</v>
      </c>
      <c r="K2315" s="64"/>
      <c r="L2315" s="64" t="s">
        <v>2300</v>
      </c>
    </row>
    <row r="2316" ht="21" customHeight="1" spans="1:12">
      <c r="A2316" s="65" t="s">
        <v>3235</v>
      </c>
      <c r="B2316" s="66" t="s">
        <v>3236</v>
      </c>
      <c r="C2316" s="66"/>
      <c r="D2316" s="65" t="s">
        <v>14</v>
      </c>
      <c r="E2316" s="65"/>
      <c r="F2316" s="65"/>
      <c r="G2316" s="65" t="s">
        <v>35</v>
      </c>
      <c r="H2316" s="67">
        <v>1</v>
      </c>
      <c r="I2316" s="67"/>
      <c r="J2316" s="70">
        <v>3.67</v>
      </c>
      <c r="K2316" s="70"/>
      <c r="L2316" s="70">
        <f>TRUNC(TRUNC(H2316,8)*J2316,2)</f>
        <v>3.67</v>
      </c>
    </row>
    <row r="2317" ht="15" customHeight="1" spans="1:12">
      <c r="A2317" s="2"/>
      <c r="B2317" s="2"/>
      <c r="C2317" s="2"/>
      <c r="D2317" s="2"/>
      <c r="E2317" s="2"/>
      <c r="F2317" s="2"/>
      <c r="G2317" s="2"/>
      <c r="H2317" s="68" t="s">
        <v>2424</v>
      </c>
      <c r="I2317" s="68"/>
      <c r="J2317" s="68"/>
      <c r="K2317" s="68"/>
      <c r="L2317" s="71">
        <f>SUM(L2316:L2316)</f>
        <v>3.67</v>
      </c>
    </row>
    <row r="2318" ht="15" customHeight="1" spans="1:12">
      <c r="A2318" s="63" t="s">
        <v>2389</v>
      </c>
      <c r="B2318" s="63"/>
      <c r="C2318" s="63"/>
      <c r="D2318" s="64" t="s">
        <v>4</v>
      </c>
      <c r="E2318" s="64"/>
      <c r="F2318" s="64"/>
      <c r="G2318" s="64" t="s">
        <v>2297</v>
      </c>
      <c r="H2318" s="64" t="s">
        <v>2298</v>
      </c>
      <c r="I2318" s="64"/>
      <c r="J2318" s="64" t="s">
        <v>2299</v>
      </c>
      <c r="K2318" s="64"/>
      <c r="L2318" s="64" t="s">
        <v>2300</v>
      </c>
    </row>
    <row r="2319" ht="21" customHeight="1" spans="1:12">
      <c r="A2319" s="65" t="s">
        <v>3219</v>
      </c>
      <c r="B2319" s="66" t="s">
        <v>3220</v>
      </c>
      <c r="C2319" s="66"/>
      <c r="D2319" s="65" t="s">
        <v>14</v>
      </c>
      <c r="E2319" s="65"/>
      <c r="F2319" s="65"/>
      <c r="G2319" s="65" t="s">
        <v>2392</v>
      </c>
      <c r="H2319" s="67">
        <v>0.328</v>
      </c>
      <c r="I2319" s="67"/>
      <c r="J2319" s="70">
        <v>24.39</v>
      </c>
      <c r="K2319" s="70"/>
      <c r="L2319" s="70">
        <f>TRUNC(TRUNC(H2319,8)*J2319,2)</f>
        <v>7.99</v>
      </c>
    </row>
    <row r="2320" ht="15" customHeight="1" spans="1:12">
      <c r="A2320" s="65" t="s">
        <v>2710</v>
      </c>
      <c r="B2320" s="66" t="s">
        <v>2711</v>
      </c>
      <c r="C2320" s="66"/>
      <c r="D2320" s="65" t="s">
        <v>14</v>
      </c>
      <c r="E2320" s="65"/>
      <c r="F2320" s="65"/>
      <c r="G2320" s="65" t="s">
        <v>2392</v>
      </c>
      <c r="H2320" s="67">
        <v>0.328</v>
      </c>
      <c r="I2320" s="67"/>
      <c r="J2320" s="70">
        <v>32.69</v>
      </c>
      <c r="K2320" s="70"/>
      <c r="L2320" s="70">
        <f>TRUNC(TRUNC(H2320,8)*J2320,2)</f>
        <v>10.72</v>
      </c>
    </row>
    <row r="2321" ht="18" customHeight="1" spans="1:12">
      <c r="A2321" s="2"/>
      <c r="B2321" s="2"/>
      <c r="C2321" s="2"/>
      <c r="D2321" s="2"/>
      <c r="E2321" s="2"/>
      <c r="F2321" s="2"/>
      <c r="G2321" s="2"/>
      <c r="H2321" s="68" t="s">
        <v>2393</v>
      </c>
      <c r="I2321" s="68"/>
      <c r="J2321" s="68"/>
      <c r="K2321" s="68"/>
      <c r="L2321" s="71">
        <f>SUM(L2319:L2320)</f>
        <v>18.71</v>
      </c>
    </row>
    <row r="2322" ht="15" customHeight="1" spans="1:12">
      <c r="A2322" s="2"/>
      <c r="B2322" s="2"/>
      <c r="C2322" s="2"/>
      <c r="D2322" s="2"/>
      <c r="E2322" s="2"/>
      <c r="F2322" s="2"/>
      <c r="G2322" s="2"/>
      <c r="H2322" s="69" t="s">
        <v>2318</v>
      </c>
      <c r="I2322" s="69"/>
      <c r="J2322" s="69"/>
      <c r="K2322" s="69"/>
      <c r="L2322" s="72">
        <f>SUM(L2317,L2321)</f>
        <v>22.38</v>
      </c>
    </row>
    <row r="2323" ht="9.95" customHeight="1" spans="1:12">
      <c r="A2323" s="2"/>
      <c r="B2323" s="2"/>
      <c r="C2323" s="2"/>
      <c r="D2323" s="2"/>
      <c r="E2323" s="2"/>
      <c r="F2323" s="2"/>
      <c r="G2323" s="2"/>
      <c r="H2323" s="61"/>
      <c r="I2323" s="61"/>
      <c r="J2323" s="61"/>
      <c r="K2323" s="61"/>
      <c r="L2323" s="61"/>
    </row>
    <row r="2324" ht="20.1" customHeight="1" spans="1:12">
      <c r="A2324" s="62" t="s">
        <v>3237</v>
      </c>
      <c r="B2324" s="62"/>
      <c r="C2324" s="62"/>
      <c r="D2324" s="62"/>
      <c r="E2324" s="62"/>
      <c r="F2324" s="62"/>
      <c r="G2324" s="62"/>
      <c r="H2324" s="62"/>
      <c r="I2324" s="62"/>
      <c r="J2324" s="62"/>
      <c r="K2324" s="62"/>
      <c r="L2324" s="62"/>
    </row>
    <row r="2325" ht="15" customHeight="1" spans="1:12">
      <c r="A2325" s="63" t="s">
        <v>2413</v>
      </c>
      <c r="B2325" s="63"/>
      <c r="C2325" s="63"/>
      <c r="D2325" s="64" t="s">
        <v>4</v>
      </c>
      <c r="E2325" s="64"/>
      <c r="F2325" s="64"/>
      <c r="G2325" s="64" t="s">
        <v>2297</v>
      </c>
      <c r="H2325" s="64" t="s">
        <v>2298</v>
      </c>
      <c r="I2325" s="64"/>
      <c r="J2325" s="64" t="s">
        <v>2299</v>
      </c>
      <c r="K2325" s="64"/>
      <c r="L2325" s="64" t="s">
        <v>2300</v>
      </c>
    </row>
    <row r="2326" ht="21" customHeight="1" spans="1:12">
      <c r="A2326" s="65" t="s">
        <v>3238</v>
      </c>
      <c r="B2326" s="66" t="s">
        <v>3239</v>
      </c>
      <c r="C2326" s="66"/>
      <c r="D2326" s="65" t="s">
        <v>14</v>
      </c>
      <c r="E2326" s="65"/>
      <c r="F2326" s="65"/>
      <c r="G2326" s="65" t="s">
        <v>35</v>
      </c>
      <c r="H2326" s="67">
        <v>1</v>
      </c>
      <c r="I2326" s="67"/>
      <c r="J2326" s="70">
        <v>8.14</v>
      </c>
      <c r="K2326" s="70"/>
      <c r="L2326" s="70">
        <f>TRUNC(TRUNC(H2326,8)*J2326,2)</f>
        <v>8.14</v>
      </c>
    </row>
    <row r="2327" ht="15" customHeight="1" spans="1:12">
      <c r="A2327" s="2"/>
      <c r="B2327" s="2"/>
      <c r="C2327" s="2"/>
      <c r="D2327" s="2"/>
      <c r="E2327" s="2"/>
      <c r="F2327" s="2"/>
      <c r="G2327" s="2"/>
      <c r="H2327" s="68" t="s">
        <v>2424</v>
      </c>
      <c r="I2327" s="68"/>
      <c r="J2327" s="68"/>
      <c r="K2327" s="68"/>
      <c r="L2327" s="71">
        <f>SUM(L2326:L2326)</f>
        <v>8.14</v>
      </c>
    </row>
    <row r="2328" ht="15" customHeight="1" spans="1:12">
      <c r="A2328" s="63" t="s">
        <v>2389</v>
      </c>
      <c r="B2328" s="63"/>
      <c r="C2328" s="63"/>
      <c r="D2328" s="64" t="s">
        <v>4</v>
      </c>
      <c r="E2328" s="64"/>
      <c r="F2328" s="64"/>
      <c r="G2328" s="64" t="s">
        <v>2297</v>
      </c>
      <c r="H2328" s="64" t="s">
        <v>2298</v>
      </c>
      <c r="I2328" s="64"/>
      <c r="J2328" s="64" t="s">
        <v>2299</v>
      </c>
      <c r="K2328" s="64"/>
      <c r="L2328" s="64" t="s">
        <v>2300</v>
      </c>
    </row>
    <row r="2329" ht="21" customHeight="1" spans="1:12">
      <c r="A2329" s="65" t="s">
        <v>3219</v>
      </c>
      <c r="B2329" s="66" t="s">
        <v>3220</v>
      </c>
      <c r="C2329" s="66"/>
      <c r="D2329" s="65" t="s">
        <v>14</v>
      </c>
      <c r="E2329" s="65"/>
      <c r="F2329" s="65"/>
      <c r="G2329" s="65" t="s">
        <v>2392</v>
      </c>
      <c r="H2329" s="67">
        <v>0.3869</v>
      </c>
      <c r="I2329" s="67"/>
      <c r="J2329" s="70">
        <v>24.39</v>
      </c>
      <c r="K2329" s="70"/>
      <c r="L2329" s="70">
        <f>TRUNC(TRUNC(H2329,8)*J2329,2)</f>
        <v>9.43</v>
      </c>
    </row>
    <row r="2330" ht="15" customHeight="1" spans="1:12">
      <c r="A2330" s="65" t="s">
        <v>2710</v>
      </c>
      <c r="B2330" s="66" t="s">
        <v>2711</v>
      </c>
      <c r="C2330" s="66"/>
      <c r="D2330" s="65" t="s">
        <v>14</v>
      </c>
      <c r="E2330" s="65"/>
      <c r="F2330" s="65"/>
      <c r="G2330" s="65" t="s">
        <v>2392</v>
      </c>
      <c r="H2330" s="67">
        <v>0.3869</v>
      </c>
      <c r="I2330" s="67"/>
      <c r="J2330" s="70">
        <v>32.69</v>
      </c>
      <c r="K2330" s="70"/>
      <c r="L2330" s="70">
        <f>TRUNC(TRUNC(H2330,8)*J2330,2)</f>
        <v>12.64</v>
      </c>
    </row>
    <row r="2331" ht="18" customHeight="1" spans="1:12">
      <c r="A2331" s="2"/>
      <c r="B2331" s="2"/>
      <c r="C2331" s="2"/>
      <c r="D2331" s="2"/>
      <c r="E2331" s="2"/>
      <c r="F2331" s="2"/>
      <c r="G2331" s="2"/>
      <c r="H2331" s="68" t="s">
        <v>2393</v>
      </c>
      <c r="I2331" s="68"/>
      <c r="J2331" s="68"/>
      <c r="K2331" s="68"/>
      <c r="L2331" s="71">
        <f>SUM(L2329:L2330)</f>
        <v>22.07</v>
      </c>
    </row>
    <row r="2332" ht="15" customHeight="1" spans="1:12">
      <c r="A2332" s="2"/>
      <c r="B2332" s="2"/>
      <c r="C2332" s="2"/>
      <c r="D2332" s="2"/>
      <c r="E2332" s="2"/>
      <c r="F2332" s="2"/>
      <c r="G2332" s="2"/>
      <c r="H2332" s="69" t="s">
        <v>2318</v>
      </c>
      <c r="I2332" s="69"/>
      <c r="J2332" s="69"/>
      <c r="K2332" s="69"/>
      <c r="L2332" s="72">
        <f>SUM(L2327,L2331)</f>
        <v>30.21</v>
      </c>
    </row>
    <row r="2333" ht="9.95" customHeight="1" spans="1:12">
      <c r="A2333" s="2"/>
      <c r="B2333" s="2"/>
      <c r="C2333" s="2"/>
      <c r="D2333" s="2"/>
      <c r="E2333" s="2"/>
      <c r="F2333" s="2"/>
      <c r="G2333" s="2"/>
      <c r="H2333" s="61"/>
      <c r="I2333" s="61"/>
      <c r="J2333" s="61"/>
      <c r="K2333" s="61"/>
      <c r="L2333" s="61"/>
    </row>
    <row r="2334" ht="20.1" customHeight="1" spans="1:12">
      <c r="A2334" s="62" t="s">
        <v>3240</v>
      </c>
      <c r="B2334" s="62"/>
      <c r="C2334" s="62"/>
      <c r="D2334" s="62"/>
      <c r="E2334" s="62"/>
      <c r="F2334" s="62"/>
      <c r="G2334" s="62"/>
      <c r="H2334" s="62"/>
      <c r="I2334" s="62"/>
      <c r="J2334" s="62"/>
      <c r="K2334" s="62"/>
      <c r="L2334" s="62"/>
    </row>
    <row r="2335" ht="15" customHeight="1" spans="1:12">
      <c r="A2335" s="63" t="s">
        <v>2413</v>
      </c>
      <c r="B2335" s="63"/>
      <c r="C2335" s="63"/>
      <c r="D2335" s="64" t="s">
        <v>4</v>
      </c>
      <c r="E2335" s="64"/>
      <c r="F2335" s="64"/>
      <c r="G2335" s="64" t="s">
        <v>2297</v>
      </c>
      <c r="H2335" s="64" t="s">
        <v>2298</v>
      </c>
      <c r="I2335" s="64"/>
      <c r="J2335" s="64" t="s">
        <v>2299</v>
      </c>
      <c r="K2335" s="64"/>
      <c r="L2335" s="64" t="s">
        <v>2300</v>
      </c>
    </row>
    <row r="2336" ht="21" customHeight="1" spans="1:12">
      <c r="A2336" s="65" t="s">
        <v>3241</v>
      </c>
      <c r="B2336" s="66" t="s">
        <v>3242</v>
      </c>
      <c r="C2336" s="66"/>
      <c r="D2336" s="65" t="s">
        <v>14</v>
      </c>
      <c r="E2336" s="65"/>
      <c r="F2336" s="65"/>
      <c r="G2336" s="65" t="s">
        <v>35</v>
      </c>
      <c r="H2336" s="67">
        <v>1</v>
      </c>
      <c r="I2336" s="67"/>
      <c r="J2336" s="70">
        <v>1.05</v>
      </c>
      <c r="K2336" s="70"/>
      <c r="L2336" s="70">
        <f>TRUNC(TRUNC(H2336,8)*J2336,2)</f>
        <v>1.05</v>
      </c>
    </row>
    <row r="2337" ht="15" customHeight="1" spans="1:12">
      <c r="A2337" s="2"/>
      <c r="B2337" s="2"/>
      <c r="C2337" s="2"/>
      <c r="D2337" s="2"/>
      <c r="E2337" s="2"/>
      <c r="F2337" s="2"/>
      <c r="G2337" s="2"/>
      <c r="H2337" s="68" t="s">
        <v>2424</v>
      </c>
      <c r="I2337" s="68"/>
      <c r="J2337" s="68"/>
      <c r="K2337" s="68"/>
      <c r="L2337" s="71">
        <f>SUM(L2336:L2336)</f>
        <v>1.05</v>
      </c>
    </row>
    <row r="2338" ht="15" customHeight="1" spans="1:12">
      <c r="A2338" s="63" t="s">
        <v>2389</v>
      </c>
      <c r="B2338" s="63"/>
      <c r="C2338" s="63"/>
      <c r="D2338" s="64" t="s">
        <v>4</v>
      </c>
      <c r="E2338" s="64"/>
      <c r="F2338" s="64"/>
      <c r="G2338" s="64" t="s">
        <v>2297</v>
      </c>
      <c r="H2338" s="64" t="s">
        <v>2298</v>
      </c>
      <c r="I2338" s="64"/>
      <c r="J2338" s="64" t="s">
        <v>2299</v>
      </c>
      <c r="K2338" s="64"/>
      <c r="L2338" s="64" t="s">
        <v>2300</v>
      </c>
    </row>
    <row r="2339" ht="21" customHeight="1" spans="1:12">
      <c r="A2339" s="65" t="s">
        <v>3219</v>
      </c>
      <c r="B2339" s="66" t="s">
        <v>3220</v>
      </c>
      <c r="C2339" s="66"/>
      <c r="D2339" s="65" t="s">
        <v>14</v>
      </c>
      <c r="E2339" s="65"/>
      <c r="F2339" s="65"/>
      <c r="G2339" s="65" t="s">
        <v>2392</v>
      </c>
      <c r="H2339" s="67">
        <v>0.197</v>
      </c>
      <c r="I2339" s="67"/>
      <c r="J2339" s="70">
        <v>24.39</v>
      </c>
      <c r="K2339" s="70"/>
      <c r="L2339" s="70">
        <f>TRUNC(TRUNC(H2339,8)*J2339,2)</f>
        <v>4.8</v>
      </c>
    </row>
    <row r="2340" ht="15" customHeight="1" spans="1:12">
      <c r="A2340" s="65" t="s">
        <v>2710</v>
      </c>
      <c r="B2340" s="66" t="s">
        <v>2711</v>
      </c>
      <c r="C2340" s="66"/>
      <c r="D2340" s="65" t="s">
        <v>14</v>
      </c>
      <c r="E2340" s="65"/>
      <c r="F2340" s="65"/>
      <c r="G2340" s="65" t="s">
        <v>2392</v>
      </c>
      <c r="H2340" s="67">
        <v>0.197</v>
      </c>
      <c r="I2340" s="67"/>
      <c r="J2340" s="70">
        <v>32.69</v>
      </c>
      <c r="K2340" s="70"/>
      <c r="L2340" s="70">
        <f>TRUNC(TRUNC(H2340,8)*J2340,2)</f>
        <v>6.43</v>
      </c>
    </row>
    <row r="2341" ht="18" customHeight="1" spans="1:12">
      <c r="A2341" s="2"/>
      <c r="B2341" s="2"/>
      <c r="C2341" s="2"/>
      <c r="D2341" s="2"/>
      <c r="E2341" s="2"/>
      <c r="F2341" s="2"/>
      <c r="G2341" s="2"/>
      <c r="H2341" s="68" t="s">
        <v>2393</v>
      </c>
      <c r="I2341" s="68"/>
      <c r="J2341" s="68"/>
      <c r="K2341" s="68"/>
      <c r="L2341" s="71">
        <f>SUM(L2339:L2340)</f>
        <v>11.23</v>
      </c>
    </row>
    <row r="2342" ht="15" customHeight="1" spans="1:12">
      <c r="A2342" s="2"/>
      <c r="B2342" s="2"/>
      <c r="C2342" s="2"/>
      <c r="D2342" s="2"/>
      <c r="E2342" s="2"/>
      <c r="F2342" s="2"/>
      <c r="G2342" s="2"/>
      <c r="H2342" s="69" t="s">
        <v>2318</v>
      </c>
      <c r="I2342" s="69"/>
      <c r="J2342" s="69"/>
      <c r="K2342" s="69"/>
      <c r="L2342" s="72">
        <f>SUM(L2337,L2341)</f>
        <v>12.28</v>
      </c>
    </row>
    <row r="2343" ht="9.95" customHeight="1" spans="1:12">
      <c r="A2343" s="2"/>
      <c r="B2343" s="2"/>
      <c r="C2343" s="2"/>
      <c r="D2343" s="2"/>
      <c r="E2343" s="2"/>
      <c r="F2343" s="2"/>
      <c r="G2343" s="2"/>
      <c r="H2343" s="61"/>
      <c r="I2343" s="61"/>
      <c r="J2343" s="61"/>
      <c r="K2343" s="61"/>
      <c r="L2343" s="61"/>
    </row>
    <row r="2344" ht="20.1" customHeight="1" spans="1:12">
      <c r="A2344" s="62" t="s">
        <v>3243</v>
      </c>
      <c r="B2344" s="62"/>
      <c r="C2344" s="62"/>
      <c r="D2344" s="62"/>
      <c r="E2344" s="62"/>
      <c r="F2344" s="62"/>
      <c r="G2344" s="62"/>
      <c r="H2344" s="62"/>
      <c r="I2344" s="62"/>
      <c r="J2344" s="62"/>
      <c r="K2344" s="62"/>
      <c r="L2344" s="62"/>
    </row>
    <row r="2345" ht="15" customHeight="1" spans="1:12">
      <c r="A2345" s="63" t="s">
        <v>2413</v>
      </c>
      <c r="B2345" s="63"/>
      <c r="C2345" s="63"/>
      <c r="D2345" s="64" t="s">
        <v>4</v>
      </c>
      <c r="E2345" s="64"/>
      <c r="F2345" s="64"/>
      <c r="G2345" s="64" t="s">
        <v>2297</v>
      </c>
      <c r="H2345" s="64" t="s">
        <v>2298</v>
      </c>
      <c r="I2345" s="64"/>
      <c r="J2345" s="64" t="s">
        <v>2299</v>
      </c>
      <c r="K2345" s="64"/>
      <c r="L2345" s="64" t="s">
        <v>2300</v>
      </c>
    </row>
    <row r="2346" ht="21" customHeight="1" spans="1:12">
      <c r="A2346" s="65" t="s">
        <v>3241</v>
      </c>
      <c r="B2346" s="66" t="s">
        <v>3242</v>
      </c>
      <c r="C2346" s="66"/>
      <c r="D2346" s="65" t="s">
        <v>14</v>
      </c>
      <c r="E2346" s="65"/>
      <c r="F2346" s="65"/>
      <c r="G2346" s="65" t="s">
        <v>35</v>
      </c>
      <c r="H2346" s="67">
        <v>1</v>
      </c>
      <c r="I2346" s="67"/>
      <c r="J2346" s="70">
        <v>1.05</v>
      </c>
      <c r="K2346" s="70"/>
      <c r="L2346" s="70">
        <f>TRUNC(TRUNC(H2346,8)*J2346,2)</f>
        <v>1.05</v>
      </c>
    </row>
    <row r="2347" ht="15" customHeight="1" spans="1:12">
      <c r="A2347" s="2"/>
      <c r="B2347" s="2"/>
      <c r="C2347" s="2"/>
      <c r="D2347" s="2"/>
      <c r="E2347" s="2"/>
      <c r="F2347" s="2"/>
      <c r="G2347" s="2"/>
      <c r="H2347" s="68" t="s">
        <v>2424</v>
      </c>
      <c r="I2347" s="68"/>
      <c r="J2347" s="68"/>
      <c r="K2347" s="68"/>
      <c r="L2347" s="71">
        <f>SUM(L2346:L2346)</f>
        <v>1.05</v>
      </c>
    </row>
    <row r="2348" ht="15" customHeight="1" spans="1:12">
      <c r="A2348" s="63" t="s">
        <v>2389</v>
      </c>
      <c r="B2348" s="63"/>
      <c r="C2348" s="63"/>
      <c r="D2348" s="64" t="s">
        <v>4</v>
      </c>
      <c r="E2348" s="64"/>
      <c r="F2348" s="64"/>
      <c r="G2348" s="64" t="s">
        <v>2297</v>
      </c>
      <c r="H2348" s="64" t="s">
        <v>2298</v>
      </c>
      <c r="I2348" s="64"/>
      <c r="J2348" s="64" t="s">
        <v>2299</v>
      </c>
      <c r="K2348" s="64"/>
      <c r="L2348" s="64" t="s">
        <v>2300</v>
      </c>
    </row>
    <row r="2349" ht="21" customHeight="1" spans="1:12">
      <c r="A2349" s="65" t="s">
        <v>3219</v>
      </c>
      <c r="B2349" s="66" t="s">
        <v>3220</v>
      </c>
      <c r="C2349" s="66"/>
      <c r="D2349" s="65" t="s">
        <v>14</v>
      </c>
      <c r="E2349" s="65"/>
      <c r="F2349" s="65"/>
      <c r="G2349" s="65" t="s">
        <v>2392</v>
      </c>
      <c r="H2349" s="67">
        <v>0.108</v>
      </c>
      <c r="I2349" s="67"/>
      <c r="J2349" s="70">
        <v>24.39</v>
      </c>
      <c r="K2349" s="70"/>
      <c r="L2349" s="70">
        <f>TRUNC(TRUNC(H2349,8)*J2349,2)</f>
        <v>2.63</v>
      </c>
    </row>
    <row r="2350" ht="15" customHeight="1" spans="1:12">
      <c r="A2350" s="65" t="s">
        <v>2710</v>
      </c>
      <c r="B2350" s="66" t="s">
        <v>2711</v>
      </c>
      <c r="C2350" s="66"/>
      <c r="D2350" s="65" t="s">
        <v>14</v>
      </c>
      <c r="E2350" s="65"/>
      <c r="F2350" s="65"/>
      <c r="G2350" s="65" t="s">
        <v>2392</v>
      </c>
      <c r="H2350" s="67">
        <v>0.108</v>
      </c>
      <c r="I2350" s="67"/>
      <c r="J2350" s="70">
        <v>32.69</v>
      </c>
      <c r="K2350" s="70"/>
      <c r="L2350" s="70">
        <f>TRUNC(TRUNC(H2350,8)*J2350,2)</f>
        <v>3.53</v>
      </c>
    </row>
    <row r="2351" ht="18" customHeight="1" spans="1:12">
      <c r="A2351" s="2"/>
      <c r="B2351" s="2"/>
      <c r="C2351" s="2"/>
      <c r="D2351" s="2"/>
      <c r="E2351" s="2"/>
      <c r="F2351" s="2"/>
      <c r="G2351" s="2"/>
      <c r="H2351" s="68" t="s">
        <v>2393</v>
      </c>
      <c r="I2351" s="68"/>
      <c r="J2351" s="68"/>
      <c r="K2351" s="68"/>
      <c r="L2351" s="71">
        <f>SUM(L2349:L2350)</f>
        <v>6.16</v>
      </c>
    </row>
    <row r="2352" ht="15" customHeight="1" spans="1:12">
      <c r="A2352" s="2"/>
      <c r="B2352" s="2"/>
      <c r="C2352" s="2"/>
      <c r="D2352" s="2"/>
      <c r="E2352" s="2"/>
      <c r="F2352" s="2"/>
      <c r="G2352" s="2"/>
      <c r="H2352" s="69" t="s">
        <v>2318</v>
      </c>
      <c r="I2352" s="69"/>
      <c r="J2352" s="69"/>
      <c r="K2352" s="69"/>
      <c r="L2352" s="72">
        <f>SUM(L2347,L2351)</f>
        <v>7.21</v>
      </c>
    </row>
    <row r="2353" ht="9.95" customHeight="1" spans="1:12">
      <c r="A2353" s="2"/>
      <c r="B2353" s="2"/>
      <c r="C2353" s="2"/>
      <c r="D2353" s="2"/>
      <c r="E2353" s="2"/>
      <c r="F2353" s="2"/>
      <c r="G2353" s="2"/>
      <c r="H2353" s="61"/>
      <c r="I2353" s="61"/>
      <c r="J2353" s="61"/>
      <c r="K2353" s="61"/>
      <c r="L2353" s="61"/>
    </row>
    <row r="2354" ht="20.1" customHeight="1" spans="1:12">
      <c r="A2354" s="62" t="s">
        <v>3244</v>
      </c>
      <c r="B2354" s="62"/>
      <c r="C2354" s="62"/>
      <c r="D2354" s="62"/>
      <c r="E2354" s="62"/>
      <c r="F2354" s="62"/>
      <c r="G2354" s="62"/>
      <c r="H2354" s="62"/>
      <c r="I2354" s="62"/>
      <c r="J2354" s="62"/>
      <c r="K2354" s="62"/>
      <c r="L2354" s="62"/>
    </row>
    <row r="2355" ht="15" customHeight="1" spans="1:12">
      <c r="A2355" s="63" t="s">
        <v>2413</v>
      </c>
      <c r="B2355" s="63"/>
      <c r="C2355" s="63"/>
      <c r="D2355" s="64" t="s">
        <v>4</v>
      </c>
      <c r="E2355" s="64"/>
      <c r="F2355" s="64"/>
      <c r="G2355" s="64" t="s">
        <v>2297</v>
      </c>
      <c r="H2355" s="64" t="s">
        <v>2298</v>
      </c>
      <c r="I2355" s="64"/>
      <c r="J2355" s="64" t="s">
        <v>2299</v>
      </c>
      <c r="K2355" s="64"/>
      <c r="L2355" s="64" t="s">
        <v>2300</v>
      </c>
    </row>
    <row r="2356" ht="21" customHeight="1" spans="1:12">
      <c r="A2356" s="65" t="s">
        <v>3245</v>
      </c>
      <c r="B2356" s="66" t="s">
        <v>3246</v>
      </c>
      <c r="C2356" s="66"/>
      <c r="D2356" s="65" t="s">
        <v>14</v>
      </c>
      <c r="E2356" s="65"/>
      <c r="F2356" s="65"/>
      <c r="G2356" s="65" t="s">
        <v>35</v>
      </c>
      <c r="H2356" s="67">
        <v>1</v>
      </c>
      <c r="I2356" s="67"/>
      <c r="J2356" s="70">
        <v>1.46</v>
      </c>
      <c r="K2356" s="70"/>
      <c r="L2356" s="70">
        <f>TRUNC(TRUNC(H2356,8)*J2356,2)</f>
        <v>1.46</v>
      </c>
    </row>
    <row r="2357" ht="15" customHeight="1" spans="1:12">
      <c r="A2357" s="2"/>
      <c r="B2357" s="2"/>
      <c r="C2357" s="2"/>
      <c r="D2357" s="2"/>
      <c r="E2357" s="2"/>
      <c r="F2357" s="2"/>
      <c r="G2357" s="2"/>
      <c r="H2357" s="68" t="s">
        <v>2424</v>
      </c>
      <c r="I2357" s="68"/>
      <c r="J2357" s="68"/>
      <c r="K2357" s="68"/>
      <c r="L2357" s="71">
        <f>SUM(L2356:L2356)</f>
        <v>1.46</v>
      </c>
    </row>
    <row r="2358" ht="15" customHeight="1" spans="1:12">
      <c r="A2358" s="63" t="s">
        <v>2389</v>
      </c>
      <c r="B2358" s="63"/>
      <c r="C2358" s="63"/>
      <c r="D2358" s="64" t="s">
        <v>4</v>
      </c>
      <c r="E2358" s="64"/>
      <c r="F2358" s="64"/>
      <c r="G2358" s="64" t="s">
        <v>2297</v>
      </c>
      <c r="H2358" s="64" t="s">
        <v>2298</v>
      </c>
      <c r="I2358" s="64"/>
      <c r="J2358" s="64" t="s">
        <v>2299</v>
      </c>
      <c r="K2358" s="64"/>
      <c r="L2358" s="64" t="s">
        <v>2300</v>
      </c>
    </row>
    <row r="2359" ht="21" customHeight="1" spans="1:12">
      <c r="A2359" s="65" t="s">
        <v>3219</v>
      </c>
      <c r="B2359" s="66" t="s">
        <v>3220</v>
      </c>
      <c r="C2359" s="66"/>
      <c r="D2359" s="65" t="s">
        <v>14</v>
      </c>
      <c r="E2359" s="65"/>
      <c r="F2359" s="65"/>
      <c r="G2359" s="65" t="s">
        <v>2392</v>
      </c>
      <c r="H2359" s="67">
        <v>0.219</v>
      </c>
      <c r="I2359" s="67"/>
      <c r="J2359" s="70">
        <v>24.39</v>
      </c>
      <c r="K2359" s="70"/>
      <c r="L2359" s="70">
        <f>TRUNC(TRUNC(H2359,8)*J2359,2)</f>
        <v>5.34</v>
      </c>
    </row>
    <row r="2360" ht="15" customHeight="1" spans="1:12">
      <c r="A2360" s="65" t="s">
        <v>2710</v>
      </c>
      <c r="B2360" s="66" t="s">
        <v>2711</v>
      </c>
      <c r="C2360" s="66"/>
      <c r="D2360" s="65" t="s">
        <v>14</v>
      </c>
      <c r="E2360" s="65"/>
      <c r="F2360" s="65"/>
      <c r="G2360" s="65" t="s">
        <v>2392</v>
      </c>
      <c r="H2360" s="67">
        <v>0.219</v>
      </c>
      <c r="I2360" s="67"/>
      <c r="J2360" s="70">
        <v>32.69</v>
      </c>
      <c r="K2360" s="70"/>
      <c r="L2360" s="70">
        <f>TRUNC(TRUNC(H2360,8)*J2360,2)</f>
        <v>7.15</v>
      </c>
    </row>
    <row r="2361" ht="18" customHeight="1" spans="1:12">
      <c r="A2361" s="2"/>
      <c r="B2361" s="2"/>
      <c r="C2361" s="2"/>
      <c r="D2361" s="2"/>
      <c r="E2361" s="2"/>
      <c r="F2361" s="2"/>
      <c r="G2361" s="2"/>
      <c r="H2361" s="68" t="s">
        <v>2393</v>
      </c>
      <c r="I2361" s="68"/>
      <c r="J2361" s="68"/>
      <c r="K2361" s="68"/>
      <c r="L2361" s="71">
        <f>SUM(L2359:L2360)</f>
        <v>12.49</v>
      </c>
    </row>
    <row r="2362" ht="15" customHeight="1" spans="1:12">
      <c r="A2362" s="2"/>
      <c r="B2362" s="2"/>
      <c r="C2362" s="2"/>
      <c r="D2362" s="2"/>
      <c r="E2362" s="2"/>
      <c r="F2362" s="2"/>
      <c r="G2362" s="2"/>
      <c r="H2362" s="69" t="s">
        <v>2318</v>
      </c>
      <c r="I2362" s="69"/>
      <c r="J2362" s="69"/>
      <c r="K2362" s="69"/>
      <c r="L2362" s="72">
        <f>SUM(L2357,L2361)</f>
        <v>13.95</v>
      </c>
    </row>
    <row r="2363" ht="9.95" customHeight="1" spans="1:12">
      <c r="A2363" s="2"/>
      <c r="B2363" s="2"/>
      <c r="C2363" s="2"/>
      <c r="D2363" s="2"/>
      <c r="E2363" s="2"/>
      <c r="F2363" s="2"/>
      <c r="G2363" s="2"/>
      <c r="H2363" s="61"/>
      <c r="I2363" s="61"/>
      <c r="J2363" s="61"/>
      <c r="K2363" s="61"/>
      <c r="L2363" s="61"/>
    </row>
    <row r="2364" ht="20.1" customHeight="1" spans="1:12">
      <c r="A2364" s="62" t="s">
        <v>3247</v>
      </c>
      <c r="B2364" s="62"/>
      <c r="C2364" s="62"/>
      <c r="D2364" s="62"/>
      <c r="E2364" s="62"/>
      <c r="F2364" s="62"/>
      <c r="G2364" s="62"/>
      <c r="H2364" s="62"/>
      <c r="I2364" s="62"/>
      <c r="J2364" s="62"/>
      <c r="K2364" s="62"/>
      <c r="L2364" s="62"/>
    </row>
    <row r="2365" ht="15" customHeight="1" spans="1:12">
      <c r="A2365" s="63" t="s">
        <v>2413</v>
      </c>
      <c r="B2365" s="63"/>
      <c r="C2365" s="63"/>
      <c r="D2365" s="64" t="s">
        <v>4</v>
      </c>
      <c r="E2365" s="64"/>
      <c r="F2365" s="64"/>
      <c r="G2365" s="64" t="s">
        <v>2297</v>
      </c>
      <c r="H2365" s="64" t="s">
        <v>2298</v>
      </c>
      <c r="I2365" s="64"/>
      <c r="J2365" s="64" t="s">
        <v>2299</v>
      </c>
      <c r="K2365" s="64"/>
      <c r="L2365" s="64" t="s">
        <v>2300</v>
      </c>
    </row>
    <row r="2366" ht="21" customHeight="1" spans="1:12">
      <c r="A2366" s="65" t="s">
        <v>3245</v>
      </c>
      <c r="B2366" s="66" t="s">
        <v>3246</v>
      </c>
      <c r="C2366" s="66"/>
      <c r="D2366" s="65" t="s">
        <v>14</v>
      </c>
      <c r="E2366" s="65"/>
      <c r="F2366" s="65"/>
      <c r="G2366" s="65" t="s">
        <v>35</v>
      </c>
      <c r="H2366" s="67">
        <v>1</v>
      </c>
      <c r="I2366" s="67"/>
      <c r="J2366" s="70">
        <v>1.46</v>
      </c>
      <c r="K2366" s="70"/>
      <c r="L2366" s="70">
        <f>TRUNC(TRUNC(H2366,8)*J2366,2)</f>
        <v>1.46</v>
      </c>
    </row>
    <row r="2367" ht="15" customHeight="1" spans="1:12">
      <c r="A2367" s="2"/>
      <c r="B2367" s="2"/>
      <c r="C2367" s="2"/>
      <c r="D2367" s="2"/>
      <c r="E2367" s="2"/>
      <c r="F2367" s="2"/>
      <c r="G2367" s="2"/>
      <c r="H2367" s="68" t="s">
        <v>2424</v>
      </c>
      <c r="I2367" s="68"/>
      <c r="J2367" s="68"/>
      <c r="K2367" s="68"/>
      <c r="L2367" s="71">
        <f>SUM(L2366:L2366)</f>
        <v>1.46</v>
      </c>
    </row>
    <row r="2368" ht="15" customHeight="1" spans="1:12">
      <c r="A2368" s="63" t="s">
        <v>2389</v>
      </c>
      <c r="B2368" s="63"/>
      <c r="C2368" s="63"/>
      <c r="D2368" s="64" t="s">
        <v>4</v>
      </c>
      <c r="E2368" s="64"/>
      <c r="F2368" s="64"/>
      <c r="G2368" s="64" t="s">
        <v>2297</v>
      </c>
      <c r="H2368" s="64" t="s">
        <v>2298</v>
      </c>
      <c r="I2368" s="64"/>
      <c r="J2368" s="64" t="s">
        <v>2299</v>
      </c>
      <c r="K2368" s="64"/>
      <c r="L2368" s="64" t="s">
        <v>2300</v>
      </c>
    </row>
    <row r="2369" ht="21" customHeight="1" spans="1:12">
      <c r="A2369" s="65" t="s">
        <v>3219</v>
      </c>
      <c r="B2369" s="66" t="s">
        <v>3220</v>
      </c>
      <c r="C2369" s="66"/>
      <c r="D2369" s="65" t="s">
        <v>14</v>
      </c>
      <c r="E2369" s="65"/>
      <c r="F2369" s="65"/>
      <c r="G2369" s="65" t="s">
        <v>2392</v>
      </c>
      <c r="H2369" s="67">
        <v>0.131</v>
      </c>
      <c r="I2369" s="67"/>
      <c r="J2369" s="70">
        <v>24.39</v>
      </c>
      <c r="K2369" s="70"/>
      <c r="L2369" s="70">
        <f>TRUNC(TRUNC(H2369,8)*J2369,2)</f>
        <v>3.19</v>
      </c>
    </row>
    <row r="2370" ht="15" customHeight="1" spans="1:12">
      <c r="A2370" s="65" t="s">
        <v>2710</v>
      </c>
      <c r="B2370" s="66" t="s">
        <v>2711</v>
      </c>
      <c r="C2370" s="66"/>
      <c r="D2370" s="65" t="s">
        <v>14</v>
      </c>
      <c r="E2370" s="65"/>
      <c r="F2370" s="65"/>
      <c r="G2370" s="65" t="s">
        <v>2392</v>
      </c>
      <c r="H2370" s="67">
        <v>0.131</v>
      </c>
      <c r="I2370" s="67"/>
      <c r="J2370" s="70">
        <v>32.69</v>
      </c>
      <c r="K2370" s="70"/>
      <c r="L2370" s="70">
        <f>TRUNC(TRUNC(H2370,8)*J2370,2)</f>
        <v>4.28</v>
      </c>
    </row>
    <row r="2371" ht="18" customHeight="1" spans="1:12">
      <c r="A2371" s="2"/>
      <c r="B2371" s="2"/>
      <c r="C2371" s="2"/>
      <c r="D2371" s="2"/>
      <c r="E2371" s="2"/>
      <c r="F2371" s="2"/>
      <c r="G2371" s="2"/>
      <c r="H2371" s="68" t="s">
        <v>2393</v>
      </c>
      <c r="I2371" s="68"/>
      <c r="J2371" s="68"/>
      <c r="K2371" s="68"/>
      <c r="L2371" s="71">
        <f>SUM(L2369:L2370)</f>
        <v>7.47</v>
      </c>
    </row>
    <row r="2372" ht="15" customHeight="1" spans="1:12">
      <c r="A2372" s="2"/>
      <c r="B2372" s="2"/>
      <c r="C2372" s="2"/>
      <c r="D2372" s="2"/>
      <c r="E2372" s="2"/>
      <c r="F2372" s="2"/>
      <c r="G2372" s="2"/>
      <c r="H2372" s="69" t="s">
        <v>2318</v>
      </c>
      <c r="I2372" s="69"/>
      <c r="J2372" s="69"/>
      <c r="K2372" s="69"/>
      <c r="L2372" s="72">
        <f>SUM(L2367,L2371)</f>
        <v>8.93</v>
      </c>
    </row>
    <row r="2373" ht="9.95" customHeight="1" spans="1:12">
      <c r="A2373" s="2"/>
      <c r="B2373" s="2"/>
      <c r="C2373" s="2"/>
      <c r="D2373" s="2"/>
      <c r="E2373" s="2"/>
      <c r="F2373" s="2"/>
      <c r="G2373" s="2"/>
      <c r="H2373" s="61"/>
      <c r="I2373" s="61"/>
      <c r="J2373" s="61"/>
      <c r="K2373" s="61"/>
      <c r="L2373" s="61"/>
    </row>
    <row r="2374" ht="20.1" customHeight="1" spans="1:12">
      <c r="A2374" s="62" t="s">
        <v>3248</v>
      </c>
      <c r="B2374" s="62"/>
      <c r="C2374" s="62"/>
      <c r="D2374" s="62"/>
      <c r="E2374" s="62"/>
      <c r="F2374" s="62"/>
      <c r="G2374" s="62"/>
      <c r="H2374" s="62"/>
      <c r="I2374" s="62"/>
      <c r="J2374" s="62"/>
      <c r="K2374" s="62"/>
      <c r="L2374" s="62"/>
    </row>
    <row r="2375" ht="15" customHeight="1" spans="1:12">
      <c r="A2375" s="63" t="s">
        <v>2413</v>
      </c>
      <c r="B2375" s="63"/>
      <c r="C2375" s="63"/>
      <c r="D2375" s="64" t="s">
        <v>4</v>
      </c>
      <c r="E2375" s="64"/>
      <c r="F2375" s="64"/>
      <c r="G2375" s="64" t="s">
        <v>2297</v>
      </c>
      <c r="H2375" s="64" t="s">
        <v>2298</v>
      </c>
      <c r="I2375" s="64"/>
      <c r="J2375" s="64" t="s">
        <v>2299</v>
      </c>
      <c r="K2375" s="64"/>
      <c r="L2375" s="64" t="s">
        <v>2300</v>
      </c>
    </row>
    <row r="2376" ht="21" customHeight="1" spans="1:12">
      <c r="A2376" s="65" t="s">
        <v>3249</v>
      </c>
      <c r="B2376" s="66" t="s">
        <v>3250</v>
      </c>
      <c r="C2376" s="66"/>
      <c r="D2376" s="65" t="s">
        <v>14</v>
      </c>
      <c r="E2376" s="65"/>
      <c r="F2376" s="65"/>
      <c r="G2376" s="65" t="s">
        <v>35</v>
      </c>
      <c r="H2376" s="67">
        <v>1</v>
      </c>
      <c r="I2376" s="67"/>
      <c r="J2376" s="70">
        <v>3.13</v>
      </c>
      <c r="K2376" s="70"/>
      <c r="L2376" s="70">
        <f>TRUNC(TRUNC(H2376,8)*J2376,2)</f>
        <v>3.13</v>
      </c>
    </row>
    <row r="2377" ht="15" customHeight="1" spans="1:12">
      <c r="A2377" s="2"/>
      <c r="B2377" s="2"/>
      <c r="C2377" s="2"/>
      <c r="D2377" s="2"/>
      <c r="E2377" s="2"/>
      <c r="F2377" s="2"/>
      <c r="G2377" s="2"/>
      <c r="H2377" s="68" t="s">
        <v>2424</v>
      </c>
      <c r="I2377" s="68"/>
      <c r="J2377" s="68"/>
      <c r="K2377" s="68"/>
      <c r="L2377" s="71">
        <f>SUM(L2376:L2376)</f>
        <v>3.13</v>
      </c>
    </row>
    <row r="2378" ht="15" customHeight="1" spans="1:12">
      <c r="A2378" s="63" t="s">
        <v>2389</v>
      </c>
      <c r="B2378" s="63"/>
      <c r="C2378" s="63"/>
      <c r="D2378" s="64" t="s">
        <v>4</v>
      </c>
      <c r="E2378" s="64"/>
      <c r="F2378" s="64"/>
      <c r="G2378" s="64" t="s">
        <v>2297</v>
      </c>
      <c r="H2378" s="64" t="s">
        <v>2298</v>
      </c>
      <c r="I2378" s="64"/>
      <c r="J2378" s="64" t="s">
        <v>2299</v>
      </c>
      <c r="K2378" s="64"/>
      <c r="L2378" s="64" t="s">
        <v>2300</v>
      </c>
    </row>
    <row r="2379" ht="21" customHeight="1" spans="1:12">
      <c r="A2379" s="65" t="s">
        <v>3219</v>
      </c>
      <c r="B2379" s="66" t="s">
        <v>3220</v>
      </c>
      <c r="C2379" s="66"/>
      <c r="D2379" s="65" t="s">
        <v>14</v>
      </c>
      <c r="E2379" s="65"/>
      <c r="F2379" s="65"/>
      <c r="G2379" s="65" t="s">
        <v>2392</v>
      </c>
      <c r="H2379" s="67">
        <v>0.2243</v>
      </c>
      <c r="I2379" s="67"/>
      <c r="J2379" s="70">
        <v>24.39</v>
      </c>
      <c r="K2379" s="70"/>
      <c r="L2379" s="70">
        <f>TRUNC(TRUNC(H2379,8)*J2379,2)</f>
        <v>5.47</v>
      </c>
    </row>
    <row r="2380" ht="15" customHeight="1" spans="1:12">
      <c r="A2380" s="65" t="s">
        <v>2710</v>
      </c>
      <c r="B2380" s="66" t="s">
        <v>2711</v>
      </c>
      <c r="C2380" s="66"/>
      <c r="D2380" s="65" t="s">
        <v>14</v>
      </c>
      <c r="E2380" s="65"/>
      <c r="F2380" s="65"/>
      <c r="G2380" s="65" t="s">
        <v>2392</v>
      </c>
      <c r="H2380" s="67">
        <v>0.2243</v>
      </c>
      <c r="I2380" s="67"/>
      <c r="J2380" s="70">
        <v>32.69</v>
      </c>
      <c r="K2380" s="70"/>
      <c r="L2380" s="70">
        <f>TRUNC(TRUNC(H2380,8)*J2380,2)</f>
        <v>7.33</v>
      </c>
    </row>
    <row r="2381" ht="18" customHeight="1" spans="1:12">
      <c r="A2381" s="2"/>
      <c r="B2381" s="2"/>
      <c r="C2381" s="2"/>
      <c r="D2381" s="2"/>
      <c r="E2381" s="2"/>
      <c r="F2381" s="2"/>
      <c r="G2381" s="2"/>
      <c r="H2381" s="68" t="s">
        <v>2393</v>
      </c>
      <c r="I2381" s="68"/>
      <c r="J2381" s="68"/>
      <c r="K2381" s="68"/>
      <c r="L2381" s="71">
        <f>SUM(L2379:L2380)</f>
        <v>12.8</v>
      </c>
    </row>
    <row r="2382" ht="15" customHeight="1" spans="1:12">
      <c r="A2382" s="2"/>
      <c r="B2382" s="2"/>
      <c r="C2382" s="2"/>
      <c r="D2382" s="2"/>
      <c r="E2382" s="2"/>
      <c r="F2382" s="2"/>
      <c r="G2382" s="2"/>
      <c r="H2382" s="69" t="s">
        <v>2318</v>
      </c>
      <c r="I2382" s="69"/>
      <c r="J2382" s="69"/>
      <c r="K2382" s="69"/>
      <c r="L2382" s="72">
        <f>SUM(L2377,L2381)</f>
        <v>15.93</v>
      </c>
    </row>
    <row r="2383" ht="9.95" customHeight="1" spans="1:12">
      <c r="A2383" s="2"/>
      <c r="B2383" s="2"/>
      <c r="C2383" s="2"/>
      <c r="D2383" s="2"/>
      <c r="E2383" s="2"/>
      <c r="F2383" s="2"/>
      <c r="G2383" s="2"/>
      <c r="H2383" s="61"/>
      <c r="I2383" s="61"/>
      <c r="J2383" s="61"/>
      <c r="K2383" s="61"/>
      <c r="L2383" s="61"/>
    </row>
    <row r="2384" ht="20.1" customHeight="1" spans="1:12">
      <c r="A2384" s="62" t="s">
        <v>3251</v>
      </c>
      <c r="B2384" s="62"/>
      <c r="C2384" s="62"/>
      <c r="D2384" s="62"/>
      <c r="E2384" s="62"/>
      <c r="F2384" s="62"/>
      <c r="G2384" s="62"/>
      <c r="H2384" s="62"/>
      <c r="I2384" s="62"/>
      <c r="J2384" s="62"/>
      <c r="K2384" s="62"/>
      <c r="L2384" s="62"/>
    </row>
    <row r="2385" ht="15" customHeight="1" spans="1:12">
      <c r="A2385" s="63" t="s">
        <v>2413</v>
      </c>
      <c r="B2385" s="63"/>
      <c r="C2385" s="63"/>
      <c r="D2385" s="64" t="s">
        <v>4</v>
      </c>
      <c r="E2385" s="64"/>
      <c r="F2385" s="64"/>
      <c r="G2385" s="64" t="s">
        <v>2297</v>
      </c>
      <c r="H2385" s="64" t="s">
        <v>2298</v>
      </c>
      <c r="I2385" s="64"/>
      <c r="J2385" s="64" t="s">
        <v>2299</v>
      </c>
      <c r="K2385" s="64"/>
      <c r="L2385" s="64" t="s">
        <v>2300</v>
      </c>
    </row>
    <row r="2386" ht="29.1" customHeight="1" spans="1:12">
      <c r="A2386" s="65" t="s">
        <v>3252</v>
      </c>
      <c r="B2386" s="66" t="s">
        <v>3253</v>
      </c>
      <c r="C2386" s="66"/>
      <c r="D2386" s="65" t="s">
        <v>14</v>
      </c>
      <c r="E2386" s="65"/>
      <c r="F2386" s="65"/>
      <c r="G2386" s="65" t="s">
        <v>35</v>
      </c>
      <c r="H2386" s="67">
        <v>1.25</v>
      </c>
      <c r="I2386" s="67"/>
      <c r="J2386" s="70">
        <v>3.8</v>
      </c>
      <c r="K2386" s="70"/>
      <c r="L2386" s="70">
        <f>TRUNC(TRUNC(H2386,8)*J2386,2)</f>
        <v>4.75</v>
      </c>
    </row>
    <row r="2387" ht="29.1" customHeight="1" spans="1:12">
      <c r="A2387" s="65" t="s">
        <v>3254</v>
      </c>
      <c r="B2387" s="66" t="s">
        <v>3255</v>
      </c>
      <c r="C2387" s="66"/>
      <c r="D2387" s="65" t="s">
        <v>14</v>
      </c>
      <c r="E2387" s="65"/>
      <c r="F2387" s="65"/>
      <c r="G2387" s="65" t="s">
        <v>35</v>
      </c>
      <c r="H2387" s="67">
        <v>1.3125</v>
      </c>
      <c r="I2387" s="67"/>
      <c r="J2387" s="70">
        <v>0.68</v>
      </c>
      <c r="K2387" s="70"/>
      <c r="L2387" s="70">
        <f>TRUNC(TRUNC(H2387,8)*J2387,2)</f>
        <v>0.89</v>
      </c>
    </row>
    <row r="2388" ht="15" customHeight="1" spans="1:12">
      <c r="A2388" s="2"/>
      <c r="B2388" s="2"/>
      <c r="C2388" s="2"/>
      <c r="D2388" s="2"/>
      <c r="E2388" s="2"/>
      <c r="F2388" s="2"/>
      <c r="G2388" s="2"/>
      <c r="H2388" s="68" t="s">
        <v>2424</v>
      </c>
      <c r="I2388" s="68"/>
      <c r="J2388" s="68"/>
      <c r="K2388" s="68"/>
      <c r="L2388" s="71">
        <f>SUM(L2386:L2387)</f>
        <v>5.64</v>
      </c>
    </row>
    <row r="2389" ht="15" customHeight="1" spans="1:12">
      <c r="A2389" s="63" t="s">
        <v>2389</v>
      </c>
      <c r="B2389" s="63"/>
      <c r="C2389" s="63"/>
      <c r="D2389" s="64" t="s">
        <v>4</v>
      </c>
      <c r="E2389" s="64"/>
      <c r="F2389" s="64"/>
      <c r="G2389" s="64" t="s">
        <v>2297</v>
      </c>
      <c r="H2389" s="64" t="s">
        <v>2298</v>
      </c>
      <c r="I2389" s="64"/>
      <c r="J2389" s="64" t="s">
        <v>2299</v>
      </c>
      <c r="K2389" s="64"/>
      <c r="L2389" s="64" t="s">
        <v>2300</v>
      </c>
    </row>
    <row r="2390" ht="21" customHeight="1" spans="1:12">
      <c r="A2390" s="65" t="s">
        <v>3219</v>
      </c>
      <c r="B2390" s="66" t="s">
        <v>3220</v>
      </c>
      <c r="C2390" s="66"/>
      <c r="D2390" s="65" t="s">
        <v>14</v>
      </c>
      <c r="E2390" s="65"/>
      <c r="F2390" s="65"/>
      <c r="G2390" s="65" t="s">
        <v>2392</v>
      </c>
      <c r="H2390" s="67">
        <v>0.0442</v>
      </c>
      <c r="I2390" s="67"/>
      <c r="J2390" s="70">
        <v>24.39</v>
      </c>
      <c r="K2390" s="70"/>
      <c r="L2390" s="70">
        <f>TRUNC(TRUNC(H2390,8)*J2390,2)</f>
        <v>1.07</v>
      </c>
    </row>
    <row r="2391" ht="15" customHeight="1" spans="1:12">
      <c r="A2391" s="65" t="s">
        <v>2710</v>
      </c>
      <c r="B2391" s="66" t="s">
        <v>2711</v>
      </c>
      <c r="C2391" s="66"/>
      <c r="D2391" s="65" t="s">
        <v>14</v>
      </c>
      <c r="E2391" s="65"/>
      <c r="F2391" s="65"/>
      <c r="G2391" s="65" t="s">
        <v>2392</v>
      </c>
      <c r="H2391" s="67">
        <v>0.1946</v>
      </c>
      <c r="I2391" s="67"/>
      <c r="J2391" s="70">
        <v>32.69</v>
      </c>
      <c r="K2391" s="70"/>
      <c r="L2391" s="70">
        <f>TRUNC(TRUNC(H2391,8)*J2391,2)</f>
        <v>6.36</v>
      </c>
    </row>
    <row r="2392" ht="18" customHeight="1" spans="1:12">
      <c r="A2392" s="2"/>
      <c r="B2392" s="2"/>
      <c r="C2392" s="2"/>
      <c r="D2392" s="2"/>
      <c r="E2392" s="2"/>
      <c r="F2392" s="2"/>
      <c r="G2392" s="2"/>
      <c r="H2392" s="68" t="s">
        <v>2393</v>
      </c>
      <c r="I2392" s="68"/>
      <c r="J2392" s="68"/>
      <c r="K2392" s="68"/>
      <c r="L2392" s="71">
        <f>SUM(L2390:L2391)</f>
        <v>7.43</v>
      </c>
    </row>
    <row r="2393" ht="15" customHeight="1" spans="1:12">
      <c r="A2393" s="2"/>
      <c r="B2393" s="2"/>
      <c r="C2393" s="2"/>
      <c r="D2393" s="2"/>
      <c r="E2393" s="2"/>
      <c r="F2393" s="2"/>
      <c r="G2393" s="2"/>
      <c r="H2393" s="69" t="s">
        <v>2318</v>
      </c>
      <c r="I2393" s="69"/>
      <c r="J2393" s="69"/>
      <c r="K2393" s="69"/>
      <c r="L2393" s="72">
        <f>SUM(L2388,L2392)</f>
        <v>13.07</v>
      </c>
    </row>
    <row r="2394" ht="9.95" customHeight="1" spans="1:12">
      <c r="A2394" s="2"/>
      <c r="B2394" s="2"/>
      <c r="C2394" s="2"/>
      <c r="D2394" s="2"/>
      <c r="E2394" s="2"/>
      <c r="F2394" s="2"/>
      <c r="G2394" s="2"/>
      <c r="H2394" s="61"/>
      <c r="I2394" s="61"/>
      <c r="J2394" s="61"/>
      <c r="K2394" s="61"/>
      <c r="L2394" s="61"/>
    </row>
    <row r="2395" ht="20.1" customHeight="1" spans="1:12">
      <c r="A2395" s="62" t="s">
        <v>3256</v>
      </c>
      <c r="B2395" s="62"/>
      <c r="C2395" s="62"/>
      <c r="D2395" s="62"/>
      <c r="E2395" s="62"/>
      <c r="F2395" s="62"/>
      <c r="G2395" s="62"/>
      <c r="H2395" s="62"/>
      <c r="I2395" s="62"/>
      <c r="J2395" s="62"/>
      <c r="K2395" s="62"/>
      <c r="L2395" s="62"/>
    </row>
    <row r="2396" ht="15" customHeight="1" spans="1:12">
      <c r="A2396" s="63" t="s">
        <v>2413</v>
      </c>
      <c r="B2396" s="63"/>
      <c r="C2396" s="63"/>
      <c r="D2396" s="64" t="s">
        <v>4</v>
      </c>
      <c r="E2396" s="64"/>
      <c r="F2396" s="64"/>
      <c r="G2396" s="64" t="s">
        <v>2297</v>
      </c>
      <c r="H2396" s="64" t="s">
        <v>2298</v>
      </c>
      <c r="I2396" s="64"/>
      <c r="J2396" s="64" t="s">
        <v>2299</v>
      </c>
      <c r="K2396" s="64"/>
      <c r="L2396" s="64" t="s">
        <v>2300</v>
      </c>
    </row>
    <row r="2397" ht="29.1" customHeight="1" spans="1:12">
      <c r="A2397" s="65" t="s">
        <v>3257</v>
      </c>
      <c r="B2397" s="66" t="s">
        <v>3258</v>
      </c>
      <c r="C2397" s="66"/>
      <c r="D2397" s="65" t="s">
        <v>14</v>
      </c>
      <c r="E2397" s="65"/>
      <c r="F2397" s="65"/>
      <c r="G2397" s="65" t="s">
        <v>35</v>
      </c>
      <c r="H2397" s="67">
        <v>2</v>
      </c>
      <c r="I2397" s="67"/>
      <c r="J2397" s="70">
        <v>0.2</v>
      </c>
      <c r="K2397" s="70"/>
      <c r="L2397" s="70">
        <f>TRUNC(TRUNC(H2397,8)*J2397,2)</f>
        <v>0.4</v>
      </c>
    </row>
    <row r="2398" ht="21" customHeight="1" spans="1:12">
      <c r="A2398" s="65" t="s">
        <v>3259</v>
      </c>
      <c r="B2398" s="66" t="s">
        <v>3260</v>
      </c>
      <c r="C2398" s="66"/>
      <c r="D2398" s="65" t="s">
        <v>14</v>
      </c>
      <c r="E2398" s="65"/>
      <c r="F2398" s="65"/>
      <c r="G2398" s="65" t="s">
        <v>35</v>
      </c>
      <c r="H2398" s="67">
        <v>1</v>
      </c>
      <c r="I2398" s="67"/>
      <c r="J2398" s="70">
        <v>20.87</v>
      </c>
      <c r="K2398" s="70"/>
      <c r="L2398" s="70">
        <f>TRUNC(TRUNC(H2398,8)*J2398,2)</f>
        <v>20.87</v>
      </c>
    </row>
    <row r="2399" ht="15" customHeight="1" spans="1:12">
      <c r="A2399" s="2"/>
      <c r="B2399" s="2"/>
      <c r="C2399" s="2"/>
      <c r="D2399" s="2"/>
      <c r="E2399" s="2"/>
      <c r="F2399" s="2"/>
      <c r="G2399" s="2"/>
      <c r="H2399" s="68" t="s">
        <v>2424</v>
      </c>
      <c r="I2399" s="68"/>
      <c r="J2399" s="68"/>
      <c r="K2399" s="68"/>
      <c r="L2399" s="71">
        <f>SUM(L2397:L2398)</f>
        <v>21.27</v>
      </c>
    </row>
    <row r="2400" ht="15" customHeight="1" spans="1:12">
      <c r="A2400" s="63" t="s">
        <v>2389</v>
      </c>
      <c r="B2400" s="63"/>
      <c r="C2400" s="63"/>
      <c r="D2400" s="64" t="s">
        <v>4</v>
      </c>
      <c r="E2400" s="64"/>
      <c r="F2400" s="64"/>
      <c r="G2400" s="64" t="s">
        <v>2297</v>
      </c>
      <c r="H2400" s="64" t="s">
        <v>2298</v>
      </c>
      <c r="I2400" s="64"/>
      <c r="J2400" s="64" t="s">
        <v>2299</v>
      </c>
      <c r="K2400" s="64"/>
      <c r="L2400" s="64" t="s">
        <v>2300</v>
      </c>
    </row>
    <row r="2401" ht="21" customHeight="1" spans="1:12">
      <c r="A2401" s="65" t="s">
        <v>3219</v>
      </c>
      <c r="B2401" s="66" t="s">
        <v>3220</v>
      </c>
      <c r="C2401" s="66"/>
      <c r="D2401" s="65" t="s">
        <v>14</v>
      </c>
      <c r="E2401" s="65"/>
      <c r="F2401" s="65"/>
      <c r="G2401" s="65" t="s">
        <v>2392</v>
      </c>
      <c r="H2401" s="67">
        <v>0.255</v>
      </c>
      <c r="I2401" s="67"/>
      <c r="J2401" s="70">
        <v>24.39</v>
      </c>
      <c r="K2401" s="70"/>
      <c r="L2401" s="70">
        <f>TRUNC(TRUNC(H2401,8)*J2401,2)</f>
        <v>6.21</v>
      </c>
    </row>
    <row r="2402" ht="15" customHeight="1" spans="1:12">
      <c r="A2402" s="65" t="s">
        <v>2710</v>
      </c>
      <c r="B2402" s="66" t="s">
        <v>2711</v>
      </c>
      <c r="C2402" s="66"/>
      <c r="D2402" s="65" t="s">
        <v>14</v>
      </c>
      <c r="E2402" s="65"/>
      <c r="F2402" s="65"/>
      <c r="G2402" s="65" t="s">
        <v>2392</v>
      </c>
      <c r="H2402" s="67">
        <v>0.255</v>
      </c>
      <c r="I2402" s="67"/>
      <c r="J2402" s="70">
        <v>32.69</v>
      </c>
      <c r="K2402" s="70"/>
      <c r="L2402" s="70">
        <f>TRUNC(TRUNC(H2402,8)*J2402,2)</f>
        <v>8.33</v>
      </c>
    </row>
    <row r="2403" ht="18" customHeight="1" spans="1:12">
      <c r="A2403" s="2"/>
      <c r="B2403" s="2"/>
      <c r="C2403" s="2"/>
      <c r="D2403" s="2"/>
      <c r="E2403" s="2"/>
      <c r="F2403" s="2"/>
      <c r="G2403" s="2"/>
      <c r="H2403" s="68" t="s">
        <v>2393</v>
      </c>
      <c r="I2403" s="68"/>
      <c r="J2403" s="68"/>
      <c r="K2403" s="68"/>
      <c r="L2403" s="71">
        <f>SUM(L2401:L2402)</f>
        <v>14.54</v>
      </c>
    </row>
    <row r="2404" ht="15" customHeight="1" spans="1:12">
      <c r="A2404" s="2"/>
      <c r="B2404" s="2"/>
      <c r="C2404" s="2"/>
      <c r="D2404" s="2"/>
      <c r="E2404" s="2"/>
      <c r="F2404" s="2"/>
      <c r="G2404" s="2"/>
      <c r="H2404" s="69" t="s">
        <v>2318</v>
      </c>
      <c r="I2404" s="69"/>
      <c r="J2404" s="69"/>
      <c r="K2404" s="69"/>
      <c r="L2404" s="72">
        <f>SUM(L2399,L2403)</f>
        <v>35.81</v>
      </c>
    </row>
    <row r="2405" ht="9.95" customHeight="1" spans="1:12">
      <c r="A2405" s="2"/>
      <c r="B2405" s="2"/>
      <c r="C2405" s="2"/>
      <c r="D2405" s="2"/>
      <c r="E2405" s="2"/>
      <c r="F2405" s="2"/>
      <c r="G2405" s="2"/>
      <c r="H2405" s="61"/>
      <c r="I2405" s="61"/>
      <c r="J2405" s="61"/>
      <c r="K2405" s="61"/>
      <c r="L2405" s="61"/>
    </row>
    <row r="2406" ht="20.1" customHeight="1" spans="1:12">
      <c r="A2406" s="62" t="s">
        <v>3261</v>
      </c>
      <c r="B2406" s="62"/>
      <c r="C2406" s="62"/>
      <c r="D2406" s="62"/>
      <c r="E2406" s="62"/>
      <c r="F2406" s="62"/>
      <c r="G2406" s="62"/>
      <c r="H2406" s="62"/>
      <c r="I2406" s="62"/>
      <c r="J2406" s="62"/>
      <c r="K2406" s="62"/>
      <c r="L2406" s="62"/>
    </row>
    <row r="2407" ht="15" customHeight="1" spans="1:12">
      <c r="A2407" s="63" t="s">
        <v>2413</v>
      </c>
      <c r="B2407" s="63"/>
      <c r="C2407" s="63"/>
      <c r="D2407" s="64" t="s">
        <v>4</v>
      </c>
      <c r="E2407" s="64"/>
      <c r="F2407" s="64"/>
      <c r="G2407" s="64" t="s">
        <v>2297</v>
      </c>
      <c r="H2407" s="64" t="s">
        <v>2298</v>
      </c>
      <c r="I2407" s="64"/>
      <c r="J2407" s="64" t="s">
        <v>2299</v>
      </c>
      <c r="K2407" s="64"/>
      <c r="L2407" s="64" t="s">
        <v>2300</v>
      </c>
    </row>
    <row r="2408" ht="29.1" customHeight="1" spans="1:12">
      <c r="A2408" s="65" t="s">
        <v>3257</v>
      </c>
      <c r="B2408" s="66" t="s">
        <v>3258</v>
      </c>
      <c r="C2408" s="66"/>
      <c r="D2408" s="65" t="s">
        <v>14</v>
      </c>
      <c r="E2408" s="65"/>
      <c r="F2408" s="65"/>
      <c r="G2408" s="65" t="s">
        <v>35</v>
      </c>
      <c r="H2408" s="67">
        <v>2</v>
      </c>
      <c r="I2408" s="67"/>
      <c r="J2408" s="70">
        <v>0.2</v>
      </c>
      <c r="K2408" s="70"/>
      <c r="L2408" s="70">
        <f>TRUNC(TRUNC(H2408,8)*J2408,2)</f>
        <v>0.4</v>
      </c>
    </row>
    <row r="2409" ht="21" customHeight="1" spans="1:12">
      <c r="A2409" s="65" t="s">
        <v>3262</v>
      </c>
      <c r="B2409" s="66" t="s">
        <v>3263</v>
      </c>
      <c r="C2409" s="66"/>
      <c r="D2409" s="65" t="s">
        <v>14</v>
      </c>
      <c r="E2409" s="65"/>
      <c r="F2409" s="65"/>
      <c r="G2409" s="65" t="s">
        <v>35</v>
      </c>
      <c r="H2409" s="67">
        <v>1</v>
      </c>
      <c r="I2409" s="67"/>
      <c r="J2409" s="70">
        <v>25.59</v>
      </c>
      <c r="K2409" s="70"/>
      <c r="L2409" s="70">
        <f>TRUNC(TRUNC(H2409,8)*J2409,2)</f>
        <v>25.59</v>
      </c>
    </row>
    <row r="2410" ht="15" customHeight="1" spans="1:12">
      <c r="A2410" s="2"/>
      <c r="B2410" s="2"/>
      <c r="C2410" s="2"/>
      <c r="D2410" s="2"/>
      <c r="E2410" s="2"/>
      <c r="F2410" s="2"/>
      <c r="G2410" s="2"/>
      <c r="H2410" s="68" t="s">
        <v>2424</v>
      </c>
      <c r="I2410" s="68"/>
      <c r="J2410" s="68"/>
      <c r="K2410" s="68"/>
      <c r="L2410" s="71">
        <f>SUM(L2408:L2409)</f>
        <v>25.99</v>
      </c>
    </row>
    <row r="2411" ht="15" customHeight="1" spans="1:12">
      <c r="A2411" s="63" t="s">
        <v>2389</v>
      </c>
      <c r="B2411" s="63"/>
      <c r="C2411" s="63"/>
      <c r="D2411" s="64" t="s">
        <v>4</v>
      </c>
      <c r="E2411" s="64"/>
      <c r="F2411" s="64"/>
      <c r="G2411" s="64" t="s">
        <v>2297</v>
      </c>
      <c r="H2411" s="64" t="s">
        <v>2298</v>
      </c>
      <c r="I2411" s="64"/>
      <c r="J2411" s="64" t="s">
        <v>2299</v>
      </c>
      <c r="K2411" s="64"/>
      <c r="L2411" s="64" t="s">
        <v>2300</v>
      </c>
    </row>
    <row r="2412" ht="21" customHeight="1" spans="1:12">
      <c r="A2412" s="65" t="s">
        <v>3219</v>
      </c>
      <c r="B2412" s="66" t="s">
        <v>3220</v>
      </c>
      <c r="C2412" s="66"/>
      <c r="D2412" s="65" t="s">
        <v>14</v>
      </c>
      <c r="E2412" s="65"/>
      <c r="F2412" s="65"/>
      <c r="G2412" s="65" t="s">
        <v>2392</v>
      </c>
      <c r="H2412" s="67">
        <v>0.2898</v>
      </c>
      <c r="I2412" s="67"/>
      <c r="J2412" s="70">
        <v>24.39</v>
      </c>
      <c r="K2412" s="70"/>
      <c r="L2412" s="70">
        <f>TRUNC(TRUNC(H2412,8)*J2412,2)</f>
        <v>7.06</v>
      </c>
    </row>
    <row r="2413" ht="15" customHeight="1" spans="1:12">
      <c r="A2413" s="65" t="s">
        <v>2710</v>
      </c>
      <c r="B2413" s="66" t="s">
        <v>2711</v>
      </c>
      <c r="C2413" s="66"/>
      <c r="D2413" s="65" t="s">
        <v>14</v>
      </c>
      <c r="E2413" s="65"/>
      <c r="F2413" s="65"/>
      <c r="G2413" s="65" t="s">
        <v>2392</v>
      </c>
      <c r="H2413" s="67">
        <v>0.2898</v>
      </c>
      <c r="I2413" s="67"/>
      <c r="J2413" s="70">
        <v>32.69</v>
      </c>
      <c r="K2413" s="70"/>
      <c r="L2413" s="70">
        <f>TRUNC(TRUNC(H2413,8)*J2413,2)</f>
        <v>9.47</v>
      </c>
    </row>
    <row r="2414" ht="18" customHeight="1" spans="1:12">
      <c r="A2414" s="2"/>
      <c r="B2414" s="2"/>
      <c r="C2414" s="2"/>
      <c r="D2414" s="2"/>
      <c r="E2414" s="2"/>
      <c r="F2414" s="2"/>
      <c r="G2414" s="2"/>
      <c r="H2414" s="68" t="s">
        <v>2393</v>
      </c>
      <c r="I2414" s="68"/>
      <c r="J2414" s="68"/>
      <c r="K2414" s="68"/>
      <c r="L2414" s="71">
        <f>SUM(L2412:L2413)</f>
        <v>16.53</v>
      </c>
    </row>
    <row r="2415" ht="15" customHeight="1" spans="1:12">
      <c r="A2415" s="2"/>
      <c r="B2415" s="2"/>
      <c r="C2415" s="2"/>
      <c r="D2415" s="2"/>
      <c r="E2415" s="2"/>
      <c r="F2415" s="2"/>
      <c r="G2415" s="2"/>
      <c r="H2415" s="69" t="s">
        <v>2318</v>
      </c>
      <c r="I2415" s="69"/>
      <c r="J2415" s="69"/>
      <c r="K2415" s="69"/>
      <c r="L2415" s="72">
        <f>SUM(L2410,L2414)</f>
        <v>42.52</v>
      </c>
    </row>
    <row r="2416" ht="9.95" customHeight="1" spans="1:12">
      <c r="A2416" s="2"/>
      <c r="B2416" s="2"/>
      <c r="C2416" s="2"/>
      <c r="D2416" s="2"/>
      <c r="E2416" s="2"/>
      <c r="F2416" s="2"/>
      <c r="G2416" s="2"/>
      <c r="H2416" s="61"/>
      <c r="I2416" s="61"/>
      <c r="J2416" s="61"/>
      <c r="K2416" s="61"/>
      <c r="L2416" s="61"/>
    </row>
    <row r="2417" ht="20.1" customHeight="1" spans="1:12">
      <c r="A2417" s="62" t="s">
        <v>3264</v>
      </c>
      <c r="B2417" s="62"/>
      <c r="C2417" s="62"/>
      <c r="D2417" s="62"/>
      <c r="E2417" s="62"/>
      <c r="F2417" s="62"/>
      <c r="G2417" s="62"/>
      <c r="H2417" s="62"/>
      <c r="I2417" s="62"/>
      <c r="J2417" s="62"/>
      <c r="K2417" s="62"/>
      <c r="L2417" s="62"/>
    </row>
    <row r="2418" ht="15" customHeight="1" spans="1:12">
      <c r="A2418" s="63" t="s">
        <v>2413</v>
      </c>
      <c r="B2418" s="63"/>
      <c r="C2418" s="63"/>
      <c r="D2418" s="64" t="s">
        <v>4</v>
      </c>
      <c r="E2418" s="64"/>
      <c r="F2418" s="64"/>
      <c r="G2418" s="64" t="s">
        <v>2297</v>
      </c>
      <c r="H2418" s="64" t="s">
        <v>2298</v>
      </c>
      <c r="I2418" s="64"/>
      <c r="J2418" s="64" t="s">
        <v>2299</v>
      </c>
      <c r="K2418" s="64"/>
      <c r="L2418" s="64" t="s">
        <v>2300</v>
      </c>
    </row>
    <row r="2419" ht="29.1" customHeight="1" spans="1:12">
      <c r="A2419" s="65" t="s">
        <v>3257</v>
      </c>
      <c r="B2419" s="66" t="s">
        <v>3258</v>
      </c>
      <c r="C2419" s="66"/>
      <c r="D2419" s="65" t="s">
        <v>14</v>
      </c>
      <c r="E2419" s="65"/>
      <c r="F2419" s="65"/>
      <c r="G2419" s="65" t="s">
        <v>35</v>
      </c>
      <c r="H2419" s="67">
        <v>2</v>
      </c>
      <c r="I2419" s="67"/>
      <c r="J2419" s="70">
        <v>0.2</v>
      </c>
      <c r="K2419" s="70"/>
      <c r="L2419" s="70">
        <f>TRUNC(TRUNC(H2419,8)*J2419,2)</f>
        <v>0.4</v>
      </c>
    </row>
    <row r="2420" ht="21" customHeight="1" spans="1:12">
      <c r="A2420" s="65" t="s">
        <v>3265</v>
      </c>
      <c r="B2420" s="66" t="s">
        <v>3266</v>
      </c>
      <c r="C2420" s="66"/>
      <c r="D2420" s="65" t="s">
        <v>14</v>
      </c>
      <c r="E2420" s="65"/>
      <c r="F2420" s="65"/>
      <c r="G2420" s="65" t="s">
        <v>35</v>
      </c>
      <c r="H2420" s="67">
        <v>1</v>
      </c>
      <c r="I2420" s="67"/>
      <c r="J2420" s="70">
        <v>20.18</v>
      </c>
      <c r="K2420" s="70"/>
      <c r="L2420" s="70">
        <f>TRUNC(TRUNC(H2420,8)*J2420,2)</f>
        <v>20.18</v>
      </c>
    </row>
    <row r="2421" ht="15" customHeight="1" spans="1:12">
      <c r="A2421" s="2"/>
      <c r="B2421" s="2"/>
      <c r="C2421" s="2"/>
      <c r="D2421" s="2"/>
      <c r="E2421" s="2"/>
      <c r="F2421" s="2"/>
      <c r="G2421" s="2"/>
      <c r="H2421" s="68" t="s">
        <v>2424</v>
      </c>
      <c r="I2421" s="68"/>
      <c r="J2421" s="68"/>
      <c r="K2421" s="68"/>
      <c r="L2421" s="71">
        <f>SUM(L2419:L2420)</f>
        <v>20.58</v>
      </c>
    </row>
    <row r="2422" ht="15" customHeight="1" spans="1:12">
      <c r="A2422" s="63" t="s">
        <v>2389</v>
      </c>
      <c r="B2422" s="63"/>
      <c r="C2422" s="63"/>
      <c r="D2422" s="64" t="s">
        <v>4</v>
      </c>
      <c r="E2422" s="64"/>
      <c r="F2422" s="64"/>
      <c r="G2422" s="64" t="s">
        <v>2297</v>
      </c>
      <c r="H2422" s="64" t="s">
        <v>2298</v>
      </c>
      <c r="I2422" s="64"/>
      <c r="J2422" s="64" t="s">
        <v>2299</v>
      </c>
      <c r="K2422" s="64"/>
      <c r="L2422" s="64" t="s">
        <v>2300</v>
      </c>
    </row>
    <row r="2423" ht="21" customHeight="1" spans="1:12">
      <c r="A2423" s="65" t="s">
        <v>3219</v>
      </c>
      <c r="B2423" s="66" t="s">
        <v>3220</v>
      </c>
      <c r="C2423" s="66"/>
      <c r="D2423" s="65" t="s">
        <v>14</v>
      </c>
      <c r="E2423" s="65"/>
      <c r="F2423" s="65"/>
      <c r="G2423" s="65" t="s">
        <v>2392</v>
      </c>
      <c r="H2423" s="67">
        <v>0.3902</v>
      </c>
      <c r="I2423" s="67"/>
      <c r="J2423" s="70">
        <v>24.39</v>
      </c>
      <c r="K2423" s="70"/>
      <c r="L2423" s="70">
        <f>TRUNC(TRUNC(H2423,8)*J2423,2)</f>
        <v>9.51</v>
      </c>
    </row>
    <row r="2424" ht="15" customHeight="1" spans="1:12">
      <c r="A2424" s="65" t="s">
        <v>2710</v>
      </c>
      <c r="B2424" s="66" t="s">
        <v>2711</v>
      </c>
      <c r="C2424" s="66"/>
      <c r="D2424" s="65" t="s">
        <v>14</v>
      </c>
      <c r="E2424" s="65"/>
      <c r="F2424" s="65"/>
      <c r="G2424" s="65" t="s">
        <v>2392</v>
      </c>
      <c r="H2424" s="67">
        <v>0.3902</v>
      </c>
      <c r="I2424" s="67"/>
      <c r="J2424" s="70">
        <v>32.69</v>
      </c>
      <c r="K2424" s="70"/>
      <c r="L2424" s="70">
        <f>TRUNC(TRUNC(H2424,8)*J2424,2)</f>
        <v>12.75</v>
      </c>
    </row>
    <row r="2425" ht="18" customHeight="1" spans="1:12">
      <c r="A2425" s="2"/>
      <c r="B2425" s="2"/>
      <c r="C2425" s="2"/>
      <c r="D2425" s="2"/>
      <c r="E2425" s="2"/>
      <c r="F2425" s="2"/>
      <c r="G2425" s="2"/>
      <c r="H2425" s="68" t="s">
        <v>2393</v>
      </c>
      <c r="I2425" s="68"/>
      <c r="J2425" s="68"/>
      <c r="K2425" s="68"/>
      <c r="L2425" s="71">
        <f>SUM(L2423:L2424)</f>
        <v>22.26</v>
      </c>
    </row>
    <row r="2426" ht="15" customHeight="1" spans="1:12">
      <c r="A2426" s="2"/>
      <c r="B2426" s="2"/>
      <c r="C2426" s="2"/>
      <c r="D2426" s="2"/>
      <c r="E2426" s="2"/>
      <c r="F2426" s="2"/>
      <c r="G2426" s="2"/>
      <c r="H2426" s="69" t="s">
        <v>2318</v>
      </c>
      <c r="I2426" s="69"/>
      <c r="J2426" s="69"/>
      <c r="K2426" s="69"/>
      <c r="L2426" s="72">
        <f>SUM(L2421,L2425)</f>
        <v>42.84</v>
      </c>
    </row>
    <row r="2427" ht="9.95" customHeight="1" spans="1:12">
      <c r="A2427" s="2"/>
      <c r="B2427" s="2"/>
      <c r="C2427" s="2"/>
      <c r="D2427" s="2"/>
      <c r="E2427" s="2"/>
      <c r="F2427" s="2"/>
      <c r="G2427" s="2"/>
      <c r="H2427" s="61"/>
      <c r="I2427" s="61"/>
      <c r="J2427" s="61"/>
      <c r="K2427" s="61"/>
      <c r="L2427" s="61"/>
    </row>
    <row r="2428" ht="20.1" customHeight="1" spans="1:12">
      <c r="A2428" s="62" t="s">
        <v>3267</v>
      </c>
      <c r="B2428" s="62"/>
      <c r="C2428" s="62"/>
      <c r="D2428" s="62"/>
      <c r="E2428" s="62"/>
      <c r="F2428" s="62"/>
      <c r="G2428" s="62"/>
      <c r="H2428" s="62"/>
      <c r="I2428" s="62"/>
      <c r="J2428" s="62"/>
      <c r="K2428" s="62"/>
      <c r="L2428" s="62"/>
    </row>
    <row r="2429" ht="15" customHeight="1" spans="1:12">
      <c r="A2429" s="63" t="s">
        <v>2413</v>
      </c>
      <c r="B2429" s="63"/>
      <c r="C2429" s="63"/>
      <c r="D2429" s="64" t="s">
        <v>4</v>
      </c>
      <c r="E2429" s="64"/>
      <c r="F2429" s="64"/>
      <c r="G2429" s="64" t="s">
        <v>2297</v>
      </c>
      <c r="H2429" s="64" t="s">
        <v>2298</v>
      </c>
      <c r="I2429" s="64"/>
      <c r="J2429" s="64" t="s">
        <v>2299</v>
      </c>
      <c r="K2429" s="64"/>
      <c r="L2429" s="64" t="s">
        <v>2300</v>
      </c>
    </row>
    <row r="2430" ht="29.1" customHeight="1" spans="1:12">
      <c r="A2430" s="65" t="s">
        <v>3257</v>
      </c>
      <c r="B2430" s="66" t="s">
        <v>3258</v>
      </c>
      <c r="C2430" s="66"/>
      <c r="D2430" s="65" t="s">
        <v>14</v>
      </c>
      <c r="E2430" s="65"/>
      <c r="F2430" s="65"/>
      <c r="G2430" s="65" t="s">
        <v>35</v>
      </c>
      <c r="H2430" s="67">
        <v>2</v>
      </c>
      <c r="I2430" s="67"/>
      <c r="J2430" s="70">
        <v>0.2</v>
      </c>
      <c r="K2430" s="70"/>
      <c r="L2430" s="70">
        <f>TRUNC(TRUNC(H2430,8)*J2430,2)</f>
        <v>0.4</v>
      </c>
    </row>
    <row r="2431" ht="21" customHeight="1" spans="1:12">
      <c r="A2431" s="65" t="s">
        <v>3268</v>
      </c>
      <c r="B2431" s="66" t="s">
        <v>3269</v>
      </c>
      <c r="C2431" s="66"/>
      <c r="D2431" s="65" t="s">
        <v>14</v>
      </c>
      <c r="E2431" s="65"/>
      <c r="F2431" s="65"/>
      <c r="G2431" s="65" t="s">
        <v>35</v>
      </c>
      <c r="H2431" s="67">
        <v>1</v>
      </c>
      <c r="I2431" s="67"/>
      <c r="J2431" s="70">
        <v>31.25</v>
      </c>
      <c r="K2431" s="70"/>
      <c r="L2431" s="70">
        <f>TRUNC(TRUNC(H2431,8)*J2431,2)</f>
        <v>31.25</v>
      </c>
    </row>
    <row r="2432" ht="15" customHeight="1" spans="1:12">
      <c r="A2432" s="2"/>
      <c r="B2432" s="2"/>
      <c r="C2432" s="2"/>
      <c r="D2432" s="2"/>
      <c r="E2432" s="2"/>
      <c r="F2432" s="2"/>
      <c r="G2432" s="2"/>
      <c r="H2432" s="68" t="s">
        <v>2424</v>
      </c>
      <c r="I2432" s="68"/>
      <c r="J2432" s="68"/>
      <c r="K2432" s="68"/>
      <c r="L2432" s="71">
        <f>SUM(L2430:L2431)</f>
        <v>31.65</v>
      </c>
    </row>
    <row r="2433" ht="15" customHeight="1" spans="1:12">
      <c r="A2433" s="63" t="s">
        <v>2389</v>
      </c>
      <c r="B2433" s="63"/>
      <c r="C2433" s="63"/>
      <c r="D2433" s="64" t="s">
        <v>4</v>
      </c>
      <c r="E2433" s="64"/>
      <c r="F2433" s="64"/>
      <c r="G2433" s="64" t="s">
        <v>2297</v>
      </c>
      <c r="H2433" s="64" t="s">
        <v>2298</v>
      </c>
      <c r="I2433" s="64"/>
      <c r="J2433" s="64" t="s">
        <v>2299</v>
      </c>
      <c r="K2433" s="64"/>
      <c r="L2433" s="64" t="s">
        <v>2300</v>
      </c>
    </row>
    <row r="2434" ht="21" customHeight="1" spans="1:12">
      <c r="A2434" s="65" t="s">
        <v>3219</v>
      </c>
      <c r="B2434" s="66" t="s">
        <v>3220</v>
      </c>
      <c r="C2434" s="66"/>
      <c r="D2434" s="65" t="s">
        <v>14</v>
      </c>
      <c r="E2434" s="65"/>
      <c r="F2434" s="65"/>
      <c r="G2434" s="65" t="s">
        <v>2392</v>
      </c>
      <c r="H2434" s="67">
        <v>0.4948</v>
      </c>
      <c r="I2434" s="67"/>
      <c r="J2434" s="70">
        <v>24.39</v>
      </c>
      <c r="K2434" s="70"/>
      <c r="L2434" s="70">
        <f>TRUNC(TRUNC(H2434,8)*J2434,2)</f>
        <v>12.06</v>
      </c>
    </row>
    <row r="2435" ht="15" customHeight="1" spans="1:12">
      <c r="A2435" s="65" t="s">
        <v>2710</v>
      </c>
      <c r="B2435" s="66" t="s">
        <v>2711</v>
      </c>
      <c r="C2435" s="66"/>
      <c r="D2435" s="65" t="s">
        <v>14</v>
      </c>
      <c r="E2435" s="65"/>
      <c r="F2435" s="65"/>
      <c r="G2435" s="65" t="s">
        <v>2392</v>
      </c>
      <c r="H2435" s="67">
        <v>0.4948</v>
      </c>
      <c r="I2435" s="67"/>
      <c r="J2435" s="70">
        <v>32.69</v>
      </c>
      <c r="K2435" s="70"/>
      <c r="L2435" s="70">
        <f>TRUNC(TRUNC(H2435,8)*J2435,2)</f>
        <v>16.17</v>
      </c>
    </row>
    <row r="2436" ht="18" customHeight="1" spans="1:12">
      <c r="A2436" s="2"/>
      <c r="B2436" s="2"/>
      <c r="C2436" s="2"/>
      <c r="D2436" s="2"/>
      <c r="E2436" s="2"/>
      <c r="F2436" s="2"/>
      <c r="G2436" s="2"/>
      <c r="H2436" s="68" t="s">
        <v>2393</v>
      </c>
      <c r="I2436" s="68"/>
      <c r="J2436" s="68"/>
      <c r="K2436" s="68"/>
      <c r="L2436" s="71">
        <f>SUM(L2434:L2435)</f>
        <v>28.23</v>
      </c>
    </row>
    <row r="2437" ht="15" customHeight="1" spans="1:12">
      <c r="A2437" s="2"/>
      <c r="B2437" s="2"/>
      <c r="C2437" s="2"/>
      <c r="D2437" s="2"/>
      <c r="E2437" s="2"/>
      <c r="F2437" s="2"/>
      <c r="G2437" s="2"/>
      <c r="H2437" s="69" t="s">
        <v>2318</v>
      </c>
      <c r="I2437" s="69"/>
      <c r="J2437" s="69"/>
      <c r="K2437" s="69"/>
      <c r="L2437" s="72">
        <f>SUM(L2432,L2436)</f>
        <v>59.88</v>
      </c>
    </row>
    <row r="2438" ht="9.95" customHeight="1" spans="1:12">
      <c r="A2438" s="2"/>
      <c r="B2438" s="2"/>
      <c r="C2438" s="2"/>
      <c r="D2438" s="2"/>
      <c r="E2438" s="2"/>
      <c r="F2438" s="2"/>
      <c r="G2438" s="2"/>
      <c r="H2438" s="61"/>
      <c r="I2438" s="61"/>
      <c r="J2438" s="61"/>
      <c r="K2438" s="61"/>
      <c r="L2438" s="61"/>
    </row>
    <row r="2439" ht="20.1" customHeight="1" spans="1:12">
      <c r="A2439" s="62" t="s">
        <v>3270</v>
      </c>
      <c r="B2439" s="62"/>
      <c r="C2439" s="62"/>
      <c r="D2439" s="62"/>
      <c r="E2439" s="62"/>
      <c r="F2439" s="62"/>
      <c r="G2439" s="62"/>
      <c r="H2439" s="62"/>
      <c r="I2439" s="62"/>
      <c r="J2439" s="62"/>
      <c r="K2439" s="62"/>
      <c r="L2439" s="62"/>
    </row>
    <row r="2440" ht="15" customHeight="1" spans="1:12">
      <c r="A2440" s="63" t="s">
        <v>2413</v>
      </c>
      <c r="B2440" s="63"/>
      <c r="C2440" s="63"/>
      <c r="D2440" s="64" t="s">
        <v>4</v>
      </c>
      <c r="E2440" s="64"/>
      <c r="F2440" s="64"/>
      <c r="G2440" s="64" t="s">
        <v>2297</v>
      </c>
      <c r="H2440" s="64" t="s">
        <v>2298</v>
      </c>
      <c r="I2440" s="64"/>
      <c r="J2440" s="64" t="s">
        <v>2299</v>
      </c>
      <c r="K2440" s="64"/>
      <c r="L2440" s="64" t="s">
        <v>2300</v>
      </c>
    </row>
    <row r="2441" ht="29.1" customHeight="1" spans="1:12">
      <c r="A2441" s="65" t="s">
        <v>3257</v>
      </c>
      <c r="B2441" s="66" t="s">
        <v>3258</v>
      </c>
      <c r="C2441" s="66"/>
      <c r="D2441" s="65" t="s">
        <v>14</v>
      </c>
      <c r="E2441" s="65"/>
      <c r="F2441" s="65"/>
      <c r="G2441" s="65" t="s">
        <v>35</v>
      </c>
      <c r="H2441" s="67">
        <v>2</v>
      </c>
      <c r="I2441" s="67"/>
      <c r="J2441" s="70">
        <v>0.2</v>
      </c>
      <c r="K2441" s="70"/>
      <c r="L2441" s="70">
        <f>TRUNC(TRUNC(H2441,8)*J2441,2)</f>
        <v>0.4</v>
      </c>
    </row>
    <row r="2442" ht="21" customHeight="1" spans="1:12">
      <c r="A2442" s="65" t="s">
        <v>3271</v>
      </c>
      <c r="B2442" s="66" t="s">
        <v>3272</v>
      </c>
      <c r="C2442" s="66"/>
      <c r="D2442" s="65" t="s">
        <v>14</v>
      </c>
      <c r="E2442" s="65"/>
      <c r="F2442" s="65"/>
      <c r="G2442" s="65" t="s">
        <v>35</v>
      </c>
      <c r="H2442" s="67">
        <v>1</v>
      </c>
      <c r="I2442" s="67"/>
      <c r="J2442" s="70">
        <v>23.85</v>
      </c>
      <c r="K2442" s="70"/>
      <c r="L2442" s="70">
        <f>TRUNC(TRUNC(H2442,8)*J2442,2)</f>
        <v>23.85</v>
      </c>
    </row>
    <row r="2443" ht="15" customHeight="1" spans="1:12">
      <c r="A2443" s="2"/>
      <c r="B2443" s="2"/>
      <c r="C2443" s="2"/>
      <c r="D2443" s="2"/>
      <c r="E2443" s="2"/>
      <c r="F2443" s="2"/>
      <c r="G2443" s="2"/>
      <c r="H2443" s="68" t="s">
        <v>2424</v>
      </c>
      <c r="I2443" s="68"/>
      <c r="J2443" s="68"/>
      <c r="K2443" s="68"/>
      <c r="L2443" s="71">
        <f>SUM(L2441:L2442)</f>
        <v>24.25</v>
      </c>
    </row>
    <row r="2444" ht="15" customHeight="1" spans="1:12">
      <c r="A2444" s="63" t="s">
        <v>2389</v>
      </c>
      <c r="B2444" s="63"/>
      <c r="C2444" s="63"/>
      <c r="D2444" s="64" t="s">
        <v>4</v>
      </c>
      <c r="E2444" s="64"/>
      <c r="F2444" s="64"/>
      <c r="G2444" s="64" t="s">
        <v>2297</v>
      </c>
      <c r="H2444" s="64" t="s">
        <v>2298</v>
      </c>
      <c r="I2444" s="64"/>
      <c r="J2444" s="64" t="s">
        <v>2299</v>
      </c>
      <c r="K2444" s="64"/>
      <c r="L2444" s="64" t="s">
        <v>2300</v>
      </c>
    </row>
    <row r="2445" ht="21" customHeight="1" spans="1:12">
      <c r="A2445" s="65" t="s">
        <v>3219</v>
      </c>
      <c r="B2445" s="66" t="s">
        <v>3220</v>
      </c>
      <c r="C2445" s="66"/>
      <c r="D2445" s="65" t="s">
        <v>14</v>
      </c>
      <c r="E2445" s="65"/>
      <c r="F2445" s="65"/>
      <c r="G2445" s="65" t="s">
        <v>2392</v>
      </c>
      <c r="H2445" s="67">
        <v>0.4578</v>
      </c>
      <c r="I2445" s="67"/>
      <c r="J2445" s="70">
        <v>24.39</v>
      </c>
      <c r="K2445" s="70"/>
      <c r="L2445" s="70">
        <f>TRUNC(TRUNC(H2445,8)*J2445,2)</f>
        <v>11.16</v>
      </c>
    </row>
    <row r="2446" ht="15" customHeight="1" spans="1:12">
      <c r="A2446" s="65" t="s">
        <v>2710</v>
      </c>
      <c r="B2446" s="66" t="s">
        <v>2711</v>
      </c>
      <c r="C2446" s="66"/>
      <c r="D2446" s="65" t="s">
        <v>14</v>
      </c>
      <c r="E2446" s="65"/>
      <c r="F2446" s="65"/>
      <c r="G2446" s="65" t="s">
        <v>2392</v>
      </c>
      <c r="H2446" s="67">
        <v>0.4578</v>
      </c>
      <c r="I2446" s="67"/>
      <c r="J2446" s="70">
        <v>32.69</v>
      </c>
      <c r="K2446" s="70"/>
      <c r="L2446" s="70">
        <f>TRUNC(TRUNC(H2446,8)*J2446,2)</f>
        <v>14.96</v>
      </c>
    </row>
    <row r="2447" ht="18" customHeight="1" spans="1:12">
      <c r="A2447" s="2"/>
      <c r="B2447" s="2"/>
      <c r="C2447" s="2"/>
      <c r="D2447" s="2"/>
      <c r="E2447" s="2"/>
      <c r="F2447" s="2"/>
      <c r="G2447" s="2"/>
      <c r="H2447" s="68" t="s">
        <v>2393</v>
      </c>
      <c r="I2447" s="68"/>
      <c r="J2447" s="68"/>
      <c r="K2447" s="68"/>
      <c r="L2447" s="71">
        <f>SUM(L2445:L2446)</f>
        <v>26.12</v>
      </c>
    </row>
    <row r="2448" ht="15" customHeight="1" spans="1:12">
      <c r="A2448" s="2"/>
      <c r="B2448" s="2"/>
      <c r="C2448" s="2"/>
      <c r="D2448" s="2"/>
      <c r="E2448" s="2"/>
      <c r="F2448" s="2"/>
      <c r="G2448" s="2"/>
      <c r="H2448" s="69" t="s">
        <v>2318</v>
      </c>
      <c r="I2448" s="69"/>
      <c r="J2448" s="69"/>
      <c r="K2448" s="69"/>
      <c r="L2448" s="72">
        <f>SUM(L2443,L2447)</f>
        <v>50.37</v>
      </c>
    </row>
    <row r="2449" ht="9.95" customHeight="1" spans="1:12">
      <c r="A2449" s="2"/>
      <c r="B2449" s="2"/>
      <c r="C2449" s="2"/>
      <c r="D2449" s="2"/>
      <c r="E2449" s="2"/>
      <c r="F2449" s="2"/>
      <c r="G2449" s="2"/>
      <c r="H2449" s="61"/>
      <c r="I2449" s="61"/>
      <c r="J2449" s="61"/>
      <c r="K2449" s="61"/>
      <c r="L2449" s="61"/>
    </row>
    <row r="2450" ht="20.1" customHeight="1" spans="1:12">
      <c r="A2450" s="62" t="s">
        <v>3273</v>
      </c>
      <c r="B2450" s="62"/>
      <c r="C2450" s="62"/>
      <c r="D2450" s="62"/>
      <c r="E2450" s="62"/>
      <c r="F2450" s="62"/>
      <c r="G2450" s="62"/>
      <c r="H2450" s="62"/>
      <c r="I2450" s="62"/>
      <c r="J2450" s="62"/>
      <c r="K2450" s="62"/>
      <c r="L2450" s="62"/>
    </row>
    <row r="2451" ht="15" customHeight="1" spans="1:12">
      <c r="A2451" s="63" t="s">
        <v>2413</v>
      </c>
      <c r="B2451" s="63"/>
      <c r="C2451" s="63"/>
      <c r="D2451" s="64" t="s">
        <v>4</v>
      </c>
      <c r="E2451" s="64"/>
      <c r="F2451" s="64"/>
      <c r="G2451" s="64" t="s">
        <v>2297</v>
      </c>
      <c r="H2451" s="64" t="s">
        <v>2298</v>
      </c>
      <c r="I2451" s="64"/>
      <c r="J2451" s="64" t="s">
        <v>2299</v>
      </c>
      <c r="K2451" s="64"/>
      <c r="L2451" s="64" t="s">
        <v>2300</v>
      </c>
    </row>
    <row r="2452" ht="29.1" customHeight="1" spans="1:12">
      <c r="A2452" s="65" t="s">
        <v>3257</v>
      </c>
      <c r="B2452" s="66" t="s">
        <v>3258</v>
      </c>
      <c r="C2452" s="66"/>
      <c r="D2452" s="65" t="s">
        <v>14</v>
      </c>
      <c r="E2452" s="65"/>
      <c r="F2452" s="65"/>
      <c r="G2452" s="65" t="s">
        <v>35</v>
      </c>
      <c r="H2452" s="67">
        <v>2</v>
      </c>
      <c r="I2452" s="67"/>
      <c r="J2452" s="70">
        <v>0.2</v>
      </c>
      <c r="K2452" s="70"/>
      <c r="L2452" s="70">
        <f>TRUNC(TRUNC(H2452,8)*J2452,2)</f>
        <v>0.4</v>
      </c>
    </row>
    <row r="2453" ht="21" customHeight="1" spans="1:12">
      <c r="A2453" s="65" t="s">
        <v>3274</v>
      </c>
      <c r="B2453" s="66" t="s">
        <v>3275</v>
      </c>
      <c r="C2453" s="66"/>
      <c r="D2453" s="65" t="s">
        <v>14</v>
      </c>
      <c r="E2453" s="65"/>
      <c r="F2453" s="65"/>
      <c r="G2453" s="65" t="s">
        <v>35</v>
      </c>
      <c r="H2453" s="67">
        <v>1</v>
      </c>
      <c r="I2453" s="67"/>
      <c r="J2453" s="70">
        <v>35.43</v>
      </c>
      <c r="K2453" s="70"/>
      <c r="L2453" s="70">
        <f>TRUNC(TRUNC(H2453,8)*J2453,2)</f>
        <v>35.43</v>
      </c>
    </row>
    <row r="2454" ht="15" customHeight="1" spans="1:12">
      <c r="A2454" s="2"/>
      <c r="B2454" s="2"/>
      <c r="C2454" s="2"/>
      <c r="D2454" s="2"/>
      <c r="E2454" s="2"/>
      <c r="F2454" s="2"/>
      <c r="G2454" s="2"/>
      <c r="H2454" s="68" t="s">
        <v>2424</v>
      </c>
      <c r="I2454" s="68"/>
      <c r="J2454" s="68"/>
      <c r="K2454" s="68"/>
      <c r="L2454" s="71">
        <f>SUM(L2452:L2453)</f>
        <v>35.83</v>
      </c>
    </row>
    <row r="2455" ht="15" customHeight="1" spans="1:12">
      <c r="A2455" s="63" t="s">
        <v>2389</v>
      </c>
      <c r="B2455" s="63"/>
      <c r="C2455" s="63"/>
      <c r="D2455" s="64" t="s">
        <v>4</v>
      </c>
      <c r="E2455" s="64"/>
      <c r="F2455" s="64"/>
      <c r="G2455" s="64" t="s">
        <v>2297</v>
      </c>
      <c r="H2455" s="64" t="s">
        <v>2298</v>
      </c>
      <c r="I2455" s="64"/>
      <c r="J2455" s="64" t="s">
        <v>2299</v>
      </c>
      <c r="K2455" s="64"/>
      <c r="L2455" s="64" t="s">
        <v>2300</v>
      </c>
    </row>
    <row r="2456" ht="21" customHeight="1" spans="1:12">
      <c r="A2456" s="65" t="s">
        <v>3219</v>
      </c>
      <c r="B2456" s="66" t="s">
        <v>3220</v>
      </c>
      <c r="C2456" s="66"/>
      <c r="D2456" s="65" t="s">
        <v>14</v>
      </c>
      <c r="E2456" s="65"/>
      <c r="F2456" s="65"/>
      <c r="G2456" s="65" t="s">
        <v>2392</v>
      </c>
      <c r="H2456" s="67">
        <v>0.5973</v>
      </c>
      <c r="I2456" s="67"/>
      <c r="J2456" s="70">
        <v>24.39</v>
      </c>
      <c r="K2456" s="70"/>
      <c r="L2456" s="70">
        <f>TRUNC(TRUNC(H2456,8)*J2456,2)</f>
        <v>14.56</v>
      </c>
    </row>
    <row r="2457" ht="15" customHeight="1" spans="1:12">
      <c r="A2457" s="65" t="s">
        <v>2710</v>
      </c>
      <c r="B2457" s="66" t="s">
        <v>2711</v>
      </c>
      <c r="C2457" s="66"/>
      <c r="D2457" s="65" t="s">
        <v>14</v>
      </c>
      <c r="E2457" s="65"/>
      <c r="F2457" s="65"/>
      <c r="G2457" s="65" t="s">
        <v>2392</v>
      </c>
      <c r="H2457" s="67">
        <v>0.5973</v>
      </c>
      <c r="I2457" s="67"/>
      <c r="J2457" s="70">
        <v>32.69</v>
      </c>
      <c r="K2457" s="70"/>
      <c r="L2457" s="70">
        <f>TRUNC(TRUNC(H2457,8)*J2457,2)</f>
        <v>19.52</v>
      </c>
    </row>
    <row r="2458" ht="18" customHeight="1" spans="1:12">
      <c r="A2458" s="2"/>
      <c r="B2458" s="2"/>
      <c r="C2458" s="2"/>
      <c r="D2458" s="2"/>
      <c r="E2458" s="2"/>
      <c r="F2458" s="2"/>
      <c r="G2458" s="2"/>
      <c r="H2458" s="68" t="s">
        <v>2393</v>
      </c>
      <c r="I2458" s="68"/>
      <c r="J2458" s="68"/>
      <c r="K2458" s="68"/>
      <c r="L2458" s="71">
        <f>SUM(L2456:L2457)</f>
        <v>34.08</v>
      </c>
    </row>
    <row r="2459" ht="15" customHeight="1" spans="1:12">
      <c r="A2459" s="2"/>
      <c r="B2459" s="2"/>
      <c r="C2459" s="2"/>
      <c r="D2459" s="2"/>
      <c r="E2459" s="2"/>
      <c r="F2459" s="2"/>
      <c r="G2459" s="2"/>
      <c r="H2459" s="69" t="s">
        <v>2318</v>
      </c>
      <c r="I2459" s="69"/>
      <c r="J2459" s="69"/>
      <c r="K2459" s="69"/>
      <c r="L2459" s="72">
        <f>SUM(L2454,L2458)</f>
        <v>69.91</v>
      </c>
    </row>
    <row r="2460" ht="9.95" customHeight="1" spans="1:12">
      <c r="A2460" s="2"/>
      <c r="B2460" s="2"/>
      <c r="C2460" s="2"/>
      <c r="D2460" s="2"/>
      <c r="E2460" s="2"/>
      <c r="F2460" s="2"/>
      <c r="G2460" s="2"/>
      <c r="H2460" s="61"/>
      <c r="I2460" s="61"/>
      <c r="J2460" s="61"/>
      <c r="K2460" s="61"/>
      <c r="L2460" s="61"/>
    </row>
    <row r="2461" ht="20.1" customHeight="1" spans="1:12">
      <c r="A2461" s="62" t="s">
        <v>3276</v>
      </c>
      <c r="B2461" s="62"/>
      <c r="C2461" s="62"/>
      <c r="D2461" s="62"/>
      <c r="E2461" s="62"/>
      <c r="F2461" s="62"/>
      <c r="G2461" s="62"/>
      <c r="H2461" s="62"/>
      <c r="I2461" s="62"/>
      <c r="J2461" s="62"/>
      <c r="K2461" s="62"/>
      <c r="L2461" s="62"/>
    </row>
    <row r="2462" ht="15" customHeight="1" spans="1:12">
      <c r="A2462" s="63" t="s">
        <v>2413</v>
      </c>
      <c r="B2462" s="63"/>
      <c r="C2462" s="63"/>
      <c r="D2462" s="64" t="s">
        <v>4</v>
      </c>
      <c r="E2462" s="64"/>
      <c r="F2462" s="64"/>
      <c r="G2462" s="64" t="s">
        <v>2297</v>
      </c>
      <c r="H2462" s="64" t="s">
        <v>2298</v>
      </c>
      <c r="I2462" s="64"/>
      <c r="J2462" s="64" t="s">
        <v>2299</v>
      </c>
      <c r="K2462" s="64"/>
      <c r="L2462" s="64" t="s">
        <v>2300</v>
      </c>
    </row>
    <row r="2463" ht="29.1" customHeight="1" spans="1:12">
      <c r="A2463" s="65" t="s">
        <v>3257</v>
      </c>
      <c r="B2463" s="66" t="s">
        <v>3258</v>
      </c>
      <c r="C2463" s="66"/>
      <c r="D2463" s="65" t="s">
        <v>14</v>
      </c>
      <c r="E2463" s="65"/>
      <c r="F2463" s="65"/>
      <c r="G2463" s="65" t="s">
        <v>35</v>
      </c>
      <c r="H2463" s="67">
        <v>2</v>
      </c>
      <c r="I2463" s="67"/>
      <c r="J2463" s="70">
        <v>0.2</v>
      </c>
      <c r="K2463" s="70"/>
      <c r="L2463" s="70">
        <f>TRUNC(TRUNC(H2463,8)*J2463,2)</f>
        <v>0.4</v>
      </c>
    </row>
    <row r="2464" ht="15" customHeight="1" spans="1:12">
      <c r="A2464" s="65" t="s">
        <v>3277</v>
      </c>
      <c r="B2464" s="66" t="s">
        <v>3278</v>
      </c>
      <c r="C2464" s="66"/>
      <c r="D2464" s="65" t="s">
        <v>14</v>
      </c>
      <c r="E2464" s="65"/>
      <c r="F2464" s="65"/>
      <c r="G2464" s="65" t="s">
        <v>35</v>
      </c>
      <c r="H2464" s="67">
        <v>1</v>
      </c>
      <c r="I2464" s="67"/>
      <c r="J2464" s="70">
        <v>8.59</v>
      </c>
      <c r="K2464" s="70"/>
      <c r="L2464" s="70">
        <f>TRUNC(TRUNC(H2464,8)*J2464,2)</f>
        <v>8.59</v>
      </c>
    </row>
    <row r="2465" ht="15" customHeight="1" spans="1:12">
      <c r="A2465" s="2"/>
      <c r="B2465" s="2"/>
      <c r="C2465" s="2"/>
      <c r="D2465" s="2"/>
      <c r="E2465" s="2"/>
      <c r="F2465" s="2"/>
      <c r="G2465" s="2"/>
      <c r="H2465" s="68" t="s">
        <v>2424</v>
      </c>
      <c r="I2465" s="68"/>
      <c r="J2465" s="68"/>
      <c r="K2465" s="68"/>
      <c r="L2465" s="71">
        <f>SUM(L2463:L2464)</f>
        <v>8.99</v>
      </c>
    </row>
    <row r="2466" ht="15" customHeight="1" spans="1:12">
      <c r="A2466" s="63" t="s">
        <v>2389</v>
      </c>
      <c r="B2466" s="63"/>
      <c r="C2466" s="63"/>
      <c r="D2466" s="64" t="s">
        <v>4</v>
      </c>
      <c r="E2466" s="64"/>
      <c r="F2466" s="64"/>
      <c r="G2466" s="64" t="s">
        <v>2297</v>
      </c>
      <c r="H2466" s="64" t="s">
        <v>2298</v>
      </c>
      <c r="I2466" s="64"/>
      <c r="J2466" s="64" t="s">
        <v>2299</v>
      </c>
      <c r="K2466" s="64"/>
      <c r="L2466" s="64" t="s">
        <v>2300</v>
      </c>
    </row>
    <row r="2467" ht="21" customHeight="1" spans="1:12">
      <c r="A2467" s="65" t="s">
        <v>3219</v>
      </c>
      <c r="B2467" s="66" t="s">
        <v>3220</v>
      </c>
      <c r="C2467" s="66"/>
      <c r="D2467" s="65" t="s">
        <v>14</v>
      </c>
      <c r="E2467" s="65"/>
      <c r="F2467" s="65"/>
      <c r="G2467" s="65" t="s">
        <v>2392</v>
      </c>
      <c r="H2467" s="67">
        <v>0.292</v>
      </c>
      <c r="I2467" s="67"/>
      <c r="J2467" s="70">
        <v>24.39</v>
      </c>
      <c r="K2467" s="70"/>
      <c r="L2467" s="70">
        <f>TRUNC(TRUNC(H2467,8)*J2467,2)</f>
        <v>7.12</v>
      </c>
    </row>
    <row r="2468" ht="15" customHeight="1" spans="1:12">
      <c r="A2468" s="65" t="s">
        <v>2710</v>
      </c>
      <c r="B2468" s="66" t="s">
        <v>2711</v>
      </c>
      <c r="C2468" s="66"/>
      <c r="D2468" s="65" t="s">
        <v>14</v>
      </c>
      <c r="E2468" s="65"/>
      <c r="F2468" s="65"/>
      <c r="G2468" s="65" t="s">
        <v>2392</v>
      </c>
      <c r="H2468" s="67">
        <v>0.292</v>
      </c>
      <c r="I2468" s="67"/>
      <c r="J2468" s="70">
        <v>32.69</v>
      </c>
      <c r="K2468" s="70"/>
      <c r="L2468" s="70">
        <f>TRUNC(TRUNC(H2468,8)*J2468,2)</f>
        <v>9.54</v>
      </c>
    </row>
    <row r="2469" ht="18" customHeight="1" spans="1:12">
      <c r="A2469" s="2"/>
      <c r="B2469" s="2"/>
      <c r="C2469" s="2"/>
      <c r="D2469" s="2"/>
      <c r="E2469" s="2"/>
      <c r="F2469" s="2"/>
      <c r="G2469" s="2"/>
      <c r="H2469" s="68" t="s">
        <v>2393</v>
      </c>
      <c r="I2469" s="68"/>
      <c r="J2469" s="68"/>
      <c r="K2469" s="68"/>
      <c r="L2469" s="71">
        <f>SUM(L2467:L2468)</f>
        <v>16.66</v>
      </c>
    </row>
    <row r="2470" ht="15" customHeight="1" spans="1:12">
      <c r="A2470" s="2"/>
      <c r="B2470" s="2"/>
      <c r="C2470" s="2"/>
      <c r="D2470" s="2"/>
      <c r="E2470" s="2"/>
      <c r="F2470" s="2"/>
      <c r="G2470" s="2"/>
      <c r="H2470" s="69" t="s">
        <v>2318</v>
      </c>
      <c r="I2470" s="69"/>
      <c r="J2470" s="69"/>
      <c r="K2470" s="69"/>
      <c r="L2470" s="72">
        <f>SUM(L2465,L2469)</f>
        <v>25.65</v>
      </c>
    </row>
    <row r="2471" ht="9.95" customHeight="1" spans="1:12">
      <c r="A2471" s="2"/>
      <c r="B2471" s="2"/>
      <c r="C2471" s="2"/>
      <c r="D2471" s="2"/>
      <c r="E2471" s="2"/>
      <c r="F2471" s="2"/>
      <c r="G2471" s="2"/>
      <c r="H2471" s="61"/>
      <c r="I2471" s="61"/>
      <c r="J2471" s="61"/>
      <c r="K2471" s="61"/>
      <c r="L2471" s="61"/>
    </row>
    <row r="2472" ht="20.1" customHeight="1" spans="1:12">
      <c r="A2472" s="62" t="s">
        <v>3279</v>
      </c>
      <c r="B2472" s="62"/>
      <c r="C2472" s="62"/>
      <c r="D2472" s="62"/>
      <c r="E2472" s="62"/>
      <c r="F2472" s="62"/>
      <c r="G2472" s="62"/>
      <c r="H2472" s="62"/>
      <c r="I2472" s="62"/>
      <c r="J2472" s="62"/>
      <c r="K2472" s="62"/>
      <c r="L2472" s="62"/>
    </row>
    <row r="2473" ht="15" customHeight="1" spans="1:12">
      <c r="A2473" s="63" t="s">
        <v>2413</v>
      </c>
      <c r="B2473" s="63"/>
      <c r="C2473" s="63"/>
      <c r="D2473" s="64" t="s">
        <v>4</v>
      </c>
      <c r="E2473" s="64"/>
      <c r="F2473" s="64"/>
      <c r="G2473" s="64" t="s">
        <v>2297</v>
      </c>
      <c r="H2473" s="64" t="s">
        <v>2298</v>
      </c>
      <c r="I2473" s="64"/>
      <c r="J2473" s="64" t="s">
        <v>2299</v>
      </c>
      <c r="K2473" s="64"/>
      <c r="L2473" s="64" t="s">
        <v>2300</v>
      </c>
    </row>
    <row r="2474" ht="29.1" customHeight="1" spans="1:12">
      <c r="A2474" s="65" t="s">
        <v>3257</v>
      </c>
      <c r="B2474" s="66" t="s">
        <v>3258</v>
      </c>
      <c r="C2474" s="66"/>
      <c r="D2474" s="65" t="s">
        <v>14</v>
      </c>
      <c r="E2474" s="65"/>
      <c r="F2474" s="65"/>
      <c r="G2474" s="65" t="s">
        <v>35</v>
      </c>
      <c r="H2474" s="67">
        <v>2</v>
      </c>
      <c r="I2474" s="67"/>
      <c r="J2474" s="70">
        <v>0.2</v>
      </c>
      <c r="K2474" s="70"/>
      <c r="L2474" s="70">
        <f>TRUNC(TRUNC(H2474,8)*J2474,2)</f>
        <v>0.4</v>
      </c>
    </row>
    <row r="2475" ht="15" customHeight="1" spans="1:12">
      <c r="A2475" s="65" t="s">
        <v>3280</v>
      </c>
      <c r="B2475" s="66" t="s">
        <v>3281</v>
      </c>
      <c r="C2475" s="66"/>
      <c r="D2475" s="65" t="s">
        <v>14</v>
      </c>
      <c r="E2475" s="65"/>
      <c r="F2475" s="65"/>
      <c r="G2475" s="65" t="s">
        <v>35</v>
      </c>
      <c r="H2475" s="67">
        <v>1</v>
      </c>
      <c r="I2475" s="67"/>
      <c r="J2475" s="70">
        <v>7.71</v>
      </c>
      <c r="K2475" s="70"/>
      <c r="L2475" s="70">
        <f>TRUNC(TRUNC(H2475,8)*J2475,2)</f>
        <v>7.71</v>
      </c>
    </row>
    <row r="2476" ht="15" customHeight="1" spans="1:12">
      <c r="A2476" s="2"/>
      <c r="B2476" s="2"/>
      <c r="C2476" s="2"/>
      <c r="D2476" s="2"/>
      <c r="E2476" s="2"/>
      <c r="F2476" s="2"/>
      <c r="G2476" s="2"/>
      <c r="H2476" s="68" t="s">
        <v>2424</v>
      </c>
      <c r="I2476" s="68"/>
      <c r="J2476" s="68"/>
      <c r="K2476" s="68"/>
      <c r="L2476" s="71">
        <f>SUM(L2474:L2475)</f>
        <v>8.11</v>
      </c>
    </row>
    <row r="2477" ht="15" customHeight="1" spans="1:12">
      <c r="A2477" s="63" t="s">
        <v>2389</v>
      </c>
      <c r="B2477" s="63"/>
      <c r="C2477" s="63"/>
      <c r="D2477" s="64" t="s">
        <v>4</v>
      </c>
      <c r="E2477" s="64"/>
      <c r="F2477" s="64"/>
      <c r="G2477" s="64" t="s">
        <v>2297</v>
      </c>
      <c r="H2477" s="64" t="s">
        <v>2298</v>
      </c>
      <c r="I2477" s="64"/>
      <c r="J2477" s="64" t="s">
        <v>2299</v>
      </c>
      <c r="K2477" s="64"/>
      <c r="L2477" s="64" t="s">
        <v>2300</v>
      </c>
    </row>
    <row r="2478" ht="21" customHeight="1" spans="1:12">
      <c r="A2478" s="65" t="s">
        <v>3219</v>
      </c>
      <c r="B2478" s="66" t="s">
        <v>3220</v>
      </c>
      <c r="C2478" s="66"/>
      <c r="D2478" s="65" t="s">
        <v>14</v>
      </c>
      <c r="E2478" s="65"/>
      <c r="F2478" s="65"/>
      <c r="G2478" s="65" t="s">
        <v>2392</v>
      </c>
      <c r="H2478" s="67">
        <v>0.2397</v>
      </c>
      <c r="I2478" s="67"/>
      <c r="J2478" s="70">
        <v>24.39</v>
      </c>
      <c r="K2478" s="70"/>
      <c r="L2478" s="70">
        <f>TRUNC(TRUNC(H2478,8)*J2478,2)</f>
        <v>5.84</v>
      </c>
    </row>
    <row r="2479" ht="15" customHeight="1" spans="1:12">
      <c r="A2479" s="65" t="s">
        <v>2710</v>
      </c>
      <c r="B2479" s="66" t="s">
        <v>2711</v>
      </c>
      <c r="C2479" s="66"/>
      <c r="D2479" s="65" t="s">
        <v>14</v>
      </c>
      <c r="E2479" s="65"/>
      <c r="F2479" s="65"/>
      <c r="G2479" s="65" t="s">
        <v>2392</v>
      </c>
      <c r="H2479" s="67">
        <v>0.2397</v>
      </c>
      <c r="I2479" s="67"/>
      <c r="J2479" s="70">
        <v>32.69</v>
      </c>
      <c r="K2479" s="70"/>
      <c r="L2479" s="70">
        <f>TRUNC(TRUNC(H2479,8)*J2479,2)</f>
        <v>7.83</v>
      </c>
    </row>
    <row r="2480" ht="18" customHeight="1" spans="1:12">
      <c r="A2480" s="2"/>
      <c r="B2480" s="2"/>
      <c r="C2480" s="2"/>
      <c r="D2480" s="2"/>
      <c r="E2480" s="2"/>
      <c r="F2480" s="2"/>
      <c r="G2480" s="2"/>
      <c r="H2480" s="68" t="s">
        <v>2393</v>
      </c>
      <c r="I2480" s="68"/>
      <c r="J2480" s="68"/>
      <c r="K2480" s="68"/>
      <c r="L2480" s="71">
        <f>SUM(L2478:L2479)</f>
        <v>13.67</v>
      </c>
    </row>
    <row r="2481" ht="15" customHeight="1" spans="1:12">
      <c r="A2481" s="2"/>
      <c r="B2481" s="2"/>
      <c r="C2481" s="2"/>
      <c r="D2481" s="2"/>
      <c r="E2481" s="2"/>
      <c r="F2481" s="2"/>
      <c r="G2481" s="2"/>
      <c r="H2481" s="69" t="s">
        <v>2318</v>
      </c>
      <c r="I2481" s="69"/>
      <c r="J2481" s="69"/>
      <c r="K2481" s="69"/>
      <c r="L2481" s="72">
        <f>SUM(L2476,L2480)</f>
        <v>21.78</v>
      </c>
    </row>
    <row r="2482" ht="9.95" customHeight="1" spans="1:12">
      <c r="A2482" s="2"/>
      <c r="B2482" s="2"/>
      <c r="C2482" s="2"/>
      <c r="D2482" s="2"/>
      <c r="E2482" s="2"/>
      <c r="F2482" s="2"/>
      <c r="G2482" s="2"/>
      <c r="H2482" s="61"/>
      <c r="I2482" s="61"/>
      <c r="J2482" s="61"/>
      <c r="K2482" s="61"/>
      <c r="L2482" s="61"/>
    </row>
    <row r="2483" ht="20.1" customHeight="1" spans="1:12">
      <c r="A2483" s="62" t="s">
        <v>3282</v>
      </c>
      <c r="B2483" s="62"/>
      <c r="C2483" s="62"/>
      <c r="D2483" s="62"/>
      <c r="E2483" s="62"/>
      <c r="F2483" s="62"/>
      <c r="G2483" s="62"/>
      <c r="H2483" s="62"/>
      <c r="I2483" s="62"/>
      <c r="J2483" s="62"/>
      <c r="K2483" s="62"/>
      <c r="L2483" s="62"/>
    </row>
    <row r="2484" ht="15" customHeight="1" spans="1:12">
      <c r="A2484" s="63" t="s">
        <v>2413</v>
      </c>
      <c r="B2484" s="63"/>
      <c r="C2484" s="63"/>
      <c r="D2484" s="64" t="s">
        <v>4</v>
      </c>
      <c r="E2484" s="64"/>
      <c r="F2484" s="64"/>
      <c r="G2484" s="64" t="s">
        <v>2297</v>
      </c>
      <c r="H2484" s="64" t="s">
        <v>2298</v>
      </c>
      <c r="I2484" s="64"/>
      <c r="J2484" s="64" t="s">
        <v>2299</v>
      </c>
      <c r="K2484" s="64"/>
      <c r="L2484" s="64" t="s">
        <v>2300</v>
      </c>
    </row>
    <row r="2485" ht="29.1" customHeight="1" spans="1:12">
      <c r="A2485" s="65" t="s">
        <v>3257</v>
      </c>
      <c r="B2485" s="66" t="s">
        <v>3258</v>
      </c>
      <c r="C2485" s="66"/>
      <c r="D2485" s="65" t="s">
        <v>14</v>
      </c>
      <c r="E2485" s="65"/>
      <c r="F2485" s="65"/>
      <c r="G2485" s="65" t="s">
        <v>35</v>
      </c>
      <c r="H2485" s="67">
        <v>2</v>
      </c>
      <c r="I2485" s="67"/>
      <c r="J2485" s="70">
        <v>0.2</v>
      </c>
      <c r="K2485" s="70"/>
      <c r="L2485" s="70">
        <f>TRUNC(TRUNC(H2485,8)*J2485,2)</f>
        <v>0.4</v>
      </c>
    </row>
    <row r="2486" ht="15" customHeight="1" spans="1:12">
      <c r="A2486" s="65" t="s">
        <v>3283</v>
      </c>
      <c r="B2486" s="66" t="s">
        <v>3284</v>
      </c>
      <c r="C2486" s="66"/>
      <c r="D2486" s="65" t="s">
        <v>14</v>
      </c>
      <c r="E2486" s="65"/>
      <c r="F2486" s="65"/>
      <c r="G2486" s="65" t="s">
        <v>35</v>
      </c>
      <c r="H2486" s="67">
        <v>1</v>
      </c>
      <c r="I2486" s="67"/>
      <c r="J2486" s="70">
        <v>8.59</v>
      </c>
      <c r="K2486" s="70"/>
      <c r="L2486" s="70">
        <f>TRUNC(TRUNC(H2486,8)*J2486,2)</f>
        <v>8.59</v>
      </c>
    </row>
    <row r="2487" ht="15" customHeight="1" spans="1:12">
      <c r="A2487" s="2"/>
      <c r="B2487" s="2"/>
      <c r="C2487" s="2"/>
      <c r="D2487" s="2"/>
      <c r="E2487" s="2"/>
      <c r="F2487" s="2"/>
      <c r="G2487" s="2"/>
      <c r="H2487" s="68" t="s">
        <v>2424</v>
      </c>
      <c r="I2487" s="68"/>
      <c r="J2487" s="68"/>
      <c r="K2487" s="68"/>
      <c r="L2487" s="71">
        <f>SUM(L2485:L2486)</f>
        <v>8.99</v>
      </c>
    </row>
    <row r="2488" ht="15" customHeight="1" spans="1:12">
      <c r="A2488" s="63" t="s">
        <v>2389</v>
      </c>
      <c r="B2488" s="63"/>
      <c r="C2488" s="63"/>
      <c r="D2488" s="64" t="s">
        <v>4</v>
      </c>
      <c r="E2488" s="64"/>
      <c r="F2488" s="64"/>
      <c r="G2488" s="64" t="s">
        <v>2297</v>
      </c>
      <c r="H2488" s="64" t="s">
        <v>2298</v>
      </c>
      <c r="I2488" s="64"/>
      <c r="J2488" s="64" t="s">
        <v>2299</v>
      </c>
      <c r="K2488" s="64"/>
      <c r="L2488" s="64" t="s">
        <v>2300</v>
      </c>
    </row>
    <row r="2489" ht="21" customHeight="1" spans="1:12">
      <c r="A2489" s="65" t="s">
        <v>3219</v>
      </c>
      <c r="B2489" s="66" t="s">
        <v>3220</v>
      </c>
      <c r="C2489" s="66"/>
      <c r="D2489" s="65" t="s">
        <v>14</v>
      </c>
      <c r="E2489" s="65"/>
      <c r="F2489" s="65"/>
      <c r="G2489" s="65" t="s">
        <v>2392</v>
      </c>
      <c r="H2489" s="67">
        <v>0.3443</v>
      </c>
      <c r="I2489" s="67"/>
      <c r="J2489" s="70">
        <v>24.39</v>
      </c>
      <c r="K2489" s="70"/>
      <c r="L2489" s="70">
        <f>TRUNC(TRUNC(H2489,8)*J2489,2)</f>
        <v>8.39</v>
      </c>
    </row>
    <row r="2490" ht="15" customHeight="1" spans="1:12">
      <c r="A2490" s="65" t="s">
        <v>2710</v>
      </c>
      <c r="B2490" s="66" t="s">
        <v>2711</v>
      </c>
      <c r="C2490" s="66"/>
      <c r="D2490" s="65" t="s">
        <v>14</v>
      </c>
      <c r="E2490" s="65"/>
      <c r="F2490" s="65"/>
      <c r="G2490" s="65" t="s">
        <v>2392</v>
      </c>
      <c r="H2490" s="67">
        <v>0.3443</v>
      </c>
      <c r="I2490" s="67"/>
      <c r="J2490" s="70">
        <v>32.69</v>
      </c>
      <c r="K2490" s="70"/>
      <c r="L2490" s="70">
        <f>TRUNC(TRUNC(H2490,8)*J2490,2)</f>
        <v>11.25</v>
      </c>
    </row>
    <row r="2491" ht="18" customHeight="1" spans="1:12">
      <c r="A2491" s="2"/>
      <c r="B2491" s="2"/>
      <c r="C2491" s="2"/>
      <c r="D2491" s="2"/>
      <c r="E2491" s="2"/>
      <c r="F2491" s="2"/>
      <c r="G2491" s="2"/>
      <c r="H2491" s="68" t="s">
        <v>2393</v>
      </c>
      <c r="I2491" s="68"/>
      <c r="J2491" s="68"/>
      <c r="K2491" s="68"/>
      <c r="L2491" s="71">
        <f>SUM(L2489:L2490)</f>
        <v>19.64</v>
      </c>
    </row>
    <row r="2492" ht="15" customHeight="1" spans="1:12">
      <c r="A2492" s="2"/>
      <c r="B2492" s="2"/>
      <c r="C2492" s="2"/>
      <c r="D2492" s="2"/>
      <c r="E2492" s="2"/>
      <c r="F2492" s="2"/>
      <c r="G2492" s="2"/>
      <c r="H2492" s="69" t="s">
        <v>2318</v>
      </c>
      <c r="I2492" s="69"/>
      <c r="J2492" s="69"/>
      <c r="K2492" s="69"/>
      <c r="L2492" s="72">
        <f>SUM(L2487,L2491)</f>
        <v>28.63</v>
      </c>
    </row>
    <row r="2493" ht="9.95" customHeight="1" spans="1:12">
      <c r="A2493" s="2"/>
      <c r="B2493" s="2"/>
      <c r="C2493" s="2"/>
      <c r="D2493" s="2"/>
      <c r="E2493" s="2"/>
      <c r="F2493" s="2"/>
      <c r="G2493" s="2"/>
      <c r="H2493" s="61"/>
      <c r="I2493" s="61"/>
      <c r="J2493" s="61"/>
      <c r="K2493" s="61"/>
      <c r="L2493" s="61"/>
    </row>
    <row r="2494" ht="20.1" customHeight="1" spans="1:12">
      <c r="A2494" s="62" t="s">
        <v>3285</v>
      </c>
      <c r="B2494" s="62"/>
      <c r="C2494" s="62"/>
      <c r="D2494" s="62"/>
      <c r="E2494" s="62"/>
      <c r="F2494" s="62"/>
      <c r="G2494" s="62"/>
      <c r="H2494" s="62"/>
      <c r="I2494" s="62"/>
      <c r="J2494" s="62"/>
      <c r="K2494" s="62"/>
      <c r="L2494" s="62"/>
    </row>
    <row r="2495" ht="15" customHeight="1" spans="1:12">
      <c r="A2495" s="63" t="s">
        <v>2413</v>
      </c>
      <c r="B2495" s="63"/>
      <c r="C2495" s="63"/>
      <c r="D2495" s="64" t="s">
        <v>4</v>
      </c>
      <c r="E2495" s="64"/>
      <c r="F2495" s="64"/>
      <c r="G2495" s="64" t="s">
        <v>2297</v>
      </c>
      <c r="H2495" s="64" t="s">
        <v>2298</v>
      </c>
      <c r="I2495" s="64"/>
      <c r="J2495" s="64" t="s">
        <v>2299</v>
      </c>
      <c r="K2495" s="64"/>
      <c r="L2495" s="64" t="s">
        <v>2300</v>
      </c>
    </row>
    <row r="2496" ht="29.1" customHeight="1" spans="1:12">
      <c r="A2496" s="65" t="s">
        <v>3257</v>
      </c>
      <c r="B2496" s="66" t="s">
        <v>3258</v>
      </c>
      <c r="C2496" s="66"/>
      <c r="D2496" s="65" t="s">
        <v>14</v>
      </c>
      <c r="E2496" s="65"/>
      <c r="F2496" s="65"/>
      <c r="G2496" s="65" t="s">
        <v>35</v>
      </c>
      <c r="H2496" s="67">
        <v>2</v>
      </c>
      <c r="I2496" s="67"/>
      <c r="J2496" s="70">
        <v>0.2</v>
      </c>
      <c r="K2496" s="70"/>
      <c r="L2496" s="70">
        <f>TRUNC(TRUNC(H2496,8)*J2496,2)</f>
        <v>0.4</v>
      </c>
    </row>
    <row r="2497" ht="15" customHeight="1" spans="1:12">
      <c r="A2497" s="65" t="s">
        <v>3286</v>
      </c>
      <c r="B2497" s="66" t="s">
        <v>3287</v>
      </c>
      <c r="C2497" s="66"/>
      <c r="D2497" s="65" t="s">
        <v>14</v>
      </c>
      <c r="E2497" s="65"/>
      <c r="F2497" s="65"/>
      <c r="G2497" s="65" t="s">
        <v>35</v>
      </c>
      <c r="H2497" s="67">
        <v>1</v>
      </c>
      <c r="I2497" s="67"/>
      <c r="J2497" s="70">
        <v>10.8</v>
      </c>
      <c r="K2497" s="70"/>
      <c r="L2497" s="70">
        <f>TRUNC(TRUNC(H2497,8)*J2497,2)</f>
        <v>10.8</v>
      </c>
    </row>
    <row r="2498" ht="15" customHeight="1" spans="1:12">
      <c r="A2498" s="2"/>
      <c r="B2498" s="2"/>
      <c r="C2498" s="2"/>
      <c r="D2498" s="2"/>
      <c r="E2498" s="2"/>
      <c r="F2498" s="2"/>
      <c r="G2498" s="2"/>
      <c r="H2498" s="68" t="s">
        <v>2424</v>
      </c>
      <c r="I2498" s="68"/>
      <c r="J2498" s="68"/>
      <c r="K2498" s="68"/>
      <c r="L2498" s="71">
        <f>SUM(L2496:L2497)</f>
        <v>11.2</v>
      </c>
    </row>
    <row r="2499" ht="15" customHeight="1" spans="1:12">
      <c r="A2499" s="63" t="s">
        <v>2389</v>
      </c>
      <c r="B2499" s="63"/>
      <c r="C2499" s="63"/>
      <c r="D2499" s="64" t="s">
        <v>4</v>
      </c>
      <c r="E2499" s="64"/>
      <c r="F2499" s="64"/>
      <c r="G2499" s="64" t="s">
        <v>2297</v>
      </c>
      <c r="H2499" s="64" t="s">
        <v>2298</v>
      </c>
      <c r="I2499" s="64"/>
      <c r="J2499" s="64" t="s">
        <v>2299</v>
      </c>
      <c r="K2499" s="64"/>
      <c r="L2499" s="64" t="s">
        <v>2300</v>
      </c>
    </row>
    <row r="2500" ht="21" customHeight="1" spans="1:12">
      <c r="A2500" s="65" t="s">
        <v>3219</v>
      </c>
      <c r="B2500" s="66" t="s">
        <v>3220</v>
      </c>
      <c r="C2500" s="66"/>
      <c r="D2500" s="65" t="s">
        <v>14</v>
      </c>
      <c r="E2500" s="65"/>
      <c r="F2500" s="65"/>
      <c r="G2500" s="65" t="s">
        <v>2392</v>
      </c>
      <c r="H2500" s="67">
        <v>0.449</v>
      </c>
      <c r="I2500" s="67"/>
      <c r="J2500" s="70">
        <v>24.39</v>
      </c>
      <c r="K2500" s="70"/>
      <c r="L2500" s="70">
        <f>TRUNC(TRUNC(H2500,8)*J2500,2)</f>
        <v>10.95</v>
      </c>
    </row>
    <row r="2501" ht="15" customHeight="1" spans="1:12">
      <c r="A2501" s="65" t="s">
        <v>2710</v>
      </c>
      <c r="B2501" s="66" t="s">
        <v>2711</v>
      </c>
      <c r="C2501" s="66"/>
      <c r="D2501" s="65" t="s">
        <v>14</v>
      </c>
      <c r="E2501" s="65"/>
      <c r="F2501" s="65"/>
      <c r="G2501" s="65" t="s">
        <v>2392</v>
      </c>
      <c r="H2501" s="67">
        <v>0.449</v>
      </c>
      <c r="I2501" s="67"/>
      <c r="J2501" s="70">
        <v>32.69</v>
      </c>
      <c r="K2501" s="70"/>
      <c r="L2501" s="70">
        <f>TRUNC(TRUNC(H2501,8)*J2501,2)</f>
        <v>14.67</v>
      </c>
    </row>
    <row r="2502" ht="18" customHeight="1" spans="1:12">
      <c r="A2502" s="2"/>
      <c r="B2502" s="2"/>
      <c r="C2502" s="2"/>
      <c r="D2502" s="2"/>
      <c r="E2502" s="2"/>
      <c r="F2502" s="2"/>
      <c r="G2502" s="2"/>
      <c r="H2502" s="68" t="s">
        <v>2393</v>
      </c>
      <c r="I2502" s="68"/>
      <c r="J2502" s="68"/>
      <c r="K2502" s="68"/>
      <c r="L2502" s="71">
        <f>SUM(L2500:L2501)</f>
        <v>25.62</v>
      </c>
    </row>
    <row r="2503" ht="15" customHeight="1" spans="1:12">
      <c r="A2503" s="2"/>
      <c r="B2503" s="2"/>
      <c r="C2503" s="2"/>
      <c r="D2503" s="2"/>
      <c r="E2503" s="2"/>
      <c r="F2503" s="2"/>
      <c r="G2503" s="2"/>
      <c r="H2503" s="69" t="s">
        <v>2318</v>
      </c>
      <c r="I2503" s="69"/>
      <c r="J2503" s="69"/>
      <c r="K2503" s="69"/>
      <c r="L2503" s="72">
        <f>SUM(L2498,L2502)</f>
        <v>36.82</v>
      </c>
    </row>
    <row r="2504" ht="9.95" customHeight="1" spans="1:12">
      <c r="A2504" s="2"/>
      <c r="B2504" s="2"/>
      <c r="C2504" s="2"/>
      <c r="D2504" s="2"/>
      <c r="E2504" s="2"/>
      <c r="F2504" s="2"/>
      <c r="G2504" s="2"/>
      <c r="H2504" s="61"/>
      <c r="I2504" s="61"/>
      <c r="J2504" s="61"/>
      <c r="K2504" s="61"/>
      <c r="L2504" s="61"/>
    </row>
    <row r="2505" ht="20.1" customHeight="1" spans="1:12">
      <c r="A2505" s="62" t="s">
        <v>3288</v>
      </c>
      <c r="B2505" s="62"/>
      <c r="C2505" s="62"/>
      <c r="D2505" s="62"/>
      <c r="E2505" s="62"/>
      <c r="F2505" s="62"/>
      <c r="G2505" s="62"/>
      <c r="H2505" s="62"/>
      <c r="I2505" s="62"/>
      <c r="J2505" s="62"/>
      <c r="K2505" s="62"/>
      <c r="L2505" s="62"/>
    </row>
    <row r="2506" ht="15" customHeight="1" spans="1:12">
      <c r="A2506" s="63" t="s">
        <v>2413</v>
      </c>
      <c r="B2506" s="63"/>
      <c r="C2506" s="63"/>
      <c r="D2506" s="64" t="s">
        <v>4</v>
      </c>
      <c r="E2506" s="64"/>
      <c r="F2506" s="64"/>
      <c r="G2506" s="64" t="s">
        <v>2297</v>
      </c>
      <c r="H2506" s="64" t="s">
        <v>2298</v>
      </c>
      <c r="I2506" s="64"/>
      <c r="J2506" s="64" t="s">
        <v>2299</v>
      </c>
      <c r="K2506" s="64"/>
      <c r="L2506" s="64" t="s">
        <v>2300</v>
      </c>
    </row>
    <row r="2507" ht="29.1" customHeight="1" spans="1:12">
      <c r="A2507" s="65" t="s">
        <v>3257</v>
      </c>
      <c r="B2507" s="66" t="s">
        <v>3258</v>
      </c>
      <c r="C2507" s="66"/>
      <c r="D2507" s="65" t="s">
        <v>14</v>
      </c>
      <c r="E2507" s="65"/>
      <c r="F2507" s="65"/>
      <c r="G2507" s="65" t="s">
        <v>35</v>
      </c>
      <c r="H2507" s="67">
        <v>2</v>
      </c>
      <c r="I2507" s="67"/>
      <c r="J2507" s="70">
        <v>0.2</v>
      </c>
      <c r="K2507" s="70"/>
      <c r="L2507" s="70">
        <f>TRUNC(TRUNC(H2507,8)*J2507,2)</f>
        <v>0.4</v>
      </c>
    </row>
    <row r="2508" ht="15" customHeight="1" spans="1:12">
      <c r="A2508" s="65" t="s">
        <v>3289</v>
      </c>
      <c r="B2508" s="66" t="s">
        <v>3290</v>
      </c>
      <c r="C2508" s="66"/>
      <c r="D2508" s="65" t="s">
        <v>14</v>
      </c>
      <c r="E2508" s="65"/>
      <c r="F2508" s="65"/>
      <c r="G2508" s="65" t="s">
        <v>35</v>
      </c>
      <c r="H2508" s="67">
        <v>1</v>
      </c>
      <c r="I2508" s="67"/>
      <c r="J2508" s="70">
        <v>10.33</v>
      </c>
      <c r="K2508" s="70"/>
      <c r="L2508" s="70">
        <f>TRUNC(TRUNC(H2508,8)*J2508,2)</f>
        <v>10.33</v>
      </c>
    </row>
    <row r="2509" ht="15" customHeight="1" spans="1:12">
      <c r="A2509" s="2"/>
      <c r="B2509" s="2"/>
      <c r="C2509" s="2"/>
      <c r="D2509" s="2"/>
      <c r="E2509" s="2"/>
      <c r="F2509" s="2"/>
      <c r="G2509" s="2"/>
      <c r="H2509" s="68" t="s">
        <v>2424</v>
      </c>
      <c r="I2509" s="68"/>
      <c r="J2509" s="68"/>
      <c r="K2509" s="68"/>
      <c r="L2509" s="71">
        <f>SUM(L2507:L2508)</f>
        <v>10.73</v>
      </c>
    </row>
    <row r="2510" ht="15" customHeight="1" spans="1:12">
      <c r="A2510" s="63" t="s">
        <v>2389</v>
      </c>
      <c r="B2510" s="63"/>
      <c r="C2510" s="63"/>
      <c r="D2510" s="64" t="s">
        <v>4</v>
      </c>
      <c r="E2510" s="64"/>
      <c r="F2510" s="64"/>
      <c r="G2510" s="64" t="s">
        <v>2297</v>
      </c>
      <c r="H2510" s="64" t="s">
        <v>2298</v>
      </c>
      <c r="I2510" s="64"/>
      <c r="J2510" s="64" t="s">
        <v>2299</v>
      </c>
      <c r="K2510" s="64"/>
      <c r="L2510" s="64" t="s">
        <v>2300</v>
      </c>
    </row>
    <row r="2511" ht="21" customHeight="1" spans="1:12">
      <c r="A2511" s="65" t="s">
        <v>3219</v>
      </c>
      <c r="B2511" s="66" t="s">
        <v>3220</v>
      </c>
      <c r="C2511" s="66"/>
      <c r="D2511" s="65" t="s">
        <v>14</v>
      </c>
      <c r="E2511" s="65"/>
      <c r="F2511" s="65"/>
      <c r="G2511" s="65" t="s">
        <v>2392</v>
      </c>
      <c r="H2511" s="67">
        <v>0.3967</v>
      </c>
      <c r="I2511" s="67"/>
      <c r="J2511" s="70">
        <v>24.39</v>
      </c>
      <c r="K2511" s="70"/>
      <c r="L2511" s="70">
        <f>TRUNC(TRUNC(H2511,8)*J2511,2)</f>
        <v>9.67</v>
      </c>
    </row>
    <row r="2512" ht="15" customHeight="1" spans="1:12">
      <c r="A2512" s="65" t="s">
        <v>2710</v>
      </c>
      <c r="B2512" s="66" t="s">
        <v>2711</v>
      </c>
      <c r="C2512" s="66"/>
      <c r="D2512" s="65" t="s">
        <v>14</v>
      </c>
      <c r="E2512" s="65"/>
      <c r="F2512" s="65"/>
      <c r="G2512" s="65" t="s">
        <v>2392</v>
      </c>
      <c r="H2512" s="67">
        <v>0.3967</v>
      </c>
      <c r="I2512" s="67"/>
      <c r="J2512" s="70">
        <v>32.69</v>
      </c>
      <c r="K2512" s="70"/>
      <c r="L2512" s="70">
        <f>TRUNC(TRUNC(H2512,8)*J2512,2)</f>
        <v>12.96</v>
      </c>
    </row>
    <row r="2513" ht="18" customHeight="1" spans="1:12">
      <c r="A2513" s="2"/>
      <c r="B2513" s="2"/>
      <c r="C2513" s="2"/>
      <c r="D2513" s="2"/>
      <c r="E2513" s="2"/>
      <c r="F2513" s="2"/>
      <c r="G2513" s="2"/>
      <c r="H2513" s="68" t="s">
        <v>2393</v>
      </c>
      <c r="I2513" s="68"/>
      <c r="J2513" s="68"/>
      <c r="K2513" s="68"/>
      <c r="L2513" s="71">
        <f>SUM(L2511:L2512)</f>
        <v>22.63</v>
      </c>
    </row>
    <row r="2514" ht="15" customHeight="1" spans="1:12">
      <c r="A2514" s="2"/>
      <c r="B2514" s="2"/>
      <c r="C2514" s="2"/>
      <c r="D2514" s="2"/>
      <c r="E2514" s="2"/>
      <c r="F2514" s="2"/>
      <c r="G2514" s="2"/>
      <c r="H2514" s="69" t="s">
        <v>2318</v>
      </c>
      <c r="I2514" s="69"/>
      <c r="J2514" s="69"/>
      <c r="K2514" s="69"/>
      <c r="L2514" s="72">
        <f>SUM(L2509,L2513)</f>
        <v>33.36</v>
      </c>
    </row>
    <row r="2515" ht="9.95" customHeight="1" spans="1:12">
      <c r="A2515" s="2"/>
      <c r="B2515" s="2"/>
      <c r="C2515" s="2"/>
      <c r="D2515" s="2"/>
      <c r="E2515" s="2"/>
      <c r="F2515" s="2"/>
      <c r="G2515" s="2"/>
      <c r="H2515" s="61"/>
      <c r="I2515" s="61"/>
      <c r="J2515" s="61"/>
      <c r="K2515" s="61"/>
      <c r="L2515" s="61"/>
    </row>
    <row r="2516" ht="20.1" customHeight="1" spans="1:12">
      <c r="A2516" s="62" t="s">
        <v>3291</v>
      </c>
      <c r="B2516" s="62"/>
      <c r="C2516" s="62"/>
      <c r="D2516" s="62"/>
      <c r="E2516" s="62"/>
      <c r="F2516" s="62"/>
      <c r="G2516" s="62"/>
      <c r="H2516" s="62"/>
      <c r="I2516" s="62"/>
      <c r="J2516" s="62"/>
      <c r="K2516" s="62"/>
      <c r="L2516" s="62"/>
    </row>
    <row r="2517" ht="15" customHeight="1" spans="1:12">
      <c r="A2517" s="63" t="s">
        <v>2413</v>
      </c>
      <c r="B2517" s="63"/>
      <c r="C2517" s="63"/>
      <c r="D2517" s="64" t="s">
        <v>4</v>
      </c>
      <c r="E2517" s="64"/>
      <c r="F2517" s="64"/>
      <c r="G2517" s="64" t="s">
        <v>2297</v>
      </c>
      <c r="H2517" s="64" t="s">
        <v>2298</v>
      </c>
      <c r="I2517" s="64"/>
      <c r="J2517" s="64" t="s">
        <v>2299</v>
      </c>
      <c r="K2517" s="64"/>
      <c r="L2517" s="64" t="s">
        <v>2300</v>
      </c>
    </row>
    <row r="2518" ht="29.1" customHeight="1" spans="1:12">
      <c r="A2518" s="65" t="s">
        <v>3257</v>
      </c>
      <c r="B2518" s="66" t="s">
        <v>3258</v>
      </c>
      <c r="C2518" s="66"/>
      <c r="D2518" s="65" t="s">
        <v>14</v>
      </c>
      <c r="E2518" s="65"/>
      <c r="F2518" s="65"/>
      <c r="G2518" s="65" t="s">
        <v>35</v>
      </c>
      <c r="H2518" s="67">
        <v>2</v>
      </c>
      <c r="I2518" s="67"/>
      <c r="J2518" s="70">
        <v>0.2</v>
      </c>
      <c r="K2518" s="70"/>
      <c r="L2518" s="70">
        <f>TRUNC(TRUNC(H2518,8)*J2518,2)</f>
        <v>0.4</v>
      </c>
    </row>
    <row r="2519" ht="15" customHeight="1" spans="1:12">
      <c r="A2519" s="65" t="s">
        <v>3292</v>
      </c>
      <c r="B2519" s="66" t="s">
        <v>3293</v>
      </c>
      <c r="C2519" s="66"/>
      <c r="D2519" s="65" t="s">
        <v>14</v>
      </c>
      <c r="E2519" s="65"/>
      <c r="F2519" s="65"/>
      <c r="G2519" s="65" t="s">
        <v>35</v>
      </c>
      <c r="H2519" s="67">
        <v>1</v>
      </c>
      <c r="I2519" s="67"/>
      <c r="J2519" s="70">
        <v>11.49</v>
      </c>
      <c r="K2519" s="70"/>
      <c r="L2519" s="70">
        <f>TRUNC(TRUNC(H2519,8)*J2519,2)</f>
        <v>11.49</v>
      </c>
    </row>
    <row r="2520" ht="15" customHeight="1" spans="1:12">
      <c r="A2520" s="2"/>
      <c r="B2520" s="2"/>
      <c r="C2520" s="2"/>
      <c r="D2520" s="2"/>
      <c r="E2520" s="2"/>
      <c r="F2520" s="2"/>
      <c r="G2520" s="2"/>
      <c r="H2520" s="68" t="s">
        <v>2424</v>
      </c>
      <c r="I2520" s="68"/>
      <c r="J2520" s="68"/>
      <c r="K2520" s="68"/>
      <c r="L2520" s="71">
        <f>SUM(L2518:L2519)</f>
        <v>11.89</v>
      </c>
    </row>
    <row r="2521" ht="15" customHeight="1" spans="1:12">
      <c r="A2521" s="63" t="s">
        <v>2389</v>
      </c>
      <c r="B2521" s="63"/>
      <c r="C2521" s="63"/>
      <c r="D2521" s="64" t="s">
        <v>4</v>
      </c>
      <c r="E2521" s="64"/>
      <c r="F2521" s="64"/>
      <c r="G2521" s="64" t="s">
        <v>2297</v>
      </c>
      <c r="H2521" s="64" t="s">
        <v>2298</v>
      </c>
      <c r="I2521" s="64"/>
      <c r="J2521" s="64" t="s">
        <v>2299</v>
      </c>
      <c r="K2521" s="64"/>
      <c r="L2521" s="64" t="s">
        <v>2300</v>
      </c>
    </row>
    <row r="2522" ht="21" customHeight="1" spans="1:12">
      <c r="A2522" s="65" t="s">
        <v>3219</v>
      </c>
      <c r="B2522" s="66" t="s">
        <v>3220</v>
      </c>
      <c r="C2522" s="66"/>
      <c r="D2522" s="65" t="s">
        <v>14</v>
      </c>
      <c r="E2522" s="65"/>
      <c r="F2522" s="65"/>
      <c r="G2522" s="65" t="s">
        <v>2392</v>
      </c>
      <c r="H2522" s="67">
        <v>0.449</v>
      </c>
      <c r="I2522" s="67"/>
      <c r="J2522" s="70">
        <v>24.39</v>
      </c>
      <c r="K2522" s="70"/>
      <c r="L2522" s="70">
        <f>TRUNC(TRUNC(H2522,8)*J2522,2)</f>
        <v>10.95</v>
      </c>
    </row>
    <row r="2523" ht="15" customHeight="1" spans="1:12">
      <c r="A2523" s="65" t="s">
        <v>2710</v>
      </c>
      <c r="B2523" s="66" t="s">
        <v>2711</v>
      </c>
      <c r="C2523" s="66"/>
      <c r="D2523" s="65" t="s">
        <v>14</v>
      </c>
      <c r="E2523" s="65"/>
      <c r="F2523" s="65"/>
      <c r="G2523" s="65" t="s">
        <v>2392</v>
      </c>
      <c r="H2523" s="67">
        <v>0.449</v>
      </c>
      <c r="I2523" s="67"/>
      <c r="J2523" s="70">
        <v>32.69</v>
      </c>
      <c r="K2523" s="70"/>
      <c r="L2523" s="70">
        <f>TRUNC(TRUNC(H2523,8)*J2523,2)</f>
        <v>14.67</v>
      </c>
    </row>
    <row r="2524" ht="18" customHeight="1" spans="1:12">
      <c r="A2524" s="2"/>
      <c r="B2524" s="2"/>
      <c r="C2524" s="2"/>
      <c r="D2524" s="2"/>
      <c r="E2524" s="2"/>
      <c r="F2524" s="2"/>
      <c r="G2524" s="2"/>
      <c r="H2524" s="68" t="s">
        <v>2393</v>
      </c>
      <c r="I2524" s="68"/>
      <c r="J2524" s="68"/>
      <c r="K2524" s="68"/>
      <c r="L2524" s="71">
        <f>SUM(L2522:L2523)</f>
        <v>25.62</v>
      </c>
    </row>
    <row r="2525" ht="15" customHeight="1" spans="1:12">
      <c r="A2525" s="2"/>
      <c r="B2525" s="2"/>
      <c r="C2525" s="2"/>
      <c r="D2525" s="2"/>
      <c r="E2525" s="2"/>
      <c r="F2525" s="2"/>
      <c r="G2525" s="2"/>
      <c r="H2525" s="69" t="s">
        <v>2318</v>
      </c>
      <c r="I2525" s="69"/>
      <c r="J2525" s="69"/>
      <c r="K2525" s="69"/>
      <c r="L2525" s="72">
        <f>SUM(L2520,L2524)</f>
        <v>37.51</v>
      </c>
    </row>
    <row r="2526" ht="9.95" customHeight="1" spans="1:12">
      <c r="A2526" s="2"/>
      <c r="B2526" s="2"/>
      <c r="C2526" s="2"/>
      <c r="D2526" s="2"/>
      <c r="E2526" s="2"/>
      <c r="F2526" s="2"/>
      <c r="G2526" s="2"/>
      <c r="H2526" s="61"/>
      <c r="I2526" s="61"/>
      <c r="J2526" s="61"/>
      <c r="K2526" s="61"/>
      <c r="L2526" s="61"/>
    </row>
    <row r="2527" ht="20.1" customHeight="1" spans="1:12">
      <c r="A2527" s="62" t="s">
        <v>3294</v>
      </c>
      <c r="B2527" s="62"/>
      <c r="C2527" s="62"/>
      <c r="D2527" s="62"/>
      <c r="E2527" s="62"/>
      <c r="F2527" s="62"/>
      <c r="G2527" s="62"/>
      <c r="H2527" s="62"/>
      <c r="I2527" s="62"/>
      <c r="J2527" s="62"/>
      <c r="K2527" s="62"/>
      <c r="L2527" s="62"/>
    </row>
    <row r="2528" ht="15" customHeight="1" spans="1:12">
      <c r="A2528" s="63" t="s">
        <v>2413</v>
      </c>
      <c r="B2528" s="63"/>
      <c r="C2528" s="63"/>
      <c r="D2528" s="64" t="s">
        <v>4</v>
      </c>
      <c r="E2528" s="64"/>
      <c r="F2528" s="64"/>
      <c r="G2528" s="64" t="s">
        <v>2297</v>
      </c>
      <c r="H2528" s="64" t="s">
        <v>2298</v>
      </c>
      <c r="I2528" s="64"/>
      <c r="J2528" s="64" t="s">
        <v>2299</v>
      </c>
      <c r="K2528" s="64"/>
      <c r="L2528" s="64" t="s">
        <v>2300</v>
      </c>
    </row>
    <row r="2529" ht="21" customHeight="1" spans="1:12">
      <c r="A2529" s="65" t="s">
        <v>3295</v>
      </c>
      <c r="B2529" s="66" t="s">
        <v>3296</v>
      </c>
      <c r="C2529" s="66"/>
      <c r="D2529" s="65" t="s">
        <v>14</v>
      </c>
      <c r="E2529" s="65"/>
      <c r="F2529" s="65"/>
      <c r="G2529" s="65" t="s">
        <v>35</v>
      </c>
      <c r="H2529" s="67">
        <v>1</v>
      </c>
      <c r="I2529" s="67"/>
      <c r="J2529" s="70">
        <v>2.27</v>
      </c>
      <c r="K2529" s="70"/>
      <c r="L2529" s="70">
        <f>TRUNC(TRUNC(H2529,8)*J2529,2)</f>
        <v>2.27</v>
      </c>
    </row>
    <row r="2530" ht="15" customHeight="1" spans="1:12">
      <c r="A2530" s="2"/>
      <c r="B2530" s="2"/>
      <c r="C2530" s="2"/>
      <c r="D2530" s="2"/>
      <c r="E2530" s="2"/>
      <c r="F2530" s="2"/>
      <c r="G2530" s="2"/>
      <c r="H2530" s="68" t="s">
        <v>2424</v>
      </c>
      <c r="I2530" s="68"/>
      <c r="J2530" s="68"/>
      <c r="K2530" s="68"/>
      <c r="L2530" s="71">
        <f>SUM(L2529:L2529)</f>
        <v>2.27</v>
      </c>
    </row>
    <row r="2531" ht="15" customHeight="1" spans="1:12">
      <c r="A2531" s="63" t="s">
        <v>2389</v>
      </c>
      <c r="B2531" s="63"/>
      <c r="C2531" s="63"/>
      <c r="D2531" s="64" t="s">
        <v>4</v>
      </c>
      <c r="E2531" s="64"/>
      <c r="F2531" s="64"/>
      <c r="G2531" s="64" t="s">
        <v>2297</v>
      </c>
      <c r="H2531" s="64" t="s">
        <v>2298</v>
      </c>
      <c r="I2531" s="64"/>
      <c r="J2531" s="64" t="s">
        <v>2299</v>
      </c>
      <c r="K2531" s="64"/>
      <c r="L2531" s="64" t="s">
        <v>2300</v>
      </c>
    </row>
    <row r="2532" ht="21" customHeight="1" spans="1:12">
      <c r="A2532" s="65" t="s">
        <v>3219</v>
      </c>
      <c r="B2532" s="66" t="s">
        <v>3220</v>
      </c>
      <c r="C2532" s="66"/>
      <c r="D2532" s="65" t="s">
        <v>14</v>
      </c>
      <c r="E2532" s="65"/>
      <c r="F2532" s="65"/>
      <c r="G2532" s="65" t="s">
        <v>2392</v>
      </c>
      <c r="H2532" s="67">
        <v>0.157</v>
      </c>
      <c r="I2532" s="67"/>
      <c r="J2532" s="70">
        <v>24.39</v>
      </c>
      <c r="K2532" s="70"/>
      <c r="L2532" s="70">
        <f>TRUNC(TRUNC(H2532,8)*J2532,2)</f>
        <v>3.82</v>
      </c>
    </row>
    <row r="2533" ht="15" customHeight="1" spans="1:12">
      <c r="A2533" s="65" t="s">
        <v>2710</v>
      </c>
      <c r="B2533" s="66" t="s">
        <v>2711</v>
      </c>
      <c r="C2533" s="66"/>
      <c r="D2533" s="65" t="s">
        <v>14</v>
      </c>
      <c r="E2533" s="65"/>
      <c r="F2533" s="65"/>
      <c r="G2533" s="65" t="s">
        <v>2392</v>
      </c>
      <c r="H2533" s="67">
        <v>0.157</v>
      </c>
      <c r="I2533" s="67"/>
      <c r="J2533" s="70">
        <v>32.69</v>
      </c>
      <c r="K2533" s="70"/>
      <c r="L2533" s="70">
        <f>TRUNC(TRUNC(H2533,8)*J2533,2)</f>
        <v>5.13</v>
      </c>
    </row>
    <row r="2534" ht="18" customHeight="1" spans="1:12">
      <c r="A2534" s="2"/>
      <c r="B2534" s="2"/>
      <c r="C2534" s="2"/>
      <c r="D2534" s="2"/>
      <c r="E2534" s="2"/>
      <c r="F2534" s="2"/>
      <c r="G2534" s="2"/>
      <c r="H2534" s="68" t="s">
        <v>2393</v>
      </c>
      <c r="I2534" s="68"/>
      <c r="J2534" s="68"/>
      <c r="K2534" s="68"/>
      <c r="L2534" s="71">
        <f>SUM(L2532:L2533)</f>
        <v>8.95</v>
      </c>
    </row>
    <row r="2535" ht="15" customHeight="1" spans="1:12">
      <c r="A2535" s="2"/>
      <c r="B2535" s="2"/>
      <c r="C2535" s="2"/>
      <c r="D2535" s="2"/>
      <c r="E2535" s="2"/>
      <c r="F2535" s="2"/>
      <c r="G2535" s="2"/>
      <c r="H2535" s="69" t="s">
        <v>2318</v>
      </c>
      <c r="I2535" s="69"/>
      <c r="J2535" s="69"/>
      <c r="K2535" s="69"/>
      <c r="L2535" s="72">
        <f>SUM(L2530,L2534)</f>
        <v>11.22</v>
      </c>
    </row>
    <row r="2536" ht="9.95" customHeight="1" spans="1:12">
      <c r="A2536" s="2"/>
      <c r="B2536" s="2"/>
      <c r="C2536" s="2"/>
      <c r="D2536" s="2"/>
      <c r="E2536" s="2"/>
      <c r="F2536" s="2"/>
      <c r="G2536" s="2"/>
      <c r="H2536" s="61"/>
      <c r="I2536" s="61"/>
      <c r="J2536" s="61"/>
      <c r="K2536" s="61"/>
      <c r="L2536" s="61"/>
    </row>
    <row r="2537" ht="20.1" customHeight="1" spans="1:12">
      <c r="A2537" s="62" t="s">
        <v>3297</v>
      </c>
      <c r="B2537" s="62"/>
      <c r="C2537" s="62"/>
      <c r="D2537" s="62"/>
      <c r="E2537" s="62"/>
      <c r="F2537" s="62"/>
      <c r="G2537" s="62"/>
      <c r="H2537" s="62"/>
      <c r="I2537" s="62"/>
      <c r="J2537" s="62"/>
      <c r="K2537" s="62"/>
      <c r="L2537" s="62"/>
    </row>
    <row r="2538" ht="15" customHeight="1" spans="1:12">
      <c r="A2538" s="63" t="s">
        <v>2413</v>
      </c>
      <c r="B2538" s="63"/>
      <c r="C2538" s="63"/>
      <c r="D2538" s="64" t="s">
        <v>4</v>
      </c>
      <c r="E2538" s="64"/>
      <c r="F2538" s="64"/>
      <c r="G2538" s="64" t="s">
        <v>2297</v>
      </c>
      <c r="H2538" s="64" t="s">
        <v>2298</v>
      </c>
      <c r="I2538" s="64"/>
      <c r="J2538" s="64" t="s">
        <v>2299</v>
      </c>
      <c r="K2538" s="64"/>
      <c r="L2538" s="64" t="s">
        <v>2300</v>
      </c>
    </row>
    <row r="2539" ht="21" customHeight="1" spans="1:12">
      <c r="A2539" s="65" t="s">
        <v>3295</v>
      </c>
      <c r="B2539" s="66" t="s">
        <v>3296</v>
      </c>
      <c r="C2539" s="66"/>
      <c r="D2539" s="65" t="s">
        <v>14</v>
      </c>
      <c r="E2539" s="65"/>
      <c r="F2539" s="65"/>
      <c r="G2539" s="65" t="s">
        <v>35</v>
      </c>
      <c r="H2539" s="67">
        <v>1</v>
      </c>
      <c r="I2539" s="67"/>
      <c r="J2539" s="70">
        <v>2.27</v>
      </c>
      <c r="K2539" s="70"/>
      <c r="L2539" s="70">
        <f>TRUNC(TRUNC(H2539,8)*J2539,2)</f>
        <v>2.27</v>
      </c>
    </row>
    <row r="2540" ht="15" customHeight="1" spans="1:12">
      <c r="A2540" s="2"/>
      <c r="B2540" s="2"/>
      <c r="C2540" s="2"/>
      <c r="D2540" s="2"/>
      <c r="E2540" s="2"/>
      <c r="F2540" s="2"/>
      <c r="G2540" s="2"/>
      <c r="H2540" s="68" t="s">
        <v>2424</v>
      </c>
      <c r="I2540" s="68"/>
      <c r="J2540" s="68"/>
      <c r="K2540" s="68"/>
      <c r="L2540" s="71">
        <f>SUM(L2539:L2539)</f>
        <v>2.27</v>
      </c>
    </row>
    <row r="2541" ht="15" customHeight="1" spans="1:12">
      <c r="A2541" s="63" t="s">
        <v>2389</v>
      </c>
      <c r="B2541" s="63"/>
      <c r="C2541" s="63"/>
      <c r="D2541" s="64" t="s">
        <v>4</v>
      </c>
      <c r="E2541" s="64"/>
      <c r="F2541" s="64"/>
      <c r="G2541" s="64" t="s">
        <v>2297</v>
      </c>
      <c r="H2541" s="64" t="s">
        <v>2298</v>
      </c>
      <c r="I2541" s="64"/>
      <c r="J2541" s="64" t="s">
        <v>2299</v>
      </c>
      <c r="K2541" s="64"/>
      <c r="L2541" s="64" t="s">
        <v>2300</v>
      </c>
    </row>
    <row r="2542" ht="21" customHeight="1" spans="1:12">
      <c r="A2542" s="65" t="s">
        <v>3219</v>
      </c>
      <c r="B2542" s="66" t="s">
        <v>3220</v>
      </c>
      <c r="C2542" s="66"/>
      <c r="D2542" s="65" t="s">
        <v>14</v>
      </c>
      <c r="E2542" s="65"/>
      <c r="F2542" s="65"/>
      <c r="G2542" s="65" t="s">
        <v>2392</v>
      </c>
      <c r="H2542" s="67">
        <v>0.244</v>
      </c>
      <c r="I2542" s="67"/>
      <c r="J2542" s="70">
        <v>24.39</v>
      </c>
      <c r="K2542" s="70"/>
      <c r="L2542" s="70">
        <f>TRUNC(TRUNC(H2542,8)*J2542,2)</f>
        <v>5.95</v>
      </c>
    </row>
    <row r="2543" ht="15" customHeight="1" spans="1:12">
      <c r="A2543" s="65" t="s">
        <v>2710</v>
      </c>
      <c r="B2543" s="66" t="s">
        <v>2711</v>
      </c>
      <c r="C2543" s="66"/>
      <c r="D2543" s="65" t="s">
        <v>14</v>
      </c>
      <c r="E2543" s="65"/>
      <c r="F2543" s="65"/>
      <c r="G2543" s="65" t="s">
        <v>2392</v>
      </c>
      <c r="H2543" s="67">
        <v>0.244</v>
      </c>
      <c r="I2543" s="67"/>
      <c r="J2543" s="70">
        <v>32.69</v>
      </c>
      <c r="K2543" s="70"/>
      <c r="L2543" s="70">
        <f>TRUNC(TRUNC(H2543,8)*J2543,2)</f>
        <v>7.97</v>
      </c>
    </row>
    <row r="2544" ht="18" customHeight="1" spans="1:12">
      <c r="A2544" s="2"/>
      <c r="B2544" s="2"/>
      <c r="C2544" s="2"/>
      <c r="D2544" s="2"/>
      <c r="E2544" s="2"/>
      <c r="F2544" s="2"/>
      <c r="G2544" s="2"/>
      <c r="H2544" s="68" t="s">
        <v>2393</v>
      </c>
      <c r="I2544" s="68"/>
      <c r="J2544" s="68"/>
      <c r="K2544" s="68"/>
      <c r="L2544" s="71">
        <f>SUM(L2542:L2543)</f>
        <v>13.92</v>
      </c>
    </row>
    <row r="2545" ht="15" customHeight="1" spans="1:12">
      <c r="A2545" s="2"/>
      <c r="B2545" s="2"/>
      <c r="C2545" s="2"/>
      <c r="D2545" s="2"/>
      <c r="E2545" s="2"/>
      <c r="F2545" s="2"/>
      <c r="G2545" s="2"/>
      <c r="H2545" s="69" t="s">
        <v>2318</v>
      </c>
      <c r="I2545" s="69"/>
      <c r="J2545" s="69"/>
      <c r="K2545" s="69"/>
      <c r="L2545" s="72">
        <f>SUM(L2540,L2544)</f>
        <v>16.19</v>
      </c>
    </row>
    <row r="2546" ht="9.95" customHeight="1" spans="1:12">
      <c r="A2546" s="2"/>
      <c r="B2546" s="2"/>
      <c r="C2546" s="2"/>
      <c r="D2546" s="2"/>
      <c r="E2546" s="2"/>
      <c r="F2546" s="2"/>
      <c r="G2546" s="2"/>
      <c r="H2546" s="61"/>
      <c r="I2546" s="61"/>
      <c r="J2546" s="61"/>
      <c r="K2546" s="61"/>
      <c r="L2546" s="61"/>
    </row>
    <row r="2547" ht="20.1" customHeight="1" spans="1:12">
      <c r="A2547" s="62" t="s">
        <v>3298</v>
      </c>
      <c r="B2547" s="62"/>
      <c r="C2547" s="62"/>
      <c r="D2547" s="62"/>
      <c r="E2547" s="62"/>
      <c r="F2547" s="62"/>
      <c r="G2547" s="62"/>
      <c r="H2547" s="62"/>
      <c r="I2547" s="62"/>
      <c r="J2547" s="62"/>
      <c r="K2547" s="62"/>
      <c r="L2547" s="62"/>
    </row>
    <row r="2548" ht="15" customHeight="1" spans="1:12">
      <c r="A2548" s="63" t="s">
        <v>2413</v>
      </c>
      <c r="B2548" s="63"/>
      <c r="C2548" s="63"/>
      <c r="D2548" s="64" t="s">
        <v>4</v>
      </c>
      <c r="E2548" s="64"/>
      <c r="F2548" s="64"/>
      <c r="G2548" s="64" t="s">
        <v>2297</v>
      </c>
      <c r="H2548" s="64" t="s">
        <v>2298</v>
      </c>
      <c r="I2548" s="64"/>
      <c r="J2548" s="64" t="s">
        <v>2299</v>
      </c>
      <c r="K2548" s="64"/>
      <c r="L2548" s="64" t="s">
        <v>2300</v>
      </c>
    </row>
    <row r="2549" ht="21" customHeight="1" spans="1:12">
      <c r="A2549" s="65" t="s">
        <v>3299</v>
      </c>
      <c r="B2549" s="66" t="s">
        <v>3300</v>
      </c>
      <c r="C2549" s="66"/>
      <c r="D2549" s="65" t="s">
        <v>14</v>
      </c>
      <c r="E2549" s="65"/>
      <c r="F2549" s="65"/>
      <c r="G2549" s="65" t="s">
        <v>35</v>
      </c>
      <c r="H2549" s="67">
        <v>1</v>
      </c>
      <c r="I2549" s="67"/>
      <c r="J2549" s="70">
        <v>4.53</v>
      </c>
      <c r="K2549" s="70"/>
      <c r="L2549" s="70">
        <f>TRUNC(TRUNC(H2549,8)*J2549,2)</f>
        <v>4.53</v>
      </c>
    </row>
    <row r="2550" ht="15" customHeight="1" spans="1:12">
      <c r="A2550" s="2"/>
      <c r="B2550" s="2"/>
      <c r="C2550" s="2"/>
      <c r="D2550" s="2"/>
      <c r="E2550" s="2"/>
      <c r="F2550" s="2"/>
      <c r="G2550" s="2"/>
      <c r="H2550" s="68" t="s">
        <v>2424</v>
      </c>
      <c r="I2550" s="68"/>
      <c r="J2550" s="68"/>
      <c r="K2550" s="68"/>
      <c r="L2550" s="71">
        <f>SUM(L2549:L2549)</f>
        <v>4.53</v>
      </c>
    </row>
    <row r="2551" ht="15" customHeight="1" spans="1:12">
      <c r="A2551" s="63" t="s">
        <v>2389</v>
      </c>
      <c r="B2551" s="63"/>
      <c r="C2551" s="63"/>
      <c r="D2551" s="64" t="s">
        <v>4</v>
      </c>
      <c r="E2551" s="64"/>
      <c r="F2551" s="64"/>
      <c r="G2551" s="64" t="s">
        <v>2297</v>
      </c>
      <c r="H2551" s="64" t="s">
        <v>2298</v>
      </c>
      <c r="I2551" s="64"/>
      <c r="J2551" s="64" t="s">
        <v>2299</v>
      </c>
      <c r="K2551" s="64"/>
      <c r="L2551" s="64" t="s">
        <v>2300</v>
      </c>
    </row>
    <row r="2552" ht="21" customHeight="1" spans="1:12">
      <c r="A2552" s="65" t="s">
        <v>3219</v>
      </c>
      <c r="B2552" s="66" t="s">
        <v>3220</v>
      </c>
      <c r="C2552" s="66"/>
      <c r="D2552" s="65" t="s">
        <v>14</v>
      </c>
      <c r="E2552" s="65"/>
      <c r="F2552" s="65"/>
      <c r="G2552" s="65" t="s">
        <v>2392</v>
      </c>
      <c r="H2552" s="67">
        <v>0.2579</v>
      </c>
      <c r="I2552" s="67"/>
      <c r="J2552" s="70">
        <v>24.39</v>
      </c>
      <c r="K2552" s="70"/>
      <c r="L2552" s="70">
        <f>TRUNC(TRUNC(H2552,8)*J2552,2)</f>
        <v>6.29</v>
      </c>
    </row>
    <row r="2553" ht="15" customHeight="1" spans="1:12">
      <c r="A2553" s="65" t="s">
        <v>2710</v>
      </c>
      <c r="B2553" s="66" t="s">
        <v>2711</v>
      </c>
      <c r="C2553" s="66"/>
      <c r="D2553" s="65" t="s">
        <v>14</v>
      </c>
      <c r="E2553" s="65"/>
      <c r="F2553" s="65"/>
      <c r="G2553" s="65" t="s">
        <v>2392</v>
      </c>
      <c r="H2553" s="67">
        <v>0.2579</v>
      </c>
      <c r="I2553" s="67"/>
      <c r="J2553" s="70">
        <v>32.69</v>
      </c>
      <c r="K2553" s="70"/>
      <c r="L2553" s="70">
        <f>TRUNC(TRUNC(H2553,8)*J2553,2)</f>
        <v>8.43</v>
      </c>
    </row>
    <row r="2554" ht="18" customHeight="1" spans="1:12">
      <c r="A2554" s="2"/>
      <c r="B2554" s="2"/>
      <c r="C2554" s="2"/>
      <c r="D2554" s="2"/>
      <c r="E2554" s="2"/>
      <c r="F2554" s="2"/>
      <c r="G2554" s="2"/>
      <c r="H2554" s="68" t="s">
        <v>2393</v>
      </c>
      <c r="I2554" s="68"/>
      <c r="J2554" s="68"/>
      <c r="K2554" s="68"/>
      <c r="L2554" s="71">
        <f>SUM(L2552:L2553)</f>
        <v>14.72</v>
      </c>
    </row>
    <row r="2555" ht="15" customHeight="1" spans="1:12">
      <c r="A2555" s="2"/>
      <c r="B2555" s="2"/>
      <c r="C2555" s="2"/>
      <c r="D2555" s="2"/>
      <c r="E2555" s="2"/>
      <c r="F2555" s="2"/>
      <c r="G2555" s="2"/>
      <c r="H2555" s="69" t="s">
        <v>2318</v>
      </c>
      <c r="I2555" s="69"/>
      <c r="J2555" s="69"/>
      <c r="K2555" s="69"/>
      <c r="L2555" s="72">
        <f>SUM(L2550,L2554)</f>
        <v>19.25</v>
      </c>
    </row>
    <row r="2556" ht="9.95" customHeight="1" spans="1:12">
      <c r="A2556" s="2"/>
      <c r="B2556" s="2"/>
      <c r="C2556" s="2"/>
      <c r="D2556" s="2"/>
      <c r="E2556" s="2"/>
      <c r="F2556" s="2"/>
      <c r="G2556" s="2"/>
      <c r="H2556" s="61"/>
      <c r="I2556" s="61"/>
      <c r="J2556" s="61"/>
      <c r="K2556" s="61"/>
      <c r="L2556" s="61"/>
    </row>
    <row r="2557" ht="20.1" customHeight="1" spans="1:12">
      <c r="A2557" s="62" t="s">
        <v>3301</v>
      </c>
      <c r="B2557" s="62"/>
      <c r="C2557" s="62"/>
      <c r="D2557" s="62"/>
      <c r="E2557" s="62"/>
      <c r="F2557" s="62"/>
      <c r="G2557" s="62"/>
      <c r="H2557" s="62"/>
      <c r="I2557" s="62"/>
      <c r="J2557" s="62"/>
      <c r="K2557" s="62"/>
      <c r="L2557" s="62"/>
    </row>
    <row r="2558" ht="15" customHeight="1" spans="1:12">
      <c r="A2558" s="63" t="s">
        <v>2413</v>
      </c>
      <c r="B2558" s="63"/>
      <c r="C2558" s="63"/>
      <c r="D2558" s="64" t="s">
        <v>4</v>
      </c>
      <c r="E2558" s="64"/>
      <c r="F2558" s="64"/>
      <c r="G2558" s="64" t="s">
        <v>2297</v>
      </c>
      <c r="H2558" s="64" t="s">
        <v>2298</v>
      </c>
      <c r="I2558" s="64"/>
      <c r="J2558" s="64" t="s">
        <v>2299</v>
      </c>
      <c r="K2558" s="64"/>
      <c r="L2558" s="64" t="s">
        <v>2300</v>
      </c>
    </row>
    <row r="2559" ht="21" customHeight="1" spans="1:12">
      <c r="A2559" s="65" t="s">
        <v>3302</v>
      </c>
      <c r="B2559" s="66" t="s">
        <v>642</v>
      </c>
      <c r="C2559" s="66"/>
      <c r="D2559" s="65" t="s">
        <v>643</v>
      </c>
      <c r="E2559" s="65"/>
      <c r="F2559" s="65"/>
      <c r="G2559" s="65" t="s">
        <v>376</v>
      </c>
      <c r="H2559" s="67">
        <v>1.05</v>
      </c>
      <c r="I2559" s="67"/>
      <c r="J2559" s="70">
        <v>79.9</v>
      </c>
      <c r="K2559" s="70"/>
      <c r="L2559" s="70">
        <f>ROUND(ROUND(H2559,8)*J2559,2)</f>
        <v>83.9</v>
      </c>
    </row>
    <row r="2560" ht="15" customHeight="1" spans="1:12">
      <c r="A2560" s="2"/>
      <c r="B2560" s="2"/>
      <c r="C2560" s="2"/>
      <c r="D2560" s="2"/>
      <c r="E2560" s="2"/>
      <c r="F2560" s="2"/>
      <c r="G2560" s="2"/>
      <c r="H2560" s="68" t="s">
        <v>2424</v>
      </c>
      <c r="I2560" s="68"/>
      <c r="J2560" s="68"/>
      <c r="K2560" s="68"/>
      <c r="L2560" s="71">
        <f>SUM(L2559:L2559)</f>
        <v>83.9</v>
      </c>
    </row>
    <row r="2561" ht="15" customHeight="1" spans="1:12">
      <c r="A2561" s="63" t="s">
        <v>2389</v>
      </c>
      <c r="B2561" s="63"/>
      <c r="C2561" s="63"/>
      <c r="D2561" s="64" t="s">
        <v>4</v>
      </c>
      <c r="E2561" s="64"/>
      <c r="F2561" s="64"/>
      <c r="G2561" s="64" t="s">
        <v>2297</v>
      </c>
      <c r="H2561" s="64" t="s">
        <v>2298</v>
      </c>
      <c r="I2561" s="64"/>
      <c r="J2561" s="64" t="s">
        <v>2299</v>
      </c>
      <c r="K2561" s="64"/>
      <c r="L2561" s="64" t="s">
        <v>2300</v>
      </c>
    </row>
    <row r="2562" ht="15" customHeight="1" spans="1:12">
      <c r="A2562" s="65" t="s">
        <v>2710</v>
      </c>
      <c r="B2562" s="66" t="s">
        <v>2711</v>
      </c>
      <c r="C2562" s="66"/>
      <c r="D2562" s="65" t="s">
        <v>14</v>
      </c>
      <c r="E2562" s="65"/>
      <c r="F2562" s="65"/>
      <c r="G2562" s="65" t="s">
        <v>2392</v>
      </c>
      <c r="H2562" s="67">
        <v>0.75</v>
      </c>
      <c r="I2562" s="67"/>
      <c r="J2562" s="70">
        <v>32.69</v>
      </c>
      <c r="K2562" s="70"/>
      <c r="L2562" s="70">
        <f>ROUND(ROUND(H2562,8)*J2562,2)</f>
        <v>24.52</v>
      </c>
    </row>
    <row r="2563" ht="15" customHeight="1" spans="1:12">
      <c r="A2563" s="65" t="s">
        <v>2395</v>
      </c>
      <c r="B2563" s="66" t="s">
        <v>2396</v>
      </c>
      <c r="C2563" s="66"/>
      <c r="D2563" s="65" t="s">
        <v>14</v>
      </c>
      <c r="E2563" s="65"/>
      <c r="F2563" s="65"/>
      <c r="G2563" s="65" t="s">
        <v>2392</v>
      </c>
      <c r="H2563" s="67">
        <v>0.75</v>
      </c>
      <c r="I2563" s="67"/>
      <c r="J2563" s="70">
        <v>23.23</v>
      </c>
      <c r="K2563" s="70"/>
      <c r="L2563" s="70">
        <f>ROUND(ROUND(H2563,8)*J2563,2)</f>
        <v>17.42</v>
      </c>
    </row>
    <row r="2564" ht="18" customHeight="1" spans="1:12">
      <c r="A2564" s="2"/>
      <c r="B2564" s="2"/>
      <c r="C2564" s="2"/>
      <c r="D2564" s="2"/>
      <c r="E2564" s="2"/>
      <c r="F2564" s="2"/>
      <c r="G2564" s="2"/>
      <c r="H2564" s="68" t="s">
        <v>2393</v>
      </c>
      <c r="I2564" s="68"/>
      <c r="J2564" s="68"/>
      <c r="K2564" s="68"/>
      <c r="L2564" s="71">
        <f>SUM(L2562:L2563)</f>
        <v>41.94</v>
      </c>
    </row>
    <row r="2565" ht="15" customHeight="1" spans="1:12">
      <c r="A2565" s="2"/>
      <c r="B2565" s="2"/>
      <c r="C2565" s="2"/>
      <c r="D2565" s="2"/>
      <c r="E2565" s="2"/>
      <c r="F2565" s="2"/>
      <c r="G2565" s="2"/>
      <c r="H2565" s="69" t="s">
        <v>2318</v>
      </c>
      <c r="I2565" s="69"/>
      <c r="J2565" s="69"/>
      <c r="K2565" s="69"/>
      <c r="L2565" s="72">
        <f>SUM(L2560,L2564)</f>
        <v>125.84</v>
      </c>
    </row>
    <row r="2566" ht="9.95" customHeight="1" spans="1:12">
      <c r="A2566" s="2"/>
      <c r="B2566" s="2"/>
      <c r="C2566" s="2"/>
      <c r="D2566" s="2"/>
      <c r="E2566" s="2"/>
      <c r="F2566" s="2"/>
      <c r="G2566" s="2"/>
      <c r="H2566" s="61"/>
      <c r="I2566" s="61"/>
      <c r="J2566" s="61"/>
      <c r="K2566" s="61"/>
      <c r="L2566" s="61"/>
    </row>
    <row r="2567" ht="20.1" customHeight="1" spans="1:12">
      <c r="A2567" s="62" t="s">
        <v>3303</v>
      </c>
      <c r="B2567" s="62"/>
      <c r="C2567" s="62"/>
      <c r="D2567" s="62"/>
      <c r="E2567" s="62"/>
      <c r="F2567" s="62"/>
      <c r="G2567" s="62"/>
      <c r="H2567" s="62"/>
      <c r="I2567" s="62"/>
      <c r="J2567" s="62"/>
      <c r="K2567" s="62"/>
      <c r="L2567" s="62"/>
    </row>
    <row r="2568" ht="15" customHeight="1" spans="1:12">
      <c r="A2568" s="63" t="s">
        <v>2413</v>
      </c>
      <c r="B2568" s="63"/>
      <c r="C2568" s="63"/>
      <c r="D2568" s="64" t="s">
        <v>4</v>
      </c>
      <c r="E2568" s="64"/>
      <c r="F2568" s="64"/>
      <c r="G2568" s="64" t="s">
        <v>2297</v>
      </c>
      <c r="H2568" s="64" t="s">
        <v>2298</v>
      </c>
      <c r="I2568" s="64"/>
      <c r="J2568" s="64" t="s">
        <v>2299</v>
      </c>
      <c r="K2568" s="64"/>
      <c r="L2568" s="64" t="s">
        <v>2300</v>
      </c>
    </row>
    <row r="2569" ht="21" customHeight="1" spans="1:12">
      <c r="A2569" s="65" t="s">
        <v>3304</v>
      </c>
      <c r="B2569" s="66" t="s">
        <v>646</v>
      </c>
      <c r="C2569" s="66"/>
      <c r="D2569" s="65" t="s">
        <v>643</v>
      </c>
      <c r="E2569" s="65"/>
      <c r="F2569" s="65"/>
      <c r="G2569" s="65" t="s">
        <v>376</v>
      </c>
      <c r="H2569" s="67">
        <v>1.05</v>
      </c>
      <c r="I2569" s="67"/>
      <c r="J2569" s="70">
        <v>99</v>
      </c>
      <c r="K2569" s="70"/>
      <c r="L2569" s="70">
        <f>ROUND(ROUND(H2569,8)*J2569,2)</f>
        <v>103.95</v>
      </c>
    </row>
    <row r="2570" ht="15" customHeight="1" spans="1:12">
      <c r="A2570" s="2"/>
      <c r="B2570" s="2"/>
      <c r="C2570" s="2"/>
      <c r="D2570" s="2"/>
      <c r="E2570" s="2"/>
      <c r="F2570" s="2"/>
      <c r="G2570" s="2"/>
      <c r="H2570" s="68" t="s">
        <v>2424</v>
      </c>
      <c r="I2570" s="68"/>
      <c r="J2570" s="68"/>
      <c r="K2570" s="68"/>
      <c r="L2570" s="71">
        <f>SUM(L2569:L2569)</f>
        <v>103.95</v>
      </c>
    </row>
    <row r="2571" ht="15" customHeight="1" spans="1:12">
      <c r="A2571" s="63" t="s">
        <v>2389</v>
      </c>
      <c r="B2571" s="63"/>
      <c r="C2571" s="63"/>
      <c r="D2571" s="64" t="s">
        <v>4</v>
      </c>
      <c r="E2571" s="64"/>
      <c r="F2571" s="64"/>
      <c r="G2571" s="64" t="s">
        <v>2297</v>
      </c>
      <c r="H2571" s="64" t="s">
        <v>2298</v>
      </c>
      <c r="I2571" s="64"/>
      <c r="J2571" s="64" t="s">
        <v>2299</v>
      </c>
      <c r="K2571" s="64"/>
      <c r="L2571" s="64" t="s">
        <v>2300</v>
      </c>
    </row>
    <row r="2572" ht="15" customHeight="1" spans="1:12">
      <c r="A2572" s="65" t="s">
        <v>2710</v>
      </c>
      <c r="B2572" s="66" t="s">
        <v>2711</v>
      </c>
      <c r="C2572" s="66"/>
      <c r="D2572" s="65" t="s">
        <v>14</v>
      </c>
      <c r="E2572" s="65"/>
      <c r="F2572" s="65"/>
      <c r="G2572" s="65" t="s">
        <v>2392</v>
      </c>
      <c r="H2572" s="67">
        <v>0.75</v>
      </c>
      <c r="I2572" s="67"/>
      <c r="J2572" s="70">
        <v>32.69</v>
      </c>
      <c r="K2572" s="70"/>
      <c r="L2572" s="70">
        <f>ROUND(ROUND(H2572,8)*J2572,2)</f>
        <v>24.52</v>
      </c>
    </row>
    <row r="2573" ht="15" customHeight="1" spans="1:12">
      <c r="A2573" s="65" t="s">
        <v>2395</v>
      </c>
      <c r="B2573" s="66" t="s">
        <v>2396</v>
      </c>
      <c r="C2573" s="66"/>
      <c r="D2573" s="65" t="s">
        <v>14</v>
      </c>
      <c r="E2573" s="65"/>
      <c r="F2573" s="65"/>
      <c r="G2573" s="65" t="s">
        <v>2392</v>
      </c>
      <c r="H2573" s="67">
        <v>0.75</v>
      </c>
      <c r="I2573" s="67"/>
      <c r="J2573" s="70">
        <v>23.23</v>
      </c>
      <c r="K2573" s="70"/>
      <c r="L2573" s="70">
        <f>ROUND(ROUND(H2573,8)*J2573,2)</f>
        <v>17.42</v>
      </c>
    </row>
    <row r="2574" ht="18" customHeight="1" spans="1:12">
      <c r="A2574" s="2"/>
      <c r="B2574" s="2"/>
      <c r="C2574" s="2"/>
      <c r="D2574" s="2"/>
      <c r="E2574" s="2"/>
      <c r="F2574" s="2"/>
      <c r="G2574" s="2"/>
      <c r="H2574" s="68" t="s">
        <v>2393</v>
      </c>
      <c r="I2574" s="68"/>
      <c r="J2574" s="68"/>
      <c r="K2574" s="68"/>
      <c r="L2574" s="71">
        <f>SUM(L2572:L2573)</f>
        <v>41.94</v>
      </c>
    </row>
    <row r="2575" ht="15" customHeight="1" spans="1:12">
      <c r="A2575" s="2"/>
      <c r="B2575" s="2"/>
      <c r="C2575" s="2"/>
      <c r="D2575" s="2"/>
      <c r="E2575" s="2"/>
      <c r="F2575" s="2"/>
      <c r="G2575" s="2"/>
      <c r="H2575" s="69" t="s">
        <v>2318</v>
      </c>
      <c r="I2575" s="69"/>
      <c r="J2575" s="69"/>
      <c r="K2575" s="69"/>
      <c r="L2575" s="72">
        <f>SUM(L2570,L2574)</f>
        <v>145.89</v>
      </c>
    </row>
    <row r="2576" ht="9.95" customHeight="1" spans="1:12">
      <c r="A2576" s="2"/>
      <c r="B2576" s="2"/>
      <c r="C2576" s="2"/>
      <c r="D2576" s="2"/>
      <c r="E2576" s="2"/>
      <c r="F2576" s="2"/>
      <c r="G2576" s="2"/>
      <c r="H2576" s="61"/>
      <c r="I2576" s="61"/>
      <c r="J2576" s="61"/>
      <c r="K2576" s="61"/>
      <c r="L2576" s="61"/>
    </row>
    <row r="2577" ht="20.1" customHeight="1" spans="1:12">
      <c r="A2577" s="62" t="s">
        <v>3305</v>
      </c>
      <c r="B2577" s="62"/>
      <c r="C2577" s="62"/>
      <c r="D2577" s="62"/>
      <c r="E2577" s="62"/>
      <c r="F2577" s="62"/>
      <c r="G2577" s="62"/>
      <c r="H2577" s="62"/>
      <c r="I2577" s="62"/>
      <c r="J2577" s="62"/>
      <c r="K2577" s="62"/>
      <c r="L2577" s="62"/>
    </row>
    <row r="2578" ht="15" customHeight="1" spans="1:12">
      <c r="A2578" s="63" t="s">
        <v>2413</v>
      </c>
      <c r="B2578" s="63"/>
      <c r="C2578" s="63"/>
      <c r="D2578" s="64" t="s">
        <v>4</v>
      </c>
      <c r="E2578" s="64"/>
      <c r="F2578" s="64"/>
      <c r="G2578" s="64" t="s">
        <v>2297</v>
      </c>
      <c r="H2578" s="64" t="s">
        <v>2298</v>
      </c>
      <c r="I2578" s="64"/>
      <c r="J2578" s="64" t="s">
        <v>2299</v>
      </c>
      <c r="K2578" s="64"/>
      <c r="L2578" s="64" t="s">
        <v>2300</v>
      </c>
    </row>
    <row r="2579" ht="21" customHeight="1" spans="1:12">
      <c r="A2579" s="65" t="s">
        <v>3306</v>
      </c>
      <c r="B2579" s="66" t="s">
        <v>649</v>
      </c>
      <c r="C2579" s="66"/>
      <c r="D2579" s="65" t="s">
        <v>643</v>
      </c>
      <c r="E2579" s="65"/>
      <c r="F2579" s="65"/>
      <c r="G2579" s="65" t="s">
        <v>376</v>
      </c>
      <c r="H2579" s="67">
        <v>1.05</v>
      </c>
      <c r="I2579" s="67"/>
      <c r="J2579" s="70">
        <v>134.9</v>
      </c>
      <c r="K2579" s="70"/>
      <c r="L2579" s="70">
        <f>ROUND(ROUND(H2579,8)*J2579,2)</f>
        <v>141.65</v>
      </c>
    </row>
    <row r="2580" ht="15" customHeight="1" spans="1:12">
      <c r="A2580" s="2"/>
      <c r="B2580" s="2"/>
      <c r="C2580" s="2"/>
      <c r="D2580" s="2"/>
      <c r="E2580" s="2"/>
      <c r="F2580" s="2"/>
      <c r="G2580" s="2"/>
      <c r="H2580" s="68" t="s">
        <v>2424</v>
      </c>
      <c r="I2580" s="68"/>
      <c r="J2580" s="68"/>
      <c r="K2580" s="68"/>
      <c r="L2580" s="71">
        <f>SUM(L2579:L2579)</f>
        <v>141.65</v>
      </c>
    </row>
    <row r="2581" ht="15" customHeight="1" spans="1:12">
      <c r="A2581" s="63" t="s">
        <v>2389</v>
      </c>
      <c r="B2581" s="63"/>
      <c r="C2581" s="63"/>
      <c r="D2581" s="64" t="s">
        <v>4</v>
      </c>
      <c r="E2581" s="64"/>
      <c r="F2581" s="64"/>
      <c r="G2581" s="64" t="s">
        <v>2297</v>
      </c>
      <c r="H2581" s="64" t="s">
        <v>2298</v>
      </c>
      <c r="I2581" s="64"/>
      <c r="J2581" s="64" t="s">
        <v>2299</v>
      </c>
      <c r="K2581" s="64"/>
      <c r="L2581" s="64" t="s">
        <v>2300</v>
      </c>
    </row>
    <row r="2582" ht="15" customHeight="1" spans="1:12">
      <c r="A2582" s="65" t="s">
        <v>2710</v>
      </c>
      <c r="B2582" s="66" t="s">
        <v>2711</v>
      </c>
      <c r="C2582" s="66"/>
      <c r="D2582" s="65" t="s">
        <v>14</v>
      </c>
      <c r="E2582" s="65"/>
      <c r="F2582" s="65"/>
      <c r="G2582" s="65" t="s">
        <v>2392</v>
      </c>
      <c r="H2582" s="67">
        <v>0.75</v>
      </c>
      <c r="I2582" s="67"/>
      <c r="J2582" s="70">
        <v>32.69</v>
      </c>
      <c r="K2582" s="70"/>
      <c r="L2582" s="70">
        <f>ROUND(ROUND(H2582,8)*J2582,2)</f>
        <v>24.52</v>
      </c>
    </row>
    <row r="2583" ht="15" customHeight="1" spans="1:12">
      <c r="A2583" s="65" t="s">
        <v>2395</v>
      </c>
      <c r="B2583" s="66" t="s">
        <v>2396</v>
      </c>
      <c r="C2583" s="66"/>
      <c r="D2583" s="65" t="s">
        <v>14</v>
      </c>
      <c r="E2583" s="65"/>
      <c r="F2583" s="65"/>
      <c r="G2583" s="65" t="s">
        <v>2392</v>
      </c>
      <c r="H2583" s="67">
        <v>0.75</v>
      </c>
      <c r="I2583" s="67"/>
      <c r="J2583" s="70">
        <v>23.23</v>
      </c>
      <c r="K2583" s="70"/>
      <c r="L2583" s="70">
        <f>ROUND(ROUND(H2583,8)*J2583,2)</f>
        <v>17.42</v>
      </c>
    </row>
    <row r="2584" ht="18" customHeight="1" spans="1:12">
      <c r="A2584" s="2"/>
      <c r="B2584" s="2"/>
      <c r="C2584" s="2"/>
      <c r="D2584" s="2"/>
      <c r="E2584" s="2"/>
      <c r="F2584" s="2"/>
      <c r="G2584" s="2"/>
      <c r="H2584" s="68" t="s">
        <v>2393</v>
      </c>
      <c r="I2584" s="68"/>
      <c r="J2584" s="68"/>
      <c r="K2584" s="68"/>
      <c r="L2584" s="71">
        <f>SUM(L2582:L2583)</f>
        <v>41.94</v>
      </c>
    </row>
    <row r="2585" ht="15" customHeight="1" spans="1:12">
      <c r="A2585" s="2"/>
      <c r="B2585" s="2"/>
      <c r="C2585" s="2"/>
      <c r="D2585" s="2"/>
      <c r="E2585" s="2"/>
      <c r="F2585" s="2"/>
      <c r="G2585" s="2"/>
      <c r="H2585" s="69" t="s">
        <v>2318</v>
      </c>
      <c r="I2585" s="69"/>
      <c r="J2585" s="69"/>
      <c r="K2585" s="69"/>
      <c r="L2585" s="72">
        <f>SUM(L2580,L2584)</f>
        <v>183.59</v>
      </c>
    </row>
    <row r="2586" ht="9.95" customHeight="1" spans="1:12">
      <c r="A2586" s="2"/>
      <c r="B2586" s="2"/>
      <c r="C2586" s="2"/>
      <c r="D2586" s="2"/>
      <c r="E2586" s="2"/>
      <c r="F2586" s="2"/>
      <c r="G2586" s="2"/>
      <c r="H2586" s="61"/>
      <c r="I2586" s="61"/>
      <c r="J2586" s="61"/>
      <c r="K2586" s="61"/>
      <c r="L2586" s="61"/>
    </row>
    <row r="2587" ht="20.1" customHeight="1" spans="1:12">
      <c r="A2587" s="62" t="s">
        <v>3307</v>
      </c>
      <c r="B2587" s="62"/>
      <c r="C2587" s="62"/>
      <c r="D2587" s="62"/>
      <c r="E2587" s="62"/>
      <c r="F2587" s="62"/>
      <c r="G2587" s="62"/>
      <c r="H2587" s="62"/>
      <c r="I2587" s="62"/>
      <c r="J2587" s="62"/>
      <c r="K2587" s="62"/>
      <c r="L2587" s="62"/>
    </row>
    <row r="2588" ht="15" customHeight="1" spans="1:12">
      <c r="A2588" s="63" t="s">
        <v>2413</v>
      </c>
      <c r="B2588" s="63"/>
      <c r="C2588" s="63"/>
      <c r="D2588" s="64" t="s">
        <v>4</v>
      </c>
      <c r="E2588" s="64"/>
      <c r="F2588" s="64"/>
      <c r="G2588" s="64" t="s">
        <v>2297</v>
      </c>
      <c r="H2588" s="64" t="s">
        <v>2298</v>
      </c>
      <c r="I2588" s="64"/>
      <c r="J2588" s="64" t="s">
        <v>2299</v>
      </c>
      <c r="K2588" s="64"/>
      <c r="L2588" s="64" t="s">
        <v>2300</v>
      </c>
    </row>
    <row r="2589" ht="15" customHeight="1" spans="1:12">
      <c r="A2589" s="65" t="s">
        <v>3308</v>
      </c>
      <c r="B2589" s="66" t="s">
        <v>3309</v>
      </c>
      <c r="C2589" s="66"/>
      <c r="D2589" s="65" t="s">
        <v>643</v>
      </c>
      <c r="E2589" s="65"/>
      <c r="F2589" s="65"/>
      <c r="G2589" s="65" t="s">
        <v>376</v>
      </c>
      <c r="H2589" s="67">
        <v>1</v>
      </c>
      <c r="I2589" s="67"/>
      <c r="J2589" s="70">
        <v>9.2</v>
      </c>
      <c r="K2589" s="70"/>
      <c r="L2589" s="70">
        <f>ROUND(ROUND(H2589,8)*J2589,2)</f>
        <v>9.2</v>
      </c>
    </row>
    <row r="2590" ht="15" customHeight="1" spans="1:12">
      <c r="A2590" s="2"/>
      <c r="B2590" s="2"/>
      <c r="C2590" s="2"/>
      <c r="D2590" s="2"/>
      <c r="E2590" s="2"/>
      <c r="F2590" s="2"/>
      <c r="G2590" s="2"/>
      <c r="H2590" s="68" t="s">
        <v>2424</v>
      </c>
      <c r="I2590" s="68"/>
      <c r="J2590" s="68"/>
      <c r="K2590" s="68"/>
      <c r="L2590" s="71">
        <f>SUM(L2589:L2589)</f>
        <v>9.2</v>
      </c>
    </row>
    <row r="2591" ht="15" customHeight="1" spans="1:12">
      <c r="A2591" s="63" t="s">
        <v>2389</v>
      </c>
      <c r="B2591" s="63"/>
      <c r="C2591" s="63"/>
      <c r="D2591" s="64" t="s">
        <v>4</v>
      </c>
      <c r="E2591" s="64"/>
      <c r="F2591" s="64"/>
      <c r="G2591" s="64" t="s">
        <v>2297</v>
      </c>
      <c r="H2591" s="64" t="s">
        <v>2298</v>
      </c>
      <c r="I2591" s="64"/>
      <c r="J2591" s="64" t="s">
        <v>2299</v>
      </c>
      <c r="K2591" s="64"/>
      <c r="L2591" s="64" t="s">
        <v>2300</v>
      </c>
    </row>
    <row r="2592" ht="15" customHeight="1" spans="1:12">
      <c r="A2592" s="65" t="s">
        <v>2710</v>
      </c>
      <c r="B2592" s="66" t="s">
        <v>2711</v>
      </c>
      <c r="C2592" s="66"/>
      <c r="D2592" s="65" t="s">
        <v>14</v>
      </c>
      <c r="E2592" s="65"/>
      <c r="F2592" s="65"/>
      <c r="G2592" s="65" t="s">
        <v>2392</v>
      </c>
      <c r="H2592" s="67">
        <v>0.1057</v>
      </c>
      <c r="I2592" s="67"/>
      <c r="J2592" s="70">
        <v>32.69</v>
      </c>
      <c r="K2592" s="70"/>
      <c r="L2592" s="70">
        <f>ROUND(ROUND(H2592,8)*J2592,2)</f>
        <v>3.46</v>
      </c>
    </row>
    <row r="2593" ht="15" customHeight="1" spans="1:12">
      <c r="A2593" s="65" t="s">
        <v>2395</v>
      </c>
      <c r="B2593" s="66" t="s">
        <v>2396</v>
      </c>
      <c r="C2593" s="66"/>
      <c r="D2593" s="65" t="s">
        <v>14</v>
      </c>
      <c r="E2593" s="65"/>
      <c r="F2593" s="65"/>
      <c r="G2593" s="65" t="s">
        <v>2392</v>
      </c>
      <c r="H2593" s="67">
        <v>0.1057</v>
      </c>
      <c r="I2593" s="67"/>
      <c r="J2593" s="70">
        <v>23.23</v>
      </c>
      <c r="K2593" s="70"/>
      <c r="L2593" s="70">
        <f>ROUND(ROUND(H2593,8)*J2593,2)</f>
        <v>2.46</v>
      </c>
    </row>
    <row r="2594" ht="18" customHeight="1" spans="1:12">
      <c r="A2594" s="2"/>
      <c r="B2594" s="2"/>
      <c r="C2594" s="2"/>
      <c r="D2594" s="2"/>
      <c r="E2594" s="2"/>
      <c r="F2594" s="2"/>
      <c r="G2594" s="2"/>
      <c r="H2594" s="68" t="s">
        <v>2393</v>
      </c>
      <c r="I2594" s="68"/>
      <c r="J2594" s="68"/>
      <c r="K2594" s="68"/>
      <c r="L2594" s="71">
        <f>SUM(L2592:L2593)</f>
        <v>5.92</v>
      </c>
    </row>
    <row r="2595" ht="15" customHeight="1" spans="1:12">
      <c r="A2595" s="2"/>
      <c r="B2595" s="2"/>
      <c r="C2595" s="2"/>
      <c r="D2595" s="2"/>
      <c r="E2595" s="2"/>
      <c r="F2595" s="2"/>
      <c r="G2595" s="2"/>
      <c r="H2595" s="69" t="s">
        <v>2318</v>
      </c>
      <c r="I2595" s="69"/>
      <c r="J2595" s="69"/>
      <c r="K2595" s="69"/>
      <c r="L2595" s="72">
        <f>SUM(L2590,L2594)</f>
        <v>15.12</v>
      </c>
    </row>
    <row r="2596" ht="9.95" customHeight="1" spans="1:12">
      <c r="A2596" s="2"/>
      <c r="B2596" s="2"/>
      <c r="C2596" s="2"/>
      <c r="D2596" s="2"/>
      <c r="E2596" s="2"/>
      <c r="F2596" s="2"/>
      <c r="G2596" s="2"/>
      <c r="H2596" s="61"/>
      <c r="I2596" s="61"/>
      <c r="J2596" s="61"/>
      <c r="K2596" s="61"/>
      <c r="L2596" s="61"/>
    </row>
    <row r="2597" ht="20.1" customHeight="1" spans="1:12">
      <c r="A2597" s="62" t="s">
        <v>3310</v>
      </c>
      <c r="B2597" s="62"/>
      <c r="C2597" s="62"/>
      <c r="D2597" s="62"/>
      <c r="E2597" s="62"/>
      <c r="F2597" s="62"/>
      <c r="G2597" s="62"/>
      <c r="H2597" s="62"/>
      <c r="I2597" s="62"/>
      <c r="J2597" s="62"/>
      <c r="K2597" s="62"/>
      <c r="L2597" s="62"/>
    </row>
    <row r="2598" ht="15" customHeight="1" spans="1:12">
      <c r="A2598" s="63" t="s">
        <v>2413</v>
      </c>
      <c r="B2598" s="63"/>
      <c r="C2598" s="63"/>
      <c r="D2598" s="64" t="s">
        <v>4</v>
      </c>
      <c r="E2598" s="64"/>
      <c r="F2598" s="64"/>
      <c r="G2598" s="64" t="s">
        <v>2297</v>
      </c>
      <c r="H2598" s="64" t="s">
        <v>2298</v>
      </c>
      <c r="I2598" s="64"/>
      <c r="J2598" s="64" t="s">
        <v>2299</v>
      </c>
      <c r="K2598" s="64"/>
      <c r="L2598" s="64" t="s">
        <v>2300</v>
      </c>
    </row>
    <row r="2599" ht="15" customHeight="1" spans="1:12">
      <c r="A2599" s="65" t="s">
        <v>3311</v>
      </c>
      <c r="B2599" s="66" t="s">
        <v>3312</v>
      </c>
      <c r="C2599" s="66"/>
      <c r="D2599" s="65" t="s">
        <v>643</v>
      </c>
      <c r="E2599" s="65"/>
      <c r="F2599" s="65"/>
      <c r="G2599" s="65" t="s">
        <v>376</v>
      </c>
      <c r="H2599" s="67">
        <v>1</v>
      </c>
      <c r="I2599" s="67"/>
      <c r="J2599" s="70">
        <v>14.96</v>
      </c>
      <c r="K2599" s="70"/>
      <c r="L2599" s="70">
        <f>ROUND(ROUND(H2599,8)*J2599,2)</f>
        <v>14.96</v>
      </c>
    </row>
    <row r="2600" ht="15" customHeight="1" spans="1:12">
      <c r="A2600" s="2"/>
      <c r="B2600" s="2"/>
      <c r="C2600" s="2"/>
      <c r="D2600" s="2"/>
      <c r="E2600" s="2"/>
      <c r="F2600" s="2"/>
      <c r="G2600" s="2"/>
      <c r="H2600" s="68" t="s">
        <v>2424</v>
      </c>
      <c r="I2600" s="68"/>
      <c r="J2600" s="68"/>
      <c r="K2600" s="68"/>
      <c r="L2600" s="71">
        <f>SUM(L2599:L2599)</f>
        <v>14.96</v>
      </c>
    </row>
    <row r="2601" ht="15" customHeight="1" spans="1:12">
      <c r="A2601" s="63" t="s">
        <v>2389</v>
      </c>
      <c r="B2601" s="63"/>
      <c r="C2601" s="63"/>
      <c r="D2601" s="64" t="s">
        <v>4</v>
      </c>
      <c r="E2601" s="64"/>
      <c r="F2601" s="64"/>
      <c r="G2601" s="64" t="s">
        <v>2297</v>
      </c>
      <c r="H2601" s="64" t="s">
        <v>2298</v>
      </c>
      <c r="I2601" s="64"/>
      <c r="J2601" s="64" t="s">
        <v>2299</v>
      </c>
      <c r="K2601" s="64"/>
      <c r="L2601" s="64" t="s">
        <v>2300</v>
      </c>
    </row>
    <row r="2602" ht="15" customHeight="1" spans="1:12">
      <c r="A2602" s="65" t="s">
        <v>2710</v>
      </c>
      <c r="B2602" s="66" t="s">
        <v>2711</v>
      </c>
      <c r="C2602" s="66"/>
      <c r="D2602" s="65" t="s">
        <v>14</v>
      </c>
      <c r="E2602" s="65"/>
      <c r="F2602" s="65"/>
      <c r="G2602" s="65" t="s">
        <v>2392</v>
      </c>
      <c r="H2602" s="67">
        <v>0.1354</v>
      </c>
      <c r="I2602" s="67"/>
      <c r="J2602" s="70">
        <v>32.69</v>
      </c>
      <c r="K2602" s="70"/>
      <c r="L2602" s="70">
        <f>ROUND(ROUND(H2602,8)*J2602,2)</f>
        <v>4.43</v>
      </c>
    </row>
    <row r="2603" ht="15" customHeight="1" spans="1:12">
      <c r="A2603" s="65" t="s">
        <v>2395</v>
      </c>
      <c r="B2603" s="66" t="s">
        <v>2396</v>
      </c>
      <c r="C2603" s="66"/>
      <c r="D2603" s="65" t="s">
        <v>14</v>
      </c>
      <c r="E2603" s="65"/>
      <c r="F2603" s="65"/>
      <c r="G2603" s="65" t="s">
        <v>2392</v>
      </c>
      <c r="H2603" s="67">
        <v>0.1354</v>
      </c>
      <c r="I2603" s="67"/>
      <c r="J2603" s="70">
        <v>23.23</v>
      </c>
      <c r="K2603" s="70"/>
      <c r="L2603" s="70">
        <f>ROUND(ROUND(H2603,8)*J2603,2)</f>
        <v>3.15</v>
      </c>
    </row>
    <row r="2604" ht="18" customHeight="1" spans="1:12">
      <c r="A2604" s="2"/>
      <c r="B2604" s="2"/>
      <c r="C2604" s="2"/>
      <c r="D2604" s="2"/>
      <c r="E2604" s="2"/>
      <c r="F2604" s="2"/>
      <c r="G2604" s="2"/>
      <c r="H2604" s="68" t="s">
        <v>2393</v>
      </c>
      <c r="I2604" s="68"/>
      <c r="J2604" s="68"/>
      <c r="K2604" s="68"/>
      <c r="L2604" s="71">
        <f>SUM(L2602:L2603)</f>
        <v>7.58</v>
      </c>
    </row>
    <row r="2605" ht="15" customHeight="1" spans="1:12">
      <c r="A2605" s="2"/>
      <c r="B2605" s="2"/>
      <c r="C2605" s="2"/>
      <c r="D2605" s="2"/>
      <c r="E2605" s="2"/>
      <c r="F2605" s="2"/>
      <c r="G2605" s="2"/>
      <c r="H2605" s="69" t="s">
        <v>2318</v>
      </c>
      <c r="I2605" s="69"/>
      <c r="J2605" s="69"/>
      <c r="K2605" s="69"/>
      <c r="L2605" s="72">
        <f>SUM(L2600,L2604)</f>
        <v>22.54</v>
      </c>
    </row>
    <row r="2606" ht="9.95" customHeight="1" spans="1:12">
      <c r="A2606" s="2"/>
      <c r="B2606" s="2"/>
      <c r="C2606" s="2"/>
      <c r="D2606" s="2"/>
      <c r="E2606" s="2"/>
      <c r="F2606" s="2"/>
      <c r="G2606" s="2"/>
      <c r="H2606" s="61"/>
      <c r="I2606" s="61"/>
      <c r="J2606" s="61"/>
      <c r="K2606" s="61"/>
      <c r="L2606" s="61"/>
    </row>
    <row r="2607" ht="20.1" customHeight="1" spans="1:12">
      <c r="A2607" s="62" t="s">
        <v>3313</v>
      </c>
      <c r="B2607" s="62"/>
      <c r="C2607" s="62"/>
      <c r="D2607" s="62"/>
      <c r="E2607" s="62"/>
      <c r="F2607" s="62"/>
      <c r="G2607" s="62"/>
      <c r="H2607" s="62"/>
      <c r="I2607" s="62"/>
      <c r="J2607" s="62"/>
      <c r="K2607" s="62"/>
      <c r="L2607" s="62"/>
    </row>
    <row r="2608" ht="15" customHeight="1" spans="1:12">
      <c r="A2608" s="63" t="s">
        <v>2413</v>
      </c>
      <c r="B2608" s="63"/>
      <c r="C2608" s="63"/>
      <c r="D2608" s="64" t="s">
        <v>4</v>
      </c>
      <c r="E2608" s="64"/>
      <c r="F2608" s="64"/>
      <c r="G2608" s="64" t="s">
        <v>2297</v>
      </c>
      <c r="H2608" s="64" t="s">
        <v>2298</v>
      </c>
      <c r="I2608" s="64"/>
      <c r="J2608" s="64" t="s">
        <v>2299</v>
      </c>
      <c r="K2608" s="64"/>
      <c r="L2608" s="64" t="s">
        <v>2300</v>
      </c>
    </row>
    <row r="2609" ht="21" customHeight="1" spans="1:12">
      <c r="A2609" s="65" t="s">
        <v>3314</v>
      </c>
      <c r="B2609" s="66" t="s">
        <v>3315</v>
      </c>
      <c r="C2609" s="66"/>
      <c r="D2609" s="65" t="s">
        <v>3081</v>
      </c>
      <c r="E2609" s="65"/>
      <c r="F2609" s="65"/>
      <c r="G2609" s="65" t="s">
        <v>35</v>
      </c>
      <c r="H2609" s="67">
        <v>1</v>
      </c>
      <c r="I2609" s="67"/>
      <c r="J2609" s="70">
        <v>32.09</v>
      </c>
      <c r="K2609" s="70"/>
      <c r="L2609" s="70">
        <f>ROUND(ROUND(H2609,8)*J2609,2)</f>
        <v>32.09</v>
      </c>
    </row>
    <row r="2610" ht="15" customHeight="1" spans="1:12">
      <c r="A2610" s="2"/>
      <c r="B2610" s="2"/>
      <c r="C2610" s="2"/>
      <c r="D2610" s="2"/>
      <c r="E2610" s="2"/>
      <c r="F2610" s="2"/>
      <c r="G2610" s="2"/>
      <c r="H2610" s="68" t="s">
        <v>2424</v>
      </c>
      <c r="I2610" s="68"/>
      <c r="J2610" s="68"/>
      <c r="K2610" s="68"/>
      <c r="L2610" s="71">
        <f>SUM(L2609:L2609)</f>
        <v>32.09</v>
      </c>
    </row>
    <row r="2611" ht="15" customHeight="1" spans="1:12">
      <c r="A2611" s="63" t="s">
        <v>2389</v>
      </c>
      <c r="B2611" s="63"/>
      <c r="C2611" s="63"/>
      <c r="D2611" s="64" t="s">
        <v>4</v>
      </c>
      <c r="E2611" s="64"/>
      <c r="F2611" s="64"/>
      <c r="G2611" s="64" t="s">
        <v>2297</v>
      </c>
      <c r="H2611" s="64" t="s">
        <v>2298</v>
      </c>
      <c r="I2611" s="64"/>
      <c r="J2611" s="64" t="s">
        <v>2299</v>
      </c>
      <c r="K2611" s="64"/>
      <c r="L2611" s="64" t="s">
        <v>2300</v>
      </c>
    </row>
    <row r="2612" ht="21" customHeight="1" spans="1:12">
      <c r="A2612" s="65" t="s">
        <v>3219</v>
      </c>
      <c r="B2612" s="66" t="s">
        <v>3220</v>
      </c>
      <c r="C2612" s="66"/>
      <c r="D2612" s="65" t="s">
        <v>14</v>
      </c>
      <c r="E2612" s="65"/>
      <c r="F2612" s="65"/>
      <c r="G2612" s="65" t="s">
        <v>2392</v>
      </c>
      <c r="H2612" s="67">
        <v>0.205</v>
      </c>
      <c r="I2612" s="67"/>
      <c r="J2612" s="70">
        <v>24.39</v>
      </c>
      <c r="K2612" s="70"/>
      <c r="L2612" s="70">
        <f>ROUND(ROUND(H2612,8)*J2612,2)</f>
        <v>5</v>
      </c>
    </row>
    <row r="2613" ht="15" customHeight="1" spans="1:12">
      <c r="A2613" s="65" t="s">
        <v>2710</v>
      </c>
      <c r="B2613" s="66" t="s">
        <v>2711</v>
      </c>
      <c r="C2613" s="66"/>
      <c r="D2613" s="65" t="s">
        <v>14</v>
      </c>
      <c r="E2613" s="65"/>
      <c r="F2613" s="65"/>
      <c r="G2613" s="65" t="s">
        <v>2392</v>
      </c>
      <c r="H2613" s="67">
        <v>0.205</v>
      </c>
      <c r="I2613" s="67"/>
      <c r="J2613" s="70">
        <v>32.69</v>
      </c>
      <c r="K2613" s="70"/>
      <c r="L2613" s="70">
        <f>ROUND(ROUND(H2613,8)*J2613,2)</f>
        <v>6.7</v>
      </c>
    </row>
    <row r="2614" ht="18" customHeight="1" spans="1:12">
      <c r="A2614" s="2"/>
      <c r="B2614" s="2"/>
      <c r="C2614" s="2"/>
      <c r="D2614" s="2"/>
      <c r="E2614" s="2"/>
      <c r="F2614" s="2"/>
      <c r="G2614" s="2"/>
      <c r="H2614" s="68" t="s">
        <v>2393</v>
      </c>
      <c r="I2614" s="68"/>
      <c r="J2614" s="68"/>
      <c r="K2614" s="68"/>
      <c r="L2614" s="71">
        <f>SUM(L2612:L2613)</f>
        <v>11.7</v>
      </c>
    </row>
    <row r="2615" ht="15" customHeight="1" spans="1:12">
      <c r="A2615" s="93" t="s">
        <v>3316</v>
      </c>
      <c r="B2615" s="93"/>
      <c r="C2615" s="93"/>
      <c r="D2615" s="93"/>
      <c r="E2615" s="2"/>
      <c r="F2615" s="2"/>
      <c r="G2615" s="2"/>
      <c r="H2615" s="69" t="s">
        <v>2318</v>
      </c>
      <c r="I2615" s="69"/>
      <c r="J2615" s="69"/>
      <c r="K2615" s="69"/>
      <c r="L2615" s="72">
        <v>43.79</v>
      </c>
    </row>
    <row r="2616" ht="2.1" customHeight="1" spans="1:12">
      <c r="A2616" s="93"/>
      <c r="B2616" s="93"/>
      <c r="C2616" s="93"/>
      <c r="D2616" s="93"/>
      <c r="E2616" s="2"/>
      <c r="F2616" s="2"/>
      <c r="G2616" s="2"/>
      <c r="H2616" s="2"/>
      <c r="I2616" s="2"/>
      <c r="J2616" s="2"/>
      <c r="K2616" s="2"/>
      <c r="L2616" s="2"/>
    </row>
    <row r="2617" ht="9.95" customHeight="1" spans="1:12">
      <c r="A2617" s="2"/>
      <c r="B2617" s="2"/>
      <c r="C2617" s="2"/>
      <c r="D2617" s="2"/>
      <c r="E2617" s="2"/>
      <c r="F2617" s="2"/>
      <c r="G2617" s="2"/>
      <c r="H2617" s="61"/>
      <c r="I2617" s="61"/>
      <c r="J2617" s="61"/>
      <c r="K2617" s="61"/>
      <c r="L2617" s="61"/>
    </row>
    <row r="2618" ht="20.1" customHeight="1" spans="1:12">
      <c r="A2618" s="62" t="s">
        <v>3317</v>
      </c>
      <c r="B2618" s="62"/>
      <c r="C2618" s="62"/>
      <c r="D2618" s="62"/>
      <c r="E2618" s="62"/>
      <c r="F2618" s="62"/>
      <c r="G2618" s="62"/>
      <c r="H2618" s="62"/>
      <c r="I2618" s="62"/>
      <c r="J2618" s="62"/>
      <c r="K2618" s="62"/>
      <c r="L2618" s="62"/>
    </row>
    <row r="2619" ht="15" customHeight="1" spans="1:12">
      <c r="A2619" s="63" t="s">
        <v>2413</v>
      </c>
      <c r="B2619" s="63"/>
      <c r="C2619" s="63"/>
      <c r="D2619" s="64" t="s">
        <v>4</v>
      </c>
      <c r="E2619" s="64"/>
      <c r="F2619" s="64"/>
      <c r="G2619" s="64" t="s">
        <v>2297</v>
      </c>
      <c r="H2619" s="64" t="s">
        <v>2298</v>
      </c>
      <c r="I2619" s="64"/>
      <c r="J2619" s="64" t="s">
        <v>2299</v>
      </c>
      <c r="K2619" s="64"/>
      <c r="L2619" s="64" t="s">
        <v>2300</v>
      </c>
    </row>
    <row r="2620" ht="29.1" customHeight="1" spans="1:12">
      <c r="A2620" s="65" t="s">
        <v>3318</v>
      </c>
      <c r="B2620" s="66" t="s">
        <v>3319</v>
      </c>
      <c r="C2620" s="66"/>
      <c r="D2620" s="65" t="s">
        <v>14</v>
      </c>
      <c r="E2620" s="65"/>
      <c r="F2620" s="65"/>
      <c r="G2620" s="65" t="s">
        <v>146</v>
      </c>
      <c r="H2620" s="67">
        <v>1.017</v>
      </c>
      <c r="I2620" s="67"/>
      <c r="J2620" s="70">
        <v>13.28</v>
      </c>
      <c r="K2620" s="70"/>
      <c r="L2620" s="70">
        <f>ROUND(ROUND(H2620,8)*J2620,2)</f>
        <v>13.51</v>
      </c>
    </row>
    <row r="2621" ht="15" customHeight="1" spans="1:12">
      <c r="A2621" s="2"/>
      <c r="B2621" s="2"/>
      <c r="C2621" s="2"/>
      <c r="D2621" s="2"/>
      <c r="E2621" s="2"/>
      <c r="F2621" s="2"/>
      <c r="G2621" s="2"/>
      <c r="H2621" s="68" t="s">
        <v>2424</v>
      </c>
      <c r="I2621" s="68"/>
      <c r="J2621" s="68"/>
      <c r="K2621" s="68"/>
      <c r="L2621" s="71">
        <f>SUM(L2620:L2620)</f>
        <v>13.51</v>
      </c>
    </row>
    <row r="2622" ht="15" customHeight="1" spans="1:12">
      <c r="A2622" s="63" t="s">
        <v>2389</v>
      </c>
      <c r="B2622" s="63"/>
      <c r="C2622" s="63"/>
      <c r="D2622" s="64" t="s">
        <v>4</v>
      </c>
      <c r="E2622" s="64"/>
      <c r="F2622" s="64"/>
      <c r="G2622" s="64" t="s">
        <v>2297</v>
      </c>
      <c r="H2622" s="64" t="s">
        <v>2298</v>
      </c>
      <c r="I2622" s="64"/>
      <c r="J2622" s="64" t="s">
        <v>2299</v>
      </c>
      <c r="K2622" s="64"/>
      <c r="L2622" s="64" t="s">
        <v>2300</v>
      </c>
    </row>
    <row r="2623" ht="21" customHeight="1" spans="1:12">
      <c r="A2623" s="65" t="s">
        <v>3219</v>
      </c>
      <c r="B2623" s="66" t="s">
        <v>3220</v>
      </c>
      <c r="C2623" s="66"/>
      <c r="D2623" s="65" t="s">
        <v>14</v>
      </c>
      <c r="E2623" s="65"/>
      <c r="F2623" s="65"/>
      <c r="G2623" s="65" t="s">
        <v>2392</v>
      </c>
      <c r="H2623" s="67">
        <v>0.177</v>
      </c>
      <c r="I2623" s="67"/>
      <c r="J2623" s="70">
        <v>24.39</v>
      </c>
      <c r="K2623" s="70"/>
      <c r="L2623" s="70">
        <f>ROUND(ROUND(H2623,8)*J2623,2)</f>
        <v>4.32</v>
      </c>
    </row>
    <row r="2624" ht="15" customHeight="1" spans="1:12">
      <c r="A2624" s="65" t="s">
        <v>2710</v>
      </c>
      <c r="B2624" s="66" t="s">
        <v>2711</v>
      </c>
      <c r="C2624" s="66"/>
      <c r="D2624" s="65" t="s">
        <v>14</v>
      </c>
      <c r="E2624" s="65"/>
      <c r="F2624" s="65"/>
      <c r="G2624" s="65" t="s">
        <v>2392</v>
      </c>
      <c r="H2624" s="67">
        <v>0.177</v>
      </c>
      <c r="I2624" s="67"/>
      <c r="J2624" s="70">
        <v>32.69</v>
      </c>
      <c r="K2624" s="70"/>
      <c r="L2624" s="70">
        <f>ROUND(ROUND(H2624,8)*J2624,2)</f>
        <v>5.79</v>
      </c>
    </row>
    <row r="2625" ht="18" customHeight="1" spans="1:12">
      <c r="A2625" s="2"/>
      <c r="B2625" s="2"/>
      <c r="C2625" s="2"/>
      <c r="D2625" s="2"/>
      <c r="E2625" s="2"/>
      <c r="F2625" s="2"/>
      <c r="G2625" s="2"/>
      <c r="H2625" s="68" t="s">
        <v>2393</v>
      </c>
      <c r="I2625" s="68"/>
      <c r="J2625" s="68"/>
      <c r="K2625" s="68"/>
      <c r="L2625" s="71">
        <f>SUM(L2623:L2624)</f>
        <v>10.11</v>
      </c>
    </row>
    <row r="2626" ht="15" customHeight="1" spans="1:12">
      <c r="A2626" s="93" t="s">
        <v>3320</v>
      </c>
      <c r="B2626" s="93"/>
      <c r="C2626" s="93"/>
      <c r="D2626" s="93"/>
      <c r="E2626" s="2"/>
      <c r="F2626" s="2"/>
      <c r="G2626" s="2"/>
      <c r="H2626" s="69" t="s">
        <v>2318</v>
      </c>
      <c r="I2626" s="69"/>
      <c r="J2626" s="69"/>
      <c r="K2626" s="69"/>
      <c r="L2626" s="72">
        <v>23.62</v>
      </c>
    </row>
    <row r="2627" ht="2.1" customHeight="1" spans="1:12">
      <c r="A2627" s="93"/>
      <c r="B2627" s="93"/>
      <c r="C2627" s="93"/>
      <c r="D2627" s="93"/>
      <c r="E2627" s="2"/>
      <c r="F2627" s="2"/>
      <c r="G2627" s="2"/>
      <c r="H2627" s="2"/>
      <c r="I2627" s="2"/>
      <c r="J2627" s="2"/>
      <c r="K2627" s="2"/>
      <c r="L2627" s="2"/>
    </row>
    <row r="2628" ht="9.95" customHeight="1" spans="1:12">
      <c r="A2628" s="2"/>
      <c r="B2628" s="2"/>
      <c r="C2628" s="2"/>
      <c r="D2628" s="2"/>
      <c r="E2628" s="2"/>
      <c r="F2628" s="2"/>
      <c r="G2628" s="2"/>
      <c r="H2628" s="61"/>
      <c r="I2628" s="61"/>
      <c r="J2628" s="61"/>
      <c r="K2628" s="61"/>
      <c r="L2628" s="61"/>
    </row>
    <row r="2629" ht="20.1" customHeight="1" spans="1:12">
      <c r="A2629" s="62" t="s">
        <v>3321</v>
      </c>
      <c r="B2629" s="62"/>
      <c r="C2629" s="62"/>
      <c r="D2629" s="62"/>
      <c r="E2629" s="62"/>
      <c r="F2629" s="62"/>
      <c r="G2629" s="62"/>
      <c r="H2629" s="62"/>
      <c r="I2629" s="62"/>
      <c r="J2629" s="62"/>
      <c r="K2629" s="62"/>
      <c r="L2629" s="62"/>
    </row>
    <row r="2630" ht="15" customHeight="1" spans="1:12">
      <c r="A2630" s="63" t="s">
        <v>2413</v>
      </c>
      <c r="B2630" s="63"/>
      <c r="C2630" s="63"/>
      <c r="D2630" s="64" t="s">
        <v>4</v>
      </c>
      <c r="E2630" s="64"/>
      <c r="F2630" s="64"/>
      <c r="G2630" s="64" t="s">
        <v>2297</v>
      </c>
      <c r="H2630" s="64" t="s">
        <v>2298</v>
      </c>
      <c r="I2630" s="64"/>
      <c r="J2630" s="64" t="s">
        <v>2299</v>
      </c>
      <c r="K2630" s="64"/>
      <c r="L2630" s="64" t="s">
        <v>2300</v>
      </c>
    </row>
    <row r="2631" ht="21" customHeight="1" spans="1:12">
      <c r="A2631" s="65" t="s">
        <v>3322</v>
      </c>
      <c r="B2631" s="66" t="s">
        <v>3323</v>
      </c>
      <c r="C2631" s="66"/>
      <c r="D2631" s="65" t="s">
        <v>14</v>
      </c>
      <c r="E2631" s="65"/>
      <c r="F2631" s="65"/>
      <c r="G2631" s="65" t="s">
        <v>146</v>
      </c>
      <c r="H2631" s="67">
        <v>1.017</v>
      </c>
      <c r="I2631" s="67"/>
      <c r="J2631" s="70">
        <v>19.29</v>
      </c>
      <c r="K2631" s="70"/>
      <c r="L2631" s="70">
        <f>ROUND(ROUND(H2631,8)*J2631,2)</f>
        <v>19.62</v>
      </c>
    </row>
    <row r="2632" ht="15" customHeight="1" spans="1:12">
      <c r="A2632" s="2"/>
      <c r="B2632" s="2"/>
      <c r="C2632" s="2"/>
      <c r="D2632" s="2"/>
      <c r="E2632" s="2"/>
      <c r="F2632" s="2"/>
      <c r="G2632" s="2"/>
      <c r="H2632" s="68" t="s">
        <v>2424</v>
      </c>
      <c r="I2632" s="68"/>
      <c r="J2632" s="68"/>
      <c r="K2632" s="68"/>
      <c r="L2632" s="71">
        <f>SUM(L2631:L2631)</f>
        <v>19.62</v>
      </c>
    </row>
    <row r="2633" ht="15" customHeight="1" spans="1:12">
      <c r="A2633" s="63" t="s">
        <v>2389</v>
      </c>
      <c r="B2633" s="63"/>
      <c r="C2633" s="63"/>
      <c r="D2633" s="64" t="s">
        <v>4</v>
      </c>
      <c r="E2633" s="64"/>
      <c r="F2633" s="64"/>
      <c r="G2633" s="64" t="s">
        <v>2297</v>
      </c>
      <c r="H2633" s="64" t="s">
        <v>2298</v>
      </c>
      <c r="I2633" s="64"/>
      <c r="J2633" s="64" t="s">
        <v>2299</v>
      </c>
      <c r="K2633" s="64"/>
      <c r="L2633" s="64" t="s">
        <v>2300</v>
      </c>
    </row>
    <row r="2634" ht="21" customHeight="1" spans="1:12">
      <c r="A2634" s="65" t="s">
        <v>3219</v>
      </c>
      <c r="B2634" s="66" t="s">
        <v>3220</v>
      </c>
      <c r="C2634" s="66"/>
      <c r="D2634" s="65" t="s">
        <v>14</v>
      </c>
      <c r="E2634" s="65"/>
      <c r="F2634" s="65"/>
      <c r="G2634" s="65" t="s">
        <v>2392</v>
      </c>
      <c r="H2634" s="67">
        <v>0.197</v>
      </c>
      <c r="I2634" s="67"/>
      <c r="J2634" s="70">
        <v>24.39</v>
      </c>
      <c r="K2634" s="70"/>
      <c r="L2634" s="70">
        <f>ROUND(ROUND(H2634,8)*J2634,2)</f>
        <v>4.8</v>
      </c>
    </row>
    <row r="2635" ht="15" customHeight="1" spans="1:12">
      <c r="A2635" s="65" t="s">
        <v>2710</v>
      </c>
      <c r="B2635" s="66" t="s">
        <v>2711</v>
      </c>
      <c r="C2635" s="66"/>
      <c r="D2635" s="65" t="s">
        <v>14</v>
      </c>
      <c r="E2635" s="65"/>
      <c r="F2635" s="65"/>
      <c r="G2635" s="65" t="s">
        <v>2392</v>
      </c>
      <c r="H2635" s="67">
        <v>0.197</v>
      </c>
      <c r="I2635" s="67"/>
      <c r="J2635" s="70">
        <v>32.69</v>
      </c>
      <c r="K2635" s="70"/>
      <c r="L2635" s="70">
        <f>ROUND(ROUND(H2635,8)*J2635,2)</f>
        <v>6.44</v>
      </c>
    </row>
    <row r="2636" ht="18" customHeight="1" spans="1:12">
      <c r="A2636" s="2"/>
      <c r="B2636" s="2"/>
      <c r="C2636" s="2"/>
      <c r="D2636" s="2"/>
      <c r="E2636" s="2"/>
      <c r="F2636" s="2"/>
      <c r="G2636" s="2"/>
      <c r="H2636" s="68" t="s">
        <v>2393</v>
      </c>
      <c r="I2636" s="68"/>
      <c r="J2636" s="68"/>
      <c r="K2636" s="68"/>
      <c r="L2636" s="71">
        <f>SUM(L2634:L2635)</f>
        <v>11.24</v>
      </c>
    </row>
    <row r="2637" ht="15" customHeight="1" spans="1:12">
      <c r="A2637" s="93" t="s">
        <v>3324</v>
      </c>
      <c r="B2637" s="93"/>
      <c r="C2637" s="93"/>
      <c r="D2637" s="93"/>
      <c r="E2637" s="2"/>
      <c r="F2637" s="2"/>
      <c r="G2637" s="2"/>
      <c r="H2637" s="69" t="s">
        <v>2318</v>
      </c>
      <c r="I2637" s="69"/>
      <c r="J2637" s="69"/>
      <c r="K2637" s="69"/>
      <c r="L2637" s="72">
        <v>30.86</v>
      </c>
    </row>
    <row r="2638" ht="2.1" customHeight="1" spans="1:12">
      <c r="A2638" s="93"/>
      <c r="B2638" s="93"/>
      <c r="C2638" s="93"/>
      <c r="D2638" s="93"/>
      <c r="E2638" s="2"/>
      <c r="F2638" s="2"/>
      <c r="G2638" s="2"/>
      <c r="H2638" s="2"/>
      <c r="I2638" s="2"/>
      <c r="J2638" s="2"/>
      <c r="K2638" s="2"/>
      <c r="L2638" s="2"/>
    </row>
    <row r="2639" ht="9.95" customHeight="1" spans="1:12">
      <c r="A2639" s="2"/>
      <c r="B2639" s="2"/>
      <c r="C2639" s="2"/>
      <c r="D2639" s="2"/>
      <c r="E2639" s="2"/>
      <c r="F2639" s="2"/>
      <c r="G2639" s="2"/>
      <c r="H2639" s="61"/>
      <c r="I2639" s="61"/>
      <c r="J2639" s="61"/>
      <c r="K2639" s="61"/>
      <c r="L2639" s="61"/>
    </row>
    <row r="2640" ht="20.1" customHeight="1" spans="1:12">
      <c r="A2640" s="62" t="s">
        <v>3325</v>
      </c>
      <c r="B2640" s="62"/>
      <c r="C2640" s="62"/>
      <c r="D2640" s="62"/>
      <c r="E2640" s="62"/>
      <c r="F2640" s="62"/>
      <c r="G2640" s="62"/>
      <c r="H2640" s="62"/>
      <c r="I2640" s="62"/>
      <c r="J2640" s="62"/>
      <c r="K2640" s="62"/>
      <c r="L2640" s="62"/>
    </row>
    <row r="2641" ht="15" customHeight="1" spans="1:12">
      <c r="A2641" s="63" t="s">
        <v>2413</v>
      </c>
      <c r="B2641" s="63"/>
      <c r="C2641" s="63"/>
      <c r="D2641" s="64" t="s">
        <v>4</v>
      </c>
      <c r="E2641" s="64"/>
      <c r="F2641" s="64"/>
      <c r="G2641" s="64" t="s">
        <v>2297</v>
      </c>
      <c r="H2641" s="64" t="s">
        <v>2298</v>
      </c>
      <c r="I2641" s="64"/>
      <c r="J2641" s="64" t="s">
        <v>2299</v>
      </c>
      <c r="K2641" s="64"/>
      <c r="L2641" s="64" t="s">
        <v>2300</v>
      </c>
    </row>
    <row r="2642" ht="15" customHeight="1" spans="1:12">
      <c r="A2642" s="65" t="s">
        <v>3326</v>
      </c>
      <c r="B2642" s="66" t="s">
        <v>669</v>
      </c>
      <c r="C2642" s="66"/>
      <c r="D2642" s="65" t="s">
        <v>643</v>
      </c>
      <c r="E2642" s="65"/>
      <c r="F2642" s="65"/>
      <c r="G2642" s="65" t="s">
        <v>383</v>
      </c>
      <c r="H2642" s="67">
        <v>1.05</v>
      </c>
      <c r="I2642" s="67"/>
      <c r="J2642" s="70">
        <v>10.74</v>
      </c>
      <c r="K2642" s="70"/>
      <c r="L2642" s="70">
        <f>ROUND(ROUND(H2642,8)*J2642,2)</f>
        <v>11.28</v>
      </c>
    </row>
    <row r="2643" ht="15" customHeight="1" spans="1:12">
      <c r="A2643" s="2"/>
      <c r="B2643" s="2"/>
      <c r="C2643" s="2"/>
      <c r="D2643" s="2"/>
      <c r="E2643" s="2"/>
      <c r="F2643" s="2"/>
      <c r="G2643" s="2"/>
      <c r="H2643" s="68" t="s">
        <v>2424</v>
      </c>
      <c r="I2643" s="68"/>
      <c r="J2643" s="68"/>
      <c r="K2643" s="68"/>
      <c r="L2643" s="71">
        <f>SUM(L2642:L2642)</f>
        <v>11.28</v>
      </c>
    </row>
    <row r="2644" ht="15" customHeight="1" spans="1:12">
      <c r="A2644" s="63" t="s">
        <v>2389</v>
      </c>
      <c r="B2644" s="63"/>
      <c r="C2644" s="63"/>
      <c r="D2644" s="64" t="s">
        <v>4</v>
      </c>
      <c r="E2644" s="64"/>
      <c r="F2644" s="64"/>
      <c r="G2644" s="64" t="s">
        <v>2297</v>
      </c>
      <c r="H2644" s="64" t="s">
        <v>2298</v>
      </c>
      <c r="I2644" s="64"/>
      <c r="J2644" s="64" t="s">
        <v>2299</v>
      </c>
      <c r="K2644" s="64"/>
      <c r="L2644" s="64" t="s">
        <v>2300</v>
      </c>
    </row>
    <row r="2645" ht="15" customHeight="1" spans="1:12">
      <c r="A2645" s="65" t="s">
        <v>2710</v>
      </c>
      <c r="B2645" s="66" t="s">
        <v>2711</v>
      </c>
      <c r="C2645" s="66"/>
      <c r="D2645" s="65" t="s">
        <v>14</v>
      </c>
      <c r="E2645" s="65"/>
      <c r="F2645" s="65"/>
      <c r="G2645" s="65" t="s">
        <v>2392</v>
      </c>
      <c r="H2645" s="67">
        <v>0.5</v>
      </c>
      <c r="I2645" s="67"/>
      <c r="J2645" s="70">
        <v>32.69</v>
      </c>
      <c r="K2645" s="70"/>
      <c r="L2645" s="70">
        <f>ROUND(ROUND(H2645,8)*J2645,2)</f>
        <v>16.35</v>
      </c>
    </row>
    <row r="2646" ht="15" customHeight="1" spans="1:12">
      <c r="A2646" s="65" t="s">
        <v>2395</v>
      </c>
      <c r="B2646" s="66" t="s">
        <v>2396</v>
      </c>
      <c r="C2646" s="66"/>
      <c r="D2646" s="65" t="s">
        <v>14</v>
      </c>
      <c r="E2646" s="65"/>
      <c r="F2646" s="65"/>
      <c r="G2646" s="65" t="s">
        <v>2392</v>
      </c>
      <c r="H2646" s="67">
        <v>0.5</v>
      </c>
      <c r="I2646" s="67"/>
      <c r="J2646" s="70">
        <v>23.23</v>
      </c>
      <c r="K2646" s="70"/>
      <c r="L2646" s="70">
        <f>ROUND(ROUND(H2646,8)*J2646,2)</f>
        <v>11.62</v>
      </c>
    </row>
    <row r="2647" ht="18" customHeight="1" spans="1:12">
      <c r="A2647" s="2"/>
      <c r="B2647" s="2"/>
      <c r="C2647" s="2"/>
      <c r="D2647" s="2"/>
      <c r="E2647" s="2"/>
      <c r="F2647" s="2"/>
      <c r="G2647" s="2"/>
      <c r="H2647" s="68" t="s">
        <v>2393</v>
      </c>
      <c r="I2647" s="68"/>
      <c r="J2647" s="68"/>
      <c r="K2647" s="68"/>
      <c r="L2647" s="71">
        <f>SUM(L2645:L2646)</f>
        <v>27.97</v>
      </c>
    </row>
    <row r="2648" ht="15" customHeight="1" spans="1:12">
      <c r="A2648" s="2"/>
      <c r="B2648" s="2"/>
      <c r="C2648" s="2"/>
      <c r="D2648" s="2"/>
      <c r="E2648" s="2"/>
      <c r="F2648" s="2"/>
      <c r="G2648" s="2"/>
      <c r="H2648" s="69" t="s">
        <v>2318</v>
      </c>
      <c r="I2648" s="69"/>
      <c r="J2648" s="69"/>
      <c r="K2648" s="69"/>
      <c r="L2648" s="72">
        <f>SUM(L2643,L2647)</f>
        <v>39.25</v>
      </c>
    </row>
    <row r="2649" ht="9.95" customHeight="1" spans="1:12">
      <c r="A2649" s="2"/>
      <c r="B2649" s="2"/>
      <c r="C2649" s="2"/>
      <c r="D2649" s="2"/>
      <c r="E2649" s="2"/>
      <c r="F2649" s="2"/>
      <c r="G2649" s="2"/>
      <c r="H2649" s="61"/>
      <c r="I2649" s="61"/>
      <c r="J2649" s="61"/>
      <c r="K2649" s="61"/>
      <c r="L2649" s="61"/>
    </row>
    <row r="2650" ht="20.1" customHeight="1" spans="1:12">
      <c r="A2650" s="62" t="s">
        <v>3327</v>
      </c>
      <c r="B2650" s="62"/>
      <c r="C2650" s="62"/>
      <c r="D2650" s="62"/>
      <c r="E2650" s="62"/>
      <c r="F2650" s="62"/>
      <c r="G2650" s="62"/>
      <c r="H2650" s="62"/>
      <c r="I2650" s="62"/>
      <c r="J2650" s="62"/>
      <c r="K2650" s="62"/>
      <c r="L2650" s="62"/>
    </row>
    <row r="2651" ht="15" customHeight="1" spans="1:12">
      <c r="A2651" s="63" t="s">
        <v>2413</v>
      </c>
      <c r="B2651" s="63"/>
      <c r="C2651" s="63"/>
      <c r="D2651" s="64" t="s">
        <v>4</v>
      </c>
      <c r="E2651" s="64"/>
      <c r="F2651" s="64"/>
      <c r="G2651" s="64" t="s">
        <v>2297</v>
      </c>
      <c r="H2651" s="64" t="s">
        <v>2298</v>
      </c>
      <c r="I2651" s="64"/>
      <c r="J2651" s="64" t="s">
        <v>2299</v>
      </c>
      <c r="K2651" s="64"/>
      <c r="L2651" s="64" t="s">
        <v>2300</v>
      </c>
    </row>
    <row r="2652" ht="21" customHeight="1" spans="1:12">
      <c r="A2652" s="65" t="s">
        <v>3328</v>
      </c>
      <c r="B2652" s="66" t="s">
        <v>3329</v>
      </c>
      <c r="C2652" s="66"/>
      <c r="D2652" s="65" t="s">
        <v>643</v>
      </c>
      <c r="E2652" s="65"/>
      <c r="F2652" s="65"/>
      <c r="G2652" s="65" t="s">
        <v>376</v>
      </c>
      <c r="H2652" s="67">
        <v>1</v>
      </c>
      <c r="I2652" s="67"/>
      <c r="J2652" s="70">
        <v>11.1</v>
      </c>
      <c r="K2652" s="70"/>
      <c r="L2652" s="70">
        <f>ROUND(ROUND(H2652,8)*J2652,2)</f>
        <v>11.1</v>
      </c>
    </row>
    <row r="2653" ht="15" customHeight="1" spans="1:12">
      <c r="A2653" s="2"/>
      <c r="B2653" s="2"/>
      <c r="C2653" s="2"/>
      <c r="D2653" s="2"/>
      <c r="E2653" s="2"/>
      <c r="F2653" s="2"/>
      <c r="G2653" s="2"/>
      <c r="H2653" s="68" t="s">
        <v>2424</v>
      </c>
      <c r="I2653" s="68"/>
      <c r="J2653" s="68"/>
      <c r="K2653" s="68"/>
      <c r="L2653" s="71">
        <f>SUM(L2652:L2652)</f>
        <v>11.1</v>
      </c>
    </row>
    <row r="2654" ht="15" customHeight="1" spans="1:12">
      <c r="A2654" s="63" t="s">
        <v>2389</v>
      </c>
      <c r="B2654" s="63"/>
      <c r="C2654" s="63"/>
      <c r="D2654" s="64" t="s">
        <v>4</v>
      </c>
      <c r="E2654" s="64"/>
      <c r="F2654" s="64"/>
      <c r="G2654" s="64" t="s">
        <v>2297</v>
      </c>
      <c r="H2654" s="64" t="s">
        <v>2298</v>
      </c>
      <c r="I2654" s="64"/>
      <c r="J2654" s="64" t="s">
        <v>2299</v>
      </c>
      <c r="K2654" s="64"/>
      <c r="L2654" s="64" t="s">
        <v>2300</v>
      </c>
    </row>
    <row r="2655" ht="15" customHeight="1" spans="1:12">
      <c r="A2655" s="65" t="s">
        <v>2710</v>
      </c>
      <c r="B2655" s="66" t="s">
        <v>2711</v>
      </c>
      <c r="C2655" s="66"/>
      <c r="D2655" s="65" t="s">
        <v>14</v>
      </c>
      <c r="E2655" s="65"/>
      <c r="F2655" s="65"/>
      <c r="G2655" s="65" t="s">
        <v>2392</v>
      </c>
      <c r="H2655" s="67">
        <v>0.3</v>
      </c>
      <c r="I2655" s="67"/>
      <c r="J2655" s="70">
        <v>32.69</v>
      </c>
      <c r="K2655" s="70"/>
      <c r="L2655" s="70">
        <f>ROUND(ROUND(H2655,8)*J2655,2)</f>
        <v>9.81</v>
      </c>
    </row>
    <row r="2656" ht="15" customHeight="1" spans="1:12">
      <c r="A2656" s="65" t="s">
        <v>2395</v>
      </c>
      <c r="B2656" s="66" t="s">
        <v>2396</v>
      </c>
      <c r="C2656" s="66"/>
      <c r="D2656" s="65" t="s">
        <v>14</v>
      </c>
      <c r="E2656" s="65"/>
      <c r="F2656" s="65"/>
      <c r="G2656" s="65" t="s">
        <v>2392</v>
      </c>
      <c r="H2656" s="67">
        <v>0.3</v>
      </c>
      <c r="I2656" s="67"/>
      <c r="J2656" s="70">
        <v>23.23</v>
      </c>
      <c r="K2656" s="70"/>
      <c r="L2656" s="70">
        <f>ROUND(ROUND(H2656,8)*J2656,2)</f>
        <v>6.97</v>
      </c>
    </row>
    <row r="2657" ht="18" customHeight="1" spans="1:12">
      <c r="A2657" s="2"/>
      <c r="B2657" s="2"/>
      <c r="C2657" s="2"/>
      <c r="D2657" s="2"/>
      <c r="E2657" s="2"/>
      <c r="F2657" s="2"/>
      <c r="G2657" s="2"/>
      <c r="H2657" s="68" t="s">
        <v>2393</v>
      </c>
      <c r="I2657" s="68"/>
      <c r="J2657" s="68"/>
      <c r="K2657" s="68"/>
      <c r="L2657" s="71">
        <f>SUM(L2655:L2656)</f>
        <v>16.78</v>
      </c>
    </row>
    <row r="2658" ht="15" customHeight="1" spans="1:12">
      <c r="A2658" s="2"/>
      <c r="B2658" s="2"/>
      <c r="C2658" s="2"/>
      <c r="D2658" s="2"/>
      <c r="E2658" s="2"/>
      <c r="F2658" s="2"/>
      <c r="G2658" s="2"/>
      <c r="H2658" s="69" t="s">
        <v>2318</v>
      </c>
      <c r="I2658" s="69"/>
      <c r="J2658" s="69"/>
      <c r="K2658" s="69"/>
      <c r="L2658" s="72">
        <f>SUM(L2653,L2657)</f>
        <v>27.88</v>
      </c>
    </row>
    <row r="2659" ht="9.95" customHeight="1" spans="1:12">
      <c r="A2659" s="2"/>
      <c r="B2659" s="2"/>
      <c r="C2659" s="2"/>
      <c r="D2659" s="2"/>
      <c r="E2659" s="2"/>
      <c r="F2659" s="2"/>
      <c r="G2659" s="2"/>
      <c r="H2659" s="61"/>
      <c r="I2659" s="61"/>
      <c r="J2659" s="61"/>
      <c r="K2659" s="61"/>
      <c r="L2659" s="61"/>
    </row>
    <row r="2660" ht="20.1" customHeight="1" spans="1:12">
      <c r="A2660" s="62" t="s">
        <v>3330</v>
      </c>
      <c r="B2660" s="62"/>
      <c r="C2660" s="62"/>
      <c r="D2660" s="62"/>
      <c r="E2660" s="62"/>
      <c r="F2660" s="62"/>
      <c r="G2660" s="62"/>
      <c r="H2660" s="62"/>
      <c r="I2660" s="62"/>
      <c r="J2660" s="62"/>
      <c r="K2660" s="62"/>
      <c r="L2660" s="62"/>
    </row>
    <row r="2661" ht="15" customHeight="1" spans="1:12">
      <c r="A2661" s="63" t="s">
        <v>2413</v>
      </c>
      <c r="B2661" s="63"/>
      <c r="C2661" s="63"/>
      <c r="D2661" s="64" t="s">
        <v>4</v>
      </c>
      <c r="E2661" s="64"/>
      <c r="F2661" s="64"/>
      <c r="G2661" s="64" t="s">
        <v>2297</v>
      </c>
      <c r="H2661" s="64" t="s">
        <v>2298</v>
      </c>
      <c r="I2661" s="64"/>
      <c r="J2661" s="64" t="s">
        <v>2299</v>
      </c>
      <c r="K2661" s="64"/>
      <c r="L2661" s="64" t="s">
        <v>2300</v>
      </c>
    </row>
    <row r="2662" ht="21" customHeight="1" spans="1:12">
      <c r="A2662" s="65" t="s">
        <v>3331</v>
      </c>
      <c r="B2662" s="66" t="s">
        <v>3332</v>
      </c>
      <c r="C2662" s="66"/>
      <c r="D2662" s="65" t="s">
        <v>3081</v>
      </c>
      <c r="E2662" s="65"/>
      <c r="F2662" s="65"/>
      <c r="G2662" s="65" t="s">
        <v>3333</v>
      </c>
      <c r="H2662" s="67">
        <v>1</v>
      </c>
      <c r="I2662" s="67"/>
      <c r="J2662" s="70">
        <v>70.93</v>
      </c>
      <c r="K2662" s="70"/>
      <c r="L2662" s="70">
        <f>ROUND(ROUND(H2662,8)*J2662,2)</f>
        <v>70.93</v>
      </c>
    </row>
    <row r="2663" ht="21" customHeight="1" spans="1:12">
      <c r="A2663" s="65" t="s">
        <v>3334</v>
      </c>
      <c r="B2663" s="66" t="s">
        <v>3335</v>
      </c>
      <c r="C2663" s="66"/>
      <c r="D2663" s="65" t="s">
        <v>643</v>
      </c>
      <c r="E2663" s="65"/>
      <c r="F2663" s="65"/>
      <c r="G2663" s="65" t="s">
        <v>376</v>
      </c>
      <c r="H2663" s="67">
        <v>1</v>
      </c>
      <c r="I2663" s="67"/>
      <c r="J2663" s="70">
        <v>2.1</v>
      </c>
      <c r="K2663" s="70"/>
      <c r="L2663" s="70">
        <f>ROUND(ROUND(H2663,8)*J2663,2)</f>
        <v>2.1</v>
      </c>
    </row>
    <row r="2664" ht="15" customHeight="1" spans="1:12">
      <c r="A2664" s="2"/>
      <c r="B2664" s="2"/>
      <c r="C2664" s="2"/>
      <c r="D2664" s="2"/>
      <c r="E2664" s="2"/>
      <c r="F2664" s="2"/>
      <c r="G2664" s="2"/>
      <c r="H2664" s="68" t="s">
        <v>2424</v>
      </c>
      <c r="I2664" s="68"/>
      <c r="J2664" s="68"/>
      <c r="K2664" s="68"/>
      <c r="L2664" s="71">
        <f>SUM(L2662:L2663)</f>
        <v>73.03</v>
      </c>
    </row>
    <row r="2665" ht="15" customHeight="1" spans="1:12">
      <c r="A2665" s="63" t="s">
        <v>2389</v>
      </c>
      <c r="B2665" s="63"/>
      <c r="C2665" s="63"/>
      <c r="D2665" s="64" t="s">
        <v>4</v>
      </c>
      <c r="E2665" s="64"/>
      <c r="F2665" s="64"/>
      <c r="G2665" s="64" t="s">
        <v>2297</v>
      </c>
      <c r="H2665" s="64" t="s">
        <v>2298</v>
      </c>
      <c r="I2665" s="64"/>
      <c r="J2665" s="64" t="s">
        <v>2299</v>
      </c>
      <c r="K2665" s="64"/>
      <c r="L2665" s="64" t="s">
        <v>2300</v>
      </c>
    </row>
    <row r="2666" ht="21" customHeight="1" spans="1:12">
      <c r="A2666" s="65" t="s">
        <v>3219</v>
      </c>
      <c r="B2666" s="66" t="s">
        <v>3220</v>
      </c>
      <c r="C2666" s="66"/>
      <c r="D2666" s="65" t="s">
        <v>14</v>
      </c>
      <c r="E2666" s="65"/>
      <c r="F2666" s="65"/>
      <c r="G2666" s="65" t="s">
        <v>2392</v>
      </c>
      <c r="H2666" s="67">
        <v>0.1878</v>
      </c>
      <c r="I2666" s="67"/>
      <c r="J2666" s="70">
        <v>24.39</v>
      </c>
      <c r="K2666" s="70"/>
      <c r="L2666" s="70">
        <f>ROUND(ROUND(H2666,8)*J2666,2)</f>
        <v>4.58</v>
      </c>
    </row>
    <row r="2667" ht="15" customHeight="1" spans="1:12">
      <c r="A2667" s="65" t="s">
        <v>2710</v>
      </c>
      <c r="B2667" s="66" t="s">
        <v>2711</v>
      </c>
      <c r="C2667" s="66"/>
      <c r="D2667" s="65" t="s">
        <v>14</v>
      </c>
      <c r="E2667" s="65"/>
      <c r="F2667" s="65"/>
      <c r="G2667" s="65" t="s">
        <v>2392</v>
      </c>
      <c r="H2667" s="67">
        <v>0.1878</v>
      </c>
      <c r="I2667" s="67"/>
      <c r="J2667" s="70">
        <v>32.69</v>
      </c>
      <c r="K2667" s="70"/>
      <c r="L2667" s="70">
        <f>ROUND(ROUND(H2667,8)*J2667,2)</f>
        <v>6.14</v>
      </c>
    </row>
    <row r="2668" ht="18" customHeight="1" spans="1:12">
      <c r="A2668" s="2"/>
      <c r="B2668" s="2"/>
      <c r="C2668" s="2"/>
      <c r="D2668" s="2"/>
      <c r="E2668" s="2"/>
      <c r="F2668" s="2"/>
      <c r="G2668" s="2"/>
      <c r="H2668" s="68" t="s">
        <v>2393</v>
      </c>
      <c r="I2668" s="68"/>
      <c r="J2668" s="68"/>
      <c r="K2668" s="68"/>
      <c r="L2668" s="71">
        <f>SUM(L2666:L2667)</f>
        <v>10.72</v>
      </c>
    </row>
    <row r="2669" ht="15" customHeight="1" spans="1:12">
      <c r="A2669" s="63" t="s">
        <v>2314</v>
      </c>
      <c r="B2669" s="63"/>
      <c r="C2669" s="63"/>
      <c r="D2669" s="64" t="s">
        <v>4</v>
      </c>
      <c r="E2669" s="64"/>
      <c r="F2669" s="64"/>
      <c r="G2669" s="64" t="s">
        <v>2297</v>
      </c>
      <c r="H2669" s="64" t="s">
        <v>2298</v>
      </c>
      <c r="I2669" s="64"/>
      <c r="J2669" s="64" t="s">
        <v>2299</v>
      </c>
      <c r="K2669" s="64"/>
      <c r="L2669" s="64" t="s">
        <v>2300</v>
      </c>
    </row>
    <row r="2670" ht="38.1" customHeight="1" spans="1:12">
      <c r="A2670" s="65" t="s">
        <v>3336</v>
      </c>
      <c r="B2670" s="66" t="s">
        <v>3337</v>
      </c>
      <c r="C2670" s="66"/>
      <c r="D2670" s="65" t="s">
        <v>14</v>
      </c>
      <c r="E2670" s="65"/>
      <c r="F2670" s="65"/>
      <c r="G2670" s="65" t="s">
        <v>146</v>
      </c>
      <c r="H2670" s="67">
        <v>1</v>
      </c>
      <c r="I2670" s="67"/>
      <c r="J2670" s="70">
        <v>56.33</v>
      </c>
      <c r="K2670" s="70"/>
      <c r="L2670" s="70">
        <f>ROUND(ROUND(H2670,8)*J2670,2)</f>
        <v>56.33</v>
      </c>
    </row>
    <row r="2671" ht="15" customHeight="1" spans="1:12">
      <c r="A2671" s="2"/>
      <c r="B2671" s="2"/>
      <c r="C2671" s="2"/>
      <c r="D2671" s="2"/>
      <c r="E2671" s="2"/>
      <c r="F2671" s="2"/>
      <c r="G2671" s="2"/>
      <c r="H2671" s="68" t="s">
        <v>2317</v>
      </c>
      <c r="I2671" s="68"/>
      <c r="J2671" s="68"/>
      <c r="K2671" s="68"/>
      <c r="L2671" s="71">
        <f>SUM(L2670:L2670)</f>
        <v>56.33</v>
      </c>
    </row>
    <row r="2672" ht="15" customHeight="1" spans="1:12">
      <c r="A2672" s="93" t="s">
        <v>3338</v>
      </c>
      <c r="B2672" s="93"/>
      <c r="C2672" s="93"/>
      <c r="D2672" s="93"/>
      <c r="E2672" s="2"/>
      <c r="F2672" s="2"/>
      <c r="G2672" s="2"/>
      <c r="H2672" s="69" t="s">
        <v>2318</v>
      </c>
      <c r="I2672" s="69"/>
      <c r="J2672" s="69"/>
      <c r="K2672" s="69"/>
      <c r="L2672" s="72">
        <v>140.08</v>
      </c>
    </row>
    <row r="2673" ht="71.1" customHeight="1" spans="1:12">
      <c r="A2673" s="93"/>
      <c r="B2673" s="93"/>
      <c r="C2673" s="93"/>
      <c r="D2673" s="93"/>
      <c r="E2673" s="2"/>
      <c r="F2673" s="2"/>
      <c r="G2673" s="2"/>
      <c r="H2673" s="2"/>
      <c r="I2673" s="2"/>
      <c r="J2673" s="2"/>
      <c r="K2673" s="2"/>
      <c r="L2673" s="2"/>
    </row>
    <row r="2674" ht="9.95" customHeight="1" spans="1:12">
      <c r="A2674" s="2"/>
      <c r="B2674" s="2"/>
      <c r="C2674" s="2"/>
      <c r="D2674" s="2"/>
      <c r="E2674" s="2"/>
      <c r="F2674" s="2"/>
      <c r="G2674" s="2"/>
      <c r="H2674" s="61"/>
      <c r="I2674" s="61"/>
      <c r="J2674" s="61"/>
      <c r="K2674" s="61"/>
      <c r="L2674" s="61"/>
    </row>
    <row r="2675" ht="20.1" customHeight="1" spans="1:12">
      <c r="A2675" s="62" t="s">
        <v>3339</v>
      </c>
      <c r="B2675" s="62"/>
      <c r="C2675" s="62"/>
      <c r="D2675" s="62"/>
      <c r="E2675" s="62"/>
      <c r="F2675" s="62"/>
      <c r="G2675" s="62"/>
      <c r="H2675" s="62"/>
      <c r="I2675" s="62"/>
      <c r="J2675" s="62"/>
      <c r="K2675" s="62"/>
      <c r="L2675" s="62"/>
    </row>
    <row r="2676" ht="15" customHeight="1" spans="1:12">
      <c r="A2676" s="63" t="s">
        <v>2413</v>
      </c>
      <c r="B2676" s="63"/>
      <c r="C2676" s="63"/>
      <c r="D2676" s="64" t="s">
        <v>4</v>
      </c>
      <c r="E2676" s="64"/>
      <c r="F2676" s="64"/>
      <c r="G2676" s="64" t="s">
        <v>2297</v>
      </c>
      <c r="H2676" s="64" t="s">
        <v>2298</v>
      </c>
      <c r="I2676" s="64"/>
      <c r="J2676" s="64" t="s">
        <v>2299</v>
      </c>
      <c r="K2676" s="64"/>
      <c r="L2676" s="64" t="s">
        <v>2300</v>
      </c>
    </row>
    <row r="2677" ht="21" customHeight="1" spans="1:12">
      <c r="A2677" s="65" t="s">
        <v>3340</v>
      </c>
      <c r="B2677" s="66" t="s">
        <v>3341</v>
      </c>
      <c r="C2677" s="66"/>
      <c r="D2677" s="65" t="s">
        <v>3081</v>
      </c>
      <c r="E2677" s="65"/>
      <c r="F2677" s="65"/>
      <c r="G2677" s="65" t="s">
        <v>146</v>
      </c>
      <c r="H2677" s="67">
        <v>1</v>
      </c>
      <c r="I2677" s="67"/>
      <c r="J2677" s="70">
        <v>109.44</v>
      </c>
      <c r="K2677" s="70"/>
      <c r="L2677" s="70">
        <f>ROUND(ROUND(H2677,8)*J2677,2)</f>
        <v>109.44</v>
      </c>
    </row>
    <row r="2678" ht="15" customHeight="1" spans="1:12">
      <c r="A2678" s="2"/>
      <c r="B2678" s="2"/>
      <c r="C2678" s="2"/>
      <c r="D2678" s="2"/>
      <c r="E2678" s="2"/>
      <c r="F2678" s="2"/>
      <c r="G2678" s="2"/>
      <c r="H2678" s="68" t="s">
        <v>2424</v>
      </c>
      <c r="I2678" s="68"/>
      <c r="J2678" s="68"/>
      <c r="K2678" s="68"/>
      <c r="L2678" s="71">
        <f>SUM(L2677:L2677)</f>
        <v>109.44</v>
      </c>
    </row>
    <row r="2679" ht="15" customHeight="1" spans="1:12">
      <c r="A2679" s="63" t="s">
        <v>2389</v>
      </c>
      <c r="B2679" s="63"/>
      <c r="C2679" s="63"/>
      <c r="D2679" s="64" t="s">
        <v>4</v>
      </c>
      <c r="E2679" s="64"/>
      <c r="F2679" s="64"/>
      <c r="G2679" s="64" t="s">
        <v>2297</v>
      </c>
      <c r="H2679" s="64" t="s">
        <v>2298</v>
      </c>
      <c r="I2679" s="64"/>
      <c r="J2679" s="64" t="s">
        <v>2299</v>
      </c>
      <c r="K2679" s="64"/>
      <c r="L2679" s="64" t="s">
        <v>2300</v>
      </c>
    </row>
    <row r="2680" ht="21" customHeight="1" spans="1:12">
      <c r="A2680" s="65" t="s">
        <v>3219</v>
      </c>
      <c r="B2680" s="66" t="s">
        <v>3220</v>
      </c>
      <c r="C2680" s="66"/>
      <c r="D2680" s="65" t="s">
        <v>14</v>
      </c>
      <c r="E2680" s="65"/>
      <c r="F2680" s="65"/>
      <c r="G2680" s="65" t="s">
        <v>2392</v>
      </c>
      <c r="H2680" s="67">
        <v>0.0626</v>
      </c>
      <c r="I2680" s="67"/>
      <c r="J2680" s="70">
        <v>24.39</v>
      </c>
      <c r="K2680" s="70"/>
      <c r="L2680" s="70">
        <f>ROUND(ROUND(H2680,8)*J2680,2)</f>
        <v>1.53</v>
      </c>
    </row>
    <row r="2681" ht="15" customHeight="1" spans="1:12">
      <c r="A2681" s="65" t="s">
        <v>2710</v>
      </c>
      <c r="B2681" s="66" t="s">
        <v>2711</v>
      </c>
      <c r="C2681" s="66"/>
      <c r="D2681" s="65" t="s">
        <v>14</v>
      </c>
      <c r="E2681" s="65"/>
      <c r="F2681" s="65"/>
      <c r="G2681" s="65" t="s">
        <v>2392</v>
      </c>
      <c r="H2681" s="67">
        <v>0.0625</v>
      </c>
      <c r="I2681" s="67"/>
      <c r="J2681" s="70">
        <v>32.69</v>
      </c>
      <c r="K2681" s="70"/>
      <c r="L2681" s="70">
        <f>ROUND(ROUND(H2681,8)*J2681,2)</f>
        <v>2.04</v>
      </c>
    </row>
    <row r="2682" ht="18" customHeight="1" spans="1:12">
      <c r="A2682" s="2"/>
      <c r="B2682" s="2"/>
      <c r="C2682" s="2"/>
      <c r="D2682" s="2"/>
      <c r="E2682" s="2"/>
      <c r="F2682" s="2"/>
      <c r="G2682" s="2"/>
      <c r="H2682" s="68" t="s">
        <v>2393</v>
      </c>
      <c r="I2682" s="68"/>
      <c r="J2682" s="68"/>
      <c r="K2682" s="68"/>
      <c r="L2682" s="71">
        <f>SUM(L2680:L2681)</f>
        <v>3.57</v>
      </c>
    </row>
    <row r="2683" ht="15" customHeight="1" spans="1:12">
      <c r="A2683" s="63" t="s">
        <v>2314</v>
      </c>
      <c r="B2683" s="63"/>
      <c r="C2683" s="63"/>
      <c r="D2683" s="64" t="s">
        <v>4</v>
      </c>
      <c r="E2683" s="64"/>
      <c r="F2683" s="64"/>
      <c r="G2683" s="64" t="s">
        <v>2297</v>
      </c>
      <c r="H2683" s="64" t="s">
        <v>2298</v>
      </c>
      <c r="I2683" s="64"/>
      <c r="J2683" s="64" t="s">
        <v>2299</v>
      </c>
      <c r="K2683" s="64"/>
      <c r="L2683" s="64" t="s">
        <v>2300</v>
      </c>
    </row>
    <row r="2684" ht="38.1" customHeight="1" spans="1:12">
      <c r="A2684" s="65" t="s">
        <v>3336</v>
      </c>
      <c r="B2684" s="66" t="s">
        <v>3337</v>
      </c>
      <c r="C2684" s="66"/>
      <c r="D2684" s="65" t="s">
        <v>14</v>
      </c>
      <c r="E2684" s="65"/>
      <c r="F2684" s="65"/>
      <c r="G2684" s="65" t="s">
        <v>146</v>
      </c>
      <c r="H2684" s="67">
        <v>1</v>
      </c>
      <c r="I2684" s="67"/>
      <c r="J2684" s="70">
        <v>56.33</v>
      </c>
      <c r="K2684" s="70"/>
      <c r="L2684" s="70">
        <f>ROUND(ROUND(H2684,8)*J2684,2)</f>
        <v>56.33</v>
      </c>
    </row>
    <row r="2685" ht="15" customHeight="1" spans="1:12">
      <c r="A2685" s="2"/>
      <c r="B2685" s="2"/>
      <c r="C2685" s="2"/>
      <c r="D2685" s="2"/>
      <c r="E2685" s="2"/>
      <c r="F2685" s="2"/>
      <c r="G2685" s="2"/>
      <c r="H2685" s="68" t="s">
        <v>2317</v>
      </c>
      <c r="I2685" s="68"/>
      <c r="J2685" s="68"/>
      <c r="K2685" s="68"/>
      <c r="L2685" s="71">
        <f>SUM(L2684:L2684)</f>
        <v>56.33</v>
      </c>
    </row>
    <row r="2686" ht="15" customHeight="1" spans="1:12">
      <c r="A2686" s="93" t="s">
        <v>3342</v>
      </c>
      <c r="B2686" s="93"/>
      <c r="C2686" s="93"/>
      <c r="D2686" s="93"/>
      <c r="E2686" s="2"/>
      <c r="F2686" s="2"/>
      <c r="G2686" s="2"/>
      <c r="H2686" s="69" t="s">
        <v>2318</v>
      </c>
      <c r="I2686" s="69"/>
      <c r="J2686" s="69"/>
      <c r="K2686" s="69"/>
      <c r="L2686" s="72">
        <v>169.34</v>
      </c>
    </row>
    <row r="2687" ht="2.1" customHeight="1" spans="1:12">
      <c r="A2687" s="93"/>
      <c r="B2687" s="93"/>
      <c r="C2687" s="93"/>
      <c r="D2687" s="93"/>
      <c r="E2687" s="2"/>
      <c r="F2687" s="2"/>
      <c r="G2687" s="2"/>
      <c r="H2687" s="2"/>
      <c r="I2687" s="2"/>
      <c r="J2687" s="2"/>
      <c r="K2687" s="2"/>
      <c r="L2687" s="2"/>
    </row>
    <row r="2688" ht="9.95" customHeight="1" spans="1:12">
      <c r="A2688" s="2"/>
      <c r="B2688" s="2"/>
      <c r="C2688" s="2"/>
      <c r="D2688" s="2"/>
      <c r="E2688" s="2"/>
      <c r="F2688" s="2"/>
      <c r="G2688" s="2"/>
      <c r="H2688" s="61"/>
      <c r="I2688" s="61"/>
      <c r="J2688" s="61"/>
      <c r="K2688" s="61"/>
      <c r="L2688" s="61"/>
    </row>
    <row r="2689" ht="20.1" customHeight="1" spans="1:12">
      <c r="A2689" s="62" t="s">
        <v>3343</v>
      </c>
      <c r="B2689" s="62"/>
      <c r="C2689" s="62"/>
      <c r="D2689" s="62"/>
      <c r="E2689" s="62"/>
      <c r="F2689" s="62"/>
      <c r="G2689" s="62"/>
      <c r="H2689" s="62"/>
      <c r="I2689" s="62"/>
      <c r="J2689" s="62"/>
      <c r="K2689" s="62"/>
      <c r="L2689" s="62"/>
    </row>
    <row r="2690" ht="15" customHeight="1" spans="1:12">
      <c r="A2690" s="63" t="s">
        <v>2413</v>
      </c>
      <c r="B2690" s="63"/>
      <c r="C2690" s="63"/>
      <c r="D2690" s="64" t="s">
        <v>4</v>
      </c>
      <c r="E2690" s="64"/>
      <c r="F2690" s="64"/>
      <c r="G2690" s="64" t="s">
        <v>2297</v>
      </c>
      <c r="H2690" s="64" t="s">
        <v>2298</v>
      </c>
      <c r="I2690" s="64"/>
      <c r="J2690" s="64" t="s">
        <v>2299</v>
      </c>
      <c r="K2690" s="64"/>
      <c r="L2690" s="64" t="s">
        <v>2300</v>
      </c>
    </row>
    <row r="2691" ht="21" customHeight="1" spans="1:12">
      <c r="A2691" s="65" t="s">
        <v>3344</v>
      </c>
      <c r="B2691" s="66" t="s">
        <v>3345</v>
      </c>
      <c r="C2691" s="66"/>
      <c r="D2691" s="65" t="s">
        <v>3081</v>
      </c>
      <c r="E2691" s="65"/>
      <c r="F2691" s="65"/>
      <c r="G2691" s="65" t="s">
        <v>146</v>
      </c>
      <c r="H2691" s="67">
        <v>1</v>
      </c>
      <c r="I2691" s="67"/>
      <c r="J2691" s="70">
        <v>119.32</v>
      </c>
      <c r="K2691" s="70"/>
      <c r="L2691" s="70">
        <f>ROUND(ROUND(H2691,8)*J2691,2)</f>
        <v>119.32</v>
      </c>
    </row>
    <row r="2692" ht="15" customHeight="1" spans="1:12">
      <c r="A2692" s="2"/>
      <c r="B2692" s="2"/>
      <c r="C2692" s="2"/>
      <c r="D2692" s="2"/>
      <c r="E2692" s="2"/>
      <c r="F2692" s="2"/>
      <c r="G2692" s="2"/>
      <c r="H2692" s="68" t="s">
        <v>2424</v>
      </c>
      <c r="I2692" s="68"/>
      <c r="J2692" s="68"/>
      <c r="K2692" s="68"/>
      <c r="L2692" s="71">
        <f>SUM(L2691:L2691)</f>
        <v>119.32</v>
      </c>
    </row>
    <row r="2693" ht="15" customHeight="1" spans="1:12">
      <c r="A2693" s="63" t="s">
        <v>2389</v>
      </c>
      <c r="B2693" s="63"/>
      <c r="C2693" s="63"/>
      <c r="D2693" s="64" t="s">
        <v>4</v>
      </c>
      <c r="E2693" s="64"/>
      <c r="F2693" s="64"/>
      <c r="G2693" s="64" t="s">
        <v>2297</v>
      </c>
      <c r="H2693" s="64" t="s">
        <v>2298</v>
      </c>
      <c r="I2693" s="64"/>
      <c r="J2693" s="64" t="s">
        <v>2299</v>
      </c>
      <c r="K2693" s="64"/>
      <c r="L2693" s="64" t="s">
        <v>2300</v>
      </c>
    </row>
    <row r="2694" ht="21" customHeight="1" spans="1:12">
      <c r="A2694" s="65" t="s">
        <v>3219</v>
      </c>
      <c r="B2694" s="66" t="s">
        <v>3220</v>
      </c>
      <c r="C2694" s="66"/>
      <c r="D2694" s="65" t="s">
        <v>14</v>
      </c>
      <c r="E2694" s="65"/>
      <c r="F2694" s="65"/>
      <c r="G2694" s="65" t="s">
        <v>2392</v>
      </c>
      <c r="H2694" s="67">
        <v>0.0626</v>
      </c>
      <c r="I2694" s="67"/>
      <c r="J2694" s="70">
        <v>24.39</v>
      </c>
      <c r="K2694" s="70"/>
      <c r="L2694" s="70">
        <f>ROUND(ROUND(H2694,8)*J2694,2)</f>
        <v>1.53</v>
      </c>
    </row>
    <row r="2695" ht="15" customHeight="1" spans="1:12">
      <c r="A2695" s="65" t="s">
        <v>2710</v>
      </c>
      <c r="B2695" s="66" t="s">
        <v>2711</v>
      </c>
      <c r="C2695" s="66"/>
      <c r="D2695" s="65" t="s">
        <v>14</v>
      </c>
      <c r="E2695" s="65"/>
      <c r="F2695" s="65"/>
      <c r="G2695" s="65" t="s">
        <v>2392</v>
      </c>
      <c r="H2695" s="67">
        <v>0.0626</v>
      </c>
      <c r="I2695" s="67"/>
      <c r="J2695" s="70">
        <v>32.69</v>
      </c>
      <c r="K2695" s="70"/>
      <c r="L2695" s="70">
        <f>ROUND(ROUND(H2695,8)*J2695,2)</f>
        <v>2.05</v>
      </c>
    </row>
    <row r="2696" ht="18" customHeight="1" spans="1:12">
      <c r="A2696" s="2"/>
      <c r="B2696" s="2"/>
      <c r="C2696" s="2"/>
      <c r="D2696" s="2"/>
      <c r="E2696" s="2"/>
      <c r="F2696" s="2"/>
      <c r="G2696" s="2"/>
      <c r="H2696" s="68" t="s">
        <v>2393</v>
      </c>
      <c r="I2696" s="68"/>
      <c r="J2696" s="68"/>
      <c r="K2696" s="68"/>
      <c r="L2696" s="71">
        <f>SUM(L2694:L2695)</f>
        <v>3.58</v>
      </c>
    </row>
    <row r="2697" ht="15" customHeight="1" spans="1:12">
      <c r="A2697" s="63" t="s">
        <v>2314</v>
      </c>
      <c r="B2697" s="63"/>
      <c r="C2697" s="63"/>
      <c r="D2697" s="64" t="s">
        <v>4</v>
      </c>
      <c r="E2697" s="64"/>
      <c r="F2697" s="64"/>
      <c r="G2697" s="64" t="s">
        <v>2297</v>
      </c>
      <c r="H2697" s="64" t="s">
        <v>2298</v>
      </c>
      <c r="I2697" s="64"/>
      <c r="J2697" s="64" t="s">
        <v>2299</v>
      </c>
      <c r="K2697" s="64"/>
      <c r="L2697" s="64" t="s">
        <v>2300</v>
      </c>
    </row>
    <row r="2698" ht="38.1" customHeight="1" spans="1:12">
      <c r="A2698" s="65" t="s">
        <v>3336</v>
      </c>
      <c r="B2698" s="66" t="s">
        <v>3337</v>
      </c>
      <c r="C2698" s="66"/>
      <c r="D2698" s="65" t="s">
        <v>14</v>
      </c>
      <c r="E2698" s="65"/>
      <c r="F2698" s="65"/>
      <c r="G2698" s="65" t="s">
        <v>146</v>
      </c>
      <c r="H2698" s="67">
        <v>1</v>
      </c>
      <c r="I2698" s="67"/>
      <c r="J2698" s="70">
        <v>56.33</v>
      </c>
      <c r="K2698" s="70"/>
      <c r="L2698" s="70">
        <f>ROUND(ROUND(H2698,8)*J2698,2)</f>
        <v>56.33</v>
      </c>
    </row>
    <row r="2699" ht="15" customHeight="1" spans="1:12">
      <c r="A2699" s="2"/>
      <c r="B2699" s="2"/>
      <c r="C2699" s="2"/>
      <c r="D2699" s="2"/>
      <c r="E2699" s="2"/>
      <c r="F2699" s="2"/>
      <c r="G2699" s="2"/>
      <c r="H2699" s="68" t="s">
        <v>2317</v>
      </c>
      <c r="I2699" s="68"/>
      <c r="J2699" s="68"/>
      <c r="K2699" s="68"/>
      <c r="L2699" s="71">
        <f>SUM(L2698:L2698)</f>
        <v>56.33</v>
      </c>
    </row>
    <row r="2700" ht="15" customHeight="1" spans="1:12">
      <c r="A2700" s="93" t="s">
        <v>3342</v>
      </c>
      <c r="B2700" s="93"/>
      <c r="C2700" s="93"/>
      <c r="D2700" s="93"/>
      <c r="E2700" s="2"/>
      <c r="F2700" s="2"/>
      <c r="G2700" s="2"/>
      <c r="H2700" s="69" t="s">
        <v>2318</v>
      </c>
      <c r="I2700" s="69"/>
      <c r="J2700" s="69"/>
      <c r="K2700" s="69"/>
      <c r="L2700" s="72">
        <v>179.23</v>
      </c>
    </row>
    <row r="2701" ht="2.1" customHeight="1" spans="1:12">
      <c r="A2701" s="93"/>
      <c r="B2701" s="93"/>
      <c r="C2701" s="93"/>
      <c r="D2701" s="93"/>
      <c r="E2701" s="2"/>
      <c r="F2701" s="2"/>
      <c r="G2701" s="2"/>
      <c r="H2701" s="2"/>
      <c r="I2701" s="2"/>
      <c r="J2701" s="2"/>
      <c r="K2701" s="2"/>
      <c r="L2701" s="2"/>
    </row>
    <row r="2702" ht="9.95" customHeight="1" spans="1:12">
      <c r="A2702" s="2"/>
      <c r="B2702" s="2"/>
      <c r="C2702" s="2"/>
      <c r="D2702" s="2"/>
      <c r="E2702" s="2"/>
      <c r="F2702" s="2"/>
      <c r="G2702" s="2"/>
      <c r="H2702" s="61"/>
      <c r="I2702" s="61"/>
      <c r="J2702" s="61"/>
      <c r="K2702" s="61"/>
      <c r="L2702" s="61"/>
    </row>
    <row r="2703" ht="20.1" customHeight="1" spans="1:12">
      <c r="A2703" s="62" t="s">
        <v>3346</v>
      </c>
      <c r="B2703" s="62"/>
      <c r="C2703" s="62"/>
      <c r="D2703" s="62"/>
      <c r="E2703" s="62"/>
      <c r="F2703" s="62"/>
      <c r="G2703" s="62"/>
      <c r="H2703" s="62"/>
      <c r="I2703" s="62"/>
      <c r="J2703" s="62"/>
      <c r="K2703" s="62"/>
      <c r="L2703" s="62"/>
    </row>
    <row r="2704" ht="15" customHeight="1" spans="1:12">
      <c r="A2704" s="63" t="s">
        <v>2413</v>
      </c>
      <c r="B2704" s="63"/>
      <c r="C2704" s="63"/>
      <c r="D2704" s="64" t="s">
        <v>4</v>
      </c>
      <c r="E2704" s="64"/>
      <c r="F2704" s="64"/>
      <c r="G2704" s="64" t="s">
        <v>2297</v>
      </c>
      <c r="H2704" s="64" t="s">
        <v>2298</v>
      </c>
      <c r="I2704" s="64"/>
      <c r="J2704" s="64" t="s">
        <v>2299</v>
      </c>
      <c r="K2704" s="64"/>
      <c r="L2704" s="64" t="s">
        <v>2300</v>
      </c>
    </row>
    <row r="2705" ht="21" customHeight="1" spans="1:12">
      <c r="A2705" s="65" t="s">
        <v>3347</v>
      </c>
      <c r="B2705" s="66" t="s">
        <v>3348</v>
      </c>
      <c r="C2705" s="66"/>
      <c r="D2705" s="65" t="s">
        <v>643</v>
      </c>
      <c r="E2705" s="65"/>
      <c r="F2705" s="65"/>
      <c r="G2705" s="65" t="s">
        <v>376</v>
      </c>
      <c r="H2705" s="67">
        <v>1</v>
      </c>
      <c r="I2705" s="67"/>
      <c r="J2705" s="70">
        <v>69</v>
      </c>
      <c r="K2705" s="70"/>
      <c r="L2705" s="70">
        <f>ROUND(ROUND(H2705,8)*J2705,2)</f>
        <v>69</v>
      </c>
    </row>
    <row r="2706" ht="15" customHeight="1" spans="1:12">
      <c r="A2706" s="2"/>
      <c r="B2706" s="2"/>
      <c r="C2706" s="2"/>
      <c r="D2706" s="2"/>
      <c r="E2706" s="2"/>
      <c r="F2706" s="2"/>
      <c r="G2706" s="2"/>
      <c r="H2706" s="68" t="s">
        <v>2424</v>
      </c>
      <c r="I2706" s="68"/>
      <c r="J2706" s="68"/>
      <c r="K2706" s="68"/>
      <c r="L2706" s="71">
        <f>SUM(L2705:L2705)</f>
        <v>69</v>
      </c>
    </row>
    <row r="2707" ht="15" customHeight="1" spans="1:12">
      <c r="A2707" s="63" t="s">
        <v>2389</v>
      </c>
      <c r="B2707" s="63"/>
      <c r="C2707" s="63"/>
      <c r="D2707" s="64" t="s">
        <v>4</v>
      </c>
      <c r="E2707" s="64"/>
      <c r="F2707" s="64"/>
      <c r="G2707" s="64" t="s">
        <v>2297</v>
      </c>
      <c r="H2707" s="64" t="s">
        <v>2298</v>
      </c>
      <c r="I2707" s="64"/>
      <c r="J2707" s="64" t="s">
        <v>2299</v>
      </c>
      <c r="K2707" s="64"/>
      <c r="L2707" s="64" t="s">
        <v>2300</v>
      </c>
    </row>
    <row r="2708" ht="15" customHeight="1" spans="1:12">
      <c r="A2708" s="65" t="s">
        <v>2710</v>
      </c>
      <c r="B2708" s="66" t="s">
        <v>2711</v>
      </c>
      <c r="C2708" s="66"/>
      <c r="D2708" s="65" t="s">
        <v>14</v>
      </c>
      <c r="E2708" s="65"/>
      <c r="F2708" s="65"/>
      <c r="G2708" s="65" t="s">
        <v>2392</v>
      </c>
      <c r="H2708" s="67">
        <v>0.15</v>
      </c>
      <c r="I2708" s="67"/>
      <c r="J2708" s="70">
        <v>32.69</v>
      </c>
      <c r="K2708" s="70"/>
      <c r="L2708" s="70">
        <f>ROUND(ROUND(H2708,8)*J2708,2)</f>
        <v>4.9</v>
      </c>
    </row>
    <row r="2709" ht="15" customHeight="1" spans="1:12">
      <c r="A2709" s="65" t="s">
        <v>2395</v>
      </c>
      <c r="B2709" s="66" t="s">
        <v>2396</v>
      </c>
      <c r="C2709" s="66"/>
      <c r="D2709" s="65" t="s">
        <v>14</v>
      </c>
      <c r="E2709" s="65"/>
      <c r="F2709" s="65"/>
      <c r="G2709" s="65" t="s">
        <v>2392</v>
      </c>
      <c r="H2709" s="67">
        <v>0.15</v>
      </c>
      <c r="I2709" s="67"/>
      <c r="J2709" s="70">
        <v>23.23</v>
      </c>
      <c r="K2709" s="70"/>
      <c r="L2709" s="70">
        <f>ROUND(ROUND(H2709,8)*J2709,2)</f>
        <v>3.48</v>
      </c>
    </row>
    <row r="2710" ht="18" customHeight="1" spans="1:12">
      <c r="A2710" s="2"/>
      <c r="B2710" s="2"/>
      <c r="C2710" s="2"/>
      <c r="D2710" s="2"/>
      <c r="E2710" s="2"/>
      <c r="F2710" s="2"/>
      <c r="G2710" s="2"/>
      <c r="H2710" s="68" t="s">
        <v>2393</v>
      </c>
      <c r="I2710" s="68"/>
      <c r="J2710" s="68"/>
      <c r="K2710" s="68"/>
      <c r="L2710" s="71">
        <f>SUM(L2708:L2709)</f>
        <v>8.38</v>
      </c>
    </row>
    <row r="2711" ht="15" customHeight="1" spans="1:12">
      <c r="A2711" s="2"/>
      <c r="B2711" s="2"/>
      <c r="C2711" s="2"/>
      <c r="D2711" s="2"/>
      <c r="E2711" s="2"/>
      <c r="F2711" s="2"/>
      <c r="G2711" s="2"/>
      <c r="H2711" s="69" t="s">
        <v>2318</v>
      </c>
      <c r="I2711" s="69"/>
      <c r="J2711" s="69"/>
      <c r="K2711" s="69"/>
      <c r="L2711" s="72">
        <f>SUM(L2706,L2710)</f>
        <v>77.38</v>
      </c>
    </row>
    <row r="2712" ht="9.95" customHeight="1" spans="1:12">
      <c r="A2712" s="2"/>
      <c r="B2712" s="2"/>
      <c r="C2712" s="2"/>
      <c r="D2712" s="2"/>
      <c r="E2712" s="2"/>
      <c r="F2712" s="2"/>
      <c r="G2712" s="2"/>
      <c r="H2712" s="61"/>
      <c r="I2712" s="61"/>
      <c r="J2712" s="61"/>
      <c r="K2712" s="61"/>
      <c r="L2712" s="61"/>
    </row>
    <row r="2713" ht="20.1" customHeight="1" spans="1:12">
      <c r="A2713" s="62" t="s">
        <v>3349</v>
      </c>
      <c r="B2713" s="62"/>
      <c r="C2713" s="62"/>
      <c r="D2713" s="62"/>
      <c r="E2713" s="62"/>
      <c r="F2713" s="62"/>
      <c r="G2713" s="62"/>
      <c r="H2713" s="62"/>
      <c r="I2713" s="62"/>
      <c r="J2713" s="62"/>
      <c r="K2713" s="62"/>
      <c r="L2713" s="62"/>
    </row>
    <row r="2714" ht="15" customHeight="1" spans="1:12">
      <c r="A2714" s="63" t="s">
        <v>2413</v>
      </c>
      <c r="B2714" s="63"/>
      <c r="C2714" s="63"/>
      <c r="D2714" s="64" t="s">
        <v>4</v>
      </c>
      <c r="E2714" s="64"/>
      <c r="F2714" s="64"/>
      <c r="G2714" s="64" t="s">
        <v>2297</v>
      </c>
      <c r="H2714" s="64" t="s">
        <v>2298</v>
      </c>
      <c r="I2714" s="64"/>
      <c r="J2714" s="64" t="s">
        <v>2299</v>
      </c>
      <c r="K2714" s="64"/>
      <c r="L2714" s="64" t="s">
        <v>2300</v>
      </c>
    </row>
    <row r="2715" ht="21" customHeight="1" spans="1:12">
      <c r="A2715" s="65" t="s">
        <v>3350</v>
      </c>
      <c r="B2715" s="66" t="s">
        <v>687</v>
      </c>
      <c r="C2715" s="66"/>
      <c r="D2715" s="65" t="s">
        <v>643</v>
      </c>
      <c r="E2715" s="65"/>
      <c r="F2715" s="65"/>
      <c r="G2715" s="65" t="s">
        <v>376</v>
      </c>
      <c r="H2715" s="67">
        <v>1</v>
      </c>
      <c r="I2715" s="67"/>
      <c r="J2715" s="70">
        <v>16.9</v>
      </c>
      <c r="K2715" s="70"/>
      <c r="L2715" s="70">
        <f>ROUND(ROUND(H2715,8)*J2715,2)</f>
        <v>16.9</v>
      </c>
    </row>
    <row r="2716" ht="15" customHeight="1" spans="1:12">
      <c r="A2716" s="2"/>
      <c r="B2716" s="2"/>
      <c r="C2716" s="2"/>
      <c r="D2716" s="2"/>
      <c r="E2716" s="2"/>
      <c r="F2716" s="2"/>
      <c r="G2716" s="2"/>
      <c r="H2716" s="68" t="s">
        <v>2424</v>
      </c>
      <c r="I2716" s="68"/>
      <c r="J2716" s="68"/>
      <c r="K2716" s="68"/>
      <c r="L2716" s="71">
        <f>SUM(L2715:L2715)</f>
        <v>16.9</v>
      </c>
    </row>
    <row r="2717" ht="15" customHeight="1" spans="1:12">
      <c r="A2717" s="63" t="s">
        <v>2389</v>
      </c>
      <c r="B2717" s="63"/>
      <c r="C2717" s="63"/>
      <c r="D2717" s="64" t="s">
        <v>4</v>
      </c>
      <c r="E2717" s="64"/>
      <c r="F2717" s="64"/>
      <c r="G2717" s="64" t="s">
        <v>2297</v>
      </c>
      <c r="H2717" s="64" t="s">
        <v>2298</v>
      </c>
      <c r="I2717" s="64"/>
      <c r="J2717" s="64" t="s">
        <v>2299</v>
      </c>
      <c r="K2717" s="64"/>
      <c r="L2717" s="64" t="s">
        <v>2300</v>
      </c>
    </row>
    <row r="2718" ht="15" customHeight="1" spans="1:12">
      <c r="A2718" s="65" t="s">
        <v>2710</v>
      </c>
      <c r="B2718" s="66" t="s">
        <v>2711</v>
      </c>
      <c r="C2718" s="66"/>
      <c r="D2718" s="65" t="s">
        <v>14</v>
      </c>
      <c r="E2718" s="65"/>
      <c r="F2718" s="65"/>
      <c r="G2718" s="65" t="s">
        <v>2392</v>
      </c>
      <c r="H2718" s="67">
        <v>0.2</v>
      </c>
      <c r="I2718" s="67"/>
      <c r="J2718" s="70">
        <v>32.69</v>
      </c>
      <c r="K2718" s="70"/>
      <c r="L2718" s="70">
        <f>ROUND(ROUND(H2718,8)*J2718,2)</f>
        <v>6.54</v>
      </c>
    </row>
    <row r="2719" ht="15" customHeight="1" spans="1:12">
      <c r="A2719" s="65" t="s">
        <v>2395</v>
      </c>
      <c r="B2719" s="66" t="s">
        <v>2396</v>
      </c>
      <c r="C2719" s="66"/>
      <c r="D2719" s="65" t="s">
        <v>14</v>
      </c>
      <c r="E2719" s="65"/>
      <c r="F2719" s="65"/>
      <c r="G2719" s="65" t="s">
        <v>2392</v>
      </c>
      <c r="H2719" s="67">
        <v>0.2</v>
      </c>
      <c r="I2719" s="67"/>
      <c r="J2719" s="70">
        <v>23.23</v>
      </c>
      <c r="K2719" s="70"/>
      <c r="L2719" s="70">
        <f>ROUND(ROUND(H2719,8)*J2719,2)</f>
        <v>4.65</v>
      </c>
    </row>
    <row r="2720" ht="18" customHeight="1" spans="1:12">
      <c r="A2720" s="2"/>
      <c r="B2720" s="2"/>
      <c r="C2720" s="2"/>
      <c r="D2720" s="2"/>
      <c r="E2720" s="2"/>
      <c r="F2720" s="2"/>
      <c r="G2720" s="2"/>
      <c r="H2720" s="68" t="s">
        <v>2393</v>
      </c>
      <c r="I2720" s="68"/>
      <c r="J2720" s="68"/>
      <c r="K2720" s="68"/>
      <c r="L2720" s="71">
        <f>SUM(L2718:L2719)</f>
        <v>11.19</v>
      </c>
    </row>
    <row r="2721" ht="15" customHeight="1" spans="1:12">
      <c r="A2721" s="2"/>
      <c r="B2721" s="2"/>
      <c r="C2721" s="2"/>
      <c r="D2721" s="2"/>
      <c r="E2721" s="2"/>
      <c r="F2721" s="2"/>
      <c r="G2721" s="2"/>
      <c r="H2721" s="69" t="s">
        <v>2318</v>
      </c>
      <c r="I2721" s="69"/>
      <c r="J2721" s="69"/>
      <c r="K2721" s="69"/>
      <c r="L2721" s="72">
        <f>SUM(L2716,L2720)</f>
        <v>28.09</v>
      </c>
    </row>
    <row r="2722" ht="9.95" customHeight="1" spans="1:12">
      <c r="A2722" s="2"/>
      <c r="B2722" s="2"/>
      <c r="C2722" s="2"/>
      <c r="D2722" s="2"/>
      <c r="E2722" s="2"/>
      <c r="F2722" s="2"/>
      <c r="G2722" s="2"/>
      <c r="H2722" s="61"/>
      <c r="I2722" s="61"/>
      <c r="J2722" s="61"/>
      <c r="K2722" s="61"/>
      <c r="L2722" s="61"/>
    </row>
    <row r="2723" ht="20.1" customHeight="1" spans="1:12">
      <c r="A2723" s="62" t="s">
        <v>3351</v>
      </c>
      <c r="B2723" s="62"/>
      <c r="C2723" s="62"/>
      <c r="D2723" s="62"/>
      <c r="E2723" s="62"/>
      <c r="F2723" s="62"/>
      <c r="G2723" s="62"/>
      <c r="H2723" s="62"/>
      <c r="I2723" s="62"/>
      <c r="J2723" s="62"/>
      <c r="K2723" s="62"/>
      <c r="L2723" s="62"/>
    </row>
    <row r="2724" ht="15" customHeight="1" spans="1:12">
      <c r="A2724" s="63" t="s">
        <v>2413</v>
      </c>
      <c r="B2724" s="63"/>
      <c r="C2724" s="63"/>
      <c r="D2724" s="64" t="s">
        <v>4</v>
      </c>
      <c r="E2724" s="64"/>
      <c r="F2724" s="64"/>
      <c r="G2724" s="64" t="s">
        <v>2297</v>
      </c>
      <c r="H2724" s="64" t="s">
        <v>2298</v>
      </c>
      <c r="I2724" s="64"/>
      <c r="J2724" s="64" t="s">
        <v>2299</v>
      </c>
      <c r="K2724" s="64"/>
      <c r="L2724" s="64" t="s">
        <v>2300</v>
      </c>
    </row>
    <row r="2725" ht="21" customHeight="1" spans="1:12">
      <c r="A2725" s="65" t="s">
        <v>3352</v>
      </c>
      <c r="B2725" s="66" t="s">
        <v>690</v>
      </c>
      <c r="C2725" s="66"/>
      <c r="D2725" s="65" t="s">
        <v>643</v>
      </c>
      <c r="E2725" s="65"/>
      <c r="F2725" s="65"/>
      <c r="G2725" s="65" t="s">
        <v>376</v>
      </c>
      <c r="H2725" s="67">
        <v>1</v>
      </c>
      <c r="I2725" s="67"/>
      <c r="J2725" s="70">
        <v>13.9</v>
      </c>
      <c r="K2725" s="70"/>
      <c r="L2725" s="70">
        <f>ROUND(ROUND(H2725,8)*J2725,2)</f>
        <v>13.9</v>
      </c>
    </row>
    <row r="2726" ht="15" customHeight="1" spans="1:12">
      <c r="A2726" s="2"/>
      <c r="B2726" s="2"/>
      <c r="C2726" s="2"/>
      <c r="D2726" s="2"/>
      <c r="E2726" s="2"/>
      <c r="F2726" s="2"/>
      <c r="G2726" s="2"/>
      <c r="H2726" s="68" t="s">
        <v>2424</v>
      </c>
      <c r="I2726" s="68"/>
      <c r="J2726" s="68"/>
      <c r="K2726" s="68"/>
      <c r="L2726" s="71">
        <f>SUM(L2725:L2725)</f>
        <v>13.9</v>
      </c>
    </row>
    <row r="2727" ht="15" customHeight="1" spans="1:12">
      <c r="A2727" s="63" t="s">
        <v>2389</v>
      </c>
      <c r="B2727" s="63"/>
      <c r="C2727" s="63"/>
      <c r="D2727" s="64" t="s">
        <v>4</v>
      </c>
      <c r="E2727" s="64"/>
      <c r="F2727" s="64"/>
      <c r="G2727" s="64" t="s">
        <v>2297</v>
      </c>
      <c r="H2727" s="64" t="s">
        <v>2298</v>
      </c>
      <c r="I2727" s="64"/>
      <c r="J2727" s="64" t="s">
        <v>2299</v>
      </c>
      <c r="K2727" s="64"/>
      <c r="L2727" s="64" t="s">
        <v>2300</v>
      </c>
    </row>
    <row r="2728" ht="15" customHeight="1" spans="1:12">
      <c r="A2728" s="65" t="s">
        <v>2710</v>
      </c>
      <c r="B2728" s="66" t="s">
        <v>2711</v>
      </c>
      <c r="C2728" s="66"/>
      <c r="D2728" s="65" t="s">
        <v>14</v>
      </c>
      <c r="E2728" s="65"/>
      <c r="F2728" s="65"/>
      <c r="G2728" s="65" t="s">
        <v>2392</v>
      </c>
      <c r="H2728" s="67">
        <v>0.2</v>
      </c>
      <c r="I2728" s="67"/>
      <c r="J2728" s="70">
        <v>32.69</v>
      </c>
      <c r="K2728" s="70"/>
      <c r="L2728" s="70">
        <f>ROUND(ROUND(H2728,8)*J2728,2)</f>
        <v>6.54</v>
      </c>
    </row>
    <row r="2729" ht="15" customHeight="1" spans="1:12">
      <c r="A2729" s="65" t="s">
        <v>2395</v>
      </c>
      <c r="B2729" s="66" t="s">
        <v>2396</v>
      </c>
      <c r="C2729" s="66"/>
      <c r="D2729" s="65" t="s">
        <v>14</v>
      </c>
      <c r="E2729" s="65"/>
      <c r="F2729" s="65"/>
      <c r="G2729" s="65" t="s">
        <v>2392</v>
      </c>
      <c r="H2729" s="67">
        <v>0.2</v>
      </c>
      <c r="I2729" s="67"/>
      <c r="J2729" s="70">
        <v>23.23</v>
      </c>
      <c r="K2729" s="70"/>
      <c r="L2729" s="70">
        <f>ROUND(ROUND(H2729,8)*J2729,2)</f>
        <v>4.65</v>
      </c>
    </row>
    <row r="2730" ht="18" customHeight="1" spans="1:12">
      <c r="A2730" s="2"/>
      <c r="B2730" s="2"/>
      <c r="C2730" s="2"/>
      <c r="D2730" s="2"/>
      <c r="E2730" s="2"/>
      <c r="F2730" s="2"/>
      <c r="G2730" s="2"/>
      <c r="H2730" s="68" t="s">
        <v>2393</v>
      </c>
      <c r="I2730" s="68"/>
      <c r="J2730" s="68"/>
      <c r="K2730" s="68"/>
      <c r="L2730" s="71">
        <f>SUM(L2728:L2729)</f>
        <v>11.19</v>
      </c>
    </row>
    <row r="2731" ht="15" customHeight="1" spans="1:12">
      <c r="A2731" s="2"/>
      <c r="B2731" s="2"/>
      <c r="C2731" s="2"/>
      <c r="D2731" s="2"/>
      <c r="E2731" s="2"/>
      <c r="F2731" s="2"/>
      <c r="G2731" s="2"/>
      <c r="H2731" s="69" t="s">
        <v>2318</v>
      </c>
      <c r="I2731" s="69"/>
      <c r="J2731" s="69"/>
      <c r="K2731" s="69"/>
      <c r="L2731" s="72">
        <f>SUM(L2726,L2730)</f>
        <v>25.09</v>
      </c>
    </row>
    <row r="2732" ht="9.95" customHeight="1" spans="1:12">
      <c r="A2732" s="2"/>
      <c r="B2732" s="2"/>
      <c r="C2732" s="2"/>
      <c r="D2732" s="2"/>
      <c r="E2732" s="2"/>
      <c r="F2732" s="2"/>
      <c r="G2732" s="2"/>
      <c r="H2732" s="61"/>
      <c r="I2732" s="61"/>
      <c r="J2732" s="61"/>
      <c r="K2732" s="61"/>
      <c r="L2732" s="61"/>
    </row>
    <row r="2733" ht="20.1" customHeight="1" spans="1:12">
      <c r="A2733" s="62" t="s">
        <v>3353</v>
      </c>
      <c r="B2733" s="62"/>
      <c r="C2733" s="62"/>
      <c r="D2733" s="62"/>
      <c r="E2733" s="62"/>
      <c r="F2733" s="62"/>
      <c r="G2733" s="62"/>
      <c r="H2733" s="62"/>
      <c r="I2733" s="62"/>
      <c r="J2733" s="62"/>
      <c r="K2733" s="62"/>
      <c r="L2733" s="62"/>
    </row>
    <row r="2734" ht="15" customHeight="1" spans="1:12">
      <c r="A2734" s="63" t="s">
        <v>2413</v>
      </c>
      <c r="B2734" s="63"/>
      <c r="C2734" s="63"/>
      <c r="D2734" s="64" t="s">
        <v>4</v>
      </c>
      <c r="E2734" s="64"/>
      <c r="F2734" s="64"/>
      <c r="G2734" s="64" t="s">
        <v>2297</v>
      </c>
      <c r="H2734" s="64" t="s">
        <v>2298</v>
      </c>
      <c r="I2734" s="64"/>
      <c r="J2734" s="64" t="s">
        <v>2299</v>
      </c>
      <c r="K2734" s="64"/>
      <c r="L2734" s="64" t="s">
        <v>2300</v>
      </c>
    </row>
    <row r="2735" ht="21" customHeight="1" spans="1:12">
      <c r="A2735" s="65" t="s">
        <v>3354</v>
      </c>
      <c r="B2735" s="66" t="s">
        <v>3355</v>
      </c>
      <c r="C2735" s="66"/>
      <c r="D2735" s="65" t="s">
        <v>643</v>
      </c>
      <c r="E2735" s="65"/>
      <c r="F2735" s="65"/>
      <c r="G2735" s="65" t="s">
        <v>376</v>
      </c>
      <c r="H2735" s="67">
        <v>1</v>
      </c>
      <c r="I2735" s="67"/>
      <c r="J2735" s="70">
        <v>23.5</v>
      </c>
      <c r="K2735" s="70"/>
      <c r="L2735" s="70">
        <f>ROUND(ROUND(H2735,8)*J2735,2)</f>
        <v>23.5</v>
      </c>
    </row>
    <row r="2736" ht="15" customHeight="1" spans="1:12">
      <c r="A2736" s="2"/>
      <c r="B2736" s="2"/>
      <c r="C2736" s="2"/>
      <c r="D2736" s="2"/>
      <c r="E2736" s="2"/>
      <c r="F2736" s="2"/>
      <c r="G2736" s="2"/>
      <c r="H2736" s="68" t="s">
        <v>2424</v>
      </c>
      <c r="I2736" s="68"/>
      <c r="J2736" s="68"/>
      <c r="K2736" s="68"/>
      <c r="L2736" s="71">
        <f>SUM(L2735:L2735)</f>
        <v>23.5</v>
      </c>
    </row>
    <row r="2737" ht="15" customHeight="1" spans="1:12">
      <c r="A2737" s="63" t="s">
        <v>2389</v>
      </c>
      <c r="B2737" s="63"/>
      <c r="C2737" s="63"/>
      <c r="D2737" s="64" t="s">
        <v>4</v>
      </c>
      <c r="E2737" s="64"/>
      <c r="F2737" s="64"/>
      <c r="G2737" s="64" t="s">
        <v>2297</v>
      </c>
      <c r="H2737" s="64" t="s">
        <v>2298</v>
      </c>
      <c r="I2737" s="64"/>
      <c r="J2737" s="64" t="s">
        <v>2299</v>
      </c>
      <c r="K2737" s="64"/>
      <c r="L2737" s="64" t="s">
        <v>2300</v>
      </c>
    </row>
    <row r="2738" ht="15" customHeight="1" spans="1:12">
      <c r="A2738" s="65" t="s">
        <v>2710</v>
      </c>
      <c r="B2738" s="66" t="s">
        <v>2711</v>
      </c>
      <c r="C2738" s="66"/>
      <c r="D2738" s="65" t="s">
        <v>14</v>
      </c>
      <c r="E2738" s="65"/>
      <c r="F2738" s="65"/>
      <c r="G2738" s="65" t="s">
        <v>2392</v>
      </c>
      <c r="H2738" s="67">
        <v>0.2</v>
      </c>
      <c r="I2738" s="67"/>
      <c r="J2738" s="70">
        <v>32.69</v>
      </c>
      <c r="K2738" s="70"/>
      <c r="L2738" s="70">
        <f>ROUND(ROUND(H2738,8)*J2738,2)</f>
        <v>6.54</v>
      </c>
    </row>
    <row r="2739" ht="15" customHeight="1" spans="1:12">
      <c r="A2739" s="65" t="s">
        <v>2395</v>
      </c>
      <c r="B2739" s="66" t="s">
        <v>2396</v>
      </c>
      <c r="C2739" s="66"/>
      <c r="D2739" s="65" t="s">
        <v>14</v>
      </c>
      <c r="E2739" s="65"/>
      <c r="F2739" s="65"/>
      <c r="G2739" s="65" t="s">
        <v>2392</v>
      </c>
      <c r="H2739" s="67">
        <v>0.2</v>
      </c>
      <c r="I2739" s="67"/>
      <c r="J2739" s="70">
        <v>23.23</v>
      </c>
      <c r="K2739" s="70"/>
      <c r="L2739" s="70">
        <f>ROUND(ROUND(H2739,8)*J2739,2)</f>
        <v>4.65</v>
      </c>
    </row>
    <row r="2740" ht="18" customHeight="1" spans="1:12">
      <c r="A2740" s="2"/>
      <c r="B2740" s="2"/>
      <c r="C2740" s="2"/>
      <c r="D2740" s="2"/>
      <c r="E2740" s="2"/>
      <c r="F2740" s="2"/>
      <c r="G2740" s="2"/>
      <c r="H2740" s="68" t="s">
        <v>2393</v>
      </c>
      <c r="I2740" s="68"/>
      <c r="J2740" s="68"/>
      <c r="K2740" s="68"/>
      <c r="L2740" s="71">
        <f>SUM(L2738:L2739)</f>
        <v>11.19</v>
      </c>
    </row>
    <row r="2741" ht="15" customHeight="1" spans="1:12">
      <c r="A2741" s="2"/>
      <c r="B2741" s="2"/>
      <c r="C2741" s="2"/>
      <c r="D2741" s="2"/>
      <c r="E2741" s="2"/>
      <c r="F2741" s="2"/>
      <c r="G2741" s="2"/>
      <c r="H2741" s="69" t="s">
        <v>2318</v>
      </c>
      <c r="I2741" s="69"/>
      <c r="J2741" s="69"/>
      <c r="K2741" s="69"/>
      <c r="L2741" s="72">
        <f>SUM(L2736,L2740)</f>
        <v>34.69</v>
      </c>
    </row>
    <row r="2742" ht="9.95" customHeight="1" spans="1:12">
      <c r="A2742" s="2"/>
      <c r="B2742" s="2"/>
      <c r="C2742" s="2"/>
      <c r="D2742" s="2"/>
      <c r="E2742" s="2"/>
      <c r="F2742" s="2"/>
      <c r="G2742" s="2"/>
      <c r="H2742" s="61"/>
      <c r="I2742" s="61"/>
      <c r="J2742" s="61"/>
      <c r="K2742" s="61"/>
      <c r="L2742" s="61"/>
    </row>
    <row r="2743" ht="20.1" customHeight="1" spans="1:12">
      <c r="A2743" s="62" t="s">
        <v>3356</v>
      </c>
      <c r="B2743" s="62"/>
      <c r="C2743" s="62"/>
      <c r="D2743" s="62"/>
      <c r="E2743" s="62"/>
      <c r="F2743" s="62"/>
      <c r="G2743" s="62"/>
      <c r="H2743" s="62"/>
      <c r="I2743" s="62"/>
      <c r="J2743" s="62"/>
      <c r="K2743" s="62"/>
      <c r="L2743" s="62"/>
    </row>
    <row r="2744" ht="15" customHeight="1" spans="1:12">
      <c r="A2744" s="63" t="s">
        <v>2413</v>
      </c>
      <c r="B2744" s="63"/>
      <c r="C2744" s="63"/>
      <c r="D2744" s="64" t="s">
        <v>4</v>
      </c>
      <c r="E2744" s="64"/>
      <c r="F2744" s="64"/>
      <c r="G2744" s="64" t="s">
        <v>2297</v>
      </c>
      <c r="H2744" s="64" t="s">
        <v>2298</v>
      </c>
      <c r="I2744" s="64"/>
      <c r="J2744" s="64" t="s">
        <v>2299</v>
      </c>
      <c r="K2744" s="64"/>
      <c r="L2744" s="64" t="s">
        <v>2300</v>
      </c>
    </row>
    <row r="2745" ht="21" customHeight="1" spans="1:12">
      <c r="A2745" s="65" t="s">
        <v>3357</v>
      </c>
      <c r="B2745" s="66" t="s">
        <v>3358</v>
      </c>
      <c r="C2745" s="66"/>
      <c r="D2745" s="65" t="s">
        <v>643</v>
      </c>
      <c r="E2745" s="65"/>
      <c r="F2745" s="65"/>
      <c r="G2745" s="65" t="s">
        <v>376</v>
      </c>
      <c r="H2745" s="67">
        <v>1</v>
      </c>
      <c r="I2745" s="67"/>
      <c r="J2745" s="70">
        <v>16.85</v>
      </c>
      <c r="K2745" s="70"/>
      <c r="L2745" s="70">
        <f>ROUND(ROUND(H2745,8)*J2745,2)</f>
        <v>16.85</v>
      </c>
    </row>
    <row r="2746" ht="15" customHeight="1" spans="1:12">
      <c r="A2746" s="2"/>
      <c r="B2746" s="2"/>
      <c r="C2746" s="2"/>
      <c r="D2746" s="2"/>
      <c r="E2746" s="2"/>
      <c r="F2746" s="2"/>
      <c r="G2746" s="2"/>
      <c r="H2746" s="68" t="s">
        <v>2424</v>
      </c>
      <c r="I2746" s="68"/>
      <c r="J2746" s="68"/>
      <c r="K2746" s="68"/>
      <c r="L2746" s="71">
        <f>SUM(L2745:L2745)</f>
        <v>16.85</v>
      </c>
    </row>
    <row r="2747" ht="15" customHeight="1" spans="1:12">
      <c r="A2747" s="63" t="s">
        <v>2389</v>
      </c>
      <c r="B2747" s="63"/>
      <c r="C2747" s="63"/>
      <c r="D2747" s="64" t="s">
        <v>4</v>
      </c>
      <c r="E2747" s="64"/>
      <c r="F2747" s="64"/>
      <c r="G2747" s="64" t="s">
        <v>2297</v>
      </c>
      <c r="H2747" s="64" t="s">
        <v>2298</v>
      </c>
      <c r="I2747" s="64"/>
      <c r="J2747" s="64" t="s">
        <v>2299</v>
      </c>
      <c r="K2747" s="64"/>
      <c r="L2747" s="64" t="s">
        <v>2300</v>
      </c>
    </row>
    <row r="2748" ht="15" customHeight="1" spans="1:12">
      <c r="A2748" s="65" t="s">
        <v>2710</v>
      </c>
      <c r="B2748" s="66" t="s">
        <v>2711</v>
      </c>
      <c r="C2748" s="66"/>
      <c r="D2748" s="65" t="s">
        <v>14</v>
      </c>
      <c r="E2748" s="65"/>
      <c r="F2748" s="65"/>
      <c r="G2748" s="65" t="s">
        <v>2392</v>
      </c>
      <c r="H2748" s="67">
        <v>0.2</v>
      </c>
      <c r="I2748" s="67"/>
      <c r="J2748" s="70">
        <v>32.69</v>
      </c>
      <c r="K2748" s="70"/>
      <c r="L2748" s="70">
        <f>ROUND(ROUND(H2748,8)*J2748,2)</f>
        <v>6.54</v>
      </c>
    </row>
    <row r="2749" ht="15" customHeight="1" spans="1:12">
      <c r="A2749" s="65" t="s">
        <v>2395</v>
      </c>
      <c r="B2749" s="66" t="s">
        <v>2396</v>
      </c>
      <c r="C2749" s="66"/>
      <c r="D2749" s="65" t="s">
        <v>14</v>
      </c>
      <c r="E2749" s="65"/>
      <c r="F2749" s="65"/>
      <c r="G2749" s="65" t="s">
        <v>2392</v>
      </c>
      <c r="H2749" s="67">
        <v>0.2</v>
      </c>
      <c r="I2749" s="67"/>
      <c r="J2749" s="70">
        <v>23.23</v>
      </c>
      <c r="K2749" s="70"/>
      <c r="L2749" s="70">
        <f>ROUND(ROUND(H2749,8)*J2749,2)</f>
        <v>4.65</v>
      </c>
    </row>
    <row r="2750" ht="18" customHeight="1" spans="1:12">
      <c r="A2750" s="2"/>
      <c r="B2750" s="2"/>
      <c r="C2750" s="2"/>
      <c r="D2750" s="2"/>
      <c r="E2750" s="2"/>
      <c r="F2750" s="2"/>
      <c r="G2750" s="2"/>
      <c r="H2750" s="68" t="s">
        <v>2393</v>
      </c>
      <c r="I2750" s="68"/>
      <c r="J2750" s="68"/>
      <c r="K2750" s="68"/>
      <c r="L2750" s="71">
        <f>SUM(L2748:L2749)</f>
        <v>11.19</v>
      </c>
    </row>
    <row r="2751" ht="15" customHeight="1" spans="1:12">
      <c r="A2751" s="2"/>
      <c r="B2751" s="2"/>
      <c r="C2751" s="2"/>
      <c r="D2751" s="2"/>
      <c r="E2751" s="2"/>
      <c r="F2751" s="2"/>
      <c r="G2751" s="2"/>
      <c r="H2751" s="69" t="s">
        <v>2318</v>
      </c>
      <c r="I2751" s="69"/>
      <c r="J2751" s="69"/>
      <c r="K2751" s="69"/>
      <c r="L2751" s="72">
        <f>SUM(L2746,L2750)</f>
        <v>28.04</v>
      </c>
    </row>
    <row r="2752" ht="9.95" customHeight="1" spans="1:12">
      <c r="A2752" s="2"/>
      <c r="B2752" s="2"/>
      <c r="C2752" s="2"/>
      <c r="D2752" s="2"/>
      <c r="E2752" s="2"/>
      <c r="F2752" s="2"/>
      <c r="G2752" s="2"/>
      <c r="H2752" s="61"/>
      <c r="I2752" s="61"/>
      <c r="J2752" s="61"/>
      <c r="K2752" s="61"/>
      <c r="L2752" s="61"/>
    </row>
    <row r="2753" ht="20.1" customHeight="1" spans="1:12">
      <c r="A2753" s="62" t="s">
        <v>3359</v>
      </c>
      <c r="B2753" s="62"/>
      <c r="C2753" s="62"/>
      <c r="D2753" s="62"/>
      <c r="E2753" s="62"/>
      <c r="F2753" s="62"/>
      <c r="G2753" s="62"/>
      <c r="H2753" s="62"/>
      <c r="I2753" s="62"/>
      <c r="J2753" s="62"/>
      <c r="K2753" s="62"/>
      <c r="L2753" s="62"/>
    </row>
    <row r="2754" ht="15" customHeight="1" spans="1:12">
      <c r="A2754" s="63" t="s">
        <v>2413</v>
      </c>
      <c r="B2754" s="63"/>
      <c r="C2754" s="63"/>
      <c r="D2754" s="64" t="s">
        <v>4</v>
      </c>
      <c r="E2754" s="64"/>
      <c r="F2754" s="64"/>
      <c r="G2754" s="64" t="s">
        <v>2297</v>
      </c>
      <c r="H2754" s="64" t="s">
        <v>2298</v>
      </c>
      <c r="I2754" s="64"/>
      <c r="J2754" s="64" t="s">
        <v>2299</v>
      </c>
      <c r="K2754" s="64"/>
      <c r="L2754" s="64" t="s">
        <v>2300</v>
      </c>
    </row>
    <row r="2755" ht="21" customHeight="1" spans="1:12">
      <c r="A2755" s="65" t="s">
        <v>3360</v>
      </c>
      <c r="B2755" s="66" t="s">
        <v>3361</v>
      </c>
      <c r="C2755" s="66"/>
      <c r="D2755" s="65" t="s">
        <v>643</v>
      </c>
      <c r="E2755" s="65"/>
      <c r="F2755" s="65"/>
      <c r="G2755" s="65" t="s">
        <v>376</v>
      </c>
      <c r="H2755" s="67">
        <v>1</v>
      </c>
      <c r="I2755" s="67"/>
      <c r="J2755" s="70">
        <v>9.45</v>
      </c>
      <c r="K2755" s="70"/>
      <c r="L2755" s="70">
        <f>ROUND(ROUND(H2755,8)*J2755,2)</f>
        <v>9.45</v>
      </c>
    </row>
    <row r="2756" ht="15" customHeight="1" spans="1:12">
      <c r="A2756" s="2"/>
      <c r="B2756" s="2"/>
      <c r="C2756" s="2"/>
      <c r="D2756" s="2"/>
      <c r="E2756" s="2"/>
      <c r="F2756" s="2"/>
      <c r="G2756" s="2"/>
      <c r="H2756" s="68" t="s">
        <v>2424</v>
      </c>
      <c r="I2756" s="68"/>
      <c r="J2756" s="68"/>
      <c r="K2756" s="68"/>
      <c r="L2756" s="71">
        <f>SUM(L2755:L2755)</f>
        <v>9.45</v>
      </c>
    </row>
    <row r="2757" ht="15" customHeight="1" spans="1:12">
      <c r="A2757" s="63" t="s">
        <v>2389</v>
      </c>
      <c r="B2757" s="63"/>
      <c r="C2757" s="63"/>
      <c r="D2757" s="64" t="s">
        <v>4</v>
      </c>
      <c r="E2757" s="64"/>
      <c r="F2757" s="64"/>
      <c r="G2757" s="64" t="s">
        <v>2297</v>
      </c>
      <c r="H2757" s="64" t="s">
        <v>2298</v>
      </c>
      <c r="I2757" s="64"/>
      <c r="J2757" s="64" t="s">
        <v>2299</v>
      </c>
      <c r="K2757" s="64"/>
      <c r="L2757" s="64" t="s">
        <v>2300</v>
      </c>
    </row>
    <row r="2758" ht="15" customHeight="1" spans="1:12">
      <c r="A2758" s="65" t="s">
        <v>2710</v>
      </c>
      <c r="B2758" s="66" t="s">
        <v>2711</v>
      </c>
      <c r="C2758" s="66"/>
      <c r="D2758" s="65" t="s">
        <v>14</v>
      </c>
      <c r="E2758" s="65"/>
      <c r="F2758" s="65"/>
      <c r="G2758" s="65" t="s">
        <v>2392</v>
      </c>
      <c r="H2758" s="67">
        <v>0.2</v>
      </c>
      <c r="I2758" s="67"/>
      <c r="J2758" s="70">
        <v>32.69</v>
      </c>
      <c r="K2758" s="70"/>
      <c r="L2758" s="70">
        <f>ROUND(ROUND(H2758,8)*J2758,2)</f>
        <v>6.54</v>
      </c>
    </row>
    <row r="2759" ht="15" customHeight="1" spans="1:12">
      <c r="A2759" s="65" t="s">
        <v>2395</v>
      </c>
      <c r="B2759" s="66" t="s">
        <v>2396</v>
      </c>
      <c r="C2759" s="66"/>
      <c r="D2759" s="65" t="s">
        <v>14</v>
      </c>
      <c r="E2759" s="65"/>
      <c r="F2759" s="65"/>
      <c r="G2759" s="65" t="s">
        <v>2392</v>
      </c>
      <c r="H2759" s="67">
        <v>0.2</v>
      </c>
      <c r="I2759" s="67"/>
      <c r="J2759" s="70">
        <v>23.23</v>
      </c>
      <c r="K2759" s="70"/>
      <c r="L2759" s="70">
        <f>ROUND(ROUND(H2759,8)*J2759,2)</f>
        <v>4.65</v>
      </c>
    </row>
    <row r="2760" ht="18" customHeight="1" spans="1:12">
      <c r="A2760" s="2"/>
      <c r="B2760" s="2"/>
      <c r="C2760" s="2"/>
      <c r="D2760" s="2"/>
      <c r="E2760" s="2"/>
      <c r="F2760" s="2"/>
      <c r="G2760" s="2"/>
      <c r="H2760" s="68" t="s">
        <v>2393</v>
      </c>
      <c r="I2760" s="68"/>
      <c r="J2760" s="68"/>
      <c r="K2760" s="68"/>
      <c r="L2760" s="71">
        <f>SUM(L2758:L2759)</f>
        <v>11.19</v>
      </c>
    </row>
    <row r="2761" ht="15" customHeight="1" spans="1:12">
      <c r="A2761" s="2"/>
      <c r="B2761" s="2"/>
      <c r="C2761" s="2"/>
      <c r="D2761" s="2"/>
      <c r="E2761" s="2"/>
      <c r="F2761" s="2"/>
      <c r="G2761" s="2"/>
      <c r="H2761" s="69" t="s">
        <v>2318</v>
      </c>
      <c r="I2761" s="69"/>
      <c r="J2761" s="69"/>
      <c r="K2761" s="69"/>
      <c r="L2761" s="72">
        <f>SUM(L2756,L2760)</f>
        <v>20.64</v>
      </c>
    </row>
    <row r="2762" ht="9.95" customHeight="1" spans="1:12">
      <c r="A2762" s="2"/>
      <c r="B2762" s="2"/>
      <c r="C2762" s="2"/>
      <c r="D2762" s="2"/>
      <c r="E2762" s="2"/>
      <c r="F2762" s="2"/>
      <c r="G2762" s="2"/>
      <c r="H2762" s="61"/>
      <c r="I2762" s="61"/>
      <c r="J2762" s="61"/>
      <c r="K2762" s="61"/>
      <c r="L2762" s="61"/>
    </row>
    <row r="2763" ht="20.1" customHeight="1" spans="1:12">
      <c r="A2763" s="62" t="s">
        <v>3362</v>
      </c>
      <c r="B2763" s="62"/>
      <c r="C2763" s="62"/>
      <c r="D2763" s="62"/>
      <c r="E2763" s="62"/>
      <c r="F2763" s="62"/>
      <c r="G2763" s="62"/>
      <c r="H2763" s="62"/>
      <c r="I2763" s="62"/>
      <c r="J2763" s="62"/>
      <c r="K2763" s="62"/>
      <c r="L2763" s="62"/>
    </row>
    <row r="2764" ht="15" customHeight="1" spans="1:12">
      <c r="A2764" s="63" t="s">
        <v>2413</v>
      </c>
      <c r="B2764" s="63"/>
      <c r="C2764" s="63"/>
      <c r="D2764" s="64" t="s">
        <v>4</v>
      </c>
      <c r="E2764" s="64"/>
      <c r="F2764" s="64"/>
      <c r="G2764" s="64" t="s">
        <v>2297</v>
      </c>
      <c r="H2764" s="64" t="s">
        <v>2298</v>
      </c>
      <c r="I2764" s="64"/>
      <c r="J2764" s="64" t="s">
        <v>2299</v>
      </c>
      <c r="K2764" s="64"/>
      <c r="L2764" s="64" t="s">
        <v>2300</v>
      </c>
    </row>
    <row r="2765" ht="15" customHeight="1" spans="1:12">
      <c r="A2765" s="65" t="s">
        <v>3363</v>
      </c>
      <c r="B2765" s="66" t="s">
        <v>702</v>
      </c>
      <c r="C2765" s="66"/>
      <c r="D2765" s="65" t="s">
        <v>643</v>
      </c>
      <c r="E2765" s="65"/>
      <c r="F2765" s="65"/>
      <c r="G2765" s="65" t="s">
        <v>376</v>
      </c>
      <c r="H2765" s="67">
        <v>1</v>
      </c>
      <c r="I2765" s="67"/>
      <c r="J2765" s="70">
        <v>2.83</v>
      </c>
      <c r="K2765" s="70"/>
      <c r="L2765" s="70">
        <f>ROUND(ROUND(H2765,8)*J2765,2)</f>
        <v>2.83</v>
      </c>
    </row>
    <row r="2766" ht="15" customHeight="1" spans="1:12">
      <c r="A2766" s="2"/>
      <c r="B2766" s="2"/>
      <c r="C2766" s="2"/>
      <c r="D2766" s="2"/>
      <c r="E2766" s="2"/>
      <c r="F2766" s="2"/>
      <c r="G2766" s="2"/>
      <c r="H2766" s="68" t="s">
        <v>2424</v>
      </c>
      <c r="I2766" s="68"/>
      <c r="J2766" s="68"/>
      <c r="K2766" s="68"/>
      <c r="L2766" s="71">
        <f>SUM(L2765:L2765)</f>
        <v>2.83</v>
      </c>
    </row>
    <row r="2767" ht="15" customHeight="1" spans="1:12">
      <c r="A2767" s="63" t="s">
        <v>2389</v>
      </c>
      <c r="B2767" s="63"/>
      <c r="C2767" s="63"/>
      <c r="D2767" s="64" t="s">
        <v>4</v>
      </c>
      <c r="E2767" s="64"/>
      <c r="F2767" s="64"/>
      <c r="G2767" s="64" t="s">
        <v>2297</v>
      </c>
      <c r="H2767" s="64" t="s">
        <v>2298</v>
      </c>
      <c r="I2767" s="64"/>
      <c r="J2767" s="64" t="s">
        <v>2299</v>
      </c>
      <c r="K2767" s="64"/>
      <c r="L2767" s="64" t="s">
        <v>2300</v>
      </c>
    </row>
    <row r="2768" ht="15" customHeight="1" spans="1:12">
      <c r="A2768" s="65" t="s">
        <v>2710</v>
      </c>
      <c r="B2768" s="66" t="s">
        <v>2711</v>
      </c>
      <c r="C2768" s="66"/>
      <c r="D2768" s="65" t="s">
        <v>14</v>
      </c>
      <c r="E2768" s="65"/>
      <c r="F2768" s="65"/>
      <c r="G2768" s="65" t="s">
        <v>2392</v>
      </c>
      <c r="H2768" s="67">
        <v>0.2</v>
      </c>
      <c r="I2768" s="67"/>
      <c r="J2768" s="70">
        <v>32.69</v>
      </c>
      <c r="K2768" s="70"/>
      <c r="L2768" s="70">
        <f>ROUND(ROUND(H2768,8)*J2768,2)</f>
        <v>6.54</v>
      </c>
    </row>
    <row r="2769" ht="15" customHeight="1" spans="1:12">
      <c r="A2769" s="65" t="s">
        <v>2395</v>
      </c>
      <c r="B2769" s="66" t="s">
        <v>2396</v>
      </c>
      <c r="C2769" s="66"/>
      <c r="D2769" s="65" t="s">
        <v>14</v>
      </c>
      <c r="E2769" s="65"/>
      <c r="F2769" s="65"/>
      <c r="G2769" s="65" t="s">
        <v>2392</v>
      </c>
      <c r="H2769" s="67">
        <v>0.2</v>
      </c>
      <c r="I2769" s="67"/>
      <c r="J2769" s="70">
        <v>23.23</v>
      </c>
      <c r="K2769" s="70"/>
      <c r="L2769" s="70">
        <f>ROUND(ROUND(H2769,8)*J2769,2)</f>
        <v>4.65</v>
      </c>
    </row>
    <row r="2770" ht="18" customHeight="1" spans="1:12">
      <c r="A2770" s="2"/>
      <c r="B2770" s="2"/>
      <c r="C2770" s="2"/>
      <c r="D2770" s="2"/>
      <c r="E2770" s="2"/>
      <c r="F2770" s="2"/>
      <c r="G2770" s="2"/>
      <c r="H2770" s="68" t="s">
        <v>2393</v>
      </c>
      <c r="I2770" s="68"/>
      <c r="J2770" s="68"/>
      <c r="K2770" s="68"/>
      <c r="L2770" s="71">
        <f>SUM(L2768:L2769)</f>
        <v>11.19</v>
      </c>
    </row>
    <row r="2771" ht="15" customHeight="1" spans="1:12">
      <c r="A2771" s="2"/>
      <c r="B2771" s="2"/>
      <c r="C2771" s="2"/>
      <c r="D2771" s="2"/>
      <c r="E2771" s="2"/>
      <c r="F2771" s="2"/>
      <c r="G2771" s="2"/>
      <c r="H2771" s="69" t="s">
        <v>2318</v>
      </c>
      <c r="I2771" s="69"/>
      <c r="J2771" s="69"/>
      <c r="K2771" s="69"/>
      <c r="L2771" s="72">
        <f>SUM(L2766,L2770)</f>
        <v>14.02</v>
      </c>
    </row>
    <row r="2772" ht="9.95" customHeight="1" spans="1:12">
      <c r="A2772" s="2"/>
      <c r="B2772" s="2"/>
      <c r="C2772" s="2"/>
      <c r="D2772" s="2"/>
      <c r="E2772" s="2"/>
      <c r="F2772" s="2"/>
      <c r="G2772" s="2"/>
      <c r="H2772" s="61"/>
      <c r="I2772" s="61"/>
      <c r="J2772" s="61"/>
      <c r="K2772" s="61"/>
      <c r="L2772" s="61"/>
    </row>
    <row r="2773" ht="20.1" customHeight="1" spans="1:12">
      <c r="A2773" s="62" t="s">
        <v>3364</v>
      </c>
      <c r="B2773" s="62"/>
      <c r="C2773" s="62"/>
      <c r="D2773" s="62"/>
      <c r="E2773" s="62"/>
      <c r="F2773" s="62"/>
      <c r="G2773" s="62"/>
      <c r="H2773" s="62"/>
      <c r="I2773" s="62"/>
      <c r="J2773" s="62"/>
      <c r="K2773" s="62"/>
      <c r="L2773" s="62"/>
    </row>
    <row r="2774" ht="15" customHeight="1" spans="1:12">
      <c r="A2774" s="63" t="s">
        <v>2413</v>
      </c>
      <c r="B2774" s="63"/>
      <c r="C2774" s="63"/>
      <c r="D2774" s="64" t="s">
        <v>4</v>
      </c>
      <c r="E2774" s="64"/>
      <c r="F2774" s="64"/>
      <c r="G2774" s="64" t="s">
        <v>2297</v>
      </c>
      <c r="H2774" s="64" t="s">
        <v>2298</v>
      </c>
      <c r="I2774" s="64"/>
      <c r="J2774" s="64" t="s">
        <v>2299</v>
      </c>
      <c r="K2774" s="64"/>
      <c r="L2774" s="64" t="s">
        <v>2300</v>
      </c>
    </row>
    <row r="2775" ht="21" customHeight="1" spans="1:12">
      <c r="A2775" s="65" t="s">
        <v>3365</v>
      </c>
      <c r="B2775" s="66" t="s">
        <v>3366</v>
      </c>
      <c r="C2775" s="66"/>
      <c r="D2775" s="65" t="s">
        <v>14</v>
      </c>
      <c r="E2775" s="65"/>
      <c r="F2775" s="65"/>
      <c r="G2775" s="65" t="s">
        <v>35</v>
      </c>
      <c r="H2775" s="67">
        <v>33.6</v>
      </c>
      <c r="I2775" s="67"/>
      <c r="J2775" s="70">
        <v>1.58</v>
      </c>
      <c r="K2775" s="70"/>
      <c r="L2775" s="70">
        <f>ROUND(ROUND(H2775,8)*J2775,2)</f>
        <v>53.09</v>
      </c>
    </row>
    <row r="2776" ht="21" customHeight="1" spans="1:12">
      <c r="A2776" s="65" t="s">
        <v>3367</v>
      </c>
      <c r="B2776" s="66" t="s">
        <v>3368</v>
      </c>
      <c r="C2776" s="66"/>
      <c r="D2776" s="65" t="s">
        <v>643</v>
      </c>
      <c r="E2776" s="65"/>
      <c r="F2776" s="65"/>
      <c r="G2776" s="65" t="s">
        <v>376</v>
      </c>
      <c r="H2776" s="67">
        <v>1</v>
      </c>
      <c r="I2776" s="67"/>
      <c r="J2776" s="70">
        <v>31.35</v>
      </c>
      <c r="K2776" s="70"/>
      <c r="L2776" s="70">
        <f>ROUND(ROUND(H2776,8)*J2776,2)</f>
        <v>31.35</v>
      </c>
    </row>
    <row r="2777" ht="15" customHeight="1" spans="1:12">
      <c r="A2777" s="65" t="s">
        <v>3369</v>
      </c>
      <c r="B2777" s="66" t="s">
        <v>3370</v>
      </c>
      <c r="C2777" s="66"/>
      <c r="D2777" s="65" t="s">
        <v>14</v>
      </c>
      <c r="E2777" s="65"/>
      <c r="F2777" s="65"/>
      <c r="G2777" s="65" t="s">
        <v>35</v>
      </c>
      <c r="H2777" s="67">
        <v>16.8</v>
      </c>
      <c r="I2777" s="67"/>
      <c r="J2777" s="70">
        <v>0.32</v>
      </c>
      <c r="K2777" s="70"/>
      <c r="L2777" s="70">
        <f>ROUND(ROUND(H2777,8)*J2777,2)</f>
        <v>5.38</v>
      </c>
    </row>
    <row r="2778" ht="15" customHeight="1" spans="1:12">
      <c r="A2778" s="2"/>
      <c r="B2778" s="2"/>
      <c r="C2778" s="2"/>
      <c r="D2778" s="2"/>
      <c r="E2778" s="2"/>
      <c r="F2778" s="2"/>
      <c r="G2778" s="2"/>
      <c r="H2778" s="68" t="s">
        <v>2424</v>
      </c>
      <c r="I2778" s="68"/>
      <c r="J2778" s="68"/>
      <c r="K2778" s="68"/>
      <c r="L2778" s="71">
        <f>SUM(L2775:L2777)</f>
        <v>89.82</v>
      </c>
    </row>
    <row r="2779" ht="15" customHeight="1" spans="1:12">
      <c r="A2779" s="63" t="s">
        <v>2389</v>
      </c>
      <c r="B2779" s="63"/>
      <c r="C2779" s="63"/>
      <c r="D2779" s="64" t="s">
        <v>4</v>
      </c>
      <c r="E2779" s="64"/>
      <c r="F2779" s="64"/>
      <c r="G2779" s="64" t="s">
        <v>2297</v>
      </c>
      <c r="H2779" s="64" t="s">
        <v>2298</v>
      </c>
      <c r="I2779" s="64"/>
      <c r="J2779" s="64" t="s">
        <v>2299</v>
      </c>
      <c r="K2779" s="64"/>
      <c r="L2779" s="64" t="s">
        <v>2300</v>
      </c>
    </row>
    <row r="2780" ht="21" customHeight="1" spans="1:12">
      <c r="A2780" s="65" t="s">
        <v>3219</v>
      </c>
      <c r="B2780" s="66" t="s">
        <v>3220</v>
      </c>
      <c r="C2780" s="66"/>
      <c r="D2780" s="65" t="s">
        <v>14</v>
      </c>
      <c r="E2780" s="65"/>
      <c r="F2780" s="65"/>
      <c r="G2780" s="65" t="s">
        <v>2392</v>
      </c>
      <c r="H2780" s="67">
        <v>0.3327</v>
      </c>
      <c r="I2780" s="67"/>
      <c r="J2780" s="70">
        <v>24.39</v>
      </c>
      <c r="K2780" s="70"/>
      <c r="L2780" s="70">
        <f>ROUND(ROUND(H2780,8)*J2780,2)</f>
        <v>8.11</v>
      </c>
    </row>
    <row r="2781" ht="15" customHeight="1" spans="1:12">
      <c r="A2781" s="65" t="s">
        <v>2710</v>
      </c>
      <c r="B2781" s="66" t="s">
        <v>2711</v>
      </c>
      <c r="C2781" s="66"/>
      <c r="D2781" s="65" t="s">
        <v>14</v>
      </c>
      <c r="E2781" s="65"/>
      <c r="F2781" s="65"/>
      <c r="G2781" s="65" t="s">
        <v>2392</v>
      </c>
      <c r="H2781" s="67">
        <v>0.3327</v>
      </c>
      <c r="I2781" s="67"/>
      <c r="J2781" s="70">
        <v>32.69</v>
      </c>
      <c r="K2781" s="70"/>
      <c r="L2781" s="70">
        <f>ROUND(ROUND(H2781,8)*J2781,2)</f>
        <v>10.88</v>
      </c>
    </row>
    <row r="2782" ht="18" customHeight="1" spans="1:12">
      <c r="A2782" s="2"/>
      <c r="B2782" s="2"/>
      <c r="C2782" s="2"/>
      <c r="D2782" s="2"/>
      <c r="E2782" s="2"/>
      <c r="F2782" s="2"/>
      <c r="G2782" s="2"/>
      <c r="H2782" s="68" t="s">
        <v>2393</v>
      </c>
      <c r="I2782" s="68"/>
      <c r="J2782" s="68"/>
      <c r="K2782" s="68"/>
      <c r="L2782" s="71">
        <f>SUM(L2780:L2781)</f>
        <v>18.99</v>
      </c>
    </row>
    <row r="2783" ht="15" customHeight="1" spans="1:12">
      <c r="A2783" s="93" t="s">
        <v>3371</v>
      </c>
      <c r="B2783" s="93"/>
      <c r="C2783" s="93"/>
      <c r="D2783" s="93"/>
      <c r="E2783" s="2"/>
      <c r="F2783" s="2"/>
      <c r="G2783" s="2"/>
      <c r="H2783" s="69" t="s">
        <v>2318</v>
      </c>
      <c r="I2783" s="69"/>
      <c r="J2783" s="69"/>
      <c r="K2783" s="69"/>
      <c r="L2783" s="72">
        <v>108.81</v>
      </c>
    </row>
    <row r="2784" ht="2.1" customHeight="1" spans="1:12">
      <c r="A2784" s="93"/>
      <c r="B2784" s="93"/>
      <c r="C2784" s="93"/>
      <c r="D2784" s="93"/>
      <c r="E2784" s="2"/>
      <c r="F2784" s="2"/>
      <c r="G2784" s="2"/>
      <c r="H2784" s="2"/>
      <c r="I2784" s="2"/>
      <c r="J2784" s="2"/>
      <c r="K2784" s="2"/>
      <c r="L2784" s="2"/>
    </row>
    <row r="2785" ht="9.95" customHeight="1" spans="1:12">
      <c r="A2785" s="2"/>
      <c r="B2785" s="2"/>
      <c r="C2785" s="2"/>
      <c r="D2785" s="2"/>
      <c r="E2785" s="2"/>
      <c r="F2785" s="2"/>
      <c r="G2785" s="2"/>
      <c r="H2785" s="61"/>
      <c r="I2785" s="61"/>
      <c r="J2785" s="61"/>
      <c r="K2785" s="61"/>
      <c r="L2785" s="61"/>
    </row>
    <row r="2786" ht="20.1" customHeight="1" spans="1:12">
      <c r="A2786" s="62" t="s">
        <v>3372</v>
      </c>
      <c r="B2786" s="62"/>
      <c r="C2786" s="62"/>
      <c r="D2786" s="62"/>
      <c r="E2786" s="62"/>
      <c r="F2786" s="62"/>
      <c r="G2786" s="62"/>
      <c r="H2786" s="62"/>
      <c r="I2786" s="62"/>
      <c r="J2786" s="62"/>
      <c r="K2786" s="62"/>
      <c r="L2786" s="62"/>
    </row>
    <row r="2787" ht="15" customHeight="1" spans="1:12">
      <c r="A2787" s="63" t="s">
        <v>2413</v>
      </c>
      <c r="B2787" s="63"/>
      <c r="C2787" s="63"/>
      <c r="D2787" s="64" t="s">
        <v>4</v>
      </c>
      <c r="E2787" s="64"/>
      <c r="F2787" s="64"/>
      <c r="G2787" s="64" t="s">
        <v>2297</v>
      </c>
      <c r="H2787" s="64" t="s">
        <v>2298</v>
      </c>
      <c r="I2787" s="64"/>
      <c r="J2787" s="64" t="s">
        <v>2299</v>
      </c>
      <c r="K2787" s="64"/>
      <c r="L2787" s="64" t="s">
        <v>2300</v>
      </c>
    </row>
    <row r="2788" ht="21" customHeight="1" spans="1:12">
      <c r="A2788" s="65" t="s">
        <v>3373</v>
      </c>
      <c r="B2788" s="66" t="s">
        <v>709</v>
      </c>
      <c r="C2788" s="66"/>
      <c r="D2788" s="65" t="s">
        <v>643</v>
      </c>
      <c r="E2788" s="65"/>
      <c r="F2788" s="65"/>
      <c r="G2788" s="65" t="s">
        <v>376</v>
      </c>
      <c r="H2788" s="67">
        <v>1</v>
      </c>
      <c r="I2788" s="67"/>
      <c r="J2788" s="70">
        <v>14.5</v>
      </c>
      <c r="K2788" s="70"/>
      <c r="L2788" s="70">
        <f>ROUND(ROUND(H2788,8)*J2788,2)</f>
        <v>14.5</v>
      </c>
    </row>
    <row r="2789" ht="15" customHeight="1" spans="1:12">
      <c r="A2789" s="2"/>
      <c r="B2789" s="2"/>
      <c r="C2789" s="2"/>
      <c r="D2789" s="2"/>
      <c r="E2789" s="2"/>
      <c r="F2789" s="2"/>
      <c r="G2789" s="2"/>
      <c r="H2789" s="68" t="s">
        <v>2424</v>
      </c>
      <c r="I2789" s="68"/>
      <c r="J2789" s="68"/>
      <c r="K2789" s="68"/>
      <c r="L2789" s="71">
        <f>SUM(L2788:L2788)</f>
        <v>14.5</v>
      </c>
    </row>
    <row r="2790" ht="15" customHeight="1" spans="1:12">
      <c r="A2790" s="63" t="s">
        <v>2389</v>
      </c>
      <c r="B2790" s="63"/>
      <c r="C2790" s="63"/>
      <c r="D2790" s="64" t="s">
        <v>4</v>
      </c>
      <c r="E2790" s="64"/>
      <c r="F2790" s="64"/>
      <c r="G2790" s="64" t="s">
        <v>2297</v>
      </c>
      <c r="H2790" s="64" t="s">
        <v>2298</v>
      </c>
      <c r="I2790" s="64"/>
      <c r="J2790" s="64" t="s">
        <v>2299</v>
      </c>
      <c r="K2790" s="64"/>
      <c r="L2790" s="64" t="s">
        <v>2300</v>
      </c>
    </row>
    <row r="2791" ht="15" customHeight="1" spans="1:12">
      <c r="A2791" s="65" t="s">
        <v>2710</v>
      </c>
      <c r="B2791" s="66" t="s">
        <v>2711</v>
      </c>
      <c r="C2791" s="66"/>
      <c r="D2791" s="65" t="s">
        <v>14</v>
      </c>
      <c r="E2791" s="65"/>
      <c r="F2791" s="65"/>
      <c r="G2791" s="65" t="s">
        <v>2392</v>
      </c>
      <c r="H2791" s="67">
        <v>0.2</v>
      </c>
      <c r="I2791" s="67"/>
      <c r="J2791" s="70">
        <v>32.69</v>
      </c>
      <c r="K2791" s="70"/>
      <c r="L2791" s="70">
        <f>ROUND(ROUND(H2791,8)*J2791,2)</f>
        <v>6.54</v>
      </c>
    </row>
    <row r="2792" ht="15" customHeight="1" spans="1:12">
      <c r="A2792" s="65" t="s">
        <v>2395</v>
      </c>
      <c r="B2792" s="66" t="s">
        <v>2396</v>
      </c>
      <c r="C2792" s="66"/>
      <c r="D2792" s="65" t="s">
        <v>14</v>
      </c>
      <c r="E2792" s="65"/>
      <c r="F2792" s="65"/>
      <c r="G2792" s="65" t="s">
        <v>2392</v>
      </c>
      <c r="H2792" s="67">
        <v>0.2</v>
      </c>
      <c r="I2792" s="67"/>
      <c r="J2792" s="70">
        <v>23.23</v>
      </c>
      <c r="K2792" s="70"/>
      <c r="L2792" s="70">
        <f>ROUND(ROUND(H2792,8)*J2792,2)</f>
        <v>4.65</v>
      </c>
    </row>
    <row r="2793" ht="18" customHeight="1" spans="1:12">
      <c r="A2793" s="2"/>
      <c r="B2793" s="2"/>
      <c r="C2793" s="2"/>
      <c r="D2793" s="2"/>
      <c r="E2793" s="2"/>
      <c r="F2793" s="2"/>
      <c r="G2793" s="2"/>
      <c r="H2793" s="68" t="s">
        <v>2393</v>
      </c>
      <c r="I2793" s="68"/>
      <c r="J2793" s="68"/>
      <c r="K2793" s="68"/>
      <c r="L2793" s="71">
        <f>SUM(L2791:L2792)</f>
        <v>11.19</v>
      </c>
    </row>
    <row r="2794" ht="15" customHeight="1" spans="1:12">
      <c r="A2794" s="2"/>
      <c r="B2794" s="2"/>
      <c r="C2794" s="2"/>
      <c r="D2794" s="2"/>
      <c r="E2794" s="2"/>
      <c r="F2794" s="2"/>
      <c r="G2794" s="2"/>
      <c r="H2794" s="69" t="s">
        <v>2318</v>
      </c>
      <c r="I2794" s="69"/>
      <c r="J2794" s="69"/>
      <c r="K2794" s="69"/>
      <c r="L2794" s="72">
        <f>SUM(L2789,L2793)</f>
        <v>25.69</v>
      </c>
    </row>
    <row r="2795" ht="9.95" customHeight="1" spans="1:12">
      <c r="A2795" s="2"/>
      <c r="B2795" s="2"/>
      <c r="C2795" s="2"/>
      <c r="D2795" s="2"/>
      <c r="E2795" s="2"/>
      <c r="F2795" s="2"/>
      <c r="G2795" s="2"/>
      <c r="H2795" s="61"/>
      <c r="I2795" s="61"/>
      <c r="J2795" s="61"/>
      <c r="K2795" s="61"/>
      <c r="L2795" s="61"/>
    </row>
    <row r="2796" ht="20.1" customHeight="1" spans="1:12">
      <c r="A2796" s="62" t="s">
        <v>3374</v>
      </c>
      <c r="B2796" s="62"/>
      <c r="C2796" s="62"/>
      <c r="D2796" s="62"/>
      <c r="E2796" s="62"/>
      <c r="F2796" s="62"/>
      <c r="G2796" s="62"/>
      <c r="H2796" s="62"/>
      <c r="I2796" s="62"/>
      <c r="J2796" s="62"/>
      <c r="K2796" s="62"/>
      <c r="L2796" s="62"/>
    </row>
    <row r="2797" ht="15" customHeight="1" spans="1:12">
      <c r="A2797" s="63" t="s">
        <v>2314</v>
      </c>
      <c r="B2797" s="63"/>
      <c r="C2797" s="63"/>
      <c r="D2797" s="64" t="s">
        <v>4</v>
      </c>
      <c r="E2797" s="64"/>
      <c r="F2797" s="64"/>
      <c r="G2797" s="64" t="s">
        <v>2297</v>
      </c>
      <c r="H2797" s="64" t="s">
        <v>2298</v>
      </c>
      <c r="I2797" s="64"/>
      <c r="J2797" s="64" t="s">
        <v>2299</v>
      </c>
      <c r="K2797" s="64"/>
      <c r="L2797" s="64" t="s">
        <v>2300</v>
      </c>
    </row>
    <row r="2798" ht="29.1" customHeight="1" spans="1:12">
      <c r="A2798" s="65" t="s">
        <v>3375</v>
      </c>
      <c r="B2798" s="66" t="s">
        <v>3376</v>
      </c>
      <c r="C2798" s="66"/>
      <c r="D2798" s="65" t="s">
        <v>14</v>
      </c>
      <c r="E2798" s="65"/>
      <c r="F2798" s="65"/>
      <c r="G2798" s="65" t="s">
        <v>35</v>
      </c>
      <c r="H2798" s="67">
        <v>1</v>
      </c>
      <c r="I2798" s="67"/>
      <c r="J2798" s="70">
        <v>42.82</v>
      </c>
      <c r="K2798" s="70"/>
      <c r="L2798" s="70">
        <f>ROUND(ROUND(H2798,8)*J2798,2)</f>
        <v>42.82</v>
      </c>
    </row>
    <row r="2799" ht="29.1" customHeight="1" spans="1:12">
      <c r="A2799" s="65" t="s">
        <v>2505</v>
      </c>
      <c r="B2799" s="66" t="s">
        <v>2506</v>
      </c>
      <c r="C2799" s="66"/>
      <c r="D2799" s="65" t="s">
        <v>14</v>
      </c>
      <c r="E2799" s="65"/>
      <c r="F2799" s="65"/>
      <c r="G2799" s="65" t="s">
        <v>35</v>
      </c>
      <c r="H2799" s="67">
        <v>1</v>
      </c>
      <c r="I2799" s="67"/>
      <c r="J2799" s="70">
        <v>13.77</v>
      </c>
      <c r="K2799" s="70"/>
      <c r="L2799" s="70">
        <f>ROUND(ROUND(H2799,8)*J2799,2)</f>
        <v>13.77</v>
      </c>
    </row>
    <row r="2800" ht="29.1" customHeight="1" spans="1:12">
      <c r="A2800" s="65" t="s">
        <v>3377</v>
      </c>
      <c r="B2800" s="66" t="s">
        <v>3378</v>
      </c>
      <c r="C2800" s="66"/>
      <c r="D2800" s="65" t="s">
        <v>14</v>
      </c>
      <c r="E2800" s="65"/>
      <c r="F2800" s="65"/>
      <c r="G2800" s="65" t="s">
        <v>35</v>
      </c>
      <c r="H2800" s="67">
        <v>1</v>
      </c>
      <c r="I2800" s="67"/>
      <c r="J2800" s="70">
        <v>34.65</v>
      </c>
      <c r="K2800" s="70"/>
      <c r="L2800" s="70">
        <f>ROUND(ROUND(H2800,8)*J2800,2)</f>
        <v>34.65</v>
      </c>
    </row>
    <row r="2801" ht="15" customHeight="1" spans="1:12">
      <c r="A2801" s="2"/>
      <c r="B2801" s="2"/>
      <c r="C2801" s="2"/>
      <c r="D2801" s="2"/>
      <c r="E2801" s="2"/>
      <c r="F2801" s="2"/>
      <c r="G2801" s="2"/>
      <c r="H2801" s="68" t="s">
        <v>2317</v>
      </c>
      <c r="I2801" s="68"/>
      <c r="J2801" s="68"/>
      <c r="K2801" s="68"/>
      <c r="L2801" s="71">
        <f>SUM(L2798:L2800)</f>
        <v>91.24</v>
      </c>
    </row>
    <row r="2802" ht="15" customHeight="1" spans="1:12">
      <c r="A2802" s="93" t="s">
        <v>3379</v>
      </c>
      <c r="B2802" s="93"/>
      <c r="C2802" s="93"/>
      <c r="D2802" s="93"/>
      <c r="E2802" s="2"/>
      <c r="F2802" s="2"/>
      <c r="G2802" s="2"/>
      <c r="H2802" s="69" t="s">
        <v>2318</v>
      </c>
      <c r="I2802" s="69"/>
      <c r="J2802" s="69"/>
      <c r="K2802" s="69"/>
      <c r="L2802" s="72">
        <v>91.24</v>
      </c>
    </row>
    <row r="2803" ht="2.1" customHeight="1" spans="1:12">
      <c r="A2803" s="93"/>
      <c r="B2803" s="93"/>
      <c r="C2803" s="93"/>
      <c r="D2803" s="93"/>
      <c r="E2803" s="2"/>
      <c r="F2803" s="2"/>
      <c r="G2803" s="2"/>
      <c r="H2803" s="2"/>
      <c r="I2803" s="2"/>
      <c r="J2803" s="2"/>
      <c r="K2803" s="2"/>
      <c r="L2803" s="2"/>
    </row>
    <row r="2804" ht="9.95" customHeight="1" spans="1:12">
      <c r="A2804" s="2"/>
      <c r="B2804" s="2"/>
      <c r="C2804" s="2"/>
      <c r="D2804" s="2"/>
      <c r="E2804" s="2"/>
      <c r="F2804" s="2"/>
      <c r="G2804" s="2"/>
      <c r="H2804" s="61"/>
      <c r="I2804" s="61"/>
      <c r="J2804" s="61"/>
      <c r="K2804" s="61"/>
      <c r="L2804" s="61"/>
    </row>
    <row r="2805" ht="20.1" customHeight="1" spans="1:12">
      <c r="A2805" s="62" t="s">
        <v>3380</v>
      </c>
      <c r="B2805" s="62"/>
      <c r="C2805" s="62"/>
      <c r="D2805" s="62"/>
      <c r="E2805" s="62"/>
      <c r="F2805" s="62"/>
      <c r="G2805" s="62"/>
      <c r="H2805" s="62"/>
      <c r="I2805" s="62"/>
      <c r="J2805" s="62"/>
      <c r="K2805" s="62"/>
      <c r="L2805" s="62"/>
    </row>
    <row r="2806" ht="15" customHeight="1" spans="1:12">
      <c r="A2806" s="63" t="s">
        <v>2314</v>
      </c>
      <c r="B2806" s="63"/>
      <c r="C2806" s="63"/>
      <c r="D2806" s="64" t="s">
        <v>4</v>
      </c>
      <c r="E2806" s="64"/>
      <c r="F2806" s="64"/>
      <c r="G2806" s="64" t="s">
        <v>2297</v>
      </c>
      <c r="H2806" s="64" t="s">
        <v>2298</v>
      </c>
      <c r="I2806" s="64"/>
      <c r="J2806" s="64" t="s">
        <v>2299</v>
      </c>
      <c r="K2806" s="64"/>
      <c r="L2806" s="64" t="s">
        <v>2300</v>
      </c>
    </row>
    <row r="2807" ht="29.1" customHeight="1" spans="1:12">
      <c r="A2807" s="65" t="s">
        <v>3375</v>
      </c>
      <c r="B2807" s="66" t="s">
        <v>3376</v>
      </c>
      <c r="C2807" s="66"/>
      <c r="D2807" s="65" t="s">
        <v>14</v>
      </c>
      <c r="E2807" s="65"/>
      <c r="F2807" s="65"/>
      <c r="G2807" s="65" t="s">
        <v>35</v>
      </c>
      <c r="H2807" s="67">
        <v>1</v>
      </c>
      <c r="I2807" s="67"/>
      <c r="J2807" s="70">
        <v>42.82</v>
      </c>
      <c r="K2807" s="70"/>
      <c r="L2807" s="70">
        <f>ROUND(ROUND(H2807,8)*J2807,2)</f>
        <v>42.82</v>
      </c>
    </row>
    <row r="2808" ht="29.1" customHeight="1" spans="1:12">
      <c r="A2808" s="65" t="s">
        <v>3381</v>
      </c>
      <c r="B2808" s="66" t="s">
        <v>3382</v>
      </c>
      <c r="C2808" s="66"/>
      <c r="D2808" s="65" t="s">
        <v>14</v>
      </c>
      <c r="E2808" s="65"/>
      <c r="F2808" s="65"/>
      <c r="G2808" s="65" t="s">
        <v>35</v>
      </c>
      <c r="H2808" s="67">
        <v>1</v>
      </c>
      <c r="I2808" s="67"/>
      <c r="J2808" s="70">
        <v>8.28</v>
      </c>
      <c r="K2808" s="70"/>
      <c r="L2808" s="70">
        <f>ROUND(ROUND(H2808,8)*J2808,2)</f>
        <v>8.28</v>
      </c>
    </row>
    <row r="2809" ht="29.1" customHeight="1" spans="1:12">
      <c r="A2809" s="65" t="s">
        <v>3383</v>
      </c>
      <c r="B2809" s="66" t="s">
        <v>3384</v>
      </c>
      <c r="C2809" s="66"/>
      <c r="D2809" s="65" t="s">
        <v>14</v>
      </c>
      <c r="E2809" s="65"/>
      <c r="F2809" s="65"/>
      <c r="G2809" s="65" t="s">
        <v>35</v>
      </c>
      <c r="H2809" s="67">
        <v>1</v>
      </c>
      <c r="I2809" s="67"/>
      <c r="J2809" s="70">
        <v>20.83</v>
      </c>
      <c r="K2809" s="70"/>
      <c r="L2809" s="70">
        <f>ROUND(ROUND(H2809,8)*J2809,2)</f>
        <v>20.83</v>
      </c>
    </row>
    <row r="2810" ht="15" customHeight="1" spans="1:12">
      <c r="A2810" s="2"/>
      <c r="B2810" s="2"/>
      <c r="C2810" s="2"/>
      <c r="D2810" s="2"/>
      <c r="E2810" s="2"/>
      <c r="F2810" s="2"/>
      <c r="G2810" s="2"/>
      <c r="H2810" s="68" t="s">
        <v>2317</v>
      </c>
      <c r="I2810" s="68"/>
      <c r="J2810" s="68"/>
      <c r="K2810" s="68"/>
      <c r="L2810" s="71">
        <f>SUM(L2807:L2809)</f>
        <v>71.93</v>
      </c>
    </row>
    <row r="2811" ht="15" customHeight="1" spans="1:12">
      <c r="A2811" s="93" t="s">
        <v>3385</v>
      </c>
      <c r="B2811" s="93"/>
      <c r="C2811" s="93"/>
      <c r="D2811" s="93"/>
      <c r="E2811" s="2"/>
      <c r="F2811" s="2"/>
      <c r="G2811" s="2"/>
      <c r="H2811" s="69" t="s">
        <v>2318</v>
      </c>
      <c r="I2811" s="69"/>
      <c r="J2811" s="69"/>
      <c r="K2811" s="69"/>
      <c r="L2811" s="72">
        <v>71.93</v>
      </c>
    </row>
    <row r="2812" ht="2.1" customHeight="1" spans="1:12">
      <c r="A2812" s="93"/>
      <c r="B2812" s="93"/>
      <c r="C2812" s="93"/>
      <c r="D2812" s="93"/>
      <c r="E2812" s="2"/>
      <c r="F2812" s="2"/>
      <c r="G2812" s="2"/>
      <c r="H2812" s="2"/>
      <c r="I2812" s="2"/>
      <c r="J2812" s="2"/>
      <c r="K2812" s="2"/>
      <c r="L2812" s="2"/>
    </row>
    <row r="2813" ht="9.95" customHeight="1" spans="1:12">
      <c r="A2813" s="2"/>
      <c r="B2813" s="2"/>
      <c r="C2813" s="2"/>
      <c r="D2813" s="2"/>
      <c r="E2813" s="2"/>
      <c r="F2813" s="2"/>
      <c r="G2813" s="2"/>
      <c r="H2813" s="61"/>
      <c r="I2813" s="61"/>
      <c r="J2813" s="61"/>
      <c r="K2813" s="61"/>
      <c r="L2813" s="61"/>
    </row>
    <row r="2814" ht="20.1" customHeight="1" spans="1:12">
      <c r="A2814" s="62" t="s">
        <v>3386</v>
      </c>
      <c r="B2814" s="62"/>
      <c r="C2814" s="62"/>
      <c r="D2814" s="62"/>
      <c r="E2814" s="62"/>
      <c r="F2814" s="62"/>
      <c r="G2814" s="62"/>
      <c r="H2814" s="62"/>
      <c r="I2814" s="62"/>
      <c r="J2814" s="62"/>
      <c r="K2814" s="62"/>
      <c r="L2814" s="62"/>
    </row>
    <row r="2815" ht="15" customHeight="1" spans="1:12">
      <c r="A2815" s="63" t="s">
        <v>2314</v>
      </c>
      <c r="B2815" s="63"/>
      <c r="C2815" s="63"/>
      <c r="D2815" s="64" t="s">
        <v>4</v>
      </c>
      <c r="E2815" s="64"/>
      <c r="F2815" s="64"/>
      <c r="G2815" s="64" t="s">
        <v>2297</v>
      </c>
      <c r="H2815" s="64" t="s">
        <v>2298</v>
      </c>
      <c r="I2815" s="64"/>
      <c r="J2815" s="64" t="s">
        <v>2299</v>
      </c>
      <c r="K2815" s="64"/>
      <c r="L2815" s="64" t="s">
        <v>2300</v>
      </c>
    </row>
    <row r="2816" ht="29.1" customHeight="1" spans="1:12">
      <c r="A2816" s="65" t="s">
        <v>3375</v>
      </c>
      <c r="B2816" s="66" t="s">
        <v>3376</v>
      </c>
      <c r="C2816" s="66"/>
      <c r="D2816" s="65" t="s">
        <v>14</v>
      </c>
      <c r="E2816" s="65"/>
      <c r="F2816" s="65"/>
      <c r="G2816" s="65" t="s">
        <v>35</v>
      </c>
      <c r="H2816" s="67">
        <v>1</v>
      </c>
      <c r="I2816" s="67"/>
      <c r="J2816" s="70">
        <v>42.82</v>
      </c>
      <c r="K2816" s="70"/>
      <c r="L2816" s="70">
        <f>ROUND(ROUND(H2816,8)*J2816,2)</f>
        <v>42.82</v>
      </c>
    </row>
    <row r="2817" ht="29.1" customHeight="1" spans="1:12">
      <c r="A2817" s="65" t="s">
        <v>3381</v>
      </c>
      <c r="B2817" s="66" t="s">
        <v>3382</v>
      </c>
      <c r="C2817" s="66"/>
      <c r="D2817" s="65" t="s">
        <v>14</v>
      </c>
      <c r="E2817" s="65"/>
      <c r="F2817" s="65"/>
      <c r="G2817" s="65" t="s">
        <v>35</v>
      </c>
      <c r="H2817" s="67">
        <v>1</v>
      </c>
      <c r="I2817" s="67"/>
      <c r="J2817" s="70">
        <v>8.28</v>
      </c>
      <c r="K2817" s="70"/>
      <c r="L2817" s="70">
        <f>ROUND(ROUND(H2817,8)*J2817,2)</f>
        <v>8.28</v>
      </c>
    </row>
    <row r="2818" ht="29.1" customHeight="1" spans="1:12">
      <c r="A2818" s="65" t="s">
        <v>3387</v>
      </c>
      <c r="B2818" s="66" t="s">
        <v>3388</v>
      </c>
      <c r="C2818" s="66"/>
      <c r="D2818" s="65" t="s">
        <v>14</v>
      </c>
      <c r="E2818" s="65"/>
      <c r="F2818" s="65"/>
      <c r="G2818" s="65" t="s">
        <v>35</v>
      </c>
      <c r="H2818" s="67">
        <v>2</v>
      </c>
      <c r="I2818" s="67"/>
      <c r="J2818" s="70">
        <v>19.3</v>
      </c>
      <c r="K2818" s="70"/>
      <c r="L2818" s="70">
        <f>ROUND(ROUND(H2818,8)*J2818,2)</f>
        <v>38.6</v>
      </c>
    </row>
    <row r="2819" ht="15" customHeight="1" spans="1:12">
      <c r="A2819" s="2"/>
      <c r="B2819" s="2"/>
      <c r="C2819" s="2"/>
      <c r="D2819" s="2"/>
      <c r="E2819" s="2"/>
      <c r="F2819" s="2"/>
      <c r="G2819" s="2"/>
      <c r="H2819" s="68" t="s">
        <v>2317</v>
      </c>
      <c r="I2819" s="68"/>
      <c r="J2819" s="68"/>
      <c r="K2819" s="68"/>
      <c r="L2819" s="71">
        <f>SUM(L2816:L2818)</f>
        <v>89.7</v>
      </c>
    </row>
    <row r="2820" ht="15" customHeight="1" spans="1:12">
      <c r="A2820" s="93" t="s">
        <v>3389</v>
      </c>
      <c r="B2820" s="93"/>
      <c r="C2820" s="93"/>
      <c r="D2820" s="93"/>
      <c r="E2820" s="2"/>
      <c r="F2820" s="2"/>
      <c r="G2820" s="2"/>
      <c r="H2820" s="69" t="s">
        <v>2318</v>
      </c>
      <c r="I2820" s="69"/>
      <c r="J2820" s="69"/>
      <c r="K2820" s="69"/>
      <c r="L2820" s="72">
        <v>89.7</v>
      </c>
    </row>
    <row r="2821" ht="2.1" customHeight="1" spans="1:12">
      <c r="A2821" s="93"/>
      <c r="B2821" s="93"/>
      <c r="C2821" s="93"/>
      <c r="D2821" s="93"/>
      <c r="E2821" s="2"/>
      <c r="F2821" s="2"/>
      <c r="G2821" s="2"/>
      <c r="H2821" s="2"/>
      <c r="I2821" s="2"/>
      <c r="J2821" s="2"/>
      <c r="K2821" s="2"/>
      <c r="L2821" s="2"/>
    </row>
    <row r="2822" ht="9.95" customHeight="1" spans="1:12">
      <c r="A2822" s="2"/>
      <c r="B2822" s="2"/>
      <c r="C2822" s="2"/>
      <c r="D2822" s="2"/>
      <c r="E2822" s="2"/>
      <c r="F2822" s="2"/>
      <c r="G2822" s="2"/>
      <c r="H2822" s="61"/>
      <c r="I2822" s="61"/>
      <c r="J2822" s="61"/>
      <c r="K2822" s="61"/>
      <c r="L2822" s="61"/>
    </row>
    <row r="2823" ht="20.1" customHeight="1" spans="1:12">
      <c r="A2823" s="62" t="s">
        <v>3390</v>
      </c>
      <c r="B2823" s="62"/>
      <c r="C2823" s="62"/>
      <c r="D2823" s="62"/>
      <c r="E2823" s="62"/>
      <c r="F2823" s="62"/>
      <c r="G2823" s="62"/>
      <c r="H2823" s="62"/>
      <c r="I2823" s="62"/>
      <c r="J2823" s="62"/>
      <c r="K2823" s="62"/>
      <c r="L2823" s="62"/>
    </row>
    <row r="2824" ht="15" customHeight="1" spans="1:12">
      <c r="A2824" s="63" t="s">
        <v>2413</v>
      </c>
      <c r="B2824" s="63"/>
      <c r="C2824" s="63"/>
      <c r="D2824" s="64" t="s">
        <v>4</v>
      </c>
      <c r="E2824" s="64"/>
      <c r="F2824" s="64"/>
      <c r="G2824" s="64" t="s">
        <v>2297</v>
      </c>
      <c r="H2824" s="64" t="s">
        <v>2298</v>
      </c>
      <c r="I2824" s="64"/>
      <c r="J2824" s="64" t="s">
        <v>2299</v>
      </c>
      <c r="K2824" s="64"/>
      <c r="L2824" s="64" t="s">
        <v>2300</v>
      </c>
    </row>
    <row r="2825" ht="29.1" customHeight="1" spans="1:12">
      <c r="A2825" s="65" t="s">
        <v>3391</v>
      </c>
      <c r="B2825" s="66" t="s">
        <v>3392</v>
      </c>
      <c r="C2825" s="66"/>
      <c r="D2825" s="65" t="s">
        <v>3081</v>
      </c>
      <c r="E2825" s="65"/>
      <c r="F2825" s="65"/>
      <c r="G2825" s="65" t="s">
        <v>35</v>
      </c>
      <c r="H2825" s="67">
        <v>1</v>
      </c>
      <c r="I2825" s="67"/>
      <c r="J2825" s="70">
        <v>45.99</v>
      </c>
      <c r="K2825" s="70"/>
      <c r="L2825" s="70">
        <f>ROUND(ROUND(H2825,8)*J2825,2)</f>
        <v>45.99</v>
      </c>
    </row>
    <row r="2826" ht="15" customHeight="1" spans="1:12">
      <c r="A2826" s="2"/>
      <c r="B2826" s="2"/>
      <c r="C2826" s="2"/>
      <c r="D2826" s="2"/>
      <c r="E2826" s="2"/>
      <c r="F2826" s="2"/>
      <c r="G2826" s="2"/>
      <c r="H2826" s="68" t="s">
        <v>2424</v>
      </c>
      <c r="I2826" s="68"/>
      <c r="J2826" s="68"/>
      <c r="K2826" s="68"/>
      <c r="L2826" s="71">
        <f>SUM(L2825:L2825)</f>
        <v>45.99</v>
      </c>
    </row>
    <row r="2827" ht="15" customHeight="1" spans="1:12">
      <c r="A2827" s="63" t="s">
        <v>2389</v>
      </c>
      <c r="B2827" s="63"/>
      <c r="C2827" s="63"/>
      <c r="D2827" s="64" t="s">
        <v>4</v>
      </c>
      <c r="E2827" s="64"/>
      <c r="F2827" s="64"/>
      <c r="G2827" s="64" t="s">
        <v>2297</v>
      </c>
      <c r="H2827" s="64" t="s">
        <v>2298</v>
      </c>
      <c r="I2827" s="64"/>
      <c r="J2827" s="64" t="s">
        <v>2299</v>
      </c>
      <c r="K2827" s="64"/>
      <c r="L2827" s="64" t="s">
        <v>2300</v>
      </c>
    </row>
    <row r="2828" ht="21" customHeight="1" spans="1:12">
      <c r="A2828" s="65" t="s">
        <v>3219</v>
      </c>
      <c r="B2828" s="66" t="s">
        <v>3220</v>
      </c>
      <c r="C2828" s="66"/>
      <c r="D2828" s="65" t="s">
        <v>14</v>
      </c>
      <c r="E2828" s="65"/>
      <c r="F2828" s="65"/>
      <c r="G2828" s="65" t="s">
        <v>2392</v>
      </c>
      <c r="H2828" s="67">
        <v>0.29</v>
      </c>
      <c r="I2828" s="67"/>
      <c r="J2828" s="70">
        <v>24.39</v>
      </c>
      <c r="K2828" s="70"/>
      <c r="L2828" s="70">
        <f>ROUND(ROUND(H2828,8)*J2828,2)</f>
        <v>7.07</v>
      </c>
    </row>
    <row r="2829" ht="15" customHeight="1" spans="1:12">
      <c r="A2829" s="65" t="s">
        <v>2710</v>
      </c>
      <c r="B2829" s="66" t="s">
        <v>2711</v>
      </c>
      <c r="C2829" s="66"/>
      <c r="D2829" s="65" t="s">
        <v>14</v>
      </c>
      <c r="E2829" s="65"/>
      <c r="F2829" s="65"/>
      <c r="G2829" s="65" t="s">
        <v>2392</v>
      </c>
      <c r="H2829" s="67">
        <v>0.29</v>
      </c>
      <c r="I2829" s="67"/>
      <c r="J2829" s="70">
        <v>32.69</v>
      </c>
      <c r="K2829" s="70"/>
      <c r="L2829" s="70">
        <f>ROUND(ROUND(H2829,8)*J2829,2)</f>
        <v>9.48</v>
      </c>
    </row>
    <row r="2830" ht="18" customHeight="1" spans="1:12">
      <c r="A2830" s="2"/>
      <c r="B2830" s="2"/>
      <c r="C2830" s="2"/>
      <c r="D2830" s="2"/>
      <c r="E2830" s="2"/>
      <c r="F2830" s="2"/>
      <c r="G2830" s="2"/>
      <c r="H2830" s="68" t="s">
        <v>2393</v>
      </c>
      <c r="I2830" s="68"/>
      <c r="J2830" s="68"/>
      <c r="K2830" s="68"/>
      <c r="L2830" s="71">
        <f>SUM(L2828:L2829)</f>
        <v>16.55</v>
      </c>
    </row>
    <row r="2831" ht="15" customHeight="1" spans="1:12">
      <c r="A2831" s="63" t="s">
        <v>2314</v>
      </c>
      <c r="B2831" s="63"/>
      <c r="C2831" s="63"/>
      <c r="D2831" s="64" t="s">
        <v>4</v>
      </c>
      <c r="E2831" s="64"/>
      <c r="F2831" s="64"/>
      <c r="G2831" s="64" t="s">
        <v>2297</v>
      </c>
      <c r="H2831" s="64" t="s">
        <v>2298</v>
      </c>
      <c r="I2831" s="64"/>
      <c r="J2831" s="64" t="s">
        <v>2299</v>
      </c>
      <c r="K2831" s="64"/>
      <c r="L2831" s="64" t="s">
        <v>2300</v>
      </c>
    </row>
    <row r="2832" ht="29.1" customHeight="1" spans="1:12">
      <c r="A2832" s="65" t="s">
        <v>3375</v>
      </c>
      <c r="B2832" s="66" t="s">
        <v>3376</v>
      </c>
      <c r="C2832" s="66"/>
      <c r="D2832" s="65" t="s">
        <v>14</v>
      </c>
      <c r="E2832" s="65"/>
      <c r="F2832" s="65"/>
      <c r="G2832" s="65" t="s">
        <v>35</v>
      </c>
      <c r="H2832" s="67">
        <v>1</v>
      </c>
      <c r="I2832" s="67"/>
      <c r="J2832" s="70">
        <v>42.82</v>
      </c>
      <c r="K2832" s="70"/>
      <c r="L2832" s="70">
        <f>ROUND(ROUND(H2832,8)*J2832,2)</f>
        <v>42.82</v>
      </c>
    </row>
    <row r="2833" ht="29.1" customHeight="1" spans="1:12">
      <c r="A2833" s="65" t="s">
        <v>3393</v>
      </c>
      <c r="B2833" s="66" t="s">
        <v>3394</v>
      </c>
      <c r="C2833" s="66"/>
      <c r="D2833" s="65" t="s">
        <v>14</v>
      </c>
      <c r="E2833" s="65"/>
      <c r="F2833" s="65"/>
      <c r="G2833" s="65" t="s">
        <v>35</v>
      </c>
      <c r="H2833" s="67">
        <v>1</v>
      </c>
      <c r="I2833" s="67"/>
      <c r="J2833" s="70">
        <v>10.4</v>
      </c>
      <c r="K2833" s="70"/>
      <c r="L2833" s="70">
        <f>ROUND(ROUND(H2833,8)*J2833,2)</f>
        <v>10.4</v>
      </c>
    </row>
    <row r="2834" ht="15" customHeight="1" spans="1:12">
      <c r="A2834" s="2"/>
      <c r="B2834" s="2"/>
      <c r="C2834" s="2"/>
      <c r="D2834" s="2"/>
      <c r="E2834" s="2"/>
      <c r="F2834" s="2"/>
      <c r="G2834" s="2"/>
      <c r="H2834" s="68" t="s">
        <v>2317</v>
      </c>
      <c r="I2834" s="68"/>
      <c r="J2834" s="68"/>
      <c r="K2834" s="68"/>
      <c r="L2834" s="71">
        <f>SUM(L2832:L2833)</f>
        <v>53.22</v>
      </c>
    </row>
    <row r="2835" ht="15" customHeight="1" spans="1:12">
      <c r="A2835" s="93" t="s">
        <v>3395</v>
      </c>
      <c r="B2835" s="93"/>
      <c r="C2835" s="93"/>
      <c r="D2835" s="93"/>
      <c r="E2835" s="2"/>
      <c r="F2835" s="2"/>
      <c r="G2835" s="2"/>
      <c r="H2835" s="69" t="s">
        <v>2318</v>
      </c>
      <c r="I2835" s="69"/>
      <c r="J2835" s="69"/>
      <c r="K2835" s="69"/>
      <c r="L2835" s="72">
        <v>115.76</v>
      </c>
    </row>
    <row r="2836" ht="2.1" customHeight="1" spans="1:12">
      <c r="A2836" s="93"/>
      <c r="B2836" s="93"/>
      <c r="C2836" s="93"/>
      <c r="D2836" s="93"/>
      <c r="E2836" s="2"/>
      <c r="F2836" s="2"/>
      <c r="G2836" s="2"/>
      <c r="H2836" s="2"/>
      <c r="I2836" s="2"/>
      <c r="J2836" s="2"/>
      <c r="K2836" s="2"/>
      <c r="L2836" s="2"/>
    </row>
    <row r="2837" ht="9.95" customHeight="1" spans="1:12">
      <c r="A2837" s="2"/>
      <c r="B2837" s="2"/>
      <c r="C2837" s="2"/>
      <c r="D2837" s="2"/>
      <c r="E2837" s="2"/>
      <c r="F2837" s="2"/>
      <c r="G2837" s="2"/>
      <c r="H2837" s="61"/>
      <c r="I2837" s="61"/>
      <c r="J2837" s="61"/>
      <c r="K2837" s="61"/>
      <c r="L2837" s="61"/>
    </row>
    <row r="2838" ht="20.1" customHeight="1" spans="1:12">
      <c r="A2838" s="62" t="s">
        <v>3396</v>
      </c>
      <c r="B2838" s="62"/>
      <c r="C2838" s="62"/>
      <c r="D2838" s="62"/>
      <c r="E2838" s="62"/>
      <c r="F2838" s="62"/>
      <c r="G2838" s="62"/>
      <c r="H2838" s="62"/>
      <c r="I2838" s="62"/>
      <c r="J2838" s="62"/>
      <c r="K2838" s="62"/>
      <c r="L2838" s="62"/>
    </row>
    <row r="2839" ht="15" customHeight="1" spans="1:12">
      <c r="A2839" s="63" t="s">
        <v>2314</v>
      </c>
      <c r="B2839" s="63"/>
      <c r="C2839" s="63"/>
      <c r="D2839" s="64" t="s">
        <v>4</v>
      </c>
      <c r="E2839" s="64"/>
      <c r="F2839" s="64"/>
      <c r="G2839" s="64" t="s">
        <v>2297</v>
      </c>
      <c r="H2839" s="64" t="s">
        <v>2298</v>
      </c>
      <c r="I2839" s="64"/>
      <c r="J2839" s="64" t="s">
        <v>2299</v>
      </c>
      <c r="K2839" s="64"/>
      <c r="L2839" s="64" t="s">
        <v>2300</v>
      </c>
    </row>
    <row r="2840" ht="29.1" customHeight="1" spans="1:12">
      <c r="A2840" s="65" t="s">
        <v>3375</v>
      </c>
      <c r="B2840" s="66" t="s">
        <v>3376</v>
      </c>
      <c r="C2840" s="66"/>
      <c r="D2840" s="65" t="s">
        <v>14</v>
      </c>
      <c r="E2840" s="65"/>
      <c r="F2840" s="65"/>
      <c r="G2840" s="65" t="s">
        <v>35</v>
      </c>
      <c r="H2840" s="67">
        <v>1</v>
      </c>
      <c r="I2840" s="67"/>
      <c r="J2840" s="70">
        <v>42.82</v>
      </c>
      <c r="K2840" s="70"/>
      <c r="L2840" s="70">
        <f>ROUND(ROUND(H2840,8)*J2840,2)</f>
        <v>42.82</v>
      </c>
    </row>
    <row r="2841" ht="29.1" customHeight="1" spans="1:12">
      <c r="A2841" s="65" t="s">
        <v>3393</v>
      </c>
      <c r="B2841" s="66" t="s">
        <v>3394</v>
      </c>
      <c r="C2841" s="66"/>
      <c r="D2841" s="65" t="s">
        <v>14</v>
      </c>
      <c r="E2841" s="65"/>
      <c r="F2841" s="65"/>
      <c r="G2841" s="65" t="s">
        <v>35</v>
      </c>
      <c r="H2841" s="67">
        <v>1</v>
      </c>
      <c r="I2841" s="67"/>
      <c r="J2841" s="70">
        <v>10.4</v>
      </c>
      <c r="K2841" s="70"/>
      <c r="L2841" s="70">
        <f>ROUND(ROUND(H2841,8)*J2841,2)</f>
        <v>10.4</v>
      </c>
    </row>
    <row r="2842" ht="29.1" customHeight="1" spans="1:12">
      <c r="A2842" s="65" t="s">
        <v>3387</v>
      </c>
      <c r="B2842" s="66" t="s">
        <v>3388</v>
      </c>
      <c r="C2842" s="66"/>
      <c r="D2842" s="65" t="s">
        <v>14</v>
      </c>
      <c r="E2842" s="65"/>
      <c r="F2842" s="65"/>
      <c r="G2842" s="65" t="s">
        <v>35</v>
      </c>
      <c r="H2842" s="67">
        <v>1</v>
      </c>
      <c r="I2842" s="67"/>
      <c r="J2842" s="70">
        <v>19.3</v>
      </c>
      <c r="K2842" s="70"/>
      <c r="L2842" s="70">
        <f>ROUND(ROUND(H2842,8)*J2842,2)</f>
        <v>19.3</v>
      </c>
    </row>
    <row r="2843" ht="15" customHeight="1" spans="1:12">
      <c r="A2843" s="2"/>
      <c r="B2843" s="2"/>
      <c r="C2843" s="2"/>
      <c r="D2843" s="2"/>
      <c r="E2843" s="2"/>
      <c r="F2843" s="2"/>
      <c r="G2843" s="2"/>
      <c r="H2843" s="68" t="s">
        <v>2317</v>
      </c>
      <c r="I2843" s="68"/>
      <c r="J2843" s="68"/>
      <c r="K2843" s="68"/>
      <c r="L2843" s="71">
        <f>SUM(L2840:L2842)</f>
        <v>72.52</v>
      </c>
    </row>
    <row r="2844" ht="15" customHeight="1" spans="1:12">
      <c r="A2844" s="93" t="s">
        <v>3389</v>
      </c>
      <c r="B2844" s="93"/>
      <c r="C2844" s="93"/>
      <c r="D2844" s="93"/>
      <c r="E2844" s="2"/>
      <c r="F2844" s="2"/>
      <c r="G2844" s="2"/>
      <c r="H2844" s="69" t="s">
        <v>2318</v>
      </c>
      <c r="I2844" s="69"/>
      <c r="J2844" s="69"/>
      <c r="K2844" s="69"/>
      <c r="L2844" s="72">
        <v>72.52</v>
      </c>
    </row>
    <row r="2845" ht="2.1" customHeight="1" spans="1:12">
      <c r="A2845" s="93"/>
      <c r="B2845" s="93"/>
      <c r="C2845" s="93"/>
      <c r="D2845" s="93"/>
      <c r="E2845" s="2"/>
      <c r="F2845" s="2"/>
      <c r="G2845" s="2"/>
      <c r="H2845" s="2"/>
      <c r="I2845" s="2"/>
      <c r="J2845" s="2"/>
      <c r="K2845" s="2"/>
      <c r="L2845" s="2"/>
    </row>
    <row r="2846" ht="9.95" customHeight="1" spans="1:12">
      <c r="A2846" s="2"/>
      <c r="B2846" s="2"/>
      <c r="C2846" s="2"/>
      <c r="D2846" s="2"/>
      <c r="E2846" s="2"/>
      <c r="F2846" s="2"/>
      <c r="G2846" s="2"/>
      <c r="H2846" s="61"/>
      <c r="I2846" s="61"/>
      <c r="J2846" s="61"/>
      <c r="K2846" s="61"/>
      <c r="L2846" s="61"/>
    </row>
    <row r="2847" ht="20.1" customHeight="1" spans="1:12">
      <c r="A2847" s="62" t="s">
        <v>3397</v>
      </c>
      <c r="B2847" s="62"/>
      <c r="C2847" s="62"/>
      <c r="D2847" s="62"/>
      <c r="E2847" s="62"/>
      <c r="F2847" s="62"/>
      <c r="G2847" s="62"/>
      <c r="H2847" s="62"/>
      <c r="I2847" s="62"/>
      <c r="J2847" s="62"/>
      <c r="K2847" s="62"/>
      <c r="L2847" s="62"/>
    </row>
    <row r="2848" ht="15" customHeight="1" spans="1:12">
      <c r="A2848" s="63" t="s">
        <v>2314</v>
      </c>
      <c r="B2848" s="63"/>
      <c r="C2848" s="63"/>
      <c r="D2848" s="64" t="s">
        <v>4</v>
      </c>
      <c r="E2848" s="64"/>
      <c r="F2848" s="64"/>
      <c r="G2848" s="64" t="s">
        <v>2297</v>
      </c>
      <c r="H2848" s="64" t="s">
        <v>2298</v>
      </c>
      <c r="I2848" s="64"/>
      <c r="J2848" s="64" t="s">
        <v>2299</v>
      </c>
      <c r="K2848" s="64"/>
      <c r="L2848" s="64" t="s">
        <v>2300</v>
      </c>
    </row>
    <row r="2849" ht="29.1" customHeight="1" spans="1:12">
      <c r="A2849" s="65" t="s">
        <v>3375</v>
      </c>
      <c r="B2849" s="66" t="s">
        <v>3376</v>
      </c>
      <c r="C2849" s="66"/>
      <c r="D2849" s="65" t="s">
        <v>14</v>
      </c>
      <c r="E2849" s="65"/>
      <c r="F2849" s="65"/>
      <c r="G2849" s="65" t="s">
        <v>35</v>
      </c>
      <c r="H2849" s="67">
        <v>1</v>
      </c>
      <c r="I2849" s="67"/>
      <c r="J2849" s="70">
        <v>42.82</v>
      </c>
      <c r="K2849" s="70"/>
      <c r="L2849" s="70">
        <f>ROUND(ROUND(H2849,8)*J2849,2)</f>
        <v>42.82</v>
      </c>
    </row>
    <row r="2850" ht="29.1" customHeight="1" spans="1:12">
      <c r="A2850" s="65" t="s">
        <v>3393</v>
      </c>
      <c r="B2850" s="66" t="s">
        <v>3394</v>
      </c>
      <c r="C2850" s="66"/>
      <c r="D2850" s="65" t="s">
        <v>14</v>
      </c>
      <c r="E2850" s="65"/>
      <c r="F2850" s="65"/>
      <c r="G2850" s="65" t="s">
        <v>35</v>
      </c>
      <c r="H2850" s="67">
        <v>1</v>
      </c>
      <c r="I2850" s="67"/>
      <c r="J2850" s="70">
        <v>10.4</v>
      </c>
      <c r="K2850" s="70"/>
      <c r="L2850" s="70">
        <f>ROUND(ROUND(H2850,8)*J2850,2)</f>
        <v>10.4</v>
      </c>
    </row>
    <row r="2851" ht="29.1" customHeight="1" spans="1:12">
      <c r="A2851" s="65" t="s">
        <v>3398</v>
      </c>
      <c r="B2851" s="66" t="s">
        <v>3399</v>
      </c>
      <c r="C2851" s="66"/>
      <c r="D2851" s="65" t="s">
        <v>14</v>
      </c>
      <c r="E2851" s="65"/>
      <c r="F2851" s="65"/>
      <c r="G2851" s="65" t="s">
        <v>35</v>
      </c>
      <c r="H2851" s="67">
        <v>1</v>
      </c>
      <c r="I2851" s="67"/>
      <c r="J2851" s="70">
        <v>23.58</v>
      </c>
      <c r="K2851" s="70"/>
      <c r="L2851" s="70">
        <f>ROUND(ROUND(H2851,8)*J2851,2)</f>
        <v>23.58</v>
      </c>
    </row>
    <row r="2852" ht="15" customHeight="1" spans="1:12">
      <c r="A2852" s="2"/>
      <c r="B2852" s="2"/>
      <c r="C2852" s="2"/>
      <c r="D2852" s="2"/>
      <c r="E2852" s="2"/>
      <c r="F2852" s="2"/>
      <c r="G2852" s="2"/>
      <c r="H2852" s="68" t="s">
        <v>2317</v>
      </c>
      <c r="I2852" s="68"/>
      <c r="J2852" s="68"/>
      <c r="K2852" s="68"/>
      <c r="L2852" s="71">
        <f>SUM(L2849:L2851)</f>
        <v>76.8</v>
      </c>
    </row>
    <row r="2853" ht="15" customHeight="1" spans="1:12">
      <c r="A2853" s="93" t="s">
        <v>3389</v>
      </c>
      <c r="B2853" s="93"/>
      <c r="C2853" s="93"/>
      <c r="D2853" s="93"/>
      <c r="E2853" s="2"/>
      <c r="F2853" s="2"/>
      <c r="G2853" s="2"/>
      <c r="H2853" s="69" t="s">
        <v>2318</v>
      </c>
      <c r="I2853" s="69"/>
      <c r="J2853" s="69"/>
      <c r="K2853" s="69"/>
      <c r="L2853" s="72">
        <v>76.8</v>
      </c>
    </row>
    <row r="2854" ht="2.1" customHeight="1" spans="1:12">
      <c r="A2854" s="93"/>
      <c r="B2854" s="93"/>
      <c r="C2854" s="93"/>
      <c r="D2854" s="93"/>
      <c r="E2854" s="2"/>
      <c r="F2854" s="2"/>
      <c r="G2854" s="2"/>
      <c r="H2854" s="2"/>
      <c r="I2854" s="2"/>
      <c r="J2854" s="2"/>
      <c r="K2854" s="2"/>
      <c r="L2854" s="2"/>
    </row>
    <row r="2855" ht="9.95" customHeight="1" spans="1:12">
      <c r="A2855" s="2"/>
      <c r="B2855" s="2"/>
      <c r="C2855" s="2"/>
      <c r="D2855" s="2"/>
      <c r="E2855" s="2"/>
      <c r="F2855" s="2"/>
      <c r="G2855" s="2"/>
      <c r="H2855" s="61"/>
      <c r="I2855" s="61"/>
      <c r="J2855" s="61"/>
      <c r="K2855" s="61"/>
      <c r="L2855" s="61"/>
    </row>
    <row r="2856" ht="20.1" customHeight="1" spans="1:12">
      <c r="A2856" s="62" t="s">
        <v>3400</v>
      </c>
      <c r="B2856" s="62"/>
      <c r="C2856" s="62"/>
      <c r="D2856" s="62"/>
      <c r="E2856" s="62"/>
      <c r="F2856" s="62"/>
      <c r="G2856" s="62"/>
      <c r="H2856" s="62"/>
      <c r="I2856" s="62"/>
      <c r="J2856" s="62"/>
      <c r="K2856" s="62"/>
      <c r="L2856" s="62"/>
    </row>
    <row r="2857" ht="15" customHeight="1" spans="1:12">
      <c r="A2857" s="63" t="s">
        <v>2314</v>
      </c>
      <c r="B2857" s="63"/>
      <c r="C2857" s="63"/>
      <c r="D2857" s="64" t="s">
        <v>4</v>
      </c>
      <c r="E2857" s="64"/>
      <c r="F2857" s="64"/>
      <c r="G2857" s="64" t="s">
        <v>2297</v>
      </c>
      <c r="H2857" s="64" t="s">
        <v>2298</v>
      </c>
      <c r="I2857" s="64"/>
      <c r="J2857" s="64" t="s">
        <v>2299</v>
      </c>
      <c r="K2857" s="64"/>
      <c r="L2857" s="64" t="s">
        <v>2300</v>
      </c>
    </row>
    <row r="2858" ht="29.1" customHeight="1" spans="1:12">
      <c r="A2858" s="65" t="s">
        <v>3375</v>
      </c>
      <c r="B2858" s="66" t="s">
        <v>3376</v>
      </c>
      <c r="C2858" s="66"/>
      <c r="D2858" s="65" t="s">
        <v>14</v>
      </c>
      <c r="E2858" s="65"/>
      <c r="F2858" s="65"/>
      <c r="G2858" s="65" t="s">
        <v>35</v>
      </c>
      <c r="H2858" s="67">
        <v>1</v>
      </c>
      <c r="I2858" s="67"/>
      <c r="J2858" s="70">
        <v>42.82</v>
      </c>
      <c r="K2858" s="70"/>
      <c r="L2858" s="70">
        <f>ROUND(ROUND(H2858,8)*J2858,2)</f>
        <v>42.82</v>
      </c>
    </row>
    <row r="2859" ht="29.1" customHeight="1" spans="1:12">
      <c r="A2859" s="65" t="s">
        <v>3393</v>
      </c>
      <c r="B2859" s="66" t="s">
        <v>3394</v>
      </c>
      <c r="C2859" s="66"/>
      <c r="D2859" s="65" t="s">
        <v>14</v>
      </c>
      <c r="E2859" s="65"/>
      <c r="F2859" s="65"/>
      <c r="G2859" s="65" t="s">
        <v>35</v>
      </c>
      <c r="H2859" s="67">
        <v>1</v>
      </c>
      <c r="I2859" s="67"/>
      <c r="J2859" s="70">
        <v>10.4</v>
      </c>
      <c r="K2859" s="70"/>
      <c r="L2859" s="70">
        <f>ROUND(ROUND(H2859,8)*J2859,2)</f>
        <v>10.4</v>
      </c>
    </row>
    <row r="2860" ht="29.1" customHeight="1" spans="1:12">
      <c r="A2860" s="65" t="s">
        <v>3398</v>
      </c>
      <c r="B2860" s="66" t="s">
        <v>3399</v>
      </c>
      <c r="C2860" s="66"/>
      <c r="D2860" s="65" t="s">
        <v>14</v>
      </c>
      <c r="E2860" s="65"/>
      <c r="F2860" s="65"/>
      <c r="G2860" s="65" t="s">
        <v>35</v>
      </c>
      <c r="H2860" s="67">
        <v>2</v>
      </c>
      <c r="I2860" s="67"/>
      <c r="J2860" s="70">
        <v>23.58</v>
      </c>
      <c r="K2860" s="70"/>
      <c r="L2860" s="70">
        <f>ROUND(ROUND(H2860,8)*J2860,2)</f>
        <v>47.16</v>
      </c>
    </row>
    <row r="2861" ht="15" customHeight="1" spans="1:12">
      <c r="A2861" s="2"/>
      <c r="B2861" s="2"/>
      <c r="C2861" s="2"/>
      <c r="D2861" s="2"/>
      <c r="E2861" s="2"/>
      <c r="F2861" s="2"/>
      <c r="G2861" s="2"/>
      <c r="H2861" s="68" t="s">
        <v>2317</v>
      </c>
      <c r="I2861" s="68"/>
      <c r="J2861" s="68"/>
      <c r="K2861" s="68"/>
      <c r="L2861" s="71">
        <f>SUM(L2858:L2860)</f>
        <v>100.38</v>
      </c>
    </row>
    <row r="2862" ht="15" customHeight="1" spans="1:12">
      <c r="A2862" s="93" t="s">
        <v>3389</v>
      </c>
      <c r="B2862" s="93"/>
      <c r="C2862" s="93"/>
      <c r="D2862" s="93"/>
      <c r="E2862" s="2"/>
      <c r="F2862" s="2"/>
      <c r="G2862" s="2"/>
      <c r="H2862" s="69" t="s">
        <v>2318</v>
      </c>
      <c r="I2862" s="69"/>
      <c r="J2862" s="69"/>
      <c r="K2862" s="69"/>
      <c r="L2862" s="72">
        <v>100.38</v>
      </c>
    </row>
    <row r="2863" ht="2.1" customHeight="1" spans="1:12">
      <c r="A2863" s="93"/>
      <c r="B2863" s="93"/>
      <c r="C2863" s="93"/>
      <c r="D2863" s="93"/>
      <c r="E2863" s="2"/>
      <c r="F2863" s="2"/>
      <c r="G2863" s="2"/>
      <c r="H2863" s="2"/>
      <c r="I2863" s="2"/>
      <c r="J2863" s="2"/>
      <c r="K2863" s="2"/>
      <c r="L2863" s="2"/>
    </row>
    <row r="2864" ht="9.95" customHeight="1" spans="1:12">
      <c r="A2864" s="2"/>
      <c r="B2864" s="2"/>
      <c r="C2864" s="2"/>
      <c r="D2864" s="2"/>
      <c r="E2864" s="2"/>
      <c r="F2864" s="2"/>
      <c r="G2864" s="2"/>
      <c r="H2864" s="61"/>
      <c r="I2864" s="61"/>
      <c r="J2864" s="61"/>
      <c r="K2864" s="61"/>
      <c r="L2864" s="61"/>
    </row>
    <row r="2865" ht="20.1" customHeight="1" spans="1:12">
      <c r="A2865" s="62" t="s">
        <v>3401</v>
      </c>
      <c r="B2865" s="62"/>
      <c r="C2865" s="62"/>
      <c r="D2865" s="62"/>
      <c r="E2865" s="62"/>
      <c r="F2865" s="62"/>
      <c r="G2865" s="62"/>
      <c r="H2865" s="62"/>
      <c r="I2865" s="62"/>
      <c r="J2865" s="62"/>
      <c r="K2865" s="62"/>
      <c r="L2865" s="62"/>
    </row>
    <row r="2866" ht="15" customHeight="1" spans="1:12">
      <c r="A2866" s="63" t="s">
        <v>2389</v>
      </c>
      <c r="B2866" s="63"/>
      <c r="C2866" s="63"/>
      <c r="D2866" s="64" t="s">
        <v>4</v>
      </c>
      <c r="E2866" s="64"/>
      <c r="F2866" s="64"/>
      <c r="G2866" s="64" t="s">
        <v>2297</v>
      </c>
      <c r="H2866" s="64" t="s">
        <v>2298</v>
      </c>
      <c r="I2866" s="64"/>
      <c r="J2866" s="64" t="s">
        <v>2299</v>
      </c>
      <c r="K2866" s="64"/>
      <c r="L2866" s="64" t="s">
        <v>2300</v>
      </c>
    </row>
    <row r="2867" ht="21" customHeight="1" spans="1:12">
      <c r="A2867" s="65" t="s">
        <v>3219</v>
      </c>
      <c r="B2867" s="66" t="s">
        <v>3220</v>
      </c>
      <c r="C2867" s="66"/>
      <c r="D2867" s="65" t="s">
        <v>14</v>
      </c>
      <c r="E2867" s="65"/>
      <c r="F2867" s="65"/>
      <c r="G2867" s="65" t="s">
        <v>2392</v>
      </c>
      <c r="H2867" s="67">
        <v>0.29</v>
      </c>
      <c r="I2867" s="67"/>
      <c r="J2867" s="70">
        <v>24.39</v>
      </c>
      <c r="K2867" s="70"/>
      <c r="L2867" s="70">
        <f>ROUND(ROUND(H2867,8)*J2867,2)</f>
        <v>7.07</v>
      </c>
    </row>
    <row r="2868" ht="15" customHeight="1" spans="1:12">
      <c r="A2868" s="65" t="s">
        <v>2710</v>
      </c>
      <c r="B2868" s="66" t="s">
        <v>2711</v>
      </c>
      <c r="C2868" s="66"/>
      <c r="D2868" s="65" t="s">
        <v>14</v>
      </c>
      <c r="E2868" s="65"/>
      <c r="F2868" s="65"/>
      <c r="G2868" s="65" t="s">
        <v>2392</v>
      </c>
      <c r="H2868" s="67">
        <v>0.29</v>
      </c>
      <c r="I2868" s="67"/>
      <c r="J2868" s="70">
        <v>32.69</v>
      </c>
      <c r="K2868" s="70"/>
      <c r="L2868" s="70">
        <f>ROUND(ROUND(H2868,8)*J2868,2)</f>
        <v>9.48</v>
      </c>
    </row>
    <row r="2869" ht="18" customHeight="1" spans="1:12">
      <c r="A2869" s="2"/>
      <c r="B2869" s="2"/>
      <c r="C2869" s="2"/>
      <c r="D2869" s="2"/>
      <c r="E2869" s="2"/>
      <c r="F2869" s="2"/>
      <c r="G2869" s="2"/>
      <c r="H2869" s="68" t="s">
        <v>2393</v>
      </c>
      <c r="I2869" s="68"/>
      <c r="J2869" s="68"/>
      <c r="K2869" s="68"/>
      <c r="L2869" s="71">
        <f>SUM(L2867:L2868)</f>
        <v>16.55</v>
      </c>
    </row>
    <row r="2870" ht="15" customHeight="1" spans="1:12">
      <c r="A2870" s="63" t="s">
        <v>2314</v>
      </c>
      <c r="B2870" s="63"/>
      <c r="C2870" s="63"/>
      <c r="D2870" s="64" t="s">
        <v>4</v>
      </c>
      <c r="E2870" s="64"/>
      <c r="F2870" s="64"/>
      <c r="G2870" s="64" t="s">
        <v>2297</v>
      </c>
      <c r="H2870" s="64" t="s">
        <v>2298</v>
      </c>
      <c r="I2870" s="64"/>
      <c r="J2870" s="64" t="s">
        <v>2299</v>
      </c>
      <c r="K2870" s="64"/>
      <c r="L2870" s="64" t="s">
        <v>2300</v>
      </c>
    </row>
    <row r="2871" ht="29.1" customHeight="1" spans="1:12">
      <c r="A2871" s="65" t="s">
        <v>3375</v>
      </c>
      <c r="B2871" s="66" t="s">
        <v>3376</v>
      </c>
      <c r="C2871" s="66"/>
      <c r="D2871" s="65" t="s">
        <v>14</v>
      </c>
      <c r="E2871" s="65"/>
      <c r="F2871" s="65"/>
      <c r="G2871" s="65" t="s">
        <v>35</v>
      </c>
      <c r="H2871" s="67">
        <v>1</v>
      </c>
      <c r="I2871" s="67"/>
      <c r="J2871" s="70">
        <v>42.82</v>
      </c>
      <c r="K2871" s="70"/>
      <c r="L2871" s="70">
        <f>ROUND(ROUND(H2871,8)*J2871,2)</f>
        <v>42.82</v>
      </c>
    </row>
    <row r="2872" ht="29.1" customHeight="1" spans="1:12">
      <c r="A2872" s="65" t="s">
        <v>3402</v>
      </c>
      <c r="B2872" s="66" t="s">
        <v>3403</v>
      </c>
      <c r="C2872" s="66"/>
      <c r="D2872" s="65" t="s">
        <v>14</v>
      </c>
      <c r="E2872" s="65"/>
      <c r="F2872" s="65"/>
      <c r="G2872" s="65" t="s">
        <v>35</v>
      </c>
      <c r="H2872" s="67">
        <v>1</v>
      </c>
      <c r="I2872" s="67"/>
      <c r="J2872" s="70">
        <v>28.45</v>
      </c>
      <c r="K2872" s="70"/>
      <c r="L2872" s="70">
        <f>ROUND(ROUND(H2872,8)*J2872,2)</f>
        <v>28.45</v>
      </c>
    </row>
    <row r="2873" ht="29.1" customHeight="1" spans="1:12">
      <c r="A2873" s="65" t="s">
        <v>3393</v>
      </c>
      <c r="B2873" s="66" t="s">
        <v>3394</v>
      </c>
      <c r="C2873" s="66"/>
      <c r="D2873" s="65" t="s">
        <v>14</v>
      </c>
      <c r="E2873" s="65"/>
      <c r="F2873" s="65"/>
      <c r="G2873" s="65" t="s">
        <v>35</v>
      </c>
      <c r="H2873" s="67">
        <v>1</v>
      </c>
      <c r="I2873" s="67"/>
      <c r="J2873" s="70">
        <v>10.4</v>
      </c>
      <c r="K2873" s="70"/>
      <c r="L2873" s="70">
        <f>ROUND(ROUND(H2873,8)*J2873,2)</f>
        <v>10.4</v>
      </c>
    </row>
    <row r="2874" ht="15" customHeight="1" spans="1:12">
      <c r="A2874" s="2"/>
      <c r="B2874" s="2"/>
      <c r="C2874" s="2"/>
      <c r="D2874" s="2"/>
      <c r="E2874" s="2"/>
      <c r="F2874" s="2"/>
      <c r="G2874" s="2"/>
      <c r="H2874" s="68" t="s">
        <v>2317</v>
      </c>
      <c r="I2874" s="68"/>
      <c r="J2874" s="68"/>
      <c r="K2874" s="68"/>
      <c r="L2874" s="71">
        <f>SUM(L2871:L2873)</f>
        <v>81.67</v>
      </c>
    </row>
    <row r="2875" ht="15" customHeight="1" spans="1:12">
      <c r="A2875" s="93" t="s">
        <v>3389</v>
      </c>
      <c r="B2875" s="93"/>
      <c r="C2875" s="93"/>
      <c r="D2875" s="93"/>
      <c r="E2875" s="2"/>
      <c r="F2875" s="2"/>
      <c r="G2875" s="2"/>
      <c r="H2875" s="69" t="s">
        <v>2318</v>
      </c>
      <c r="I2875" s="69"/>
      <c r="J2875" s="69"/>
      <c r="K2875" s="69"/>
      <c r="L2875" s="72">
        <v>98.22</v>
      </c>
    </row>
    <row r="2876" ht="2.1" customHeight="1" spans="1:12">
      <c r="A2876" s="93"/>
      <c r="B2876" s="93"/>
      <c r="C2876" s="93"/>
      <c r="D2876" s="93"/>
      <c r="E2876" s="2"/>
      <c r="F2876" s="2"/>
      <c r="G2876" s="2"/>
      <c r="H2876" s="2"/>
      <c r="I2876" s="2"/>
      <c r="J2876" s="2"/>
      <c r="K2876" s="2"/>
      <c r="L2876" s="2"/>
    </row>
    <row r="2877" ht="9.95" customHeight="1" spans="1:12">
      <c r="A2877" s="2"/>
      <c r="B2877" s="2"/>
      <c r="C2877" s="2"/>
      <c r="D2877" s="2"/>
      <c r="E2877" s="2"/>
      <c r="F2877" s="2"/>
      <c r="G2877" s="2"/>
      <c r="H2877" s="61"/>
      <c r="I2877" s="61"/>
      <c r="J2877" s="61"/>
      <c r="K2877" s="61"/>
      <c r="L2877" s="61"/>
    </row>
    <row r="2878" ht="20.1" customHeight="1" spans="1:12">
      <c r="A2878" s="62" t="s">
        <v>3404</v>
      </c>
      <c r="B2878" s="62"/>
      <c r="C2878" s="62"/>
      <c r="D2878" s="62"/>
      <c r="E2878" s="62"/>
      <c r="F2878" s="62"/>
      <c r="G2878" s="62"/>
      <c r="H2878" s="62"/>
      <c r="I2878" s="62"/>
      <c r="J2878" s="62"/>
      <c r="K2878" s="62"/>
      <c r="L2878" s="62"/>
    </row>
    <row r="2879" ht="15" customHeight="1" spans="1:12">
      <c r="A2879" s="63" t="s">
        <v>2389</v>
      </c>
      <c r="B2879" s="63"/>
      <c r="C2879" s="63"/>
      <c r="D2879" s="64" t="s">
        <v>4</v>
      </c>
      <c r="E2879" s="64"/>
      <c r="F2879" s="64"/>
      <c r="G2879" s="64" t="s">
        <v>2297</v>
      </c>
      <c r="H2879" s="64" t="s">
        <v>2298</v>
      </c>
      <c r="I2879" s="64"/>
      <c r="J2879" s="64" t="s">
        <v>2299</v>
      </c>
      <c r="K2879" s="64"/>
      <c r="L2879" s="64" t="s">
        <v>2300</v>
      </c>
    </row>
    <row r="2880" ht="21" customHeight="1" spans="1:12">
      <c r="A2880" s="65" t="s">
        <v>3219</v>
      </c>
      <c r="B2880" s="66" t="s">
        <v>3220</v>
      </c>
      <c r="C2880" s="66"/>
      <c r="D2880" s="65" t="s">
        <v>14</v>
      </c>
      <c r="E2880" s="65"/>
      <c r="F2880" s="65"/>
      <c r="G2880" s="65" t="s">
        <v>2392</v>
      </c>
      <c r="H2880" s="67">
        <v>0.29</v>
      </c>
      <c r="I2880" s="67"/>
      <c r="J2880" s="70">
        <v>24.39</v>
      </c>
      <c r="K2880" s="70"/>
      <c r="L2880" s="70">
        <f>ROUND(ROUND(H2880,8)*J2880,2)</f>
        <v>7.07</v>
      </c>
    </row>
    <row r="2881" ht="15" customHeight="1" spans="1:12">
      <c r="A2881" s="65" t="s">
        <v>2710</v>
      </c>
      <c r="B2881" s="66" t="s">
        <v>2711</v>
      </c>
      <c r="C2881" s="66"/>
      <c r="D2881" s="65" t="s">
        <v>14</v>
      </c>
      <c r="E2881" s="65"/>
      <c r="F2881" s="65"/>
      <c r="G2881" s="65" t="s">
        <v>2392</v>
      </c>
      <c r="H2881" s="67">
        <v>0.29</v>
      </c>
      <c r="I2881" s="67"/>
      <c r="J2881" s="70">
        <v>32.69</v>
      </c>
      <c r="K2881" s="70"/>
      <c r="L2881" s="70">
        <f>ROUND(ROUND(H2881,8)*J2881,2)</f>
        <v>9.48</v>
      </c>
    </row>
    <row r="2882" ht="18" customHeight="1" spans="1:12">
      <c r="A2882" s="2"/>
      <c r="B2882" s="2"/>
      <c r="C2882" s="2"/>
      <c r="D2882" s="2"/>
      <c r="E2882" s="2"/>
      <c r="F2882" s="2"/>
      <c r="G2882" s="2"/>
      <c r="H2882" s="68" t="s">
        <v>2393</v>
      </c>
      <c r="I2882" s="68"/>
      <c r="J2882" s="68"/>
      <c r="K2882" s="68"/>
      <c r="L2882" s="71">
        <f>SUM(L2880:L2881)</f>
        <v>16.55</v>
      </c>
    </row>
    <row r="2883" ht="15" customHeight="1" spans="1:12">
      <c r="A2883" s="63" t="s">
        <v>2314</v>
      </c>
      <c r="B2883" s="63"/>
      <c r="C2883" s="63"/>
      <c r="D2883" s="64" t="s">
        <v>4</v>
      </c>
      <c r="E2883" s="64"/>
      <c r="F2883" s="64"/>
      <c r="G2883" s="64" t="s">
        <v>2297</v>
      </c>
      <c r="H2883" s="64" t="s">
        <v>2298</v>
      </c>
      <c r="I2883" s="64"/>
      <c r="J2883" s="64" t="s">
        <v>2299</v>
      </c>
      <c r="K2883" s="64"/>
      <c r="L2883" s="64" t="s">
        <v>2300</v>
      </c>
    </row>
    <row r="2884" ht="29.1" customHeight="1" spans="1:12">
      <c r="A2884" s="65" t="s">
        <v>3375</v>
      </c>
      <c r="B2884" s="66" t="s">
        <v>3376</v>
      </c>
      <c r="C2884" s="66"/>
      <c r="D2884" s="65" t="s">
        <v>14</v>
      </c>
      <c r="E2884" s="65"/>
      <c r="F2884" s="65"/>
      <c r="G2884" s="65" t="s">
        <v>35</v>
      </c>
      <c r="H2884" s="67">
        <v>1</v>
      </c>
      <c r="I2884" s="67"/>
      <c r="J2884" s="70">
        <v>42.82</v>
      </c>
      <c r="K2884" s="70"/>
      <c r="L2884" s="70">
        <f>ROUND(ROUND(H2884,8)*J2884,2)</f>
        <v>42.82</v>
      </c>
    </row>
    <row r="2885" ht="29.1" customHeight="1" spans="1:12">
      <c r="A2885" s="65" t="s">
        <v>2537</v>
      </c>
      <c r="B2885" s="66" t="s">
        <v>2538</v>
      </c>
      <c r="C2885" s="66"/>
      <c r="D2885" s="65" t="s">
        <v>14</v>
      </c>
      <c r="E2885" s="65"/>
      <c r="F2885" s="65"/>
      <c r="G2885" s="65" t="s">
        <v>35</v>
      </c>
      <c r="H2885" s="67">
        <v>1</v>
      </c>
      <c r="I2885" s="67"/>
      <c r="J2885" s="70">
        <v>42.98</v>
      </c>
      <c r="K2885" s="70"/>
      <c r="L2885" s="70">
        <f>ROUND(ROUND(H2885,8)*J2885,2)</f>
        <v>42.98</v>
      </c>
    </row>
    <row r="2886" ht="29.1" customHeight="1" spans="1:12">
      <c r="A2886" s="65" t="s">
        <v>3393</v>
      </c>
      <c r="B2886" s="66" t="s">
        <v>3394</v>
      </c>
      <c r="C2886" s="66"/>
      <c r="D2886" s="65" t="s">
        <v>14</v>
      </c>
      <c r="E2886" s="65"/>
      <c r="F2886" s="65"/>
      <c r="G2886" s="65" t="s">
        <v>35</v>
      </c>
      <c r="H2886" s="67">
        <v>1</v>
      </c>
      <c r="I2886" s="67"/>
      <c r="J2886" s="70">
        <v>10.4</v>
      </c>
      <c r="K2886" s="70"/>
      <c r="L2886" s="70">
        <f>ROUND(ROUND(H2886,8)*J2886,2)</f>
        <v>10.4</v>
      </c>
    </row>
    <row r="2887" ht="15" customHeight="1" spans="1:12">
      <c r="A2887" s="2"/>
      <c r="B2887" s="2"/>
      <c r="C2887" s="2"/>
      <c r="D2887" s="2"/>
      <c r="E2887" s="2"/>
      <c r="F2887" s="2"/>
      <c r="G2887" s="2"/>
      <c r="H2887" s="68" t="s">
        <v>2317</v>
      </c>
      <c r="I2887" s="68"/>
      <c r="J2887" s="68"/>
      <c r="K2887" s="68"/>
      <c r="L2887" s="71">
        <f>SUM(L2884:L2886)</f>
        <v>96.2</v>
      </c>
    </row>
    <row r="2888" ht="15" customHeight="1" spans="1:12">
      <c r="A2888" s="93" t="s">
        <v>3395</v>
      </c>
      <c r="B2888" s="93"/>
      <c r="C2888" s="93"/>
      <c r="D2888" s="93"/>
      <c r="E2888" s="2"/>
      <c r="F2888" s="2"/>
      <c r="G2888" s="2"/>
      <c r="H2888" s="69" t="s">
        <v>2318</v>
      </c>
      <c r="I2888" s="69"/>
      <c r="J2888" s="69"/>
      <c r="K2888" s="69"/>
      <c r="L2888" s="72">
        <v>112.75</v>
      </c>
    </row>
    <row r="2889" ht="2.1" customHeight="1" spans="1:12">
      <c r="A2889" s="93"/>
      <c r="B2889" s="93"/>
      <c r="C2889" s="93"/>
      <c r="D2889" s="93"/>
      <c r="E2889" s="2"/>
      <c r="F2889" s="2"/>
      <c r="G2889" s="2"/>
      <c r="H2889" s="2"/>
      <c r="I2889" s="2"/>
      <c r="J2889" s="2"/>
      <c r="K2889" s="2"/>
      <c r="L2889" s="2"/>
    </row>
    <row r="2890" ht="9.95" customHeight="1" spans="1:12">
      <c r="A2890" s="2"/>
      <c r="B2890" s="2"/>
      <c r="C2890" s="2"/>
      <c r="D2890" s="2"/>
      <c r="E2890" s="2"/>
      <c r="F2890" s="2"/>
      <c r="G2890" s="2"/>
      <c r="H2890" s="61"/>
      <c r="I2890" s="61"/>
      <c r="J2890" s="61"/>
      <c r="K2890" s="61"/>
      <c r="L2890" s="61"/>
    </row>
    <row r="2891" ht="20.1" customHeight="1" spans="1:12">
      <c r="A2891" s="62" t="s">
        <v>3405</v>
      </c>
      <c r="B2891" s="62"/>
      <c r="C2891" s="62"/>
      <c r="D2891" s="62"/>
      <c r="E2891" s="62"/>
      <c r="F2891" s="62"/>
      <c r="G2891" s="62"/>
      <c r="H2891" s="62"/>
      <c r="I2891" s="62"/>
      <c r="J2891" s="62"/>
      <c r="K2891" s="62"/>
      <c r="L2891" s="62"/>
    </row>
    <row r="2892" ht="15" customHeight="1" spans="1:12">
      <c r="A2892" s="63" t="s">
        <v>2413</v>
      </c>
      <c r="B2892" s="63"/>
      <c r="C2892" s="63"/>
      <c r="D2892" s="64" t="s">
        <v>4</v>
      </c>
      <c r="E2892" s="64"/>
      <c r="F2892" s="64"/>
      <c r="G2892" s="64" t="s">
        <v>2297</v>
      </c>
      <c r="H2892" s="64" t="s">
        <v>2298</v>
      </c>
      <c r="I2892" s="64"/>
      <c r="J2892" s="64" t="s">
        <v>2299</v>
      </c>
      <c r="K2892" s="64"/>
      <c r="L2892" s="64" t="s">
        <v>2300</v>
      </c>
    </row>
    <row r="2893" ht="29.1" customHeight="1" spans="1:12">
      <c r="A2893" s="65" t="s">
        <v>3406</v>
      </c>
      <c r="B2893" s="66" t="s">
        <v>3407</v>
      </c>
      <c r="C2893" s="66"/>
      <c r="D2893" s="65" t="s">
        <v>14</v>
      </c>
      <c r="E2893" s="65"/>
      <c r="F2893" s="65"/>
      <c r="G2893" s="65" t="s">
        <v>35</v>
      </c>
      <c r="H2893" s="67">
        <v>1</v>
      </c>
      <c r="I2893" s="67"/>
      <c r="J2893" s="70">
        <v>86.33</v>
      </c>
      <c r="K2893" s="70"/>
      <c r="L2893" s="70">
        <f>TRUNC(TRUNC(H2893,8)*J2893,2)</f>
        <v>86.33</v>
      </c>
    </row>
    <row r="2894" ht="15" customHeight="1" spans="1:12">
      <c r="A2894" s="2"/>
      <c r="B2894" s="2"/>
      <c r="C2894" s="2"/>
      <c r="D2894" s="2"/>
      <c r="E2894" s="2"/>
      <c r="F2894" s="2"/>
      <c r="G2894" s="2"/>
      <c r="H2894" s="68" t="s">
        <v>2424</v>
      </c>
      <c r="I2894" s="68"/>
      <c r="J2894" s="68"/>
      <c r="K2894" s="68"/>
      <c r="L2894" s="71">
        <f>SUM(L2893:L2893)</f>
        <v>86.33</v>
      </c>
    </row>
    <row r="2895" ht="15" customHeight="1" spans="1:12">
      <c r="A2895" s="63" t="s">
        <v>2389</v>
      </c>
      <c r="B2895" s="63"/>
      <c r="C2895" s="63"/>
      <c r="D2895" s="64" t="s">
        <v>4</v>
      </c>
      <c r="E2895" s="64"/>
      <c r="F2895" s="64"/>
      <c r="G2895" s="64" t="s">
        <v>2297</v>
      </c>
      <c r="H2895" s="64" t="s">
        <v>2298</v>
      </c>
      <c r="I2895" s="64"/>
      <c r="J2895" s="64" t="s">
        <v>2299</v>
      </c>
      <c r="K2895" s="64"/>
      <c r="L2895" s="64" t="s">
        <v>2300</v>
      </c>
    </row>
    <row r="2896" ht="21" customHeight="1" spans="1:12">
      <c r="A2896" s="65" t="s">
        <v>3219</v>
      </c>
      <c r="B2896" s="66" t="s">
        <v>3220</v>
      </c>
      <c r="C2896" s="66"/>
      <c r="D2896" s="65" t="s">
        <v>14</v>
      </c>
      <c r="E2896" s="65"/>
      <c r="F2896" s="65"/>
      <c r="G2896" s="65" t="s">
        <v>2392</v>
      </c>
      <c r="H2896" s="67">
        <v>0.1962812</v>
      </c>
      <c r="I2896" s="67"/>
      <c r="J2896" s="70">
        <v>24.39</v>
      </c>
      <c r="K2896" s="70"/>
      <c r="L2896" s="70">
        <f>TRUNC(TRUNC(H2896,8)*J2896,2)</f>
        <v>4.78</v>
      </c>
    </row>
    <row r="2897" ht="15" customHeight="1" spans="1:12">
      <c r="A2897" s="65" t="s">
        <v>2710</v>
      </c>
      <c r="B2897" s="66" t="s">
        <v>2711</v>
      </c>
      <c r="C2897" s="66"/>
      <c r="D2897" s="65" t="s">
        <v>14</v>
      </c>
      <c r="E2897" s="65"/>
      <c r="F2897" s="65"/>
      <c r="G2897" s="65" t="s">
        <v>2392</v>
      </c>
      <c r="H2897" s="67">
        <v>0.6281</v>
      </c>
      <c r="I2897" s="67"/>
      <c r="J2897" s="70">
        <v>32.69</v>
      </c>
      <c r="K2897" s="70"/>
      <c r="L2897" s="70">
        <f>TRUNC(TRUNC(H2897,8)*J2897,2)</f>
        <v>20.53</v>
      </c>
    </row>
    <row r="2898" ht="18" customHeight="1" spans="1:12">
      <c r="A2898" s="2"/>
      <c r="B2898" s="2"/>
      <c r="C2898" s="2"/>
      <c r="D2898" s="2"/>
      <c r="E2898" s="2"/>
      <c r="F2898" s="2"/>
      <c r="G2898" s="2"/>
      <c r="H2898" s="68" t="s">
        <v>2393</v>
      </c>
      <c r="I2898" s="68"/>
      <c r="J2898" s="68"/>
      <c r="K2898" s="68"/>
      <c r="L2898" s="71">
        <f>SUM(L2896:L2897)</f>
        <v>25.31</v>
      </c>
    </row>
    <row r="2899" ht="15" customHeight="1" spans="1:12">
      <c r="A2899" s="2"/>
      <c r="B2899" s="2"/>
      <c r="C2899" s="2"/>
      <c r="D2899" s="2"/>
      <c r="E2899" s="2"/>
      <c r="F2899" s="2"/>
      <c r="G2899" s="2"/>
      <c r="H2899" s="69" t="s">
        <v>2318</v>
      </c>
      <c r="I2899" s="69"/>
      <c r="J2899" s="69"/>
      <c r="K2899" s="69"/>
      <c r="L2899" s="72">
        <f>SUM(L2894,L2898)</f>
        <v>111.64</v>
      </c>
    </row>
    <row r="2900" ht="9.95" customHeight="1" spans="1:12">
      <c r="A2900" s="2"/>
      <c r="B2900" s="2"/>
      <c r="C2900" s="2"/>
      <c r="D2900" s="2"/>
      <c r="E2900" s="2"/>
      <c r="F2900" s="2"/>
      <c r="G2900" s="2"/>
      <c r="H2900" s="61"/>
      <c r="I2900" s="61"/>
      <c r="J2900" s="61"/>
      <c r="K2900" s="61"/>
      <c r="L2900" s="61"/>
    </row>
    <row r="2901" ht="20.1" customHeight="1" spans="1:12">
      <c r="A2901" s="62" t="s">
        <v>3408</v>
      </c>
      <c r="B2901" s="62"/>
      <c r="C2901" s="62"/>
      <c r="D2901" s="62"/>
      <c r="E2901" s="62"/>
      <c r="F2901" s="62"/>
      <c r="G2901" s="62"/>
      <c r="H2901" s="62"/>
      <c r="I2901" s="62"/>
      <c r="J2901" s="62"/>
      <c r="K2901" s="62"/>
      <c r="L2901" s="62"/>
    </row>
    <row r="2902" ht="15" customHeight="1" spans="1:12">
      <c r="A2902" s="63" t="s">
        <v>2413</v>
      </c>
      <c r="B2902" s="63"/>
      <c r="C2902" s="63"/>
      <c r="D2902" s="64" t="s">
        <v>4</v>
      </c>
      <c r="E2902" s="64"/>
      <c r="F2902" s="64"/>
      <c r="G2902" s="64" t="s">
        <v>2297</v>
      </c>
      <c r="H2902" s="64" t="s">
        <v>2298</v>
      </c>
      <c r="I2902" s="64"/>
      <c r="J2902" s="64" t="s">
        <v>2299</v>
      </c>
      <c r="K2902" s="64"/>
      <c r="L2902" s="64" t="s">
        <v>2300</v>
      </c>
    </row>
    <row r="2903" ht="29.1" customHeight="1" spans="1:12">
      <c r="A2903" s="65" t="s">
        <v>3409</v>
      </c>
      <c r="B2903" s="66" t="s">
        <v>3410</v>
      </c>
      <c r="C2903" s="66"/>
      <c r="D2903" s="65" t="s">
        <v>14</v>
      </c>
      <c r="E2903" s="65"/>
      <c r="F2903" s="65"/>
      <c r="G2903" s="65" t="s">
        <v>146</v>
      </c>
      <c r="H2903" s="67">
        <v>1.2434</v>
      </c>
      <c r="I2903" s="67"/>
      <c r="J2903" s="70">
        <v>2.23</v>
      </c>
      <c r="K2903" s="70"/>
      <c r="L2903" s="70">
        <f>TRUNC(TRUNC(H2903,8)*J2903,2)</f>
        <v>2.77</v>
      </c>
    </row>
    <row r="2904" ht="21" customHeight="1" spans="1:12">
      <c r="A2904" s="65" t="s">
        <v>3411</v>
      </c>
      <c r="B2904" s="66" t="s">
        <v>3412</v>
      </c>
      <c r="C2904" s="66"/>
      <c r="D2904" s="65" t="s">
        <v>14</v>
      </c>
      <c r="E2904" s="65"/>
      <c r="F2904" s="65"/>
      <c r="G2904" s="65" t="s">
        <v>35</v>
      </c>
      <c r="H2904" s="67">
        <v>0.0094</v>
      </c>
      <c r="I2904" s="67"/>
      <c r="J2904" s="70">
        <v>4.12</v>
      </c>
      <c r="K2904" s="70"/>
      <c r="L2904" s="70">
        <f>TRUNC(TRUNC(H2904,8)*J2904,2)</f>
        <v>0.03</v>
      </c>
    </row>
    <row r="2905" ht="15" customHeight="1" spans="1:12">
      <c r="A2905" s="2"/>
      <c r="B2905" s="2"/>
      <c r="C2905" s="2"/>
      <c r="D2905" s="2"/>
      <c r="E2905" s="2"/>
      <c r="F2905" s="2"/>
      <c r="G2905" s="2"/>
      <c r="H2905" s="68" t="s">
        <v>2424</v>
      </c>
      <c r="I2905" s="68"/>
      <c r="J2905" s="68"/>
      <c r="K2905" s="68"/>
      <c r="L2905" s="71">
        <f>SUM(L2903:L2904)</f>
        <v>2.8</v>
      </c>
    </row>
    <row r="2906" ht="15" customHeight="1" spans="1:12">
      <c r="A2906" s="63" t="s">
        <v>2389</v>
      </c>
      <c r="B2906" s="63"/>
      <c r="C2906" s="63"/>
      <c r="D2906" s="64" t="s">
        <v>4</v>
      </c>
      <c r="E2906" s="64"/>
      <c r="F2906" s="64"/>
      <c r="G2906" s="64" t="s">
        <v>2297</v>
      </c>
      <c r="H2906" s="64" t="s">
        <v>2298</v>
      </c>
      <c r="I2906" s="64"/>
      <c r="J2906" s="64" t="s">
        <v>2299</v>
      </c>
      <c r="K2906" s="64"/>
      <c r="L2906" s="64" t="s">
        <v>2300</v>
      </c>
    </row>
    <row r="2907" ht="21" customHeight="1" spans="1:12">
      <c r="A2907" s="65" t="s">
        <v>3219</v>
      </c>
      <c r="B2907" s="66" t="s">
        <v>3220</v>
      </c>
      <c r="C2907" s="66"/>
      <c r="D2907" s="65" t="s">
        <v>14</v>
      </c>
      <c r="E2907" s="65"/>
      <c r="F2907" s="65"/>
      <c r="G2907" s="65" t="s">
        <v>2392</v>
      </c>
      <c r="H2907" s="67">
        <v>0.029</v>
      </c>
      <c r="I2907" s="67"/>
      <c r="J2907" s="70">
        <v>24.39</v>
      </c>
      <c r="K2907" s="70"/>
      <c r="L2907" s="70">
        <f>TRUNC(TRUNC(H2907,8)*J2907,2)</f>
        <v>0.7</v>
      </c>
    </row>
    <row r="2908" ht="15" customHeight="1" spans="1:12">
      <c r="A2908" s="65" t="s">
        <v>2710</v>
      </c>
      <c r="B2908" s="66" t="s">
        <v>2711</v>
      </c>
      <c r="C2908" s="66"/>
      <c r="D2908" s="65" t="s">
        <v>14</v>
      </c>
      <c r="E2908" s="65"/>
      <c r="F2908" s="65"/>
      <c r="G2908" s="65" t="s">
        <v>2392</v>
      </c>
      <c r="H2908" s="67">
        <v>0.029</v>
      </c>
      <c r="I2908" s="67"/>
      <c r="J2908" s="70">
        <v>32.69</v>
      </c>
      <c r="K2908" s="70"/>
      <c r="L2908" s="70">
        <f>TRUNC(TRUNC(H2908,8)*J2908,2)</f>
        <v>0.94</v>
      </c>
    </row>
    <row r="2909" ht="18" customHeight="1" spans="1:12">
      <c r="A2909" s="2"/>
      <c r="B2909" s="2"/>
      <c r="C2909" s="2"/>
      <c r="D2909" s="2"/>
      <c r="E2909" s="2"/>
      <c r="F2909" s="2"/>
      <c r="G2909" s="2"/>
      <c r="H2909" s="68" t="s">
        <v>2393</v>
      </c>
      <c r="I2909" s="68"/>
      <c r="J2909" s="68"/>
      <c r="K2909" s="68"/>
      <c r="L2909" s="71">
        <f>SUM(L2907:L2908)</f>
        <v>1.64</v>
      </c>
    </row>
    <row r="2910" ht="15" customHeight="1" spans="1:12">
      <c r="A2910" s="2"/>
      <c r="B2910" s="2"/>
      <c r="C2910" s="2"/>
      <c r="D2910" s="2"/>
      <c r="E2910" s="2"/>
      <c r="F2910" s="2"/>
      <c r="G2910" s="2"/>
      <c r="H2910" s="69" t="s">
        <v>2318</v>
      </c>
      <c r="I2910" s="69"/>
      <c r="J2910" s="69"/>
      <c r="K2910" s="69"/>
      <c r="L2910" s="72">
        <f>SUM(L2905,L2909)</f>
        <v>4.44</v>
      </c>
    </row>
    <row r="2911" ht="9.95" customHeight="1" spans="1:12">
      <c r="A2911" s="2"/>
      <c r="B2911" s="2"/>
      <c r="C2911" s="2"/>
      <c r="D2911" s="2"/>
      <c r="E2911" s="2"/>
      <c r="F2911" s="2"/>
      <c r="G2911" s="2"/>
      <c r="H2911" s="61"/>
      <c r="I2911" s="61"/>
      <c r="J2911" s="61"/>
      <c r="K2911" s="61"/>
      <c r="L2911" s="61"/>
    </row>
    <row r="2912" ht="20.1" customHeight="1" spans="1:12">
      <c r="A2912" s="62" t="s">
        <v>3413</v>
      </c>
      <c r="B2912" s="62"/>
      <c r="C2912" s="62"/>
      <c r="D2912" s="62"/>
      <c r="E2912" s="62"/>
      <c r="F2912" s="62"/>
      <c r="G2912" s="62"/>
      <c r="H2912" s="62"/>
      <c r="I2912" s="62"/>
      <c r="J2912" s="62"/>
      <c r="K2912" s="62"/>
      <c r="L2912" s="62"/>
    </row>
    <row r="2913" ht="15" customHeight="1" spans="1:12">
      <c r="A2913" s="63" t="s">
        <v>2413</v>
      </c>
      <c r="B2913" s="63"/>
      <c r="C2913" s="63"/>
      <c r="D2913" s="64" t="s">
        <v>4</v>
      </c>
      <c r="E2913" s="64"/>
      <c r="F2913" s="64"/>
      <c r="G2913" s="64" t="s">
        <v>2297</v>
      </c>
      <c r="H2913" s="64" t="s">
        <v>2298</v>
      </c>
      <c r="I2913" s="64"/>
      <c r="J2913" s="64" t="s">
        <v>2299</v>
      </c>
      <c r="K2913" s="64"/>
      <c r="L2913" s="64" t="s">
        <v>2300</v>
      </c>
    </row>
    <row r="2914" ht="29.1" customHeight="1" spans="1:12">
      <c r="A2914" s="65" t="s">
        <v>3414</v>
      </c>
      <c r="B2914" s="66" t="s">
        <v>3415</v>
      </c>
      <c r="C2914" s="66"/>
      <c r="D2914" s="65" t="s">
        <v>14</v>
      </c>
      <c r="E2914" s="65"/>
      <c r="F2914" s="65"/>
      <c r="G2914" s="65" t="s">
        <v>146</v>
      </c>
      <c r="H2914" s="67">
        <v>1.2434</v>
      </c>
      <c r="I2914" s="67"/>
      <c r="J2914" s="70">
        <v>3.7</v>
      </c>
      <c r="K2914" s="70"/>
      <c r="L2914" s="70">
        <f>TRUNC(TRUNC(H2914,8)*J2914,2)</f>
        <v>4.6</v>
      </c>
    </row>
    <row r="2915" ht="21" customHeight="1" spans="1:12">
      <c r="A2915" s="65" t="s">
        <v>3411</v>
      </c>
      <c r="B2915" s="66" t="s">
        <v>3412</v>
      </c>
      <c r="C2915" s="66"/>
      <c r="D2915" s="65" t="s">
        <v>14</v>
      </c>
      <c r="E2915" s="65"/>
      <c r="F2915" s="65"/>
      <c r="G2915" s="65" t="s">
        <v>35</v>
      </c>
      <c r="H2915" s="67">
        <v>0.0094</v>
      </c>
      <c r="I2915" s="67"/>
      <c r="J2915" s="70">
        <v>4.12</v>
      </c>
      <c r="K2915" s="70"/>
      <c r="L2915" s="70">
        <f>TRUNC(TRUNC(H2915,8)*J2915,2)</f>
        <v>0.03</v>
      </c>
    </row>
    <row r="2916" ht="15" customHeight="1" spans="1:12">
      <c r="A2916" s="2"/>
      <c r="B2916" s="2"/>
      <c r="C2916" s="2"/>
      <c r="D2916" s="2"/>
      <c r="E2916" s="2"/>
      <c r="F2916" s="2"/>
      <c r="G2916" s="2"/>
      <c r="H2916" s="68" t="s">
        <v>2424</v>
      </c>
      <c r="I2916" s="68"/>
      <c r="J2916" s="68"/>
      <c r="K2916" s="68"/>
      <c r="L2916" s="71">
        <f>SUM(L2914:L2915)</f>
        <v>4.63</v>
      </c>
    </row>
    <row r="2917" ht="15" customHeight="1" spans="1:12">
      <c r="A2917" s="63" t="s">
        <v>2389</v>
      </c>
      <c r="B2917" s="63"/>
      <c r="C2917" s="63"/>
      <c r="D2917" s="64" t="s">
        <v>4</v>
      </c>
      <c r="E2917" s="64"/>
      <c r="F2917" s="64"/>
      <c r="G2917" s="64" t="s">
        <v>2297</v>
      </c>
      <c r="H2917" s="64" t="s">
        <v>2298</v>
      </c>
      <c r="I2917" s="64"/>
      <c r="J2917" s="64" t="s">
        <v>2299</v>
      </c>
      <c r="K2917" s="64"/>
      <c r="L2917" s="64" t="s">
        <v>2300</v>
      </c>
    </row>
    <row r="2918" ht="21" customHeight="1" spans="1:12">
      <c r="A2918" s="65" t="s">
        <v>3219</v>
      </c>
      <c r="B2918" s="66" t="s">
        <v>3220</v>
      </c>
      <c r="C2918" s="66"/>
      <c r="D2918" s="65" t="s">
        <v>14</v>
      </c>
      <c r="E2918" s="65"/>
      <c r="F2918" s="65"/>
      <c r="G2918" s="65" t="s">
        <v>2392</v>
      </c>
      <c r="H2918" s="67">
        <v>0.039</v>
      </c>
      <c r="I2918" s="67"/>
      <c r="J2918" s="70">
        <v>24.39</v>
      </c>
      <c r="K2918" s="70"/>
      <c r="L2918" s="70">
        <f>TRUNC(TRUNC(H2918,8)*J2918,2)</f>
        <v>0.95</v>
      </c>
    </row>
    <row r="2919" ht="15" customHeight="1" spans="1:12">
      <c r="A2919" s="65" t="s">
        <v>2710</v>
      </c>
      <c r="B2919" s="66" t="s">
        <v>2711</v>
      </c>
      <c r="C2919" s="66"/>
      <c r="D2919" s="65" t="s">
        <v>14</v>
      </c>
      <c r="E2919" s="65"/>
      <c r="F2919" s="65"/>
      <c r="G2919" s="65" t="s">
        <v>2392</v>
      </c>
      <c r="H2919" s="67">
        <v>0.039</v>
      </c>
      <c r="I2919" s="67"/>
      <c r="J2919" s="70">
        <v>32.69</v>
      </c>
      <c r="K2919" s="70"/>
      <c r="L2919" s="70">
        <f>TRUNC(TRUNC(H2919,8)*J2919,2)</f>
        <v>1.27</v>
      </c>
    </row>
    <row r="2920" ht="18" customHeight="1" spans="1:12">
      <c r="A2920" s="2"/>
      <c r="B2920" s="2"/>
      <c r="C2920" s="2"/>
      <c r="D2920" s="2"/>
      <c r="E2920" s="2"/>
      <c r="F2920" s="2"/>
      <c r="G2920" s="2"/>
      <c r="H2920" s="68" t="s">
        <v>2393</v>
      </c>
      <c r="I2920" s="68"/>
      <c r="J2920" s="68"/>
      <c r="K2920" s="68"/>
      <c r="L2920" s="71">
        <f>SUM(L2918:L2919)</f>
        <v>2.22</v>
      </c>
    </row>
    <row r="2921" ht="15" customHeight="1" spans="1:12">
      <c r="A2921" s="2"/>
      <c r="B2921" s="2"/>
      <c r="C2921" s="2"/>
      <c r="D2921" s="2"/>
      <c r="E2921" s="2"/>
      <c r="F2921" s="2"/>
      <c r="G2921" s="2"/>
      <c r="H2921" s="69" t="s">
        <v>2318</v>
      </c>
      <c r="I2921" s="69"/>
      <c r="J2921" s="69"/>
      <c r="K2921" s="69"/>
      <c r="L2921" s="72">
        <f>SUM(L2916,L2920)</f>
        <v>6.85</v>
      </c>
    </row>
    <row r="2922" ht="9.95" customHeight="1" spans="1:12">
      <c r="A2922" s="2"/>
      <c r="B2922" s="2"/>
      <c r="C2922" s="2"/>
      <c r="D2922" s="2"/>
      <c r="E2922" s="2"/>
      <c r="F2922" s="2"/>
      <c r="G2922" s="2"/>
      <c r="H2922" s="61"/>
      <c r="I2922" s="61"/>
      <c r="J2922" s="61"/>
      <c r="K2922" s="61"/>
      <c r="L2922" s="61"/>
    </row>
    <row r="2923" ht="20.1" customHeight="1" spans="1:12">
      <c r="A2923" s="62" t="s">
        <v>3416</v>
      </c>
      <c r="B2923" s="62"/>
      <c r="C2923" s="62"/>
      <c r="D2923" s="62"/>
      <c r="E2923" s="62"/>
      <c r="F2923" s="62"/>
      <c r="G2923" s="62"/>
      <c r="H2923" s="62"/>
      <c r="I2923" s="62"/>
      <c r="J2923" s="62"/>
      <c r="K2923" s="62"/>
      <c r="L2923" s="62"/>
    </row>
    <row r="2924" ht="15" customHeight="1" spans="1:12">
      <c r="A2924" s="63" t="s">
        <v>2413</v>
      </c>
      <c r="B2924" s="63"/>
      <c r="C2924" s="63"/>
      <c r="D2924" s="64" t="s">
        <v>4</v>
      </c>
      <c r="E2924" s="64"/>
      <c r="F2924" s="64"/>
      <c r="G2924" s="64" t="s">
        <v>2297</v>
      </c>
      <c r="H2924" s="64" t="s">
        <v>2298</v>
      </c>
      <c r="I2924" s="64"/>
      <c r="J2924" s="64" t="s">
        <v>2299</v>
      </c>
      <c r="K2924" s="64"/>
      <c r="L2924" s="64" t="s">
        <v>2300</v>
      </c>
    </row>
    <row r="2925" ht="29.1" customHeight="1" spans="1:12">
      <c r="A2925" s="65" t="s">
        <v>3417</v>
      </c>
      <c r="B2925" s="66" t="s">
        <v>3418</v>
      </c>
      <c r="C2925" s="66"/>
      <c r="D2925" s="65" t="s">
        <v>14</v>
      </c>
      <c r="E2925" s="65"/>
      <c r="F2925" s="65"/>
      <c r="G2925" s="65" t="s">
        <v>146</v>
      </c>
      <c r="H2925" s="67">
        <v>1.2434</v>
      </c>
      <c r="I2925" s="67"/>
      <c r="J2925" s="70">
        <v>5.32</v>
      </c>
      <c r="K2925" s="70"/>
      <c r="L2925" s="70">
        <f>TRUNC(TRUNC(H2925,8)*J2925,2)</f>
        <v>6.61</v>
      </c>
    </row>
    <row r="2926" ht="21" customHeight="1" spans="1:12">
      <c r="A2926" s="65" t="s">
        <v>3411</v>
      </c>
      <c r="B2926" s="66" t="s">
        <v>3412</v>
      </c>
      <c r="C2926" s="66"/>
      <c r="D2926" s="65" t="s">
        <v>14</v>
      </c>
      <c r="E2926" s="65"/>
      <c r="F2926" s="65"/>
      <c r="G2926" s="65" t="s">
        <v>35</v>
      </c>
      <c r="H2926" s="67">
        <v>0.0094</v>
      </c>
      <c r="I2926" s="67"/>
      <c r="J2926" s="70">
        <v>4.12</v>
      </c>
      <c r="K2926" s="70"/>
      <c r="L2926" s="70">
        <f>TRUNC(TRUNC(H2926,8)*J2926,2)</f>
        <v>0.03</v>
      </c>
    </row>
    <row r="2927" ht="15" customHeight="1" spans="1:12">
      <c r="A2927" s="2"/>
      <c r="B2927" s="2"/>
      <c r="C2927" s="2"/>
      <c r="D2927" s="2"/>
      <c r="E2927" s="2"/>
      <c r="F2927" s="2"/>
      <c r="G2927" s="2"/>
      <c r="H2927" s="68" t="s">
        <v>2424</v>
      </c>
      <c r="I2927" s="68"/>
      <c r="J2927" s="68"/>
      <c r="K2927" s="68"/>
      <c r="L2927" s="71">
        <f>SUM(L2925:L2926)</f>
        <v>6.64</v>
      </c>
    </row>
    <row r="2928" ht="15" customHeight="1" spans="1:12">
      <c r="A2928" s="63" t="s">
        <v>2389</v>
      </c>
      <c r="B2928" s="63"/>
      <c r="C2928" s="63"/>
      <c r="D2928" s="64" t="s">
        <v>4</v>
      </c>
      <c r="E2928" s="64"/>
      <c r="F2928" s="64"/>
      <c r="G2928" s="64" t="s">
        <v>2297</v>
      </c>
      <c r="H2928" s="64" t="s">
        <v>2298</v>
      </c>
      <c r="I2928" s="64"/>
      <c r="J2928" s="64" t="s">
        <v>2299</v>
      </c>
      <c r="K2928" s="64"/>
      <c r="L2928" s="64" t="s">
        <v>2300</v>
      </c>
    </row>
    <row r="2929" ht="21" customHeight="1" spans="1:12">
      <c r="A2929" s="65" t="s">
        <v>3219</v>
      </c>
      <c r="B2929" s="66" t="s">
        <v>3220</v>
      </c>
      <c r="C2929" s="66"/>
      <c r="D2929" s="65" t="s">
        <v>14</v>
      </c>
      <c r="E2929" s="65"/>
      <c r="F2929" s="65"/>
      <c r="G2929" s="65" t="s">
        <v>2392</v>
      </c>
      <c r="H2929" s="67">
        <v>0.051</v>
      </c>
      <c r="I2929" s="67"/>
      <c r="J2929" s="70">
        <v>24.39</v>
      </c>
      <c r="K2929" s="70"/>
      <c r="L2929" s="70">
        <f>TRUNC(TRUNC(H2929,8)*J2929,2)</f>
        <v>1.24</v>
      </c>
    </row>
    <row r="2930" ht="15" customHeight="1" spans="1:12">
      <c r="A2930" s="65" t="s">
        <v>2710</v>
      </c>
      <c r="B2930" s="66" t="s">
        <v>2711</v>
      </c>
      <c r="C2930" s="66"/>
      <c r="D2930" s="65" t="s">
        <v>14</v>
      </c>
      <c r="E2930" s="65"/>
      <c r="F2930" s="65"/>
      <c r="G2930" s="65" t="s">
        <v>2392</v>
      </c>
      <c r="H2930" s="67">
        <v>0.051</v>
      </c>
      <c r="I2930" s="67"/>
      <c r="J2930" s="70">
        <v>32.69</v>
      </c>
      <c r="K2930" s="70"/>
      <c r="L2930" s="70">
        <f>TRUNC(TRUNC(H2930,8)*J2930,2)</f>
        <v>1.66</v>
      </c>
    </row>
    <row r="2931" ht="18" customHeight="1" spans="1:12">
      <c r="A2931" s="2"/>
      <c r="B2931" s="2"/>
      <c r="C2931" s="2"/>
      <c r="D2931" s="2"/>
      <c r="E2931" s="2"/>
      <c r="F2931" s="2"/>
      <c r="G2931" s="2"/>
      <c r="H2931" s="68" t="s">
        <v>2393</v>
      </c>
      <c r="I2931" s="68"/>
      <c r="J2931" s="68"/>
      <c r="K2931" s="68"/>
      <c r="L2931" s="71">
        <f>SUM(L2929:L2930)</f>
        <v>2.9</v>
      </c>
    </row>
    <row r="2932" ht="15" customHeight="1" spans="1:12">
      <c r="A2932" s="2"/>
      <c r="B2932" s="2"/>
      <c r="C2932" s="2"/>
      <c r="D2932" s="2"/>
      <c r="E2932" s="2"/>
      <c r="F2932" s="2"/>
      <c r="G2932" s="2"/>
      <c r="H2932" s="69" t="s">
        <v>2318</v>
      </c>
      <c r="I2932" s="69"/>
      <c r="J2932" s="69"/>
      <c r="K2932" s="69"/>
      <c r="L2932" s="72">
        <f>SUM(L2927,L2931)</f>
        <v>9.54</v>
      </c>
    </row>
    <row r="2933" ht="9.95" customHeight="1" spans="1:12">
      <c r="A2933" s="2"/>
      <c r="B2933" s="2"/>
      <c r="C2933" s="2"/>
      <c r="D2933" s="2"/>
      <c r="E2933" s="2"/>
      <c r="F2933" s="2"/>
      <c r="G2933" s="2"/>
      <c r="H2933" s="61"/>
      <c r="I2933" s="61"/>
      <c r="J2933" s="61"/>
      <c r="K2933" s="61"/>
      <c r="L2933" s="61"/>
    </row>
    <row r="2934" ht="20.1" customHeight="1" spans="1:12">
      <c r="A2934" s="62" t="s">
        <v>3419</v>
      </c>
      <c r="B2934" s="62"/>
      <c r="C2934" s="62"/>
      <c r="D2934" s="62"/>
      <c r="E2934" s="62"/>
      <c r="F2934" s="62"/>
      <c r="G2934" s="62"/>
      <c r="H2934" s="62"/>
      <c r="I2934" s="62"/>
      <c r="J2934" s="62"/>
      <c r="K2934" s="62"/>
      <c r="L2934" s="62"/>
    </row>
    <row r="2935" ht="15" customHeight="1" spans="1:12">
      <c r="A2935" s="63" t="s">
        <v>2413</v>
      </c>
      <c r="B2935" s="63"/>
      <c r="C2935" s="63"/>
      <c r="D2935" s="64" t="s">
        <v>4</v>
      </c>
      <c r="E2935" s="64"/>
      <c r="F2935" s="64"/>
      <c r="G2935" s="64" t="s">
        <v>2297</v>
      </c>
      <c r="H2935" s="64" t="s">
        <v>2298</v>
      </c>
      <c r="I2935" s="64"/>
      <c r="J2935" s="64" t="s">
        <v>2299</v>
      </c>
      <c r="K2935" s="64"/>
      <c r="L2935" s="64" t="s">
        <v>2300</v>
      </c>
    </row>
    <row r="2936" ht="38.1" customHeight="1" spans="1:12">
      <c r="A2936" s="65" t="s">
        <v>3420</v>
      </c>
      <c r="B2936" s="66" t="s">
        <v>3421</v>
      </c>
      <c r="C2936" s="66"/>
      <c r="D2936" s="65" t="s">
        <v>14</v>
      </c>
      <c r="E2936" s="65"/>
      <c r="F2936" s="65"/>
      <c r="G2936" s="65" t="s">
        <v>146</v>
      </c>
      <c r="H2936" s="67">
        <v>1.2434</v>
      </c>
      <c r="I2936" s="67"/>
      <c r="J2936" s="70">
        <v>9.69</v>
      </c>
      <c r="K2936" s="70"/>
      <c r="L2936" s="70">
        <f>TRUNC(TRUNC(H2936,8)*J2936,2)</f>
        <v>12.04</v>
      </c>
    </row>
    <row r="2937" ht="21" customHeight="1" spans="1:12">
      <c r="A2937" s="65" t="s">
        <v>3411</v>
      </c>
      <c r="B2937" s="66" t="s">
        <v>3412</v>
      </c>
      <c r="C2937" s="66"/>
      <c r="D2937" s="65" t="s">
        <v>14</v>
      </c>
      <c r="E2937" s="65"/>
      <c r="F2937" s="65"/>
      <c r="G2937" s="65" t="s">
        <v>35</v>
      </c>
      <c r="H2937" s="67">
        <v>0.0094</v>
      </c>
      <c r="I2937" s="67"/>
      <c r="J2937" s="70">
        <v>4.12</v>
      </c>
      <c r="K2937" s="70"/>
      <c r="L2937" s="70">
        <f>TRUNC(TRUNC(H2937,8)*J2937,2)</f>
        <v>0.03</v>
      </c>
    </row>
    <row r="2938" ht="15" customHeight="1" spans="1:12">
      <c r="A2938" s="2"/>
      <c r="B2938" s="2"/>
      <c r="C2938" s="2"/>
      <c r="D2938" s="2"/>
      <c r="E2938" s="2"/>
      <c r="F2938" s="2"/>
      <c r="G2938" s="2"/>
      <c r="H2938" s="68" t="s">
        <v>2424</v>
      </c>
      <c r="I2938" s="68"/>
      <c r="J2938" s="68"/>
      <c r="K2938" s="68"/>
      <c r="L2938" s="71">
        <f>SUM(L2936:L2937)</f>
        <v>12.07</v>
      </c>
    </row>
    <row r="2939" ht="15" customHeight="1" spans="1:12">
      <c r="A2939" s="63" t="s">
        <v>2389</v>
      </c>
      <c r="B2939" s="63"/>
      <c r="C2939" s="63"/>
      <c r="D2939" s="64" t="s">
        <v>4</v>
      </c>
      <c r="E2939" s="64"/>
      <c r="F2939" s="64"/>
      <c r="G2939" s="64" t="s">
        <v>2297</v>
      </c>
      <c r="H2939" s="64" t="s">
        <v>2298</v>
      </c>
      <c r="I2939" s="64"/>
      <c r="J2939" s="64" t="s">
        <v>2299</v>
      </c>
      <c r="K2939" s="64"/>
      <c r="L2939" s="64" t="s">
        <v>2300</v>
      </c>
    </row>
    <row r="2940" ht="21" customHeight="1" spans="1:12">
      <c r="A2940" s="65" t="s">
        <v>3219</v>
      </c>
      <c r="B2940" s="66" t="s">
        <v>3220</v>
      </c>
      <c r="C2940" s="66"/>
      <c r="D2940" s="65" t="s">
        <v>14</v>
      </c>
      <c r="E2940" s="65"/>
      <c r="F2940" s="65"/>
      <c r="G2940" s="65" t="s">
        <v>2392</v>
      </c>
      <c r="H2940" s="67">
        <v>0.076</v>
      </c>
      <c r="I2940" s="67"/>
      <c r="J2940" s="70">
        <v>24.39</v>
      </c>
      <c r="K2940" s="70"/>
      <c r="L2940" s="70">
        <f>TRUNC(TRUNC(H2940,8)*J2940,2)</f>
        <v>1.85</v>
      </c>
    </row>
    <row r="2941" ht="15" customHeight="1" spans="1:12">
      <c r="A2941" s="65" t="s">
        <v>2710</v>
      </c>
      <c r="B2941" s="66" t="s">
        <v>2711</v>
      </c>
      <c r="C2941" s="66"/>
      <c r="D2941" s="65" t="s">
        <v>14</v>
      </c>
      <c r="E2941" s="65"/>
      <c r="F2941" s="65"/>
      <c r="G2941" s="65" t="s">
        <v>2392</v>
      </c>
      <c r="H2941" s="67">
        <v>0.076</v>
      </c>
      <c r="I2941" s="67"/>
      <c r="J2941" s="70">
        <v>32.69</v>
      </c>
      <c r="K2941" s="70"/>
      <c r="L2941" s="70">
        <f>TRUNC(TRUNC(H2941,8)*J2941,2)</f>
        <v>2.48</v>
      </c>
    </row>
    <row r="2942" ht="18" customHeight="1" spans="1:12">
      <c r="A2942" s="2"/>
      <c r="B2942" s="2"/>
      <c r="C2942" s="2"/>
      <c r="D2942" s="2"/>
      <c r="E2942" s="2"/>
      <c r="F2942" s="2"/>
      <c r="G2942" s="2"/>
      <c r="H2942" s="68" t="s">
        <v>2393</v>
      </c>
      <c r="I2942" s="68"/>
      <c r="J2942" s="68"/>
      <c r="K2942" s="68"/>
      <c r="L2942" s="71">
        <f>SUM(L2940:L2941)</f>
        <v>4.33</v>
      </c>
    </row>
    <row r="2943" ht="15" customHeight="1" spans="1:12">
      <c r="A2943" s="2"/>
      <c r="B2943" s="2"/>
      <c r="C2943" s="2"/>
      <c r="D2943" s="2"/>
      <c r="E2943" s="2"/>
      <c r="F2943" s="2"/>
      <c r="G2943" s="2"/>
      <c r="H2943" s="69" t="s">
        <v>2318</v>
      </c>
      <c r="I2943" s="69"/>
      <c r="J2943" s="69"/>
      <c r="K2943" s="69"/>
      <c r="L2943" s="72">
        <f>SUM(L2938,L2942)</f>
        <v>16.4</v>
      </c>
    </row>
    <row r="2944" ht="9.95" customHeight="1" spans="1:12">
      <c r="A2944" s="2"/>
      <c r="B2944" s="2"/>
      <c r="C2944" s="2"/>
      <c r="D2944" s="2"/>
      <c r="E2944" s="2"/>
      <c r="F2944" s="2"/>
      <c r="G2944" s="2"/>
      <c r="H2944" s="61"/>
      <c r="I2944" s="61"/>
      <c r="J2944" s="61"/>
      <c r="K2944" s="61"/>
      <c r="L2944" s="61"/>
    </row>
    <row r="2945" ht="20.1" customHeight="1" spans="1:12">
      <c r="A2945" s="62" t="s">
        <v>3422</v>
      </c>
      <c r="B2945" s="62"/>
      <c r="C2945" s="62"/>
      <c r="D2945" s="62"/>
      <c r="E2945" s="62"/>
      <c r="F2945" s="62"/>
      <c r="G2945" s="62"/>
      <c r="H2945" s="62"/>
      <c r="I2945" s="62"/>
      <c r="J2945" s="62"/>
      <c r="K2945" s="62"/>
      <c r="L2945" s="62"/>
    </row>
    <row r="2946" ht="15" customHeight="1" spans="1:12">
      <c r="A2946" s="63" t="s">
        <v>2413</v>
      </c>
      <c r="B2946" s="63"/>
      <c r="C2946" s="63"/>
      <c r="D2946" s="64" t="s">
        <v>4</v>
      </c>
      <c r="E2946" s="64"/>
      <c r="F2946" s="64"/>
      <c r="G2946" s="64" t="s">
        <v>2297</v>
      </c>
      <c r="H2946" s="64" t="s">
        <v>2298</v>
      </c>
      <c r="I2946" s="64"/>
      <c r="J2946" s="64" t="s">
        <v>2299</v>
      </c>
      <c r="K2946" s="64"/>
      <c r="L2946" s="64" t="s">
        <v>2300</v>
      </c>
    </row>
    <row r="2947" ht="38.1" customHeight="1" spans="1:12">
      <c r="A2947" s="65" t="s">
        <v>3423</v>
      </c>
      <c r="B2947" s="66" t="s">
        <v>3424</v>
      </c>
      <c r="C2947" s="66"/>
      <c r="D2947" s="65" t="s">
        <v>14</v>
      </c>
      <c r="E2947" s="65"/>
      <c r="F2947" s="65"/>
      <c r="G2947" s="65" t="s">
        <v>146</v>
      </c>
      <c r="H2947" s="67">
        <v>1.0401</v>
      </c>
      <c r="I2947" s="67"/>
      <c r="J2947" s="70">
        <v>33.82</v>
      </c>
      <c r="K2947" s="70"/>
      <c r="L2947" s="70">
        <f>TRUNC(TRUNC(H2947,8)*J2947,2)</f>
        <v>35.17</v>
      </c>
    </row>
    <row r="2948" ht="15" customHeight="1" spans="1:12">
      <c r="A2948" s="2"/>
      <c r="B2948" s="2"/>
      <c r="C2948" s="2"/>
      <c r="D2948" s="2"/>
      <c r="E2948" s="2"/>
      <c r="F2948" s="2"/>
      <c r="G2948" s="2"/>
      <c r="H2948" s="68" t="s">
        <v>2424</v>
      </c>
      <c r="I2948" s="68"/>
      <c r="J2948" s="68"/>
      <c r="K2948" s="68"/>
      <c r="L2948" s="71">
        <f>SUM(L2947:L2947)</f>
        <v>35.17</v>
      </c>
    </row>
    <row r="2949" ht="15" customHeight="1" spans="1:12">
      <c r="A2949" s="63" t="s">
        <v>2389</v>
      </c>
      <c r="B2949" s="63"/>
      <c r="C2949" s="63"/>
      <c r="D2949" s="64" t="s">
        <v>4</v>
      </c>
      <c r="E2949" s="64"/>
      <c r="F2949" s="64"/>
      <c r="G2949" s="64" t="s">
        <v>2297</v>
      </c>
      <c r="H2949" s="64" t="s">
        <v>2298</v>
      </c>
      <c r="I2949" s="64"/>
      <c r="J2949" s="64" t="s">
        <v>2299</v>
      </c>
      <c r="K2949" s="64"/>
      <c r="L2949" s="64" t="s">
        <v>2300</v>
      </c>
    </row>
    <row r="2950" ht="15" customHeight="1" spans="1:12">
      <c r="A2950" s="65" t="s">
        <v>2710</v>
      </c>
      <c r="B2950" s="66" t="s">
        <v>2711</v>
      </c>
      <c r="C2950" s="66"/>
      <c r="D2950" s="65" t="s">
        <v>14</v>
      </c>
      <c r="E2950" s="65"/>
      <c r="F2950" s="65"/>
      <c r="G2950" s="65" t="s">
        <v>2392</v>
      </c>
      <c r="H2950" s="67">
        <v>0.003</v>
      </c>
      <c r="I2950" s="67"/>
      <c r="J2950" s="70">
        <v>32.69</v>
      </c>
      <c r="K2950" s="70"/>
      <c r="L2950" s="70">
        <f>TRUNC(TRUNC(H2950,8)*J2950,2)</f>
        <v>0.09</v>
      </c>
    </row>
    <row r="2951" ht="18" customHeight="1" spans="1:12">
      <c r="A2951" s="2"/>
      <c r="B2951" s="2"/>
      <c r="C2951" s="2"/>
      <c r="D2951" s="2"/>
      <c r="E2951" s="2"/>
      <c r="F2951" s="2"/>
      <c r="G2951" s="2"/>
      <c r="H2951" s="68" t="s">
        <v>2393</v>
      </c>
      <c r="I2951" s="68"/>
      <c r="J2951" s="68"/>
      <c r="K2951" s="68"/>
      <c r="L2951" s="71">
        <f>SUM(L2950:L2950)</f>
        <v>0.09</v>
      </c>
    </row>
    <row r="2952" ht="15" customHeight="1" spans="1:12">
      <c r="A2952" s="2"/>
      <c r="B2952" s="2"/>
      <c r="C2952" s="2"/>
      <c r="D2952" s="2"/>
      <c r="E2952" s="2"/>
      <c r="F2952" s="2"/>
      <c r="G2952" s="2"/>
      <c r="H2952" s="69" t="s">
        <v>2318</v>
      </c>
      <c r="I2952" s="69"/>
      <c r="J2952" s="69"/>
      <c r="K2952" s="69"/>
      <c r="L2952" s="72">
        <f>SUM(L2948,L2951)</f>
        <v>35.26</v>
      </c>
    </row>
    <row r="2953" ht="9.95" customHeight="1" spans="1:12">
      <c r="A2953" s="2"/>
      <c r="B2953" s="2"/>
      <c r="C2953" s="2"/>
      <c r="D2953" s="2"/>
      <c r="E2953" s="2"/>
      <c r="F2953" s="2"/>
      <c r="G2953" s="2"/>
      <c r="H2953" s="61"/>
      <c r="I2953" s="61"/>
      <c r="J2953" s="61"/>
      <c r="K2953" s="61"/>
      <c r="L2953" s="61"/>
    </row>
    <row r="2954" ht="20.1" customHeight="1" spans="1:12">
      <c r="A2954" s="62" t="s">
        <v>3425</v>
      </c>
      <c r="B2954" s="62"/>
      <c r="C2954" s="62"/>
      <c r="D2954" s="62"/>
      <c r="E2954" s="62"/>
      <c r="F2954" s="62"/>
      <c r="G2954" s="62"/>
      <c r="H2954" s="62"/>
      <c r="I2954" s="62"/>
      <c r="J2954" s="62"/>
      <c r="K2954" s="62"/>
      <c r="L2954" s="62"/>
    </row>
    <row r="2955" ht="15" customHeight="1" spans="1:12">
      <c r="A2955" s="63" t="s">
        <v>2413</v>
      </c>
      <c r="B2955" s="63"/>
      <c r="C2955" s="63"/>
      <c r="D2955" s="64" t="s">
        <v>4</v>
      </c>
      <c r="E2955" s="64"/>
      <c r="F2955" s="64"/>
      <c r="G2955" s="64" t="s">
        <v>2297</v>
      </c>
      <c r="H2955" s="64" t="s">
        <v>2298</v>
      </c>
      <c r="I2955" s="64"/>
      <c r="J2955" s="64" t="s">
        <v>2299</v>
      </c>
      <c r="K2955" s="64"/>
      <c r="L2955" s="64" t="s">
        <v>2300</v>
      </c>
    </row>
    <row r="2956" ht="38.1" customHeight="1" spans="1:12">
      <c r="A2956" s="65" t="s">
        <v>3426</v>
      </c>
      <c r="B2956" s="66" t="s">
        <v>3427</v>
      </c>
      <c r="C2956" s="66"/>
      <c r="D2956" s="65" t="s">
        <v>14</v>
      </c>
      <c r="E2956" s="65"/>
      <c r="F2956" s="65"/>
      <c r="G2956" s="65" t="s">
        <v>146</v>
      </c>
      <c r="H2956" s="67">
        <v>1.015</v>
      </c>
      <c r="I2956" s="67"/>
      <c r="J2956" s="70">
        <v>50.01</v>
      </c>
      <c r="K2956" s="70"/>
      <c r="L2956" s="70">
        <f>TRUNC(TRUNC(H2956,8)*J2956,2)</f>
        <v>50.76</v>
      </c>
    </row>
    <row r="2957" ht="21" customHeight="1" spans="1:12">
      <c r="A2957" s="65" t="s">
        <v>3411</v>
      </c>
      <c r="B2957" s="66" t="s">
        <v>3412</v>
      </c>
      <c r="C2957" s="66"/>
      <c r="D2957" s="65" t="s">
        <v>14</v>
      </c>
      <c r="E2957" s="65"/>
      <c r="F2957" s="65"/>
      <c r="G2957" s="65" t="s">
        <v>35</v>
      </c>
      <c r="H2957" s="67">
        <v>0.009</v>
      </c>
      <c r="I2957" s="67"/>
      <c r="J2957" s="70">
        <v>4.12</v>
      </c>
      <c r="K2957" s="70"/>
      <c r="L2957" s="70">
        <f>TRUNC(TRUNC(H2957,8)*J2957,2)</f>
        <v>0.03</v>
      </c>
    </row>
    <row r="2958" ht="15" customHeight="1" spans="1:12">
      <c r="A2958" s="2"/>
      <c r="B2958" s="2"/>
      <c r="C2958" s="2"/>
      <c r="D2958" s="2"/>
      <c r="E2958" s="2"/>
      <c r="F2958" s="2"/>
      <c r="G2958" s="2"/>
      <c r="H2958" s="68" t="s">
        <v>2424</v>
      </c>
      <c r="I2958" s="68"/>
      <c r="J2958" s="68"/>
      <c r="K2958" s="68"/>
      <c r="L2958" s="71">
        <f>SUM(L2956:L2957)</f>
        <v>50.79</v>
      </c>
    </row>
    <row r="2959" ht="15" customHeight="1" spans="1:12">
      <c r="A2959" s="63" t="s">
        <v>2389</v>
      </c>
      <c r="B2959" s="63"/>
      <c r="C2959" s="63"/>
      <c r="D2959" s="64" t="s">
        <v>4</v>
      </c>
      <c r="E2959" s="64"/>
      <c r="F2959" s="64"/>
      <c r="G2959" s="64" t="s">
        <v>2297</v>
      </c>
      <c r="H2959" s="64" t="s">
        <v>2298</v>
      </c>
      <c r="I2959" s="64"/>
      <c r="J2959" s="64" t="s">
        <v>2299</v>
      </c>
      <c r="K2959" s="64"/>
      <c r="L2959" s="64" t="s">
        <v>2300</v>
      </c>
    </row>
    <row r="2960" ht="21" customHeight="1" spans="1:12">
      <c r="A2960" s="65" t="s">
        <v>3219</v>
      </c>
      <c r="B2960" s="66" t="s">
        <v>3220</v>
      </c>
      <c r="C2960" s="66"/>
      <c r="D2960" s="65" t="s">
        <v>14</v>
      </c>
      <c r="E2960" s="65"/>
      <c r="F2960" s="65"/>
      <c r="G2960" s="65" t="s">
        <v>2392</v>
      </c>
      <c r="H2960" s="67">
        <v>0.083</v>
      </c>
      <c r="I2960" s="67"/>
      <c r="J2960" s="70">
        <v>24.39</v>
      </c>
      <c r="K2960" s="70"/>
      <c r="L2960" s="70">
        <f>TRUNC(TRUNC(H2960,8)*J2960,2)</f>
        <v>2.02</v>
      </c>
    </row>
    <row r="2961" ht="15" customHeight="1" spans="1:12">
      <c r="A2961" s="65" t="s">
        <v>2710</v>
      </c>
      <c r="B2961" s="66" t="s">
        <v>2711</v>
      </c>
      <c r="C2961" s="66"/>
      <c r="D2961" s="65" t="s">
        <v>14</v>
      </c>
      <c r="E2961" s="65"/>
      <c r="F2961" s="65"/>
      <c r="G2961" s="65" t="s">
        <v>2392</v>
      </c>
      <c r="H2961" s="67">
        <v>0.083</v>
      </c>
      <c r="I2961" s="67"/>
      <c r="J2961" s="70">
        <v>32.69</v>
      </c>
      <c r="K2961" s="70"/>
      <c r="L2961" s="70">
        <f>TRUNC(TRUNC(H2961,8)*J2961,2)</f>
        <v>2.71</v>
      </c>
    </row>
    <row r="2962" ht="18" customHeight="1" spans="1:12">
      <c r="A2962" s="2"/>
      <c r="B2962" s="2"/>
      <c r="C2962" s="2"/>
      <c r="D2962" s="2"/>
      <c r="E2962" s="2"/>
      <c r="F2962" s="2"/>
      <c r="G2962" s="2"/>
      <c r="H2962" s="68" t="s">
        <v>2393</v>
      </c>
      <c r="I2962" s="68"/>
      <c r="J2962" s="68"/>
      <c r="K2962" s="68"/>
      <c r="L2962" s="71">
        <f>SUM(L2960:L2961)</f>
        <v>4.73</v>
      </c>
    </row>
    <row r="2963" ht="15" customHeight="1" spans="1:12">
      <c r="A2963" s="2"/>
      <c r="B2963" s="2"/>
      <c r="C2963" s="2"/>
      <c r="D2963" s="2"/>
      <c r="E2963" s="2"/>
      <c r="F2963" s="2"/>
      <c r="G2963" s="2"/>
      <c r="H2963" s="69" t="s">
        <v>2318</v>
      </c>
      <c r="I2963" s="69"/>
      <c r="J2963" s="69"/>
      <c r="K2963" s="69"/>
      <c r="L2963" s="72">
        <f>SUM(L2958,L2962)</f>
        <v>55.52</v>
      </c>
    </row>
    <row r="2964" ht="9.95" customHeight="1" spans="1:12">
      <c r="A2964" s="2"/>
      <c r="B2964" s="2"/>
      <c r="C2964" s="2"/>
      <c r="D2964" s="2"/>
      <c r="E2964" s="2"/>
      <c r="F2964" s="2"/>
      <c r="G2964" s="2"/>
      <c r="H2964" s="61"/>
      <c r="I2964" s="61"/>
      <c r="J2964" s="61"/>
      <c r="K2964" s="61"/>
      <c r="L2964" s="61"/>
    </row>
    <row r="2965" ht="20.1" customHeight="1" spans="1:12">
      <c r="A2965" s="62" t="s">
        <v>3428</v>
      </c>
      <c r="B2965" s="62"/>
      <c r="C2965" s="62"/>
      <c r="D2965" s="62"/>
      <c r="E2965" s="62"/>
      <c r="F2965" s="62"/>
      <c r="G2965" s="62"/>
      <c r="H2965" s="62"/>
      <c r="I2965" s="62"/>
      <c r="J2965" s="62"/>
      <c r="K2965" s="62"/>
      <c r="L2965" s="62"/>
    </row>
    <row r="2966" ht="15" customHeight="1" spans="1:12">
      <c r="A2966" s="63" t="s">
        <v>2413</v>
      </c>
      <c r="B2966" s="63"/>
      <c r="C2966" s="63"/>
      <c r="D2966" s="64" t="s">
        <v>4</v>
      </c>
      <c r="E2966" s="64"/>
      <c r="F2966" s="64"/>
      <c r="G2966" s="64" t="s">
        <v>2297</v>
      </c>
      <c r="H2966" s="64" t="s">
        <v>2298</v>
      </c>
      <c r="I2966" s="64"/>
      <c r="J2966" s="64" t="s">
        <v>2299</v>
      </c>
      <c r="K2966" s="64"/>
      <c r="L2966" s="64" t="s">
        <v>2300</v>
      </c>
    </row>
    <row r="2967" ht="38.1" customHeight="1" spans="1:12">
      <c r="A2967" s="65" t="s">
        <v>3429</v>
      </c>
      <c r="B2967" s="66" t="s">
        <v>3430</v>
      </c>
      <c r="C2967" s="66"/>
      <c r="D2967" s="65" t="s">
        <v>14</v>
      </c>
      <c r="E2967" s="65"/>
      <c r="F2967" s="65"/>
      <c r="G2967" s="65" t="s">
        <v>146</v>
      </c>
      <c r="H2967" s="67">
        <v>1.015</v>
      </c>
      <c r="I2967" s="67"/>
      <c r="J2967" s="70">
        <v>69.96</v>
      </c>
      <c r="K2967" s="70"/>
      <c r="L2967" s="70">
        <f>TRUNC(TRUNC(H2967,8)*J2967,2)</f>
        <v>71</v>
      </c>
    </row>
    <row r="2968" ht="21" customHeight="1" spans="1:12">
      <c r="A2968" s="65" t="s">
        <v>3411</v>
      </c>
      <c r="B2968" s="66" t="s">
        <v>3412</v>
      </c>
      <c r="C2968" s="66"/>
      <c r="D2968" s="65" t="s">
        <v>14</v>
      </c>
      <c r="E2968" s="65"/>
      <c r="F2968" s="65"/>
      <c r="G2968" s="65" t="s">
        <v>35</v>
      </c>
      <c r="H2968" s="67">
        <v>0.009</v>
      </c>
      <c r="I2968" s="67"/>
      <c r="J2968" s="70">
        <v>4.12</v>
      </c>
      <c r="K2968" s="70"/>
      <c r="L2968" s="70">
        <f>TRUNC(TRUNC(H2968,8)*J2968,2)</f>
        <v>0.03</v>
      </c>
    </row>
    <row r="2969" ht="15" customHeight="1" spans="1:12">
      <c r="A2969" s="2"/>
      <c r="B2969" s="2"/>
      <c r="C2969" s="2"/>
      <c r="D2969" s="2"/>
      <c r="E2969" s="2"/>
      <c r="F2969" s="2"/>
      <c r="G2969" s="2"/>
      <c r="H2969" s="68" t="s">
        <v>2424</v>
      </c>
      <c r="I2969" s="68"/>
      <c r="J2969" s="68"/>
      <c r="K2969" s="68"/>
      <c r="L2969" s="71">
        <f>SUM(L2967:L2968)</f>
        <v>71.03</v>
      </c>
    </row>
    <row r="2970" ht="15" customHeight="1" spans="1:12">
      <c r="A2970" s="63" t="s">
        <v>2389</v>
      </c>
      <c r="B2970" s="63"/>
      <c r="C2970" s="63"/>
      <c r="D2970" s="64" t="s">
        <v>4</v>
      </c>
      <c r="E2970" s="64"/>
      <c r="F2970" s="64"/>
      <c r="G2970" s="64" t="s">
        <v>2297</v>
      </c>
      <c r="H2970" s="64" t="s">
        <v>2298</v>
      </c>
      <c r="I2970" s="64"/>
      <c r="J2970" s="64" t="s">
        <v>2299</v>
      </c>
      <c r="K2970" s="64"/>
      <c r="L2970" s="64" t="s">
        <v>2300</v>
      </c>
    </row>
    <row r="2971" ht="21" customHeight="1" spans="1:12">
      <c r="A2971" s="65" t="s">
        <v>3219</v>
      </c>
      <c r="B2971" s="66" t="s">
        <v>3220</v>
      </c>
      <c r="C2971" s="66"/>
      <c r="D2971" s="65" t="s">
        <v>14</v>
      </c>
      <c r="E2971" s="65"/>
      <c r="F2971" s="65"/>
      <c r="G2971" s="65" t="s">
        <v>2392</v>
      </c>
      <c r="H2971" s="67">
        <v>0.1007</v>
      </c>
      <c r="I2971" s="67"/>
      <c r="J2971" s="70">
        <v>24.39</v>
      </c>
      <c r="K2971" s="70"/>
      <c r="L2971" s="70">
        <f>TRUNC(TRUNC(H2971,8)*J2971,2)</f>
        <v>2.45</v>
      </c>
    </row>
    <row r="2972" ht="15" customHeight="1" spans="1:12">
      <c r="A2972" s="65" t="s">
        <v>2710</v>
      </c>
      <c r="B2972" s="66" t="s">
        <v>2711</v>
      </c>
      <c r="C2972" s="66"/>
      <c r="D2972" s="65" t="s">
        <v>14</v>
      </c>
      <c r="E2972" s="65"/>
      <c r="F2972" s="65"/>
      <c r="G2972" s="65" t="s">
        <v>2392</v>
      </c>
      <c r="H2972" s="67">
        <v>0.1007</v>
      </c>
      <c r="I2972" s="67"/>
      <c r="J2972" s="70">
        <v>32.69</v>
      </c>
      <c r="K2972" s="70"/>
      <c r="L2972" s="70">
        <f>TRUNC(TRUNC(H2972,8)*J2972,2)</f>
        <v>3.29</v>
      </c>
    </row>
    <row r="2973" ht="18" customHeight="1" spans="1:12">
      <c r="A2973" s="2"/>
      <c r="B2973" s="2"/>
      <c r="C2973" s="2"/>
      <c r="D2973" s="2"/>
      <c r="E2973" s="2"/>
      <c r="F2973" s="2"/>
      <c r="G2973" s="2"/>
      <c r="H2973" s="68" t="s">
        <v>2393</v>
      </c>
      <c r="I2973" s="68"/>
      <c r="J2973" s="68"/>
      <c r="K2973" s="68"/>
      <c r="L2973" s="71">
        <f>SUM(L2971:L2972)</f>
        <v>5.74</v>
      </c>
    </row>
    <row r="2974" ht="15" customHeight="1" spans="1:12">
      <c r="A2974" s="2"/>
      <c r="B2974" s="2"/>
      <c r="C2974" s="2"/>
      <c r="D2974" s="2"/>
      <c r="E2974" s="2"/>
      <c r="F2974" s="2"/>
      <c r="G2974" s="2"/>
      <c r="H2974" s="69" t="s">
        <v>2318</v>
      </c>
      <c r="I2974" s="69"/>
      <c r="J2974" s="69"/>
      <c r="K2974" s="69"/>
      <c r="L2974" s="72">
        <f>SUM(L2969,L2973)</f>
        <v>76.77</v>
      </c>
    </row>
    <row r="2975" ht="9.95" customHeight="1" spans="1:12">
      <c r="A2975" s="2"/>
      <c r="B2975" s="2"/>
      <c r="C2975" s="2"/>
      <c r="D2975" s="2"/>
      <c r="E2975" s="2"/>
      <c r="F2975" s="2"/>
      <c r="G2975" s="2"/>
      <c r="H2975" s="61"/>
      <c r="I2975" s="61"/>
      <c r="J2975" s="61"/>
      <c r="K2975" s="61"/>
      <c r="L2975" s="61"/>
    </row>
    <row r="2976" ht="20.1" customHeight="1" spans="1:12">
      <c r="A2976" s="62" t="s">
        <v>3431</v>
      </c>
      <c r="B2976" s="62"/>
      <c r="C2976" s="62"/>
      <c r="D2976" s="62"/>
      <c r="E2976" s="62"/>
      <c r="F2976" s="62"/>
      <c r="G2976" s="62"/>
      <c r="H2976" s="62"/>
      <c r="I2976" s="62"/>
      <c r="J2976" s="62"/>
      <c r="K2976" s="62"/>
      <c r="L2976" s="62"/>
    </row>
    <row r="2977" ht="15" customHeight="1" spans="1:12">
      <c r="A2977" s="63" t="s">
        <v>2413</v>
      </c>
      <c r="B2977" s="63"/>
      <c r="C2977" s="63"/>
      <c r="D2977" s="64" t="s">
        <v>4</v>
      </c>
      <c r="E2977" s="64"/>
      <c r="F2977" s="64"/>
      <c r="G2977" s="64" t="s">
        <v>2297</v>
      </c>
      <c r="H2977" s="64" t="s">
        <v>2298</v>
      </c>
      <c r="I2977" s="64"/>
      <c r="J2977" s="64" t="s">
        <v>2299</v>
      </c>
      <c r="K2977" s="64"/>
      <c r="L2977" s="64" t="s">
        <v>2300</v>
      </c>
    </row>
    <row r="2978" ht="38.1" customHeight="1" spans="1:12">
      <c r="A2978" s="65" t="s">
        <v>3432</v>
      </c>
      <c r="B2978" s="66" t="s">
        <v>3433</v>
      </c>
      <c r="C2978" s="66"/>
      <c r="D2978" s="65" t="s">
        <v>14</v>
      </c>
      <c r="E2978" s="65"/>
      <c r="F2978" s="65"/>
      <c r="G2978" s="65" t="s">
        <v>146</v>
      </c>
      <c r="H2978" s="67">
        <v>1.015</v>
      </c>
      <c r="I2978" s="67"/>
      <c r="J2978" s="70">
        <v>143.91</v>
      </c>
      <c r="K2978" s="70"/>
      <c r="L2978" s="70">
        <f>TRUNC(TRUNC(H2978,8)*J2978,2)</f>
        <v>146.06</v>
      </c>
    </row>
    <row r="2979" ht="21" customHeight="1" spans="1:12">
      <c r="A2979" s="65" t="s">
        <v>3411</v>
      </c>
      <c r="B2979" s="66" t="s">
        <v>3412</v>
      </c>
      <c r="C2979" s="66"/>
      <c r="D2979" s="65" t="s">
        <v>14</v>
      </c>
      <c r="E2979" s="65"/>
      <c r="F2979" s="65"/>
      <c r="G2979" s="65" t="s">
        <v>35</v>
      </c>
      <c r="H2979" s="67">
        <v>0.009</v>
      </c>
      <c r="I2979" s="67"/>
      <c r="J2979" s="70">
        <v>4.12</v>
      </c>
      <c r="K2979" s="70"/>
      <c r="L2979" s="70">
        <f>TRUNC(TRUNC(H2979,8)*J2979,2)</f>
        <v>0.03</v>
      </c>
    </row>
    <row r="2980" ht="15" customHeight="1" spans="1:12">
      <c r="A2980" s="2"/>
      <c r="B2980" s="2"/>
      <c r="C2980" s="2"/>
      <c r="D2980" s="2"/>
      <c r="E2980" s="2"/>
      <c r="F2980" s="2"/>
      <c r="G2980" s="2"/>
      <c r="H2980" s="68" t="s">
        <v>2424</v>
      </c>
      <c r="I2980" s="68"/>
      <c r="J2980" s="68"/>
      <c r="K2980" s="68"/>
      <c r="L2980" s="71">
        <f>SUM(L2978:L2979)</f>
        <v>146.09</v>
      </c>
    </row>
    <row r="2981" ht="15" customHeight="1" spans="1:12">
      <c r="A2981" s="63" t="s">
        <v>2389</v>
      </c>
      <c r="B2981" s="63"/>
      <c r="C2981" s="63"/>
      <c r="D2981" s="64" t="s">
        <v>4</v>
      </c>
      <c r="E2981" s="64"/>
      <c r="F2981" s="64"/>
      <c r="G2981" s="64" t="s">
        <v>2297</v>
      </c>
      <c r="H2981" s="64" t="s">
        <v>2298</v>
      </c>
      <c r="I2981" s="64"/>
      <c r="J2981" s="64" t="s">
        <v>2299</v>
      </c>
      <c r="K2981" s="64"/>
      <c r="L2981" s="64" t="s">
        <v>2300</v>
      </c>
    </row>
    <row r="2982" ht="21" customHeight="1" spans="1:12">
      <c r="A2982" s="65" t="s">
        <v>3219</v>
      </c>
      <c r="B2982" s="66" t="s">
        <v>3220</v>
      </c>
      <c r="C2982" s="66"/>
      <c r="D2982" s="65" t="s">
        <v>14</v>
      </c>
      <c r="E2982" s="65"/>
      <c r="F2982" s="65"/>
      <c r="G2982" s="65" t="s">
        <v>2392</v>
      </c>
      <c r="H2982" s="67">
        <v>0.1715</v>
      </c>
      <c r="I2982" s="67"/>
      <c r="J2982" s="70">
        <v>24.39</v>
      </c>
      <c r="K2982" s="70"/>
      <c r="L2982" s="70">
        <f>TRUNC(TRUNC(H2982,8)*J2982,2)</f>
        <v>4.18</v>
      </c>
    </row>
    <row r="2983" ht="15" customHeight="1" spans="1:12">
      <c r="A2983" s="65" t="s">
        <v>2710</v>
      </c>
      <c r="B2983" s="66" t="s">
        <v>2711</v>
      </c>
      <c r="C2983" s="66"/>
      <c r="D2983" s="65" t="s">
        <v>14</v>
      </c>
      <c r="E2983" s="65"/>
      <c r="F2983" s="65"/>
      <c r="G2983" s="65" t="s">
        <v>2392</v>
      </c>
      <c r="H2983" s="67">
        <v>0.1715</v>
      </c>
      <c r="I2983" s="67"/>
      <c r="J2983" s="70">
        <v>32.69</v>
      </c>
      <c r="K2983" s="70"/>
      <c r="L2983" s="70">
        <f>TRUNC(TRUNC(H2983,8)*J2983,2)</f>
        <v>5.6</v>
      </c>
    </row>
    <row r="2984" ht="18" customHeight="1" spans="1:12">
      <c r="A2984" s="2"/>
      <c r="B2984" s="2"/>
      <c r="C2984" s="2"/>
      <c r="D2984" s="2"/>
      <c r="E2984" s="2"/>
      <c r="F2984" s="2"/>
      <c r="G2984" s="2"/>
      <c r="H2984" s="68" t="s">
        <v>2393</v>
      </c>
      <c r="I2984" s="68"/>
      <c r="J2984" s="68"/>
      <c r="K2984" s="68"/>
      <c r="L2984" s="71">
        <f>SUM(L2982:L2983)</f>
        <v>9.78</v>
      </c>
    </row>
    <row r="2985" ht="15" customHeight="1" spans="1:12">
      <c r="A2985" s="2"/>
      <c r="B2985" s="2"/>
      <c r="C2985" s="2"/>
      <c r="D2985" s="2"/>
      <c r="E2985" s="2"/>
      <c r="F2985" s="2"/>
      <c r="G2985" s="2"/>
      <c r="H2985" s="69" t="s">
        <v>2318</v>
      </c>
      <c r="I2985" s="69"/>
      <c r="J2985" s="69"/>
      <c r="K2985" s="69"/>
      <c r="L2985" s="72">
        <f>SUM(L2980,L2984)</f>
        <v>155.87</v>
      </c>
    </row>
    <row r="2986" ht="9.95" customHeight="1" spans="1:12">
      <c r="A2986" s="2"/>
      <c r="B2986" s="2"/>
      <c r="C2986" s="2"/>
      <c r="D2986" s="2"/>
      <c r="E2986" s="2"/>
      <c r="F2986" s="2"/>
      <c r="G2986" s="2"/>
      <c r="H2986" s="61"/>
      <c r="I2986" s="61"/>
      <c r="J2986" s="61"/>
      <c r="K2986" s="61"/>
      <c r="L2986" s="61"/>
    </row>
    <row r="2987" ht="20.1" customHeight="1" spans="1:12">
      <c r="A2987" s="62" t="s">
        <v>3434</v>
      </c>
      <c r="B2987" s="62"/>
      <c r="C2987" s="62"/>
      <c r="D2987" s="62"/>
      <c r="E2987" s="62"/>
      <c r="F2987" s="62"/>
      <c r="G2987" s="62"/>
      <c r="H2987" s="62"/>
      <c r="I2987" s="62"/>
      <c r="J2987" s="62"/>
      <c r="K2987" s="62"/>
      <c r="L2987" s="62"/>
    </row>
    <row r="2988" ht="15" customHeight="1" spans="1:12">
      <c r="A2988" s="63" t="s">
        <v>2413</v>
      </c>
      <c r="B2988" s="63"/>
      <c r="C2988" s="63"/>
      <c r="D2988" s="64" t="s">
        <v>4</v>
      </c>
      <c r="E2988" s="64"/>
      <c r="F2988" s="64"/>
      <c r="G2988" s="64" t="s">
        <v>2297</v>
      </c>
      <c r="H2988" s="64" t="s">
        <v>2298</v>
      </c>
      <c r="I2988" s="64"/>
      <c r="J2988" s="64" t="s">
        <v>2299</v>
      </c>
      <c r="K2988" s="64"/>
      <c r="L2988" s="64" t="s">
        <v>2300</v>
      </c>
    </row>
    <row r="2989" ht="38.1" customHeight="1" spans="1:12">
      <c r="A2989" s="65" t="s">
        <v>3435</v>
      </c>
      <c r="B2989" s="66" t="s">
        <v>3436</v>
      </c>
      <c r="C2989" s="66"/>
      <c r="D2989" s="65" t="s">
        <v>14</v>
      </c>
      <c r="E2989" s="65"/>
      <c r="F2989" s="65"/>
      <c r="G2989" s="65" t="s">
        <v>146</v>
      </c>
      <c r="H2989" s="67">
        <v>1.027</v>
      </c>
      <c r="I2989" s="67"/>
      <c r="J2989" s="70">
        <v>15.43</v>
      </c>
      <c r="K2989" s="70"/>
      <c r="L2989" s="70">
        <f>TRUNC(TRUNC(H2989,8)*J2989,2)</f>
        <v>15.84</v>
      </c>
    </row>
    <row r="2990" ht="21" customHeight="1" spans="1:12">
      <c r="A2990" s="65" t="s">
        <v>3411</v>
      </c>
      <c r="B2990" s="66" t="s">
        <v>3412</v>
      </c>
      <c r="C2990" s="66"/>
      <c r="D2990" s="65" t="s">
        <v>14</v>
      </c>
      <c r="E2990" s="65"/>
      <c r="F2990" s="65"/>
      <c r="G2990" s="65" t="s">
        <v>35</v>
      </c>
      <c r="H2990" s="67">
        <v>0.01</v>
      </c>
      <c r="I2990" s="67"/>
      <c r="J2990" s="70">
        <v>4.12</v>
      </c>
      <c r="K2990" s="70"/>
      <c r="L2990" s="70">
        <f>TRUNC(TRUNC(H2990,8)*J2990,2)</f>
        <v>0.04</v>
      </c>
    </row>
    <row r="2991" ht="15" customHeight="1" spans="1:12">
      <c r="A2991" s="2"/>
      <c r="B2991" s="2"/>
      <c r="C2991" s="2"/>
      <c r="D2991" s="2"/>
      <c r="E2991" s="2"/>
      <c r="F2991" s="2"/>
      <c r="G2991" s="2"/>
      <c r="H2991" s="68" t="s">
        <v>2424</v>
      </c>
      <c r="I2991" s="68"/>
      <c r="J2991" s="68"/>
      <c r="K2991" s="68"/>
      <c r="L2991" s="71">
        <f>SUM(L2989:L2990)</f>
        <v>15.88</v>
      </c>
    </row>
    <row r="2992" ht="15" customHeight="1" spans="1:12">
      <c r="A2992" s="63" t="s">
        <v>2389</v>
      </c>
      <c r="B2992" s="63"/>
      <c r="C2992" s="63"/>
      <c r="D2992" s="64" t="s">
        <v>4</v>
      </c>
      <c r="E2992" s="64"/>
      <c r="F2992" s="64"/>
      <c r="G2992" s="64" t="s">
        <v>2297</v>
      </c>
      <c r="H2992" s="64" t="s">
        <v>2298</v>
      </c>
      <c r="I2992" s="64"/>
      <c r="J2992" s="64" t="s">
        <v>2299</v>
      </c>
      <c r="K2992" s="64"/>
      <c r="L2992" s="64" t="s">
        <v>2300</v>
      </c>
    </row>
    <row r="2993" ht="21" customHeight="1" spans="1:12">
      <c r="A2993" s="65" t="s">
        <v>3219</v>
      </c>
      <c r="B2993" s="66" t="s">
        <v>3220</v>
      </c>
      <c r="C2993" s="66"/>
      <c r="D2993" s="65" t="s">
        <v>14</v>
      </c>
      <c r="E2993" s="65"/>
      <c r="F2993" s="65"/>
      <c r="G2993" s="65" t="s">
        <v>2392</v>
      </c>
      <c r="H2993" s="67">
        <v>0.0071</v>
      </c>
      <c r="I2993" s="67"/>
      <c r="J2993" s="70">
        <v>24.39</v>
      </c>
      <c r="K2993" s="70"/>
      <c r="L2993" s="70">
        <f>TRUNC(TRUNC(H2993,8)*J2993,2)</f>
        <v>0.17</v>
      </c>
    </row>
    <row r="2994" ht="15" customHeight="1" spans="1:12">
      <c r="A2994" s="65" t="s">
        <v>2710</v>
      </c>
      <c r="B2994" s="66" t="s">
        <v>2711</v>
      </c>
      <c r="C2994" s="66"/>
      <c r="D2994" s="65" t="s">
        <v>14</v>
      </c>
      <c r="E2994" s="65"/>
      <c r="F2994" s="65"/>
      <c r="G2994" s="65" t="s">
        <v>2392</v>
      </c>
      <c r="H2994" s="67">
        <v>0.0071</v>
      </c>
      <c r="I2994" s="67"/>
      <c r="J2994" s="70">
        <v>32.69</v>
      </c>
      <c r="K2994" s="70"/>
      <c r="L2994" s="70">
        <f>TRUNC(TRUNC(H2994,8)*J2994,2)</f>
        <v>0.23</v>
      </c>
    </row>
    <row r="2995" ht="18" customHeight="1" spans="1:12">
      <c r="A2995" s="2"/>
      <c r="B2995" s="2"/>
      <c r="C2995" s="2"/>
      <c r="D2995" s="2"/>
      <c r="E2995" s="2"/>
      <c r="F2995" s="2"/>
      <c r="G2995" s="2"/>
      <c r="H2995" s="68" t="s">
        <v>2393</v>
      </c>
      <c r="I2995" s="68"/>
      <c r="J2995" s="68"/>
      <c r="K2995" s="68"/>
      <c r="L2995" s="71">
        <f>SUM(L2993:L2994)</f>
        <v>0.4</v>
      </c>
    </row>
    <row r="2996" ht="15" customHeight="1" spans="1:12">
      <c r="A2996" s="2"/>
      <c r="B2996" s="2"/>
      <c r="C2996" s="2"/>
      <c r="D2996" s="2"/>
      <c r="E2996" s="2"/>
      <c r="F2996" s="2"/>
      <c r="G2996" s="2"/>
      <c r="H2996" s="69" t="s">
        <v>2318</v>
      </c>
      <c r="I2996" s="69"/>
      <c r="J2996" s="69"/>
      <c r="K2996" s="69"/>
      <c r="L2996" s="72">
        <f>SUM(L2991,L2995)</f>
        <v>16.28</v>
      </c>
    </row>
    <row r="2997" ht="9.95" customHeight="1" spans="1:12">
      <c r="A2997" s="2"/>
      <c r="B2997" s="2"/>
      <c r="C2997" s="2"/>
      <c r="D2997" s="2"/>
      <c r="E2997" s="2"/>
      <c r="F2997" s="2"/>
      <c r="G2997" s="2"/>
      <c r="H2997" s="61"/>
      <c r="I2997" s="61"/>
      <c r="J2997" s="61"/>
      <c r="K2997" s="61"/>
      <c r="L2997" s="61"/>
    </row>
    <row r="2998" ht="20.1" customHeight="1" spans="1:12">
      <c r="A2998" s="62" t="s">
        <v>3437</v>
      </c>
      <c r="B2998" s="62"/>
      <c r="C2998" s="62"/>
      <c r="D2998" s="62"/>
      <c r="E2998" s="62"/>
      <c r="F2998" s="62"/>
      <c r="G2998" s="62"/>
      <c r="H2998" s="62"/>
      <c r="I2998" s="62"/>
      <c r="J2998" s="62"/>
      <c r="K2998" s="62"/>
      <c r="L2998" s="62"/>
    </row>
    <row r="2999" ht="15" customHeight="1" spans="1:12">
      <c r="A2999" s="63" t="s">
        <v>2413</v>
      </c>
      <c r="B2999" s="63"/>
      <c r="C2999" s="63"/>
      <c r="D2999" s="64" t="s">
        <v>4</v>
      </c>
      <c r="E2999" s="64"/>
      <c r="F2999" s="64"/>
      <c r="G2999" s="64" t="s">
        <v>2297</v>
      </c>
      <c r="H2999" s="64" t="s">
        <v>2298</v>
      </c>
      <c r="I2999" s="64"/>
      <c r="J2999" s="64" t="s">
        <v>2299</v>
      </c>
      <c r="K2999" s="64"/>
      <c r="L2999" s="64" t="s">
        <v>2300</v>
      </c>
    </row>
    <row r="3000" ht="38.1" customHeight="1" spans="1:12">
      <c r="A3000" s="65" t="s">
        <v>3438</v>
      </c>
      <c r="B3000" s="66" t="s">
        <v>3439</v>
      </c>
      <c r="C3000" s="66"/>
      <c r="D3000" s="65" t="s">
        <v>14</v>
      </c>
      <c r="E3000" s="65"/>
      <c r="F3000" s="65"/>
      <c r="G3000" s="65" t="s">
        <v>146</v>
      </c>
      <c r="H3000" s="67">
        <v>1.027</v>
      </c>
      <c r="I3000" s="67"/>
      <c r="J3000" s="70">
        <v>23.93</v>
      </c>
      <c r="K3000" s="70"/>
      <c r="L3000" s="70">
        <f>TRUNC(TRUNC(H3000,8)*J3000,2)</f>
        <v>24.57</v>
      </c>
    </row>
    <row r="3001" ht="21" customHeight="1" spans="1:12">
      <c r="A3001" s="65" t="s">
        <v>3411</v>
      </c>
      <c r="B3001" s="66" t="s">
        <v>3412</v>
      </c>
      <c r="C3001" s="66"/>
      <c r="D3001" s="65" t="s">
        <v>14</v>
      </c>
      <c r="E3001" s="65"/>
      <c r="F3001" s="65"/>
      <c r="G3001" s="65" t="s">
        <v>35</v>
      </c>
      <c r="H3001" s="67">
        <v>0.01</v>
      </c>
      <c r="I3001" s="67"/>
      <c r="J3001" s="70">
        <v>4.12</v>
      </c>
      <c r="K3001" s="70"/>
      <c r="L3001" s="70">
        <f>TRUNC(TRUNC(H3001,8)*J3001,2)</f>
        <v>0.04</v>
      </c>
    </row>
    <row r="3002" ht="15" customHeight="1" spans="1:12">
      <c r="A3002" s="2"/>
      <c r="B3002" s="2"/>
      <c r="C3002" s="2"/>
      <c r="D3002" s="2"/>
      <c r="E3002" s="2"/>
      <c r="F3002" s="2"/>
      <c r="G3002" s="2"/>
      <c r="H3002" s="68" t="s">
        <v>2424</v>
      </c>
      <c r="I3002" s="68"/>
      <c r="J3002" s="68"/>
      <c r="K3002" s="68"/>
      <c r="L3002" s="71">
        <f>SUM(L3000:L3001)</f>
        <v>24.61</v>
      </c>
    </row>
    <row r="3003" ht="15" customHeight="1" spans="1:12">
      <c r="A3003" s="63" t="s">
        <v>2389</v>
      </c>
      <c r="B3003" s="63"/>
      <c r="C3003" s="63"/>
      <c r="D3003" s="64" t="s">
        <v>4</v>
      </c>
      <c r="E3003" s="64"/>
      <c r="F3003" s="64"/>
      <c r="G3003" s="64" t="s">
        <v>2297</v>
      </c>
      <c r="H3003" s="64" t="s">
        <v>2298</v>
      </c>
      <c r="I3003" s="64"/>
      <c r="J3003" s="64" t="s">
        <v>2299</v>
      </c>
      <c r="K3003" s="64"/>
      <c r="L3003" s="64" t="s">
        <v>2300</v>
      </c>
    </row>
    <row r="3004" ht="21" customHeight="1" spans="1:12">
      <c r="A3004" s="65" t="s">
        <v>3219</v>
      </c>
      <c r="B3004" s="66" t="s">
        <v>3220</v>
      </c>
      <c r="C3004" s="66"/>
      <c r="D3004" s="65" t="s">
        <v>14</v>
      </c>
      <c r="E3004" s="65"/>
      <c r="F3004" s="65"/>
      <c r="G3004" s="65" t="s">
        <v>2392</v>
      </c>
      <c r="H3004" s="67">
        <v>0.0119</v>
      </c>
      <c r="I3004" s="67"/>
      <c r="J3004" s="70">
        <v>24.39</v>
      </c>
      <c r="K3004" s="70"/>
      <c r="L3004" s="70">
        <f>TRUNC(TRUNC(H3004,8)*J3004,2)</f>
        <v>0.29</v>
      </c>
    </row>
    <row r="3005" ht="15" customHeight="1" spans="1:12">
      <c r="A3005" s="65" t="s">
        <v>2710</v>
      </c>
      <c r="B3005" s="66" t="s">
        <v>2711</v>
      </c>
      <c r="C3005" s="66"/>
      <c r="D3005" s="65" t="s">
        <v>14</v>
      </c>
      <c r="E3005" s="65"/>
      <c r="F3005" s="65"/>
      <c r="G3005" s="65" t="s">
        <v>2392</v>
      </c>
      <c r="H3005" s="67">
        <v>0.0119</v>
      </c>
      <c r="I3005" s="67"/>
      <c r="J3005" s="70">
        <v>32.69</v>
      </c>
      <c r="K3005" s="70"/>
      <c r="L3005" s="70">
        <f>TRUNC(TRUNC(H3005,8)*J3005,2)</f>
        <v>0.38</v>
      </c>
    </row>
    <row r="3006" ht="18" customHeight="1" spans="1:12">
      <c r="A3006" s="2"/>
      <c r="B3006" s="2"/>
      <c r="C3006" s="2"/>
      <c r="D3006" s="2"/>
      <c r="E3006" s="2"/>
      <c r="F3006" s="2"/>
      <c r="G3006" s="2"/>
      <c r="H3006" s="68" t="s">
        <v>2393</v>
      </c>
      <c r="I3006" s="68"/>
      <c r="J3006" s="68"/>
      <c r="K3006" s="68"/>
      <c r="L3006" s="71">
        <f>SUM(L3004:L3005)</f>
        <v>0.67</v>
      </c>
    </row>
    <row r="3007" ht="15" customHeight="1" spans="1:12">
      <c r="A3007" s="2"/>
      <c r="B3007" s="2"/>
      <c r="C3007" s="2"/>
      <c r="D3007" s="2"/>
      <c r="E3007" s="2"/>
      <c r="F3007" s="2"/>
      <c r="G3007" s="2"/>
      <c r="H3007" s="69" t="s">
        <v>2318</v>
      </c>
      <c r="I3007" s="69"/>
      <c r="J3007" s="69"/>
      <c r="K3007" s="69"/>
      <c r="L3007" s="72">
        <f>SUM(L3002,L3006)</f>
        <v>25.28</v>
      </c>
    </row>
    <row r="3008" ht="9.95" customHeight="1" spans="1:12">
      <c r="A3008" s="2"/>
      <c r="B3008" s="2"/>
      <c r="C3008" s="2"/>
      <c r="D3008" s="2"/>
      <c r="E3008" s="2"/>
      <c r="F3008" s="2"/>
      <c r="G3008" s="2"/>
      <c r="H3008" s="61"/>
      <c r="I3008" s="61"/>
      <c r="J3008" s="61"/>
      <c r="K3008" s="61"/>
      <c r="L3008" s="61"/>
    </row>
    <row r="3009" ht="20.1" customHeight="1" spans="1:12">
      <c r="A3009" s="62" t="s">
        <v>3440</v>
      </c>
      <c r="B3009" s="62"/>
      <c r="C3009" s="62"/>
      <c r="D3009" s="62"/>
      <c r="E3009" s="62"/>
      <c r="F3009" s="62"/>
      <c r="G3009" s="62"/>
      <c r="H3009" s="62"/>
      <c r="I3009" s="62"/>
      <c r="J3009" s="62"/>
      <c r="K3009" s="62"/>
      <c r="L3009" s="62"/>
    </row>
    <row r="3010" ht="15" customHeight="1" spans="1:12">
      <c r="A3010" s="63" t="s">
        <v>2413</v>
      </c>
      <c r="B3010" s="63"/>
      <c r="C3010" s="63"/>
      <c r="D3010" s="64" t="s">
        <v>4</v>
      </c>
      <c r="E3010" s="64"/>
      <c r="F3010" s="64"/>
      <c r="G3010" s="64" t="s">
        <v>2297</v>
      </c>
      <c r="H3010" s="64" t="s">
        <v>2298</v>
      </c>
      <c r="I3010" s="64"/>
      <c r="J3010" s="64" t="s">
        <v>2299</v>
      </c>
      <c r="K3010" s="64"/>
      <c r="L3010" s="64" t="s">
        <v>2300</v>
      </c>
    </row>
    <row r="3011" ht="38.1" customHeight="1" spans="1:12">
      <c r="A3011" s="65" t="s">
        <v>3441</v>
      </c>
      <c r="B3011" s="66" t="s">
        <v>3442</v>
      </c>
      <c r="C3011" s="66"/>
      <c r="D3011" s="65" t="s">
        <v>14</v>
      </c>
      <c r="E3011" s="65"/>
      <c r="F3011" s="65"/>
      <c r="G3011" s="65" t="s">
        <v>146</v>
      </c>
      <c r="H3011" s="67">
        <v>1.2434</v>
      </c>
      <c r="I3011" s="67"/>
      <c r="J3011" s="70">
        <v>4.06</v>
      </c>
      <c r="K3011" s="70"/>
      <c r="L3011" s="70">
        <f>TRUNC(TRUNC(H3011,8)*J3011,2)</f>
        <v>5.04</v>
      </c>
    </row>
    <row r="3012" ht="21" customHeight="1" spans="1:12">
      <c r="A3012" s="65" t="s">
        <v>3411</v>
      </c>
      <c r="B3012" s="66" t="s">
        <v>3412</v>
      </c>
      <c r="C3012" s="66"/>
      <c r="D3012" s="65" t="s">
        <v>14</v>
      </c>
      <c r="E3012" s="65"/>
      <c r="F3012" s="65"/>
      <c r="G3012" s="65" t="s">
        <v>35</v>
      </c>
      <c r="H3012" s="67">
        <v>0.0094</v>
      </c>
      <c r="I3012" s="67"/>
      <c r="J3012" s="70">
        <v>4.12</v>
      </c>
      <c r="K3012" s="70"/>
      <c r="L3012" s="70">
        <f>TRUNC(TRUNC(H3012,8)*J3012,2)</f>
        <v>0.03</v>
      </c>
    </row>
    <row r="3013" ht="15" customHeight="1" spans="1:12">
      <c r="A3013" s="2"/>
      <c r="B3013" s="2"/>
      <c r="C3013" s="2"/>
      <c r="D3013" s="2"/>
      <c r="E3013" s="2"/>
      <c r="F3013" s="2"/>
      <c r="G3013" s="2"/>
      <c r="H3013" s="68" t="s">
        <v>2424</v>
      </c>
      <c r="I3013" s="68"/>
      <c r="J3013" s="68"/>
      <c r="K3013" s="68"/>
      <c r="L3013" s="71">
        <f>SUM(L3011:L3012)</f>
        <v>5.07</v>
      </c>
    </row>
    <row r="3014" ht="15" customHeight="1" spans="1:12">
      <c r="A3014" s="63" t="s">
        <v>2389</v>
      </c>
      <c r="B3014" s="63"/>
      <c r="C3014" s="63"/>
      <c r="D3014" s="64" t="s">
        <v>4</v>
      </c>
      <c r="E3014" s="64"/>
      <c r="F3014" s="64"/>
      <c r="G3014" s="64" t="s">
        <v>2297</v>
      </c>
      <c r="H3014" s="64" t="s">
        <v>2298</v>
      </c>
      <c r="I3014" s="64"/>
      <c r="J3014" s="64" t="s">
        <v>2299</v>
      </c>
      <c r="K3014" s="64"/>
      <c r="L3014" s="64" t="s">
        <v>2300</v>
      </c>
    </row>
    <row r="3015" ht="21" customHeight="1" spans="1:12">
      <c r="A3015" s="65" t="s">
        <v>3219</v>
      </c>
      <c r="B3015" s="66" t="s">
        <v>3220</v>
      </c>
      <c r="C3015" s="66"/>
      <c r="D3015" s="65" t="s">
        <v>14</v>
      </c>
      <c r="E3015" s="65"/>
      <c r="F3015" s="65"/>
      <c r="G3015" s="65" t="s">
        <v>2392</v>
      </c>
      <c r="H3015" s="67">
        <v>0.039</v>
      </c>
      <c r="I3015" s="67"/>
      <c r="J3015" s="70">
        <v>24.39</v>
      </c>
      <c r="K3015" s="70"/>
      <c r="L3015" s="70">
        <f>TRUNC(TRUNC(H3015,8)*J3015,2)</f>
        <v>0.95</v>
      </c>
    </row>
    <row r="3016" ht="15" customHeight="1" spans="1:12">
      <c r="A3016" s="65" t="s">
        <v>2710</v>
      </c>
      <c r="B3016" s="66" t="s">
        <v>2711</v>
      </c>
      <c r="C3016" s="66"/>
      <c r="D3016" s="65" t="s">
        <v>14</v>
      </c>
      <c r="E3016" s="65"/>
      <c r="F3016" s="65"/>
      <c r="G3016" s="65" t="s">
        <v>2392</v>
      </c>
      <c r="H3016" s="67">
        <v>0.039</v>
      </c>
      <c r="I3016" s="67"/>
      <c r="J3016" s="70">
        <v>32.69</v>
      </c>
      <c r="K3016" s="70"/>
      <c r="L3016" s="70">
        <f>TRUNC(TRUNC(H3016,8)*J3016,2)</f>
        <v>1.27</v>
      </c>
    </row>
    <row r="3017" ht="18" customHeight="1" spans="1:12">
      <c r="A3017" s="2"/>
      <c r="B3017" s="2"/>
      <c r="C3017" s="2"/>
      <c r="D3017" s="2"/>
      <c r="E3017" s="2"/>
      <c r="F3017" s="2"/>
      <c r="G3017" s="2"/>
      <c r="H3017" s="68" t="s">
        <v>2393</v>
      </c>
      <c r="I3017" s="68"/>
      <c r="J3017" s="68"/>
      <c r="K3017" s="68"/>
      <c r="L3017" s="71">
        <f>SUM(L3015:L3016)</f>
        <v>2.22</v>
      </c>
    </row>
    <row r="3018" ht="15" customHeight="1" spans="1:12">
      <c r="A3018" s="2"/>
      <c r="B3018" s="2"/>
      <c r="C3018" s="2"/>
      <c r="D3018" s="2"/>
      <c r="E3018" s="2"/>
      <c r="F3018" s="2"/>
      <c r="G3018" s="2"/>
      <c r="H3018" s="69" t="s">
        <v>2318</v>
      </c>
      <c r="I3018" s="69"/>
      <c r="J3018" s="69"/>
      <c r="K3018" s="69"/>
      <c r="L3018" s="72">
        <f>SUM(L3013,L3017)</f>
        <v>7.29</v>
      </c>
    </row>
    <row r="3019" ht="9.95" customHeight="1" spans="1:12">
      <c r="A3019" s="2"/>
      <c r="B3019" s="2"/>
      <c r="C3019" s="2"/>
      <c r="D3019" s="2"/>
      <c r="E3019" s="2"/>
      <c r="F3019" s="2"/>
      <c r="G3019" s="2"/>
      <c r="H3019" s="61"/>
      <c r="I3019" s="61"/>
      <c r="J3019" s="61"/>
      <c r="K3019" s="61"/>
      <c r="L3019" s="61"/>
    </row>
    <row r="3020" ht="20.1" customHeight="1" spans="1:12">
      <c r="A3020" s="62" t="s">
        <v>3443</v>
      </c>
      <c r="B3020" s="62"/>
      <c r="C3020" s="62"/>
      <c r="D3020" s="62"/>
      <c r="E3020" s="62"/>
      <c r="F3020" s="62"/>
      <c r="G3020" s="62"/>
      <c r="H3020" s="62"/>
      <c r="I3020" s="62"/>
      <c r="J3020" s="62"/>
      <c r="K3020" s="62"/>
      <c r="L3020" s="62"/>
    </row>
    <row r="3021" ht="15" customHeight="1" spans="1:12">
      <c r="A3021" s="63" t="s">
        <v>2413</v>
      </c>
      <c r="B3021" s="63"/>
      <c r="C3021" s="63"/>
      <c r="D3021" s="64" t="s">
        <v>4</v>
      </c>
      <c r="E3021" s="64"/>
      <c r="F3021" s="64"/>
      <c r="G3021" s="64" t="s">
        <v>2297</v>
      </c>
      <c r="H3021" s="64" t="s">
        <v>2298</v>
      </c>
      <c r="I3021" s="64"/>
      <c r="J3021" s="64" t="s">
        <v>2299</v>
      </c>
      <c r="K3021" s="64"/>
      <c r="L3021" s="64" t="s">
        <v>2300</v>
      </c>
    </row>
    <row r="3022" ht="38.1" customHeight="1" spans="1:12">
      <c r="A3022" s="65" t="s">
        <v>3444</v>
      </c>
      <c r="B3022" s="66" t="s">
        <v>3445</v>
      </c>
      <c r="C3022" s="66"/>
      <c r="D3022" s="65" t="s">
        <v>14</v>
      </c>
      <c r="E3022" s="65"/>
      <c r="F3022" s="65"/>
      <c r="G3022" s="65" t="s">
        <v>146</v>
      </c>
      <c r="H3022" s="67">
        <v>1.015</v>
      </c>
      <c r="I3022" s="67"/>
      <c r="J3022" s="70">
        <v>90.83</v>
      </c>
      <c r="K3022" s="70"/>
      <c r="L3022" s="70">
        <f>TRUNC(TRUNC(H3022,8)*J3022,2)</f>
        <v>92.19</v>
      </c>
    </row>
    <row r="3023" ht="21" customHeight="1" spans="1:12">
      <c r="A3023" s="65" t="s">
        <v>3411</v>
      </c>
      <c r="B3023" s="66" t="s">
        <v>3412</v>
      </c>
      <c r="C3023" s="66"/>
      <c r="D3023" s="65" t="s">
        <v>14</v>
      </c>
      <c r="E3023" s="65"/>
      <c r="F3023" s="65"/>
      <c r="G3023" s="65" t="s">
        <v>35</v>
      </c>
      <c r="H3023" s="67">
        <v>0.009</v>
      </c>
      <c r="I3023" s="67"/>
      <c r="J3023" s="70">
        <v>4.12</v>
      </c>
      <c r="K3023" s="70"/>
      <c r="L3023" s="70">
        <f>TRUNC(TRUNC(H3023,8)*J3023,2)</f>
        <v>0.03</v>
      </c>
    </row>
    <row r="3024" ht="15" customHeight="1" spans="1:12">
      <c r="A3024" s="2"/>
      <c r="B3024" s="2"/>
      <c r="C3024" s="2"/>
      <c r="D3024" s="2"/>
      <c r="E3024" s="2"/>
      <c r="F3024" s="2"/>
      <c r="G3024" s="2"/>
      <c r="H3024" s="68" t="s">
        <v>2424</v>
      </c>
      <c r="I3024" s="68"/>
      <c r="J3024" s="68"/>
      <c r="K3024" s="68"/>
      <c r="L3024" s="71">
        <f>SUM(L3022:L3023)</f>
        <v>92.22</v>
      </c>
    </row>
    <row r="3025" ht="15" customHeight="1" spans="1:12">
      <c r="A3025" s="63" t="s">
        <v>2389</v>
      </c>
      <c r="B3025" s="63"/>
      <c r="C3025" s="63"/>
      <c r="D3025" s="64" t="s">
        <v>4</v>
      </c>
      <c r="E3025" s="64"/>
      <c r="F3025" s="64"/>
      <c r="G3025" s="64" t="s">
        <v>2297</v>
      </c>
      <c r="H3025" s="64" t="s">
        <v>2298</v>
      </c>
      <c r="I3025" s="64"/>
      <c r="J3025" s="64" t="s">
        <v>2299</v>
      </c>
      <c r="K3025" s="64"/>
      <c r="L3025" s="64" t="s">
        <v>2300</v>
      </c>
    </row>
    <row r="3026" ht="21" customHeight="1" spans="1:12">
      <c r="A3026" s="65" t="s">
        <v>3219</v>
      </c>
      <c r="B3026" s="66" t="s">
        <v>3220</v>
      </c>
      <c r="C3026" s="66"/>
      <c r="D3026" s="65" t="s">
        <v>14</v>
      </c>
      <c r="E3026" s="65"/>
      <c r="F3026" s="65"/>
      <c r="G3026" s="65" t="s">
        <v>2392</v>
      </c>
      <c r="H3026" s="67">
        <v>0.1228</v>
      </c>
      <c r="I3026" s="67"/>
      <c r="J3026" s="70">
        <v>24.39</v>
      </c>
      <c r="K3026" s="70"/>
      <c r="L3026" s="70">
        <f>TRUNC(TRUNC(H3026,8)*J3026,2)</f>
        <v>2.99</v>
      </c>
    </row>
    <row r="3027" ht="15" customHeight="1" spans="1:12">
      <c r="A3027" s="65" t="s">
        <v>2710</v>
      </c>
      <c r="B3027" s="66" t="s">
        <v>2711</v>
      </c>
      <c r="C3027" s="66"/>
      <c r="D3027" s="65" t="s">
        <v>14</v>
      </c>
      <c r="E3027" s="65"/>
      <c r="F3027" s="65"/>
      <c r="G3027" s="65" t="s">
        <v>2392</v>
      </c>
      <c r="H3027" s="67">
        <v>0.1228</v>
      </c>
      <c r="I3027" s="67"/>
      <c r="J3027" s="70">
        <v>32.69</v>
      </c>
      <c r="K3027" s="70"/>
      <c r="L3027" s="70">
        <f>TRUNC(TRUNC(H3027,8)*J3027,2)</f>
        <v>4.01</v>
      </c>
    </row>
    <row r="3028" ht="18" customHeight="1" spans="1:12">
      <c r="A3028" s="2"/>
      <c r="B3028" s="2"/>
      <c r="C3028" s="2"/>
      <c r="D3028" s="2"/>
      <c r="E3028" s="2"/>
      <c r="F3028" s="2"/>
      <c r="G3028" s="2"/>
      <c r="H3028" s="68" t="s">
        <v>2393</v>
      </c>
      <c r="I3028" s="68"/>
      <c r="J3028" s="68"/>
      <c r="K3028" s="68"/>
      <c r="L3028" s="71">
        <f>SUM(L3026:L3027)</f>
        <v>7</v>
      </c>
    </row>
    <row r="3029" ht="15" customHeight="1" spans="1:12">
      <c r="A3029" s="2"/>
      <c r="B3029" s="2"/>
      <c r="C3029" s="2"/>
      <c r="D3029" s="2"/>
      <c r="E3029" s="2"/>
      <c r="F3029" s="2"/>
      <c r="G3029" s="2"/>
      <c r="H3029" s="69" t="s">
        <v>2318</v>
      </c>
      <c r="I3029" s="69"/>
      <c r="J3029" s="69"/>
      <c r="K3029" s="69"/>
      <c r="L3029" s="72">
        <f>SUM(L3024,L3028)</f>
        <v>99.22</v>
      </c>
    </row>
    <row r="3030" ht="9.95" customHeight="1" spans="1:12">
      <c r="A3030" s="2"/>
      <c r="B3030" s="2"/>
      <c r="C3030" s="2"/>
      <c r="D3030" s="2"/>
      <c r="E3030" s="2"/>
      <c r="F3030" s="2"/>
      <c r="G3030" s="2"/>
      <c r="H3030" s="61"/>
      <c r="I3030" s="61"/>
      <c r="J3030" s="61"/>
      <c r="K3030" s="61"/>
      <c r="L3030" s="61"/>
    </row>
    <row r="3031" ht="20.1" customHeight="1" spans="1:12">
      <c r="A3031" s="62" t="s">
        <v>3446</v>
      </c>
      <c r="B3031" s="62"/>
      <c r="C3031" s="62"/>
      <c r="D3031" s="62"/>
      <c r="E3031" s="62"/>
      <c r="F3031" s="62"/>
      <c r="G3031" s="62"/>
      <c r="H3031" s="62"/>
      <c r="I3031" s="62"/>
      <c r="J3031" s="62"/>
      <c r="K3031" s="62"/>
      <c r="L3031" s="62"/>
    </row>
    <row r="3032" ht="15" customHeight="1" spans="1:12">
      <c r="A3032" s="63" t="s">
        <v>2413</v>
      </c>
      <c r="B3032" s="63"/>
      <c r="C3032" s="63"/>
      <c r="D3032" s="64" t="s">
        <v>4</v>
      </c>
      <c r="E3032" s="64"/>
      <c r="F3032" s="64"/>
      <c r="G3032" s="64" t="s">
        <v>2297</v>
      </c>
      <c r="H3032" s="64" t="s">
        <v>2298</v>
      </c>
      <c r="I3032" s="64"/>
      <c r="J3032" s="64" t="s">
        <v>2299</v>
      </c>
      <c r="K3032" s="64"/>
      <c r="L3032" s="64" t="s">
        <v>2300</v>
      </c>
    </row>
    <row r="3033" ht="21" customHeight="1" spans="1:12">
      <c r="A3033" s="65" t="s">
        <v>3447</v>
      </c>
      <c r="B3033" s="66" t="s">
        <v>3448</v>
      </c>
      <c r="C3033" s="66"/>
      <c r="D3033" s="65" t="s">
        <v>14</v>
      </c>
      <c r="E3033" s="65"/>
      <c r="F3033" s="65"/>
      <c r="G3033" s="65" t="s">
        <v>35</v>
      </c>
      <c r="H3033" s="67">
        <v>1</v>
      </c>
      <c r="I3033" s="67"/>
      <c r="J3033" s="70">
        <v>2.09</v>
      </c>
      <c r="K3033" s="70"/>
      <c r="L3033" s="70">
        <f>TRUNC(TRUNC(H3033,8)*J3033,2)</f>
        <v>2.09</v>
      </c>
    </row>
    <row r="3034" ht="15" customHeight="1" spans="1:12">
      <c r="A3034" s="2"/>
      <c r="B3034" s="2"/>
      <c r="C3034" s="2"/>
      <c r="D3034" s="2"/>
      <c r="E3034" s="2"/>
      <c r="F3034" s="2"/>
      <c r="G3034" s="2"/>
      <c r="H3034" s="68" t="s">
        <v>2424</v>
      </c>
      <c r="I3034" s="68"/>
      <c r="J3034" s="68"/>
      <c r="K3034" s="68"/>
      <c r="L3034" s="71">
        <f>SUM(L3033:L3033)</f>
        <v>2.09</v>
      </c>
    </row>
    <row r="3035" ht="15" customHeight="1" spans="1:12">
      <c r="A3035" s="63" t="s">
        <v>2389</v>
      </c>
      <c r="B3035" s="63"/>
      <c r="C3035" s="63"/>
      <c r="D3035" s="64" t="s">
        <v>4</v>
      </c>
      <c r="E3035" s="64"/>
      <c r="F3035" s="64"/>
      <c r="G3035" s="64" t="s">
        <v>2297</v>
      </c>
      <c r="H3035" s="64" t="s">
        <v>2298</v>
      </c>
      <c r="I3035" s="64"/>
      <c r="J3035" s="64" t="s">
        <v>2299</v>
      </c>
      <c r="K3035" s="64"/>
      <c r="L3035" s="64" t="s">
        <v>2300</v>
      </c>
    </row>
    <row r="3036" ht="21" customHeight="1" spans="1:12">
      <c r="A3036" s="65" t="s">
        <v>3219</v>
      </c>
      <c r="B3036" s="66" t="s">
        <v>3220</v>
      </c>
      <c r="C3036" s="66"/>
      <c r="D3036" s="65" t="s">
        <v>14</v>
      </c>
      <c r="E3036" s="65"/>
      <c r="F3036" s="65"/>
      <c r="G3036" s="65" t="s">
        <v>2392</v>
      </c>
      <c r="H3036" s="67">
        <v>0.164</v>
      </c>
      <c r="I3036" s="67"/>
      <c r="J3036" s="70">
        <v>24.39</v>
      </c>
      <c r="K3036" s="70"/>
      <c r="L3036" s="70">
        <f>TRUNC(TRUNC(H3036,8)*J3036,2)</f>
        <v>3.99</v>
      </c>
    </row>
    <row r="3037" ht="15" customHeight="1" spans="1:12">
      <c r="A3037" s="65" t="s">
        <v>2710</v>
      </c>
      <c r="B3037" s="66" t="s">
        <v>2711</v>
      </c>
      <c r="C3037" s="66"/>
      <c r="D3037" s="65" t="s">
        <v>14</v>
      </c>
      <c r="E3037" s="65"/>
      <c r="F3037" s="65"/>
      <c r="G3037" s="65" t="s">
        <v>2392</v>
      </c>
      <c r="H3037" s="67">
        <v>0.164</v>
      </c>
      <c r="I3037" s="67"/>
      <c r="J3037" s="70">
        <v>32.69</v>
      </c>
      <c r="K3037" s="70"/>
      <c r="L3037" s="70">
        <f>TRUNC(TRUNC(H3037,8)*J3037,2)</f>
        <v>5.36</v>
      </c>
    </row>
    <row r="3038" ht="18" customHeight="1" spans="1:12">
      <c r="A3038" s="2"/>
      <c r="B3038" s="2"/>
      <c r="C3038" s="2"/>
      <c r="D3038" s="2"/>
      <c r="E3038" s="2"/>
      <c r="F3038" s="2"/>
      <c r="G3038" s="2"/>
      <c r="H3038" s="68" t="s">
        <v>2393</v>
      </c>
      <c r="I3038" s="68"/>
      <c r="J3038" s="68"/>
      <c r="K3038" s="68"/>
      <c r="L3038" s="71">
        <f>SUM(L3036:L3037)</f>
        <v>9.35</v>
      </c>
    </row>
    <row r="3039" ht="15" customHeight="1" spans="1:12">
      <c r="A3039" s="63" t="s">
        <v>2314</v>
      </c>
      <c r="B3039" s="63"/>
      <c r="C3039" s="63"/>
      <c r="D3039" s="64" t="s">
        <v>4</v>
      </c>
      <c r="E3039" s="64"/>
      <c r="F3039" s="64"/>
      <c r="G3039" s="64" t="s">
        <v>2297</v>
      </c>
      <c r="H3039" s="64" t="s">
        <v>2298</v>
      </c>
      <c r="I3039" s="64"/>
      <c r="J3039" s="64" t="s">
        <v>2299</v>
      </c>
      <c r="K3039" s="64"/>
      <c r="L3039" s="64" t="s">
        <v>2300</v>
      </c>
    </row>
    <row r="3040" ht="21" customHeight="1" spans="1:12">
      <c r="A3040" s="65" t="s">
        <v>3082</v>
      </c>
      <c r="B3040" s="66" t="s">
        <v>3083</v>
      </c>
      <c r="C3040" s="66"/>
      <c r="D3040" s="65" t="s">
        <v>14</v>
      </c>
      <c r="E3040" s="65"/>
      <c r="F3040" s="65"/>
      <c r="G3040" s="65" t="s">
        <v>51</v>
      </c>
      <c r="H3040" s="67">
        <v>0.0009</v>
      </c>
      <c r="I3040" s="67"/>
      <c r="J3040" s="70">
        <v>711.11</v>
      </c>
      <c r="K3040" s="70"/>
      <c r="L3040" s="70">
        <f>TRUNC(TRUNC(H3040,8)*J3040,2)</f>
        <v>0.63</v>
      </c>
    </row>
    <row r="3041" ht="15" customHeight="1" spans="1:12">
      <c r="A3041" s="2"/>
      <c r="B3041" s="2"/>
      <c r="C3041" s="2"/>
      <c r="D3041" s="2"/>
      <c r="E3041" s="2"/>
      <c r="F3041" s="2"/>
      <c r="G3041" s="2"/>
      <c r="H3041" s="68" t="s">
        <v>2317</v>
      </c>
      <c r="I3041" s="68"/>
      <c r="J3041" s="68"/>
      <c r="K3041" s="68"/>
      <c r="L3041" s="71">
        <f>SUM(L3040:L3040)</f>
        <v>0.63</v>
      </c>
    </row>
    <row r="3042" ht="15" customHeight="1" spans="1:12">
      <c r="A3042" s="2"/>
      <c r="B3042" s="2"/>
      <c r="C3042" s="2"/>
      <c r="D3042" s="2"/>
      <c r="E3042" s="2"/>
      <c r="F3042" s="2"/>
      <c r="G3042" s="2"/>
      <c r="H3042" s="69" t="s">
        <v>2318</v>
      </c>
      <c r="I3042" s="69"/>
      <c r="J3042" s="69"/>
      <c r="K3042" s="69"/>
      <c r="L3042" s="72">
        <f>SUM(L3034,L3038,L3041)</f>
        <v>12.07</v>
      </c>
    </row>
    <row r="3043" ht="9.95" customHeight="1" spans="1:12">
      <c r="A3043" s="2"/>
      <c r="B3043" s="2"/>
      <c r="C3043" s="2"/>
      <c r="D3043" s="2"/>
      <c r="E3043" s="2"/>
      <c r="F3043" s="2"/>
      <c r="G3043" s="2"/>
      <c r="H3043" s="61"/>
      <c r="I3043" s="61"/>
      <c r="J3043" s="61"/>
      <c r="K3043" s="61"/>
      <c r="L3043" s="61"/>
    </row>
    <row r="3044" ht="20.1" customHeight="1" spans="1:12">
      <c r="A3044" s="62" t="s">
        <v>3449</v>
      </c>
      <c r="B3044" s="62"/>
      <c r="C3044" s="62"/>
      <c r="D3044" s="62"/>
      <c r="E3044" s="62"/>
      <c r="F3044" s="62"/>
      <c r="G3044" s="62"/>
      <c r="H3044" s="62"/>
      <c r="I3044" s="62"/>
      <c r="J3044" s="62"/>
      <c r="K3044" s="62"/>
      <c r="L3044" s="62"/>
    </row>
    <row r="3045" ht="15" customHeight="1" spans="1:12">
      <c r="A3045" s="63" t="s">
        <v>2413</v>
      </c>
      <c r="B3045" s="63"/>
      <c r="C3045" s="63"/>
      <c r="D3045" s="64" t="s">
        <v>4</v>
      </c>
      <c r="E3045" s="64"/>
      <c r="F3045" s="64"/>
      <c r="G3045" s="64" t="s">
        <v>2297</v>
      </c>
      <c r="H3045" s="64" t="s">
        <v>2298</v>
      </c>
      <c r="I3045" s="64"/>
      <c r="J3045" s="64" t="s">
        <v>2299</v>
      </c>
      <c r="K3045" s="64"/>
      <c r="L3045" s="64" t="s">
        <v>2300</v>
      </c>
    </row>
    <row r="3046" ht="21" customHeight="1" spans="1:12">
      <c r="A3046" s="65" t="s">
        <v>3450</v>
      </c>
      <c r="B3046" s="66" t="s">
        <v>3451</v>
      </c>
      <c r="C3046" s="66"/>
      <c r="D3046" s="65" t="s">
        <v>14</v>
      </c>
      <c r="E3046" s="65"/>
      <c r="F3046" s="65"/>
      <c r="G3046" s="65" t="s">
        <v>35</v>
      </c>
      <c r="H3046" s="67">
        <v>1</v>
      </c>
      <c r="I3046" s="67"/>
      <c r="J3046" s="70">
        <v>20.95</v>
      </c>
      <c r="K3046" s="70"/>
      <c r="L3046" s="70">
        <f>ROUND(ROUND(H3046,8)*J3046,2)</f>
        <v>20.95</v>
      </c>
    </row>
    <row r="3047" ht="15" customHeight="1" spans="1:12">
      <c r="A3047" s="2"/>
      <c r="B3047" s="2"/>
      <c r="C3047" s="2"/>
      <c r="D3047" s="2"/>
      <c r="E3047" s="2"/>
      <c r="F3047" s="2"/>
      <c r="G3047" s="2"/>
      <c r="H3047" s="68" t="s">
        <v>2424</v>
      </c>
      <c r="I3047" s="68"/>
      <c r="J3047" s="68"/>
      <c r="K3047" s="68"/>
      <c r="L3047" s="71">
        <f>SUM(L3046:L3046)</f>
        <v>20.95</v>
      </c>
    </row>
    <row r="3048" ht="15" customHeight="1" spans="1:12">
      <c r="A3048" s="63" t="s">
        <v>2389</v>
      </c>
      <c r="B3048" s="63"/>
      <c r="C3048" s="63"/>
      <c r="D3048" s="64" t="s">
        <v>4</v>
      </c>
      <c r="E3048" s="64"/>
      <c r="F3048" s="64"/>
      <c r="G3048" s="64" t="s">
        <v>2297</v>
      </c>
      <c r="H3048" s="64" t="s">
        <v>2298</v>
      </c>
      <c r="I3048" s="64"/>
      <c r="J3048" s="64" t="s">
        <v>2299</v>
      </c>
      <c r="K3048" s="64"/>
      <c r="L3048" s="64" t="s">
        <v>2300</v>
      </c>
    </row>
    <row r="3049" ht="21" customHeight="1" spans="1:12">
      <c r="A3049" s="65" t="s">
        <v>3219</v>
      </c>
      <c r="B3049" s="66" t="s">
        <v>3220</v>
      </c>
      <c r="C3049" s="66"/>
      <c r="D3049" s="65" t="s">
        <v>14</v>
      </c>
      <c r="E3049" s="65"/>
      <c r="F3049" s="65"/>
      <c r="G3049" s="65" t="s">
        <v>2392</v>
      </c>
      <c r="H3049" s="67">
        <v>0.45</v>
      </c>
      <c r="I3049" s="67"/>
      <c r="J3049" s="70">
        <v>24.39</v>
      </c>
      <c r="K3049" s="70"/>
      <c r="L3049" s="70">
        <f>ROUND(ROUND(H3049,8)*J3049,2)</f>
        <v>10.98</v>
      </c>
    </row>
    <row r="3050" ht="15" customHeight="1" spans="1:12">
      <c r="A3050" s="65" t="s">
        <v>2710</v>
      </c>
      <c r="B3050" s="66" t="s">
        <v>2711</v>
      </c>
      <c r="C3050" s="66"/>
      <c r="D3050" s="65" t="s">
        <v>14</v>
      </c>
      <c r="E3050" s="65"/>
      <c r="F3050" s="65"/>
      <c r="G3050" s="65" t="s">
        <v>2392</v>
      </c>
      <c r="H3050" s="67">
        <v>0.45</v>
      </c>
      <c r="I3050" s="67"/>
      <c r="J3050" s="70">
        <v>32.69</v>
      </c>
      <c r="K3050" s="70"/>
      <c r="L3050" s="70">
        <f>ROUND(ROUND(H3050,8)*J3050,2)</f>
        <v>14.71</v>
      </c>
    </row>
    <row r="3051" ht="18" customHeight="1" spans="1:12">
      <c r="A3051" s="2"/>
      <c r="B3051" s="2"/>
      <c r="C3051" s="2"/>
      <c r="D3051" s="2"/>
      <c r="E3051" s="2"/>
      <c r="F3051" s="2"/>
      <c r="G3051" s="2"/>
      <c r="H3051" s="68" t="s">
        <v>2393</v>
      </c>
      <c r="I3051" s="68"/>
      <c r="J3051" s="68"/>
      <c r="K3051" s="68"/>
      <c r="L3051" s="71">
        <f>SUM(L3049:L3050)</f>
        <v>25.69</v>
      </c>
    </row>
    <row r="3052" ht="15" customHeight="1" spans="1:12">
      <c r="A3052" s="93" t="s">
        <v>3452</v>
      </c>
      <c r="B3052" s="93"/>
      <c r="C3052" s="93"/>
      <c r="D3052" s="93"/>
      <c r="E3052" s="2"/>
      <c r="F3052" s="2"/>
      <c r="G3052" s="2"/>
      <c r="H3052" s="69" t="s">
        <v>2318</v>
      </c>
      <c r="I3052" s="69"/>
      <c r="J3052" s="69"/>
      <c r="K3052" s="69"/>
      <c r="L3052" s="72">
        <v>46.64</v>
      </c>
    </row>
    <row r="3053" ht="9" customHeight="1" spans="1:12">
      <c r="A3053" s="93"/>
      <c r="B3053" s="93"/>
      <c r="C3053" s="93"/>
      <c r="D3053" s="93"/>
      <c r="E3053" s="2"/>
      <c r="F3053" s="2"/>
      <c r="G3053" s="2"/>
      <c r="H3053" s="2"/>
      <c r="I3053" s="2"/>
      <c r="J3053" s="2"/>
      <c r="K3053" s="2"/>
      <c r="L3053" s="2"/>
    </row>
    <row r="3054" ht="9.95" customHeight="1" spans="1:12">
      <c r="A3054" s="2"/>
      <c r="B3054" s="2"/>
      <c r="C3054" s="2"/>
      <c r="D3054" s="2"/>
      <c r="E3054" s="2"/>
      <c r="F3054" s="2"/>
      <c r="G3054" s="2"/>
      <c r="H3054" s="61"/>
      <c r="I3054" s="61"/>
      <c r="J3054" s="61"/>
      <c r="K3054" s="61"/>
      <c r="L3054" s="61"/>
    </row>
    <row r="3055" ht="20.1" customHeight="1" spans="1:12">
      <c r="A3055" s="62" t="s">
        <v>3453</v>
      </c>
      <c r="B3055" s="62"/>
      <c r="C3055" s="62"/>
      <c r="D3055" s="62"/>
      <c r="E3055" s="62"/>
      <c r="F3055" s="62"/>
      <c r="G3055" s="62"/>
      <c r="H3055" s="62"/>
      <c r="I3055" s="62"/>
      <c r="J3055" s="62"/>
      <c r="K3055" s="62"/>
      <c r="L3055" s="62"/>
    </row>
    <row r="3056" ht="15" customHeight="1" spans="1:12">
      <c r="A3056" s="63" t="s">
        <v>2413</v>
      </c>
      <c r="B3056" s="63"/>
      <c r="C3056" s="63"/>
      <c r="D3056" s="64" t="s">
        <v>4</v>
      </c>
      <c r="E3056" s="64"/>
      <c r="F3056" s="64"/>
      <c r="G3056" s="64" t="s">
        <v>2297</v>
      </c>
      <c r="H3056" s="64" t="s">
        <v>2298</v>
      </c>
      <c r="I3056" s="64"/>
      <c r="J3056" s="64" t="s">
        <v>2299</v>
      </c>
      <c r="K3056" s="64"/>
      <c r="L3056" s="64" t="s">
        <v>2300</v>
      </c>
    </row>
    <row r="3057" ht="21" customHeight="1" spans="1:12">
      <c r="A3057" s="65" t="s">
        <v>3454</v>
      </c>
      <c r="B3057" s="66" t="s">
        <v>792</v>
      </c>
      <c r="C3057" s="66"/>
      <c r="D3057" s="65" t="s">
        <v>3081</v>
      </c>
      <c r="E3057" s="65"/>
      <c r="F3057" s="65"/>
      <c r="G3057" s="65" t="s">
        <v>35</v>
      </c>
      <c r="H3057" s="67">
        <v>1</v>
      </c>
      <c r="I3057" s="67"/>
      <c r="J3057" s="70">
        <v>88.86</v>
      </c>
      <c r="K3057" s="70"/>
      <c r="L3057" s="70">
        <f>ROUND(ROUND(H3057,8)*J3057,2)</f>
        <v>88.86</v>
      </c>
    </row>
    <row r="3058" ht="15" customHeight="1" spans="1:12">
      <c r="A3058" s="2"/>
      <c r="B3058" s="2"/>
      <c r="C3058" s="2"/>
      <c r="D3058" s="2"/>
      <c r="E3058" s="2"/>
      <c r="F3058" s="2"/>
      <c r="G3058" s="2"/>
      <c r="H3058" s="68" t="s">
        <v>2424</v>
      </c>
      <c r="I3058" s="68"/>
      <c r="J3058" s="68"/>
      <c r="K3058" s="68"/>
      <c r="L3058" s="71">
        <f>SUM(L3057:L3057)</f>
        <v>88.86</v>
      </c>
    </row>
    <row r="3059" ht="15" customHeight="1" spans="1:12">
      <c r="A3059" s="63" t="s">
        <v>2389</v>
      </c>
      <c r="B3059" s="63"/>
      <c r="C3059" s="63"/>
      <c r="D3059" s="64" t="s">
        <v>4</v>
      </c>
      <c r="E3059" s="64"/>
      <c r="F3059" s="64"/>
      <c r="G3059" s="64" t="s">
        <v>2297</v>
      </c>
      <c r="H3059" s="64" t="s">
        <v>2298</v>
      </c>
      <c r="I3059" s="64"/>
      <c r="J3059" s="64" t="s">
        <v>2299</v>
      </c>
      <c r="K3059" s="64"/>
      <c r="L3059" s="64" t="s">
        <v>2300</v>
      </c>
    </row>
    <row r="3060" ht="21" customHeight="1" spans="1:12">
      <c r="A3060" s="65" t="s">
        <v>3219</v>
      </c>
      <c r="B3060" s="66" t="s">
        <v>3220</v>
      </c>
      <c r="C3060" s="66"/>
      <c r="D3060" s="65" t="s">
        <v>14</v>
      </c>
      <c r="E3060" s="65"/>
      <c r="F3060" s="65"/>
      <c r="G3060" s="65" t="s">
        <v>2392</v>
      </c>
      <c r="H3060" s="67">
        <v>0.1033</v>
      </c>
      <c r="I3060" s="67"/>
      <c r="J3060" s="70">
        <v>24.39</v>
      </c>
      <c r="K3060" s="70"/>
      <c r="L3060" s="70">
        <f>ROUND(ROUND(H3060,8)*J3060,2)</f>
        <v>2.52</v>
      </c>
    </row>
    <row r="3061" ht="15" customHeight="1" spans="1:12">
      <c r="A3061" s="65" t="s">
        <v>2710</v>
      </c>
      <c r="B3061" s="66" t="s">
        <v>2711</v>
      </c>
      <c r="C3061" s="66"/>
      <c r="D3061" s="65" t="s">
        <v>14</v>
      </c>
      <c r="E3061" s="65"/>
      <c r="F3061" s="65"/>
      <c r="G3061" s="65" t="s">
        <v>2392</v>
      </c>
      <c r="H3061" s="67">
        <v>0.2478</v>
      </c>
      <c r="I3061" s="67"/>
      <c r="J3061" s="70">
        <v>32.69</v>
      </c>
      <c r="K3061" s="70"/>
      <c r="L3061" s="70">
        <f>ROUND(ROUND(H3061,8)*J3061,2)</f>
        <v>8.1</v>
      </c>
    </row>
    <row r="3062" ht="18" customHeight="1" spans="1:12">
      <c r="A3062" s="2"/>
      <c r="B3062" s="2"/>
      <c r="C3062" s="2"/>
      <c r="D3062" s="2"/>
      <c r="E3062" s="2"/>
      <c r="F3062" s="2"/>
      <c r="G3062" s="2"/>
      <c r="H3062" s="68" t="s">
        <v>2393</v>
      </c>
      <c r="I3062" s="68"/>
      <c r="J3062" s="68"/>
      <c r="K3062" s="68"/>
      <c r="L3062" s="71">
        <f>SUM(L3060:L3061)</f>
        <v>10.62</v>
      </c>
    </row>
    <row r="3063" ht="15" customHeight="1" spans="1:12">
      <c r="A3063" s="93" t="s">
        <v>3455</v>
      </c>
      <c r="B3063" s="93"/>
      <c r="C3063" s="93"/>
      <c r="D3063" s="93"/>
      <c r="E3063" s="2"/>
      <c r="F3063" s="2"/>
      <c r="G3063" s="2"/>
      <c r="H3063" s="69" t="s">
        <v>2318</v>
      </c>
      <c r="I3063" s="69"/>
      <c r="J3063" s="69"/>
      <c r="K3063" s="69"/>
      <c r="L3063" s="72">
        <v>99.48</v>
      </c>
    </row>
    <row r="3064" ht="2.1" customHeight="1" spans="1:12">
      <c r="A3064" s="93"/>
      <c r="B3064" s="93"/>
      <c r="C3064" s="93"/>
      <c r="D3064" s="93"/>
      <c r="E3064" s="2"/>
      <c r="F3064" s="2"/>
      <c r="G3064" s="2"/>
      <c r="H3064" s="2"/>
      <c r="I3064" s="2"/>
      <c r="J3064" s="2"/>
      <c r="K3064" s="2"/>
      <c r="L3064" s="2"/>
    </row>
    <row r="3065" ht="9.95" customHeight="1" spans="1:12">
      <c r="A3065" s="2"/>
      <c r="B3065" s="2"/>
      <c r="C3065" s="2"/>
      <c r="D3065" s="2"/>
      <c r="E3065" s="2"/>
      <c r="F3065" s="2"/>
      <c r="G3065" s="2"/>
      <c r="H3065" s="61"/>
      <c r="I3065" s="61"/>
      <c r="J3065" s="61"/>
      <c r="K3065" s="61"/>
      <c r="L3065" s="61"/>
    </row>
    <row r="3066" ht="20.1" customHeight="1" spans="1:12">
      <c r="A3066" s="62" t="s">
        <v>3456</v>
      </c>
      <c r="B3066" s="62"/>
      <c r="C3066" s="62"/>
      <c r="D3066" s="62"/>
      <c r="E3066" s="62"/>
      <c r="F3066" s="62"/>
      <c r="G3066" s="62"/>
      <c r="H3066" s="62"/>
      <c r="I3066" s="62"/>
      <c r="J3066" s="62"/>
      <c r="K3066" s="62"/>
      <c r="L3066" s="62"/>
    </row>
    <row r="3067" ht="15" customHeight="1" spans="1:12">
      <c r="A3067" s="63" t="s">
        <v>2413</v>
      </c>
      <c r="B3067" s="63"/>
      <c r="C3067" s="63"/>
      <c r="D3067" s="64" t="s">
        <v>4</v>
      </c>
      <c r="E3067" s="64"/>
      <c r="F3067" s="64"/>
      <c r="G3067" s="64" t="s">
        <v>2297</v>
      </c>
      <c r="H3067" s="64" t="s">
        <v>2298</v>
      </c>
      <c r="I3067" s="64"/>
      <c r="J3067" s="64" t="s">
        <v>2299</v>
      </c>
      <c r="K3067" s="64"/>
      <c r="L3067" s="64" t="s">
        <v>2300</v>
      </c>
    </row>
    <row r="3068" ht="29.1" customHeight="1" spans="1:12">
      <c r="A3068" s="65" t="s">
        <v>3457</v>
      </c>
      <c r="B3068" s="66" t="s">
        <v>795</v>
      </c>
      <c r="C3068" s="66"/>
      <c r="D3068" s="65" t="s">
        <v>3081</v>
      </c>
      <c r="E3068" s="65"/>
      <c r="F3068" s="65"/>
      <c r="G3068" s="65" t="s">
        <v>35</v>
      </c>
      <c r="H3068" s="67">
        <v>1</v>
      </c>
      <c r="I3068" s="67"/>
      <c r="J3068" s="70">
        <v>153.02</v>
      </c>
      <c r="K3068" s="70"/>
      <c r="L3068" s="70">
        <f>ROUND(ROUND(H3068,8)*J3068,2)</f>
        <v>153.02</v>
      </c>
    </row>
    <row r="3069" ht="15" customHeight="1" spans="1:12">
      <c r="A3069" s="2"/>
      <c r="B3069" s="2"/>
      <c r="C3069" s="2"/>
      <c r="D3069" s="2"/>
      <c r="E3069" s="2"/>
      <c r="F3069" s="2"/>
      <c r="G3069" s="2"/>
      <c r="H3069" s="68" t="s">
        <v>2424</v>
      </c>
      <c r="I3069" s="68"/>
      <c r="J3069" s="68"/>
      <c r="K3069" s="68"/>
      <c r="L3069" s="71">
        <f>SUM(L3068:L3068)</f>
        <v>153.02</v>
      </c>
    </row>
    <row r="3070" ht="15" customHeight="1" spans="1:12">
      <c r="A3070" s="63" t="s">
        <v>2389</v>
      </c>
      <c r="B3070" s="63"/>
      <c r="C3070" s="63"/>
      <c r="D3070" s="64" t="s">
        <v>4</v>
      </c>
      <c r="E3070" s="64"/>
      <c r="F3070" s="64"/>
      <c r="G3070" s="64" t="s">
        <v>2297</v>
      </c>
      <c r="H3070" s="64" t="s">
        <v>2298</v>
      </c>
      <c r="I3070" s="64"/>
      <c r="J3070" s="64" t="s">
        <v>2299</v>
      </c>
      <c r="K3070" s="64"/>
      <c r="L3070" s="64" t="s">
        <v>2300</v>
      </c>
    </row>
    <row r="3071" ht="21" customHeight="1" spans="1:12">
      <c r="A3071" s="65" t="s">
        <v>3219</v>
      </c>
      <c r="B3071" s="66" t="s">
        <v>3220</v>
      </c>
      <c r="C3071" s="66"/>
      <c r="D3071" s="65" t="s">
        <v>14</v>
      </c>
      <c r="E3071" s="65"/>
      <c r="F3071" s="65"/>
      <c r="G3071" s="65" t="s">
        <v>2392</v>
      </c>
      <c r="H3071" s="67">
        <v>0.1033</v>
      </c>
      <c r="I3071" s="67"/>
      <c r="J3071" s="70">
        <v>24.39</v>
      </c>
      <c r="K3071" s="70"/>
      <c r="L3071" s="70">
        <f>ROUND(ROUND(H3071,8)*J3071,2)</f>
        <v>2.52</v>
      </c>
    </row>
    <row r="3072" ht="15" customHeight="1" spans="1:12">
      <c r="A3072" s="65" t="s">
        <v>2710</v>
      </c>
      <c r="B3072" s="66" t="s">
        <v>2711</v>
      </c>
      <c r="C3072" s="66"/>
      <c r="D3072" s="65" t="s">
        <v>14</v>
      </c>
      <c r="E3072" s="65"/>
      <c r="F3072" s="65"/>
      <c r="G3072" s="65" t="s">
        <v>2392</v>
      </c>
      <c r="H3072" s="67">
        <v>0.2478</v>
      </c>
      <c r="I3072" s="67"/>
      <c r="J3072" s="70">
        <v>32.69</v>
      </c>
      <c r="K3072" s="70"/>
      <c r="L3072" s="70">
        <f>ROUND(ROUND(H3072,8)*J3072,2)</f>
        <v>8.1</v>
      </c>
    </row>
    <row r="3073" ht="18" customHeight="1" spans="1:12">
      <c r="A3073" s="2"/>
      <c r="B3073" s="2"/>
      <c r="C3073" s="2"/>
      <c r="D3073" s="2"/>
      <c r="E3073" s="2"/>
      <c r="F3073" s="2"/>
      <c r="G3073" s="2"/>
      <c r="H3073" s="68" t="s">
        <v>2393</v>
      </c>
      <c r="I3073" s="68"/>
      <c r="J3073" s="68"/>
      <c r="K3073" s="68"/>
      <c r="L3073" s="71">
        <f>SUM(L3071:L3072)</f>
        <v>10.62</v>
      </c>
    </row>
    <row r="3074" ht="15" customHeight="1" spans="1:12">
      <c r="A3074" s="63" t="s">
        <v>2314</v>
      </c>
      <c r="B3074" s="63"/>
      <c r="C3074" s="63"/>
      <c r="D3074" s="64" t="s">
        <v>4</v>
      </c>
      <c r="E3074" s="64"/>
      <c r="F3074" s="64"/>
      <c r="G3074" s="64" t="s">
        <v>2297</v>
      </c>
      <c r="H3074" s="64" t="s">
        <v>2298</v>
      </c>
      <c r="I3074" s="64"/>
      <c r="J3074" s="64" t="s">
        <v>2299</v>
      </c>
      <c r="K3074" s="64"/>
      <c r="L3074" s="64" t="s">
        <v>2300</v>
      </c>
    </row>
    <row r="3075" ht="21" customHeight="1" spans="1:12">
      <c r="A3075" s="65" t="s">
        <v>3458</v>
      </c>
      <c r="B3075" s="66" t="s">
        <v>3459</v>
      </c>
      <c r="C3075" s="66"/>
      <c r="D3075" s="65" t="s">
        <v>14</v>
      </c>
      <c r="E3075" s="65"/>
      <c r="F3075" s="65"/>
      <c r="G3075" s="65" t="s">
        <v>35</v>
      </c>
      <c r="H3075" s="67">
        <v>2</v>
      </c>
      <c r="I3075" s="67"/>
      <c r="J3075" s="70">
        <v>30.01</v>
      </c>
      <c r="K3075" s="70"/>
      <c r="L3075" s="70">
        <f>ROUND(ROUND(H3075,8)*J3075,2)</f>
        <v>60.02</v>
      </c>
    </row>
    <row r="3076" ht="15" customHeight="1" spans="1:12">
      <c r="A3076" s="2"/>
      <c r="B3076" s="2"/>
      <c r="C3076" s="2"/>
      <c r="D3076" s="2"/>
      <c r="E3076" s="2"/>
      <c r="F3076" s="2"/>
      <c r="G3076" s="2"/>
      <c r="H3076" s="68" t="s">
        <v>2317</v>
      </c>
      <c r="I3076" s="68"/>
      <c r="J3076" s="68"/>
      <c r="K3076" s="68"/>
      <c r="L3076" s="71">
        <f>SUM(L3075:L3075)</f>
        <v>60.02</v>
      </c>
    </row>
    <row r="3077" ht="15" customHeight="1" spans="1:12">
      <c r="A3077" s="93" t="s">
        <v>3455</v>
      </c>
      <c r="B3077" s="93"/>
      <c r="C3077" s="93"/>
      <c r="D3077" s="93"/>
      <c r="E3077" s="2"/>
      <c r="F3077" s="2"/>
      <c r="G3077" s="2"/>
      <c r="H3077" s="69" t="s">
        <v>2318</v>
      </c>
      <c r="I3077" s="69"/>
      <c r="J3077" s="69"/>
      <c r="K3077" s="69"/>
      <c r="L3077" s="72">
        <v>223.66</v>
      </c>
    </row>
    <row r="3078" ht="2.1" customHeight="1" spans="1:12">
      <c r="A3078" s="93"/>
      <c r="B3078" s="93"/>
      <c r="C3078" s="93"/>
      <c r="D3078" s="93"/>
      <c r="E3078" s="2"/>
      <c r="F3078" s="2"/>
      <c r="G3078" s="2"/>
      <c r="H3078" s="2"/>
      <c r="I3078" s="2"/>
      <c r="J3078" s="2"/>
      <c r="K3078" s="2"/>
      <c r="L3078" s="2"/>
    </row>
    <row r="3079" ht="9.95" customHeight="1" spans="1:12">
      <c r="A3079" s="2"/>
      <c r="B3079" s="2"/>
      <c r="C3079" s="2"/>
      <c r="D3079" s="2"/>
      <c r="E3079" s="2"/>
      <c r="F3079" s="2"/>
      <c r="G3079" s="2"/>
      <c r="H3079" s="61"/>
      <c r="I3079" s="61"/>
      <c r="J3079" s="61"/>
      <c r="K3079" s="61"/>
      <c r="L3079" s="61"/>
    </row>
    <row r="3080" ht="20.1" customHeight="1" spans="1:12">
      <c r="A3080" s="62" t="s">
        <v>3460</v>
      </c>
      <c r="B3080" s="62"/>
      <c r="C3080" s="62"/>
      <c r="D3080" s="62"/>
      <c r="E3080" s="62"/>
      <c r="F3080" s="62"/>
      <c r="G3080" s="62"/>
      <c r="H3080" s="62"/>
      <c r="I3080" s="62"/>
      <c r="J3080" s="62"/>
      <c r="K3080" s="62"/>
      <c r="L3080" s="62"/>
    </row>
    <row r="3081" ht="15" customHeight="1" spans="1:12">
      <c r="A3081" s="63" t="s">
        <v>2413</v>
      </c>
      <c r="B3081" s="63"/>
      <c r="C3081" s="63"/>
      <c r="D3081" s="64" t="s">
        <v>4</v>
      </c>
      <c r="E3081" s="64"/>
      <c r="F3081" s="64"/>
      <c r="G3081" s="64" t="s">
        <v>2297</v>
      </c>
      <c r="H3081" s="64" t="s">
        <v>2298</v>
      </c>
      <c r="I3081" s="64"/>
      <c r="J3081" s="64" t="s">
        <v>2299</v>
      </c>
      <c r="K3081" s="64"/>
      <c r="L3081" s="64" t="s">
        <v>2300</v>
      </c>
    </row>
    <row r="3082" ht="21" customHeight="1" spans="1:12">
      <c r="A3082" s="65" t="s">
        <v>3461</v>
      </c>
      <c r="B3082" s="66" t="s">
        <v>3462</v>
      </c>
      <c r="C3082" s="66"/>
      <c r="D3082" s="65" t="s">
        <v>14</v>
      </c>
      <c r="E3082" s="65"/>
      <c r="F3082" s="65"/>
      <c r="G3082" s="65" t="s">
        <v>35</v>
      </c>
      <c r="H3082" s="67">
        <v>1</v>
      </c>
      <c r="I3082" s="67"/>
      <c r="J3082" s="70">
        <v>4.34</v>
      </c>
      <c r="K3082" s="70"/>
      <c r="L3082" s="70">
        <f>TRUNC(TRUNC(H3082,8)*J3082,2)</f>
        <v>4.34</v>
      </c>
    </row>
    <row r="3083" ht="29.1" customHeight="1" spans="1:12">
      <c r="A3083" s="65" t="s">
        <v>3463</v>
      </c>
      <c r="B3083" s="66" t="s">
        <v>3464</v>
      </c>
      <c r="C3083" s="66"/>
      <c r="D3083" s="65" t="s">
        <v>14</v>
      </c>
      <c r="E3083" s="65"/>
      <c r="F3083" s="65"/>
      <c r="G3083" s="65" t="s">
        <v>35</v>
      </c>
      <c r="H3083" s="67">
        <v>1</v>
      </c>
      <c r="I3083" s="67"/>
      <c r="J3083" s="70">
        <v>89.03</v>
      </c>
      <c r="K3083" s="70"/>
      <c r="L3083" s="70">
        <f>TRUNC(TRUNC(H3083,8)*J3083,2)</f>
        <v>89.03</v>
      </c>
    </row>
    <row r="3084" ht="15" customHeight="1" spans="1:12">
      <c r="A3084" s="2"/>
      <c r="B3084" s="2"/>
      <c r="C3084" s="2"/>
      <c r="D3084" s="2"/>
      <c r="E3084" s="2"/>
      <c r="F3084" s="2"/>
      <c r="G3084" s="2"/>
      <c r="H3084" s="68" t="s">
        <v>2424</v>
      </c>
      <c r="I3084" s="68"/>
      <c r="J3084" s="68"/>
      <c r="K3084" s="68"/>
      <c r="L3084" s="71">
        <f>SUM(L3082:L3083)</f>
        <v>93.37</v>
      </c>
    </row>
    <row r="3085" ht="15" customHeight="1" spans="1:12">
      <c r="A3085" s="63" t="s">
        <v>2389</v>
      </c>
      <c r="B3085" s="63"/>
      <c r="C3085" s="63"/>
      <c r="D3085" s="64" t="s">
        <v>4</v>
      </c>
      <c r="E3085" s="64"/>
      <c r="F3085" s="64"/>
      <c r="G3085" s="64" t="s">
        <v>2297</v>
      </c>
      <c r="H3085" s="64" t="s">
        <v>2298</v>
      </c>
      <c r="I3085" s="64"/>
      <c r="J3085" s="64" t="s">
        <v>2299</v>
      </c>
      <c r="K3085" s="64"/>
      <c r="L3085" s="64" t="s">
        <v>2300</v>
      </c>
    </row>
    <row r="3086" ht="21" customHeight="1" spans="1:12">
      <c r="A3086" s="65" t="s">
        <v>3219</v>
      </c>
      <c r="B3086" s="66" t="s">
        <v>3220</v>
      </c>
      <c r="C3086" s="66"/>
      <c r="D3086" s="65" t="s">
        <v>14</v>
      </c>
      <c r="E3086" s="65"/>
      <c r="F3086" s="65"/>
      <c r="G3086" s="65" t="s">
        <v>2392</v>
      </c>
      <c r="H3086" s="67">
        <v>0.1801875</v>
      </c>
      <c r="I3086" s="67"/>
      <c r="J3086" s="70">
        <v>24.39</v>
      </c>
      <c r="K3086" s="70"/>
      <c r="L3086" s="70">
        <f>TRUNC(TRUNC(H3086,8)*J3086,2)</f>
        <v>4.39</v>
      </c>
    </row>
    <row r="3087" ht="15" customHeight="1" spans="1:12">
      <c r="A3087" s="65" t="s">
        <v>2710</v>
      </c>
      <c r="B3087" s="66" t="s">
        <v>2711</v>
      </c>
      <c r="C3087" s="66"/>
      <c r="D3087" s="65" t="s">
        <v>14</v>
      </c>
      <c r="E3087" s="65"/>
      <c r="F3087" s="65"/>
      <c r="G3087" s="65" t="s">
        <v>2392</v>
      </c>
      <c r="H3087" s="67">
        <v>0.5766</v>
      </c>
      <c r="I3087" s="67"/>
      <c r="J3087" s="70">
        <v>32.69</v>
      </c>
      <c r="K3087" s="70"/>
      <c r="L3087" s="70">
        <f>TRUNC(TRUNC(H3087,8)*J3087,2)</f>
        <v>18.84</v>
      </c>
    </row>
    <row r="3088" ht="18" customHeight="1" spans="1:12">
      <c r="A3088" s="2"/>
      <c r="B3088" s="2"/>
      <c r="C3088" s="2"/>
      <c r="D3088" s="2"/>
      <c r="E3088" s="2"/>
      <c r="F3088" s="2"/>
      <c r="G3088" s="2"/>
      <c r="H3088" s="68" t="s">
        <v>2393</v>
      </c>
      <c r="I3088" s="68"/>
      <c r="J3088" s="68"/>
      <c r="K3088" s="68"/>
      <c r="L3088" s="71">
        <f>SUM(L3086:L3087)</f>
        <v>23.23</v>
      </c>
    </row>
    <row r="3089" ht="15" customHeight="1" spans="1:12">
      <c r="A3089" s="2"/>
      <c r="B3089" s="2"/>
      <c r="C3089" s="2"/>
      <c r="D3089" s="2"/>
      <c r="E3089" s="2"/>
      <c r="F3089" s="2"/>
      <c r="G3089" s="2"/>
      <c r="H3089" s="69" t="s">
        <v>2318</v>
      </c>
      <c r="I3089" s="69"/>
      <c r="J3089" s="69"/>
      <c r="K3089" s="69"/>
      <c r="L3089" s="72">
        <f>SUM(L3084,L3088)</f>
        <v>116.6</v>
      </c>
    </row>
    <row r="3090" ht="9.95" customHeight="1" spans="1:12">
      <c r="A3090" s="2"/>
      <c r="B3090" s="2"/>
      <c r="C3090" s="2"/>
      <c r="D3090" s="2"/>
      <c r="E3090" s="2"/>
      <c r="F3090" s="2"/>
      <c r="G3090" s="2"/>
      <c r="H3090" s="61"/>
      <c r="I3090" s="61"/>
      <c r="J3090" s="61"/>
      <c r="K3090" s="61"/>
      <c r="L3090" s="61"/>
    </row>
    <row r="3091" ht="20.1" customHeight="1" spans="1:12">
      <c r="A3091" s="62" t="s">
        <v>3465</v>
      </c>
      <c r="B3091" s="62"/>
      <c r="C3091" s="62"/>
      <c r="D3091" s="62"/>
      <c r="E3091" s="62"/>
      <c r="F3091" s="62"/>
      <c r="G3091" s="62"/>
      <c r="H3091" s="62"/>
      <c r="I3091" s="62"/>
      <c r="J3091" s="62"/>
      <c r="K3091" s="62"/>
      <c r="L3091" s="62"/>
    </row>
    <row r="3092" ht="15" customHeight="1" spans="1:12">
      <c r="A3092" s="63" t="s">
        <v>2413</v>
      </c>
      <c r="B3092" s="63"/>
      <c r="C3092" s="63"/>
      <c r="D3092" s="64" t="s">
        <v>4</v>
      </c>
      <c r="E3092" s="64"/>
      <c r="F3092" s="64"/>
      <c r="G3092" s="64" t="s">
        <v>2297</v>
      </c>
      <c r="H3092" s="64" t="s">
        <v>2298</v>
      </c>
      <c r="I3092" s="64"/>
      <c r="J3092" s="64" t="s">
        <v>2299</v>
      </c>
      <c r="K3092" s="64"/>
      <c r="L3092" s="64" t="s">
        <v>2300</v>
      </c>
    </row>
    <row r="3093" ht="21" customHeight="1" spans="1:12">
      <c r="A3093" s="65" t="s">
        <v>3466</v>
      </c>
      <c r="B3093" s="66" t="s">
        <v>3467</v>
      </c>
      <c r="C3093" s="66"/>
      <c r="D3093" s="65" t="s">
        <v>14</v>
      </c>
      <c r="E3093" s="65"/>
      <c r="F3093" s="65"/>
      <c r="G3093" s="65" t="s">
        <v>35</v>
      </c>
      <c r="H3093" s="67">
        <v>1</v>
      </c>
      <c r="I3093" s="67"/>
      <c r="J3093" s="70">
        <v>11.48</v>
      </c>
      <c r="K3093" s="70"/>
      <c r="L3093" s="70">
        <f>TRUNC(TRUNC(H3093,8)*J3093,2)</f>
        <v>11.48</v>
      </c>
    </row>
    <row r="3094" ht="15" customHeight="1" spans="1:12">
      <c r="A3094" s="2"/>
      <c r="B3094" s="2"/>
      <c r="C3094" s="2"/>
      <c r="D3094" s="2"/>
      <c r="E3094" s="2"/>
      <c r="F3094" s="2"/>
      <c r="G3094" s="2"/>
      <c r="H3094" s="68" t="s">
        <v>2424</v>
      </c>
      <c r="I3094" s="68"/>
      <c r="J3094" s="68"/>
      <c r="K3094" s="68"/>
      <c r="L3094" s="71">
        <f>SUM(L3093:L3093)</f>
        <v>11.48</v>
      </c>
    </row>
    <row r="3095" ht="15" customHeight="1" spans="1:12">
      <c r="A3095" s="63" t="s">
        <v>2389</v>
      </c>
      <c r="B3095" s="63"/>
      <c r="C3095" s="63"/>
      <c r="D3095" s="64" t="s">
        <v>4</v>
      </c>
      <c r="E3095" s="64"/>
      <c r="F3095" s="64"/>
      <c r="G3095" s="64" t="s">
        <v>2297</v>
      </c>
      <c r="H3095" s="64" t="s">
        <v>2298</v>
      </c>
      <c r="I3095" s="64"/>
      <c r="J3095" s="64" t="s">
        <v>2299</v>
      </c>
      <c r="K3095" s="64"/>
      <c r="L3095" s="64" t="s">
        <v>2300</v>
      </c>
    </row>
    <row r="3096" ht="21" customHeight="1" spans="1:12">
      <c r="A3096" s="65" t="s">
        <v>3219</v>
      </c>
      <c r="B3096" s="66" t="s">
        <v>3220</v>
      </c>
      <c r="C3096" s="66"/>
      <c r="D3096" s="65" t="s">
        <v>14</v>
      </c>
      <c r="E3096" s="65"/>
      <c r="F3096" s="65"/>
      <c r="G3096" s="65" t="s">
        <v>2392</v>
      </c>
      <c r="H3096" s="67">
        <v>0.1509375</v>
      </c>
      <c r="I3096" s="67"/>
      <c r="J3096" s="70">
        <v>24.39</v>
      </c>
      <c r="K3096" s="70"/>
      <c r="L3096" s="70">
        <f>TRUNC(TRUNC(H3096,8)*J3096,2)</f>
        <v>3.68</v>
      </c>
    </row>
    <row r="3097" ht="15" customHeight="1" spans="1:12">
      <c r="A3097" s="65" t="s">
        <v>2710</v>
      </c>
      <c r="B3097" s="66" t="s">
        <v>2711</v>
      </c>
      <c r="C3097" s="66"/>
      <c r="D3097" s="65" t="s">
        <v>14</v>
      </c>
      <c r="E3097" s="65"/>
      <c r="F3097" s="65"/>
      <c r="G3097" s="65" t="s">
        <v>2392</v>
      </c>
      <c r="H3097" s="67">
        <v>0.4829999</v>
      </c>
      <c r="I3097" s="67"/>
      <c r="J3097" s="70">
        <v>32.69</v>
      </c>
      <c r="K3097" s="70"/>
      <c r="L3097" s="70">
        <f>TRUNC(TRUNC(H3097,8)*J3097,2)</f>
        <v>15.78</v>
      </c>
    </row>
    <row r="3098" ht="18" customHeight="1" spans="1:12">
      <c r="A3098" s="2"/>
      <c r="B3098" s="2"/>
      <c r="C3098" s="2"/>
      <c r="D3098" s="2"/>
      <c r="E3098" s="2"/>
      <c r="F3098" s="2"/>
      <c r="G3098" s="2"/>
      <c r="H3098" s="68" t="s">
        <v>2393</v>
      </c>
      <c r="I3098" s="68"/>
      <c r="J3098" s="68"/>
      <c r="K3098" s="68"/>
      <c r="L3098" s="71">
        <f>SUM(L3096:L3097)</f>
        <v>19.46</v>
      </c>
    </row>
    <row r="3099" ht="15" customHeight="1" spans="1:12">
      <c r="A3099" s="2"/>
      <c r="B3099" s="2"/>
      <c r="C3099" s="2"/>
      <c r="D3099" s="2"/>
      <c r="E3099" s="2"/>
      <c r="F3099" s="2"/>
      <c r="G3099" s="2"/>
      <c r="H3099" s="69" t="s">
        <v>2318</v>
      </c>
      <c r="I3099" s="69"/>
      <c r="J3099" s="69"/>
      <c r="K3099" s="69"/>
      <c r="L3099" s="72">
        <f>SUM(L3094,L3098)</f>
        <v>30.94</v>
      </c>
    </row>
    <row r="3100" ht="9.95" customHeight="1" spans="1:12">
      <c r="A3100" s="2"/>
      <c r="B3100" s="2"/>
      <c r="C3100" s="2"/>
      <c r="D3100" s="2"/>
      <c r="E3100" s="2"/>
      <c r="F3100" s="2"/>
      <c r="G3100" s="2"/>
      <c r="H3100" s="61"/>
      <c r="I3100" s="61"/>
      <c r="J3100" s="61"/>
      <c r="K3100" s="61"/>
      <c r="L3100" s="61"/>
    </row>
    <row r="3101" ht="20.1" customHeight="1" spans="1:12">
      <c r="A3101" s="62" t="s">
        <v>3468</v>
      </c>
      <c r="B3101" s="62"/>
      <c r="C3101" s="62"/>
      <c r="D3101" s="62"/>
      <c r="E3101" s="62"/>
      <c r="F3101" s="62"/>
      <c r="G3101" s="62"/>
      <c r="H3101" s="62"/>
      <c r="I3101" s="62"/>
      <c r="J3101" s="62"/>
      <c r="K3101" s="62"/>
      <c r="L3101" s="62"/>
    </row>
    <row r="3102" ht="15" customHeight="1" spans="1:12">
      <c r="A3102" s="63" t="s">
        <v>2413</v>
      </c>
      <c r="B3102" s="63"/>
      <c r="C3102" s="63"/>
      <c r="D3102" s="64" t="s">
        <v>4</v>
      </c>
      <c r="E3102" s="64"/>
      <c r="F3102" s="64"/>
      <c r="G3102" s="64" t="s">
        <v>2297</v>
      </c>
      <c r="H3102" s="64" t="s">
        <v>2298</v>
      </c>
      <c r="I3102" s="64"/>
      <c r="J3102" s="64" t="s">
        <v>2299</v>
      </c>
      <c r="K3102" s="64"/>
      <c r="L3102" s="64" t="s">
        <v>2300</v>
      </c>
    </row>
    <row r="3103" ht="21" customHeight="1" spans="1:12">
      <c r="A3103" s="65" t="s">
        <v>3469</v>
      </c>
      <c r="B3103" s="66" t="s">
        <v>3470</v>
      </c>
      <c r="C3103" s="66"/>
      <c r="D3103" s="65" t="s">
        <v>14</v>
      </c>
      <c r="E3103" s="65"/>
      <c r="F3103" s="65"/>
      <c r="G3103" s="65" t="s">
        <v>35</v>
      </c>
      <c r="H3103" s="67">
        <v>1</v>
      </c>
      <c r="I3103" s="67"/>
      <c r="J3103" s="70">
        <v>59.32</v>
      </c>
      <c r="K3103" s="70"/>
      <c r="L3103" s="70">
        <f>TRUNC(TRUNC(H3103,8)*J3103,2)</f>
        <v>59.32</v>
      </c>
    </row>
    <row r="3104" ht="29.1" customHeight="1" spans="1:12">
      <c r="A3104" s="65" t="s">
        <v>3471</v>
      </c>
      <c r="B3104" s="66" t="s">
        <v>3472</v>
      </c>
      <c r="C3104" s="66"/>
      <c r="D3104" s="65" t="s">
        <v>14</v>
      </c>
      <c r="E3104" s="65"/>
      <c r="F3104" s="65"/>
      <c r="G3104" s="65" t="s">
        <v>35</v>
      </c>
      <c r="H3104" s="67">
        <v>3</v>
      </c>
      <c r="I3104" s="67"/>
      <c r="J3104" s="70">
        <v>0.92</v>
      </c>
      <c r="K3104" s="70"/>
      <c r="L3104" s="70">
        <f>TRUNC(TRUNC(H3104,8)*J3104,2)</f>
        <v>2.76</v>
      </c>
    </row>
    <row r="3105" ht="15" customHeight="1" spans="1:12">
      <c r="A3105" s="2"/>
      <c r="B3105" s="2"/>
      <c r="C3105" s="2"/>
      <c r="D3105" s="2"/>
      <c r="E3105" s="2"/>
      <c r="F3105" s="2"/>
      <c r="G3105" s="2"/>
      <c r="H3105" s="68" t="s">
        <v>2424</v>
      </c>
      <c r="I3105" s="68"/>
      <c r="J3105" s="68"/>
      <c r="K3105" s="68"/>
      <c r="L3105" s="71">
        <f>SUM(L3103:L3104)</f>
        <v>62.08</v>
      </c>
    </row>
    <row r="3106" ht="15" customHeight="1" spans="1:12">
      <c r="A3106" s="63" t="s">
        <v>2389</v>
      </c>
      <c r="B3106" s="63"/>
      <c r="C3106" s="63"/>
      <c r="D3106" s="64" t="s">
        <v>4</v>
      </c>
      <c r="E3106" s="64"/>
      <c r="F3106" s="64"/>
      <c r="G3106" s="64" t="s">
        <v>2297</v>
      </c>
      <c r="H3106" s="64" t="s">
        <v>2298</v>
      </c>
      <c r="I3106" s="64"/>
      <c r="J3106" s="64" t="s">
        <v>2299</v>
      </c>
      <c r="K3106" s="64"/>
      <c r="L3106" s="64" t="s">
        <v>2300</v>
      </c>
    </row>
    <row r="3107" ht="21" customHeight="1" spans="1:12">
      <c r="A3107" s="65" t="s">
        <v>3219</v>
      </c>
      <c r="B3107" s="66" t="s">
        <v>3220</v>
      </c>
      <c r="C3107" s="66"/>
      <c r="D3107" s="65" t="s">
        <v>14</v>
      </c>
      <c r="E3107" s="65"/>
      <c r="F3107" s="65"/>
      <c r="G3107" s="65" t="s">
        <v>2392</v>
      </c>
      <c r="H3107" s="67">
        <v>0.1428</v>
      </c>
      <c r="I3107" s="67"/>
      <c r="J3107" s="70">
        <v>24.39</v>
      </c>
      <c r="K3107" s="70"/>
      <c r="L3107" s="70">
        <f>TRUNC(TRUNC(H3107,8)*J3107,2)</f>
        <v>3.48</v>
      </c>
    </row>
    <row r="3108" ht="15" customHeight="1" spans="1:12">
      <c r="A3108" s="65" t="s">
        <v>2710</v>
      </c>
      <c r="B3108" s="66" t="s">
        <v>2711</v>
      </c>
      <c r="C3108" s="66"/>
      <c r="D3108" s="65" t="s">
        <v>14</v>
      </c>
      <c r="E3108" s="65"/>
      <c r="F3108" s="65"/>
      <c r="G3108" s="65" t="s">
        <v>2392</v>
      </c>
      <c r="H3108" s="67">
        <v>0.1428</v>
      </c>
      <c r="I3108" s="67"/>
      <c r="J3108" s="70">
        <v>32.69</v>
      </c>
      <c r="K3108" s="70"/>
      <c r="L3108" s="70">
        <f>TRUNC(TRUNC(H3108,8)*J3108,2)</f>
        <v>4.66</v>
      </c>
    </row>
    <row r="3109" ht="18" customHeight="1" spans="1:12">
      <c r="A3109" s="2"/>
      <c r="B3109" s="2"/>
      <c r="C3109" s="2"/>
      <c r="D3109" s="2"/>
      <c r="E3109" s="2"/>
      <c r="F3109" s="2"/>
      <c r="G3109" s="2"/>
      <c r="H3109" s="68" t="s">
        <v>2393</v>
      </c>
      <c r="I3109" s="68"/>
      <c r="J3109" s="68"/>
      <c r="K3109" s="68"/>
      <c r="L3109" s="71">
        <f>SUM(L3107:L3108)</f>
        <v>8.14</v>
      </c>
    </row>
    <row r="3110" ht="15" customHeight="1" spans="1:12">
      <c r="A3110" s="2"/>
      <c r="B3110" s="2"/>
      <c r="C3110" s="2"/>
      <c r="D3110" s="2"/>
      <c r="E3110" s="2"/>
      <c r="F3110" s="2"/>
      <c r="G3110" s="2"/>
      <c r="H3110" s="69" t="s">
        <v>2318</v>
      </c>
      <c r="I3110" s="69"/>
      <c r="J3110" s="69"/>
      <c r="K3110" s="69"/>
      <c r="L3110" s="72">
        <f>SUM(L3105,L3109)</f>
        <v>70.22</v>
      </c>
    </row>
    <row r="3111" ht="9.95" customHeight="1" spans="1:12">
      <c r="A3111" s="2"/>
      <c r="B3111" s="2"/>
      <c r="C3111" s="2"/>
      <c r="D3111" s="2"/>
      <c r="E3111" s="2"/>
      <c r="F3111" s="2"/>
      <c r="G3111" s="2"/>
      <c r="H3111" s="61"/>
      <c r="I3111" s="61"/>
      <c r="J3111" s="61"/>
      <c r="K3111" s="61"/>
      <c r="L3111" s="61"/>
    </row>
    <row r="3112" ht="20.1" customHeight="1" spans="1:12">
      <c r="A3112" s="62" t="s">
        <v>3473</v>
      </c>
      <c r="B3112" s="62"/>
      <c r="C3112" s="62"/>
      <c r="D3112" s="62"/>
      <c r="E3112" s="62"/>
      <c r="F3112" s="62"/>
      <c r="G3112" s="62"/>
      <c r="H3112" s="62"/>
      <c r="I3112" s="62"/>
      <c r="J3112" s="62"/>
      <c r="K3112" s="62"/>
      <c r="L3112" s="62"/>
    </row>
    <row r="3113" ht="15" customHeight="1" spans="1:12">
      <c r="A3113" s="63" t="s">
        <v>2413</v>
      </c>
      <c r="B3113" s="63"/>
      <c r="C3113" s="63"/>
      <c r="D3113" s="64" t="s">
        <v>4</v>
      </c>
      <c r="E3113" s="64"/>
      <c r="F3113" s="64"/>
      <c r="G3113" s="64" t="s">
        <v>2297</v>
      </c>
      <c r="H3113" s="64" t="s">
        <v>2298</v>
      </c>
      <c r="I3113" s="64"/>
      <c r="J3113" s="64" t="s">
        <v>2299</v>
      </c>
      <c r="K3113" s="64"/>
      <c r="L3113" s="64" t="s">
        <v>2300</v>
      </c>
    </row>
    <row r="3114" ht="21" customHeight="1" spans="1:12">
      <c r="A3114" s="65" t="s">
        <v>3474</v>
      </c>
      <c r="B3114" s="66" t="s">
        <v>811</v>
      </c>
      <c r="C3114" s="66"/>
      <c r="D3114" s="65" t="s">
        <v>3081</v>
      </c>
      <c r="E3114" s="65"/>
      <c r="F3114" s="65"/>
      <c r="G3114" s="65" t="s">
        <v>35</v>
      </c>
      <c r="H3114" s="67">
        <v>1</v>
      </c>
      <c r="I3114" s="67"/>
      <c r="J3114" s="70">
        <v>76.8</v>
      </c>
      <c r="K3114" s="70"/>
      <c r="L3114" s="70">
        <f>ROUND(ROUND(H3114,8)*J3114,2)</f>
        <v>76.8</v>
      </c>
    </row>
    <row r="3115" ht="15" customHeight="1" spans="1:12">
      <c r="A3115" s="2"/>
      <c r="B3115" s="2"/>
      <c r="C3115" s="2"/>
      <c r="D3115" s="2"/>
      <c r="E3115" s="2"/>
      <c r="F3115" s="2"/>
      <c r="G3115" s="2"/>
      <c r="H3115" s="68" t="s">
        <v>2424</v>
      </c>
      <c r="I3115" s="68"/>
      <c r="J3115" s="68"/>
      <c r="K3115" s="68"/>
      <c r="L3115" s="71">
        <f>SUM(L3114:L3114)</f>
        <v>76.8</v>
      </c>
    </row>
    <row r="3116" ht="15" customHeight="1" spans="1:12">
      <c r="A3116" s="63" t="s">
        <v>2389</v>
      </c>
      <c r="B3116" s="63"/>
      <c r="C3116" s="63"/>
      <c r="D3116" s="64" t="s">
        <v>4</v>
      </c>
      <c r="E3116" s="64"/>
      <c r="F3116" s="64"/>
      <c r="G3116" s="64" t="s">
        <v>2297</v>
      </c>
      <c r="H3116" s="64" t="s">
        <v>2298</v>
      </c>
      <c r="I3116" s="64"/>
      <c r="J3116" s="64" t="s">
        <v>2299</v>
      </c>
      <c r="K3116" s="64"/>
      <c r="L3116" s="64" t="s">
        <v>2300</v>
      </c>
    </row>
    <row r="3117" ht="21" customHeight="1" spans="1:12">
      <c r="A3117" s="65" t="s">
        <v>3219</v>
      </c>
      <c r="B3117" s="66" t="s">
        <v>3220</v>
      </c>
      <c r="C3117" s="66"/>
      <c r="D3117" s="65" t="s">
        <v>14</v>
      </c>
      <c r="E3117" s="65"/>
      <c r="F3117" s="65"/>
      <c r="G3117" s="65" t="s">
        <v>2392</v>
      </c>
      <c r="H3117" s="67">
        <v>0.5677</v>
      </c>
      <c r="I3117" s="67"/>
      <c r="J3117" s="70">
        <v>24.39</v>
      </c>
      <c r="K3117" s="70"/>
      <c r="L3117" s="70">
        <f>ROUND(ROUND(H3117,8)*J3117,2)</f>
        <v>13.85</v>
      </c>
    </row>
    <row r="3118" ht="15" customHeight="1" spans="1:12">
      <c r="A3118" s="65" t="s">
        <v>2710</v>
      </c>
      <c r="B3118" s="66" t="s">
        <v>2711</v>
      </c>
      <c r="C3118" s="66"/>
      <c r="D3118" s="65" t="s">
        <v>14</v>
      </c>
      <c r="E3118" s="65"/>
      <c r="F3118" s="65"/>
      <c r="G3118" s="65" t="s">
        <v>2392</v>
      </c>
      <c r="H3118" s="67">
        <v>0.5677</v>
      </c>
      <c r="I3118" s="67"/>
      <c r="J3118" s="70">
        <v>32.69</v>
      </c>
      <c r="K3118" s="70"/>
      <c r="L3118" s="70">
        <f>ROUND(ROUND(H3118,8)*J3118,2)</f>
        <v>18.56</v>
      </c>
    </row>
    <row r="3119" ht="18" customHeight="1" spans="1:12">
      <c r="A3119" s="2"/>
      <c r="B3119" s="2"/>
      <c r="C3119" s="2"/>
      <c r="D3119" s="2"/>
      <c r="E3119" s="2"/>
      <c r="F3119" s="2"/>
      <c r="G3119" s="2"/>
      <c r="H3119" s="68" t="s">
        <v>2393</v>
      </c>
      <c r="I3119" s="68"/>
      <c r="J3119" s="68"/>
      <c r="K3119" s="68"/>
      <c r="L3119" s="71">
        <f>SUM(L3117:L3118)</f>
        <v>32.41</v>
      </c>
    </row>
    <row r="3120" ht="15" customHeight="1" spans="1:12">
      <c r="A3120" s="93" t="s">
        <v>3475</v>
      </c>
      <c r="B3120" s="93"/>
      <c r="C3120" s="93"/>
      <c r="D3120" s="93"/>
      <c r="E3120" s="2"/>
      <c r="F3120" s="2"/>
      <c r="G3120" s="2"/>
      <c r="H3120" s="69" t="s">
        <v>2318</v>
      </c>
      <c r="I3120" s="69"/>
      <c r="J3120" s="69"/>
      <c r="K3120" s="69"/>
      <c r="L3120" s="72">
        <v>109.21</v>
      </c>
    </row>
    <row r="3121" ht="9.95" customHeight="1" spans="1:12">
      <c r="A3121" s="2"/>
      <c r="B3121" s="2"/>
      <c r="C3121" s="2"/>
      <c r="D3121" s="2"/>
      <c r="E3121" s="2"/>
      <c r="F3121" s="2"/>
      <c r="G3121" s="2"/>
      <c r="H3121" s="61"/>
      <c r="I3121" s="61"/>
      <c r="J3121" s="61"/>
      <c r="K3121" s="61"/>
      <c r="L3121" s="61"/>
    </row>
    <row r="3122" ht="20.1" customHeight="1" spans="1:12">
      <c r="A3122" s="62" t="s">
        <v>3476</v>
      </c>
      <c r="B3122" s="62"/>
      <c r="C3122" s="62"/>
      <c r="D3122" s="62"/>
      <c r="E3122" s="62"/>
      <c r="F3122" s="62"/>
      <c r="G3122" s="62"/>
      <c r="H3122" s="62"/>
      <c r="I3122" s="62"/>
      <c r="J3122" s="62"/>
      <c r="K3122" s="62"/>
      <c r="L3122" s="62"/>
    </row>
    <row r="3123" ht="15" customHeight="1" spans="1:12">
      <c r="A3123" s="63" t="s">
        <v>2413</v>
      </c>
      <c r="B3123" s="63"/>
      <c r="C3123" s="63"/>
      <c r="D3123" s="64" t="s">
        <v>4</v>
      </c>
      <c r="E3123" s="64"/>
      <c r="F3123" s="64"/>
      <c r="G3123" s="64" t="s">
        <v>2297</v>
      </c>
      <c r="H3123" s="64" t="s">
        <v>2298</v>
      </c>
      <c r="I3123" s="64"/>
      <c r="J3123" s="64" t="s">
        <v>2299</v>
      </c>
      <c r="K3123" s="64"/>
      <c r="L3123" s="64" t="s">
        <v>2300</v>
      </c>
    </row>
    <row r="3124" ht="29.1" customHeight="1" spans="1:12">
      <c r="A3124" s="65" t="s">
        <v>3477</v>
      </c>
      <c r="B3124" s="66" t="s">
        <v>3478</v>
      </c>
      <c r="C3124" s="66"/>
      <c r="D3124" s="65" t="s">
        <v>14</v>
      </c>
      <c r="E3124" s="65"/>
      <c r="F3124" s="65"/>
      <c r="G3124" s="65" t="s">
        <v>35</v>
      </c>
      <c r="H3124" s="67">
        <v>1</v>
      </c>
      <c r="I3124" s="67"/>
      <c r="J3124" s="70">
        <v>432.21</v>
      </c>
      <c r="K3124" s="70"/>
      <c r="L3124" s="70">
        <f>TRUNC(TRUNC(H3124,8)*J3124,2)</f>
        <v>432.21</v>
      </c>
    </row>
    <row r="3125" ht="15" customHeight="1" spans="1:12">
      <c r="A3125" s="2"/>
      <c r="B3125" s="2"/>
      <c r="C3125" s="2"/>
      <c r="D3125" s="2"/>
      <c r="E3125" s="2"/>
      <c r="F3125" s="2"/>
      <c r="G3125" s="2"/>
      <c r="H3125" s="68" t="s">
        <v>2424</v>
      </c>
      <c r="I3125" s="68"/>
      <c r="J3125" s="68"/>
      <c r="K3125" s="68"/>
      <c r="L3125" s="71">
        <f>SUM(L3124:L3124)</f>
        <v>432.21</v>
      </c>
    </row>
    <row r="3126" ht="15" customHeight="1" spans="1:12">
      <c r="A3126" s="63" t="s">
        <v>2389</v>
      </c>
      <c r="B3126" s="63"/>
      <c r="C3126" s="63"/>
      <c r="D3126" s="64" t="s">
        <v>4</v>
      </c>
      <c r="E3126" s="64"/>
      <c r="F3126" s="64"/>
      <c r="G3126" s="64" t="s">
        <v>2297</v>
      </c>
      <c r="H3126" s="64" t="s">
        <v>2298</v>
      </c>
      <c r="I3126" s="64"/>
      <c r="J3126" s="64" t="s">
        <v>2299</v>
      </c>
      <c r="K3126" s="64"/>
      <c r="L3126" s="64" t="s">
        <v>2300</v>
      </c>
    </row>
    <row r="3127" ht="21" customHeight="1" spans="1:12">
      <c r="A3127" s="65" t="s">
        <v>3219</v>
      </c>
      <c r="B3127" s="66" t="s">
        <v>3220</v>
      </c>
      <c r="C3127" s="66"/>
      <c r="D3127" s="65" t="s">
        <v>14</v>
      </c>
      <c r="E3127" s="65"/>
      <c r="F3127" s="65"/>
      <c r="G3127" s="65" t="s">
        <v>2392</v>
      </c>
      <c r="H3127" s="67">
        <v>1.5233</v>
      </c>
      <c r="I3127" s="67"/>
      <c r="J3127" s="70">
        <v>24.39</v>
      </c>
      <c r="K3127" s="70"/>
      <c r="L3127" s="70">
        <f>TRUNC(TRUNC(H3127,8)*J3127,2)</f>
        <v>37.15</v>
      </c>
    </row>
    <row r="3128" ht="15" customHeight="1" spans="1:12">
      <c r="A3128" s="65" t="s">
        <v>2710</v>
      </c>
      <c r="B3128" s="66" t="s">
        <v>2711</v>
      </c>
      <c r="C3128" s="66"/>
      <c r="D3128" s="65" t="s">
        <v>14</v>
      </c>
      <c r="E3128" s="65"/>
      <c r="F3128" s="65"/>
      <c r="G3128" s="65" t="s">
        <v>2392</v>
      </c>
      <c r="H3128" s="67">
        <v>1.5233</v>
      </c>
      <c r="I3128" s="67"/>
      <c r="J3128" s="70">
        <v>32.69</v>
      </c>
      <c r="K3128" s="70"/>
      <c r="L3128" s="70">
        <f>TRUNC(TRUNC(H3128,8)*J3128,2)</f>
        <v>49.79</v>
      </c>
    </row>
    <row r="3129" ht="18" customHeight="1" spans="1:12">
      <c r="A3129" s="2"/>
      <c r="B3129" s="2"/>
      <c r="C3129" s="2"/>
      <c r="D3129" s="2"/>
      <c r="E3129" s="2"/>
      <c r="F3129" s="2"/>
      <c r="G3129" s="2"/>
      <c r="H3129" s="68" t="s">
        <v>2393</v>
      </c>
      <c r="I3129" s="68"/>
      <c r="J3129" s="68"/>
      <c r="K3129" s="68"/>
      <c r="L3129" s="71">
        <f>SUM(L3127:L3128)</f>
        <v>86.94</v>
      </c>
    </row>
    <row r="3130" ht="15" customHeight="1" spans="1:12">
      <c r="A3130" s="2"/>
      <c r="B3130" s="2"/>
      <c r="C3130" s="2"/>
      <c r="D3130" s="2"/>
      <c r="E3130" s="2"/>
      <c r="F3130" s="2"/>
      <c r="G3130" s="2"/>
      <c r="H3130" s="69" t="s">
        <v>2318</v>
      </c>
      <c r="I3130" s="69"/>
      <c r="J3130" s="69"/>
      <c r="K3130" s="69"/>
      <c r="L3130" s="72">
        <f>SUM(L3125,L3129)</f>
        <v>519.15</v>
      </c>
    </row>
    <row r="3131" ht="9.95" customHeight="1" spans="1:12">
      <c r="A3131" s="2"/>
      <c r="B3131" s="2"/>
      <c r="C3131" s="2"/>
      <c r="D3131" s="2"/>
      <c r="E3131" s="2"/>
      <c r="F3131" s="2"/>
      <c r="G3131" s="2"/>
      <c r="H3131" s="61"/>
      <c r="I3131" s="61"/>
      <c r="J3131" s="61"/>
      <c r="K3131" s="61"/>
      <c r="L3131" s="61"/>
    </row>
    <row r="3132" ht="20.1" customHeight="1" spans="1:12">
      <c r="A3132" s="62" t="s">
        <v>3479</v>
      </c>
      <c r="B3132" s="62"/>
      <c r="C3132" s="62"/>
      <c r="D3132" s="62"/>
      <c r="E3132" s="62"/>
      <c r="F3132" s="62"/>
      <c r="G3132" s="62"/>
      <c r="H3132" s="62"/>
      <c r="I3132" s="62"/>
      <c r="J3132" s="62"/>
      <c r="K3132" s="62"/>
      <c r="L3132" s="62"/>
    </row>
    <row r="3133" ht="15" customHeight="1" spans="1:12">
      <c r="A3133" s="63" t="s">
        <v>2413</v>
      </c>
      <c r="B3133" s="63"/>
      <c r="C3133" s="63"/>
      <c r="D3133" s="64" t="s">
        <v>4</v>
      </c>
      <c r="E3133" s="64"/>
      <c r="F3133" s="64"/>
      <c r="G3133" s="64" t="s">
        <v>2297</v>
      </c>
      <c r="H3133" s="64" t="s">
        <v>2298</v>
      </c>
      <c r="I3133" s="64"/>
      <c r="J3133" s="64" t="s">
        <v>2299</v>
      </c>
      <c r="K3133" s="64"/>
      <c r="L3133" s="64" t="s">
        <v>2300</v>
      </c>
    </row>
    <row r="3134" ht="21" customHeight="1" spans="1:12">
      <c r="A3134" s="65" t="s">
        <v>3480</v>
      </c>
      <c r="B3134" s="66" t="s">
        <v>3481</v>
      </c>
      <c r="C3134" s="66"/>
      <c r="D3134" s="65" t="s">
        <v>3081</v>
      </c>
      <c r="E3134" s="65"/>
      <c r="F3134" s="65"/>
      <c r="G3134" s="65" t="s">
        <v>35</v>
      </c>
      <c r="H3134" s="67">
        <v>1</v>
      </c>
      <c r="I3134" s="67"/>
      <c r="J3134" s="70">
        <v>154.85</v>
      </c>
      <c r="K3134" s="70"/>
      <c r="L3134" s="70">
        <f>ROUND(ROUND(H3134,8)*J3134,2)</f>
        <v>154.85</v>
      </c>
    </row>
    <row r="3135" ht="29.1" customHeight="1" spans="1:12">
      <c r="A3135" s="65" t="s">
        <v>3482</v>
      </c>
      <c r="B3135" s="66" t="s">
        <v>3483</v>
      </c>
      <c r="C3135" s="66"/>
      <c r="D3135" s="65" t="s">
        <v>14</v>
      </c>
      <c r="E3135" s="65"/>
      <c r="F3135" s="65"/>
      <c r="G3135" s="65" t="s">
        <v>35</v>
      </c>
      <c r="H3135" s="67">
        <v>1</v>
      </c>
      <c r="I3135" s="67"/>
      <c r="J3135" s="70">
        <v>1.19</v>
      </c>
      <c r="K3135" s="70"/>
      <c r="L3135" s="70">
        <f>ROUND(ROUND(H3135,8)*J3135,2)</f>
        <v>1.19</v>
      </c>
    </row>
    <row r="3136" ht="15" customHeight="1" spans="1:12">
      <c r="A3136" s="2"/>
      <c r="B3136" s="2"/>
      <c r="C3136" s="2"/>
      <c r="D3136" s="2"/>
      <c r="E3136" s="2"/>
      <c r="F3136" s="2"/>
      <c r="G3136" s="2"/>
      <c r="H3136" s="68" t="s">
        <v>2424</v>
      </c>
      <c r="I3136" s="68"/>
      <c r="J3136" s="68"/>
      <c r="K3136" s="68"/>
      <c r="L3136" s="71">
        <f>SUM(L3134:L3135)</f>
        <v>156.04</v>
      </c>
    </row>
    <row r="3137" ht="15" customHeight="1" spans="1:12">
      <c r="A3137" s="63" t="s">
        <v>2389</v>
      </c>
      <c r="B3137" s="63"/>
      <c r="C3137" s="63"/>
      <c r="D3137" s="64" t="s">
        <v>4</v>
      </c>
      <c r="E3137" s="64"/>
      <c r="F3137" s="64"/>
      <c r="G3137" s="64" t="s">
        <v>2297</v>
      </c>
      <c r="H3137" s="64" t="s">
        <v>2298</v>
      </c>
      <c r="I3137" s="64"/>
      <c r="J3137" s="64" t="s">
        <v>2299</v>
      </c>
      <c r="K3137" s="64"/>
      <c r="L3137" s="64" t="s">
        <v>2300</v>
      </c>
    </row>
    <row r="3138" ht="21" customHeight="1" spans="1:12">
      <c r="A3138" s="65" t="s">
        <v>3219</v>
      </c>
      <c r="B3138" s="66" t="s">
        <v>3220</v>
      </c>
      <c r="C3138" s="66"/>
      <c r="D3138" s="65" t="s">
        <v>14</v>
      </c>
      <c r="E3138" s="65"/>
      <c r="F3138" s="65"/>
      <c r="G3138" s="65" t="s">
        <v>2392</v>
      </c>
      <c r="H3138" s="67">
        <v>0.0663</v>
      </c>
      <c r="I3138" s="67"/>
      <c r="J3138" s="70">
        <v>24.39</v>
      </c>
      <c r="K3138" s="70"/>
      <c r="L3138" s="70">
        <f>ROUND(ROUND(H3138,8)*J3138,2)</f>
        <v>1.62</v>
      </c>
    </row>
    <row r="3139" ht="15" customHeight="1" spans="1:12">
      <c r="A3139" s="65" t="s">
        <v>2710</v>
      </c>
      <c r="B3139" s="66" t="s">
        <v>2711</v>
      </c>
      <c r="C3139" s="66"/>
      <c r="D3139" s="65" t="s">
        <v>14</v>
      </c>
      <c r="E3139" s="65"/>
      <c r="F3139" s="65"/>
      <c r="G3139" s="65" t="s">
        <v>2392</v>
      </c>
      <c r="H3139" s="67">
        <v>0.0663</v>
      </c>
      <c r="I3139" s="67"/>
      <c r="J3139" s="70">
        <v>32.69</v>
      </c>
      <c r="K3139" s="70"/>
      <c r="L3139" s="70">
        <f>ROUND(ROUND(H3139,8)*J3139,2)</f>
        <v>2.17</v>
      </c>
    </row>
    <row r="3140" ht="18" customHeight="1" spans="1:12">
      <c r="A3140" s="2"/>
      <c r="B3140" s="2"/>
      <c r="C3140" s="2"/>
      <c r="D3140" s="2"/>
      <c r="E3140" s="2"/>
      <c r="F3140" s="2"/>
      <c r="G3140" s="2"/>
      <c r="H3140" s="68" t="s">
        <v>2393</v>
      </c>
      <c r="I3140" s="68"/>
      <c r="J3140" s="68"/>
      <c r="K3140" s="68"/>
      <c r="L3140" s="71">
        <f>SUM(L3138:L3139)</f>
        <v>3.79</v>
      </c>
    </row>
    <row r="3141" ht="15" customHeight="1" spans="1:12">
      <c r="A3141" s="93" t="s">
        <v>3484</v>
      </c>
      <c r="B3141" s="93"/>
      <c r="C3141" s="93"/>
      <c r="D3141" s="93"/>
      <c r="E3141" s="2"/>
      <c r="F3141" s="2"/>
      <c r="G3141" s="2"/>
      <c r="H3141" s="69" t="s">
        <v>2318</v>
      </c>
      <c r="I3141" s="69"/>
      <c r="J3141" s="69"/>
      <c r="K3141" s="69"/>
      <c r="L3141" s="72">
        <v>159.83</v>
      </c>
    </row>
    <row r="3142" ht="9.95" customHeight="1" spans="1:12">
      <c r="A3142" s="2"/>
      <c r="B3142" s="2"/>
      <c r="C3142" s="2"/>
      <c r="D3142" s="2"/>
      <c r="E3142" s="2"/>
      <c r="F3142" s="2"/>
      <c r="G3142" s="2"/>
      <c r="H3142" s="61"/>
      <c r="I3142" s="61"/>
      <c r="J3142" s="61"/>
      <c r="K3142" s="61"/>
      <c r="L3142" s="61"/>
    </row>
    <row r="3143" ht="20.1" customHeight="1" spans="1:12">
      <c r="A3143" s="62" t="s">
        <v>3485</v>
      </c>
      <c r="B3143" s="62"/>
      <c r="C3143" s="62"/>
      <c r="D3143" s="62"/>
      <c r="E3143" s="62"/>
      <c r="F3143" s="62"/>
      <c r="G3143" s="62"/>
      <c r="H3143" s="62"/>
      <c r="I3143" s="62"/>
      <c r="J3143" s="62"/>
      <c r="K3143" s="62"/>
      <c r="L3143" s="62"/>
    </row>
    <row r="3144" ht="15" customHeight="1" spans="1:12">
      <c r="A3144" s="63" t="s">
        <v>2413</v>
      </c>
      <c r="B3144" s="63"/>
      <c r="C3144" s="63"/>
      <c r="D3144" s="64" t="s">
        <v>4</v>
      </c>
      <c r="E3144" s="64"/>
      <c r="F3144" s="64"/>
      <c r="G3144" s="64" t="s">
        <v>2297</v>
      </c>
      <c r="H3144" s="64" t="s">
        <v>2298</v>
      </c>
      <c r="I3144" s="64"/>
      <c r="J3144" s="64" t="s">
        <v>2299</v>
      </c>
      <c r="K3144" s="64"/>
      <c r="L3144" s="64" t="s">
        <v>2300</v>
      </c>
    </row>
    <row r="3145" ht="21" customHeight="1" spans="1:12">
      <c r="A3145" s="65" t="s">
        <v>3486</v>
      </c>
      <c r="B3145" s="66" t="s">
        <v>3487</v>
      </c>
      <c r="C3145" s="66"/>
      <c r="D3145" s="65" t="s">
        <v>14</v>
      </c>
      <c r="E3145" s="65"/>
      <c r="F3145" s="65"/>
      <c r="G3145" s="65" t="s">
        <v>35</v>
      </c>
      <c r="H3145" s="67">
        <v>1</v>
      </c>
      <c r="I3145" s="67"/>
      <c r="J3145" s="70">
        <v>8.44</v>
      </c>
      <c r="K3145" s="70"/>
      <c r="L3145" s="70">
        <f>TRUNC(TRUNC(H3145,8)*J3145,2)</f>
        <v>8.44</v>
      </c>
    </row>
    <row r="3146" ht="29.1" customHeight="1" spans="1:12">
      <c r="A3146" s="65" t="s">
        <v>3488</v>
      </c>
      <c r="B3146" s="66" t="s">
        <v>3489</v>
      </c>
      <c r="C3146" s="66"/>
      <c r="D3146" s="65" t="s">
        <v>14</v>
      </c>
      <c r="E3146" s="65"/>
      <c r="F3146" s="65"/>
      <c r="G3146" s="65" t="s">
        <v>35</v>
      </c>
      <c r="H3146" s="67">
        <v>1</v>
      </c>
      <c r="I3146" s="67"/>
      <c r="J3146" s="70">
        <v>1.42</v>
      </c>
      <c r="K3146" s="70"/>
      <c r="L3146" s="70">
        <f>TRUNC(TRUNC(H3146,8)*J3146,2)</f>
        <v>1.42</v>
      </c>
    </row>
    <row r="3147" ht="15" customHeight="1" spans="1:12">
      <c r="A3147" s="2"/>
      <c r="B3147" s="2"/>
      <c r="C3147" s="2"/>
      <c r="D3147" s="2"/>
      <c r="E3147" s="2"/>
      <c r="F3147" s="2"/>
      <c r="G3147" s="2"/>
      <c r="H3147" s="68" t="s">
        <v>2424</v>
      </c>
      <c r="I3147" s="68"/>
      <c r="J3147" s="68"/>
      <c r="K3147" s="68"/>
      <c r="L3147" s="71">
        <f>SUM(L3145:L3146)</f>
        <v>9.86</v>
      </c>
    </row>
    <row r="3148" ht="15" customHeight="1" spans="1:12">
      <c r="A3148" s="63" t="s">
        <v>2389</v>
      </c>
      <c r="B3148" s="63"/>
      <c r="C3148" s="63"/>
      <c r="D3148" s="64" t="s">
        <v>4</v>
      </c>
      <c r="E3148" s="64"/>
      <c r="F3148" s="64"/>
      <c r="G3148" s="64" t="s">
        <v>2297</v>
      </c>
      <c r="H3148" s="64" t="s">
        <v>2298</v>
      </c>
      <c r="I3148" s="64"/>
      <c r="J3148" s="64" t="s">
        <v>2299</v>
      </c>
      <c r="K3148" s="64"/>
      <c r="L3148" s="64" t="s">
        <v>2300</v>
      </c>
    </row>
    <row r="3149" ht="21" customHeight="1" spans="1:12">
      <c r="A3149" s="65" t="s">
        <v>3219</v>
      </c>
      <c r="B3149" s="66" t="s">
        <v>3220</v>
      </c>
      <c r="C3149" s="66"/>
      <c r="D3149" s="65" t="s">
        <v>14</v>
      </c>
      <c r="E3149" s="65"/>
      <c r="F3149" s="65"/>
      <c r="G3149" s="65" t="s">
        <v>2392</v>
      </c>
      <c r="H3149" s="67">
        <v>0.0911</v>
      </c>
      <c r="I3149" s="67"/>
      <c r="J3149" s="70">
        <v>24.39</v>
      </c>
      <c r="K3149" s="70"/>
      <c r="L3149" s="70">
        <f>TRUNC(TRUNC(H3149,8)*J3149,2)</f>
        <v>2.22</v>
      </c>
    </row>
    <row r="3150" ht="15" customHeight="1" spans="1:12">
      <c r="A3150" s="65" t="s">
        <v>2710</v>
      </c>
      <c r="B3150" s="66" t="s">
        <v>2711</v>
      </c>
      <c r="C3150" s="66"/>
      <c r="D3150" s="65" t="s">
        <v>14</v>
      </c>
      <c r="E3150" s="65"/>
      <c r="F3150" s="65"/>
      <c r="G3150" s="65" t="s">
        <v>2392</v>
      </c>
      <c r="H3150" s="67">
        <v>0.0911</v>
      </c>
      <c r="I3150" s="67"/>
      <c r="J3150" s="70">
        <v>32.69</v>
      </c>
      <c r="K3150" s="70"/>
      <c r="L3150" s="70">
        <f>TRUNC(TRUNC(H3150,8)*J3150,2)</f>
        <v>2.97</v>
      </c>
    </row>
    <row r="3151" ht="18" customHeight="1" spans="1:12">
      <c r="A3151" s="2"/>
      <c r="B3151" s="2"/>
      <c r="C3151" s="2"/>
      <c r="D3151" s="2"/>
      <c r="E3151" s="2"/>
      <c r="F3151" s="2"/>
      <c r="G3151" s="2"/>
      <c r="H3151" s="68" t="s">
        <v>2393</v>
      </c>
      <c r="I3151" s="68"/>
      <c r="J3151" s="68"/>
      <c r="K3151" s="68"/>
      <c r="L3151" s="71">
        <f>SUM(L3149:L3150)</f>
        <v>5.19</v>
      </c>
    </row>
    <row r="3152" ht="15" customHeight="1" spans="1:12">
      <c r="A3152" s="2"/>
      <c r="B3152" s="2"/>
      <c r="C3152" s="2"/>
      <c r="D3152" s="2"/>
      <c r="E3152" s="2"/>
      <c r="F3152" s="2"/>
      <c r="G3152" s="2"/>
      <c r="H3152" s="69" t="s">
        <v>2318</v>
      </c>
      <c r="I3152" s="69"/>
      <c r="J3152" s="69"/>
      <c r="K3152" s="69"/>
      <c r="L3152" s="72">
        <f>SUM(L3147,L3151)</f>
        <v>15.05</v>
      </c>
    </row>
    <row r="3153" ht="9.95" customHeight="1" spans="1:12">
      <c r="A3153" s="2"/>
      <c r="B3153" s="2"/>
      <c r="C3153" s="2"/>
      <c r="D3153" s="2"/>
      <c r="E3153" s="2"/>
      <c r="F3153" s="2"/>
      <c r="G3153" s="2"/>
      <c r="H3153" s="61"/>
      <c r="I3153" s="61"/>
      <c r="J3153" s="61"/>
      <c r="K3153" s="61"/>
      <c r="L3153" s="61"/>
    </row>
    <row r="3154" ht="20.1" customHeight="1" spans="1:12">
      <c r="A3154" s="62" t="s">
        <v>3490</v>
      </c>
      <c r="B3154" s="62"/>
      <c r="C3154" s="62"/>
      <c r="D3154" s="62"/>
      <c r="E3154" s="62"/>
      <c r="F3154" s="62"/>
      <c r="G3154" s="62"/>
      <c r="H3154" s="62"/>
      <c r="I3154" s="62"/>
      <c r="J3154" s="62"/>
      <c r="K3154" s="62"/>
      <c r="L3154" s="62"/>
    </row>
    <row r="3155" ht="15" customHeight="1" spans="1:12">
      <c r="A3155" s="63" t="s">
        <v>2413</v>
      </c>
      <c r="B3155" s="63"/>
      <c r="C3155" s="63"/>
      <c r="D3155" s="64" t="s">
        <v>4</v>
      </c>
      <c r="E3155" s="64"/>
      <c r="F3155" s="64"/>
      <c r="G3155" s="64" t="s">
        <v>2297</v>
      </c>
      <c r="H3155" s="64" t="s">
        <v>2298</v>
      </c>
      <c r="I3155" s="64"/>
      <c r="J3155" s="64" t="s">
        <v>2299</v>
      </c>
      <c r="K3155" s="64"/>
      <c r="L3155" s="64" t="s">
        <v>2300</v>
      </c>
    </row>
    <row r="3156" ht="29.1" customHeight="1" spans="1:12">
      <c r="A3156" s="65" t="s">
        <v>3491</v>
      </c>
      <c r="B3156" s="66" t="s">
        <v>3492</v>
      </c>
      <c r="C3156" s="66"/>
      <c r="D3156" s="65" t="s">
        <v>14</v>
      </c>
      <c r="E3156" s="65"/>
      <c r="F3156" s="65"/>
      <c r="G3156" s="65" t="s">
        <v>35</v>
      </c>
      <c r="H3156" s="67">
        <v>1</v>
      </c>
      <c r="I3156" s="67"/>
      <c r="J3156" s="70">
        <v>719.33</v>
      </c>
      <c r="K3156" s="70"/>
      <c r="L3156" s="70">
        <f>ROUND(ROUND(H3156,8)*J3156,2)</f>
        <v>719.33</v>
      </c>
    </row>
    <row r="3157" ht="15" customHeight="1" spans="1:12">
      <c r="A3157" s="2"/>
      <c r="B3157" s="2"/>
      <c r="C3157" s="2"/>
      <c r="D3157" s="2"/>
      <c r="E3157" s="2"/>
      <c r="F3157" s="2"/>
      <c r="G3157" s="2"/>
      <c r="H3157" s="68" t="s">
        <v>2424</v>
      </c>
      <c r="I3157" s="68"/>
      <c r="J3157" s="68"/>
      <c r="K3157" s="68"/>
      <c r="L3157" s="71">
        <f>SUM(L3156:L3156)</f>
        <v>719.33</v>
      </c>
    </row>
    <row r="3158" ht="15" customHeight="1" spans="1:12">
      <c r="A3158" s="63" t="s">
        <v>2389</v>
      </c>
      <c r="B3158" s="63"/>
      <c r="C3158" s="63"/>
      <c r="D3158" s="64" t="s">
        <v>4</v>
      </c>
      <c r="E3158" s="64"/>
      <c r="F3158" s="64"/>
      <c r="G3158" s="64" t="s">
        <v>2297</v>
      </c>
      <c r="H3158" s="64" t="s">
        <v>2298</v>
      </c>
      <c r="I3158" s="64"/>
      <c r="J3158" s="64" t="s">
        <v>2299</v>
      </c>
      <c r="K3158" s="64"/>
      <c r="L3158" s="64" t="s">
        <v>2300</v>
      </c>
    </row>
    <row r="3159" ht="21" customHeight="1" spans="1:12">
      <c r="A3159" s="65" t="s">
        <v>3219</v>
      </c>
      <c r="B3159" s="66" t="s">
        <v>3220</v>
      </c>
      <c r="C3159" s="66"/>
      <c r="D3159" s="65" t="s">
        <v>14</v>
      </c>
      <c r="E3159" s="65"/>
      <c r="F3159" s="65"/>
      <c r="G3159" s="65" t="s">
        <v>2392</v>
      </c>
      <c r="H3159" s="67">
        <v>3.55436667</v>
      </c>
      <c r="I3159" s="67"/>
      <c r="J3159" s="70">
        <v>24.39</v>
      </c>
      <c r="K3159" s="70"/>
      <c r="L3159" s="70">
        <f>ROUND(ROUND(H3159,8)*J3159,2)</f>
        <v>86.69</v>
      </c>
    </row>
    <row r="3160" ht="15" customHeight="1" spans="1:12">
      <c r="A3160" s="65" t="s">
        <v>2710</v>
      </c>
      <c r="B3160" s="66" t="s">
        <v>2711</v>
      </c>
      <c r="C3160" s="66"/>
      <c r="D3160" s="65" t="s">
        <v>14</v>
      </c>
      <c r="E3160" s="65"/>
      <c r="F3160" s="65"/>
      <c r="G3160" s="65" t="s">
        <v>2392</v>
      </c>
      <c r="H3160" s="67">
        <v>3.55436667</v>
      </c>
      <c r="I3160" s="67"/>
      <c r="J3160" s="70">
        <v>32.69</v>
      </c>
      <c r="K3160" s="70"/>
      <c r="L3160" s="70">
        <f>ROUND(ROUND(H3160,8)*J3160,2)</f>
        <v>116.19</v>
      </c>
    </row>
    <row r="3161" ht="18" customHeight="1" spans="1:12">
      <c r="A3161" s="2"/>
      <c r="B3161" s="2"/>
      <c r="C3161" s="2"/>
      <c r="D3161" s="2"/>
      <c r="E3161" s="2"/>
      <c r="F3161" s="2"/>
      <c r="G3161" s="2"/>
      <c r="H3161" s="68" t="s">
        <v>2393</v>
      </c>
      <c r="I3161" s="68"/>
      <c r="J3161" s="68"/>
      <c r="K3161" s="68"/>
      <c r="L3161" s="71">
        <f>SUM(L3159:L3160)</f>
        <v>202.88</v>
      </c>
    </row>
    <row r="3162" ht="15" customHeight="1" spans="1:12">
      <c r="A3162" s="93" t="s">
        <v>3493</v>
      </c>
      <c r="B3162" s="93"/>
      <c r="C3162" s="93"/>
      <c r="D3162" s="93"/>
      <c r="E3162" s="2"/>
      <c r="F3162" s="2"/>
      <c r="G3162" s="2"/>
      <c r="H3162" s="69" t="s">
        <v>2318</v>
      </c>
      <c r="I3162" s="69"/>
      <c r="J3162" s="69"/>
      <c r="K3162" s="69"/>
      <c r="L3162" s="72">
        <v>922.21</v>
      </c>
    </row>
    <row r="3163" ht="9.95" customHeight="1" spans="1:12">
      <c r="A3163" s="2"/>
      <c r="B3163" s="2"/>
      <c r="C3163" s="2"/>
      <c r="D3163" s="2"/>
      <c r="E3163" s="2"/>
      <c r="F3163" s="2"/>
      <c r="G3163" s="2"/>
      <c r="H3163" s="61"/>
      <c r="I3163" s="61"/>
      <c r="J3163" s="61"/>
      <c r="K3163" s="61"/>
      <c r="L3163" s="61"/>
    </row>
    <row r="3164" ht="20.1" customHeight="1" spans="1:12">
      <c r="A3164" s="62" t="s">
        <v>3494</v>
      </c>
      <c r="B3164" s="62"/>
      <c r="C3164" s="62"/>
      <c r="D3164" s="62"/>
      <c r="E3164" s="62"/>
      <c r="F3164" s="62"/>
      <c r="G3164" s="62"/>
      <c r="H3164" s="62"/>
      <c r="I3164" s="62"/>
      <c r="J3164" s="62"/>
      <c r="K3164" s="62"/>
      <c r="L3164" s="62"/>
    </row>
    <row r="3165" ht="15" customHeight="1" spans="1:12">
      <c r="A3165" s="63" t="s">
        <v>2413</v>
      </c>
      <c r="B3165" s="63"/>
      <c r="C3165" s="63"/>
      <c r="D3165" s="64" t="s">
        <v>4</v>
      </c>
      <c r="E3165" s="64"/>
      <c r="F3165" s="64"/>
      <c r="G3165" s="64" t="s">
        <v>2297</v>
      </c>
      <c r="H3165" s="64" t="s">
        <v>2298</v>
      </c>
      <c r="I3165" s="64"/>
      <c r="J3165" s="64" t="s">
        <v>2299</v>
      </c>
      <c r="K3165" s="64"/>
      <c r="L3165" s="64" t="s">
        <v>2300</v>
      </c>
    </row>
    <row r="3166" ht="21" customHeight="1" spans="1:12">
      <c r="A3166" s="65" t="s">
        <v>3486</v>
      </c>
      <c r="B3166" s="66" t="s">
        <v>3487</v>
      </c>
      <c r="C3166" s="66"/>
      <c r="D3166" s="65" t="s">
        <v>14</v>
      </c>
      <c r="E3166" s="65"/>
      <c r="F3166" s="65"/>
      <c r="G3166" s="65" t="s">
        <v>35</v>
      </c>
      <c r="H3166" s="67">
        <v>1</v>
      </c>
      <c r="I3166" s="67"/>
      <c r="J3166" s="70">
        <v>8.44</v>
      </c>
      <c r="K3166" s="70"/>
      <c r="L3166" s="70">
        <f>TRUNC(TRUNC(H3166,8)*J3166,2)</f>
        <v>8.44</v>
      </c>
    </row>
    <row r="3167" ht="29.1" customHeight="1" spans="1:12">
      <c r="A3167" s="65" t="s">
        <v>3482</v>
      </c>
      <c r="B3167" s="66" t="s">
        <v>3483</v>
      </c>
      <c r="C3167" s="66"/>
      <c r="D3167" s="65" t="s">
        <v>14</v>
      </c>
      <c r="E3167" s="65"/>
      <c r="F3167" s="65"/>
      <c r="G3167" s="65" t="s">
        <v>35</v>
      </c>
      <c r="H3167" s="67">
        <v>1</v>
      </c>
      <c r="I3167" s="67"/>
      <c r="J3167" s="70">
        <v>1.19</v>
      </c>
      <c r="K3167" s="70"/>
      <c r="L3167" s="70">
        <f>TRUNC(TRUNC(H3167,8)*J3167,2)</f>
        <v>1.19</v>
      </c>
    </row>
    <row r="3168" ht="15" customHeight="1" spans="1:12">
      <c r="A3168" s="2"/>
      <c r="B3168" s="2"/>
      <c r="C3168" s="2"/>
      <c r="D3168" s="2"/>
      <c r="E3168" s="2"/>
      <c r="F3168" s="2"/>
      <c r="G3168" s="2"/>
      <c r="H3168" s="68" t="s">
        <v>2424</v>
      </c>
      <c r="I3168" s="68"/>
      <c r="J3168" s="68"/>
      <c r="K3168" s="68"/>
      <c r="L3168" s="71">
        <f>SUM(L3166:L3167)</f>
        <v>9.63</v>
      </c>
    </row>
    <row r="3169" ht="15" customHeight="1" spans="1:12">
      <c r="A3169" s="63" t="s">
        <v>2389</v>
      </c>
      <c r="B3169" s="63"/>
      <c r="C3169" s="63"/>
      <c r="D3169" s="64" t="s">
        <v>4</v>
      </c>
      <c r="E3169" s="64"/>
      <c r="F3169" s="64"/>
      <c r="G3169" s="64" t="s">
        <v>2297</v>
      </c>
      <c r="H3169" s="64" t="s">
        <v>2298</v>
      </c>
      <c r="I3169" s="64"/>
      <c r="J3169" s="64" t="s">
        <v>2299</v>
      </c>
      <c r="K3169" s="64"/>
      <c r="L3169" s="64" t="s">
        <v>2300</v>
      </c>
    </row>
    <row r="3170" ht="21" customHeight="1" spans="1:12">
      <c r="A3170" s="65" t="s">
        <v>3219</v>
      </c>
      <c r="B3170" s="66" t="s">
        <v>3220</v>
      </c>
      <c r="C3170" s="66"/>
      <c r="D3170" s="65" t="s">
        <v>14</v>
      </c>
      <c r="E3170" s="65"/>
      <c r="F3170" s="65"/>
      <c r="G3170" s="65" t="s">
        <v>2392</v>
      </c>
      <c r="H3170" s="67">
        <v>0.0663</v>
      </c>
      <c r="I3170" s="67"/>
      <c r="J3170" s="70">
        <v>24.39</v>
      </c>
      <c r="K3170" s="70"/>
      <c r="L3170" s="70">
        <f>TRUNC(TRUNC(H3170,8)*J3170,2)</f>
        <v>1.61</v>
      </c>
    </row>
    <row r="3171" ht="15" customHeight="1" spans="1:12">
      <c r="A3171" s="65" t="s">
        <v>2710</v>
      </c>
      <c r="B3171" s="66" t="s">
        <v>2711</v>
      </c>
      <c r="C3171" s="66"/>
      <c r="D3171" s="65" t="s">
        <v>14</v>
      </c>
      <c r="E3171" s="65"/>
      <c r="F3171" s="65"/>
      <c r="G3171" s="65" t="s">
        <v>2392</v>
      </c>
      <c r="H3171" s="67">
        <v>0.0663</v>
      </c>
      <c r="I3171" s="67"/>
      <c r="J3171" s="70">
        <v>32.69</v>
      </c>
      <c r="K3171" s="70"/>
      <c r="L3171" s="70">
        <f>TRUNC(TRUNC(H3171,8)*J3171,2)</f>
        <v>2.16</v>
      </c>
    </row>
    <row r="3172" ht="18" customHeight="1" spans="1:12">
      <c r="A3172" s="2"/>
      <c r="B3172" s="2"/>
      <c r="C3172" s="2"/>
      <c r="D3172" s="2"/>
      <c r="E3172" s="2"/>
      <c r="F3172" s="2"/>
      <c r="G3172" s="2"/>
      <c r="H3172" s="68" t="s">
        <v>2393</v>
      </c>
      <c r="I3172" s="68"/>
      <c r="J3172" s="68"/>
      <c r="K3172" s="68"/>
      <c r="L3172" s="71">
        <f>SUM(L3170:L3171)</f>
        <v>3.77</v>
      </c>
    </row>
    <row r="3173" ht="15" customHeight="1" spans="1:12">
      <c r="A3173" s="2"/>
      <c r="B3173" s="2"/>
      <c r="C3173" s="2"/>
      <c r="D3173" s="2"/>
      <c r="E3173" s="2"/>
      <c r="F3173" s="2"/>
      <c r="G3173" s="2"/>
      <c r="H3173" s="69" t="s">
        <v>2318</v>
      </c>
      <c r="I3173" s="69"/>
      <c r="J3173" s="69"/>
      <c r="K3173" s="69"/>
      <c r="L3173" s="72">
        <f>SUM(L3168,L3172)</f>
        <v>13.4</v>
      </c>
    </row>
    <row r="3174" ht="9.95" customHeight="1" spans="1:12">
      <c r="A3174" s="2"/>
      <c r="B3174" s="2"/>
      <c r="C3174" s="2"/>
      <c r="D3174" s="2"/>
      <c r="E3174" s="2"/>
      <c r="F3174" s="2"/>
      <c r="G3174" s="2"/>
      <c r="H3174" s="61"/>
      <c r="I3174" s="61"/>
      <c r="J3174" s="61"/>
      <c r="K3174" s="61"/>
      <c r="L3174" s="61"/>
    </row>
    <row r="3175" ht="20.1" customHeight="1" spans="1:12">
      <c r="A3175" s="62" t="s">
        <v>3495</v>
      </c>
      <c r="B3175" s="62"/>
      <c r="C3175" s="62"/>
      <c r="D3175" s="62"/>
      <c r="E3175" s="62"/>
      <c r="F3175" s="62"/>
      <c r="G3175" s="62"/>
      <c r="H3175" s="62"/>
      <c r="I3175" s="62"/>
      <c r="J3175" s="62"/>
      <c r="K3175" s="62"/>
      <c r="L3175" s="62"/>
    </row>
    <row r="3176" ht="15" customHeight="1" spans="1:12">
      <c r="A3176" s="63" t="s">
        <v>2413</v>
      </c>
      <c r="B3176" s="63"/>
      <c r="C3176" s="63"/>
      <c r="D3176" s="64" t="s">
        <v>4</v>
      </c>
      <c r="E3176" s="64"/>
      <c r="F3176" s="64"/>
      <c r="G3176" s="64" t="s">
        <v>2297</v>
      </c>
      <c r="H3176" s="64" t="s">
        <v>2298</v>
      </c>
      <c r="I3176" s="64"/>
      <c r="J3176" s="64" t="s">
        <v>2299</v>
      </c>
      <c r="K3176" s="64"/>
      <c r="L3176" s="64" t="s">
        <v>2300</v>
      </c>
    </row>
    <row r="3177" ht="21" customHeight="1" spans="1:12">
      <c r="A3177" s="65" t="s">
        <v>3469</v>
      </c>
      <c r="B3177" s="66" t="s">
        <v>3470</v>
      </c>
      <c r="C3177" s="66"/>
      <c r="D3177" s="65" t="s">
        <v>14</v>
      </c>
      <c r="E3177" s="65"/>
      <c r="F3177" s="65"/>
      <c r="G3177" s="65" t="s">
        <v>35</v>
      </c>
      <c r="H3177" s="67">
        <v>1</v>
      </c>
      <c r="I3177" s="67"/>
      <c r="J3177" s="70">
        <v>59.32</v>
      </c>
      <c r="K3177" s="70"/>
      <c r="L3177" s="70">
        <f>TRUNC(TRUNC(H3177,8)*J3177,2)</f>
        <v>59.32</v>
      </c>
    </row>
    <row r="3178" ht="29.1" customHeight="1" spans="1:12">
      <c r="A3178" s="65" t="s">
        <v>3488</v>
      </c>
      <c r="B3178" s="66" t="s">
        <v>3489</v>
      </c>
      <c r="C3178" s="66"/>
      <c r="D3178" s="65" t="s">
        <v>14</v>
      </c>
      <c r="E3178" s="65"/>
      <c r="F3178" s="65"/>
      <c r="G3178" s="65" t="s">
        <v>35</v>
      </c>
      <c r="H3178" s="67">
        <v>3</v>
      </c>
      <c r="I3178" s="67"/>
      <c r="J3178" s="70">
        <v>1.42</v>
      </c>
      <c r="K3178" s="70"/>
      <c r="L3178" s="70">
        <f>TRUNC(TRUNC(H3178,8)*J3178,2)</f>
        <v>4.26</v>
      </c>
    </row>
    <row r="3179" ht="15" customHeight="1" spans="1:12">
      <c r="A3179" s="2"/>
      <c r="B3179" s="2"/>
      <c r="C3179" s="2"/>
      <c r="D3179" s="2"/>
      <c r="E3179" s="2"/>
      <c r="F3179" s="2"/>
      <c r="G3179" s="2"/>
      <c r="H3179" s="68" t="s">
        <v>2424</v>
      </c>
      <c r="I3179" s="68"/>
      <c r="J3179" s="68"/>
      <c r="K3179" s="68"/>
      <c r="L3179" s="71">
        <f>SUM(L3177:L3178)</f>
        <v>63.58</v>
      </c>
    </row>
    <row r="3180" ht="15" customHeight="1" spans="1:12">
      <c r="A3180" s="63" t="s">
        <v>2389</v>
      </c>
      <c r="B3180" s="63"/>
      <c r="C3180" s="63"/>
      <c r="D3180" s="64" t="s">
        <v>4</v>
      </c>
      <c r="E3180" s="64"/>
      <c r="F3180" s="64"/>
      <c r="G3180" s="64" t="s">
        <v>2297</v>
      </c>
      <c r="H3180" s="64" t="s">
        <v>2298</v>
      </c>
      <c r="I3180" s="64"/>
      <c r="J3180" s="64" t="s">
        <v>2299</v>
      </c>
      <c r="K3180" s="64"/>
      <c r="L3180" s="64" t="s">
        <v>2300</v>
      </c>
    </row>
    <row r="3181" ht="21" customHeight="1" spans="1:12">
      <c r="A3181" s="65" t="s">
        <v>3219</v>
      </c>
      <c r="B3181" s="66" t="s">
        <v>3220</v>
      </c>
      <c r="C3181" s="66"/>
      <c r="D3181" s="65" t="s">
        <v>14</v>
      </c>
      <c r="E3181" s="65"/>
      <c r="F3181" s="65"/>
      <c r="G3181" s="65" t="s">
        <v>2392</v>
      </c>
      <c r="H3181" s="67">
        <v>0.2734</v>
      </c>
      <c r="I3181" s="67"/>
      <c r="J3181" s="70">
        <v>24.39</v>
      </c>
      <c r="K3181" s="70"/>
      <c r="L3181" s="70">
        <f>TRUNC(TRUNC(H3181,8)*J3181,2)</f>
        <v>6.66</v>
      </c>
    </row>
    <row r="3182" ht="15" customHeight="1" spans="1:12">
      <c r="A3182" s="65" t="s">
        <v>2710</v>
      </c>
      <c r="B3182" s="66" t="s">
        <v>2711</v>
      </c>
      <c r="C3182" s="66"/>
      <c r="D3182" s="65" t="s">
        <v>14</v>
      </c>
      <c r="E3182" s="65"/>
      <c r="F3182" s="65"/>
      <c r="G3182" s="65" t="s">
        <v>2392</v>
      </c>
      <c r="H3182" s="67">
        <v>0.2734</v>
      </c>
      <c r="I3182" s="67"/>
      <c r="J3182" s="70">
        <v>32.69</v>
      </c>
      <c r="K3182" s="70"/>
      <c r="L3182" s="70">
        <f>TRUNC(TRUNC(H3182,8)*J3182,2)</f>
        <v>8.93</v>
      </c>
    </row>
    <row r="3183" ht="18" customHeight="1" spans="1:12">
      <c r="A3183" s="2"/>
      <c r="B3183" s="2"/>
      <c r="C3183" s="2"/>
      <c r="D3183" s="2"/>
      <c r="E3183" s="2"/>
      <c r="F3183" s="2"/>
      <c r="G3183" s="2"/>
      <c r="H3183" s="68" t="s">
        <v>2393</v>
      </c>
      <c r="I3183" s="68"/>
      <c r="J3183" s="68"/>
      <c r="K3183" s="68"/>
      <c r="L3183" s="71">
        <f>SUM(L3181:L3182)</f>
        <v>15.59</v>
      </c>
    </row>
    <row r="3184" ht="15" customHeight="1" spans="1:12">
      <c r="A3184" s="2"/>
      <c r="B3184" s="2"/>
      <c r="C3184" s="2"/>
      <c r="D3184" s="2"/>
      <c r="E3184" s="2"/>
      <c r="F3184" s="2"/>
      <c r="G3184" s="2"/>
      <c r="H3184" s="69" t="s">
        <v>2318</v>
      </c>
      <c r="I3184" s="69"/>
      <c r="J3184" s="69"/>
      <c r="K3184" s="69"/>
      <c r="L3184" s="72">
        <f>SUM(L3179,L3183)</f>
        <v>79.17</v>
      </c>
    </row>
    <row r="3185" ht="9.95" customHeight="1" spans="1:12">
      <c r="A3185" s="2"/>
      <c r="B3185" s="2"/>
      <c r="C3185" s="2"/>
      <c r="D3185" s="2"/>
      <c r="E3185" s="2"/>
      <c r="F3185" s="2"/>
      <c r="G3185" s="2"/>
      <c r="H3185" s="61"/>
      <c r="I3185" s="61"/>
      <c r="J3185" s="61"/>
      <c r="K3185" s="61"/>
      <c r="L3185" s="61"/>
    </row>
    <row r="3186" ht="20.1" customHeight="1" spans="1:12">
      <c r="A3186" s="62" t="s">
        <v>3496</v>
      </c>
      <c r="B3186" s="62"/>
      <c r="C3186" s="62"/>
      <c r="D3186" s="62"/>
      <c r="E3186" s="62"/>
      <c r="F3186" s="62"/>
      <c r="G3186" s="62"/>
      <c r="H3186" s="62"/>
      <c r="I3186" s="62"/>
      <c r="J3186" s="62"/>
      <c r="K3186" s="62"/>
      <c r="L3186" s="62"/>
    </row>
    <row r="3187" ht="15" customHeight="1" spans="1:12">
      <c r="A3187" s="63" t="s">
        <v>2413</v>
      </c>
      <c r="B3187" s="63"/>
      <c r="C3187" s="63"/>
      <c r="D3187" s="64" t="s">
        <v>4</v>
      </c>
      <c r="E3187" s="64"/>
      <c r="F3187" s="64"/>
      <c r="G3187" s="64" t="s">
        <v>2297</v>
      </c>
      <c r="H3187" s="64" t="s">
        <v>2298</v>
      </c>
      <c r="I3187" s="64"/>
      <c r="J3187" s="64" t="s">
        <v>2299</v>
      </c>
      <c r="K3187" s="64"/>
      <c r="L3187" s="64" t="s">
        <v>2300</v>
      </c>
    </row>
    <row r="3188" ht="21" customHeight="1" spans="1:12">
      <c r="A3188" s="65" t="s">
        <v>3486</v>
      </c>
      <c r="B3188" s="66" t="s">
        <v>3487</v>
      </c>
      <c r="C3188" s="66"/>
      <c r="D3188" s="65" t="s">
        <v>14</v>
      </c>
      <c r="E3188" s="65"/>
      <c r="F3188" s="65"/>
      <c r="G3188" s="65" t="s">
        <v>35</v>
      </c>
      <c r="H3188" s="67">
        <v>1</v>
      </c>
      <c r="I3188" s="67"/>
      <c r="J3188" s="70">
        <v>8.44</v>
      </c>
      <c r="K3188" s="70"/>
      <c r="L3188" s="70">
        <f>TRUNC(TRUNC(H3188,8)*J3188,2)</f>
        <v>8.44</v>
      </c>
    </row>
    <row r="3189" ht="29.1" customHeight="1" spans="1:12">
      <c r="A3189" s="65" t="s">
        <v>3471</v>
      </c>
      <c r="B3189" s="66" t="s">
        <v>3472</v>
      </c>
      <c r="C3189" s="66"/>
      <c r="D3189" s="65" t="s">
        <v>14</v>
      </c>
      <c r="E3189" s="65"/>
      <c r="F3189" s="65"/>
      <c r="G3189" s="65" t="s">
        <v>35</v>
      </c>
      <c r="H3189" s="67">
        <v>1</v>
      </c>
      <c r="I3189" s="67"/>
      <c r="J3189" s="70">
        <v>0.92</v>
      </c>
      <c r="K3189" s="70"/>
      <c r="L3189" s="70">
        <f>TRUNC(TRUNC(H3189,8)*J3189,2)</f>
        <v>0.92</v>
      </c>
    </row>
    <row r="3190" ht="15" customHeight="1" spans="1:12">
      <c r="A3190" s="2"/>
      <c r="B3190" s="2"/>
      <c r="C3190" s="2"/>
      <c r="D3190" s="2"/>
      <c r="E3190" s="2"/>
      <c r="F3190" s="2"/>
      <c r="G3190" s="2"/>
      <c r="H3190" s="68" t="s">
        <v>2424</v>
      </c>
      <c r="I3190" s="68"/>
      <c r="J3190" s="68"/>
      <c r="K3190" s="68"/>
      <c r="L3190" s="71">
        <f>SUM(L3188:L3189)</f>
        <v>9.36</v>
      </c>
    </row>
    <row r="3191" ht="15" customHeight="1" spans="1:12">
      <c r="A3191" s="63" t="s">
        <v>2389</v>
      </c>
      <c r="B3191" s="63"/>
      <c r="C3191" s="63"/>
      <c r="D3191" s="64" t="s">
        <v>4</v>
      </c>
      <c r="E3191" s="64"/>
      <c r="F3191" s="64"/>
      <c r="G3191" s="64" t="s">
        <v>2297</v>
      </c>
      <c r="H3191" s="64" t="s">
        <v>2298</v>
      </c>
      <c r="I3191" s="64"/>
      <c r="J3191" s="64" t="s">
        <v>2299</v>
      </c>
      <c r="K3191" s="64"/>
      <c r="L3191" s="64" t="s">
        <v>2300</v>
      </c>
    </row>
    <row r="3192" ht="21" customHeight="1" spans="1:12">
      <c r="A3192" s="65" t="s">
        <v>3219</v>
      </c>
      <c r="B3192" s="66" t="s">
        <v>3220</v>
      </c>
      <c r="C3192" s="66"/>
      <c r="D3192" s="65" t="s">
        <v>14</v>
      </c>
      <c r="E3192" s="65"/>
      <c r="F3192" s="65"/>
      <c r="G3192" s="65" t="s">
        <v>2392</v>
      </c>
      <c r="H3192" s="67">
        <v>0.0476</v>
      </c>
      <c r="I3192" s="67"/>
      <c r="J3192" s="70">
        <v>24.39</v>
      </c>
      <c r="K3192" s="70"/>
      <c r="L3192" s="70">
        <f>TRUNC(TRUNC(H3192,8)*J3192,2)</f>
        <v>1.16</v>
      </c>
    </row>
    <row r="3193" ht="15" customHeight="1" spans="1:12">
      <c r="A3193" s="65" t="s">
        <v>2710</v>
      </c>
      <c r="B3193" s="66" t="s">
        <v>2711</v>
      </c>
      <c r="C3193" s="66"/>
      <c r="D3193" s="65" t="s">
        <v>14</v>
      </c>
      <c r="E3193" s="65"/>
      <c r="F3193" s="65"/>
      <c r="G3193" s="65" t="s">
        <v>2392</v>
      </c>
      <c r="H3193" s="67">
        <v>0.0476</v>
      </c>
      <c r="I3193" s="67"/>
      <c r="J3193" s="70">
        <v>32.69</v>
      </c>
      <c r="K3193" s="70"/>
      <c r="L3193" s="70">
        <f>TRUNC(TRUNC(H3193,8)*J3193,2)</f>
        <v>1.55</v>
      </c>
    </row>
    <row r="3194" ht="18" customHeight="1" spans="1:12">
      <c r="A3194" s="2"/>
      <c r="B3194" s="2"/>
      <c r="C3194" s="2"/>
      <c r="D3194" s="2"/>
      <c r="E3194" s="2"/>
      <c r="F3194" s="2"/>
      <c r="G3194" s="2"/>
      <c r="H3194" s="68" t="s">
        <v>2393</v>
      </c>
      <c r="I3194" s="68"/>
      <c r="J3194" s="68"/>
      <c r="K3194" s="68"/>
      <c r="L3194" s="71">
        <f>SUM(L3192:L3193)</f>
        <v>2.71</v>
      </c>
    </row>
    <row r="3195" ht="15" customHeight="1" spans="1:12">
      <c r="A3195" s="2"/>
      <c r="B3195" s="2"/>
      <c r="C3195" s="2"/>
      <c r="D3195" s="2"/>
      <c r="E3195" s="2"/>
      <c r="F3195" s="2"/>
      <c r="G3195" s="2"/>
      <c r="H3195" s="69" t="s">
        <v>2318</v>
      </c>
      <c r="I3195" s="69"/>
      <c r="J3195" s="69"/>
      <c r="K3195" s="69"/>
      <c r="L3195" s="72">
        <f>SUM(L3190,L3194)</f>
        <v>12.07</v>
      </c>
    </row>
    <row r="3196" ht="9.95" customHeight="1" spans="1:12">
      <c r="A3196" s="2"/>
      <c r="B3196" s="2"/>
      <c r="C3196" s="2"/>
      <c r="D3196" s="2"/>
      <c r="E3196" s="2"/>
      <c r="F3196" s="2"/>
      <c r="G3196" s="2"/>
      <c r="H3196" s="61"/>
      <c r="I3196" s="61"/>
      <c r="J3196" s="61"/>
      <c r="K3196" s="61"/>
      <c r="L3196" s="61"/>
    </row>
    <row r="3197" ht="20.1" customHeight="1" spans="1:12">
      <c r="A3197" s="62" t="s">
        <v>3497</v>
      </c>
      <c r="B3197" s="62"/>
      <c r="C3197" s="62"/>
      <c r="D3197" s="62"/>
      <c r="E3197" s="62"/>
      <c r="F3197" s="62"/>
      <c r="G3197" s="62"/>
      <c r="H3197" s="62"/>
      <c r="I3197" s="62"/>
      <c r="J3197" s="62"/>
      <c r="K3197" s="62"/>
      <c r="L3197" s="62"/>
    </row>
    <row r="3198" ht="15" customHeight="1" spans="1:12">
      <c r="A3198" s="63" t="s">
        <v>2413</v>
      </c>
      <c r="B3198" s="63"/>
      <c r="C3198" s="63"/>
      <c r="D3198" s="64" t="s">
        <v>4</v>
      </c>
      <c r="E3198" s="64"/>
      <c r="F3198" s="64"/>
      <c r="G3198" s="64" t="s">
        <v>2297</v>
      </c>
      <c r="H3198" s="64" t="s">
        <v>2298</v>
      </c>
      <c r="I3198" s="64"/>
      <c r="J3198" s="64" t="s">
        <v>2299</v>
      </c>
      <c r="K3198" s="64"/>
      <c r="L3198" s="64" t="s">
        <v>2300</v>
      </c>
    </row>
    <row r="3199" ht="29.1" customHeight="1" spans="1:12">
      <c r="A3199" s="65" t="s">
        <v>3498</v>
      </c>
      <c r="B3199" s="66" t="s">
        <v>3499</v>
      </c>
      <c r="C3199" s="66"/>
      <c r="D3199" s="65" t="s">
        <v>14</v>
      </c>
      <c r="E3199" s="65"/>
      <c r="F3199" s="65"/>
      <c r="G3199" s="65" t="s">
        <v>35</v>
      </c>
      <c r="H3199" s="67">
        <v>1</v>
      </c>
      <c r="I3199" s="67"/>
      <c r="J3199" s="70">
        <v>963.34</v>
      </c>
      <c r="K3199" s="70"/>
      <c r="L3199" s="70">
        <f>ROUND(ROUND(H3199,8)*J3199,2)</f>
        <v>963.34</v>
      </c>
    </row>
    <row r="3200" ht="15" customHeight="1" spans="1:12">
      <c r="A3200" s="2"/>
      <c r="B3200" s="2"/>
      <c r="C3200" s="2"/>
      <c r="D3200" s="2"/>
      <c r="E3200" s="2"/>
      <c r="F3200" s="2"/>
      <c r="G3200" s="2"/>
      <c r="H3200" s="68" t="s">
        <v>2424</v>
      </c>
      <c r="I3200" s="68"/>
      <c r="J3200" s="68"/>
      <c r="K3200" s="68"/>
      <c r="L3200" s="71">
        <f>SUM(L3199:L3199)</f>
        <v>963.34</v>
      </c>
    </row>
    <row r="3201" ht="15" customHeight="1" spans="1:12">
      <c r="A3201" s="63" t="s">
        <v>2389</v>
      </c>
      <c r="B3201" s="63"/>
      <c r="C3201" s="63"/>
      <c r="D3201" s="64" t="s">
        <v>4</v>
      </c>
      <c r="E3201" s="64"/>
      <c r="F3201" s="64"/>
      <c r="G3201" s="64" t="s">
        <v>2297</v>
      </c>
      <c r="H3201" s="64" t="s">
        <v>2298</v>
      </c>
      <c r="I3201" s="64"/>
      <c r="J3201" s="64" t="s">
        <v>2299</v>
      </c>
      <c r="K3201" s="64"/>
      <c r="L3201" s="64" t="s">
        <v>2300</v>
      </c>
    </row>
    <row r="3202" ht="21" customHeight="1" spans="1:12">
      <c r="A3202" s="65" t="s">
        <v>3219</v>
      </c>
      <c r="B3202" s="66" t="s">
        <v>3220</v>
      </c>
      <c r="C3202" s="66"/>
      <c r="D3202" s="65" t="s">
        <v>14</v>
      </c>
      <c r="E3202" s="65"/>
      <c r="F3202" s="65"/>
      <c r="G3202" s="65" t="s">
        <v>2392</v>
      </c>
      <c r="H3202" s="67">
        <v>3.55436667</v>
      </c>
      <c r="I3202" s="67"/>
      <c r="J3202" s="70">
        <v>24.39</v>
      </c>
      <c r="K3202" s="70"/>
      <c r="L3202" s="70">
        <f>ROUND(ROUND(H3202,8)*J3202,2)</f>
        <v>86.69</v>
      </c>
    </row>
    <row r="3203" ht="15" customHeight="1" spans="1:12">
      <c r="A3203" s="65" t="s">
        <v>2710</v>
      </c>
      <c r="B3203" s="66" t="s">
        <v>2711</v>
      </c>
      <c r="C3203" s="66"/>
      <c r="D3203" s="65" t="s">
        <v>14</v>
      </c>
      <c r="E3203" s="65"/>
      <c r="F3203" s="65"/>
      <c r="G3203" s="65" t="s">
        <v>2392</v>
      </c>
      <c r="H3203" s="67">
        <v>3.55436667</v>
      </c>
      <c r="I3203" s="67"/>
      <c r="J3203" s="70">
        <v>32.69</v>
      </c>
      <c r="K3203" s="70"/>
      <c r="L3203" s="70">
        <f>ROUND(ROUND(H3203,8)*J3203,2)</f>
        <v>116.19</v>
      </c>
    </row>
    <row r="3204" ht="18" customHeight="1" spans="1:12">
      <c r="A3204" s="2"/>
      <c r="B3204" s="2"/>
      <c r="C3204" s="2"/>
      <c r="D3204" s="2"/>
      <c r="E3204" s="2"/>
      <c r="F3204" s="2"/>
      <c r="G3204" s="2"/>
      <c r="H3204" s="68" t="s">
        <v>2393</v>
      </c>
      <c r="I3204" s="68"/>
      <c r="J3204" s="68"/>
      <c r="K3204" s="68"/>
      <c r="L3204" s="71">
        <f>SUM(L3202:L3203)</f>
        <v>202.88</v>
      </c>
    </row>
    <row r="3205" ht="15" customHeight="1" spans="1:12">
      <c r="A3205" s="93" t="s">
        <v>3500</v>
      </c>
      <c r="B3205" s="93"/>
      <c r="C3205" s="93"/>
      <c r="D3205" s="93"/>
      <c r="E3205" s="2"/>
      <c r="F3205" s="2"/>
      <c r="G3205" s="2"/>
      <c r="H3205" s="69" t="s">
        <v>2318</v>
      </c>
      <c r="I3205" s="69"/>
      <c r="J3205" s="69"/>
      <c r="K3205" s="69"/>
      <c r="L3205" s="72">
        <v>1166.22</v>
      </c>
    </row>
    <row r="3206" ht="2.1" customHeight="1" spans="1:12">
      <c r="A3206" s="93"/>
      <c r="B3206" s="93"/>
      <c r="C3206" s="93"/>
      <c r="D3206" s="93"/>
      <c r="E3206" s="2"/>
      <c r="F3206" s="2"/>
      <c r="G3206" s="2"/>
      <c r="H3206" s="2"/>
      <c r="I3206" s="2"/>
      <c r="J3206" s="2"/>
      <c r="K3206" s="2"/>
      <c r="L3206" s="2"/>
    </row>
    <row r="3207" ht="9.95" customHeight="1" spans="1:12">
      <c r="A3207" s="2"/>
      <c r="B3207" s="2"/>
      <c r="C3207" s="2"/>
      <c r="D3207" s="2"/>
      <c r="E3207" s="2"/>
      <c r="F3207" s="2"/>
      <c r="G3207" s="2"/>
      <c r="H3207" s="61"/>
      <c r="I3207" s="61"/>
      <c r="J3207" s="61"/>
      <c r="K3207" s="61"/>
      <c r="L3207" s="61"/>
    </row>
    <row r="3208" ht="20.1" customHeight="1" spans="1:12">
      <c r="A3208" s="62" t="s">
        <v>3501</v>
      </c>
      <c r="B3208" s="62"/>
      <c r="C3208" s="62"/>
      <c r="D3208" s="62"/>
      <c r="E3208" s="62"/>
      <c r="F3208" s="62"/>
      <c r="G3208" s="62"/>
      <c r="H3208" s="62"/>
      <c r="I3208" s="62"/>
      <c r="J3208" s="62"/>
      <c r="K3208" s="62"/>
      <c r="L3208" s="62"/>
    </row>
    <row r="3209" ht="15" customHeight="1" spans="1:12">
      <c r="A3209" s="63" t="s">
        <v>2413</v>
      </c>
      <c r="B3209" s="63"/>
      <c r="C3209" s="63"/>
      <c r="D3209" s="64" t="s">
        <v>4</v>
      </c>
      <c r="E3209" s="64"/>
      <c r="F3209" s="64"/>
      <c r="G3209" s="64" t="s">
        <v>2297</v>
      </c>
      <c r="H3209" s="64" t="s">
        <v>2298</v>
      </c>
      <c r="I3209" s="64"/>
      <c r="J3209" s="64" t="s">
        <v>2299</v>
      </c>
      <c r="K3209" s="64"/>
      <c r="L3209" s="64" t="s">
        <v>2300</v>
      </c>
    </row>
    <row r="3210" ht="21" customHeight="1" spans="1:12">
      <c r="A3210" s="65" t="s">
        <v>3469</v>
      </c>
      <c r="B3210" s="66" t="s">
        <v>3470</v>
      </c>
      <c r="C3210" s="66"/>
      <c r="D3210" s="65" t="s">
        <v>14</v>
      </c>
      <c r="E3210" s="65"/>
      <c r="F3210" s="65"/>
      <c r="G3210" s="65" t="s">
        <v>35</v>
      </c>
      <c r="H3210" s="67">
        <v>1</v>
      </c>
      <c r="I3210" s="67"/>
      <c r="J3210" s="70">
        <v>59.32</v>
      </c>
      <c r="K3210" s="70"/>
      <c r="L3210" s="70">
        <f>TRUNC(TRUNC(H3210,8)*J3210,2)</f>
        <v>59.32</v>
      </c>
    </row>
    <row r="3211" ht="29.1" customHeight="1" spans="1:12">
      <c r="A3211" s="65" t="s">
        <v>3502</v>
      </c>
      <c r="B3211" s="66" t="s">
        <v>3503</v>
      </c>
      <c r="C3211" s="66"/>
      <c r="D3211" s="65" t="s">
        <v>14</v>
      </c>
      <c r="E3211" s="65"/>
      <c r="F3211" s="65"/>
      <c r="G3211" s="65" t="s">
        <v>35</v>
      </c>
      <c r="H3211" s="67">
        <v>3</v>
      </c>
      <c r="I3211" s="67"/>
      <c r="J3211" s="70">
        <v>1.83</v>
      </c>
      <c r="K3211" s="70"/>
      <c r="L3211" s="70">
        <f>TRUNC(TRUNC(H3211,8)*J3211,2)</f>
        <v>5.49</v>
      </c>
    </row>
    <row r="3212" ht="15" customHeight="1" spans="1:12">
      <c r="A3212" s="2"/>
      <c r="B3212" s="2"/>
      <c r="C3212" s="2"/>
      <c r="D3212" s="2"/>
      <c r="E3212" s="2"/>
      <c r="F3212" s="2"/>
      <c r="G3212" s="2"/>
      <c r="H3212" s="68" t="s">
        <v>2424</v>
      </c>
      <c r="I3212" s="68"/>
      <c r="J3212" s="68"/>
      <c r="K3212" s="68"/>
      <c r="L3212" s="71">
        <f>SUM(L3210:L3211)</f>
        <v>64.81</v>
      </c>
    </row>
    <row r="3213" ht="15" customHeight="1" spans="1:12">
      <c r="A3213" s="63" t="s">
        <v>2389</v>
      </c>
      <c r="B3213" s="63"/>
      <c r="C3213" s="63"/>
      <c r="D3213" s="64" t="s">
        <v>4</v>
      </c>
      <c r="E3213" s="64"/>
      <c r="F3213" s="64"/>
      <c r="G3213" s="64" t="s">
        <v>2297</v>
      </c>
      <c r="H3213" s="64" t="s">
        <v>2298</v>
      </c>
      <c r="I3213" s="64"/>
      <c r="J3213" s="64" t="s">
        <v>2299</v>
      </c>
      <c r="K3213" s="64"/>
      <c r="L3213" s="64" t="s">
        <v>2300</v>
      </c>
    </row>
    <row r="3214" ht="21" customHeight="1" spans="1:12">
      <c r="A3214" s="65" t="s">
        <v>3219</v>
      </c>
      <c r="B3214" s="66" t="s">
        <v>3220</v>
      </c>
      <c r="C3214" s="66"/>
      <c r="D3214" s="65" t="s">
        <v>14</v>
      </c>
      <c r="E3214" s="65"/>
      <c r="F3214" s="65"/>
      <c r="G3214" s="65" t="s">
        <v>2392</v>
      </c>
      <c r="H3214" s="67">
        <v>0.5677</v>
      </c>
      <c r="I3214" s="67"/>
      <c r="J3214" s="70">
        <v>24.39</v>
      </c>
      <c r="K3214" s="70"/>
      <c r="L3214" s="70">
        <f>TRUNC(TRUNC(H3214,8)*J3214,2)</f>
        <v>13.84</v>
      </c>
    </row>
    <row r="3215" ht="15" customHeight="1" spans="1:12">
      <c r="A3215" s="65" t="s">
        <v>2710</v>
      </c>
      <c r="B3215" s="66" t="s">
        <v>2711</v>
      </c>
      <c r="C3215" s="66"/>
      <c r="D3215" s="65" t="s">
        <v>14</v>
      </c>
      <c r="E3215" s="65"/>
      <c r="F3215" s="65"/>
      <c r="G3215" s="65" t="s">
        <v>2392</v>
      </c>
      <c r="H3215" s="67">
        <v>0.5677</v>
      </c>
      <c r="I3215" s="67"/>
      <c r="J3215" s="70">
        <v>32.69</v>
      </c>
      <c r="K3215" s="70"/>
      <c r="L3215" s="70">
        <f>TRUNC(TRUNC(H3215,8)*J3215,2)</f>
        <v>18.55</v>
      </c>
    </row>
    <row r="3216" ht="18" customHeight="1" spans="1:12">
      <c r="A3216" s="2"/>
      <c r="B3216" s="2"/>
      <c r="C3216" s="2"/>
      <c r="D3216" s="2"/>
      <c r="E3216" s="2"/>
      <c r="F3216" s="2"/>
      <c r="G3216" s="2"/>
      <c r="H3216" s="68" t="s">
        <v>2393</v>
      </c>
      <c r="I3216" s="68"/>
      <c r="J3216" s="68"/>
      <c r="K3216" s="68"/>
      <c r="L3216" s="71">
        <f>SUM(L3214:L3215)</f>
        <v>32.39</v>
      </c>
    </row>
    <row r="3217" ht="15" customHeight="1" spans="1:12">
      <c r="A3217" s="2"/>
      <c r="B3217" s="2"/>
      <c r="C3217" s="2"/>
      <c r="D3217" s="2"/>
      <c r="E3217" s="2"/>
      <c r="F3217" s="2"/>
      <c r="G3217" s="2"/>
      <c r="H3217" s="69" t="s">
        <v>2318</v>
      </c>
      <c r="I3217" s="69"/>
      <c r="J3217" s="69"/>
      <c r="K3217" s="69"/>
      <c r="L3217" s="72">
        <f>SUM(L3212,L3216)</f>
        <v>97.2</v>
      </c>
    </row>
    <row r="3218" ht="9.95" customHeight="1" spans="1:12">
      <c r="A3218" s="2"/>
      <c r="B3218" s="2"/>
      <c r="C3218" s="2"/>
      <c r="D3218" s="2"/>
      <c r="E3218" s="2"/>
      <c r="F3218" s="2"/>
      <c r="G3218" s="2"/>
      <c r="H3218" s="61"/>
      <c r="I3218" s="61"/>
      <c r="J3218" s="61"/>
      <c r="K3218" s="61"/>
      <c r="L3218" s="61"/>
    </row>
    <row r="3219" ht="20.1" customHeight="1" spans="1:12">
      <c r="A3219" s="62" t="s">
        <v>3504</v>
      </c>
      <c r="B3219" s="62"/>
      <c r="C3219" s="62"/>
      <c r="D3219" s="62"/>
      <c r="E3219" s="62"/>
      <c r="F3219" s="62"/>
      <c r="G3219" s="62"/>
      <c r="H3219" s="62"/>
      <c r="I3219" s="62"/>
      <c r="J3219" s="62"/>
      <c r="K3219" s="62"/>
      <c r="L3219" s="62"/>
    </row>
    <row r="3220" ht="15" customHeight="1" spans="1:12">
      <c r="A3220" s="63" t="s">
        <v>2413</v>
      </c>
      <c r="B3220" s="63"/>
      <c r="C3220" s="63"/>
      <c r="D3220" s="64" t="s">
        <v>4</v>
      </c>
      <c r="E3220" s="64"/>
      <c r="F3220" s="64"/>
      <c r="G3220" s="64" t="s">
        <v>2297</v>
      </c>
      <c r="H3220" s="64" t="s">
        <v>2298</v>
      </c>
      <c r="I3220" s="64"/>
      <c r="J3220" s="64" t="s">
        <v>2299</v>
      </c>
      <c r="K3220" s="64"/>
      <c r="L3220" s="64" t="s">
        <v>2300</v>
      </c>
    </row>
    <row r="3221" ht="29.1" customHeight="1" spans="1:12">
      <c r="A3221" s="65" t="s">
        <v>3505</v>
      </c>
      <c r="B3221" s="66" t="s">
        <v>3506</v>
      </c>
      <c r="C3221" s="66"/>
      <c r="D3221" s="65" t="s">
        <v>14</v>
      </c>
      <c r="E3221" s="65"/>
      <c r="F3221" s="65"/>
      <c r="G3221" s="65" t="s">
        <v>35</v>
      </c>
      <c r="H3221" s="67">
        <v>1</v>
      </c>
      <c r="I3221" s="67"/>
      <c r="J3221" s="70">
        <v>864.65</v>
      </c>
      <c r="K3221" s="70"/>
      <c r="L3221" s="70">
        <f>ROUND(ROUND(H3221,8)*J3221,2)</f>
        <v>864.65</v>
      </c>
    </row>
    <row r="3222" ht="15" customHeight="1" spans="1:12">
      <c r="A3222" s="2"/>
      <c r="B3222" s="2"/>
      <c r="C3222" s="2"/>
      <c r="D3222" s="2"/>
      <c r="E3222" s="2"/>
      <c r="F3222" s="2"/>
      <c r="G3222" s="2"/>
      <c r="H3222" s="68" t="s">
        <v>2424</v>
      </c>
      <c r="I3222" s="68"/>
      <c r="J3222" s="68"/>
      <c r="K3222" s="68"/>
      <c r="L3222" s="71">
        <f>SUM(L3221:L3221)</f>
        <v>864.65</v>
      </c>
    </row>
    <row r="3223" ht="15" customHeight="1" spans="1:12">
      <c r="A3223" s="63" t="s">
        <v>2389</v>
      </c>
      <c r="B3223" s="63"/>
      <c r="C3223" s="63"/>
      <c r="D3223" s="64" t="s">
        <v>4</v>
      </c>
      <c r="E3223" s="64"/>
      <c r="F3223" s="64"/>
      <c r="G3223" s="64" t="s">
        <v>2297</v>
      </c>
      <c r="H3223" s="64" t="s">
        <v>2298</v>
      </c>
      <c r="I3223" s="64"/>
      <c r="J3223" s="64" t="s">
        <v>2299</v>
      </c>
      <c r="K3223" s="64"/>
      <c r="L3223" s="64" t="s">
        <v>2300</v>
      </c>
    </row>
    <row r="3224" ht="21" customHeight="1" spans="1:12">
      <c r="A3224" s="65" t="s">
        <v>3219</v>
      </c>
      <c r="B3224" s="66" t="s">
        <v>3220</v>
      </c>
      <c r="C3224" s="66"/>
      <c r="D3224" s="65" t="s">
        <v>14</v>
      </c>
      <c r="E3224" s="65"/>
      <c r="F3224" s="65"/>
      <c r="G3224" s="65" t="s">
        <v>2392</v>
      </c>
      <c r="H3224" s="67">
        <v>3.55436667</v>
      </c>
      <c r="I3224" s="67"/>
      <c r="J3224" s="70">
        <v>24.39</v>
      </c>
      <c r="K3224" s="70"/>
      <c r="L3224" s="70">
        <f>ROUND(ROUND(H3224,8)*J3224,2)</f>
        <v>86.69</v>
      </c>
    </row>
    <row r="3225" ht="15" customHeight="1" spans="1:12">
      <c r="A3225" s="65" t="s">
        <v>2710</v>
      </c>
      <c r="B3225" s="66" t="s">
        <v>2711</v>
      </c>
      <c r="C3225" s="66"/>
      <c r="D3225" s="65" t="s">
        <v>14</v>
      </c>
      <c r="E3225" s="65"/>
      <c r="F3225" s="65"/>
      <c r="G3225" s="65" t="s">
        <v>2392</v>
      </c>
      <c r="H3225" s="67">
        <v>3.55436667</v>
      </c>
      <c r="I3225" s="67"/>
      <c r="J3225" s="70">
        <v>32.69</v>
      </c>
      <c r="K3225" s="70"/>
      <c r="L3225" s="70">
        <f>ROUND(ROUND(H3225,8)*J3225,2)</f>
        <v>116.19</v>
      </c>
    </row>
    <row r="3226" ht="18" customHeight="1" spans="1:12">
      <c r="A3226" s="2"/>
      <c r="B3226" s="2"/>
      <c r="C3226" s="2"/>
      <c r="D3226" s="2"/>
      <c r="E3226" s="2"/>
      <c r="F3226" s="2"/>
      <c r="G3226" s="2"/>
      <c r="H3226" s="68" t="s">
        <v>2393</v>
      </c>
      <c r="I3226" s="68"/>
      <c r="J3226" s="68"/>
      <c r="K3226" s="68"/>
      <c r="L3226" s="71">
        <f>SUM(L3224:L3225)</f>
        <v>202.88</v>
      </c>
    </row>
    <row r="3227" ht="15" customHeight="1" spans="1:12">
      <c r="A3227" s="93" t="s">
        <v>3500</v>
      </c>
      <c r="B3227" s="93"/>
      <c r="C3227" s="93"/>
      <c r="D3227" s="93"/>
      <c r="E3227" s="2"/>
      <c r="F3227" s="2"/>
      <c r="G3227" s="2"/>
      <c r="H3227" s="69" t="s">
        <v>2318</v>
      </c>
      <c r="I3227" s="69"/>
      <c r="J3227" s="69"/>
      <c r="K3227" s="69"/>
      <c r="L3227" s="72">
        <v>1067.53</v>
      </c>
    </row>
    <row r="3228" ht="2.1" customHeight="1" spans="1:12">
      <c r="A3228" s="93"/>
      <c r="B3228" s="93"/>
      <c r="C3228" s="93"/>
      <c r="D3228" s="93"/>
      <c r="E3228" s="2"/>
      <c r="F3228" s="2"/>
      <c r="G3228" s="2"/>
      <c r="H3228" s="2"/>
      <c r="I3228" s="2"/>
      <c r="J3228" s="2"/>
      <c r="K3228" s="2"/>
      <c r="L3228" s="2"/>
    </row>
    <row r="3229" ht="9.95" customHeight="1" spans="1:12">
      <c r="A3229" s="2"/>
      <c r="B3229" s="2"/>
      <c r="C3229" s="2"/>
      <c r="D3229" s="2"/>
      <c r="E3229" s="2"/>
      <c r="F3229" s="2"/>
      <c r="G3229" s="2"/>
      <c r="H3229" s="61"/>
      <c r="I3229" s="61"/>
      <c r="J3229" s="61"/>
      <c r="K3229" s="61"/>
      <c r="L3229" s="61"/>
    </row>
    <row r="3230" ht="20.1" customHeight="1" spans="1:12">
      <c r="A3230" s="62" t="s">
        <v>3507</v>
      </c>
      <c r="B3230" s="62"/>
      <c r="C3230" s="62"/>
      <c r="D3230" s="62"/>
      <c r="E3230" s="62"/>
      <c r="F3230" s="62"/>
      <c r="G3230" s="62"/>
      <c r="H3230" s="62"/>
      <c r="I3230" s="62"/>
      <c r="J3230" s="62"/>
      <c r="K3230" s="62"/>
      <c r="L3230" s="62"/>
    </row>
    <row r="3231" ht="15" customHeight="1" spans="1:12">
      <c r="A3231" s="63" t="s">
        <v>2413</v>
      </c>
      <c r="B3231" s="63"/>
      <c r="C3231" s="63"/>
      <c r="D3231" s="64" t="s">
        <v>4</v>
      </c>
      <c r="E3231" s="64"/>
      <c r="F3231" s="64"/>
      <c r="G3231" s="64" t="s">
        <v>2297</v>
      </c>
      <c r="H3231" s="64" t="s">
        <v>2298</v>
      </c>
      <c r="I3231" s="64"/>
      <c r="J3231" s="64" t="s">
        <v>2299</v>
      </c>
      <c r="K3231" s="64"/>
      <c r="L3231" s="64" t="s">
        <v>2300</v>
      </c>
    </row>
    <row r="3232" ht="21" customHeight="1" spans="1:12">
      <c r="A3232" s="65" t="s">
        <v>3508</v>
      </c>
      <c r="B3232" s="66" t="s">
        <v>864</v>
      </c>
      <c r="C3232" s="66"/>
      <c r="D3232" s="65" t="s">
        <v>3081</v>
      </c>
      <c r="E3232" s="65"/>
      <c r="F3232" s="65"/>
      <c r="G3232" s="65" t="s">
        <v>35</v>
      </c>
      <c r="H3232" s="67">
        <v>1</v>
      </c>
      <c r="I3232" s="67"/>
      <c r="J3232" s="70">
        <v>66.9</v>
      </c>
      <c r="K3232" s="70"/>
      <c r="L3232" s="70">
        <f>ROUND(ROUND(H3232,8)*J3232,2)</f>
        <v>66.9</v>
      </c>
    </row>
    <row r="3233" ht="15" customHeight="1" spans="1:12">
      <c r="A3233" s="2"/>
      <c r="B3233" s="2"/>
      <c r="C3233" s="2"/>
      <c r="D3233" s="2"/>
      <c r="E3233" s="2"/>
      <c r="F3233" s="2"/>
      <c r="G3233" s="2"/>
      <c r="H3233" s="68" t="s">
        <v>2424</v>
      </c>
      <c r="I3233" s="68"/>
      <c r="J3233" s="68"/>
      <c r="K3233" s="68"/>
      <c r="L3233" s="71">
        <f>SUM(L3232:L3232)</f>
        <v>66.9</v>
      </c>
    </row>
    <row r="3234" ht="15" customHeight="1" spans="1:12">
      <c r="A3234" s="63" t="s">
        <v>2389</v>
      </c>
      <c r="B3234" s="63"/>
      <c r="C3234" s="63"/>
      <c r="D3234" s="64" t="s">
        <v>4</v>
      </c>
      <c r="E3234" s="64"/>
      <c r="F3234" s="64"/>
      <c r="G3234" s="64" t="s">
        <v>2297</v>
      </c>
      <c r="H3234" s="64" t="s">
        <v>2298</v>
      </c>
      <c r="I3234" s="64"/>
      <c r="J3234" s="64" t="s">
        <v>2299</v>
      </c>
      <c r="K3234" s="64"/>
      <c r="L3234" s="64" t="s">
        <v>2300</v>
      </c>
    </row>
    <row r="3235" ht="21" customHeight="1" spans="1:12">
      <c r="A3235" s="65" t="s">
        <v>3219</v>
      </c>
      <c r="B3235" s="66" t="s">
        <v>3220</v>
      </c>
      <c r="C3235" s="66"/>
      <c r="D3235" s="65" t="s">
        <v>14</v>
      </c>
      <c r="E3235" s="65"/>
      <c r="F3235" s="65"/>
      <c r="G3235" s="65" t="s">
        <v>2392</v>
      </c>
      <c r="H3235" s="67">
        <v>0.5677</v>
      </c>
      <c r="I3235" s="67"/>
      <c r="J3235" s="70">
        <v>24.39</v>
      </c>
      <c r="K3235" s="70"/>
      <c r="L3235" s="70">
        <f>ROUND(ROUND(H3235,8)*J3235,2)</f>
        <v>13.85</v>
      </c>
    </row>
    <row r="3236" ht="15" customHeight="1" spans="1:12">
      <c r="A3236" s="65" t="s">
        <v>2710</v>
      </c>
      <c r="B3236" s="66" t="s">
        <v>2711</v>
      </c>
      <c r="C3236" s="66"/>
      <c r="D3236" s="65" t="s">
        <v>14</v>
      </c>
      <c r="E3236" s="65"/>
      <c r="F3236" s="65"/>
      <c r="G3236" s="65" t="s">
        <v>2392</v>
      </c>
      <c r="H3236" s="67">
        <v>0.5677</v>
      </c>
      <c r="I3236" s="67"/>
      <c r="J3236" s="70">
        <v>32.69</v>
      </c>
      <c r="K3236" s="70"/>
      <c r="L3236" s="70">
        <f>ROUND(ROUND(H3236,8)*J3236,2)</f>
        <v>18.56</v>
      </c>
    </row>
    <row r="3237" ht="18" customHeight="1" spans="1:12">
      <c r="A3237" s="2"/>
      <c r="B3237" s="2"/>
      <c r="C3237" s="2"/>
      <c r="D3237" s="2"/>
      <c r="E3237" s="2"/>
      <c r="F3237" s="2"/>
      <c r="G3237" s="2"/>
      <c r="H3237" s="68" t="s">
        <v>2393</v>
      </c>
      <c r="I3237" s="68"/>
      <c r="J3237" s="68"/>
      <c r="K3237" s="68"/>
      <c r="L3237" s="71">
        <f>SUM(L3235:L3236)</f>
        <v>32.41</v>
      </c>
    </row>
    <row r="3238" ht="15" customHeight="1" spans="1:12">
      <c r="A3238" s="93" t="s">
        <v>3475</v>
      </c>
      <c r="B3238" s="93"/>
      <c r="C3238" s="93"/>
      <c r="D3238" s="93"/>
      <c r="E3238" s="2"/>
      <c r="F3238" s="2"/>
      <c r="G3238" s="2"/>
      <c r="H3238" s="69" t="s">
        <v>2318</v>
      </c>
      <c r="I3238" s="69"/>
      <c r="J3238" s="69"/>
      <c r="K3238" s="69"/>
      <c r="L3238" s="72">
        <v>99.31</v>
      </c>
    </row>
    <row r="3239" ht="9.95" customHeight="1" spans="1:12">
      <c r="A3239" s="2"/>
      <c r="B3239" s="2"/>
      <c r="C3239" s="2"/>
      <c r="D3239" s="2"/>
      <c r="E3239" s="2"/>
      <c r="F3239" s="2"/>
      <c r="G3239" s="2"/>
      <c r="H3239" s="61"/>
      <c r="I3239" s="61"/>
      <c r="J3239" s="61"/>
      <c r="K3239" s="61"/>
      <c r="L3239" s="61"/>
    </row>
    <row r="3240" ht="20.1" customHeight="1" spans="1:12">
      <c r="A3240" s="62" t="s">
        <v>3509</v>
      </c>
      <c r="B3240" s="62"/>
      <c r="C3240" s="62"/>
      <c r="D3240" s="62"/>
      <c r="E3240" s="62"/>
      <c r="F3240" s="62"/>
      <c r="G3240" s="62"/>
      <c r="H3240" s="62"/>
      <c r="I3240" s="62"/>
      <c r="J3240" s="62"/>
      <c r="K3240" s="62"/>
      <c r="L3240" s="62"/>
    </row>
    <row r="3241" ht="15" customHeight="1" spans="1:12">
      <c r="A3241" s="63" t="s">
        <v>2413</v>
      </c>
      <c r="B3241" s="63"/>
      <c r="C3241" s="63"/>
      <c r="D3241" s="64" t="s">
        <v>4</v>
      </c>
      <c r="E3241" s="64"/>
      <c r="F3241" s="64"/>
      <c r="G3241" s="64" t="s">
        <v>2297</v>
      </c>
      <c r="H3241" s="64" t="s">
        <v>2298</v>
      </c>
      <c r="I3241" s="64"/>
      <c r="J3241" s="64" t="s">
        <v>2299</v>
      </c>
      <c r="K3241" s="64"/>
      <c r="L3241" s="64" t="s">
        <v>2300</v>
      </c>
    </row>
    <row r="3242" ht="21" customHeight="1" spans="1:12">
      <c r="A3242" s="65" t="s">
        <v>3510</v>
      </c>
      <c r="B3242" s="66" t="s">
        <v>3511</v>
      </c>
      <c r="C3242" s="66"/>
      <c r="D3242" s="65" t="s">
        <v>14</v>
      </c>
      <c r="E3242" s="65"/>
      <c r="F3242" s="65"/>
      <c r="G3242" s="65" t="s">
        <v>35</v>
      </c>
      <c r="H3242" s="67">
        <v>1</v>
      </c>
      <c r="I3242" s="67"/>
      <c r="J3242" s="70">
        <v>323.58</v>
      </c>
      <c r="K3242" s="70"/>
      <c r="L3242" s="70">
        <f>TRUNC(TRUNC(H3242,8)*J3242,2)</f>
        <v>323.58</v>
      </c>
    </row>
    <row r="3243" ht="29.1" customHeight="1" spans="1:12">
      <c r="A3243" s="65" t="s">
        <v>3512</v>
      </c>
      <c r="B3243" s="66" t="s">
        <v>3513</v>
      </c>
      <c r="C3243" s="66"/>
      <c r="D3243" s="65" t="s">
        <v>14</v>
      </c>
      <c r="E3243" s="65"/>
      <c r="F3243" s="65"/>
      <c r="G3243" s="65" t="s">
        <v>35</v>
      </c>
      <c r="H3243" s="67">
        <v>3</v>
      </c>
      <c r="I3243" s="67"/>
      <c r="J3243" s="70">
        <v>4.95</v>
      </c>
      <c r="K3243" s="70"/>
      <c r="L3243" s="70">
        <f>TRUNC(TRUNC(H3243,8)*J3243,2)</f>
        <v>14.85</v>
      </c>
    </row>
    <row r="3244" ht="15" customHeight="1" spans="1:12">
      <c r="A3244" s="2"/>
      <c r="B3244" s="2"/>
      <c r="C3244" s="2"/>
      <c r="D3244" s="2"/>
      <c r="E3244" s="2"/>
      <c r="F3244" s="2"/>
      <c r="G3244" s="2"/>
      <c r="H3244" s="68" t="s">
        <v>2424</v>
      </c>
      <c r="I3244" s="68"/>
      <c r="J3244" s="68"/>
      <c r="K3244" s="68"/>
      <c r="L3244" s="71">
        <f>SUM(L3242:L3243)</f>
        <v>338.43</v>
      </c>
    </row>
    <row r="3245" ht="15" customHeight="1" spans="1:12">
      <c r="A3245" s="63" t="s">
        <v>2389</v>
      </c>
      <c r="B3245" s="63"/>
      <c r="C3245" s="63"/>
      <c r="D3245" s="64" t="s">
        <v>4</v>
      </c>
      <c r="E3245" s="64"/>
      <c r="F3245" s="64"/>
      <c r="G3245" s="64" t="s">
        <v>2297</v>
      </c>
      <c r="H3245" s="64" t="s">
        <v>2298</v>
      </c>
      <c r="I3245" s="64"/>
      <c r="J3245" s="64" t="s">
        <v>2299</v>
      </c>
      <c r="K3245" s="64"/>
      <c r="L3245" s="64" t="s">
        <v>2300</v>
      </c>
    </row>
    <row r="3246" ht="21" customHeight="1" spans="1:12">
      <c r="A3246" s="65" t="s">
        <v>3219</v>
      </c>
      <c r="B3246" s="66" t="s">
        <v>3220</v>
      </c>
      <c r="C3246" s="66"/>
      <c r="D3246" s="65" t="s">
        <v>14</v>
      </c>
      <c r="E3246" s="65"/>
      <c r="F3246" s="65"/>
      <c r="G3246" s="65" t="s">
        <v>2392</v>
      </c>
      <c r="H3246" s="67">
        <v>1.3232</v>
      </c>
      <c r="I3246" s="67"/>
      <c r="J3246" s="70">
        <v>24.39</v>
      </c>
      <c r="K3246" s="70"/>
      <c r="L3246" s="70">
        <f>TRUNC(TRUNC(H3246,8)*J3246,2)</f>
        <v>32.27</v>
      </c>
    </row>
    <row r="3247" ht="15" customHeight="1" spans="1:12">
      <c r="A3247" s="65" t="s">
        <v>2710</v>
      </c>
      <c r="B3247" s="66" t="s">
        <v>2711</v>
      </c>
      <c r="C3247" s="66"/>
      <c r="D3247" s="65" t="s">
        <v>14</v>
      </c>
      <c r="E3247" s="65"/>
      <c r="F3247" s="65"/>
      <c r="G3247" s="65" t="s">
        <v>2392</v>
      </c>
      <c r="H3247" s="67">
        <v>1.3232</v>
      </c>
      <c r="I3247" s="67"/>
      <c r="J3247" s="70">
        <v>32.69</v>
      </c>
      <c r="K3247" s="70"/>
      <c r="L3247" s="70">
        <f>TRUNC(TRUNC(H3247,8)*J3247,2)</f>
        <v>43.25</v>
      </c>
    </row>
    <row r="3248" ht="18" customHeight="1" spans="1:12">
      <c r="A3248" s="2"/>
      <c r="B3248" s="2"/>
      <c r="C3248" s="2"/>
      <c r="D3248" s="2"/>
      <c r="E3248" s="2"/>
      <c r="F3248" s="2"/>
      <c r="G3248" s="2"/>
      <c r="H3248" s="68" t="s">
        <v>2393</v>
      </c>
      <c r="I3248" s="68"/>
      <c r="J3248" s="68"/>
      <c r="K3248" s="68"/>
      <c r="L3248" s="71">
        <f>SUM(L3246:L3247)</f>
        <v>75.52</v>
      </c>
    </row>
    <row r="3249" ht="15" customHeight="1" spans="1:12">
      <c r="A3249" s="2"/>
      <c r="B3249" s="2"/>
      <c r="C3249" s="2"/>
      <c r="D3249" s="2"/>
      <c r="E3249" s="2"/>
      <c r="F3249" s="2"/>
      <c r="G3249" s="2"/>
      <c r="H3249" s="69" t="s">
        <v>2318</v>
      </c>
      <c r="I3249" s="69"/>
      <c r="J3249" s="69"/>
      <c r="K3249" s="69"/>
      <c r="L3249" s="72">
        <f>SUM(L3244,L3248)</f>
        <v>413.95</v>
      </c>
    </row>
    <row r="3250" ht="9.95" customHeight="1" spans="1:12">
      <c r="A3250" s="2"/>
      <c r="B3250" s="2"/>
      <c r="C3250" s="2"/>
      <c r="D3250" s="2"/>
      <c r="E3250" s="2"/>
      <c r="F3250" s="2"/>
      <c r="G3250" s="2"/>
      <c r="H3250" s="61"/>
      <c r="I3250" s="61"/>
      <c r="J3250" s="61"/>
      <c r="K3250" s="61"/>
      <c r="L3250" s="61"/>
    </row>
    <row r="3251" ht="20.1" customHeight="1" spans="1:12">
      <c r="A3251" s="62" t="s">
        <v>3514</v>
      </c>
      <c r="B3251" s="62"/>
      <c r="C3251" s="62"/>
      <c r="D3251" s="62"/>
      <c r="E3251" s="62"/>
      <c r="F3251" s="62"/>
      <c r="G3251" s="62"/>
      <c r="H3251" s="62"/>
      <c r="I3251" s="62"/>
      <c r="J3251" s="62"/>
      <c r="K3251" s="62"/>
      <c r="L3251" s="62"/>
    </row>
    <row r="3252" ht="15" customHeight="1" spans="1:12">
      <c r="A3252" s="63" t="s">
        <v>2413</v>
      </c>
      <c r="B3252" s="63"/>
      <c r="C3252" s="63"/>
      <c r="D3252" s="64" t="s">
        <v>4</v>
      </c>
      <c r="E3252" s="64"/>
      <c r="F3252" s="64"/>
      <c r="G3252" s="64" t="s">
        <v>2297</v>
      </c>
      <c r="H3252" s="64" t="s">
        <v>2298</v>
      </c>
      <c r="I3252" s="64"/>
      <c r="J3252" s="64" t="s">
        <v>2299</v>
      </c>
      <c r="K3252" s="64"/>
      <c r="L3252" s="64" t="s">
        <v>2300</v>
      </c>
    </row>
    <row r="3253" ht="29.1" customHeight="1" spans="1:12">
      <c r="A3253" s="65" t="s">
        <v>3515</v>
      </c>
      <c r="B3253" s="66" t="s">
        <v>873</v>
      </c>
      <c r="C3253" s="66"/>
      <c r="D3253" s="65" t="s">
        <v>643</v>
      </c>
      <c r="E3253" s="65"/>
      <c r="F3253" s="65"/>
      <c r="G3253" s="65" t="s">
        <v>376</v>
      </c>
      <c r="H3253" s="67">
        <v>1</v>
      </c>
      <c r="I3253" s="67"/>
      <c r="J3253" s="70">
        <v>259.25</v>
      </c>
      <c r="K3253" s="70"/>
      <c r="L3253" s="70">
        <f>ROUND(ROUND(H3253,8)*J3253,2)</f>
        <v>259.25</v>
      </c>
    </row>
    <row r="3254" ht="15" customHeight="1" spans="1:12">
      <c r="A3254" s="2"/>
      <c r="B3254" s="2"/>
      <c r="C3254" s="2"/>
      <c r="D3254" s="2"/>
      <c r="E3254" s="2"/>
      <c r="F3254" s="2"/>
      <c r="G3254" s="2"/>
      <c r="H3254" s="68" t="s">
        <v>2424</v>
      </c>
      <c r="I3254" s="68"/>
      <c r="J3254" s="68"/>
      <c r="K3254" s="68"/>
      <c r="L3254" s="71">
        <f>SUM(L3253:L3253)</f>
        <v>259.25</v>
      </c>
    </row>
    <row r="3255" ht="15" customHeight="1" spans="1:12">
      <c r="A3255" s="63" t="s">
        <v>2389</v>
      </c>
      <c r="B3255" s="63"/>
      <c r="C3255" s="63"/>
      <c r="D3255" s="64" t="s">
        <v>4</v>
      </c>
      <c r="E3255" s="64"/>
      <c r="F3255" s="64"/>
      <c r="G3255" s="64" t="s">
        <v>2297</v>
      </c>
      <c r="H3255" s="64" t="s">
        <v>2298</v>
      </c>
      <c r="I3255" s="64"/>
      <c r="J3255" s="64" t="s">
        <v>2299</v>
      </c>
      <c r="K3255" s="64"/>
      <c r="L3255" s="64" t="s">
        <v>2300</v>
      </c>
    </row>
    <row r="3256" ht="15" customHeight="1" spans="1:12">
      <c r="A3256" s="65" t="s">
        <v>2710</v>
      </c>
      <c r="B3256" s="66" t="s">
        <v>2711</v>
      </c>
      <c r="C3256" s="66"/>
      <c r="D3256" s="65" t="s">
        <v>14</v>
      </c>
      <c r="E3256" s="65"/>
      <c r="F3256" s="65"/>
      <c r="G3256" s="65" t="s">
        <v>2392</v>
      </c>
      <c r="H3256" s="67">
        <v>1</v>
      </c>
      <c r="I3256" s="67"/>
      <c r="J3256" s="70">
        <v>32.69</v>
      </c>
      <c r="K3256" s="70"/>
      <c r="L3256" s="70">
        <f>ROUND(ROUND(H3256,8)*J3256,2)</f>
        <v>32.69</v>
      </c>
    </row>
    <row r="3257" ht="15" customHeight="1" spans="1:12">
      <c r="A3257" s="65" t="s">
        <v>2395</v>
      </c>
      <c r="B3257" s="66" t="s">
        <v>2396</v>
      </c>
      <c r="C3257" s="66"/>
      <c r="D3257" s="65" t="s">
        <v>14</v>
      </c>
      <c r="E3257" s="65"/>
      <c r="F3257" s="65"/>
      <c r="G3257" s="65" t="s">
        <v>2392</v>
      </c>
      <c r="H3257" s="67">
        <v>1</v>
      </c>
      <c r="I3257" s="67"/>
      <c r="J3257" s="70">
        <v>23.23</v>
      </c>
      <c r="K3257" s="70"/>
      <c r="L3257" s="70">
        <f>ROUND(ROUND(H3257,8)*J3257,2)</f>
        <v>23.23</v>
      </c>
    </row>
    <row r="3258" ht="18" customHeight="1" spans="1:12">
      <c r="A3258" s="2"/>
      <c r="B3258" s="2"/>
      <c r="C3258" s="2"/>
      <c r="D3258" s="2"/>
      <c r="E3258" s="2"/>
      <c r="F3258" s="2"/>
      <c r="G3258" s="2"/>
      <c r="H3258" s="68" t="s">
        <v>2393</v>
      </c>
      <c r="I3258" s="68"/>
      <c r="J3258" s="68"/>
      <c r="K3258" s="68"/>
      <c r="L3258" s="71">
        <f>SUM(L3256:L3257)</f>
        <v>55.92</v>
      </c>
    </row>
    <row r="3259" ht="15" customHeight="1" spans="1:12">
      <c r="A3259" s="2"/>
      <c r="B3259" s="2"/>
      <c r="C3259" s="2"/>
      <c r="D3259" s="2"/>
      <c r="E3259" s="2"/>
      <c r="F3259" s="2"/>
      <c r="G3259" s="2"/>
      <c r="H3259" s="69" t="s">
        <v>2318</v>
      </c>
      <c r="I3259" s="69"/>
      <c r="J3259" s="69"/>
      <c r="K3259" s="69"/>
      <c r="L3259" s="72">
        <f>SUM(L3254,L3258)</f>
        <v>315.17</v>
      </c>
    </row>
    <row r="3260" ht="9.95" customHeight="1" spans="1:12">
      <c r="A3260" s="2"/>
      <c r="B3260" s="2"/>
      <c r="C3260" s="2"/>
      <c r="D3260" s="2"/>
      <c r="E3260" s="2"/>
      <c r="F3260" s="2"/>
      <c r="G3260" s="2"/>
      <c r="H3260" s="61"/>
      <c r="I3260" s="61"/>
      <c r="J3260" s="61"/>
      <c r="K3260" s="61"/>
      <c r="L3260" s="61"/>
    </row>
    <row r="3261" ht="20.1" customHeight="1" spans="1:12">
      <c r="A3261" s="62" t="s">
        <v>3516</v>
      </c>
      <c r="B3261" s="62"/>
      <c r="C3261" s="62"/>
      <c r="D3261" s="62"/>
      <c r="E3261" s="62"/>
      <c r="F3261" s="62"/>
      <c r="G3261" s="62"/>
      <c r="H3261" s="62"/>
      <c r="I3261" s="62"/>
      <c r="J3261" s="62"/>
      <c r="K3261" s="62"/>
      <c r="L3261" s="62"/>
    </row>
    <row r="3262" ht="15" customHeight="1" spans="1:12">
      <c r="A3262" s="63" t="s">
        <v>2413</v>
      </c>
      <c r="B3262" s="63"/>
      <c r="C3262" s="63"/>
      <c r="D3262" s="64" t="s">
        <v>4</v>
      </c>
      <c r="E3262" s="64"/>
      <c r="F3262" s="64"/>
      <c r="G3262" s="64" t="s">
        <v>2297</v>
      </c>
      <c r="H3262" s="64" t="s">
        <v>2298</v>
      </c>
      <c r="I3262" s="64"/>
      <c r="J3262" s="64" t="s">
        <v>2299</v>
      </c>
      <c r="K3262" s="64"/>
      <c r="L3262" s="64" t="s">
        <v>2300</v>
      </c>
    </row>
    <row r="3263" ht="38.1" customHeight="1" spans="1:12">
      <c r="A3263" s="65" t="s">
        <v>3517</v>
      </c>
      <c r="B3263" s="66" t="s">
        <v>881</v>
      </c>
      <c r="C3263" s="66"/>
      <c r="D3263" s="65" t="s">
        <v>3081</v>
      </c>
      <c r="E3263" s="65"/>
      <c r="F3263" s="65"/>
      <c r="G3263" s="65" t="s">
        <v>35</v>
      </c>
      <c r="H3263" s="67">
        <v>1</v>
      </c>
      <c r="I3263" s="67"/>
      <c r="J3263" s="70">
        <v>931.49</v>
      </c>
      <c r="K3263" s="70"/>
      <c r="L3263" s="70">
        <f>ROUND(ROUND(H3263,8)*J3263,2)</f>
        <v>931.49</v>
      </c>
    </row>
    <row r="3264" ht="15" customHeight="1" spans="1:12">
      <c r="A3264" s="2"/>
      <c r="B3264" s="2"/>
      <c r="C3264" s="2"/>
      <c r="D3264" s="2"/>
      <c r="E3264" s="2"/>
      <c r="F3264" s="2"/>
      <c r="G3264" s="2"/>
      <c r="H3264" s="68" t="s">
        <v>2424</v>
      </c>
      <c r="I3264" s="68"/>
      <c r="J3264" s="68"/>
      <c r="K3264" s="68"/>
      <c r="L3264" s="71">
        <f>SUM(L3263:L3263)</f>
        <v>931.49</v>
      </c>
    </row>
    <row r="3265" ht="15" customHeight="1" spans="1:12">
      <c r="A3265" s="63" t="s">
        <v>2389</v>
      </c>
      <c r="B3265" s="63"/>
      <c r="C3265" s="63"/>
      <c r="D3265" s="64" t="s">
        <v>4</v>
      </c>
      <c r="E3265" s="64"/>
      <c r="F3265" s="64"/>
      <c r="G3265" s="64" t="s">
        <v>2297</v>
      </c>
      <c r="H3265" s="64" t="s">
        <v>2298</v>
      </c>
      <c r="I3265" s="64"/>
      <c r="J3265" s="64" t="s">
        <v>2299</v>
      </c>
      <c r="K3265" s="64"/>
      <c r="L3265" s="64" t="s">
        <v>2300</v>
      </c>
    </row>
    <row r="3266" ht="21" customHeight="1" spans="1:12">
      <c r="A3266" s="65" t="s">
        <v>3219</v>
      </c>
      <c r="B3266" s="66" t="s">
        <v>3220</v>
      </c>
      <c r="C3266" s="66"/>
      <c r="D3266" s="65" t="s">
        <v>14</v>
      </c>
      <c r="E3266" s="65"/>
      <c r="F3266" s="65"/>
      <c r="G3266" s="65" t="s">
        <v>2392</v>
      </c>
      <c r="H3266" s="67">
        <v>1.5233</v>
      </c>
      <c r="I3266" s="67"/>
      <c r="J3266" s="70">
        <v>24.39</v>
      </c>
      <c r="K3266" s="70"/>
      <c r="L3266" s="70">
        <f>ROUND(ROUND(H3266,8)*J3266,2)</f>
        <v>37.15</v>
      </c>
    </row>
    <row r="3267" ht="15" customHeight="1" spans="1:12">
      <c r="A3267" s="65" t="s">
        <v>2710</v>
      </c>
      <c r="B3267" s="66" t="s">
        <v>2711</v>
      </c>
      <c r="C3267" s="66"/>
      <c r="D3267" s="65" t="s">
        <v>14</v>
      </c>
      <c r="E3267" s="65"/>
      <c r="F3267" s="65"/>
      <c r="G3267" s="65" t="s">
        <v>2392</v>
      </c>
      <c r="H3267" s="67">
        <v>1.5233</v>
      </c>
      <c r="I3267" s="67"/>
      <c r="J3267" s="70">
        <v>32.69</v>
      </c>
      <c r="K3267" s="70"/>
      <c r="L3267" s="70">
        <f>ROUND(ROUND(H3267,8)*J3267,2)</f>
        <v>49.8</v>
      </c>
    </row>
    <row r="3268" ht="18" customHeight="1" spans="1:12">
      <c r="A3268" s="2"/>
      <c r="B3268" s="2"/>
      <c r="C3268" s="2"/>
      <c r="D3268" s="2"/>
      <c r="E3268" s="2"/>
      <c r="F3268" s="2"/>
      <c r="G3268" s="2"/>
      <c r="H3268" s="68" t="s">
        <v>2393</v>
      </c>
      <c r="I3268" s="68"/>
      <c r="J3268" s="68"/>
      <c r="K3268" s="68"/>
      <c r="L3268" s="71">
        <f>SUM(L3266:L3267)</f>
        <v>86.95</v>
      </c>
    </row>
    <row r="3269" ht="15" customHeight="1" spans="1:12">
      <c r="A3269" s="93" t="s">
        <v>3500</v>
      </c>
      <c r="B3269" s="93"/>
      <c r="C3269" s="93"/>
      <c r="D3269" s="93"/>
      <c r="E3269" s="2"/>
      <c r="F3269" s="2"/>
      <c r="G3269" s="2"/>
      <c r="H3269" s="69" t="s">
        <v>2318</v>
      </c>
      <c r="I3269" s="69"/>
      <c r="J3269" s="69"/>
      <c r="K3269" s="69"/>
      <c r="L3269" s="72">
        <v>1018.44</v>
      </c>
    </row>
    <row r="3270" ht="2.1" customHeight="1" spans="1:12">
      <c r="A3270" s="93"/>
      <c r="B3270" s="93"/>
      <c r="C3270" s="93"/>
      <c r="D3270" s="93"/>
      <c r="E3270" s="2"/>
      <c r="F3270" s="2"/>
      <c r="G3270" s="2"/>
      <c r="H3270" s="2"/>
      <c r="I3270" s="2"/>
      <c r="J3270" s="2"/>
      <c r="K3270" s="2"/>
      <c r="L3270" s="2"/>
    </row>
    <row r="3271" ht="9.95" customHeight="1" spans="1:12">
      <c r="A3271" s="2"/>
      <c r="B3271" s="2"/>
      <c r="C3271" s="2"/>
      <c r="D3271" s="2"/>
      <c r="E3271" s="2"/>
      <c r="F3271" s="2"/>
      <c r="G3271" s="2"/>
      <c r="H3271" s="61"/>
      <c r="I3271" s="61"/>
      <c r="J3271" s="61"/>
      <c r="K3271" s="61"/>
      <c r="L3271" s="61"/>
    </row>
    <row r="3272" ht="20.1" customHeight="1" spans="1:12">
      <c r="A3272" s="62" t="s">
        <v>3518</v>
      </c>
      <c r="B3272" s="62"/>
      <c r="C3272" s="62"/>
      <c r="D3272" s="62"/>
      <c r="E3272" s="62"/>
      <c r="F3272" s="62"/>
      <c r="G3272" s="62"/>
      <c r="H3272" s="62"/>
      <c r="I3272" s="62"/>
      <c r="J3272" s="62"/>
      <c r="K3272" s="62"/>
      <c r="L3272" s="62"/>
    </row>
    <row r="3273" ht="15" customHeight="1" spans="1:12">
      <c r="A3273" s="63" t="s">
        <v>2413</v>
      </c>
      <c r="B3273" s="63"/>
      <c r="C3273" s="63"/>
      <c r="D3273" s="64" t="s">
        <v>4</v>
      </c>
      <c r="E3273" s="64"/>
      <c r="F3273" s="64"/>
      <c r="G3273" s="64" t="s">
        <v>2297</v>
      </c>
      <c r="H3273" s="64" t="s">
        <v>2298</v>
      </c>
      <c r="I3273" s="64"/>
      <c r="J3273" s="64" t="s">
        <v>2299</v>
      </c>
      <c r="K3273" s="64"/>
      <c r="L3273" s="64" t="s">
        <v>2300</v>
      </c>
    </row>
    <row r="3274" ht="21" customHeight="1" spans="1:12">
      <c r="A3274" s="65" t="s">
        <v>3519</v>
      </c>
      <c r="B3274" s="66" t="s">
        <v>3520</v>
      </c>
      <c r="C3274" s="66"/>
      <c r="D3274" s="65" t="s">
        <v>14</v>
      </c>
      <c r="E3274" s="65"/>
      <c r="F3274" s="65"/>
      <c r="G3274" s="65" t="s">
        <v>35</v>
      </c>
      <c r="H3274" s="67">
        <v>1</v>
      </c>
      <c r="I3274" s="67"/>
      <c r="J3274" s="70">
        <v>367.09</v>
      </c>
      <c r="K3274" s="70"/>
      <c r="L3274" s="70">
        <f>ROUND(ROUND(H3274,8)*J3274,2)</f>
        <v>367.09</v>
      </c>
    </row>
    <row r="3275" ht="29.1" customHeight="1" spans="1:12">
      <c r="A3275" s="65" t="s">
        <v>3471</v>
      </c>
      <c r="B3275" s="66" t="s">
        <v>3472</v>
      </c>
      <c r="C3275" s="66"/>
      <c r="D3275" s="65" t="s">
        <v>14</v>
      </c>
      <c r="E3275" s="65"/>
      <c r="F3275" s="65"/>
      <c r="G3275" s="65" t="s">
        <v>35</v>
      </c>
      <c r="H3275" s="67">
        <v>3</v>
      </c>
      <c r="I3275" s="67"/>
      <c r="J3275" s="70">
        <v>0.92</v>
      </c>
      <c r="K3275" s="70"/>
      <c r="L3275" s="70">
        <f>ROUND(ROUND(H3275,8)*J3275,2)</f>
        <v>2.76</v>
      </c>
    </row>
    <row r="3276" ht="15" customHeight="1" spans="1:12">
      <c r="A3276" s="2"/>
      <c r="B3276" s="2"/>
      <c r="C3276" s="2"/>
      <c r="D3276" s="2"/>
      <c r="E3276" s="2"/>
      <c r="F3276" s="2"/>
      <c r="G3276" s="2"/>
      <c r="H3276" s="68" t="s">
        <v>2424</v>
      </c>
      <c r="I3276" s="68"/>
      <c r="J3276" s="68"/>
      <c r="K3276" s="68"/>
      <c r="L3276" s="71">
        <f>SUM(L3274:L3275)</f>
        <v>369.85</v>
      </c>
    </row>
    <row r="3277" ht="15" customHeight="1" spans="1:12">
      <c r="A3277" s="63" t="s">
        <v>2389</v>
      </c>
      <c r="B3277" s="63"/>
      <c r="C3277" s="63"/>
      <c r="D3277" s="64" t="s">
        <v>4</v>
      </c>
      <c r="E3277" s="64"/>
      <c r="F3277" s="64"/>
      <c r="G3277" s="64" t="s">
        <v>2297</v>
      </c>
      <c r="H3277" s="64" t="s">
        <v>2298</v>
      </c>
      <c r="I3277" s="64"/>
      <c r="J3277" s="64" t="s">
        <v>2299</v>
      </c>
      <c r="K3277" s="64"/>
      <c r="L3277" s="64" t="s">
        <v>2300</v>
      </c>
    </row>
    <row r="3278" ht="21" customHeight="1" spans="1:12">
      <c r="A3278" s="65" t="s">
        <v>3219</v>
      </c>
      <c r="B3278" s="66" t="s">
        <v>3220</v>
      </c>
      <c r="C3278" s="66"/>
      <c r="D3278" s="65" t="s">
        <v>14</v>
      </c>
      <c r="E3278" s="65"/>
      <c r="F3278" s="65"/>
      <c r="G3278" s="65" t="s">
        <v>2392</v>
      </c>
      <c r="H3278" s="67">
        <v>0.1055</v>
      </c>
      <c r="I3278" s="67"/>
      <c r="J3278" s="70">
        <v>24.39</v>
      </c>
      <c r="K3278" s="70"/>
      <c r="L3278" s="70">
        <f>ROUND(ROUND(H3278,8)*J3278,2)</f>
        <v>2.57</v>
      </c>
    </row>
    <row r="3279" ht="15" customHeight="1" spans="1:12">
      <c r="A3279" s="65" t="s">
        <v>2710</v>
      </c>
      <c r="B3279" s="66" t="s">
        <v>2711</v>
      </c>
      <c r="C3279" s="66"/>
      <c r="D3279" s="65" t="s">
        <v>14</v>
      </c>
      <c r="E3279" s="65"/>
      <c r="F3279" s="65"/>
      <c r="G3279" s="65" t="s">
        <v>2392</v>
      </c>
      <c r="H3279" s="67">
        <v>0.1055</v>
      </c>
      <c r="I3279" s="67"/>
      <c r="J3279" s="70">
        <v>32.69</v>
      </c>
      <c r="K3279" s="70"/>
      <c r="L3279" s="70">
        <f>ROUND(ROUND(H3279,8)*J3279,2)</f>
        <v>3.45</v>
      </c>
    </row>
    <row r="3280" ht="18" customHeight="1" spans="1:12">
      <c r="A3280" s="2"/>
      <c r="B3280" s="2"/>
      <c r="C3280" s="2"/>
      <c r="D3280" s="2"/>
      <c r="E3280" s="2"/>
      <c r="F3280" s="2"/>
      <c r="G3280" s="2"/>
      <c r="H3280" s="68" t="s">
        <v>2393</v>
      </c>
      <c r="I3280" s="68"/>
      <c r="J3280" s="68"/>
      <c r="K3280" s="68"/>
      <c r="L3280" s="71">
        <f>SUM(L3278:L3279)</f>
        <v>6.02</v>
      </c>
    </row>
    <row r="3281" ht="15" customHeight="1" spans="1:12">
      <c r="A3281" s="93" t="s">
        <v>3521</v>
      </c>
      <c r="B3281" s="93"/>
      <c r="C3281" s="93"/>
      <c r="D3281" s="93"/>
      <c r="E3281" s="2"/>
      <c r="F3281" s="2"/>
      <c r="G3281" s="2"/>
      <c r="H3281" s="69" t="s">
        <v>2318</v>
      </c>
      <c r="I3281" s="69"/>
      <c r="J3281" s="69"/>
      <c r="K3281" s="69"/>
      <c r="L3281" s="72">
        <v>375.87</v>
      </c>
    </row>
    <row r="3282" ht="9.95" customHeight="1" spans="1:12">
      <c r="A3282" s="2"/>
      <c r="B3282" s="2"/>
      <c r="C3282" s="2"/>
      <c r="D3282" s="2"/>
      <c r="E3282" s="2"/>
      <c r="F3282" s="2"/>
      <c r="G3282" s="2"/>
      <c r="H3282" s="61"/>
      <c r="I3282" s="61"/>
      <c r="J3282" s="61"/>
      <c r="K3282" s="61"/>
      <c r="L3282" s="61"/>
    </row>
    <row r="3283" ht="20.1" customHeight="1" spans="1:12">
      <c r="A3283" s="62" t="s">
        <v>3522</v>
      </c>
      <c r="B3283" s="62"/>
      <c r="C3283" s="62"/>
      <c r="D3283" s="62"/>
      <c r="E3283" s="62"/>
      <c r="F3283" s="62"/>
      <c r="G3283" s="62"/>
      <c r="H3283" s="62"/>
      <c r="I3283" s="62"/>
      <c r="J3283" s="62"/>
      <c r="K3283" s="62"/>
      <c r="L3283" s="62"/>
    </row>
    <row r="3284" ht="15" customHeight="1" spans="1:12">
      <c r="A3284" s="63" t="s">
        <v>2413</v>
      </c>
      <c r="B3284" s="63"/>
      <c r="C3284" s="63"/>
      <c r="D3284" s="64" t="s">
        <v>4</v>
      </c>
      <c r="E3284" s="64"/>
      <c r="F3284" s="64"/>
      <c r="G3284" s="64" t="s">
        <v>2297</v>
      </c>
      <c r="H3284" s="64" t="s">
        <v>2298</v>
      </c>
      <c r="I3284" s="64"/>
      <c r="J3284" s="64" t="s">
        <v>2299</v>
      </c>
      <c r="K3284" s="64"/>
      <c r="L3284" s="64" t="s">
        <v>2300</v>
      </c>
    </row>
    <row r="3285" ht="21" customHeight="1" spans="1:12">
      <c r="A3285" s="65" t="s">
        <v>3523</v>
      </c>
      <c r="B3285" s="66" t="s">
        <v>888</v>
      </c>
      <c r="C3285" s="66"/>
      <c r="D3285" s="65" t="s">
        <v>3081</v>
      </c>
      <c r="E3285" s="65"/>
      <c r="F3285" s="65"/>
      <c r="G3285" s="65" t="s">
        <v>35</v>
      </c>
      <c r="H3285" s="67">
        <v>1</v>
      </c>
      <c r="I3285" s="67"/>
      <c r="J3285" s="70">
        <v>3275.49</v>
      </c>
      <c r="K3285" s="70"/>
      <c r="L3285" s="70">
        <f>ROUND(ROUND(H3285,8)*J3285,2)</f>
        <v>3275.49</v>
      </c>
    </row>
    <row r="3286" ht="29.1" customHeight="1" spans="1:12">
      <c r="A3286" s="65" t="s">
        <v>3505</v>
      </c>
      <c r="B3286" s="66" t="s">
        <v>3506</v>
      </c>
      <c r="C3286" s="66"/>
      <c r="D3286" s="65" t="s">
        <v>14</v>
      </c>
      <c r="E3286" s="65"/>
      <c r="F3286" s="65"/>
      <c r="G3286" s="65" t="s">
        <v>35</v>
      </c>
      <c r="H3286" s="67">
        <v>1</v>
      </c>
      <c r="I3286" s="67"/>
      <c r="J3286" s="70">
        <v>864.65</v>
      </c>
      <c r="K3286" s="70"/>
      <c r="L3286" s="70">
        <f>ROUND(ROUND(H3286,8)*J3286,2)</f>
        <v>864.65</v>
      </c>
    </row>
    <row r="3287" ht="15" customHeight="1" spans="1:12">
      <c r="A3287" s="2"/>
      <c r="B3287" s="2"/>
      <c r="C3287" s="2"/>
      <c r="D3287" s="2"/>
      <c r="E3287" s="2"/>
      <c r="F3287" s="2"/>
      <c r="G3287" s="2"/>
      <c r="H3287" s="68" t="s">
        <v>2424</v>
      </c>
      <c r="I3287" s="68"/>
      <c r="J3287" s="68"/>
      <c r="K3287" s="68"/>
      <c r="L3287" s="71">
        <f>SUM(L3285:L3286)</f>
        <v>4140.14</v>
      </c>
    </row>
    <row r="3288" ht="15" customHeight="1" spans="1:12">
      <c r="A3288" s="63" t="s">
        <v>2389</v>
      </c>
      <c r="B3288" s="63"/>
      <c r="C3288" s="63"/>
      <c r="D3288" s="64" t="s">
        <v>4</v>
      </c>
      <c r="E3288" s="64"/>
      <c r="F3288" s="64"/>
      <c r="G3288" s="64" t="s">
        <v>2297</v>
      </c>
      <c r="H3288" s="64" t="s">
        <v>2298</v>
      </c>
      <c r="I3288" s="64"/>
      <c r="J3288" s="64" t="s">
        <v>2299</v>
      </c>
      <c r="K3288" s="64"/>
      <c r="L3288" s="64" t="s">
        <v>2300</v>
      </c>
    </row>
    <row r="3289" ht="21" customHeight="1" spans="1:12">
      <c r="A3289" s="65" t="s">
        <v>3219</v>
      </c>
      <c r="B3289" s="66" t="s">
        <v>3220</v>
      </c>
      <c r="C3289" s="66"/>
      <c r="D3289" s="65" t="s">
        <v>14</v>
      </c>
      <c r="E3289" s="65"/>
      <c r="F3289" s="65"/>
      <c r="G3289" s="65" t="s">
        <v>2392</v>
      </c>
      <c r="H3289" s="67">
        <v>1.5233</v>
      </c>
      <c r="I3289" s="67"/>
      <c r="J3289" s="70">
        <v>24.39</v>
      </c>
      <c r="K3289" s="70"/>
      <c r="L3289" s="70">
        <f>ROUND(ROUND(H3289,8)*J3289,2)</f>
        <v>37.15</v>
      </c>
    </row>
    <row r="3290" ht="15" customHeight="1" spans="1:12">
      <c r="A3290" s="65" t="s">
        <v>2710</v>
      </c>
      <c r="B3290" s="66" t="s">
        <v>2711</v>
      </c>
      <c r="C3290" s="66"/>
      <c r="D3290" s="65" t="s">
        <v>14</v>
      </c>
      <c r="E3290" s="65"/>
      <c r="F3290" s="65"/>
      <c r="G3290" s="65" t="s">
        <v>2392</v>
      </c>
      <c r="H3290" s="67">
        <v>1.5233</v>
      </c>
      <c r="I3290" s="67"/>
      <c r="J3290" s="70">
        <v>32.69</v>
      </c>
      <c r="K3290" s="70"/>
      <c r="L3290" s="70">
        <f>ROUND(ROUND(H3290,8)*J3290,2)</f>
        <v>49.8</v>
      </c>
    </row>
    <row r="3291" ht="18" customHeight="1" spans="1:12">
      <c r="A3291" s="2"/>
      <c r="B3291" s="2"/>
      <c r="C3291" s="2"/>
      <c r="D3291" s="2"/>
      <c r="E3291" s="2"/>
      <c r="F3291" s="2"/>
      <c r="G3291" s="2"/>
      <c r="H3291" s="68" t="s">
        <v>2393</v>
      </c>
      <c r="I3291" s="68"/>
      <c r="J3291" s="68"/>
      <c r="K3291" s="68"/>
      <c r="L3291" s="71">
        <f>SUM(L3289:L3290)</f>
        <v>86.95</v>
      </c>
    </row>
    <row r="3292" ht="15" customHeight="1" spans="1:12">
      <c r="A3292" s="93" t="s">
        <v>3500</v>
      </c>
      <c r="B3292" s="93"/>
      <c r="C3292" s="93"/>
      <c r="D3292" s="93"/>
      <c r="E3292" s="2"/>
      <c r="F3292" s="2"/>
      <c r="G3292" s="2"/>
      <c r="H3292" s="69" t="s">
        <v>2318</v>
      </c>
      <c r="I3292" s="69"/>
      <c r="J3292" s="69"/>
      <c r="K3292" s="69"/>
      <c r="L3292" s="72">
        <v>4227.09</v>
      </c>
    </row>
    <row r="3293" ht="2.1" customHeight="1" spans="1:12">
      <c r="A3293" s="93"/>
      <c r="B3293" s="93"/>
      <c r="C3293" s="93"/>
      <c r="D3293" s="93"/>
      <c r="E3293" s="2"/>
      <c r="F3293" s="2"/>
      <c r="G3293" s="2"/>
      <c r="H3293" s="2"/>
      <c r="I3293" s="2"/>
      <c r="J3293" s="2"/>
      <c r="K3293" s="2"/>
      <c r="L3293" s="2"/>
    </row>
    <row r="3294" ht="9.95" customHeight="1" spans="1:12">
      <c r="A3294" s="2"/>
      <c r="B3294" s="2"/>
      <c r="C3294" s="2"/>
      <c r="D3294" s="2"/>
      <c r="E3294" s="2"/>
      <c r="F3294" s="2"/>
      <c r="G3294" s="2"/>
      <c r="H3294" s="61"/>
      <c r="I3294" s="61"/>
      <c r="J3294" s="61"/>
      <c r="K3294" s="61"/>
      <c r="L3294" s="61"/>
    </row>
    <row r="3295" ht="20.1" customHeight="1" spans="1:12">
      <c r="A3295" s="62" t="s">
        <v>3524</v>
      </c>
      <c r="B3295" s="62"/>
      <c r="C3295" s="62"/>
      <c r="D3295" s="62"/>
      <c r="E3295" s="62"/>
      <c r="F3295" s="62"/>
      <c r="G3295" s="62"/>
      <c r="H3295" s="62"/>
      <c r="I3295" s="62"/>
      <c r="J3295" s="62"/>
      <c r="K3295" s="62"/>
      <c r="L3295" s="62"/>
    </row>
    <row r="3296" ht="15" customHeight="1" spans="1:12">
      <c r="A3296" s="63" t="s">
        <v>2413</v>
      </c>
      <c r="B3296" s="63"/>
      <c r="C3296" s="63"/>
      <c r="D3296" s="64" t="s">
        <v>4</v>
      </c>
      <c r="E3296" s="64"/>
      <c r="F3296" s="64"/>
      <c r="G3296" s="64" t="s">
        <v>2297</v>
      </c>
      <c r="H3296" s="64" t="s">
        <v>2298</v>
      </c>
      <c r="I3296" s="64"/>
      <c r="J3296" s="64" t="s">
        <v>2299</v>
      </c>
      <c r="K3296" s="64"/>
      <c r="L3296" s="64" t="s">
        <v>2300</v>
      </c>
    </row>
    <row r="3297" ht="29.1" customHeight="1" spans="1:12">
      <c r="A3297" s="65" t="s">
        <v>3525</v>
      </c>
      <c r="B3297" s="66" t="s">
        <v>3526</v>
      </c>
      <c r="C3297" s="66"/>
      <c r="D3297" s="65" t="s">
        <v>14</v>
      </c>
      <c r="E3297" s="65"/>
      <c r="F3297" s="65"/>
      <c r="G3297" s="65" t="s">
        <v>35</v>
      </c>
      <c r="H3297" s="67">
        <v>1</v>
      </c>
      <c r="I3297" s="67"/>
      <c r="J3297" s="70">
        <v>399.66</v>
      </c>
      <c r="K3297" s="70"/>
      <c r="L3297" s="70">
        <f>ROUND(ROUND(H3297,8)*J3297,2)</f>
        <v>399.66</v>
      </c>
    </row>
    <row r="3298" ht="15" customHeight="1" spans="1:12">
      <c r="A3298" s="2"/>
      <c r="B3298" s="2"/>
      <c r="C3298" s="2"/>
      <c r="D3298" s="2"/>
      <c r="E3298" s="2"/>
      <c r="F3298" s="2"/>
      <c r="G3298" s="2"/>
      <c r="H3298" s="68" t="s">
        <v>2424</v>
      </c>
      <c r="I3298" s="68"/>
      <c r="J3298" s="68"/>
      <c r="K3298" s="68"/>
      <c r="L3298" s="71">
        <f>SUM(L3297:L3297)</f>
        <v>399.66</v>
      </c>
    </row>
    <row r="3299" ht="15" customHeight="1" spans="1:12">
      <c r="A3299" s="63" t="s">
        <v>2389</v>
      </c>
      <c r="B3299" s="63"/>
      <c r="C3299" s="63"/>
      <c r="D3299" s="64" t="s">
        <v>4</v>
      </c>
      <c r="E3299" s="64"/>
      <c r="F3299" s="64"/>
      <c r="G3299" s="64" t="s">
        <v>2297</v>
      </c>
      <c r="H3299" s="64" t="s">
        <v>2298</v>
      </c>
      <c r="I3299" s="64"/>
      <c r="J3299" s="64" t="s">
        <v>2299</v>
      </c>
      <c r="K3299" s="64"/>
      <c r="L3299" s="64" t="s">
        <v>2300</v>
      </c>
    </row>
    <row r="3300" ht="21" customHeight="1" spans="1:12">
      <c r="A3300" s="65" t="s">
        <v>3219</v>
      </c>
      <c r="B3300" s="66" t="s">
        <v>3220</v>
      </c>
      <c r="C3300" s="66"/>
      <c r="D3300" s="65" t="s">
        <v>14</v>
      </c>
      <c r="E3300" s="65"/>
      <c r="F3300" s="65"/>
      <c r="G3300" s="65" t="s">
        <v>2392</v>
      </c>
      <c r="H3300" s="67">
        <v>3.55436667</v>
      </c>
      <c r="I3300" s="67"/>
      <c r="J3300" s="70">
        <v>24.39</v>
      </c>
      <c r="K3300" s="70"/>
      <c r="L3300" s="70">
        <f>ROUND(ROUND(H3300,8)*J3300,2)</f>
        <v>86.69</v>
      </c>
    </row>
    <row r="3301" ht="15" customHeight="1" spans="1:12">
      <c r="A3301" s="65" t="s">
        <v>2710</v>
      </c>
      <c r="B3301" s="66" t="s">
        <v>2711</v>
      </c>
      <c r="C3301" s="66"/>
      <c r="D3301" s="65" t="s">
        <v>14</v>
      </c>
      <c r="E3301" s="65"/>
      <c r="F3301" s="65"/>
      <c r="G3301" s="65" t="s">
        <v>2392</v>
      </c>
      <c r="H3301" s="67">
        <v>3.55436667</v>
      </c>
      <c r="I3301" s="67"/>
      <c r="J3301" s="70">
        <v>32.69</v>
      </c>
      <c r="K3301" s="70"/>
      <c r="L3301" s="70">
        <f>ROUND(ROUND(H3301,8)*J3301,2)</f>
        <v>116.19</v>
      </c>
    </row>
    <row r="3302" ht="18" customHeight="1" spans="1:12">
      <c r="A3302" s="2"/>
      <c r="B3302" s="2"/>
      <c r="C3302" s="2"/>
      <c r="D3302" s="2"/>
      <c r="E3302" s="2"/>
      <c r="F3302" s="2"/>
      <c r="G3302" s="2"/>
      <c r="H3302" s="68" t="s">
        <v>2393</v>
      </c>
      <c r="I3302" s="68"/>
      <c r="J3302" s="68"/>
      <c r="K3302" s="68"/>
      <c r="L3302" s="71">
        <f>SUM(L3300:L3301)</f>
        <v>202.88</v>
      </c>
    </row>
    <row r="3303" ht="15" customHeight="1" spans="1:12">
      <c r="A3303" s="93" t="s">
        <v>3500</v>
      </c>
      <c r="B3303" s="93"/>
      <c r="C3303" s="93"/>
      <c r="D3303" s="93"/>
      <c r="E3303" s="2"/>
      <c r="F3303" s="2"/>
      <c r="G3303" s="2"/>
      <c r="H3303" s="69" t="s">
        <v>2318</v>
      </c>
      <c r="I3303" s="69"/>
      <c r="J3303" s="69"/>
      <c r="K3303" s="69"/>
      <c r="L3303" s="72">
        <v>602.54</v>
      </c>
    </row>
    <row r="3304" ht="2.1" customHeight="1" spans="1:12">
      <c r="A3304" s="93"/>
      <c r="B3304" s="93"/>
      <c r="C3304" s="93"/>
      <c r="D3304" s="93"/>
      <c r="E3304" s="2"/>
      <c r="F3304" s="2"/>
      <c r="G3304" s="2"/>
      <c r="H3304" s="2"/>
      <c r="I3304" s="2"/>
      <c r="J3304" s="2"/>
      <c r="K3304" s="2"/>
      <c r="L3304" s="2"/>
    </row>
    <row r="3305" ht="9.95" customHeight="1" spans="1:12">
      <c r="A3305" s="2"/>
      <c r="B3305" s="2"/>
      <c r="C3305" s="2"/>
      <c r="D3305" s="2"/>
      <c r="E3305" s="2"/>
      <c r="F3305" s="2"/>
      <c r="G3305" s="2"/>
      <c r="H3305" s="61"/>
      <c r="I3305" s="61"/>
      <c r="J3305" s="61"/>
      <c r="K3305" s="61"/>
      <c r="L3305" s="61"/>
    </row>
    <row r="3306" ht="20.1" customHeight="1" spans="1:12">
      <c r="A3306" s="62" t="s">
        <v>3527</v>
      </c>
      <c r="B3306" s="62"/>
      <c r="C3306" s="62"/>
      <c r="D3306" s="62"/>
      <c r="E3306" s="62"/>
      <c r="F3306" s="62"/>
      <c r="G3306" s="62"/>
      <c r="H3306" s="62"/>
      <c r="I3306" s="62"/>
      <c r="J3306" s="62"/>
      <c r="K3306" s="62"/>
      <c r="L3306" s="62"/>
    </row>
    <row r="3307" ht="15" customHeight="1" spans="1:12">
      <c r="A3307" s="63" t="s">
        <v>2413</v>
      </c>
      <c r="B3307" s="63"/>
      <c r="C3307" s="63"/>
      <c r="D3307" s="64" t="s">
        <v>4</v>
      </c>
      <c r="E3307" s="64"/>
      <c r="F3307" s="64"/>
      <c r="G3307" s="64" t="s">
        <v>2297</v>
      </c>
      <c r="H3307" s="64" t="s">
        <v>2298</v>
      </c>
      <c r="I3307" s="64"/>
      <c r="J3307" s="64" t="s">
        <v>2299</v>
      </c>
      <c r="K3307" s="64"/>
      <c r="L3307" s="64" t="s">
        <v>2300</v>
      </c>
    </row>
    <row r="3308" ht="21" customHeight="1" spans="1:12">
      <c r="A3308" s="65" t="s">
        <v>3528</v>
      </c>
      <c r="B3308" s="66" t="s">
        <v>3529</v>
      </c>
      <c r="C3308" s="66"/>
      <c r="D3308" s="65" t="s">
        <v>14</v>
      </c>
      <c r="E3308" s="65"/>
      <c r="F3308" s="65"/>
      <c r="G3308" s="65" t="s">
        <v>35</v>
      </c>
      <c r="H3308" s="67">
        <v>1</v>
      </c>
      <c r="I3308" s="67"/>
      <c r="J3308" s="70">
        <v>103.47</v>
      </c>
      <c r="K3308" s="70"/>
      <c r="L3308" s="70">
        <f>TRUNC(TRUNC(H3308,8)*J3308,2)</f>
        <v>103.47</v>
      </c>
    </row>
    <row r="3309" ht="29.1" customHeight="1" spans="1:12">
      <c r="A3309" s="65" t="s">
        <v>3530</v>
      </c>
      <c r="B3309" s="66" t="s">
        <v>3531</v>
      </c>
      <c r="C3309" s="66"/>
      <c r="D3309" s="65" t="s">
        <v>14</v>
      </c>
      <c r="E3309" s="65"/>
      <c r="F3309" s="65"/>
      <c r="G3309" s="65" t="s">
        <v>35</v>
      </c>
      <c r="H3309" s="67">
        <v>3</v>
      </c>
      <c r="I3309" s="67"/>
      <c r="J3309" s="70">
        <v>2.53</v>
      </c>
      <c r="K3309" s="70"/>
      <c r="L3309" s="70">
        <f>TRUNC(TRUNC(H3309,8)*J3309,2)</f>
        <v>7.59</v>
      </c>
    </row>
    <row r="3310" ht="15" customHeight="1" spans="1:12">
      <c r="A3310" s="2"/>
      <c r="B3310" s="2"/>
      <c r="C3310" s="2"/>
      <c r="D3310" s="2"/>
      <c r="E3310" s="2"/>
      <c r="F3310" s="2"/>
      <c r="G3310" s="2"/>
      <c r="H3310" s="68" t="s">
        <v>2424</v>
      </c>
      <c r="I3310" s="68"/>
      <c r="J3310" s="68"/>
      <c r="K3310" s="68"/>
      <c r="L3310" s="71">
        <f>SUM(L3308:L3309)</f>
        <v>111.06</v>
      </c>
    </row>
    <row r="3311" ht="15" customHeight="1" spans="1:12">
      <c r="A3311" s="63" t="s">
        <v>2389</v>
      </c>
      <c r="B3311" s="63"/>
      <c r="C3311" s="63"/>
      <c r="D3311" s="64" t="s">
        <v>4</v>
      </c>
      <c r="E3311" s="64"/>
      <c r="F3311" s="64"/>
      <c r="G3311" s="64" t="s">
        <v>2297</v>
      </c>
      <c r="H3311" s="64" t="s">
        <v>2298</v>
      </c>
      <c r="I3311" s="64"/>
      <c r="J3311" s="64" t="s">
        <v>2299</v>
      </c>
      <c r="K3311" s="64"/>
      <c r="L3311" s="64" t="s">
        <v>2300</v>
      </c>
    </row>
    <row r="3312" ht="21" customHeight="1" spans="1:12">
      <c r="A3312" s="65" t="s">
        <v>3219</v>
      </c>
      <c r="B3312" s="66" t="s">
        <v>3220</v>
      </c>
      <c r="C3312" s="66"/>
      <c r="D3312" s="65" t="s">
        <v>14</v>
      </c>
      <c r="E3312" s="65"/>
      <c r="F3312" s="65"/>
      <c r="G3312" s="65" t="s">
        <v>2392</v>
      </c>
      <c r="H3312" s="67">
        <v>0.783</v>
      </c>
      <c r="I3312" s="67"/>
      <c r="J3312" s="70">
        <v>24.39</v>
      </c>
      <c r="K3312" s="70"/>
      <c r="L3312" s="70">
        <f>TRUNC(TRUNC(H3312,8)*J3312,2)</f>
        <v>19.09</v>
      </c>
    </row>
    <row r="3313" ht="15" customHeight="1" spans="1:12">
      <c r="A3313" s="65" t="s">
        <v>2710</v>
      </c>
      <c r="B3313" s="66" t="s">
        <v>2711</v>
      </c>
      <c r="C3313" s="66"/>
      <c r="D3313" s="65" t="s">
        <v>14</v>
      </c>
      <c r="E3313" s="65"/>
      <c r="F3313" s="65"/>
      <c r="G3313" s="65" t="s">
        <v>2392</v>
      </c>
      <c r="H3313" s="67">
        <v>0.783</v>
      </c>
      <c r="I3313" s="67"/>
      <c r="J3313" s="70">
        <v>32.69</v>
      </c>
      <c r="K3313" s="70"/>
      <c r="L3313" s="70">
        <f>TRUNC(TRUNC(H3313,8)*J3313,2)</f>
        <v>25.59</v>
      </c>
    </row>
    <row r="3314" ht="18" customHeight="1" spans="1:12">
      <c r="A3314" s="2"/>
      <c r="B3314" s="2"/>
      <c r="C3314" s="2"/>
      <c r="D3314" s="2"/>
      <c r="E3314" s="2"/>
      <c r="F3314" s="2"/>
      <c r="G3314" s="2"/>
      <c r="H3314" s="68" t="s">
        <v>2393</v>
      </c>
      <c r="I3314" s="68"/>
      <c r="J3314" s="68"/>
      <c r="K3314" s="68"/>
      <c r="L3314" s="71">
        <f>SUM(L3312:L3313)</f>
        <v>44.68</v>
      </c>
    </row>
    <row r="3315" ht="15" customHeight="1" spans="1:12">
      <c r="A3315" s="2"/>
      <c r="B3315" s="2"/>
      <c r="C3315" s="2"/>
      <c r="D3315" s="2"/>
      <c r="E3315" s="2"/>
      <c r="F3315" s="2"/>
      <c r="G3315" s="2"/>
      <c r="H3315" s="69" t="s">
        <v>2318</v>
      </c>
      <c r="I3315" s="69"/>
      <c r="J3315" s="69"/>
      <c r="K3315" s="69"/>
      <c r="L3315" s="72">
        <f>SUM(L3310,L3314)</f>
        <v>155.74</v>
      </c>
    </row>
    <row r="3316" ht="9.95" customHeight="1" spans="1:12">
      <c r="A3316" s="2"/>
      <c r="B3316" s="2"/>
      <c r="C3316" s="2"/>
      <c r="D3316" s="2"/>
      <c r="E3316" s="2"/>
      <c r="F3316" s="2"/>
      <c r="G3316" s="2"/>
      <c r="H3316" s="61"/>
      <c r="I3316" s="61"/>
      <c r="J3316" s="61"/>
      <c r="K3316" s="61"/>
      <c r="L3316" s="61"/>
    </row>
    <row r="3317" ht="20.1" customHeight="1" spans="1:12">
      <c r="A3317" s="62" t="s">
        <v>3532</v>
      </c>
      <c r="B3317" s="62"/>
      <c r="C3317" s="62"/>
      <c r="D3317" s="62"/>
      <c r="E3317" s="62"/>
      <c r="F3317" s="62"/>
      <c r="G3317" s="62"/>
      <c r="H3317" s="62"/>
      <c r="I3317" s="62"/>
      <c r="J3317" s="62"/>
      <c r="K3317" s="62"/>
      <c r="L3317" s="62"/>
    </row>
    <row r="3318" ht="15" customHeight="1" spans="1:12">
      <c r="A3318" s="63" t="s">
        <v>2413</v>
      </c>
      <c r="B3318" s="63"/>
      <c r="C3318" s="63"/>
      <c r="D3318" s="64" t="s">
        <v>4</v>
      </c>
      <c r="E3318" s="64"/>
      <c r="F3318" s="64"/>
      <c r="G3318" s="64" t="s">
        <v>2297</v>
      </c>
      <c r="H3318" s="64" t="s">
        <v>2298</v>
      </c>
      <c r="I3318" s="64"/>
      <c r="J3318" s="64" t="s">
        <v>2299</v>
      </c>
      <c r="K3318" s="64"/>
      <c r="L3318" s="64" t="s">
        <v>2300</v>
      </c>
    </row>
    <row r="3319" ht="21" customHeight="1" spans="1:12">
      <c r="A3319" s="65" t="s">
        <v>3533</v>
      </c>
      <c r="B3319" s="66" t="s">
        <v>3534</v>
      </c>
      <c r="C3319" s="66"/>
      <c r="D3319" s="65" t="s">
        <v>14</v>
      </c>
      <c r="E3319" s="65"/>
      <c r="F3319" s="65"/>
      <c r="G3319" s="65" t="s">
        <v>35</v>
      </c>
      <c r="H3319" s="67">
        <v>1</v>
      </c>
      <c r="I3319" s="67"/>
      <c r="J3319" s="70">
        <v>862.73</v>
      </c>
      <c r="K3319" s="70"/>
      <c r="L3319" s="70">
        <f>TRUNC(TRUNC(H3319,8)*J3319,2)</f>
        <v>862.73</v>
      </c>
    </row>
    <row r="3320" ht="29.1" customHeight="1" spans="1:12">
      <c r="A3320" s="65" t="s">
        <v>3535</v>
      </c>
      <c r="B3320" s="66" t="s">
        <v>3536</v>
      </c>
      <c r="C3320" s="66"/>
      <c r="D3320" s="65" t="s">
        <v>14</v>
      </c>
      <c r="E3320" s="65"/>
      <c r="F3320" s="65"/>
      <c r="G3320" s="65" t="s">
        <v>35</v>
      </c>
      <c r="H3320" s="67">
        <v>3</v>
      </c>
      <c r="I3320" s="67"/>
      <c r="J3320" s="70">
        <v>10.69</v>
      </c>
      <c r="K3320" s="70"/>
      <c r="L3320" s="70">
        <f>TRUNC(TRUNC(H3320,8)*J3320,2)</f>
        <v>32.07</v>
      </c>
    </row>
    <row r="3321" ht="15" customHeight="1" spans="1:12">
      <c r="A3321" s="2"/>
      <c r="B3321" s="2"/>
      <c r="C3321" s="2"/>
      <c r="D3321" s="2"/>
      <c r="E3321" s="2"/>
      <c r="F3321" s="2"/>
      <c r="G3321" s="2"/>
      <c r="H3321" s="68" t="s">
        <v>2424</v>
      </c>
      <c r="I3321" s="68"/>
      <c r="J3321" s="68"/>
      <c r="K3321" s="68"/>
      <c r="L3321" s="71">
        <f>SUM(L3319:L3320)</f>
        <v>894.8</v>
      </c>
    </row>
    <row r="3322" ht="15" customHeight="1" spans="1:12">
      <c r="A3322" s="63" t="s">
        <v>2389</v>
      </c>
      <c r="B3322" s="63"/>
      <c r="C3322" s="63"/>
      <c r="D3322" s="64" t="s">
        <v>4</v>
      </c>
      <c r="E3322" s="64"/>
      <c r="F3322" s="64"/>
      <c r="G3322" s="64" t="s">
        <v>2297</v>
      </c>
      <c r="H3322" s="64" t="s">
        <v>2298</v>
      </c>
      <c r="I3322" s="64"/>
      <c r="J3322" s="64" t="s">
        <v>2299</v>
      </c>
      <c r="K3322" s="64"/>
      <c r="L3322" s="64" t="s">
        <v>2300</v>
      </c>
    </row>
    <row r="3323" ht="21" customHeight="1" spans="1:12">
      <c r="A3323" s="65" t="s">
        <v>3219</v>
      </c>
      <c r="B3323" s="66" t="s">
        <v>3220</v>
      </c>
      <c r="C3323" s="66"/>
      <c r="D3323" s="65" t="s">
        <v>14</v>
      </c>
      <c r="E3323" s="65"/>
      <c r="F3323" s="65"/>
      <c r="G3323" s="65" t="s">
        <v>2392</v>
      </c>
      <c r="H3323" s="67">
        <v>1.3232</v>
      </c>
      <c r="I3323" s="67"/>
      <c r="J3323" s="70">
        <v>24.39</v>
      </c>
      <c r="K3323" s="70"/>
      <c r="L3323" s="70">
        <f>TRUNC(TRUNC(H3323,8)*J3323,2)</f>
        <v>32.27</v>
      </c>
    </row>
    <row r="3324" ht="15" customHeight="1" spans="1:12">
      <c r="A3324" s="65" t="s">
        <v>2710</v>
      </c>
      <c r="B3324" s="66" t="s">
        <v>2711</v>
      </c>
      <c r="C3324" s="66"/>
      <c r="D3324" s="65" t="s">
        <v>14</v>
      </c>
      <c r="E3324" s="65"/>
      <c r="F3324" s="65"/>
      <c r="G3324" s="65" t="s">
        <v>2392</v>
      </c>
      <c r="H3324" s="67">
        <v>1.3232</v>
      </c>
      <c r="I3324" s="67"/>
      <c r="J3324" s="70">
        <v>32.69</v>
      </c>
      <c r="K3324" s="70"/>
      <c r="L3324" s="70">
        <f>TRUNC(TRUNC(H3324,8)*J3324,2)</f>
        <v>43.25</v>
      </c>
    </row>
    <row r="3325" ht="18" customHeight="1" spans="1:12">
      <c r="A3325" s="2"/>
      <c r="B3325" s="2"/>
      <c r="C3325" s="2"/>
      <c r="D3325" s="2"/>
      <c r="E3325" s="2"/>
      <c r="F3325" s="2"/>
      <c r="G3325" s="2"/>
      <c r="H3325" s="68" t="s">
        <v>2393</v>
      </c>
      <c r="I3325" s="68"/>
      <c r="J3325" s="68"/>
      <c r="K3325" s="68"/>
      <c r="L3325" s="71">
        <f>SUM(L3323:L3324)</f>
        <v>75.52</v>
      </c>
    </row>
    <row r="3326" ht="15" customHeight="1" spans="1:12">
      <c r="A3326" s="2"/>
      <c r="B3326" s="2"/>
      <c r="C3326" s="2"/>
      <c r="D3326" s="2"/>
      <c r="E3326" s="2"/>
      <c r="F3326" s="2"/>
      <c r="G3326" s="2"/>
      <c r="H3326" s="69" t="s">
        <v>2318</v>
      </c>
      <c r="I3326" s="69"/>
      <c r="J3326" s="69"/>
      <c r="K3326" s="69"/>
      <c r="L3326" s="72">
        <f>SUM(L3321,L3325)</f>
        <v>970.32</v>
      </c>
    </row>
    <row r="3327" ht="9.95" customHeight="1" spans="1:12">
      <c r="A3327" s="2"/>
      <c r="B3327" s="2"/>
      <c r="C3327" s="2"/>
      <c r="D3327" s="2"/>
      <c r="E3327" s="2"/>
      <c r="F3327" s="2"/>
      <c r="G3327" s="2"/>
      <c r="H3327" s="61"/>
      <c r="I3327" s="61"/>
      <c r="J3327" s="61"/>
      <c r="K3327" s="61"/>
      <c r="L3327" s="61"/>
    </row>
    <row r="3328" ht="20.1" customHeight="1" spans="1:12">
      <c r="A3328" s="62" t="s">
        <v>3537</v>
      </c>
      <c r="B3328" s="62"/>
      <c r="C3328" s="62"/>
      <c r="D3328" s="62"/>
      <c r="E3328" s="62"/>
      <c r="F3328" s="62"/>
      <c r="G3328" s="62"/>
      <c r="H3328" s="62"/>
      <c r="I3328" s="62"/>
      <c r="J3328" s="62"/>
      <c r="K3328" s="62"/>
      <c r="L3328" s="62"/>
    </row>
    <row r="3329" ht="15" customHeight="1" spans="1:12">
      <c r="A3329" s="63" t="s">
        <v>2413</v>
      </c>
      <c r="B3329" s="63"/>
      <c r="C3329" s="63"/>
      <c r="D3329" s="64" t="s">
        <v>4</v>
      </c>
      <c r="E3329" s="64"/>
      <c r="F3329" s="64"/>
      <c r="G3329" s="64" t="s">
        <v>2297</v>
      </c>
      <c r="H3329" s="64" t="s">
        <v>2298</v>
      </c>
      <c r="I3329" s="64"/>
      <c r="J3329" s="64" t="s">
        <v>2299</v>
      </c>
      <c r="K3329" s="64"/>
      <c r="L3329" s="64" t="s">
        <v>2300</v>
      </c>
    </row>
    <row r="3330" ht="21" customHeight="1" spans="1:12">
      <c r="A3330" s="65" t="s">
        <v>3538</v>
      </c>
      <c r="B3330" s="66" t="s">
        <v>989</v>
      </c>
      <c r="C3330" s="66"/>
      <c r="D3330" s="65" t="s">
        <v>3081</v>
      </c>
      <c r="E3330" s="65"/>
      <c r="F3330" s="65"/>
      <c r="G3330" s="65" t="s">
        <v>35</v>
      </c>
      <c r="H3330" s="67">
        <v>1</v>
      </c>
      <c r="I3330" s="67"/>
      <c r="J3330" s="70">
        <v>445.35</v>
      </c>
      <c r="K3330" s="70"/>
      <c r="L3330" s="70">
        <f>ROUND(ROUND(H3330,8)*J3330,2)</f>
        <v>445.35</v>
      </c>
    </row>
    <row r="3331" ht="29.1" customHeight="1" spans="1:12">
      <c r="A3331" s="65" t="s">
        <v>3471</v>
      </c>
      <c r="B3331" s="66" t="s">
        <v>3472</v>
      </c>
      <c r="C3331" s="66"/>
      <c r="D3331" s="65" t="s">
        <v>14</v>
      </c>
      <c r="E3331" s="65"/>
      <c r="F3331" s="65"/>
      <c r="G3331" s="65" t="s">
        <v>35</v>
      </c>
      <c r="H3331" s="67">
        <v>3</v>
      </c>
      <c r="I3331" s="67"/>
      <c r="J3331" s="70">
        <v>0.92</v>
      </c>
      <c r="K3331" s="70"/>
      <c r="L3331" s="70">
        <f>ROUND(ROUND(H3331,8)*J3331,2)</f>
        <v>2.76</v>
      </c>
    </row>
    <row r="3332" ht="15" customHeight="1" spans="1:12">
      <c r="A3332" s="2"/>
      <c r="B3332" s="2"/>
      <c r="C3332" s="2"/>
      <c r="D3332" s="2"/>
      <c r="E3332" s="2"/>
      <c r="F3332" s="2"/>
      <c r="G3332" s="2"/>
      <c r="H3332" s="68" t="s">
        <v>2424</v>
      </c>
      <c r="I3332" s="68"/>
      <c r="J3332" s="68"/>
      <c r="K3332" s="68"/>
      <c r="L3332" s="71">
        <f>SUM(L3330:L3331)</f>
        <v>448.11</v>
      </c>
    </row>
    <row r="3333" ht="15" customHeight="1" spans="1:12">
      <c r="A3333" s="63" t="s">
        <v>2389</v>
      </c>
      <c r="B3333" s="63"/>
      <c r="C3333" s="63"/>
      <c r="D3333" s="64" t="s">
        <v>4</v>
      </c>
      <c r="E3333" s="64"/>
      <c r="F3333" s="64"/>
      <c r="G3333" s="64" t="s">
        <v>2297</v>
      </c>
      <c r="H3333" s="64" t="s">
        <v>2298</v>
      </c>
      <c r="I3333" s="64"/>
      <c r="J3333" s="64" t="s">
        <v>2299</v>
      </c>
      <c r="K3333" s="64"/>
      <c r="L3333" s="64" t="s">
        <v>2300</v>
      </c>
    </row>
    <row r="3334" ht="21" customHeight="1" spans="1:12">
      <c r="A3334" s="65" t="s">
        <v>3219</v>
      </c>
      <c r="B3334" s="66" t="s">
        <v>3220</v>
      </c>
      <c r="C3334" s="66"/>
      <c r="D3334" s="65" t="s">
        <v>14</v>
      </c>
      <c r="E3334" s="65"/>
      <c r="F3334" s="65"/>
      <c r="G3334" s="65" t="s">
        <v>2392</v>
      </c>
      <c r="H3334" s="67">
        <v>0.1055</v>
      </c>
      <c r="I3334" s="67"/>
      <c r="J3334" s="70">
        <v>24.39</v>
      </c>
      <c r="K3334" s="70"/>
      <c r="L3334" s="70">
        <f>ROUND(ROUND(H3334,8)*J3334,2)</f>
        <v>2.57</v>
      </c>
    </row>
    <row r="3335" ht="15" customHeight="1" spans="1:12">
      <c r="A3335" s="65" t="s">
        <v>2710</v>
      </c>
      <c r="B3335" s="66" t="s">
        <v>2711</v>
      </c>
      <c r="C3335" s="66"/>
      <c r="D3335" s="65" t="s">
        <v>14</v>
      </c>
      <c r="E3335" s="65"/>
      <c r="F3335" s="65"/>
      <c r="G3335" s="65" t="s">
        <v>2392</v>
      </c>
      <c r="H3335" s="67">
        <v>0.1055</v>
      </c>
      <c r="I3335" s="67"/>
      <c r="J3335" s="70">
        <v>32.69</v>
      </c>
      <c r="K3335" s="70"/>
      <c r="L3335" s="70">
        <f>ROUND(ROUND(H3335,8)*J3335,2)</f>
        <v>3.45</v>
      </c>
    </row>
    <row r="3336" ht="18" customHeight="1" spans="1:12">
      <c r="A3336" s="2"/>
      <c r="B3336" s="2"/>
      <c r="C3336" s="2"/>
      <c r="D3336" s="2"/>
      <c r="E3336" s="2"/>
      <c r="F3336" s="2"/>
      <c r="G3336" s="2"/>
      <c r="H3336" s="68" t="s">
        <v>2393</v>
      </c>
      <c r="I3336" s="68"/>
      <c r="J3336" s="68"/>
      <c r="K3336" s="68"/>
      <c r="L3336" s="71">
        <f>SUM(L3334:L3335)</f>
        <v>6.02</v>
      </c>
    </row>
    <row r="3337" ht="15" customHeight="1" spans="1:12">
      <c r="A3337" s="93" t="s">
        <v>3539</v>
      </c>
      <c r="B3337" s="93"/>
      <c r="C3337" s="93"/>
      <c r="D3337" s="93"/>
      <c r="E3337" s="2"/>
      <c r="F3337" s="2"/>
      <c r="G3337" s="2"/>
      <c r="H3337" s="69" t="s">
        <v>2318</v>
      </c>
      <c r="I3337" s="69"/>
      <c r="J3337" s="69"/>
      <c r="K3337" s="69"/>
      <c r="L3337" s="72">
        <v>454.13</v>
      </c>
    </row>
    <row r="3338" ht="2.1" customHeight="1" spans="1:12">
      <c r="A3338" s="93"/>
      <c r="B3338" s="93"/>
      <c r="C3338" s="93"/>
      <c r="D3338" s="93"/>
      <c r="E3338" s="2"/>
      <c r="F3338" s="2"/>
      <c r="G3338" s="2"/>
      <c r="H3338" s="2"/>
      <c r="I3338" s="2"/>
      <c r="J3338" s="2"/>
      <c r="K3338" s="2"/>
      <c r="L3338" s="2"/>
    </row>
    <row r="3339" ht="9.95" customHeight="1" spans="1:12">
      <c r="A3339" s="2"/>
      <c r="B3339" s="2"/>
      <c r="C3339" s="2"/>
      <c r="D3339" s="2"/>
      <c r="E3339" s="2"/>
      <c r="F3339" s="2"/>
      <c r="G3339" s="2"/>
      <c r="H3339" s="61"/>
      <c r="I3339" s="61"/>
      <c r="J3339" s="61"/>
      <c r="K3339" s="61"/>
      <c r="L3339" s="61"/>
    </row>
    <row r="3340" ht="20.1" customHeight="1" spans="1:12">
      <c r="A3340" s="62" t="s">
        <v>3540</v>
      </c>
      <c r="B3340" s="62"/>
      <c r="C3340" s="62"/>
      <c r="D3340" s="62"/>
      <c r="E3340" s="62"/>
      <c r="F3340" s="62"/>
      <c r="G3340" s="62"/>
      <c r="H3340" s="62"/>
      <c r="I3340" s="62"/>
      <c r="J3340" s="62"/>
      <c r="K3340" s="62"/>
      <c r="L3340" s="62"/>
    </row>
    <row r="3341" ht="15" customHeight="1" spans="1:12">
      <c r="A3341" s="63" t="s">
        <v>2413</v>
      </c>
      <c r="B3341" s="63"/>
      <c r="C3341" s="63"/>
      <c r="D3341" s="64" t="s">
        <v>4</v>
      </c>
      <c r="E3341" s="64"/>
      <c r="F3341" s="64"/>
      <c r="G3341" s="64" t="s">
        <v>2297</v>
      </c>
      <c r="H3341" s="64" t="s">
        <v>2298</v>
      </c>
      <c r="I3341" s="64"/>
      <c r="J3341" s="64" t="s">
        <v>2299</v>
      </c>
      <c r="K3341" s="64"/>
      <c r="L3341" s="64" t="s">
        <v>2300</v>
      </c>
    </row>
    <row r="3342" ht="21" customHeight="1" spans="1:12">
      <c r="A3342" s="65" t="s">
        <v>3469</v>
      </c>
      <c r="B3342" s="66" t="s">
        <v>3470</v>
      </c>
      <c r="C3342" s="66"/>
      <c r="D3342" s="65" t="s">
        <v>14</v>
      </c>
      <c r="E3342" s="65"/>
      <c r="F3342" s="65"/>
      <c r="G3342" s="65" t="s">
        <v>35</v>
      </c>
      <c r="H3342" s="67">
        <v>1</v>
      </c>
      <c r="I3342" s="67"/>
      <c r="J3342" s="70">
        <v>59.32</v>
      </c>
      <c r="K3342" s="70"/>
      <c r="L3342" s="70">
        <f>TRUNC(TRUNC(H3342,8)*J3342,2)</f>
        <v>59.32</v>
      </c>
    </row>
    <row r="3343" ht="29.1" customHeight="1" spans="1:12">
      <c r="A3343" s="65" t="s">
        <v>3541</v>
      </c>
      <c r="B3343" s="66" t="s">
        <v>3542</v>
      </c>
      <c r="C3343" s="66"/>
      <c r="D3343" s="65" t="s">
        <v>14</v>
      </c>
      <c r="E3343" s="65"/>
      <c r="F3343" s="65"/>
      <c r="G3343" s="65" t="s">
        <v>35</v>
      </c>
      <c r="H3343" s="67">
        <v>3</v>
      </c>
      <c r="I3343" s="67"/>
      <c r="J3343" s="70">
        <v>1.54</v>
      </c>
      <c r="K3343" s="70"/>
      <c r="L3343" s="70">
        <f>TRUNC(TRUNC(H3343,8)*J3343,2)</f>
        <v>4.62</v>
      </c>
    </row>
    <row r="3344" ht="15" customHeight="1" spans="1:12">
      <c r="A3344" s="2"/>
      <c r="B3344" s="2"/>
      <c r="C3344" s="2"/>
      <c r="D3344" s="2"/>
      <c r="E3344" s="2"/>
      <c r="F3344" s="2"/>
      <c r="G3344" s="2"/>
      <c r="H3344" s="68" t="s">
        <v>2424</v>
      </c>
      <c r="I3344" s="68"/>
      <c r="J3344" s="68"/>
      <c r="K3344" s="68"/>
      <c r="L3344" s="71">
        <f>SUM(L3342:L3343)</f>
        <v>63.94</v>
      </c>
    </row>
    <row r="3345" ht="15" customHeight="1" spans="1:12">
      <c r="A3345" s="63" t="s">
        <v>2389</v>
      </c>
      <c r="B3345" s="63"/>
      <c r="C3345" s="63"/>
      <c r="D3345" s="64" t="s">
        <v>4</v>
      </c>
      <c r="E3345" s="64"/>
      <c r="F3345" s="64"/>
      <c r="G3345" s="64" t="s">
        <v>2297</v>
      </c>
      <c r="H3345" s="64" t="s">
        <v>2298</v>
      </c>
      <c r="I3345" s="64"/>
      <c r="J3345" s="64" t="s">
        <v>2299</v>
      </c>
      <c r="K3345" s="64"/>
      <c r="L3345" s="64" t="s">
        <v>2300</v>
      </c>
    </row>
    <row r="3346" ht="21" customHeight="1" spans="1:12">
      <c r="A3346" s="65" t="s">
        <v>3219</v>
      </c>
      <c r="B3346" s="66" t="s">
        <v>3220</v>
      </c>
      <c r="C3346" s="66"/>
      <c r="D3346" s="65" t="s">
        <v>14</v>
      </c>
      <c r="E3346" s="65"/>
      <c r="F3346" s="65"/>
      <c r="G3346" s="65" t="s">
        <v>2392</v>
      </c>
      <c r="H3346" s="67">
        <v>0.4057</v>
      </c>
      <c r="I3346" s="67"/>
      <c r="J3346" s="70">
        <v>24.39</v>
      </c>
      <c r="K3346" s="70"/>
      <c r="L3346" s="70">
        <f>TRUNC(TRUNC(H3346,8)*J3346,2)</f>
        <v>9.89</v>
      </c>
    </row>
    <row r="3347" ht="15" customHeight="1" spans="1:12">
      <c r="A3347" s="65" t="s">
        <v>2710</v>
      </c>
      <c r="B3347" s="66" t="s">
        <v>2711</v>
      </c>
      <c r="C3347" s="66"/>
      <c r="D3347" s="65" t="s">
        <v>14</v>
      </c>
      <c r="E3347" s="65"/>
      <c r="F3347" s="65"/>
      <c r="G3347" s="65" t="s">
        <v>2392</v>
      </c>
      <c r="H3347" s="67">
        <v>0.4057</v>
      </c>
      <c r="I3347" s="67"/>
      <c r="J3347" s="70">
        <v>32.69</v>
      </c>
      <c r="K3347" s="70"/>
      <c r="L3347" s="70">
        <f>TRUNC(TRUNC(H3347,8)*J3347,2)</f>
        <v>13.26</v>
      </c>
    </row>
    <row r="3348" ht="18" customHeight="1" spans="1:12">
      <c r="A3348" s="2"/>
      <c r="B3348" s="2"/>
      <c r="C3348" s="2"/>
      <c r="D3348" s="2"/>
      <c r="E3348" s="2"/>
      <c r="F3348" s="2"/>
      <c r="G3348" s="2"/>
      <c r="H3348" s="68" t="s">
        <v>2393</v>
      </c>
      <c r="I3348" s="68"/>
      <c r="J3348" s="68"/>
      <c r="K3348" s="68"/>
      <c r="L3348" s="71">
        <f>SUM(L3346:L3347)</f>
        <v>23.15</v>
      </c>
    </row>
    <row r="3349" ht="15" customHeight="1" spans="1:12">
      <c r="A3349" s="2"/>
      <c r="B3349" s="2"/>
      <c r="C3349" s="2"/>
      <c r="D3349" s="2"/>
      <c r="E3349" s="2"/>
      <c r="F3349" s="2"/>
      <c r="G3349" s="2"/>
      <c r="H3349" s="69" t="s">
        <v>2318</v>
      </c>
      <c r="I3349" s="69"/>
      <c r="J3349" s="69"/>
      <c r="K3349" s="69"/>
      <c r="L3349" s="72">
        <f>SUM(L3344,L3348)</f>
        <v>87.09</v>
      </c>
    </row>
    <row r="3350" ht="9.95" customHeight="1" spans="1:12">
      <c r="A3350" s="2"/>
      <c r="B3350" s="2"/>
      <c r="C3350" s="2"/>
      <c r="D3350" s="2"/>
      <c r="E3350" s="2"/>
      <c r="F3350" s="2"/>
      <c r="G3350" s="2"/>
      <c r="H3350" s="61"/>
      <c r="I3350" s="61"/>
      <c r="J3350" s="61"/>
      <c r="K3350" s="61"/>
      <c r="L3350" s="61"/>
    </row>
    <row r="3351" ht="20.1" customHeight="1" spans="1:12">
      <c r="A3351" s="62" t="s">
        <v>3543</v>
      </c>
      <c r="B3351" s="62"/>
      <c r="C3351" s="62"/>
      <c r="D3351" s="62"/>
      <c r="E3351" s="62"/>
      <c r="F3351" s="62"/>
      <c r="G3351" s="62"/>
      <c r="H3351" s="62"/>
      <c r="I3351" s="62"/>
      <c r="J3351" s="62"/>
      <c r="K3351" s="62"/>
      <c r="L3351" s="62"/>
    </row>
    <row r="3352" ht="15" customHeight="1" spans="1:12">
      <c r="A3352" s="63" t="s">
        <v>2413</v>
      </c>
      <c r="B3352" s="63"/>
      <c r="C3352" s="63"/>
      <c r="D3352" s="64" t="s">
        <v>4</v>
      </c>
      <c r="E3352" s="64"/>
      <c r="F3352" s="64"/>
      <c r="G3352" s="64" t="s">
        <v>2297</v>
      </c>
      <c r="H3352" s="64" t="s">
        <v>2298</v>
      </c>
      <c r="I3352" s="64"/>
      <c r="J3352" s="64" t="s">
        <v>2299</v>
      </c>
      <c r="K3352" s="64"/>
      <c r="L3352" s="64" t="s">
        <v>2300</v>
      </c>
    </row>
    <row r="3353" ht="21" customHeight="1" spans="1:12">
      <c r="A3353" s="65" t="s">
        <v>3469</v>
      </c>
      <c r="B3353" s="66" t="s">
        <v>3470</v>
      </c>
      <c r="C3353" s="66"/>
      <c r="D3353" s="65" t="s">
        <v>14</v>
      </c>
      <c r="E3353" s="65"/>
      <c r="F3353" s="65"/>
      <c r="G3353" s="65" t="s">
        <v>35</v>
      </c>
      <c r="H3353" s="67">
        <v>1</v>
      </c>
      <c r="I3353" s="67"/>
      <c r="J3353" s="70">
        <v>59.32</v>
      </c>
      <c r="K3353" s="70"/>
      <c r="L3353" s="70">
        <f>TRUNC(TRUNC(H3353,8)*J3353,2)</f>
        <v>59.32</v>
      </c>
    </row>
    <row r="3354" ht="29.1" customHeight="1" spans="1:12">
      <c r="A3354" s="65" t="s">
        <v>3482</v>
      </c>
      <c r="B3354" s="66" t="s">
        <v>3483</v>
      </c>
      <c r="C3354" s="66"/>
      <c r="D3354" s="65" t="s">
        <v>14</v>
      </c>
      <c r="E3354" s="65"/>
      <c r="F3354" s="65"/>
      <c r="G3354" s="65" t="s">
        <v>35</v>
      </c>
      <c r="H3354" s="67">
        <v>3</v>
      </c>
      <c r="I3354" s="67"/>
      <c r="J3354" s="70">
        <v>1.19</v>
      </c>
      <c r="K3354" s="70"/>
      <c r="L3354" s="70">
        <f>TRUNC(TRUNC(H3354,8)*J3354,2)</f>
        <v>3.57</v>
      </c>
    </row>
    <row r="3355" ht="15" customHeight="1" spans="1:12">
      <c r="A3355" s="2"/>
      <c r="B3355" s="2"/>
      <c r="C3355" s="2"/>
      <c r="D3355" s="2"/>
      <c r="E3355" s="2"/>
      <c r="F3355" s="2"/>
      <c r="G3355" s="2"/>
      <c r="H3355" s="68" t="s">
        <v>2424</v>
      </c>
      <c r="I3355" s="68"/>
      <c r="J3355" s="68"/>
      <c r="K3355" s="68"/>
      <c r="L3355" s="71">
        <f>SUM(L3353:L3354)</f>
        <v>62.89</v>
      </c>
    </row>
    <row r="3356" ht="15" customHeight="1" spans="1:12">
      <c r="A3356" s="63" t="s">
        <v>2389</v>
      </c>
      <c r="B3356" s="63"/>
      <c r="C3356" s="63"/>
      <c r="D3356" s="64" t="s">
        <v>4</v>
      </c>
      <c r="E3356" s="64"/>
      <c r="F3356" s="64"/>
      <c r="G3356" s="64" t="s">
        <v>2297</v>
      </c>
      <c r="H3356" s="64" t="s">
        <v>2298</v>
      </c>
      <c r="I3356" s="64"/>
      <c r="J3356" s="64" t="s">
        <v>2299</v>
      </c>
      <c r="K3356" s="64"/>
      <c r="L3356" s="64" t="s">
        <v>2300</v>
      </c>
    </row>
    <row r="3357" ht="21" customHeight="1" spans="1:12">
      <c r="A3357" s="65" t="s">
        <v>3219</v>
      </c>
      <c r="B3357" s="66" t="s">
        <v>3220</v>
      </c>
      <c r="C3357" s="66"/>
      <c r="D3357" s="65" t="s">
        <v>14</v>
      </c>
      <c r="E3357" s="65"/>
      <c r="F3357" s="65"/>
      <c r="G3357" s="65" t="s">
        <v>2392</v>
      </c>
      <c r="H3357" s="67">
        <v>0.1988</v>
      </c>
      <c r="I3357" s="67"/>
      <c r="J3357" s="70">
        <v>24.39</v>
      </c>
      <c r="K3357" s="70"/>
      <c r="L3357" s="70">
        <f>TRUNC(TRUNC(H3357,8)*J3357,2)</f>
        <v>4.84</v>
      </c>
    </row>
    <row r="3358" ht="15" customHeight="1" spans="1:12">
      <c r="A3358" s="65" t="s">
        <v>2710</v>
      </c>
      <c r="B3358" s="66" t="s">
        <v>2711</v>
      </c>
      <c r="C3358" s="66"/>
      <c r="D3358" s="65" t="s">
        <v>14</v>
      </c>
      <c r="E3358" s="65"/>
      <c r="F3358" s="65"/>
      <c r="G3358" s="65" t="s">
        <v>2392</v>
      </c>
      <c r="H3358" s="67">
        <v>0.1988</v>
      </c>
      <c r="I3358" s="67"/>
      <c r="J3358" s="70">
        <v>32.69</v>
      </c>
      <c r="K3358" s="70"/>
      <c r="L3358" s="70">
        <f>TRUNC(TRUNC(H3358,8)*J3358,2)</f>
        <v>6.49</v>
      </c>
    </row>
    <row r="3359" ht="18" customHeight="1" spans="1:12">
      <c r="A3359" s="2"/>
      <c r="B3359" s="2"/>
      <c r="C3359" s="2"/>
      <c r="D3359" s="2"/>
      <c r="E3359" s="2"/>
      <c r="F3359" s="2"/>
      <c r="G3359" s="2"/>
      <c r="H3359" s="68" t="s">
        <v>2393</v>
      </c>
      <c r="I3359" s="68"/>
      <c r="J3359" s="68"/>
      <c r="K3359" s="68"/>
      <c r="L3359" s="71">
        <f>SUM(L3357:L3358)</f>
        <v>11.33</v>
      </c>
    </row>
    <row r="3360" ht="15" customHeight="1" spans="1:12">
      <c r="A3360" s="2"/>
      <c r="B3360" s="2"/>
      <c r="C3360" s="2"/>
      <c r="D3360" s="2"/>
      <c r="E3360" s="2"/>
      <c r="F3360" s="2"/>
      <c r="G3360" s="2"/>
      <c r="H3360" s="69" t="s">
        <v>2318</v>
      </c>
      <c r="I3360" s="69"/>
      <c r="J3360" s="69"/>
      <c r="K3360" s="69"/>
      <c r="L3360" s="72">
        <f>SUM(L3355,L3359)</f>
        <v>74.22</v>
      </c>
    </row>
    <row r="3361" ht="9.95" customHeight="1" spans="1:12">
      <c r="A3361" s="2"/>
      <c r="B3361" s="2"/>
      <c r="C3361" s="2"/>
      <c r="D3361" s="2"/>
      <c r="E3361" s="2"/>
      <c r="F3361" s="2"/>
      <c r="G3361" s="2"/>
      <c r="H3361" s="61"/>
      <c r="I3361" s="61"/>
      <c r="J3361" s="61"/>
      <c r="K3361" s="61"/>
      <c r="L3361" s="61"/>
    </row>
    <row r="3362" ht="20.1" customHeight="1" spans="1:12">
      <c r="A3362" s="62" t="s">
        <v>3544</v>
      </c>
      <c r="B3362" s="62"/>
      <c r="C3362" s="62"/>
      <c r="D3362" s="62"/>
      <c r="E3362" s="62"/>
      <c r="F3362" s="62"/>
      <c r="G3362" s="62"/>
      <c r="H3362" s="62"/>
      <c r="I3362" s="62"/>
      <c r="J3362" s="62"/>
      <c r="K3362" s="62"/>
      <c r="L3362" s="62"/>
    </row>
    <row r="3363" ht="15" customHeight="1" spans="1:12">
      <c r="A3363" s="63" t="s">
        <v>2413</v>
      </c>
      <c r="B3363" s="63"/>
      <c r="C3363" s="63"/>
      <c r="D3363" s="64" t="s">
        <v>4</v>
      </c>
      <c r="E3363" s="64"/>
      <c r="F3363" s="64"/>
      <c r="G3363" s="64" t="s">
        <v>2297</v>
      </c>
      <c r="H3363" s="64" t="s">
        <v>2298</v>
      </c>
      <c r="I3363" s="64"/>
      <c r="J3363" s="64" t="s">
        <v>2299</v>
      </c>
      <c r="K3363" s="64"/>
      <c r="L3363" s="64" t="s">
        <v>2300</v>
      </c>
    </row>
    <row r="3364" ht="21" customHeight="1" spans="1:12">
      <c r="A3364" s="65" t="s">
        <v>3545</v>
      </c>
      <c r="B3364" s="66" t="s">
        <v>3546</v>
      </c>
      <c r="C3364" s="66"/>
      <c r="D3364" s="65" t="s">
        <v>643</v>
      </c>
      <c r="E3364" s="65"/>
      <c r="F3364" s="65"/>
      <c r="G3364" s="65" t="s">
        <v>376</v>
      </c>
      <c r="H3364" s="67">
        <v>1</v>
      </c>
      <c r="I3364" s="67"/>
      <c r="J3364" s="70">
        <v>75.2</v>
      </c>
      <c r="K3364" s="70"/>
      <c r="L3364" s="70">
        <f>ROUND(ROUND(H3364,8)*J3364,2)</f>
        <v>75.2</v>
      </c>
    </row>
    <row r="3365" ht="15" customHeight="1" spans="1:12">
      <c r="A3365" s="2"/>
      <c r="B3365" s="2"/>
      <c r="C3365" s="2"/>
      <c r="D3365" s="2"/>
      <c r="E3365" s="2"/>
      <c r="F3365" s="2"/>
      <c r="G3365" s="2"/>
      <c r="H3365" s="68" t="s">
        <v>2424</v>
      </c>
      <c r="I3365" s="68"/>
      <c r="J3365" s="68"/>
      <c r="K3365" s="68"/>
      <c r="L3365" s="71">
        <f>SUM(L3364:L3364)</f>
        <v>75.2</v>
      </c>
    </row>
    <row r="3366" ht="15" customHeight="1" spans="1:12">
      <c r="A3366" s="63" t="s">
        <v>2389</v>
      </c>
      <c r="B3366" s="63"/>
      <c r="C3366" s="63"/>
      <c r="D3366" s="64" t="s">
        <v>4</v>
      </c>
      <c r="E3366" s="64"/>
      <c r="F3366" s="64"/>
      <c r="G3366" s="64" t="s">
        <v>2297</v>
      </c>
      <c r="H3366" s="64" t="s">
        <v>2298</v>
      </c>
      <c r="I3366" s="64"/>
      <c r="J3366" s="64" t="s">
        <v>2299</v>
      </c>
      <c r="K3366" s="64"/>
      <c r="L3366" s="64" t="s">
        <v>2300</v>
      </c>
    </row>
    <row r="3367" ht="15" customHeight="1" spans="1:12">
      <c r="A3367" s="65" t="s">
        <v>2710</v>
      </c>
      <c r="B3367" s="66" t="s">
        <v>2711</v>
      </c>
      <c r="C3367" s="66"/>
      <c r="D3367" s="65" t="s">
        <v>14</v>
      </c>
      <c r="E3367" s="65"/>
      <c r="F3367" s="65"/>
      <c r="G3367" s="65" t="s">
        <v>2392</v>
      </c>
      <c r="H3367" s="67">
        <v>0.3</v>
      </c>
      <c r="I3367" s="67"/>
      <c r="J3367" s="70">
        <v>32.69</v>
      </c>
      <c r="K3367" s="70"/>
      <c r="L3367" s="70">
        <f>ROUND(ROUND(H3367,8)*J3367,2)</f>
        <v>9.81</v>
      </c>
    </row>
    <row r="3368" ht="15" customHeight="1" spans="1:12">
      <c r="A3368" s="65" t="s">
        <v>2395</v>
      </c>
      <c r="B3368" s="66" t="s">
        <v>2396</v>
      </c>
      <c r="C3368" s="66"/>
      <c r="D3368" s="65" t="s">
        <v>14</v>
      </c>
      <c r="E3368" s="65"/>
      <c r="F3368" s="65"/>
      <c r="G3368" s="65" t="s">
        <v>2392</v>
      </c>
      <c r="H3368" s="67">
        <v>0.3</v>
      </c>
      <c r="I3368" s="67"/>
      <c r="J3368" s="70">
        <v>23.23</v>
      </c>
      <c r="K3368" s="70"/>
      <c r="L3368" s="70">
        <f>ROUND(ROUND(H3368,8)*J3368,2)</f>
        <v>6.97</v>
      </c>
    </row>
    <row r="3369" ht="18" customHeight="1" spans="1:12">
      <c r="A3369" s="2"/>
      <c r="B3369" s="2"/>
      <c r="C3369" s="2"/>
      <c r="D3369" s="2"/>
      <c r="E3369" s="2"/>
      <c r="F3369" s="2"/>
      <c r="G3369" s="2"/>
      <c r="H3369" s="68" t="s">
        <v>2393</v>
      </c>
      <c r="I3369" s="68"/>
      <c r="J3369" s="68"/>
      <c r="K3369" s="68"/>
      <c r="L3369" s="71">
        <f>SUM(L3367:L3368)</f>
        <v>16.78</v>
      </c>
    </row>
    <row r="3370" ht="15" customHeight="1" spans="1:12">
      <c r="A3370" s="2"/>
      <c r="B3370" s="2"/>
      <c r="C3370" s="2"/>
      <c r="D3370" s="2"/>
      <c r="E3370" s="2"/>
      <c r="F3370" s="2"/>
      <c r="G3370" s="2"/>
      <c r="H3370" s="69" t="s">
        <v>2318</v>
      </c>
      <c r="I3370" s="69"/>
      <c r="J3370" s="69"/>
      <c r="K3370" s="69"/>
      <c r="L3370" s="72">
        <f>SUM(L3365,L3369)</f>
        <v>91.98</v>
      </c>
    </row>
    <row r="3371" ht="9.95" customHeight="1" spans="1:12">
      <c r="A3371" s="2"/>
      <c r="B3371" s="2"/>
      <c r="C3371" s="2"/>
      <c r="D3371" s="2"/>
      <c r="E3371" s="2"/>
      <c r="F3371" s="2"/>
      <c r="G3371" s="2"/>
      <c r="H3371" s="61"/>
      <c r="I3371" s="61"/>
      <c r="J3371" s="61"/>
      <c r="K3371" s="61"/>
      <c r="L3371" s="61"/>
    </row>
    <row r="3372" ht="20.1" customHeight="1" spans="1:12">
      <c r="A3372" s="62" t="s">
        <v>3547</v>
      </c>
      <c r="B3372" s="62"/>
      <c r="C3372" s="62"/>
      <c r="D3372" s="62"/>
      <c r="E3372" s="62"/>
      <c r="F3372" s="62"/>
      <c r="G3372" s="62"/>
      <c r="H3372" s="62"/>
      <c r="I3372" s="62"/>
      <c r="J3372" s="62"/>
      <c r="K3372" s="62"/>
      <c r="L3372" s="62"/>
    </row>
    <row r="3373" ht="15" customHeight="1" spans="1:12">
      <c r="A3373" s="63" t="s">
        <v>2413</v>
      </c>
      <c r="B3373" s="63"/>
      <c r="C3373" s="63"/>
      <c r="D3373" s="64" t="s">
        <v>4</v>
      </c>
      <c r="E3373" s="64"/>
      <c r="F3373" s="64"/>
      <c r="G3373" s="64" t="s">
        <v>2297</v>
      </c>
      <c r="H3373" s="64" t="s">
        <v>2298</v>
      </c>
      <c r="I3373" s="64"/>
      <c r="J3373" s="64" t="s">
        <v>2299</v>
      </c>
      <c r="K3373" s="64"/>
      <c r="L3373" s="64" t="s">
        <v>2300</v>
      </c>
    </row>
    <row r="3374" ht="21" customHeight="1" spans="1:12">
      <c r="A3374" s="65" t="s">
        <v>3548</v>
      </c>
      <c r="B3374" s="66" t="s">
        <v>1001</v>
      </c>
      <c r="C3374" s="66"/>
      <c r="D3374" s="65" t="s">
        <v>3081</v>
      </c>
      <c r="E3374" s="65"/>
      <c r="F3374" s="65"/>
      <c r="G3374" s="65" t="s">
        <v>35</v>
      </c>
      <c r="H3374" s="67">
        <v>1</v>
      </c>
      <c r="I3374" s="67"/>
      <c r="J3374" s="70">
        <v>8781.66</v>
      </c>
      <c r="K3374" s="70"/>
      <c r="L3374" s="70">
        <f>ROUND(ROUND(H3374,8)*J3374,2)</f>
        <v>8781.66</v>
      </c>
    </row>
    <row r="3375" ht="15" customHeight="1" spans="1:12">
      <c r="A3375" s="2"/>
      <c r="B3375" s="2"/>
      <c r="C3375" s="2"/>
      <c r="D3375" s="2"/>
      <c r="E3375" s="2"/>
      <c r="F3375" s="2"/>
      <c r="G3375" s="2"/>
      <c r="H3375" s="68" t="s">
        <v>2424</v>
      </c>
      <c r="I3375" s="68"/>
      <c r="J3375" s="68"/>
      <c r="K3375" s="68"/>
      <c r="L3375" s="71">
        <f>SUM(L3374:L3374)</f>
        <v>8781.66</v>
      </c>
    </row>
    <row r="3376" ht="15" customHeight="1" spans="1:12">
      <c r="A3376" s="63" t="s">
        <v>2389</v>
      </c>
      <c r="B3376" s="63"/>
      <c r="C3376" s="63"/>
      <c r="D3376" s="64" t="s">
        <v>4</v>
      </c>
      <c r="E3376" s="64"/>
      <c r="F3376" s="64"/>
      <c r="G3376" s="64" t="s">
        <v>2297</v>
      </c>
      <c r="H3376" s="64" t="s">
        <v>2298</v>
      </c>
      <c r="I3376" s="64"/>
      <c r="J3376" s="64" t="s">
        <v>2299</v>
      </c>
      <c r="K3376" s="64"/>
      <c r="L3376" s="64" t="s">
        <v>2300</v>
      </c>
    </row>
    <row r="3377" ht="21" customHeight="1" spans="1:12">
      <c r="A3377" s="65" t="s">
        <v>3219</v>
      </c>
      <c r="B3377" s="66" t="s">
        <v>3220</v>
      </c>
      <c r="C3377" s="66"/>
      <c r="D3377" s="65" t="s">
        <v>14</v>
      </c>
      <c r="E3377" s="65"/>
      <c r="F3377" s="65"/>
      <c r="G3377" s="65" t="s">
        <v>2392</v>
      </c>
      <c r="H3377" s="67">
        <v>0.1055</v>
      </c>
      <c r="I3377" s="67"/>
      <c r="J3377" s="70">
        <v>24.39</v>
      </c>
      <c r="K3377" s="70"/>
      <c r="L3377" s="70">
        <f>ROUND(ROUND(H3377,8)*J3377,2)</f>
        <v>2.57</v>
      </c>
    </row>
    <row r="3378" ht="15" customHeight="1" spans="1:12">
      <c r="A3378" s="65" t="s">
        <v>2710</v>
      </c>
      <c r="B3378" s="66" t="s">
        <v>2711</v>
      </c>
      <c r="C3378" s="66"/>
      <c r="D3378" s="65" t="s">
        <v>14</v>
      </c>
      <c r="E3378" s="65"/>
      <c r="F3378" s="65"/>
      <c r="G3378" s="65" t="s">
        <v>2392</v>
      </c>
      <c r="H3378" s="67">
        <v>0.1055</v>
      </c>
      <c r="I3378" s="67"/>
      <c r="J3378" s="70">
        <v>32.69</v>
      </c>
      <c r="K3378" s="70"/>
      <c r="L3378" s="70">
        <f>ROUND(ROUND(H3378,8)*J3378,2)</f>
        <v>3.45</v>
      </c>
    </row>
    <row r="3379" ht="18" customHeight="1" spans="1:12">
      <c r="A3379" s="2"/>
      <c r="B3379" s="2"/>
      <c r="C3379" s="2"/>
      <c r="D3379" s="2"/>
      <c r="E3379" s="2"/>
      <c r="F3379" s="2"/>
      <c r="G3379" s="2"/>
      <c r="H3379" s="68" t="s">
        <v>2393</v>
      </c>
      <c r="I3379" s="68"/>
      <c r="J3379" s="68"/>
      <c r="K3379" s="68"/>
      <c r="L3379" s="71">
        <f>SUM(L3377:L3378)</f>
        <v>6.02</v>
      </c>
    </row>
    <row r="3380" ht="15" customHeight="1" spans="1:12">
      <c r="A3380" s="93" t="s">
        <v>3549</v>
      </c>
      <c r="B3380" s="93"/>
      <c r="C3380" s="93"/>
      <c r="D3380" s="93"/>
      <c r="E3380" s="2"/>
      <c r="F3380" s="2"/>
      <c r="G3380" s="2"/>
      <c r="H3380" s="69" t="s">
        <v>2318</v>
      </c>
      <c r="I3380" s="69"/>
      <c r="J3380" s="69"/>
      <c r="K3380" s="69"/>
      <c r="L3380" s="72">
        <v>8787.68</v>
      </c>
    </row>
    <row r="3381" ht="2.1" customHeight="1" spans="1:12">
      <c r="A3381" s="93"/>
      <c r="B3381" s="93"/>
      <c r="C3381" s="93"/>
      <c r="D3381" s="93"/>
      <c r="E3381" s="2"/>
      <c r="F3381" s="2"/>
      <c r="G3381" s="2"/>
      <c r="H3381" s="2"/>
      <c r="I3381" s="2"/>
      <c r="J3381" s="2"/>
      <c r="K3381" s="2"/>
      <c r="L3381" s="2"/>
    </row>
    <row r="3382" ht="9.95" customHeight="1" spans="1:12">
      <c r="A3382" s="2"/>
      <c r="B3382" s="2"/>
      <c r="C3382" s="2"/>
      <c r="D3382" s="2"/>
      <c r="E3382" s="2"/>
      <c r="F3382" s="2"/>
      <c r="G3382" s="2"/>
      <c r="H3382" s="61"/>
      <c r="I3382" s="61"/>
      <c r="J3382" s="61"/>
      <c r="K3382" s="61"/>
      <c r="L3382" s="61"/>
    </row>
    <row r="3383" ht="20.1" customHeight="1" spans="1:12">
      <c r="A3383" s="62" t="s">
        <v>3550</v>
      </c>
      <c r="B3383" s="62"/>
      <c r="C3383" s="62"/>
      <c r="D3383" s="62"/>
      <c r="E3383" s="62"/>
      <c r="F3383" s="62"/>
      <c r="G3383" s="62"/>
      <c r="H3383" s="62"/>
      <c r="I3383" s="62"/>
      <c r="J3383" s="62"/>
      <c r="K3383" s="62"/>
      <c r="L3383" s="62"/>
    </row>
    <row r="3384" ht="15" customHeight="1" spans="1:12">
      <c r="A3384" s="63" t="s">
        <v>2413</v>
      </c>
      <c r="B3384" s="63"/>
      <c r="C3384" s="63"/>
      <c r="D3384" s="64" t="s">
        <v>4</v>
      </c>
      <c r="E3384" s="64"/>
      <c r="F3384" s="64"/>
      <c r="G3384" s="64" t="s">
        <v>2297</v>
      </c>
      <c r="H3384" s="64" t="s">
        <v>2298</v>
      </c>
      <c r="I3384" s="64"/>
      <c r="J3384" s="64" t="s">
        <v>2299</v>
      </c>
      <c r="K3384" s="64"/>
      <c r="L3384" s="64" t="s">
        <v>2300</v>
      </c>
    </row>
    <row r="3385" ht="21" customHeight="1" spans="1:12">
      <c r="A3385" s="65" t="s">
        <v>3551</v>
      </c>
      <c r="B3385" s="66" t="s">
        <v>1004</v>
      </c>
      <c r="C3385" s="66"/>
      <c r="D3385" s="65" t="s">
        <v>3081</v>
      </c>
      <c r="E3385" s="65"/>
      <c r="F3385" s="65"/>
      <c r="G3385" s="65" t="s">
        <v>35</v>
      </c>
      <c r="H3385" s="67">
        <v>1</v>
      </c>
      <c r="I3385" s="67"/>
      <c r="J3385" s="70">
        <v>50</v>
      </c>
      <c r="K3385" s="70"/>
      <c r="L3385" s="70">
        <f>ROUND(ROUND(H3385,8)*J3385,2)</f>
        <v>50</v>
      </c>
    </row>
    <row r="3386" ht="15" customHeight="1" spans="1:12">
      <c r="A3386" s="2"/>
      <c r="B3386" s="2"/>
      <c r="C3386" s="2"/>
      <c r="D3386" s="2"/>
      <c r="E3386" s="2"/>
      <c r="F3386" s="2"/>
      <c r="G3386" s="2"/>
      <c r="H3386" s="68" t="s">
        <v>2424</v>
      </c>
      <c r="I3386" s="68"/>
      <c r="J3386" s="68"/>
      <c r="K3386" s="68"/>
      <c r="L3386" s="71">
        <f>SUM(L3385:L3385)</f>
        <v>50</v>
      </c>
    </row>
    <row r="3387" ht="15" customHeight="1" spans="1:12">
      <c r="A3387" s="63" t="s">
        <v>2389</v>
      </c>
      <c r="B3387" s="63"/>
      <c r="C3387" s="63"/>
      <c r="D3387" s="64" t="s">
        <v>4</v>
      </c>
      <c r="E3387" s="64"/>
      <c r="F3387" s="64"/>
      <c r="G3387" s="64" t="s">
        <v>2297</v>
      </c>
      <c r="H3387" s="64" t="s">
        <v>2298</v>
      </c>
      <c r="I3387" s="64"/>
      <c r="J3387" s="64" t="s">
        <v>2299</v>
      </c>
      <c r="K3387" s="64"/>
      <c r="L3387" s="64" t="s">
        <v>2300</v>
      </c>
    </row>
    <row r="3388" ht="21" customHeight="1" spans="1:12">
      <c r="A3388" s="65" t="s">
        <v>3219</v>
      </c>
      <c r="B3388" s="66" t="s">
        <v>3220</v>
      </c>
      <c r="C3388" s="66"/>
      <c r="D3388" s="65" t="s">
        <v>14</v>
      </c>
      <c r="E3388" s="65"/>
      <c r="F3388" s="65"/>
      <c r="G3388" s="65" t="s">
        <v>2392</v>
      </c>
      <c r="H3388" s="67">
        <v>0.1055</v>
      </c>
      <c r="I3388" s="67"/>
      <c r="J3388" s="70">
        <v>24.39</v>
      </c>
      <c r="K3388" s="70"/>
      <c r="L3388" s="70">
        <f>ROUND(ROUND(H3388,8)*J3388,2)</f>
        <v>2.57</v>
      </c>
    </row>
    <row r="3389" ht="15" customHeight="1" spans="1:12">
      <c r="A3389" s="65" t="s">
        <v>2710</v>
      </c>
      <c r="B3389" s="66" t="s">
        <v>2711</v>
      </c>
      <c r="C3389" s="66"/>
      <c r="D3389" s="65" t="s">
        <v>14</v>
      </c>
      <c r="E3389" s="65"/>
      <c r="F3389" s="65"/>
      <c r="G3389" s="65" t="s">
        <v>2392</v>
      </c>
      <c r="H3389" s="67">
        <v>0.1055</v>
      </c>
      <c r="I3389" s="67"/>
      <c r="J3389" s="70">
        <v>32.69</v>
      </c>
      <c r="K3389" s="70"/>
      <c r="L3389" s="70">
        <f>ROUND(ROUND(H3389,8)*J3389,2)</f>
        <v>3.45</v>
      </c>
    </row>
    <row r="3390" ht="18" customHeight="1" spans="1:12">
      <c r="A3390" s="2"/>
      <c r="B3390" s="2"/>
      <c r="C3390" s="2"/>
      <c r="D3390" s="2"/>
      <c r="E3390" s="2"/>
      <c r="F3390" s="2"/>
      <c r="G3390" s="2"/>
      <c r="H3390" s="68" t="s">
        <v>2393</v>
      </c>
      <c r="I3390" s="68"/>
      <c r="J3390" s="68"/>
      <c r="K3390" s="68"/>
      <c r="L3390" s="71">
        <f>SUM(L3388:L3389)</f>
        <v>6.02</v>
      </c>
    </row>
    <row r="3391" ht="15" customHeight="1" spans="1:12">
      <c r="A3391" s="93" t="s">
        <v>3552</v>
      </c>
      <c r="B3391" s="93"/>
      <c r="C3391" s="93"/>
      <c r="D3391" s="93"/>
      <c r="E3391" s="2"/>
      <c r="F3391" s="2"/>
      <c r="G3391" s="2"/>
      <c r="H3391" s="69" t="s">
        <v>2318</v>
      </c>
      <c r="I3391" s="69"/>
      <c r="J3391" s="69"/>
      <c r="K3391" s="69"/>
      <c r="L3391" s="72">
        <v>56.02</v>
      </c>
    </row>
    <row r="3392" ht="2.1" customHeight="1" spans="1:12">
      <c r="A3392" s="93"/>
      <c r="B3392" s="93"/>
      <c r="C3392" s="93"/>
      <c r="D3392" s="93"/>
      <c r="E3392" s="2"/>
      <c r="F3392" s="2"/>
      <c r="G3392" s="2"/>
      <c r="H3392" s="2"/>
      <c r="I3392" s="2"/>
      <c r="J3392" s="2"/>
      <c r="K3392" s="2"/>
      <c r="L3392" s="2"/>
    </row>
    <row r="3393" ht="9.95" customHeight="1" spans="1:12">
      <c r="A3393" s="2"/>
      <c r="B3393" s="2"/>
      <c r="C3393" s="2"/>
      <c r="D3393" s="2"/>
      <c r="E3393" s="2"/>
      <c r="F3393" s="2"/>
      <c r="G3393" s="2"/>
      <c r="H3393" s="61"/>
      <c r="I3393" s="61"/>
      <c r="J3393" s="61"/>
      <c r="K3393" s="61"/>
      <c r="L3393" s="61"/>
    </row>
    <row r="3394" ht="20.1" customHeight="1" spans="1:12">
      <c r="A3394" s="62" t="s">
        <v>3553</v>
      </c>
      <c r="B3394" s="62"/>
      <c r="C3394" s="62"/>
      <c r="D3394" s="62"/>
      <c r="E3394" s="62"/>
      <c r="F3394" s="62"/>
      <c r="G3394" s="62"/>
      <c r="H3394" s="62"/>
      <c r="I3394" s="62"/>
      <c r="J3394" s="62"/>
      <c r="K3394" s="62"/>
      <c r="L3394" s="62"/>
    </row>
    <row r="3395" ht="15" customHeight="1" spans="1:12">
      <c r="A3395" s="63" t="s">
        <v>2413</v>
      </c>
      <c r="B3395" s="63"/>
      <c r="C3395" s="63"/>
      <c r="D3395" s="64" t="s">
        <v>4</v>
      </c>
      <c r="E3395" s="64"/>
      <c r="F3395" s="64"/>
      <c r="G3395" s="64" t="s">
        <v>2297</v>
      </c>
      <c r="H3395" s="64" t="s">
        <v>2298</v>
      </c>
      <c r="I3395" s="64"/>
      <c r="J3395" s="64" t="s">
        <v>2299</v>
      </c>
      <c r="K3395" s="64"/>
      <c r="L3395" s="64" t="s">
        <v>2300</v>
      </c>
    </row>
    <row r="3396" ht="15" customHeight="1" spans="1:12">
      <c r="A3396" s="65" t="s">
        <v>3554</v>
      </c>
      <c r="B3396" s="66" t="s">
        <v>3555</v>
      </c>
      <c r="C3396" s="66"/>
      <c r="D3396" s="65" t="s">
        <v>643</v>
      </c>
      <c r="E3396" s="65"/>
      <c r="F3396" s="65"/>
      <c r="G3396" s="65" t="s">
        <v>376</v>
      </c>
      <c r="H3396" s="67">
        <v>1</v>
      </c>
      <c r="I3396" s="67"/>
      <c r="J3396" s="70">
        <v>350</v>
      </c>
      <c r="K3396" s="70"/>
      <c r="L3396" s="70">
        <f>ROUND(ROUND(H3396,8)*J3396,2)</f>
        <v>350</v>
      </c>
    </row>
    <row r="3397" ht="15" customHeight="1" spans="1:12">
      <c r="A3397" s="2"/>
      <c r="B3397" s="2"/>
      <c r="C3397" s="2"/>
      <c r="D3397" s="2"/>
      <c r="E3397" s="2"/>
      <c r="F3397" s="2"/>
      <c r="G3397" s="2"/>
      <c r="H3397" s="68" t="s">
        <v>2424</v>
      </c>
      <c r="I3397" s="68"/>
      <c r="J3397" s="68"/>
      <c r="K3397" s="68"/>
      <c r="L3397" s="71">
        <f>SUM(L3396:L3396)</f>
        <v>350</v>
      </c>
    </row>
    <row r="3398" ht="15" customHeight="1" spans="1:12">
      <c r="A3398" s="63" t="s">
        <v>2389</v>
      </c>
      <c r="B3398" s="63"/>
      <c r="C3398" s="63"/>
      <c r="D3398" s="64" t="s">
        <v>4</v>
      </c>
      <c r="E3398" s="64"/>
      <c r="F3398" s="64"/>
      <c r="G3398" s="64" t="s">
        <v>2297</v>
      </c>
      <c r="H3398" s="64" t="s">
        <v>2298</v>
      </c>
      <c r="I3398" s="64"/>
      <c r="J3398" s="64" t="s">
        <v>2299</v>
      </c>
      <c r="K3398" s="64"/>
      <c r="L3398" s="64" t="s">
        <v>2300</v>
      </c>
    </row>
    <row r="3399" ht="21" customHeight="1" spans="1:12">
      <c r="A3399" s="65" t="s">
        <v>3219</v>
      </c>
      <c r="B3399" s="66" t="s">
        <v>3220</v>
      </c>
      <c r="C3399" s="66"/>
      <c r="D3399" s="65" t="s">
        <v>14</v>
      </c>
      <c r="E3399" s="65"/>
      <c r="F3399" s="65"/>
      <c r="G3399" s="65" t="s">
        <v>2392</v>
      </c>
      <c r="H3399" s="67">
        <v>0.1055</v>
      </c>
      <c r="I3399" s="67"/>
      <c r="J3399" s="70">
        <v>24.39</v>
      </c>
      <c r="K3399" s="70"/>
      <c r="L3399" s="70">
        <f>ROUND(ROUND(H3399,8)*J3399,2)</f>
        <v>2.57</v>
      </c>
    </row>
    <row r="3400" ht="15" customHeight="1" spans="1:12">
      <c r="A3400" s="65" t="s">
        <v>2710</v>
      </c>
      <c r="B3400" s="66" t="s">
        <v>2711</v>
      </c>
      <c r="C3400" s="66"/>
      <c r="D3400" s="65" t="s">
        <v>14</v>
      </c>
      <c r="E3400" s="65"/>
      <c r="F3400" s="65"/>
      <c r="G3400" s="65" t="s">
        <v>2392</v>
      </c>
      <c r="H3400" s="67">
        <v>0.1055</v>
      </c>
      <c r="I3400" s="67"/>
      <c r="J3400" s="70">
        <v>32.69</v>
      </c>
      <c r="K3400" s="70"/>
      <c r="L3400" s="70">
        <f>ROUND(ROUND(H3400,8)*J3400,2)</f>
        <v>3.45</v>
      </c>
    </row>
    <row r="3401" ht="18" customHeight="1" spans="1:12">
      <c r="A3401" s="2"/>
      <c r="B3401" s="2"/>
      <c r="C3401" s="2"/>
      <c r="D3401" s="2"/>
      <c r="E3401" s="2"/>
      <c r="F3401" s="2"/>
      <c r="G3401" s="2"/>
      <c r="H3401" s="68" t="s">
        <v>2393</v>
      </c>
      <c r="I3401" s="68"/>
      <c r="J3401" s="68"/>
      <c r="K3401" s="68"/>
      <c r="L3401" s="71">
        <f>SUM(L3399:L3400)</f>
        <v>6.02</v>
      </c>
    </row>
    <row r="3402" ht="15" customHeight="1" spans="1:12">
      <c r="A3402" s="93" t="s">
        <v>3556</v>
      </c>
      <c r="B3402" s="93"/>
      <c r="C3402" s="93"/>
      <c r="D3402" s="93"/>
      <c r="E3402" s="2"/>
      <c r="F3402" s="2"/>
      <c r="G3402" s="2"/>
      <c r="H3402" s="69" t="s">
        <v>2318</v>
      </c>
      <c r="I3402" s="69"/>
      <c r="J3402" s="69"/>
      <c r="K3402" s="69"/>
      <c r="L3402" s="72">
        <v>356.02</v>
      </c>
    </row>
    <row r="3403" ht="2.1" customHeight="1" spans="1:12">
      <c r="A3403" s="93"/>
      <c r="B3403" s="93"/>
      <c r="C3403" s="93"/>
      <c r="D3403" s="93"/>
      <c r="E3403" s="2"/>
      <c r="F3403" s="2"/>
      <c r="G3403" s="2"/>
      <c r="H3403" s="2"/>
      <c r="I3403" s="2"/>
      <c r="J3403" s="2"/>
      <c r="K3403" s="2"/>
      <c r="L3403" s="2"/>
    </row>
    <row r="3404" ht="9.95" customHeight="1" spans="1:12">
      <c r="A3404" s="2"/>
      <c r="B3404" s="2"/>
      <c r="C3404" s="2"/>
      <c r="D3404" s="2"/>
      <c r="E3404" s="2"/>
      <c r="F3404" s="2"/>
      <c r="G3404" s="2"/>
      <c r="H3404" s="61"/>
      <c r="I3404" s="61"/>
      <c r="J3404" s="61"/>
      <c r="K3404" s="61"/>
      <c r="L3404" s="61"/>
    </row>
    <row r="3405" ht="20.1" customHeight="1" spans="1:12">
      <c r="A3405" s="62" t="s">
        <v>3557</v>
      </c>
      <c r="B3405" s="62"/>
      <c r="C3405" s="62"/>
      <c r="D3405" s="62"/>
      <c r="E3405" s="62"/>
      <c r="F3405" s="62"/>
      <c r="G3405" s="62"/>
      <c r="H3405" s="62"/>
      <c r="I3405" s="62"/>
      <c r="J3405" s="62"/>
      <c r="K3405" s="62"/>
      <c r="L3405" s="62"/>
    </row>
    <row r="3406" ht="15" customHeight="1" spans="1:12">
      <c r="A3406" s="63" t="s">
        <v>2413</v>
      </c>
      <c r="B3406" s="63"/>
      <c r="C3406" s="63"/>
      <c r="D3406" s="64" t="s">
        <v>4</v>
      </c>
      <c r="E3406" s="64"/>
      <c r="F3406" s="64"/>
      <c r="G3406" s="64" t="s">
        <v>2297</v>
      </c>
      <c r="H3406" s="64" t="s">
        <v>2298</v>
      </c>
      <c r="I3406" s="64"/>
      <c r="J3406" s="64" t="s">
        <v>2299</v>
      </c>
      <c r="K3406" s="64"/>
      <c r="L3406" s="64" t="s">
        <v>2300</v>
      </c>
    </row>
    <row r="3407" ht="21" customHeight="1" spans="1:12">
      <c r="A3407" s="65" t="s">
        <v>3558</v>
      </c>
      <c r="B3407" s="66" t="s">
        <v>1020</v>
      </c>
      <c r="C3407" s="66"/>
      <c r="D3407" s="65" t="s">
        <v>3081</v>
      </c>
      <c r="E3407" s="65"/>
      <c r="F3407" s="65"/>
      <c r="G3407" s="65" t="s">
        <v>35</v>
      </c>
      <c r="H3407" s="67">
        <v>1</v>
      </c>
      <c r="I3407" s="67"/>
      <c r="J3407" s="70">
        <v>226.99</v>
      </c>
      <c r="K3407" s="70"/>
      <c r="L3407" s="70">
        <f>ROUND(ROUND(H3407,8)*J3407,2)</f>
        <v>226.99</v>
      </c>
    </row>
    <row r="3408" ht="15" customHeight="1" spans="1:12">
      <c r="A3408" s="2"/>
      <c r="B3408" s="2"/>
      <c r="C3408" s="2"/>
      <c r="D3408" s="2"/>
      <c r="E3408" s="2"/>
      <c r="F3408" s="2"/>
      <c r="G3408" s="2"/>
      <c r="H3408" s="68" t="s">
        <v>2424</v>
      </c>
      <c r="I3408" s="68"/>
      <c r="J3408" s="68"/>
      <c r="K3408" s="68"/>
      <c r="L3408" s="71">
        <f>SUM(L3407:L3407)</f>
        <v>226.99</v>
      </c>
    </row>
    <row r="3409" ht="15" customHeight="1" spans="1:12">
      <c r="A3409" s="63" t="s">
        <v>2389</v>
      </c>
      <c r="B3409" s="63"/>
      <c r="C3409" s="63"/>
      <c r="D3409" s="64" t="s">
        <v>4</v>
      </c>
      <c r="E3409" s="64"/>
      <c r="F3409" s="64"/>
      <c r="G3409" s="64" t="s">
        <v>2297</v>
      </c>
      <c r="H3409" s="64" t="s">
        <v>2298</v>
      </c>
      <c r="I3409" s="64"/>
      <c r="J3409" s="64" t="s">
        <v>2299</v>
      </c>
      <c r="K3409" s="64"/>
      <c r="L3409" s="64" t="s">
        <v>2300</v>
      </c>
    </row>
    <row r="3410" ht="21" customHeight="1" spans="1:12">
      <c r="A3410" s="65" t="s">
        <v>3219</v>
      </c>
      <c r="B3410" s="66" t="s">
        <v>3220</v>
      </c>
      <c r="C3410" s="66"/>
      <c r="D3410" s="65" t="s">
        <v>14</v>
      </c>
      <c r="E3410" s="65"/>
      <c r="F3410" s="65"/>
      <c r="G3410" s="65" t="s">
        <v>2392</v>
      </c>
      <c r="H3410" s="67">
        <v>0.1055</v>
      </c>
      <c r="I3410" s="67"/>
      <c r="J3410" s="70">
        <v>24.39</v>
      </c>
      <c r="K3410" s="70"/>
      <c r="L3410" s="70">
        <f>ROUND(ROUND(H3410,8)*J3410,2)</f>
        <v>2.57</v>
      </c>
    </row>
    <row r="3411" ht="15" customHeight="1" spans="1:12">
      <c r="A3411" s="65" t="s">
        <v>2710</v>
      </c>
      <c r="B3411" s="66" t="s">
        <v>2711</v>
      </c>
      <c r="C3411" s="66"/>
      <c r="D3411" s="65" t="s">
        <v>14</v>
      </c>
      <c r="E3411" s="65"/>
      <c r="F3411" s="65"/>
      <c r="G3411" s="65" t="s">
        <v>2392</v>
      </c>
      <c r="H3411" s="67">
        <v>0.1055</v>
      </c>
      <c r="I3411" s="67"/>
      <c r="J3411" s="70">
        <v>32.69</v>
      </c>
      <c r="K3411" s="70"/>
      <c r="L3411" s="70">
        <f>ROUND(ROUND(H3411,8)*J3411,2)</f>
        <v>3.45</v>
      </c>
    </row>
    <row r="3412" ht="18" customHeight="1" spans="1:12">
      <c r="A3412" s="2"/>
      <c r="B3412" s="2"/>
      <c r="C3412" s="2"/>
      <c r="D3412" s="2"/>
      <c r="E3412" s="2"/>
      <c r="F3412" s="2"/>
      <c r="G3412" s="2"/>
      <c r="H3412" s="68" t="s">
        <v>2393</v>
      </c>
      <c r="I3412" s="68"/>
      <c r="J3412" s="68"/>
      <c r="K3412" s="68"/>
      <c r="L3412" s="71">
        <f>SUM(L3410:L3411)</f>
        <v>6.02</v>
      </c>
    </row>
    <row r="3413" ht="15" customHeight="1" spans="1:12">
      <c r="A3413" s="93" t="s">
        <v>3559</v>
      </c>
      <c r="B3413" s="93"/>
      <c r="C3413" s="93"/>
      <c r="D3413" s="93"/>
      <c r="E3413" s="2"/>
      <c r="F3413" s="2"/>
      <c r="G3413" s="2"/>
      <c r="H3413" s="69" t="s">
        <v>2318</v>
      </c>
      <c r="I3413" s="69"/>
      <c r="J3413" s="69"/>
      <c r="K3413" s="69"/>
      <c r="L3413" s="72">
        <v>233.01</v>
      </c>
    </row>
    <row r="3414" ht="2.1" customHeight="1" spans="1:12">
      <c r="A3414" s="93"/>
      <c r="B3414" s="93"/>
      <c r="C3414" s="93"/>
      <c r="D3414" s="93"/>
      <c r="E3414" s="2"/>
      <c r="F3414" s="2"/>
      <c r="G3414" s="2"/>
      <c r="H3414" s="2"/>
      <c r="I3414" s="2"/>
      <c r="J3414" s="2"/>
      <c r="K3414" s="2"/>
      <c r="L3414" s="2"/>
    </row>
    <row r="3415" ht="9.95" customHeight="1" spans="1:12">
      <c r="A3415" s="2"/>
      <c r="B3415" s="2"/>
      <c r="C3415" s="2"/>
      <c r="D3415" s="2"/>
      <c r="E3415" s="2"/>
      <c r="F3415" s="2"/>
      <c r="G3415" s="2"/>
      <c r="H3415" s="61"/>
      <c r="I3415" s="61"/>
      <c r="J3415" s="61"/>
      <c r="K3415" s="61"/>
      <c r="L3415" s="61"/>
    </row>
    <row r="3416" ht="20.1" customHeight="1" spans="1:12">
      <c r="A3416" s="62" t="s">
        <v>3560</v>
      </c>
      <c r="B3416" s="62"/>
      <c r="C3416" s="62"/>
      <c r="D3416" s="62"/>
      <c r="E3416" s="62"/>
      <c r="F3416" s="62"/>
      <c r="G3416" s="62"/>
      <c r="H3416" s="62"/>
      <c r="I3416" s="62"/>
      <c r="J3416" s="62"/>
      <c r="K3416" s="62"/>
      <c r="L3416" s="62"/>
    </row>
    <row r="3417" ht="15" customHeight="1" spans="1:12">
      <c r="A3417" s="63" t="s">
        <v>2413</v>
      </c>
      <c r="B3417" s="63"/>
      <c r="C3417" s="63"/>
      <c r="D3417" s="64" t="s">
        <v>4</v>
      </c>
      <c r="E3417" s="64"/>
      <c r="F3417" s="64"/>
      <c r="G3417" s="64" t="s">
        <v>2297</v>
      </c>
      <c r="H3417" s="64" t="s">
        <v>2298</v>
      </c>
      <c r="I3417" s="64"/>
      <c r="J3417" s="64" t="s">
        <v>2299</v>
      </c>
      <c r="K3417" s="64"/>
      <c r="L3417" s="64" t="s">
        <v>2300</v>
      </c>
    </row>
    <row r="3418" ht="21" customHeight="1" spans="1:12">
      <c r="A3418" s="65" t="s">
        <v>3450</v>
      </c>
      <c r="B3418" s="66" t="s">
        <v>3451</v>
      </c>
      <c r="C3418" s="66"/>
      <c r="D3418" s="65" t="s">
        <v>14</v>
      </c>
      <c r="E3418" s="65"/>
      <c r="F3418" s="65"/>
      <c r="G3418" s="65" t="s">
        <v>35</v>
      </c>
      <c r="H3418" s="67">
        <v>1</v>
      </c>
      <c r="I3418" s="67"/>
      <c r="J3418" s="70">
        <v>20.95</v>
      </c>
      <c r="K3418" s="70"/>
      <c r="L3418" s="70">
        <f>ROUND(ROUND(H3418,8)*J3418,2)</f>
        <v>20.95</v>
      </c>
    </row>
    <row r="3419" ht="15" customHeight="1" spans="1:12">
      <c r="A3419" s="2"/>
      <c r="B3419" s="2"/>
      <c r="C3419" s="2"/>
      <c r="D3419" s="2"/>
      <c r="E3419" s="2"/>
      <c r="F3419" s="2"/>
      <c r="G3419" s="2"/>
      <c r="H3419" s="68" t="s">
        <v>2424</v>
      </c>
      <c r="I3419" s="68"/>
      <c r="J3419" s="68"/>
      <c r="K3419" s="68"/>
      <c r="L3419" s="71">
        <f>SUM(L3418:L3418)</f>
        <v>20.95</v>
      </c>
    </row>
    <row r="3420" ht="15" customHeight="1" spans="1:12">
      <c r="A3420" s="63" t="s">
        <v>2389</v>
      </c>
      <c r="B3420" s="63"/>
      <c r="C3420" s="63"/>
      <c r="D3420" s="64" t="s">
        <v>4</v>
      </c>
      <c r="E3420" s="64"/>
      <c r="F3420" s="64"/>
      <c r="G3420" s="64" t="s">
        <v>2297</v>
      </c>
      <c r="H3420" s="64" t="s">
        <v>2298</v>
      </c>
      <c r="I3420" s="64"/>
      <c r="J3420" s="64" t="s">
        <v>2299</v>
      </c>
      <c r="K3420" s="64"/>
      <c r="L3420" s="64" t="s">
        <v>2300</v>
      </c>
    </row>
    <row r="3421" ht="21" customHeight="1" spans="1:12">
      <c r="A3421" s="65" t="s">
        <v>3219</v>
      </c>
      <c r="B3421" s="66" t="s">
        <v>3220</v>
      </c>
      <c r="C3421" s="66"/>
      <c r="D3421" s="65" t="s">
        <v>14</v>
      </c>
      <c r="E3421" s="65"/>
      <c r="F3421" s="65"/>
      <c r="G3421" s="65" t="s">
        <v>2392</v>
      </c>
      <c r="H3421" s="67">
        <v>0.45</v>
      </c>
      <c r="I3421" s="67"/>
      <c r="J3421" s="70">
        <v>24.39</v>
      </c>
      <c r="K3421" s="70"/>
      <c r="L3421" s="70">
        <f>ROUND(ROUND(H3421,8)*J3421,2)</f>
        <v>10.98</v>
      </c>
    </row>
    <row r="3422" ht="15" customHeight="1" spans="1:12">
      <c r="A3422" s="65" t="s">
        <v>2710</v>
      </c>
      <c r="B3422" s="66" t="s">
        <v>2711</v>
      </c>
      <c r="C3422" s="66"/>
      <c r="D3422" s="65" t="s">
        <v>14</v>
      </c>
      <c r="E3422" s="65"/>
      <c r="F3422" s="65"/>
      <c r="G3422" s="65" t="s">
        <v>2392</v>
      </c>
      <c r="H3422" s="67">
        <v>0.45</v>
      </c>
      <c r="I3422" s="67"/>
      <c r="J3422" s="70">
        <v>32.69</v>
      </c>
      <c r="K3422" s="70"/>
      <c r="L3422" s="70">
        <f>ROUND(ROUND(H3422,8)*J3422,2)</f>
        <v>14.71</v>
      </c>
    </row>
    <row r="3423" ht="18" customHeight="1" spans="1:12">
      <c r="A3423" s="2"/>
      <c r="B3423" s="2"/>
      <c r="C3423" s="2"/>
      <c r="D3423" s="2"/>
      <c r="E3423" s="2"/>
      <c r="F3423" s="2"/>
      <c r="G3423" s="2"/>
      <c r="H3423" s="68" t="s">
        <v>2393</v>
      </c>
      <c r="I3423" s="68"/>
      <c r="J3423" s="68"/>
      <c r="K3423" s="68"/>
      <c r="L3423" s="71">
        <f>SUM(L3421:L3422)</f>
        <v>25.69</v>
      </c>
    </row>
    <row r="3424" ht="15" customHeight="1" spans="1:12">
      <c r="A3424" s="93" t="s">
        <v>3452</v>
      </c>
      <c r="B3424" s="93"/>
      <c r="C3424" s="93"/>
      <c r="D3424" s="93"/>
      <c r="E3424" s="2"/>
      <c r="F3424" s="2"/>
      <c r="G3424" s="2"/>
      <c r="H3424" s="69" t="s">
        <v>2318</v>
      </c>
      <c r="I3424" s="69"/>
      <c r="J3424" s="69"/>
      <c r="K3424" s="69"/>
      <c r="L3424" s="72">
        <v>46.64</v>
      </c>
    </row>
    <row r="3425" ht="9" customHeight="1" spans="1:12">
      <c r="A3425" s="93"/>
      <c r="B3425" s="93"/>
      <c r="C3425" s="93"/>
      <c r="D3425" s="93"/>
      <c r="E3425" s="2"/>
      <c r="F3425" s="2"/>
      <c r="G3425" s="2"/>
      <c r="H3425" s="2"/>
      <c r="I3425" s="2"/>
      <c r="J3425" s="2"/>
      <c r="K3425" s="2"/>
      <c r="L3425" s="2"/>
    </row>
    <row r="3426" ht="9.95" customHeight="1" spans="1:12">
      <c r="A3426" s="2"/>
      <c r="B3426" s="2"/>
      <c r="C3426" s="2"/>
      <c r="D3426" s="2"/>
      <c r="E3426" s="2"/>
      <c r="F3426" s="2"/>
      <c r="G3426" s="2"/>
      <c r="H3426" s="61"/>
      <c r="I3426" s="61"/>
      <c r="J3426" s="61"/>
      <c r="K3426" s="61"/>
      <c r="L3426" s="61"/>
    </row>
    <row r="3427" ht="20.1" customHeight="1" spans="1:12">
      <c r="A3427" s="62" t="s">
        <v>3561</v>
      </c>
      <c r="B3427" s="62"/>
      <c r="C3427" s="62"/>
      <c r="D3427" s="62"/>
      <c r="E3427" s="62"/>
      <c r="F3427" s="62"/>
      <c r="G3427" s="62"/>
      <c r="H3427" s="62"/>
      <c r="I3427" s="62"/>
      <c r="J3427" s="62"/>
      <c r="K3427" s="62"/>
      <c r="L3427" s="62"/>
    </row>
    <row r="3428" ht="15" customHeight="1" spans="1:12">
      <c r="A3428" s="63" t="s">
        <v>2413</v>
      </c>
      <c r="B3428" s="63"/>
      <c r="C3428" s="63"/>
      <c r="D3428" s="64" t="s">
        <v>4</v>
      </c>
      <c r="E3428" s="64"/>
      <c r="F3428" s="64"/>
      <c r="G3428" s="64" t="s">
        <v>2297</v>
      </c>
      <c r="H3428" s="64" t="s">
        <v>2298</v>
      </c>
      <c r="I3428" s="64"/>
      <c r="J3428" s="64" t="s">
        <v>2299</v>
      </c>
      <c r="K3428" s="64"/>
      <c r="L3428" s="64" t="s">
        <v>2300</v>
      </c>
    </row>
    <row r="3429" ht="21" customHeight="1" spans="1:12">
      <c r="A3429" s="65" t="s">
        <v>3562</v>
      </c>
      <c r="B3429" s="66" t="s">
        <v>3563</v>
      </c>
      <c r="C3429" s="66"/>
      <c r="D3429" s="65" t="s">
        <v>14</v>
      </c>
      <c r="E3429" s="65"/>
      <c r="F3429" s="65"/>
      <c r="G3429" s="65" t="s">
        <v>35</v>
      </c>
      <c r="H3429" s="67">
        <v>1</v>
      </c>
      <c r="I3429" s="67"/>
      <c r="J3429" s="70">
        <v>29.88</v>
      </c>
      <c r="K3429" s="70"/>
      <c r="L3429" s="70">
        <f>ROUND(ROUND(H3429,8)*J3429,2)</f>
        <v>29.88</v>
      </c>
    </row>
    <row r="3430" ht="15" customHeight="1" spans="1:12">
      <c r="A3430" s="2"/>
      <c r="B3430" s="2"/>
      <c r="C3430" s="2"/>
      <c r="D3430" s="2"/>
      <c r="E3430" s="2"/>
      <c r="F3430" s="2"/>
      <c r="G3430" s="2"/>
      <c r="H3430" s="68" t="s">
        <v>2424</v>
      </c>
      <c r="I3430" s="68"/>
      <c r="J3430" s="68"/>
      <c r="K3430" s="68"/>
      <c r="L3430" s="71">
        <f>SUM(L3429:L3429)</f>
        <v>29.88</v>
      </c>
    </row>
    <row r="3431" ht="15" customHeight="1" spans="1:12">
      <c r="A3431" s="63" t="s">
        <v>2389</v>
      </c>
      <c r="B3431" s="63"/>
      <c r="C3431" s="63"/>
      <c r="D3431" s="64" t="s">
        <v>4</v>
      </c>
      <c r="E3431" s="64"/>
      <c r="F3431" s="64"/>
      <c r="G3431" s="64" t="s">
        <v>2297</v>
      </c>
      <c r="H3431" s="64" t="s">
        <v>2298</v>
      </c>
      <c r="I3431" s="64"/>
      <c r="J3431" s="64" t="s">
        <v>2299</v>
      </c>
      <c r="K3431" s="64"/>
      <c r="L3431" s="64" t="s">
        <v>2300</v>
      </c>
    </row>
    <row r="3432" ht="21" customHeight="1" spans="1:12">
      <c r="A3432" s="65" t="s">
        <v>3219</v>
      </c>
      <c r="B3432" s="66" t="s">
        <v>3220</v>
      </c>
      <c r="C3432" s="66"/>
      <c r="D3432" s="65" t="s">
        <v>14</v>
      </c>
      <c r="E3432" s="65"/>
      <c r="F3432" s="65"/>
      <c r="G3432" s="65" t="s">
        <v>2392</v>
      </c>
      <c r="H3432" s="67">
        <v>0.346</v>
      </c>
      <c r="I3432" s="67"/>
      <c r="J3432" s="70">
        <v>24.39</v>
      </c>
      <c r="K3432" s="70"/>
      <c r="L3432" s="70">
        <f>ROUND(ROUND(H3432,8)*J3432,2)</f>
        <v>8.44</v>
      </c>
    </row>
    <row r="3433" ht="15" customHeight="1" spans="1:12">
      <c r="A3433" s="65" t="s">
        <v>2710</v>
      </c>
      <c r="B3433" s="66" t="s">
        <v>2711</v>
      </c>
      <c r="C3433" s="66"/>
      <c r="D3433" s="65" t="s">
        <v>14</v>
      </c>
      <c r="E3433" s="65"/>
      <c r="F3433" s="65"/>
      <c r="G3433" s="65" t="s">
        <v>2392</v>
      </c>
      <c r="H3433" s="67">
        <v>0.346</v>
      </c>
      <c r="I3433" s="67"/>
      <c r="J3433" s="70">
        <v>32.69</v>
      </c>
      <c r="K3433" s="70"/>
      <c r="L3433" s="70">
        <f>ROUND(ROUND(H3433,8)*J3433,2)</f>
        <v>11.31</v>
      </c>
    </row>
    <row r="3434" ht="18" customHeight="1" spans="1:12">
      <c r="A3434" s="2"/>
      <c r="B3434" s="2"/>
      <c r="C3434" s="2"/>
      <c r="D3434" s="2"/>
      <c r="E3434" s="2"/>
      <c r="F3434" s="2"/>
      <c r="G3434" s="2"/>
      <c r="H3434" s="68" t="s">
        <v>2393</v>
      </c>
      <c r="I3434" s="68"/>
      <c r="J3434" s="68"/>
      <c r="K3434" s="68"/>
      <c r="L3434" s="71">
        <f>SUM(L3432:L3433)</f>
        <v>19.75</v>
      </c>
    </row>
    <row r="3435" ht="15" customHeight="1" spans="1:12">
      <c r="A3435" s="93" t="s">
        <v>3564</v>
      </c>
      <c r="B3435" s="93"/>
      <c r="C3435" s="93"/>
      <c r="D3435" s="93"/>
      <c r="E3435" s="2"/>
      <c r="F3435" s="2"/>
      <c r="G3435" s="2"/>
      <c r="H3435" s="69" t="s">
        <v>2318</v>
      </c>
      <c r="I3435" s="69"/>
      <c r="J3435" s="69"/>
      <c r="K3435" s="69"/>
      <c r="L3435" s="72">
        <v>49.63</v>
      </c>
    </row>
    <row r="3436" ht="2.1" customHeight="1" spans="1:12">
      <c r="A3436" s="93"/>
      <c r="B3436" s="93"/>
      <c r="C3436" s="93"/>
      <c r="D3436" s="93"/>
      <c r="E3436" s="2"/>
      <c r="F3436" s="2"/>
      <c r="G3436" s="2"/>
      <c r="H3436" s="2"/>
      <c r="I3436" s="2"/>
      <c r="J3436" s="2"/>
      <c r="K3436" s="2"/>
      <c r="L3436" s="2"/>
    </row>
    <row r="3437" ht="9.95" customHeight="1" spans="1:12">
      <c r="A3437" s="2"/>
      <c r="B3437" s="2"/>
      <c r="C3437" s="2"/>
      <c r="D3437" s="2"/>
      <c r="E3437" s="2"/>
      <c r="F3437" s="2"/>
      <c r="G3437" s="2"/>
      <c r="H3437" s="61"/>
      <c r="I3437" s="61"/>
      <c r="J3437" s="61"/>
      <c r="K3437" s="61"/>
      <c r="L3437" s="61"/>
    </row>
    <row r="3438" ht="20.1" customHeight="1" spans="1:12">
      <c r="A3438" s="62" t="s">
        <v>3565</v>
      </c>
      <c r="B3438" s="62"/>
      <c r="C3438" s="62"/>
      <c r="D3438" s="62"/>
      <c r="E3438" s="62"/>
      <c r="F3438" s="62"/>
      <c r="G3438" s="62"/>
      <c r="H3438" s="62"/>
      <c r="I3438" s="62"/>
      <c r="J3438" s="62"/>
      <c r="K3438" s="62"/>
      <c r="L3438" s="62"/>
    </row>
    <row r="3439" ht="15" customHeight="1" spans="1:12">
      <c r="A3439" s="63" t="s">
        <v>2413</v>
      </c>
      <c r="B3439" s="63"/>
      <c r="C3439" s="63"/>
      <c r="D3439" s="64" t="s">
        <v>4</v>
      </c>
      <c r="E3439" s="64"/>
      <c r="F3439" s="64"/>
      <c r="G3439" s="64" t="s">
        <v>2297</v>
      </c>
      <c r="H3439" s="64" t="s">
        <v>2298</v>
      </c>
      <c r="I3439" s="64"/>
      <c r="J3439" s="64" t="s">
        <v>2299</v>
      </c>
      <c r="K3439" s="64"/>
      <c r="L3439" s="64" t="s">
        <v>2300</v>
      </c>
    </row>
    <row r="3440" ht="15" customHeight="1" spans="1:12">
      <c r="A3440" s="65" t="s">
        <v>3566</v>
      </c>
      <c r="B3440" s="66" t="s">
        <v>3567</v>
      </c>
      <c r="C3440" s="66"/>
      <c r="D3440" s="65" t="s">
        <v>643</v>
      </c>
      <c r="E3440" s="65"/>
      <c r="F3440" s="65"/>
      <c r="G3440" s="65" t="s">
        <v>383</v>
      </c>
      <c r="H3440" s="67">
        <v>1</v>
      </c>
      <c r="I3440" s="67"/>
      <c r="J3440" s="70">
        <v>33</v>
      </c>
      <c r="K3440" s="70"/>
      <c r="L3440" s="70">
        <f>ROUND(ROUND(H3440,8)*J3440,2)</f>
        <v>33</v>
      </c>
    </row>
    <row r="3441" ht="15" customHeight="1" spans="1:12">
      <c r="A3441" s="2"/>
      <c r="B3441" s="2"/>
      <c r="C3441" s="2"/>
      <c r="D3441" s="2"/>
      <c r="E3441" s="2"/>
      <c r="F3441" s="2"/>
      <c r="G3441" s="2"/>
      <c r="H3441" s="68" t="s">
        <v>2424</v>
      </c>
      <c r="I3441" s="68"/>
      <c r="J3441" s="68"/>
      <c r="K3441" s="68"/>
      <c r="L3441" s="71">
        <f>SUM(L3440:L3440)</f>
        <v>33</v>
      </c>
    </row>
    <row r="3442" ht="15" customHeight="1" spans="1:12">
      <c r="A3442" s="63" t="s">
        <v>2389</v>
      </c>
      <c r="B3442" s="63"/>
      <c r="C3442" s="63"/>
      <c r="D3442" s="64" t="s">
        <v>4</v>
      </c>
      <c r="E3442" s="64"/>
      <c r="F3442" s="64"/>
      <c r="G3442" s="64" t="s">
        <v>2297</v>
      </c>
      <c r="H3442" s="64" t="s">
        <v>2298</v>
      </c>
      <c r="I3442" s="64"/>
      <c r="J3442" s="64" t="s">
        <v>2299</v>
      </c>
      <c r="K3442" s="64"/>
      <c r="L3442" s="64" t="s">
        <v>2300</v>
      </c>
    </row>
    <row r="3443" ht="21" customHeight="1" spans="1:12">
      <c r="A3443" s="65" t="s">
        <v>3219</v>
      </c>
      <c r="B3443" s="66" t="s">
        <v>3220</v>
      </c>
      <c r="C3443" s="66"/>
      <c r="D3443" s="65" t="s">
        <v>14</v>
      </c>
      <c r="E3443" s="65"/>
      <c r="F3443" s="65"/>
      <c r="G3443" s="65" t="s">
        <v>2392</v>
      </c>
      <c r="H3443" s="67">
        <v>0.1944</v>
      </c>
      <c r="I3443" s="67"/>
      <c r="J3443" s="70">
        <v>24.39</v>
      </c>
      <c r="K3443" s="70"/>
      <c r="L3443" s="70">
        <f>ROUND(ROUND(H3443,8)*J3443,2)</f>
        <v>4.74</v>
      </c>
    </row>
    <row r="3444" ht="15" customHeight="1" spans="1:12">
      <c r="A3444" s="65" t="s">
        <v>2710</v>
      </c>
      <c r="B3444" s="66" t="s">
        <v>2711</v>
      </c>
      <c r="C3444" s="66"/>
      <c r="D3444" s="65" t="s">
        <v>14</v>
      </c>
      <c r="E3444" s="65"/>
      <c r="F3444" s="65"/>
      <c r="G3444" s="65" t="s">
        <v>2392</v>
      </c>
      <c r="H3444" s="67">
        <v>0.1944</v>
      </c>
      <c r="I3444" s="67"/>
      <c r="J3444" s="70">
        <v>32.69</v>
      </c>
      <c r="K3444" s="70"/>
      <c r="L3444" s="70">
        <f>ROUND(ROUND(H3444,8)*J3444,2)</f>
        <v>6.35</v>
      </c>
    </row>
    <row r="3445" ht="18" customHeight="1" spans="1:12">
      <c r="A3445" s="2"/>
      <c r="B3445" s="2"/>
      <c r="C3445" s="2"/>
      <c r="D3445" s="2"/>
      <c r="E3445" s="2"/>
      <c r="F3445" s="2"/>
      <c r="G3445" s="2"/>
      <c r="H3445" s="68" t="s">
        <v>2393</v>
      </c>
      <c r="I3445" s="68"/>
      <c r="J3445" s="68"/>
      <c r="K3445" s="68"/>
      <c r="L3445" s="71">
        <f>SUM(L3443:L3444)</f>
        <v>11.09</v>
      </c>
    </row>
    <row r="3446" ht="15" customHeight="1" spans="1:12">
      <c r="A3446" s="93" t="s">
        <v>3568</v>
      </c>
      <c r="B3446" s="93"/>
      <c r="C3446" s="93"/>
      <c r="D3446" s="93"/>
      <c r="E3446" s="2"/>
      <c r="F3446" s="2"/>
      <c r="G3446" s="2"/>
      <c r="H3446" s="69" t="s">
        <v>2318</v>
      </c>
      <c r="I3446" s="69"/>
      <c r="J3446" s="69"/>
      <c r="K3446" s="69"/>
      <c r="L3446" s="72">
        <v>44.09</v>
      </c>
    </row>
    <row r="3447" ht="15.95" customHeight="1" spans="1:12">
      <c r="A3447" s="93"/>
      <c r="B3447" s="93"/>
      <c r="C3447" s="93"/>
      <c r="D3447" s="93"/>
      <c r="E3447" s="2"/>
      <c r="F3447" s="2"/>
      <c r="G3447" s="2"/>
      <c r="H3447" s="2"/>
      <c r="I3447" s="2"/>
      <c r="J3447" s="2"/>
      <c r="K3447" s="2"/>
      <c r="L3447" s="2"/>
    </row>
    <row r="3448" ht="9.95" customHeight="1" spans="1:12">
      <c r="A3448" s="2"/>
      <c r="B3448" s="2"/>
      <c r="C3448" s="2"/>
      <c r="D3448" s="2"/>
      <c r="E3448" s="2"/>
      <c r="F3448" s="2"/>
      <c r="G3448" s="2"/>
      <c r="H3448" s="61"/>
      <c r="I3448" s="61"/>
      <c r="J3448" s="61"/>
      <c r="K3448" s="61"/>
      <c r="L3448" s="61"/>
    </row>
    <row r="3449" ht="20.1" customHeight="1" spans="1:12">
      <c r="A3449" s="62" t="s">
        <v>3569</v>
      </c>
      <c r="B3449" s="62"/>
      <c r="C3449" s="62"/>
      <c r="D3449" s="62"/>
      <c r="E3449" s="62"/>
      <c r="F3449" s="62"/>
      <c r="G3449" s="62"/>
      <c r="H3449" s="62"/>
      <c r="I3449" s="62"/>
      <c r="J3449" s="62"/>
      <c r="K3449" s="62"/>
      <c r="L3449" s="62"/>
    </row>
    <row r="3450" ht="15" customHeight="1" spans="1:12">
      <c r="A3450" s="63" t="s">
        <v>2413</v>
      </c>
      <c r="B3450" s="63"/>
      <c r="C3450" s="63"/>
      <c r="D3450" s="64" t="s">
        <v>4</v>
      </c>
      <c r="E3450" s="64"/>
      <c r="F3450" s="64"/>
      <c r="G3450" s="64" t="s">
        <v>2297</v>
      </c>
      <c r="H3450" s="64" t="s">
        <v>2298</v>
      </c>
      <c r="I3450" s="64"/>
      <c r="J3450" s="64" t="s">
        <v>2299</v>
      </c>
      <c r="K3450" s="64"/>
      <c r="L3450" s="64" t="s">
        <v>2300</v>
      </c>
    </row>
    <row r="3451" ht="21" customHeight="1" spans="1:12">
      <c r="A3451" s="65" t="s">
        <v>3570</v>
      </c>
      <c r="B3451" s="66" t="s">
        <v>3571</v>
      </c>
      <c r="C3451" s="66"/>
      <c r="D3451" s="65" t="s">
        <v>3081</v>
      </c>
      <c r="E3451" s="65"/>
      <c r="F3451" s="65"/>
      <c r="G3451" s="65" t="s">
        <v>35</v>
      </c>
      <c r="H3451" s="67">
        <v>1</v>
      </c>
      <c r="I3451" s="67"/>
      <c r="J3451" s="70">
        <v>10.64</v>
      </c>
      <c r="K3451" s="70"/>
      <c r="L3451" s="70">
        <f>ROUND(ROUND(H3451,8)*J3451,2)</f>
        <v>10.64</v>
      </c>
    </row>
    <row r="3452" ht="15" customHeight="1" spans="1:12">
      <c r="A3452" s="2"/>
      <c r="B3452" s="2"/>
      <c r="C3452" s="2"/>
      <c r="D3452" s="2"/>
      <c r="E3452" s="2"/>
      <c r="F3452" s="2"/>
      <c r="G3452" s="2"/>
      <c r="H3452" s="68" t="s">
        <v>2424</v>
      </c>
      <c r="I3452" s="68"/>
      <c r="J3452" s="68"/>
      <c r="K3452" s="68"/>
      <c r="L3452" s="71">
        <f>SUM(L3451:L3451)</f>
        <v>10.64</v>
      </c>
    </row>
    <row r="3453" ht="15" customHeight="1" spans="1:12">
      <c r="A3453" s="63" t="s">
        <v>2389</v>
      </c>
      <c r="B3453" s="63"/>
      <c r="C3453" s="63"/>
      <c r="D3453" s="64" t="s">
        <v>4</v>
      </c>
      <c r="E3453" s="64"/>
      <c r="F3453" s="64"/>
      <c r="G3453" s="64" t="s">
        <v>2297</v>
      </c>
      <c r="H3453" s="64" t="s">
        <v>2298</v>
      </c>
      <c r="I3453" s="64"/>
      <c r="J3453" s="64" t="s">
        <v>2299</v>
      </c>
      <c r="K3453" s="64"/>
      <c r="L3453" s="64" t="s">
        <v>2300</v>
      </c>
    </row>
    <row r="3454" ht="21" customHeight="1" spans="1:12">
      <c r="A3454" s="65" t="s">
        <v>3219</v>
      </c>
      <c r="B3454" s="66" t="s">
        <v>3220</v>
      </c>
      <c r="C3454" s="66"/>
      <c r="D3454" s="65" t="s">
        <v>14</v>
      </c>
      <c r="E3454" s="65"/>
      <c r="F3454" s="65"/>
      <c r="G3454" s="65" t="s">
        <v>2392</v>
      </c>
      <c r="H3454" s="67">
        <v>0.205</v>
      </c>
      <c r="I3454" s="67"/>
      <c r="J3454" s="70">
        <v>24.39</v>
      </c>
      <c r="K3454" s="70"/>
      <c r="L3454" s="70">
        <f>ROUND(ROUND(H3454,8)*J3454,2)</f>
        <v>5</v>
      </c>
    </row>
    <row r="3455" ht="15" customHeight="1" spans="1:12">
      <c r="A3455" s="65" t="s">
        <v>2710</v>
      </c>
      <c r="B3455" s="66" t="s">
        <v>2711</v>
      </c>
      <c r="C3455" s="66"/>
      <c r="D3455" s="65" t="s">
        <v>14</v>
      </c>
      <c r="E3455" s="65"/>
      <c r="F3455" s="65"/>
      <c r="G3455" s="65" t="s">
        <v>2392</v>
      </c>
      <c r="H3455" s="67">
        <v>0.205</v>
      </c>
      <c r="I3455" s="67"/>
      <c r="J3455" s="70">
        <v>32.69</v>
      </c>
      <c r="K3455" s="70"/>
      <c r="L3455" s="70">
        <f>ROUND(ROUND(H3455,8)*J3455,2)</f>
        <v>6.7</v>
      </c>
    </row>
    <row r="3456" ht="18" customHeight="1" spans="1:12">
      <c r="A3456" s="2"/>
      <c r="B3456" s="2"/>
      <c r="C3456" s="2"/>
      <c r="D3456" s="2"/>
      <c r="E3456" s="2"/>
      <c r="F3456" s="2"/>
      <c r="G3456" s="2"/>
      <c r="H3456" s="68" t="s">
        <v>2393</v>
      </c>
      <c r="I3456" s="68"/>
      <c r="J3456" s="68"/>
      <c r="K3456" s="68"/>
      <c r="L3456" s="71">
        <f>SUM(L3454:L3455)</f>
        <v>11.7</v>
      </c>
    </row>
    <row r="3457" ht="15" customHeight="1" spans="1:12">
      <c r="A3457" s="93" t="s">
        <v>3572</v>
      </c>
      <c r="B3457" s="93"/>
      <c r="C3457" s="93"/>
      <c r="D3457" s="93"/>
      <c r="E3457" s="2"/>
      <c r="F3457" s="2"/>
      <c r="G3457" s="2"/>
      <c r="H3457" s="69" t="s">
        <v>2318</v>
      </c>
      <c r="I3457" s="69"/>
      <c r="J3457" s="69"/>
      <c r="K3457" s="69"/>
      <c r="L3457" s="72">
        <v>22.34</v>
      </c>
    </row>
    <row r="3458" ht="9.95" customHeight="1" spans="1:12">
      <c r="A3458" s="2"/>
      <c r="B3458" s="2"/>
      <c r="C3458" s="2"/>
      <c r="D3458" s="2"/>
      <c r="E3458" s="2"/>
      <c r="F3458" s="2"/>
      <c r="G3458" s="2"/>
      <c r="H3458" s="61"/>
      <c r="I3458" s="61"/>
      <c r="J3458" s="61"/>
      <c r="K3458" s="61"/>
      <c r="L3458" s="61"/>
    </row>
    <row r="3459" ht="20.1" customHeight="1" spans="1:12">
      <c r="A3459" s="62" t="s">
        <v>3573</v>
      </c>
      <c r="B3459" s="62"/>
      <c r="C3459" s="62"/>
      <c r="D3459" s="62"/>
      <c r="E3459" s="62"/>
      <c r="F3459" s="62"/>
      <c r="G3459" s="62"/>
      <c r="H3459" s="62"/>
      <c r="I3459" s="62"/>
      <c r="J3459" s="62"/>
      <c r="K3459" s="62"/>
      <c r="L3459" s="62"/>
    </row>
    <row r="3460" ht="15" customHeight="1" spans="1:12">
      <c r="A3460" s="63" t="s">
        <v>2413</v>
      </c>
      <c r="B3460" s="63"/>
      <c r="C3460" s="63"/>
      <c r="D3460" s="64" t="s">
        <v>4</v>
      </c>
      <c r="E3460" s="64"/>
      <c r="F3460" s="64"/>
      <c r="G3460" s="64" t="s">
        <v>2297</v>
      </c>
      <c r="H3460" s="64" t="s">
        <v>2298</v>
      </c>
      <c r="I3460" s="64"/>
      <c r="J3460" s="64" t="s">
        <v>2299</v>
      </c>
      <c r="K3460" s="64"/>
      <c r="L3460" s="64" t="s">
        <v>2300</v>
      </c>
    </row>
    <row r="3461" ht="38.1" customHeight="1" spans="1:12">
      <c r="A3461" s="65" t="s">
        <v>3574</v>
      </c>
      <c r="B3461" s="66" t="s">
        <v>3575</v>
      </c>
      <c r="C3461" s="66"/>
      <c r="D3461" s="65" t="s">
        <v>3081</v>
      </c>
      <c r="E3461" s="65"/>
      <c r="F3461" s="65"/>
      <c r="G3461" s="65" t="s">
        <v>146</v>
      </c>
      <c r="H3461" s="67">
        <v>1</v>
      </c>
      <c r="I3461" s="67"/>
      <c r="J3461" s="70">
        <v>8.99</v>
      </c>
      <c r="K3461" s="70"/>
      <c r="L3461" s="70">
        <f>ROUND(ROUND(H3461,8)*J3461,2)</f>
        <v>8.99</v>
      </c>
    </row>
    <row r="3462" ht="15" customHeight="1" spans="1:12">
      <c r="A3462" s="2"/>
      <c r="B3462" s="2"/>
      <c r="C3462" s="2"/>
      <c r="D3462" s="2"/>
      <c r="E3462" s="2"/>
      <c r="F3462" s="2"/>
      <c r="G3462" s="2"/>
      <c r="H3462" s="68" t="s">
        <v>2424</v>
      </c>
      <c r="I3462" s="68"/>
      <c r="J3462" s="68"/>
      <c r="K3462" s="68"/>
      <c r="L3462" s="71">
        <f>SUM(L3461:L3461)</f>
        <v>8.99</v>
      </c>
    </row>
    <row r="3463" ht="15" customHeight="1" spans="1:12">
      <c r="A3463" s="63" t="s">
        <v>2389</v>
      </c>
      <c r="B3463" s="63"/>
      <c r="C3463" s="63"/>
      <c r="D3463" s="64" t="s">
        <v>4</v>
      </c>
      <c r="E3463" s="64"/>
      <c r="F3463" s="64"/>
      <c r="G3463" s="64" t="s">
        <v>2297</v>
      </c>
      <c r="H3463" s="64" t="s">
        <v>2298</v>
      </c>
      <c r="I3463" s="64"/>
      <c r="J3463" s="64" t="s">
        <v>2299</v>
      </c>
      <c r="K3463" s="64"/>
      <c r="L3463" s="64" t="s">
        <v>2300</v>
      </c>
    </row>
    <row r="3464" ht="21" customHeight="1" spans="1:12">
      <c r="A3464" s="65" t="s">
        <v>3219</v>
      </c>
      <c r="B3464" s="66" t="s">
        <v>3220</v>
      </c>
      <c r="C3464" s="66"/>
      <c r="D3464" s="65" t="s">
        <v>14</v>
      </c>
      <c r="E3464" s="65"/>
      <c r="F3464" s="65"/>
      <c r="G3464" s="65" t="s">
        <v>2392</v>
      </c>
      <c r="H3464" s="67">
        <v>0.0539</v>
      </c>
      <c r="I3464" s="67"/>
      <c r="J3464" s="70">
        <v>24.39</v>
      </c>
      <c r="K3464" s="70"/>
      <c r="L3464" s="70">
        <f>ROUND(ROUND(H3464,8)*J3464,2)</f>
        <v>1.31</v>
      </c>
    </row>
    <row r="3465" ht="15" customHeight="1" spans="1:12">
      <c r="A3465" s="65" t="s">
        <v>2710</v>
      </c>
      <c r="B3465" s="66" t="s">
        <v>2711</v>
      </c>
      <c r="C3465" s="66"/>
      <c r="D3465" s="65" t="s">
        <v>14</v>
      </c>
      <c r="E3465" s="65"/>
      <c r="F3465" s="65"/>
      <c r="G3465" s="65" t="s">
        <v>2392</v>
      </c>
      <c r="H3465" s="67">
        <v>0.0539</v>
      </c>
      <c r="I3465" s="67"/>
      <c r="J3465" s="70">
        <v>32.69</v>
      </c>
      <c r="K3465" s="70"/>
      <c r="L3465" s="70">
        <f>ROUND(ROUND(H3465,8)*J3465,2)</f>
        <v>1.76</v>
      </c>
    </row>
    <row r="3466" ht="18" customHeight="1" spans="1:12">
      <c r="A3466" s="2"/>
      <c r="B3466" s="2"/>
      <c r="C3466" s="2"/>
      <c r="D3466" s="2"/>
      <c r="E3466" s="2"/>
      <c r="F3466" s="2"/>
      <c r="G3466" s="2"/>
      <c r="H3466" s="68" t="s">
        <v>2393</v>
      </c>
      <c r="I3466" s="68"/>
      <c r="J3466" s="68"/>
      <c r="K3466" s="68"/>
      <c r="L3466" s="71">
        <f>SUM(L3464:L3465)</f>
        <v>3.07</v>
      </c>
    </row>
    <row r="3467" ht="15" customHeight="1" spans="1:12">
      <c r="A3467" s="93" t="s">
        <v>3576</v>
      </c>
      <c r="B3467" s="93"/>
      <c r="C3467" s="93"/>
      <c r="D3467" s="93"/>
      <c r="E3467" s="2"/>
      <c r="F3467" s="2"/>
      <c r="G3467" s="2"/>
      <c r="H3467" s="69" t="s">
        <v>2318</v>
      </c>
      <c r="I3467" s="69"/>
      <c r="J3467" s="69"/>
      <c r="K3467" s="69"/>
      <c r="L3467" s="72">
        <v>12.06</v>
      </c>
    </row>
    <row r="3468" ht="2.1" customHeight="1" spans="1:12">
      <c r="A3468" s="93"/>
      <c r="B3468" s="93"/>
      <c r="C3468" s="93"/>
      <c r="D3468" s="93"/>
      <c r="E3468" s="2"/>
      <c r="F3468" s="2"/>
      <c r="G3468" s="2"/>
      <c r="H3468" s="2"/>
      <c r="I3468" s="2"/>
      <c r="J3468" s="2"/>
      <c r="K3468" s="2"/>
      <c r="L3468" s="2"/>
    </row>
    <row r="3469" ht="9.95" customHeight="1" spans="1:12">
      <c r="A3469" s="2"/>
      <c r="B3469" s="2"/>
      <c r="C3469" s="2"/>
      <c r="D3469" s="2"/>
      <c r="E3469" s="2"/>
      <c r="F3469" s="2"/>
      <c r="G3469" s="2"/>
      <c r="H3469" s="61"/>
      <c r="I3469" s="61"/>
      <c r="J3469" s="61"/>
      <c r="K3469" s="61"/>
      <c r="L3469" s="61"/>
    </row>
    <row r="3470" ht="20.1" customHeight="1" spans="1:12">
      <c r="A3470" s="62" t="s">
        <v>3577</v>
      </c>
      <c r="B3470" s="62"/>
      <c r="C3470" s="62"/>
      <c r="D3470" s="62"/>
      <c r="E3470" s="62"/>
      <c r="F3470" s="62"/>
      <c r="G3470" s="62"/>
      <c r="H3470" s="62"/>
      <c r="I3470" s="62"/>
      <c r="J3470" s="62"/>
      <c r="K3470" s="62"/>
      <c r="L3470" s="62"/>
    </row>
    <row r="3471" ht="15" customHeight="1" spans="1:12">
      <c r="A3471" s="63" t="s">
        <v>2413</v>
      </c>
      <c r="B3471" s="63"/>
      <c r="C3471" s="63"/>
      <c r="D3471" s="64" t="s">
        <v>4</v>
      </c>
      <c r="E3471" s="64"/>
      <c r="F3471" s="64"/>
      <c r="G3471" s="64" t="s">
        <v>2297</v>
      </c>
      <c r="H3471" s="64" t="s">
        <v>2298</v>
      </c>
      <c r="I3471" s="64"/>
      <c r="J3471" s="64" t="s">
        <v>2299</v>
      </c>
      <c r="K3471" s="64"/>
      <c r="L3471" s="64" t="s">
        <v>2300</v>
      </c>
    </row>
    <row r="3472" ht="21" customHeight="1" spans="1:12">
      <c r="A3472" s="65" t="s">
        <v>3578</v>
      </c>
      <c r="B3472" s="66" t="s">
        <v>1047</v>
      </c>
      <c r="C3472" s="66"/>
      <c r="D3472" s="65" t="s">
        <v>3081</v>
      </c>
      <c r="E3472" s="65"/>
      <c r="F3472" s="65"/>
      <c r="G3472" s="65" t="s">
        <v>146</v>
      </c>
      <c r="H3472" s="67">
        <v>1</v>
      </c>
      <c r="I3472" s="67"/>
      <c r="J3472" s="70">
        <v>97.5</v>
      </c>
      <c r="K3472" s="70"/>
      <c r="L3472" s="70">
        <f>ROUND(ROUND(H3472,8)*J3472,2)</f>
        <v>97.5</v>
      </c>
    </row>
    <row r="3473" ht="15" customHeight="1" spans="1:12">
      <c r="A3473" s="2"/>
      <c r="B3473" s="2"/>
      <c r="C3473" s="2"/>
      <c r="D3473" s="2"/>
      <c r="E3473" s="2"/>
      <c r="F3473" s="2"/>
      <c r="G3473" s="2"/>
      <c r="H3473" s="68" t="s">
        <v>2424</v>
      </c>
      <c r="I3473" s="68"/>
      <c r="J3473" s="68"/>
      <c r="K3473" s="68"/>
      <c r="L3473" s="71">
        <f>SUM(L3472:L3472)</f>
        <v>97.5</v>
      </c>
    </row>
    <row r="3474" ht="15" customHeight="1" spans="1:12">
      <c r="A3474" s="63" t="s">
        <v>2389</v>
      </c>
      <c r="B3474" s="63"/>
      <c r="C3474" s="63"/>
      <c r="D3474" s="64" t="s">
        <v>4</v>
      </c>
      <c r="E3474" s="64"/>
      <c r="F3474" s="64"/>
      <c r="G3474" s="64" t="s">
        <v>2297</v>
      </c>
      <c r="H3474" s="64" t="s">
        <v>2298</v>
      </c>
      <c r="I3474" s="64"/>
      <c r="J3474" s="64" t="s">
        <v>2299</v>
      </c>
      <c r="K3474" s="64"/>
      <c r="L3474" s="64" t="s">
        <v>2300</v>
      </c>
    </row>
    <row r="3475" ht="15" customHeight="1" spans="1:12">
      <c r="A3475" s="65" t="s">
        <v>2710</v>
      </c>
      <c r="B3475" s="66" t="s">
        <v>2711</v>
      </c>
      <c r="C3475" s="66"/>
      <c r="D3475" s="65" t="s">
        <v>14</v>
      </c>
      <c r="E3475" s="65"/>
      <c r="F3475" s="65"/>
      <c r="G3475" s="65" t="s">
        <v>2392</v>
      </c>
      <c r="H3475" s="67">
        <v>0.18</v>
      </c>
      <c r="I3475" s="67"/>
      <c r="J3475" s="70">
        <v>32.69</v>
      </c>
      <c r="K3475" s="70"/>
      <c r="L3475" s="70">
        <f>ROUND(ROUND(H3475,8)*J3475,2)</f>
        <v>5.88</v>
      </c>
    </row>
    <row r="3476" ht="18" customHeight="1" spans="1:12">
      <c r="A3476" s="2"/>
      <c r="B3476" s="2"/>
      <c r="C3476" s="2"/>
      <c r="D3476" s="2"/>
      <c r="E3476" s="2"/>
      <c r="F3476" s="2"/>
      <c r="G3476" s="2"/>
      <c r="H3476" s="68" t="s">
        <v>2393</v>
      </c>
      <c r="I3476" s="68"/>
      <c r="J3476" s="68"/>
      <c r="K3476" s="68"/>
      <c r="L3476" s="71">
        <f>SUM(L3475:L3475)</f>
        <v>5.88</v>
      </c>
    </row>
    <row r="3477" ht="15" customHeight="1" spans="1:12">
      <c r="A3477" s="93" t="s">
        <v>3579</v>
      </c>
      <c r="B3477" s="93"/>
      <c r="C3477" s="93"/>
      <c r="D3477" s="93"/>
      <c r="E3477" s="2"/>
      <c r="F3477" s="2"/>
      <c r="G3477" s="2"/>
      <c r="H3477" s="69" t="s">
        <v>2318</v>
      </c>
      <c r="I3477" s="69"/>
      <c r="J3477" s="69"/>
      <c r="K3477" s="69"/>
      <c r="L3477" s="72">
        <v>103.38</v>
      </c>
    </row>
    <row r="3478" ht="2.1" customHeight="1" spans="1:12">
      <c r="A3478" s="93"/>
      <c r="B3478" s="93"/>
      <c r="C3478" s="93"/>
      <c r="D3478" s="93"/>
      <c r="E3478" s="2"/>
      <c r="F3478" s="2"/>
      <c r="G3478" s="2"/>
      <c r="H3478" s="2"/>
      <c r="I3478" s="2"/>
      <c r="J3478" s="2"/>
      <c r="K3478" s="2"/>
      <c r="L3478" s="2"/>
    </row>
    <row r="3479" ht="9.95" customHeight="1" spans="1:12">
      <c r="A3479" s="2"/>
      <c r="B3479" s="2"/>
      <c r="C3479" s="2"/>
      <c r="D3479" s="2"/>
      <c r="E3479" s="2"/>
      <c r="F3479" s="2"/>
      <c r="G3479" s="2"/>
      <c r="H3479" s="61"/>
      <c r="I3479" s="61"/>
      <c r="J3479" s="61"/>
      <c r="K3479" s="61"/>
      <c r="L3479" s="61"/>
    </row>
    <row r="3480" ht="20.1" customHeight="1" spans="1:12">
      <c r="A3480" s="62" t="s">
        <v>3580</v>
      </c>
      <c r="B3480" s="62"/>
      <c r="C3480" s="62"/>
      <c r="D3480" s="62"/>
      <c r="E3480" s="62"/>
      <c r="F3480" s="62"/>
      <c r="G3480" s="62"/>
      <c r="H3480" s="62"/>
      <c r="I3480" s="62"/>
      <c r="J3480" s="62"/>
      <c r="K3480" s="62"/>
      <c r="L3480" s="62"/>
    </row>
    <row r="3481" ht="15" customHeight="1" spans="1:12">
      <c r="A3481" s="63" t="s">
        <v>2413</v>
      </c>
      <c r="B3481" s="63"/>
      <c r="C3481" s="63"/>
      <c r="D3481" s="64" t="s">
        <v>4</v>
      </c>
      <c r="E3481" s="64"/>
      <c r="F3481" s="64"/>
      <c r="G3481" s="64" t="s">
        <v>2297</v>
      </c>
      <c r="H3481" s="64" t="s">
        <v>2298</v>
      </c>
      <c r="I3481" s="64"/>
      <c r="J3481" s="64" t="s">
        <v>2299</v>
      </c>
      <c r="K3481" s="64"/>
      <c r="L3481" s="64" t="s">
        <v>2300</v>
      </c>
    </row>
    <row r="3482" ht="21" customHeight="1" spans="1:12">
      <c r="A3482" s="65" t="s">
        <v>3581</v>
      </c>
      <c r="B3482" s="66" t="s">
        <v>1050</v>
      </c>
      <c r="C3482" s="66"/>
      <c r="D3482" s="65" t="s">
        <v>3081</v>
      </c>
      <c r="E3482" s="65"/>
      <c r="F3482" s="65"/>
      <c r="G3482" s="65" t="s">
        <v>35</v>
      </c>
      <c r="H3482" s="67">
        <v>1</v>
      </c>
      <c r="I3482" s="67"/>
      <c r="J3482" s="70">
        <v>50.87</v>
      </c>
      <c r="K3482" s="70"/>
      <c r="L3482" s="70">
        <f>ROUND(ROUND(H3482,8)*J3482,2)</f>
        <v>50.87</v>
      </c>
    </row>
    <row r="3483" ht="15" customHeight="1" spans="1:12">
      <c r="A3483" s="2"/>
      <c r="B3483" s="2"/>
      <c r="C3483" s="2"/>
      <c r="D3483" s="2"/>
      <c r="E3483" s="2"/>
      <c r="F3483" s="2"/>
      <c r="G3483" s="2"/>
      <c r="H3483" s="68" t="s">
        <v>2424</v>
      </c>
      <c r="I3483" s="68"/>
      <c r="J3483" s="68"/>
      <c r="K3483" s="68"/>
      <c r="L3483" s="71">
        <f>SUM(L3482:L3482)</f>
        <v>50.87</v>
      </c>
    </row>
    <row r="3484" ht="15" customHeight="1" spans="1:12">
      <c r="A3484" s="63" t="s">
        <v>2389</v>
      </c>
      <c r="B3484" s="63"/>
      <c r="C3484" s="63"/>
      <c r="D3484" s="64" t="s">
        <v>4</v>
      </c>
      <c r="E3484" s="64"/>
      <c r="F3484" s="64"/>
      <c r="G3484" s="64" t="s">
        <v>2297</v>
      </c>
      <c r="H3484" s="64" t="s">
        <v>2298</v>
      </c>
      <c r="I3484" s="64"/>
      <c r="J3484" s="64" t="s">
        <v>2299</v>
      </c>
      <c r="K3484" s="64"/>
      <c r="L3484" s="64" t="s">
        <v>2300</v>
      </c>
    </row>
    <row r="3485" ht="21" customHeight="1" spans="1:12">
      <c r="A3485" s="65" t="s">
        <v>3219</v>
      </c>
      <c r="B3485" s="66" t="s">
        <v>3220</v>
      </c>
      <c r="C3485" s="66"/>
      <c r="D3485" s="65" t="s">
        <v>14</v>
      </c>
      <c r="E3485" s="65"/>
      <c r="F3485" s="65"/>
      <c r="G3485" s="65" t="s">
        <v>2392</v>
      </c>
      <c r="H3485" s="67">
        <v>0.0442</v>
      </c>
      <c r="I3485" s="67"/>
      <c r="J3485" s="70">
        <v>24.39</v>
      </c>
      <c r="K3485" s="70"/>
      <c r="L3485" s="70">
        <f>ROUND(ROUND(H3485,8)*J3485,2)</f>
        <v>1.08</v>
      </c>
    </row>
    <row r="3486" ht="15" customHeight="1" spans="1:12">
      <c r="A3486" s="65" t="s">
        <v>2710</v>
      </c>
      <c r="B3486" s="66" t="s">
        <v>2711</v>
      </c>
      <c r="C3486" s="66"/>
      <c r="D3486" s="65" t="s">
        <v>14</v>
      </c>
      <c r="E3486" s="65"/>
      <c r="F3486" s="65"/>
      <c r="G3486" s="65" t="s">
        <v>2392</v>
      </c>
      <c r="H3486" s="67">
        <v>0.1946</v>
      </c>
      <c r="I3486" s="67"/>
      <c r="J3486" s="70">
        <v>32.69</v>
      </c>
      <c r="K3486" s="70"/>
      <c r="L3486" s="70">
        <f>ROUND(ROUND(H3486,8)*J3486,2)</f>
        <v>6.36</v>
      </c>
    </row>
    <row r="3487" ht="18" customHeight="1" spans="1:12">
      <c r="A3487" s="2"/>
      <c r="B3487" s="2"/>
      <c r="C3487" s="2"/>
      <c r="D3487" s="2"/>
      <c r="E3487" s="2"/>
      <c r="F3487" s="2"/>
      <c r="G3487" s="2"/>
      <c r="H3487" s="68" t="s">
        <v>2393</v>
      </c>
      <c r="I3487" s="68"/>
      <c r="J3487" s="68"/>
      <c r="K3487" s="68"/>
      <c r="L3487" s="71">
        <f>SUM(L3485:L3486)</f>
        <v>7.44</v>
      </c>
    </row>
    <row r="3488" ht="15" customHeight="1" spans="1:12">
      <c r="A3488" s="93" t="s">
        <v>3582</v>
      </c>
      <c r="B3488" s="93"/>
      <c r="C3488" s="93"/>
      <c r="D3488" s="93"/>
      <c r="E3488" s="2"/>
      <c r="F3488" s="2"/>
      <c r="G3488" s="2"/>
      <c r="H3488" s="69" t="s">
        <v>2318</v>
      </c>
      <c r="I3488" s="69"/>
      <c r="J3488" s="69"/>
      <c r="K3488" s="69"/>
      <c r="L3488" s="72">
        <v>58.31</v>
      </c>
    </row>
    <row r="3489" ht="2.1" customHeight="1" spans="1:12">
      <c r="A3489" s="93"/>
      <c r="B3489" s="93"/>
      <c r="C3489" s="93"/>
      <c r="D3489" s="93"/>
      <c r="E3489" s="2"/>
      <c r="F3489" s="2"/>
      <c r="G3489" s="2"/>
      <c r="H3489" s="2"/>
      <c r="I3489" s="2"/>
      <c r="J3489" s="2"/>
      <c r="K3489" s="2"/>
      <c r="L3489" s="2"/>
    </row>
    <row r="3490" ht="9.95" customHeight="1" spans="1:12">
      <c r="A3490" s="2"/>
      <c r="B3490" s="2"/>
      <c r="C3490" s="2"/>
      <c r="D3490" s="2"/>
      <c r="E3490" s="2"/>
      <c r="F3490" s="2"/>
      <c r="G3490" s="2"/>
      <c r="H3490" s="61"/>
      <c r="I3490" s="61"/>
      <c r="J3490" s="61"/>
      <c r="K3490" s="61"/>
      <c r="L3490" s="61"/>
    </row>
    <row r="3491" ht="20.1" customHeight="1" spans="1:12">
      <c r="A3491" s="62" t="s">
        <v>3583</v>
      </c>
      <c r="B3491" s="62"/>
      <c r="C3491" s="62"/>
      <c r="D3491" s="62"/>
      <c r="E3491" s="62"/>
      <c r="F3491" s="62"/>
      <c r="G3491" s="62"/>
      <c r="H3491" s="62"/>
      <c r="I3491" s="62"/>
      <c r="J3491" s="62"/>
      <c r="K3491" s="62"/>
      <c r="L3491" s="62"/>
    </row>
    <row r="3492" ht="15" customHeight="1" spans="1:12">
      <c r="A3492" s="63" t="s">
        <v>2389</v>
      </c>
      <c r="B3492" s="63"/>
      <c r="C3492" s="63"/>
      <c r="D3492" s="64" t="s">
        <v>4</v>
      </c>
      <c r="E3492" s="64"/>
      <c r="F3492" s="64"/>
      <c r="G3492" s="64" t="s">
        <v>2297</v>
      </c>
      <c r="H3492" s="64" t="s">
        <v>2298</v>
      </c>
      <c r="I3492" s="64"/>
      <c r="J3492" s="64" t="s">
        <v>2299</v>
      </c>
      <c r="K3492" s="64"/>
      <c r="L3492" s="64" t="s">
        <v>2300</v>
      </c>
    </row>
    <row r="3493" ht="21" customHeight="1" spans="1:12">
      <c r="A3493" s="65" t="s">
        <v>3219</v>
      </c>
      <c r="B3493" s="66" t="s">
        <v>3220</v>
      </c>
      <c r="C3493" s="66"/>
      <c r="D3493" s="65" t="s">
        <v>14</v>
      </c>
      <c r="E3493" s="65"/>
      <c r="F3493" s="65"/>
      <c r="G3493" s="65" t="s">
        <v>2392</v>
      </c>
      <c r="H3493" s="67">
        <v>28.9338</v>
      </c>
      <c r="I3493" s="67"/>
      <c r="J3493" s="70">
        <v>24.39</v>
      </c>
      <c r="K3493" s="70"/>
      <c r="L3493" s="70">
        <f>ROUND(ROUND(H3493,8)*J3493,2)</f>
        <v>705.7</v>
      </c>
    </row>
    <row r="3494" ht="15" customHeight="1" spans="1:12">
      <c r="A3494" s="65" t="s">
        <v>2710</v>
      </c>
      <c r="B3494" s="66" t="s">
        <v>2711</v>
      </c>
      <c r="C3494" s="66"/>
      <c r="D3494" s="65" t="s">
        <v>14</v>
      </c>
      <c r="E3494" s="65"/>
      <c r="F3494" s="65"/>
      <c r="G3494" s="65" t="s">
        <v>2392</v>
      </c>
      <c r="H3494" s="67">
        <v>28.9338</v>
      </c>
      <c r="I3494" s="67"/>
      <c r="J3494" s="70">
        <v>32.69</v>
      </c>
      <c r="K3494" s="70"/>
      <c r="L3494" s="70">
        <f>ROUND(ROUND(H3494,8)*J3494,2)</f>
        <v>945.85</v>
      </c>
    </row>
    <row r="3495" ht="18" customHeight="1" spans="1:12">
      <c r="A3495" s="2"/>
      <c r="B3495" s="2"/>
      <c r="C3495" s="2"/>
      <c r="D3495" s="2"/>
      <c r="E3495" s="2"/>
      <c r="F3495" s="2"/>
      <c r="G3495" s="2"/>
      <c r="H3495" s="68" t="s">
        <v>2393</v>
      </c>
      <c r="I3495" s="68"/>
      <c r="J3495" s="68"/>
      <c r="K3495" s="68"/>
      <c r="L3495" s="71">
        <f>SUM(L3493:L3494)</f>
        <v>1651.55</v>
      </c>
    </row>
    <row r="3496" ht="15" customHeight="1" spans="1:12">
      <c r="A3496" s="93" t="s">
        <v>3584</v>
      </c>
      <c r="B3496" s="93"/>
      <c r="C3496" s="93"/>
      <c r="D3496" s="93"/>
      <c r="E3496" s="2"/>
      <c r="F3496" s="2"/>
      <c r="G3496" s="2"/>
      <c r="H3496" s="69" t="s">
        <v>2318</v>
      </c>
      <c r="I3496" s="69"/>
      <c r="J3496" s="69"/>
      <c r="K3496" s="69"/>
      <c r="L3496" s="72">
        <v>1651.55</v>
      </c>
    </row>
    <row r="3497" ht="161.1" customHeight="1" spans="1:12">
      <c r="A3497" s="93"/>
      <c r="B3497" s="93"/>
      <c r="C3497" s="93"/>
      <c r="D3497" s="93"/>
      <c r="E3497" s="2"/>
      <c r="F3497" s="2"/>
      <c r="G3497" s="2"/>
      <c r="H3497" s="2"/>
      <c r="I3497" s="2"/>
      <c r="J3497" s="2"/>
      <c r="K3497" s="2"/>
      <c r="L3497" s="2"/>
    </row>
    <row r="3498" ht="9.95" customHeight="1" spans="1:12">
      <c r="A3498" s="2"/>
      <c r="B3498" s="2"/>
      <c r="C3498" s="2"/>
      <c r="D3498" s="2"/>
      <c r="E3498" s="2"/>
      <c r="F3498" s="2"/>
      <c r="G3498" s="2"/>
      <c r="H3498" s="61"/>
      <c r="I3498" s="61"/>
      <c r="J3498" s="61"/>
      <c r="K3498" s="61"/>
      <c r="L3498" s="61"/>
    </row>
    <row r="3499" ht="20.1" customHeight="1" spans="1:12">
      <c r="A3499" s="62" t="s">
        <v>3585</v>
      </c>
      <c r="B3499" s="62"/>
      <c r="C3499" s="62"/>
      <c r="D3499" s="62"/>
      <c r="E3499" s="62"/>
      <c r="F3499" s="62"/>
      <c r="G3499" s="62"/>
      <c r="H3499" s="62"/>
      <c r="I3499" s="62"/>
      <c r="J3499" s="62"/>
      <c r="K3499" s="62"/>
      <c r="L3499" s="62"/>
    </row>
    <row r="3500" ht="15" customHeight="1" spans="1:12">
      <c r="A3500" s="63" t="s">
        <v>2413</v>
      </c>
      <c r="B3500" s="63"/>
      <c r="C3500" s="63"/>
      <c r="D3500" s="64" t="s">
        <v>4</v>
      </c>
      <c r="E3500" s="64"/>
      <c r="F3500" s="64"/>
      <c r="G3500" s="64" t="s">
        <v>2297</v>
      </c>
      <c r="H3500" s="64" t="s">
        <v>2298</v>
      </c>
      <c r="I3500" s="64"/>
      <c r="J3500" s="64" t="s">
        <v>2299</v>
      </c>
      <c r="K3500" s="64"/>
      <c r="L3500" s="64" t="s">
        <v>2300</v>
      </c>
    </row>
    <row r="3501" ht="38.1" customHeight="1" spans="1:12">
      <c r="A3501" s="65" t="s">
        <v>3423</v>
      </c>
      <c r="B3501" s="66" t="s">
        <v>3424</v>
      </c>
      <c r="C3501" s="66"/>
      <c r="D3501" s="65" t="s">
        <v>14</v>
      </c>
      <c r="E3501" s="65"/>
      <c r="F3501" s="65"/>
      <c r="G3501" s="65" t="s">
        <v>146</v>
      </c>
      <c r="H3501" s="67">
        <v>1.015</v>
      </c>
      <c r="I3501" s="67"/>
      <c r="J3501" s="70">
        <v>33.82</v>
      </c>
      <c r="K3501" s="70"/>
      <c r="L3501" s="70">
        <f>TRUNC(TRUNC(H3501,8)*J3501,2)</f>
        <v>34.32</v>
      </c>
    </row>
    <row r="3502" ht="21" customHeight="1" spans="1:12">
      <c r="A3502" s="65" t="s">
        <v>3411</v>
      </c>
      <c r="B3502" s="66" t="s">
        <v>3412</v>
      </c>
      <c r="C3502" s="66"/>
      <c r="D3502" s="65" t="s">
        <v>14</v>
      </c>
      <c r="E3502" s="65"/>
      <c r="F3502" s="65"/>
      <c r="G3502" s="65" t="s">
        <v>35</v>
      </c>
      <c r="H3502" s="67">
        <v>0.009</v>
      </c>
      <c r="I3502" s="67"/>
      <c r="J3502" s="70">
        <v>4.12</v>
      </c>
      <c r="K3502" s="70"/>
      <c r="L3502" s="70">
        <f>TRUNC(TRUNC(H3502,8)*J3502,2)</f>
        <v>0.03</v>
      </c>
    </row>
    <row r="3503" ht="15" customHeight="1" spans="1:12">
      <c r="A3503" s="2"/>
      <c r="B3503" s="2"/>
      <c r="C3503" s="2"/>
      <c r="D3503" s="2"/>
      <c r="E3503" s="2"/>
      <c r="F3503" s="2"/>
      <c r="G3503" s="2"/>
      <c r="H3503" s="68" t="s">
        <v>2424</v>
      </c>
      <c r="I3503" s="68"/>
      <c r="J3503" s="68"/>
      <c r="K3503" s="68"/>
      <c r="L3503" s="71">
        <f>SUM(L3501:L3502)</f>
        <v>34.35</v>
      </c>
    </row>
    <row r="3504" ht="15" customHeight="1" spans="1:12">
      <c r="A3504" s="63" t="s">
        <v>2389</v>
      </c>
      <c r="B3504" s="63"/>
      <c r="C3504" s="63"/>
      <c r="D3504" s="64" t="s">
        <v>4</v>
      </c>
      <c r="E3504" s="64"/>
      <c r="F3504" s="64"/>
      <c r="G3504" s="64" t="s">
        <v>2297</v>
      </c>
      <c r="H3504" s="64" t="s">
        <v>2298</v>
      </c>
      <c r="I3504" s="64"/>
      <c r="J3504" s="64" t="s">
        <v>2299</v>
      </c>
      <c r="K3504" s="64"/>
      <c r="L3504" s="64" t="s">
        <v>2300</v>
      </c>
    </row>
    <row r="3505" ht="21" customHeight="1" spans="1:12">
      <c r="A3505" s="65" t="s">
        <v>3219</v>
      </c>
      <c r="B3505" s="66" t="s">
        <v>3220</v>
      </c>
      <c r="C3505" s="66"/>
      <c r="D3505" s="65" t="s">
        <v>14</v>
      </c>
      <c r="E3505" s="65"/>
      <c r="F3505" s="65"/>
      <c r="G3505" s="65" t="s">
        <v>2392</v>
      </c>
      <c r="H3505" s="67">
        <v>0.0697</v>
      </c>
      <c r="I3505" s="67"/>
      <c r="J3505" s="70">
        <v>24.39</v>
      </c>
      <c r="K3505" s="70"/>
      <c r="L3505" s="70">
        <f>TRUNC(TRUNC(H3505,8)*J3505,2)</f>
        <v>1.69</v>
      </c>
    </row>
    <row r="3506" ht="15" customHeight="1" spans="1:12">
      <c r="A3506" s="65" t="s">
        <v>2710</v>
      </c>
      <c r="B3506" s="66" t="s">
        <v>2711</v>
      </c>
      <c r="C3506" s="66"/>
      <c r="D3506" s="65" t="s">
        <v>14</v>
      </c>
      <c r="E3506" s="65"/>
      <c r="F3506" s="65"/>
      <c r="G3506" s="65" t="s">
        <v>2392</v>
      </c>
      <c r="H3506" s="67">
        <v>0.0697</v>
      </c>
      <c r="I3506" s="67"/>
      <c r="J3506" s="70">
        <v>32.69</v>
      </c>
      <c r="K3506" s="70"/>
      <c r="L3506" s="70">
        <f>TRUNC(TRUNC(H3506,8)*J3506,2)</f>
        <v>2.27</v>
      </c>
    </row>
    <row r="3507" ht="18" customHeight="1" spans="1:12">
      <c r="A3507" s="2"/>
      <c r="B3507" s="2"/>
      <c r="C3507" s="2"/>
      <c r="D3507" s="2"/>
      <c r="E3507" s="2"/>
      <c r="F3507" s="2"/>
      <c r="G3507" s="2"/>
      <c r="H3507" s="68" t="s">
        <v>2393</v>
      </c>
      <c r="I3507" s="68"/>
      <c r="J3507" s="68"/>
      <c r="K3507" s="68"/>
      <c r="L3507" s="71">
        <f>SUM(L3505:L3506)</f>
        <v>3.96</v>
      </c>
    </row>
    <row r="3508" ht="15" customHeight="1" spans="1:12">
      <c r="A3508" s="2"/>
      <c r="B3508" s="2"/>
      <c r="C3508" s="2"/>
      <c r="D3508" s="2"/>
      <c r="E3508" s="2"/>
      <c r="F3508" s="2"/>
      <c r="G3508" s="2"/>
      <c r="H3508" s="69" t="s">
        <v>2318</v>
      </c>
      <c r="I3508" s="69"/>
      <c r="J3508" s="69"/>
      <c r="K3508" s="69"/>
      <c r="L3508" s="72">
        <f>SUM(L3503,L3507)</f>
        <v>38.31</v>
      </c>
    </row>
    <row r="3509" ht="9.95" customHeight="1" spans="1:12">
      <c r="A3509" s="2"/>
      <c r="B3509" s="2"/>
      <c r="C3509" s="2"/>
      <c r="D3509" s="2"/>
      <c r="E3509" s="2"/>
      <c r="F3509" s="2"/>
      <c r="G3509" s="2"/>
      <c r="H3509" s="61"/>
      <c r="I3509" s="61"/>
      <c r="J3509" s="61"/>
      <c r="K3509" s="61"/>
      <c r="L3509" s="61"/>
    </row>
    <row r="3510" ht="20.1" customHeight="1" spans="1:12">
      <c r="A3510" s="62" t="s">
        <v>3586</v>
      </c>
      <c r="B3510" s="62"/>
      <c r="C3510" s="62"/>
      <c r="D3510" s="62"/>
      <c r="E3510" s="62"/>
      <c r="F3510" s="62"/>
      <c r="G3510" s="62"/>
      <c r="H3510" s="62"/>
      <c r="I3510" s="62"/>
      <c r="J3510" s="62"/>
      <c r="K3510" s="62"/>
      <c r="L3510" s="62"/>
    </row>
    <row r="3511" ht="15" customHeight="1" spans="1:12">
      <c r="A3511" s="63" t="s">
        <v>2413</v>
      </c>
      <c r="B3511" s="63"/>
      <c r="C3511" s="63"/>
      <c r="D3511" s="64" t="s">
        <v>4</v>
      </c>
      <c r="E3511" s="64"/>
      <c r="F3511" s="64"/>
      <c r="G3511" s="64" t="s">
        <v>2297</v>
      </c>
      <c r="H3511" s="64" t="s">
        <v>2298</v>
      </c>
      <c r="I3511" s="64"/>
      <c r="J3511" s="64" t="s">
        <v>2299</v>
      </c>
      <c r="K3511" s="64"/>
      <c r="L3511" s="64" t="s">
        <v>2300</v>
      </c>
    </row>
    <row r="3512" ht="21" customHeight="1" spans="1:12">
      <c r="A3512" s="65" t="s">
        <v>3587</v>
      </c>
      <c r="B3512" s="66" t="s">
        <v>1063</v>
      </c>
      <c r="C3512" s="66"/>
      <c r="D3512" s="65" t="s">
        <v>3081</v>
      </c>
      <c r="E3512" s="65"/>
      <c r="F3512" s="65"/>
      <c r="G3512" s="65" t="s">
        <v>146</v>
      </c>
      <c r="H3512" s="67">
        <v>1</v>
      </c>
      <c r="I3512" s="67"/>
      <c r="J3512" s="70">
        <v>83.19</v>
      </c>
      <c r="K3512" s="70"/>
      <c r="L3512" s="70">
        <f>ROUND(ROUND(H3512,8)*J3512,2)</f>
        <v>83.19</v>
      </c>
    </row>
    <row r="3513" ht="15" customHeight="1" spans="1:12">
      <c r="A3513" s="2"/>
      <c r="B3513" s="2"/>
      <c r="C3513" s="2"/>
      <c r="D3513" s="2"/>
      <c r="E3513" s="2"/>
      <c r="F3513" s="2"/>
      <c r="G3513" s="2"/>
      <c r="H3513" s="68" t="s">
        <v>2424</v>
      </c>
      <c r="I3513" s="68"/>
      <c r="J3513" s="68"/>
      <c r="K3513" s="68"/>
      <c r="L3513" s="71">
        <f>SUM(L3512:L3512)</f>
        <v>83.19</v>
      </c>
    </row>
    <row r="3514" ht="15" customHeight="1" spans="1:12">
      <c r="A3514" s="63" t="s">
        <v>2389</v>
      </c>
      <c r="B3514" s="63"/>
      <c r="C3514" s="63"/>
      <c r="D3514" s="64" t="s">
        <v>4</v>
      </c>
      <c r="E3514" s="64"/>
      <c r="F3514" s="64"/>
      <c r="G3514" s="64" t="s">
        <v>2297</v>
      </c>
      <c r="H3514" s="64" t="s">
        <v>2298</v>
      </c>
      <c r="I3514" s="64"/>
      <c r="J3514" s="64" t="s">
        <v>2299</v>
      </c>
      <c r="K3514" s="64"/>
      <c r="L3514" s="64" t="s">
        <v>2300</v>
      </c>
    </row>
    <row r="3515" ht="21" customHeight="1" spans="1:12">
      <c r="A3515" s="65" t="s">
        <v>3219</v>
      </c>
      <c r="B3515" s="66" t="s">
        <v>3220</v>
      </c>
      <c r="C3515" s="66"/>
      <c r="D3515" s="65" t="s">
        <v>14</v>
      </c>
      <c r="E3515" s="65"/>
      <c r="F3515" s="65"/>
      <c r="G3515" s="65" t="s">
        <v>2392</v>
      </c>
      <c r="H3515" s="67">
        <v>0.1715</v>
      </c>
      <c r="I3515" s="67"/>
      <c r="J3515" s="70">
        <v>24.39</v>
      </c>
      <c r="K3515" s="70"/>
      <c r="L3515" s="70">
        <f>ROUND(ROUND(H3515,8)*J3515,2)</f>
        <v>4.18</v>
      </c>
    </row>
    <row r="3516" ht="15" customHeight="1" spans="1:12">
      <c r="A3516" s="65" t="s">
        <v>2710</v>
      </c>
      <c r="B3516" s="66" t="s">
        <v>2711</v>
      </c>
      <c r="C3516" s="66"/>
      <c r="D3516" s="65" t="s">
        <v>14</v>
      </c>
      <c r="E3516" s="65"/>
      <c r="F3516" s="65"/>
      <c r="G3516" s="65" t="s">
        <v>2392</v>
      </c>
      <c r="H3516" s="67">
        <v>0.1715</v>
      </c>
      <c r="I3516" s="67"/>
      <c r="J3516" s="70">
        <v>32.69</v>
      </c>
      <c r="K3516" s="70"/>
      <c r="L3516" s="70">
        <f>ROUND(ROUND(H3516,8)*J3516,2)</f>
        <v>5.61</v>
      </c>
    </row>
    <row r="3517" ht="18" customHeight="1" spans="1:12">
      <c r="A3517" s="2"/>
      <c r="B3517" s="2"/>
      <c r="C3517" s="2"/>
      <c r="D3517" s="2"/>
      <c r="E3517" s="2"/>
      <c r="F3517" s="2"/>
      <c r="G3517" s="2"/>
      <c r="H3517" s="68" t="s">
        <v>2393</v>
      </c>
      <c r="I3517" s="68"/>
      <c r="J3517" s="68"/>
      <c r="K3517" s="68"/>
      <c r="L3517" s="71">
        <f>SUM(L3515:L3516)</f>
        <v>9.79</v>
      </c>
    </row>
    <row r="3518" ht="15" customHeight="1" spans="1:12">
      <c r="A3518" s="93" t="s">
        <v>3588</v>
      </c>
      <c r="B3518" s="93"/>
      <c r="C3518" s="93"/>
      <c r="D3518" s="93"/>
      <c r="E3518" s="2"/>
      <c r="F3518" s="2"/>
      <c r="G3518" s="2"/>
      <c r="H3518" s="69" t="s">
        <v>2318</v>
      </c>
      <c r="I3518" s="69"/>
      <c r="J3518" s="69"/>
      <c r="K3518" s="69"/>
      <c r="L3518" s="72">
        <v>92.98</v>
      </c>
    </row>
    <row r="3519" ht="2.1" customHeight="1" spans="1:12">
      <c r="A3519" s="93"/>
      <c r="B3519" s="93"/>
      <c r="C3519" s="93"/>
      <c r="D3519" s="93"/>
      <c r="E3519" s="2"/>
      <c r="F3519" s="2"/>
      <c r="G3519" s="2"/>
      <c r="H3519" s="2"/>
      <c r="I3519" s="2"/>
      <c r="J3519" s="2"/>
      <c r="K3519" s="2"/>
      <c r="L3519" s="2"/>
    </row>
    <row r="3520" ht="9.95" customHeight="1" spans="1:12">
      <c r="A3520" s="2"/>
      <c r="B3520" s="2"/>
      <c r="C3520" s="2"/>
      <c r="D3520" s="2"/>
      <c r="E3520" s="2"/>
      <c r="F3520" s="2"/>
      <c r="G3520" s="2"/>
      <c r="H3520" s="61"/>
      <c r="I3520" s="61"/>
      <c r="J3520" s="61"/>
      <c r="K3520" s="61"/>
      <c r="L3520" s="61"/>
    </row>
    <row r="3521" ht="20.1" customHeight="1" spans="1:12">
      <c r="A3521" s="62" t="s">
        <v>3589</v>
      </c>
      <c r="B3521" s="62"/>
      <c r="C3521" s="62"/>
      <c r="D3521" s="62"/>
      <c r="E3521" s="62"/>
      <c r="F3521" s="62"/>
      <c r="G3521" s="62"/>
      <c r="H3521" s="62"/>
      <c r="I3521" s="62"/>
      <c r="J3521" s="62"/>
      <c r="K3521" s="62"/>
      <c r="L3521" s="62"/>
    </row>
    <row r="3522" ht="15" customHeight="1" spans="1:12">
      <c r="A3522" s="63" t="s">
        <v>2381</v>
      </c>
      <c r="B3522" s="63"/>
      <c r="C3522" s="63"/>
      <c r="D3522" s="64" t="s">
        <v>4</v>
      </c>
      <c r="E3522" s="64"/>
      <c r="F3522" s="64"/>
      <c r="G3522" s="64" t="s">
        <v>2297</v>
      </c>
      <c r="H3522" s="64" t="s">
        <v>2298</v>
      </c>
      <c r="I3522" s="64"/>
      <c r="J3522" s="64" t="s">
        <v>2299</v>
      </c>
      <c r="K3522" s="64"/>
      <c r="L3522" s="64" t="s">
        <v>2300</v>
      </c>
    </row>
    <row r="3523" ht="45.95" customHeight="1" spans="1:12">
      <c r="A3523" s="65" t="s">
        <v>2398</v>
      </c>
      <c r="B3523" s="66" t="s">
        <v>2399</v>
      </c>
      <c r="C3523" s="66"/>
      <c r="D3523" s="65" t="s">
        <v>14</v>
      </c>
      <c r="E3523" s="65"/>
      <c r="F3523" s="65"/>
      <c r="G3523" s="65" t="s">
        <v>2384</v>
      </c>
      <c r="H3523" s="67">
        <v>0.0178</v>
      </c>
      <c r="I3523" s="67"/>
      <c r="J3523" s="70">
        <v>76.23</v>
      </c>
      <c r="K3523" s="70"/>
      <c r="L3523" s="70">
        <f>TRUNC(TRUNC(H3523,8)*J3523,2)</f>
        <v>1.35</v>
      </c>
    </row>
    <row r="3524" ht="45.95" customHeight="1" spans="1:12">
      <c r="A3524" s="65" t="s">
        <v>2400</v>
      </c>
      <c r="B3524" s="66" t="s">
        <v>2401</v>
      </c>
      <c r="C3524" s="66"/>
      <c r="D3524" s="65" t="s">
        <v>14</v>
      </c>
      <c r="E3524" s="65"/>
      <c r="F3524" s="65"/>
      <c r="G3524" s="65" t="s">
        <v>2387</v>
      </c>
      <c r="H3524" s="67">
        <v>0.0087</v>
      </c>
      <c r="I3524" s="67"/>
      <c r="J3524" s="70">
        <v>160.58</v>
      </c>
      <c r="K3524" s="70"/>
      <c r="L3524" s="70">
        <f>TRUNC(TRUNC(H3524,8)*J3524,2)</f>
        <v>1.39</v>
      </c>
    </row>
    <row r="3525" ht="18" customHeight="1" spans="1:12">
      <c r="A3525" s="2"/>
      <c r="B3525" s="2"/>
      <c r="C3525" s="2"/>
      <c r="D3525" s="2"/>
      <c r="E3525" s="2"/>
      <c r="F3525" s="2"/>
      <c r="G3525" s="2"/>
      <c r="H3525" s="68" t="s">
        <v>2388</v>
      </c>
      <c r="I3525" s="68"/>
      <c r="J3525" s="68"/>
      <c r="K3525" s="68"/>
      <c r="L3525" s="71">
        <f>SUM(L3523:L3524)</f>
        <v>2.74</v>
      </c>
    </row>
    <row r="3526" ht="15" customHeight="1" spans="1:12">
      <c r="A3526" s="63" t="s">
        <v>2413</v>
      </c>
      <c r="B3526" s="63"/>
      <c r="C3526" s="63"/>
      <c r="D3526" s="64" t="s">
        <v>4</v>
      </c>
      <c r="E3526" s="64"/>
      <c r="F3526" s="64"/>
      <c r="G3526" s="64" t="s">
        <v>2297</v>
      </c>
      <c r="H3526" s="64" t="s">
        <v>2298</v>
      </c>
      <c r="I3526" s="64"/>
      <c r="J3526" s="64" t="s">
        <v>2299</v>
      </c>
      <c r="K3526" s="64"/>
      <c r="L3526" s="64" t="s">
        <v>2300</v>
      </c>
    </row>
    <row r="3527" ht="21" customHeight="1" spans="1:12">
      <c r="A3527" s="65" t="s">
        <v>3590</v>
      </c>
      <c r="B3527" s="66" t="s">
        <v>3591</v>
      </c>
      <c r="C3527" s="66"/>
      <c r="D3527" s="65" t="s">
        <v>14</v>
      </c>
      <c r="E3527" s="65"/>
      <c r="F3527" s="65"/>
      <c r="G3527" s="65" t="s">
        <v>35</v>
      </c>
      <c r="H3527" s="67">
        <v>134.764</v>
      </c>
      <c r="I3527" s="67"/>
      <c r="J3527" s="70">
        <v>0.64</v>
      </c>
      <c r="K3527" s="70"/>
      <c r="L3527" s="70">
        <f>TRUNC(TRUNC(H3527,8)*J3527,2)</f>
        <v>86.24</v>
      </c>
    </row>
    <row r="3528" ht="15" customHeight="1" spans="1:12">
      <c r="A3528" s="2"/>
      <c r="B3528" s="2"/>
      <c r="C3528" s="2"/>
      <c r="D3528" s="2"/>
      <c r="E3528" s="2"/>
      <c r="F3528" s="2"/>
      <c r="G3528" s="2"/>
      <c r="H3528" s="68" t="s">
        <v>2424</v>
      </c>
      <c r="I3528" s="68"/>
      <c r="J3528" s="68"/>
      <c r="K3528" s="68"/>
      <c r="L3528" s="71">
        <f>SUM(L3527:L3527)</f>
        <v>86.24</v>
      </c>
    </row>
    <row r="3529" ht="15" customHeight="1" spans="1:12">
      <c r="A3529" s="63" t="s">
        <v>2389</v>
      </c>
      <c r="B3529" s="63"/>
      <c r="C3529" s="63"/>
      <c r="D3529" s="64" t="s">
        <v>4</v>
      </c>
      <c r="E3529" s="64"/>
      <c r="F3529" s="64"/>
      <c r="G3529" s="64" t="s">
        <v>2297</v>
      </c>
      <c r="H3529" s="64" t="s">
        <v>2298</v>
      </c>
      <c r="I3529" s="64"/>
      <c r="J3529" s="64" t="s">
        <v>2299</v>
      </c>
      <c r="K3529" s="64"/>
      <c r="L3529" s="64" t="s">
        <v>2300</v>
      </c>
    </row>
    <row r="3530" ht="15" customHeight="1" spans="1:12">
      <c r="A3530" s="65" t="s">
        <v>2630</v>
      </c>
      <c r="B3530" s="66" t="s">
        <v>2631</v>
      </c>
      <c r="C3530" s="66"/>
      <c r="D3530" s="65" t="s">
        <v>14</v>
      </c>
      <c r="E3530" s="65"/>
      <c r="F3530" s="65"/>
      <c r="G3530" s="65" t="s">
        <v>2392</v>
      </c>
      <c r="H3530" s="67">
        <v>4.5403</v>
      </c>
      <c r="I3530" s="67"/>
      <c r="J3530" s="70">
        <v>32.27</v>
      </c>
      <c r="K3530" s="70"/>
      <c r="L3530" s="70">
        <f>TRUNC(TRUNC(H3530,8)*J3530,2)</f>
        <v>146.51</v>
      </c>
    </row>
    <row r="3531" ht="15" customHeight="1" spans="1:12">
      <c r="A3531" s="65" t="s">
        <v>2395</v>
      </c>
      <c r="B3531" s="66" t="s">
        <v>2396</v>
      </c>
      <c r="C3531" s="66"/>
      <c r="D3531" s="65" t="s">
        <v>14</v>
      </c>
      <c r="E3531" s="65"/>
      <c r="F3531" s="65"/>
      <c r="G3531" s="65" t="s">
        <v>2392</v>
      </c>
      <c r="H3531" s="67">
        <v>3.5674</v>
      </c>
      <c r="I3531" s="67"/>
      <c r="J3531" s="70">
        <v>23.23</v>
      </c>
      <c r="K3531" s="70"/>
      <c r="L3531" s="70">
        <f>TRUNC(TRUNC(H3531,8)*J3531,2)</f>
        <v>82.87</v>
      </c>
    </row>
    <row r="3532" ht="18" customHeight="1" spans="1:12">
      <c r="A3532" s="2"/>
      <c r="B3532" s="2"/>
      <c r="C3532" s="2"/>
      <c r="D3532" s="2"/>
      <c r="E3532" s="2"/>
      <c r="F3532" s="2"/>
      <c r="G3532" s="2"/>
      <c r="H3532" s="68" t="s">
        <v>2393</v>
      </c>
      <c r="I3532" s="68"/>
      <c r="J3532" s="68"/>
      <c r="K3532" s="68"/>
      <c r="L3532" s="71">
        <f>SUM(L3530:L3531)</f>
        <v>229.38</v>
      </c>
    </row>
    <row r="3533" ht="15" customHeight="1" spans="1:12">
      <c r="A3533" s="63" t="s">
        <v>2314</v>
      </c>
      <c r="B3533" s="63"/>
      <c r="C3533" s="63"/>
      <c r="D3533" s="64" t="s">
        <v>4</v>
      </c>
      <c r="E3533" s="64"/>
      <c r="F3533" s="64"/>
      <c r="G3533" s="64" t="s">
        <v>2297</v>
      </c>
      <c r="H3533" s="64" t="s">
        <v>2298</v>
      </c>
      <c r="I3533" s="64"/>
      <c r="J3533" s="64" t="s">
        <v>2299</v>
      </c>
      <c r="K3533" s="64"/>
      <c r="L3533" s="64" t="s">
        <v>2300</v>
      </c>
    </row>
    <row r="3534" ht="29.1" customHeight="1" spans="1:12">
      <c r="A3534" s="65" t="s">
        <v>2647</v>
      </c>
      <c r="B3534" s="66" t="s">
        <v>2648</v>
      </c>
      <c r="C3534" s="66"/>
      <c r="D3534" s="65" t="s">
        <v>14</v>
      </c>
      <c r="E3534" s="65"/>
      <c r="F3534" s="65"/>
      <c r="G3534" s="65" t="s">
        <v>51</v>
      </c>
      <c r="H3534" s="67">
        <v>0.1012</v>
      </c>
      <c r="I3534" s="67"/>
      <c r="J3534" s="70">
        <v>794.07</v>
      </c>
      <c r="K3534" s="70"/>
      <c r="L3534" s="70">
        <f>TRUNC(TRUNC(H3534,8)*J3534,2)</f>
        <v>80.35</v>
      </c>
    </row>
    <row r="3535" ht="29.1" customHeight="1" spans="1:12">
      <c r="A3535" s="65" t="s">
        <v>3592</v>
      </c>
      <c r="B3535" s="66" t="s">
        <v>3593</v>
      </c>
      <c r="C3535" s="66"/>
      <c r="D3535" s="65" t="s">
        <v>14</v>
      </c>
      <c r="E3535" s="65"/>
      <c r="F3535" s="65"/>
      <c r="G3535" s="65" t="s">
        <v>51</v>
      </c>
      <c r="H3535" s="67">
        <v>0.0136</v>
      </c>
      <c r="I3535" s="67"/>
      <c r="J3535" s="70">
        <v>580.72</v>
      </c>
      <c r="K3535" s="70"/>
      <c r="L3535" s="70">
        <f>TRUNC(TRUNC(H3535,8)*J3535,2)</f>
        <v>7.89</v>
      </c>
    </row>
    <row r="3536" ht="29.1" customHeight="1" spans="1:12">
      <c r="A3536" s="65" t="s">
        <v>2657</v>
      </c>
      <c r="B3536" s="66" t="s">
        <v>2658</v>
      </c>
      <c r="C3536" s="66"/>
      <c r="D3536" s="65" t="s">
        <v>14</v>
      </c>
      <c r="E3536" s="65"/>
      <c r="F3536" s="65"/>
      <c r="G3536" s="65" t="s">
        <v>51</v>
      </c>
      <c r="H3536" s="67">
        <v>0.0448</v>
      </c>
      <c r="I3536" s="67"/>
      <c r="J3536" s="70">
        <v>2654.18</v>
      </c>
      <c r="K3536" s="70"/>
      <c r="L3536" s="70">
        <f>TRUNC(TRUNC(H3536,8)*J3536,2)</f>
        <v>118.9</v>
      </c>
    </row>
    <row r="3537" ht="29.1" customHeight="1" spans="1:12">
      <c r="A3537" s="65" t="s">
        <v>3594</v>
      </c>
      <c r="B3537" s="66" t="s">
        <v>3595</v>
      </c>
      <c r="C3537" s="66"/>
      <c r="D3537" s="65" t="s">
        <v>14</v>
      </c>
      <c r="E3537" s="65"/>
      <c r="F3537" s="65"/>
      <c r="G3537" s="65" t="s">
        <v>51</v>
      </c>
      <c r="H3537" s="67">
        <v>0.081</v>
      </c>
      <c r="I3537" s="67"/>
      <c r="J3537" s="70">
        <v>314.92</v>
      </c>
      <c r="K3537" s="70"/>
      <c r="L3537" s="70">
        <f>TRUNC(TRUNC(H3537,8)*J3537,2)</f>
        <v>25.5</v>
      </c>
    </row>
    <row r="3538" ht="15" customHeight="1" spans="1:12">
      <c r="A3538" s="2"/>
      <c r="B3538" s="2"/>
      <c r="C3538" s="2"/>
      <c r="D3538" s="2"/>
      <c r="E3538" s="2"/>
      <c r="F3538" s="2"/>
      <c r="G3538" s="2"/>
      <c r="H3538" s="68" t="s">
        <v>2317</v>
      </c>
      <c r="I3538" s="68"/>
      <c r="J3538" s="68"/>
      <c r="K3538" s="68"/>
      <c r="L3538" s="71">
        <f>SUM(L3534:L3537)</f>
        <v>232.64</v>
      </c>
    </row>
    <row r="3539" ht="15" customHeight="1" spans="1:12">
      <c r="A3539" s="2"/>
      <c r="B3539" s="2"/>
      <c r="C3539" s="2"/>
      <c r="D3539" s="2"/>
      <c r="E3539" s="2"/>
      <c r="F3539" s="2"/>
      <c r="G3539" s="2"/>
      <c r="H3539" s="69" t="s">
        <v>2318</v>
      </c>
      <c r="I3539" s="69"/>
      <c r="J3539" s="69"/>
      <c r="K3539" s="69"/>
      <c r="L3539" s="72">
        <f>SUM(L3525,L3528,L3532,L3538)</f>
        <v>551</v>
      </c>
    </row>
    <row r="3540" ht="9.95" customHeight="1" spans="1:12">
      <c r="A3540" s="2"/>
      <c r="B3540" s="2"/>
      <c r="C3540" s="2"/>
      <c r="D3540" s="2"/>
      <c r="E3540" s="2"/>
      <c r="F3540" s="2"/>
      <c r="G3540" s="2"/>
      <c r="H3540" s="61"/>
      <c r="I3540" s="61"/>
      <c r="J3540" s="61"/>
      <c r="K3540" s="61"/>
      <c r="L3540" s="61"/>
    </row>
    <row r="3541" ht="20.1" customHeight="1" spans="1:12">
      <c r="A3541" s="62" t="s">
        <v>3596</v>
      </c>
      <c r="B3541" s="62"/>
      <c r="C3541" s="62"/>
      <c r="D3541" s="62"/>
      <c r="E3541" s="62"/>
      <c r="F3541" s="62"/>
      <c r="G3541" s="62"/>
      <c r="H3541" s="62"/>
      <c r="I3541" s="62"/>
      <c r="J3541" s="62"/>
      <c r="K3541" s="62"/>
      <c r="L3541" s="62"/>
    </row>
    <row r="3542" ht="15" customHeight="1" spans="1:12">
      <c r="A3542" s="63" t="s">
        <v>2381</v>
      </c>
      <c r="B3542" s="63"/>
      <c r="C3542" s="63"/>
      <c r="D3542" s="64" t="s">
        <v>4</v>
      </c>
      <c r="E3542" s="64"/>
      <c r="F3542" s="64"/>
      <c r="G3542" s="64" t="s">
        <v>2297</v>
      </c>
      <c r="H3542" s="64" t="s">
        <v>2298</v>
      </c>
      <c r="I3542" s="64"/>
      <c r="J3542" s="64" t="s">
        <v>2299</v>
      </c>
      <c r="K3542" s="64"/>
      <c r="L3542" s="64" t="s">
        <v>2300</v>
      </c>
    </row>
    <row r="3543" ht="45.95" customHeight="1" spans="1:12">
      <c r="A3543" s="65" t="s">
        <v>2398</v>
      </c>
      <c r="B3543" s="66" t="s">
        <v>2399</v>
      </c>
      <c r="C3543" s="66"/>
      <c r="D3543" s="65" t="s">
        <v>14</v>
      </c>
      <c r="E3543" s="65"/>
      <c r="F3543" s="65"/>
      <c r="G3543" s="65" t="s">
        <v>2384</v>
      </c>
      <c r="H3543" s="67">
        <v>0.0276</v>
      </c>
      <c r="I3543" s="67"/>
      <c r="J3543" s="70">
        <v>76.23</v>
      </c>
      <c r="K3543" s="70"/>
      <c r="L3543" s="70">
        <f>TRUNC(TRUNC(H3543,8)*J3543,2)</f>
        <v>2.1</v>
      </c>
    </row>
    <row r="3544" ht="45.95" customHeight="1" spans="1:12">
      <c r="A3544" s="65" t="s">
        <v>2400</v>
      </c>
      <c r="B3544" s="66" t="s">
        <v>2401</v>
      </c>
      <c r="C3544" s="66"/>
      <c r="D3544" s="65" t="s">
        <v>14</v>
      </c>
      <c r="E3544" s="65"/>
      <c r="F3544" s="65"/>
      <c r="G3544" s="65" t="s">
        <v>2387</v>
      </c>
      <c r="H3544" s="67">
        <v>0.0136</v>
      </c>
      <c r="I3544" s="67"/>
      <c r="J3544" s="70">
        <v>160.58</v>
      </c>
      <c r="K3544" s="70"/>
      <c r="L3544" s="70">
        <f>TRUNC(TRUNC(H3544,8)*J3544,2)</f>
        <v>2.18</v>
      </c>
    </row>
    <row r="3545" ht="18" customHeight="1" spans="1:12">
      <c r="A3545" s="2"/>
      <c r="B3545" s="2"/>
      <c r="C3545" s="2"/>
      <c r="D3545" s="2"/>
      <c r="E3545" s="2"/>
      <c r="F3545" s="2"/>
      <c r="G3545" s="2"/>
      <c r="H3545" s="68" t="s">
        <v>2388</v>
      </c>
      <c r="I3545" s="68"/>
      <c r="J3545" s="68"/>
      <c r="K3545" s="68"/>
      <c r="L3545" s="71">
        <f>SUM(L3543:L3544)</f>
        <v>4.28</v>
      </c>
    </row>
    <row r="3546" ht="15" customHeight="1" spans="1:12">
      <c r="A3546" s="63" t="s">
        <v>2413</v>
      </c>
      <c r="B3546" s="63"/>
      <c r="C3546" s="63"/>
      <c r="D3546" s="64" t="s">
        <v>4</v>
      </c>
      <c r="E3546" s="64"/>
      <c r="F3546" s="64"/>
      <c r="G3546" s="64" t="s">
        <v>2297</v>
      </c>
      <c r="H3546" s="64" t="s">
        <v>2298</v>
      </c>
      <c r="I3546" s="64"/>
      <c r="J3546" s="64" t="s">
        <v>2299</v>
      </c>
      <c r="K3546" s="64"/>
      <c r="L3546" s="64" t="s">
        <v>2300</v>
      </c>
    </row>
    <row r="3547" ht="21" customHeight="1" spans="1:12">
      <c r="A3547" s="65" t="s">
        <v>3590</v>
      </c>
      <c r="B3547" s="66" t="s">
        <v>3591</v>
      </c>
      <c r="C3547" s="66"/>
      <c r="D3547" s="65" t="s">
        <v>14</v>
      </c>
      <c r="E3547" s="65"/>
      <c r="F3547" s="65"/>
      <c r="G3547" s="65" t="s">
        <v>35</v>
      </c>
      <c r="H3547" s="67">
        <v>171.8188</v>
      </c>
      <c r="I3547" s="67"/>
      <c r="J3547" s="70">
        <v>0.64</v>
      </c>
      <c r="K3547" s="70"/>
      <c r="L3547" s="70">
        <f>TRUNC(TRUNC(H3547,8)*J3547,2)</f>
        <v>109.96</v>
      </c>
    </row>
    <row r="3548" ht="15" customHeight="1" spans="1:12">
      <c r="A3548" s="2"/>
      <c r="B3548" s="2"/>
      <c r="C3548" s="2"/>
      <c r="D3548" s="2"/>
      <c r="E3548" s="2"/>
      <c r="F3548" s="2"/>
      <c r="G3548" s="2"/>
      <c r="H3548" s="68" t="s">
        <v>2424</v>
      </c>
      <c r="I3548" s="68"/>
      <c r="J3548" s="68"/>
      <c r="K3548" s="68"/>
      <c r="L3548" s="71">
        <f>SUM(L3547:L3547)</f>
        <v>109.96</v>
      </c>
    </row>
    <row r="3549" ht="15" customHeight="1" spans="1:12">
      <c r="A3549" s="63" t="s">
        <v>2389</v>
      </c>
      <c r="B3549" s="63"/>
      <c r="C3549" s="63"/>
      <c r="D3549" s="64" t="s">
        <v>4</v>
      </c>
      <c r="E3549" s="64"/>
      <c r="F3549" s="64"/>
      <c r="G3549" s="64" t="s">
        <v>2297</v>
      </c>
      <c r="H3549" s="64" t="s">
        <v>2298</v>
      </c>
      <c r="I3549" s="64"/>
      <c r="J3549" s="64" t="s">
        <v>2299</v>
      </c>
      <c r="K3549" s="64"/>
      <c r="L3549" s="64" t="s">
        <v>2300</v>
      </c>
    </row>
    <row r="3550" ht="15" customHeight="1" spans="1:12">
      <c r="A3550" s="65" t="s">
        <v>2630</v>
      </c>
      <c r="B3550" s="66" t="s">
        <v>2631</v>
      </c>
      <c r="C3550" s="66"/>
      <c r="D3550" s="65" t="s">
        <v>14</v>
      </c>
      <c r="E3550" s="65"/>
      <c r="F3550" s="65"/>
      <c r="G3550" s="65" t="s">
        <v>2392</v>
      </c>
      <c r="H3550" s="67">
        <v>5.846</v>
      </c>
      <c r="I3550" s="67"/>
      <c r="J3550" s="70">
        <v>32.27</v>
      </c>
      <c r="K3550" s="70"/>
      <c r="L3550" s="70">
        <f>TRUNC(TRUNC(H3550,8)*J3550,2)</f>
        <v>188.65</v>
      </c>
    </row>
    <row r="3551" ht="15" customHeight="1" spans="1:12">
      <c r="A3551" s="65" t="s">
        <v>2395</v>
      </c>
      <c r="B3551" s="66" t="s">
        <v>2396</v>
      </c>
      <c r="C3551" s="66"/>
      <c r="D3551" s="65" t="s">
        <v>14</v>
      </c>
      <c r="E3551" s="65"/>
      <c r="F3551" s="65"/>
      <c r="G3551" s="65" t="s">
        <v>2392</v>
      </c>
      <c r="H3551" s="67">
        <v>4.5933</v>
      </c>
      <c r="I3551" s="67"/>
      <c r="J3551" s="70">
        <v>23.23</v>
      </c>
      <c r="K3551" s="70"/>
      <c r="L3551" s="70">
        <f>TRUNC(TRUNC(H3551,8)*J3551,2)</f>
        <v>106.7</v>
      </c>
    </row>
    <row r="3552" ht="18" customHeight="1" spans="1:12">
      <c r="A3552" s="2"/>
      <c r="B3552" s="2"/>
      <c r="C3552" s="2"/>
      <c r="D3552" s="2"/>
      <c r="E3552" s="2"/>
      <c r="F3552" s="2"/>
      <c r="G3552" s="2"/>
      <c r="H3552" s="68" t="s">
        <v>2393</v>
      </c>
      <c r="I3552" s="68"/>
      <c r="J3552" s="68"/>
      <c r="K3552" s="68"/>
      <c r="L3552" s="71">
        <f>SUM(L3550:L3551)</f>
        <v>295.35</v>
      </c>
    </row>
    <row r="3553" ht="15" customHeight="1" spans="1:12">
      <c r="A3553" s="63" t="s">
        <v>2314</v>
      </c>
      <c r="B3553" s="63"/>
      <c r="C3553" s="63"/>
      <c r="D3553" s="64" t="s">
        <v>4</v>
      </c>
      <c r="E3553" s="64"/>
      <c r="F3553" s="64"/>
      <c r="G3553" s="64" t="s">
        <v>2297</v>
      </c>
      <c r="H3553" s="64" t="s">
        <v>2298</v>
      </c>
      <c r="I3553" s="64"/>
      <c r="J3553" s="64" t="s">
        <v>2299</v>
      </c>
      <c r="K3553" s="64"/>
      <c r="L3553" s="64" t="s">
        <v>2300</v>
      </c>
    </row>
    <row r="3554" ht="29.1" customHeight="1" spans="1:12">
      <c r="A3554" s="65" t="s">
        <v>2647</v>
      </c>
      <c r="B3554" s="66" t="s">
        <v>2648</v>
      </c>
      <c r="C3554" s="66"/>
      <c r="D3554" s="65" t="s">
        <v>14</v>
      </c>
      <c r="E3554" s="65"/>
      <c r="F3554" s="65"/>
      <c r="G3554" s="65" t="s">
        <v>51</v>
      </c>
      <c r="H3554" s="67">
        <v>0.1306</v>
      </c>
      <c r="I3554" s="67"/>
      <c r="J3554" s="70">
        <v>794.07</v>
      </c>
      <c r="K3554" s="70"/>
      <c r="L3554" s="70">
        <f>TRUNC(TRUNC(H3554,8)*J3554,2)</f>
        <v>103.7</v>
      </c>
    </row>
    <row r="3555" ht="29.1" customHeight="1" spans="1:12">
      <c r="A3555" s="65" t="s">
        <v>3592</v>
      </c>
      <c r="B3555" s="66" t="s">
        <v>3593</v>
      </c>
      <c r="C3555" s="66"/>
      <c r="D3555" s="65" t="s">
        <v>14</v>
      </c>
      <c r="E3555" s="65"/>
      <c r="F3555" s="65"/>
      <c r="G3555" s="65" t="s">
        <v>51</v>
      </c>
      <c r="H3555" s="67">
        <v>0.0173</v>
      </c>
      <c r="I3555" s="67"/>
      <c r="J3555" s="70">
        <v>580.72</v>
      </c>
      <c r="K3555" s="70"/>
      <c r="L3555" s="70">
        <f>TRUNC(TRUNC(H3555,8)*J3555,2)</f>
        <v>10.04</v>
      </c>
    </row>
    <row r="3556" ht="29.1" customHeight="1" spans="1:12">
      <c r="A3556" s="65" t="s">
        <v>2657</v>
      </c>
      <c r="B3556" s="66" t="s">
        <v>2658</v>
      </c>
      <c r="C3556" s="66"/>
      <c r="D3556" s="65" t="s">
        <v>14</v>
      </c>
      <c r="E3556" s="65"/>
      <c r="F3556" s="65"/>
      <c r="G3556" s="65" t="s">
        <v>51</v>
      </c>
      <c r="H3556" s="67">
        <v>0.07</v>
      </c>
      <c r="I3556" s="67"/>
      <c r="J3556" s="70">
        <v>2654.18</v>
      </c>
      <c r="K3556" s="70"/>
      <c r="L3556" s="70">
        <f>TRUNC(TRUNC(H3556,8)*J3556,2)</f>
        <v>185.79</v>
      </c>
    </row>
    <row r="3557" ht="29.1" customHeight="1" spans="1:12">
      <c r="A3557" s="65" t="s">
        <v>3594</v>
      </c>
      <c r="B3557" s="66" t="s">
        <v>3595</v>
      </c>
      <c r="C3557" s="66"/>
      <c r="D3557" s="65" t="s">
        <v>14</v>
      </c>
      <c r="E3557" s="65"/>
      <c r="F3557" s="65"/>
      <c r="G3557" s="65" t="s">
        <v>51</v>
      </c>
      <c r="H3557" s="67">
        <v>0.121</v>
      </c>
      <c r="I3557" s="67"/>
      <c r="J3557" s="70">
        <v>314.92</v>
      </c>
      <c r="K3557" s="70"/>
      <c r="L3557" s="70">
        <f>TRUNC(TRUNC(H3557,8)*J3557,2)</f>
        <v>38.1</v>
      </c>
    </row>
    <row r="3558" ht="15" customHeight="1" spans="1:12">
      <c r="A3558" s="2"/>
      <c r="B3558" s="2"/>
      <c r="C3558" s="2"/>
      <c r="D3558" s="2"/>
      <c r="E3558" s="2"/>
      <c r="F3558" s="2"/>
      <c r="G3558" s="2"/>
      <c r="H3558" s="68" t="s">
        <v>2317</v>
      </c>
      <c r="I3558" s="68"/>
      <c r="J3558" s="68"/>
      <c r="K3558" s="68"/>
      <c r="L3558" s="71">
        <f>SUM(L3554:L3557)</f>
        <v>337.63</v>
      </c>
    </row>
    <row r="3559" ht="15" customHeight="1" spans="1:12">
      <c r="A3559" s="2"/>
      <c r="B3559" s="2"/>
      <c r="C3559" s="2"/>
      <c r="D3559" s="2"/>
      <c r="E3559" s="2"/>
      <c r="F3559" s="2"/>
      <c r="G3559" s="2"/>
      <c r="H3559" s="69" t="s">
        <v>2318</v>
      </c>
      <c r="I3559" s="69"/>
      <c r="J3559" s="69"/>
      <c r="K3559" s="69"/>
      <c r="L3559" s="72">
        <f>SUM(L3545,L3548,L3552,L3558)</f>
        <v>747.22</v>
      </c>
    </row>
    <row r="3560" ht="9.95" customHeight="1" spans="1:12">
      <c r="A3560" s="2"/>
      <c r="B3560" s="2"/>
      <c r="C3560" s="2"/>
      <c r="D3560" s="2"/>
      <c r="E3560" s="2"/>
      <c r="F3560" s="2"/>
      <c r="G3560" s="2"/>
      <c r="H3560" s="61"/>
      <c r="I3560" s="61"/>
      <c r="J3560" s="61"/>
      <c r="K3560" s="61"/>
      <c r="L3560" s="61"/>
    </row>
    <row r="3561" ht="20.1" customHeight="1" spans="1:12">
      <c r="A3561" s="62" t="s">
        <v>3597</v>
      </c>
      <c r="B3561" s="62"/>
      <c r="C3561" s="62"/>
      <c r="D3561" s="62"/>
      <c r="E3561" s="62"/>
      <c r="F3561" s="62"/>
      <c r="G3561" s="62"/>
      <c r="H3561" s="62"/>
      <c r="I3561" s="62"/>
      <c r="J3561" s="62"/>
      <c r="K3561" s="62"/>
      <c r="L3561" s="62"/>
    </row>
    <row r="3562" ht="15" customHeight="1" spans="1:12">
      <c r="A3562" s="63" t="s">
        <v>2381</v>
      </c>
      <c r="B3562" s="63"/>
      <c r="C3562" s="63"/>
      <c r="D3562" s="64" t="s">
        <v>4</v>
      </c>
      <c r="E3562" s="64"/>
      <c r="F3562" s="64"/>
      <c r="G3562" s="64" t="s">
        <v>2297</v>
      </c>
      <c r="H3562" s="64" t="s">
        <v>2298</v>
      </c>
      <c r="I3562" s="64"/>
      <c r="J3562" s="64" t="s">
        <v>2299</v>
      </c>
      <c r="K3562" s="64"/>
      <c r="L3562" s="64" t="s">
        <v>2300</v>
      </c>
    </row>
    <row r="3563" ht="45.95" customHeight="1" spans="1:12">
      <c r="A3563" s="65" t="s">
        <v>2398</v>
      </c>
      <c r="B3563" s="66" t="s">
        <v>2399</v>
      </c>
      <c r="C3563" s="66"/>
      <c r="D3563" s="65" t="s">
        <v>14</v>
      </c>
      <c r="E3563" s="65"/>
      <c r="F3563" s="65"/>
      <c r="G3563" s="65" t="s">
        <v>2384</v>
      </c>
      <c r="H3563" s="67">
        <v>0.0402</v>
      </c>
      <c r="I3563" s="67"/>
      <c r="J3563" s="70">
        <v>76.23</v>
      </c>
      <c r="K3563" s="70"/>
      <c r="L3563" s="70">
        <f>TRUNC(TRUNC(H3563,8)*J3563,2)</f>
        <v>3.06</v>
      </c>
    </row>
    <row r="3564" ht="45.95" customHeight="1" spans="1:12">
      <c r="A3564" s="65" t="s">
        <v>2400</v>
      </c>
      <c r="B3564" s="66" t="s">
        <v>2401</v>
      </c>
      <c r="C3564" s="66"/>
      <c r="D3564" s="65" t="s">
        <v>14</v>
      </c>
      <c r="E3564" s="65"/>
      <c r="F3564" s="65"/>
      <c r="G3564" s="65" t="s">
        <v>2387</v>
      </c>
      <c r="H3564" s="67">
        <v>0.0197</v>
      </c>
      <c r="I3564" s="67"/>
      <c r="J3564" s="70">
        <v>160.58</v>
      </c>
      <c r="K3564" s="70"/>
      <c r="L3564" s="70">
        <f>TRUNC(TRUNC(H3564,8)*J3564,2)</f>
        <v>3.16</v>
      </c>
    </row>
    <row r="3565" ht="18" customHeight="1" spans="1:12">
      <c r="A3565" s="2"/>
      <c r="B3565" s="2"/>
      <c r="C3565" s="2"/>
      <c r="D3565" s="2"/>
      <c r="E3565" s="2"/>
      <c r="F3565" s="2"/>
      <c r="G3565" s="2"/>
      <c r="H3565" s="68" t="s">
        <v>2388</v>
      </c>
      <c r="I3565" s="68"/>
      <c r="J3565" s="68"/>
      <c r="K3565" s="68"/>
      <c r="L3565" s="71">
        <f>SUM(L3563:L3564)</f>
        <v>6.22</v>
      </c>
    </row>
    <row r="3566" ht="15" customHeight="1" spans="1:12">
      <c r="A3566" s="63" t="s">
        <v>2413</v>
      </c>
      <c r="B3566" s="63"/>
      <c r="C3566" s="63"/>
      <c r="D3566" s="64" t="s">
        <v>4</v>
      </c>
      <c r="E3566" s="64"/>
      <c r="F3566" s="64"/>
      <c r="G3566" s="64" t="s">
        <v>2297</v>
      </c>
      <c r="H3566" s="64" t="s">
        <v>2298</v>
      </c>
      <c r="I3566" s="64"/>
      <c r="J3566" s="64" t="s">
        <v>2299</v>
      </c>
      <c r="K3566" s="64"/>
      <c r="L3566" s="64" t="s">
        <v>2300</v>
      </c>
    </row>
    <row r="3567" ht="21" customHeight="1" spans="1:12">
      <c r="A3567" s="65" t="s">
        <v>3590</v>
      </c>
      <c r="B3567" s="66" t="s">
        <v>3591</v>
      </c>
      <c r="C3567" s="66"/>
      <c r="D3567" s="65" t="s">
        <v>14</v>
      </c>
      <c r="E3567" s="65"/>
      <c r="F3567" s="65"/>
      <c r="G3567" s="65" t="s">
        <v>35</v>
      </c>
      <c r="H3567" s="67">
        <v>208.219</v>
      </c>
      <c r="I3567" s="67"/>
      <c r="J3567" s="70">
        <v>0.64</v>
      </c>
      <c r="K3567" s="70"/>
      <c r="L3567" s="70">
        <f>TRUNC(TRUNC(H3567,8)*J3567,2)</f>
        <v>133.26</v>
      </c>
    </row>
    <row r="3568" ht="15" customHeight="1" spans="1:12">
      <c r="A3568" s="2"/>
      <c r="B3568" s="2"/>
      <c r="C3568" s="2"/>
      <c r="D3568" s="2"/>
      <c r="E3568" s="2"/>
      <c r="F3568" s="2"/>
      <c r="G3568" s="2"/>
      <c r="H3568" s="68" t="s">
        <v>2424</v>
      </c>
      <c r="I3568" s="68"/>
      <c r="J3568" s="68"/>
      <c r="K3568" s="68"/>
      <c r="L3568" s="71">
        <f>SUM(L3567:L3567)</f>
        <v>133.26</v>
      </c>
    </row>
    <row r="3569" ht="15" customHeight="1" spans="1:12">
      <c r="A3569" s="63" t="s">
        <v>2389</v>
      </c>
      <c r="B3569" s="63"/>
      <c r="C3569" s="63"/>
      <c r="D3569" s="64" t="s">
        <v>4</v>
      </c>
      <c r="E3569" s="64"/>
      <c r="F3569" s="64"/>
      <c r="G3569" s="64" t="s">
        <v>2297</v>
      </c>
      <c r="H3569" s="64" t="s">
        <v>2298</v>
      </c>
      <c r="I3569" s="64"/>
      <c r="J3569" s="64" t="s">
        <v>2299</v>
      </c>
      <c r="K3569" s="64"/>
      <c r="L3569" s="64" t="s">
        <v>2300</v>
      </c>
    </row>
    <row r="3570" ht="15" customHeight="1" spans="1:12">
      <c r="A3570" s="65" t="s">
        <v>2630</v>
      </c>
      <c r="B3570" s="66" t="s">
        <v>2631</v>
      </c>
      <c r="C3570" s="66"/>
      <c r="D3570" s="65" t="s">
        <v>14</v>
      </c>
      <c r="E3570" s="65"/>
      <c r="F3570" s="65"/>
      <c r="G3570" s="65" t="s">
        <v>2392</v>
      </c>
      <c r="H3570" s="67">
        <v>7.1315</v>
      </c>
      <c r="I3570" s="67"/>
      <c r="J3570" s="70">
        <v>32.27</v>
      </c>
      <c r="K3570" s="70"/>
      <c r="L3570" s="70">
        <f>TRUNC(TRUNC(H3570,8)*J3570,2)</f>
        <v>230.13</v>
      </c>
    </row>
    <row r="3571" ht="15" customHeight="1" spans="1:12">
      <c r="A3571" s="65" t="s">
        <v>2395</v>
      </c>
      <c r="B3571" s="66" t="s">
        <v>2396</v>
      </c>
      <c r="C3571" s="66"/>
      <c r="D3571" s="65" t="s">
        <v>14</v>
      </c>
      <c r="E3571" s="65"/>
      <c r="F3571" s="65"/>
      <c r="G3571" s="65" t="s">
        <v>2392</v>
      </c>
      <c r="H3571" s="67">
        <v>5.6034</v>
      </c>
      <c r="I3571" s="67"/>
      <c r="J3571" s="70">
        <v>23.23</v>
      </c>
      <c r="K3571" s="70"/>
      <c r="L3571" s="70">
        <f>TRUNC(TRUNC(H3571,8)*J3571,2)</f>
        <v>130.16</v>
      </c>
    </row>
    <row r="3572" ht="18" customHeight="1" spans="1:12">
      <c r="A3572" s="2"/>
      <c r="B3572" s="2"/>
      <c r="C3572" s="2"/>
      <c r="D3572" s="2"/>
      <c r="E3572" s="2"/>
      <c r="F3572" s="2"/>
      <c r="G3572" s="2"/>
      <c r="H3572" s="68" t="s">
        <v>2393</v>
      </c>
      <c r="I3572" s="68"/>
      <c r="J3572" s="68"/>
      <c r="K3572" s="68"/>
      <c r="L3572" s="71">
        <f>SUM(L3570:L3571)</f>
        <v>360.29</v>
      </c>
    </row>
    <row r="3573" ht="15" customHeight="1" spans="1:12">
      <c r="A3573" s="63" t="s">
        <v>2314</v>
      </c>
      <c r="B3573" s="63"/>
      <c r="C3573" s="63"/>
      <c r="D3573" s="64" t="s">
        <v>4</v>
      </c>
      <c r="E3573" s="64"/>
      <c r="F3573" s="64"/>
      <c r="G3573" s="64" t="s">
        <v>2297</v>
      </c>
      <c r="H3573" s="64" t="s">
        <v>2298</v>
      </c>
      <c r="I3573" s="64"/>
      <c r="J3573" s="64" t="s">
        <v>2299</v>
      </c>
      <c r="K3573" s="64"/>
      <c r="L3573" s="64" t="s">
        <v>2300</v>
      </c>
    </row>
    <row r="3574" ht="29.1" customHeight="1" spans="1:12">
      <c r="A3574" s="65" t="s">
        <v>2647</v>
      </c>
      <c r="B3574" s="66" t="s">
        <v>2648</v>
      </c>
      <c r="C3574" s="66"/>
      <c r="D3574" s="65" t="s">
        <v>14</v>
      </c>
      <c r="E3574" s="65"/>
      <c r="F3574" s="65"/>
      <c r="G3574" s="65" t="s">
        <v>51</v>
      </c>
      <c r="H3574" s="67">
        <v>0.1595</v>
      </c>
      <c r="I3574" s="67"/>
      <c r="J3574" s="70">
        <v>794.07</v>
      </c>
      <c r="K3574" s="70"/>
      <c r="L3574" s="70">
        <f>TRUNC(TRUNC(H3574,8)*J3574,2)</f>
        <v>126.65</v>
      </c>
    </row>
    <row r="3575" ht="29.1" customHeight="1" spans="1:12">
      <c r="A3575" s="65" t="s">
        <v>3592</v>
      </c>
      <c r="B3575" s="66" t="s">
        <v>3593</v>
      </c>
      <c r="C3575" s="66"/>
      <c r="D3575" s="65" t="s">
        <v>14</v>
      </c>
      <c r="E3575" s="65"/>
      <c r="F3575" s="65"/>
      <c r="G3575" s="65" t="s">
        <v>51</v>
      </c>
      <c r="H3575" s="67">
        <v>0.021</v>
      </c>
      <c r="I3575" s="67"/>
      <c r="J3575" s="70">
        <v>580.72</v>
      </c>
      <c r="K3575" s="70"/>
      <c r="L3575" s="70">
        <f>TRUNC(TRUNC(H3575,8)*J3575,2)</f>
        <v>12.19</v>
      </c>
    </row>
    <row r="3576" ht="29.1" customHeight="1" spans="1:12">
      <c r="A3576" s="65" t="s">
        <v>3598</v>
      </c>
      <c r="B3576" s="66" t="s">
        <v>3599</v>
      </c>
      <c r="C3576" s="66"/>
      <c r="D3576" s="65" t="s">
        <v>14</v>
      </c>
      <c r="E3576" s="65"/>
      <c r="F3576" s="65"/>
      <c r="G3576" s="65" t="s">
        <v>51</v>
      </c>
      <c r="H3576" s="67">
        <v>0.1008</v>
      </c>
      <c r="I3576" s="67"/>
      <c r="J3576" s="70">
        <v>1638.86</v>
      </c>
      <c r="K3576" s="70"/>
      <c r="L3576" s="70">
        <f>TRUNC(TRUNC(H3576,8)*J3576,2)</f>
        <v>165.19</v>
      </c>
    </row>
    <row r="3577" ht="29.1" customHeight="1" spans="1:12">
      <c r="A3577" s="65" t="s">
        <v>3600</v>
      </c>
      <c r="B3577" s="66" t="s">
        <v>3601</v>
      </c>
      <c r="C3577" s="66"/>
      <c r="D3577" s="65" t="s">
        <v>14</v>
      </c>
      <c r="E3577" s="65"/>
      <c r="F3577" s="65"/>
      <c r="G3577" s="65" t="s">
        <v>51</v>
      </c>
      <c r="H3577" s="67">
        <v>0.169</v>
      </c>
      <c r="I3577" s="67"/>
      <c r="J3577" s="70">
        <v>278.71</v>
      </c>
      <c r="K3577" s="70"/>
      <c r="L3577" s="70">
        <f>TRUNC(TRUNC(H3577,8)*J3577,2)</f>
        <v>47.1</v>
      </c>
    </row>
    <row r="3578" ht="15" customHeight="1" spans="1:12">
      <c r="A3578" s="2"/>
      <c r="B3578" s="2"/>
      <c r="C3578" s="2"/>
      <c r="D3578" s="2"/>
      <c r="E3578" s="2"/>
      <c r="F3578" s="2"/>
      <c r="G3578" s="2"/>
      <c r="H3578" s="68" t="s">
        <v>2317</v>
      </c>
      <c r="I3578" s="68"/>
      <c r="J3578" s="68"/>
      <c r="K3578" s="68"/>
      <c r="L3578" s="71">
        <f>SUM(L3574:L3577)</f>
        <v>351.13</v>
      </c>
    </row>
    <row r="3579" ht="15" customHeight="1" spans="1:12">
      <c r="A3579" s="2"/>
      <c r="B3579" s="2"/>
      <c r="C3579" s="2"/>
      <c r="D3579" s="2"/>
      <c r="E3579" s="2"/>
      <c r="F3579" s="2"/>
      <c r="G3579" s="2"/>
      <c r="H3579" s="69" t="s">
        <v>2318</v>
      </c>
      <c r="I3579" s="69"/>
      <c r="J3579" s="69"/>
      <c r="K3579" s="69"/>
      <c r="L3579" s="72">
        <f>SUM(L3565,L3568,L3572,L3578)</f>
        <v>850.9</v>
      </c>
    </row>
    <row r="3580" ht="9.95" customHeight="1" spans="1:12">
      <c r="A3580" s="2"/>
      <c r="B3580" s="2"/>
      <c r="C3580" s="2"/>
      <c r="D3580" s="2"/>
      <c r="E3580" s="2"/>
      <c r="F3580" s="2"/>
      <c r="G3580" s="2"/>
      <c r="H3580" s="61"/>
      <c r="I3580" s="61"/>
      <c r="J3580" s="61"/>
      <c r="K3580" s="61"/>
      <c r="L3580" s="61"/>
    </row>
    <row r="3581" ht="20.1" customHeight="1" spans="1:12">
      <c r="A3581" s="62" t="s">
        <v>3602</v>
      </c>
      <c r="B3581" s="62"/>
      <c r="C3581" s="62"/>
      <c r="D3581" s="62"/>
      <c r="E3581" s="62"/>
      <c r="F3581" s="62"/>
      <c r="G3581" s="62"/>
      <c r="H3581" s="62"/>
      <c r="I3581" s="62"/>
      <c r="J3581" s="62"/>
      <c r="K3581" s="62"/>
      <c r="L3581" s="62"/>
    </row>
    <row r="3582" ht="15" customHeight="1" spans="1:12">
      <c r="A3582" s="63" t="s">
        <v>2413</v>
      </c>
      <c r="B3582" s="63"/>
      <c r="C3582" s="63"/>
      <c r="D3582" s="64" t="s">
        <v>4</v>
      </c>
      <c r="E3582" s="64"/>
      <c r="F3582" s="64"/>
      <c r="G3582" s="64" t="s">
        <v>2297</v>
      </c>
      <c r="H3582" s="64" t="s">
        <v>2298</v>
      </c>
      <c r="I3582" s="64"/>
      <c r="J3582" s="64" t="s">
        <v>2299</v>
      </c>
      <c r="K3582" s="64"/>
      <c r="L3582" s="64" t="s">
        <v>2300</v>
      </c>
    </row>
    <row r="3583" ht="21" customHeight="1" spans="1:12">
      <c r="A3583" s="65" t="s">
        <v>3603</v>
      </c>
      <c r="B3583" s="66" t="s">
        <v>3604</v>
      </c>
      <c r="C3583" s="66"/>
      <c r="D3583" s="65" t="s">
        <v>3081</v>
      </c>
      <c r="E3583" s="65"/>
      <c r="F3583" s="65"/>
      <c r="G3583" s="65" t="s">
        <v>146</v>
      </c>
      <c r="H3583" s="67">
        <v>1</v>
      </c>
      <c r="I3583" s="67"/>
      <c r="J3583" s="70">
        <v>106.14</v>
      </c>
      <c r="K3583" s="70"/>
      <c r="L3583" s="70">
        <f>ROUND(ROUND(H3583,8)*J3583,2)</f>
        <v>106.14</v>
      </c>
    </row>
    <row r="3584" ht="15" customHeight="1" spans="1:12">
      <c r="A3584" s="2"/>
      <c r="B3584" s="2"/>
      <c r="C3584" s="2"/>
      <c r="D3584" s="2"/>
      <c r="E3584" s="2"/>
      <c r="F3584" s="2"/>
      <c r="G3584" s="2"/>
      <c r="H3584" s="68" t="s">
        <v>2424</v>
      </c>
      <c r="I3584" s="68"/>
      <c r="J3584" s="68"/>
      <c r="K3584" s="68"/>
      <c r="L3584" s="71">
        <f>SUM(L3583:L3583)</f>
        <v>106.14</v>
      </c>
    </row>
    <row r="3585" ht="15" customHeight="1" spans="1:12">
      <c r="A3585" s="63" t="s">
        <v>2389</v>
      </c>
      <c r="B3585" s="63"/>
      <c r="C3585" s="63"/>
      <c r="D3585" s="64" t="s">
        <v>4</v>
      </c>
      <c r="E3585" s="64"/>
      <c r="F3585" s="64"/>
      <c r="G3585" s="64" t="s">
        <v>2297</v>
      </c>
      <c r="H3585" s="64" t="s">
        <v>2298</v>
      </c>
      <c r="I3585" s="64"/>
      <c r="J3585" s="64" t="s">
        <v>2299</v>
      </c>
      <c r="K3585" s="64"/>
      <c r="L3585" s="64" t="s">
        <v>2300</v>
      </c>
    </row>
    <row r="3586" ht="21" customHeight="1" spans="1:12">
      <c r="A3586" s="65" t="s">
        <v>3219</v>
      </c>
      <c r="B3586" s="66" t="s">
        <v>3220</v>
      </c>
      <c r="C3586" s="66"/>
      <c r="D3586" s="65" t="s">
        <v>14</v>
      </c>
      <c r="E3586" s="65"/>
      <c r="F3586" s="65"/>
      <c r="G3586" s="65" t="s">
        <v>2392</v>
      </c>
      <c r="H3586" s="67">
        <v>0.2629</v>
      </c>
      <c r="I3586" s="67"/>
      <c r="J3586" s="70">
        <v>24.39</v>
      </c>
      <c r="K3586" s="70"/>
      <c r="L3586" s="70">
        <f>ROUND(ROUND(H3586,8)*J3586,2)</f>
        <v>6.41</v>
      </c>
    </row>
    <row r="3587" ht="15" customHeight="1" spans="1:12">
      <c r="A3587" s="65" t="s">
        <v>2710</v>
      </c>
      <c r="B3587" s="66" t="s">
        <v>2711</v>
      </c>
      <c r="C3587" s="66"/>
      <c r="D3587" s="65" t="s">
        <v>14</v>
      </c>
      <c r="E3587" s="65"/>
      <c r="F3587" s="65"/>
      <c r="G3587" s="65" t="s">
        <v>2392</v>
      </c>
      <c r="H3587" s="67">
        <v>0.2629</v>
      </c>
      <c r="I3587" s="67"/>
      <c r="J3587" s="70">
        <v>32.69</v>
      </c>
      <c r="K3587" s="70"/>
      <c r="L3587" s="70">
        <f>ROUND(ROUND(H3587,8)*J3587,2)</f>
        <v>8.59</v>
      </c>
    </row>
    <row r="3588" ht="18" customHeight="1" spans="1:12">
      <c r="A3588" s="2"/>
      <c r="B3588" s="2"/>
      <c r="C3588" s="2"/>
      <c r="D3588" s="2"/>
      <c r="E3588" s="2"/>
      <c r="F3588" s="2"/>
      <c r="G3588" s="2"/>
      <c r="H3588" s="68" t="s">
        <v>2393</v>
      </c>
      <c r="I3588" s="68"/>
      <c r="J3588" s="68"/>
      <c r="K3588" s="68"/>
      <c r="L3588" s="71">
        <f>SUM(L3586:L3587)</f>
        <v>15</v>
      </c>
    </row>
    <row r="3589" ht="15" customHeight="1" spans="1:12">
      <c r="A3589" s="93" t="s">
        <v>3605</v>
      </c>
      <c r="B3589" s="93"/>
      <c r="C3589" s="93"/>
      <c r="D3589" s="93"/>
      <c r="E3589" s="2"/>
      <c r="F3589" s="2"/>
      <c r="G3589" s="2"/>
      <c r="H3589" s="69" t="s">
        <v>2318</v>
      </c>
      <c r="I3589" s="69"/>
      <c r="J3589" s="69"/>
      <c r="K3589" s="69"/>
      <c r="L3589" s="72">
        <v>121.14</v>
      </c>
    </row>
    <row r="3590" ht="2.1" customHeight="1" spans="1:12">
      <c r="A3590" s="93"/>
      <c r="B3590" s="93"/>
      <c r="C3590" s="93"/>
      <c r="D3590" s="93"/>
      <c r="E3590" s="2"/>
      <c r="F3590" s="2"/>
      <c r="G3590" s="2"/>
      <c r="H3590" s="2"/>
      <c r="I3590" s="2"/>
      <c r="J3590" s="2"/>
      <c r="K3590" s="2"/>
      <c r="L3590" s="2"/>
    </row>
    <row r="3591" ht="9.95" customHeight="1" spans="1:12">
      <c r="A3591" s="2"/>
      <c r="B3591" s="2"/>
      <c r="C3591" s="2"/>
      <c r="D3591" s="2"/>
      <c r="E3591" s="2"/>
      <c r="F3591" s="2"/>
      <c r="G3591" s="2"/>
      <c r="H3591" s="61"/>
      <c r="I3591" s="61"/>
      <c r="J3591" s="61"/>
      <c r="K3591" s="61"/>
      <c r="L3591" s="61"/>
    </row>
    <row r="3592" ht="20.1" customHeight="1" spans="1:12">
      <c r="A3592" s="62" t="s">
        <v>3606</v>
      </c>
      <c r="B3592" s="62"/>
      <c r="C3592" s="62"/>
      <c r="D3592" s="62"/>
      <c r="E3592" s="62"/>
      <c r="F3592" s="62"/>
      <c r="G3592" s="62"/>
      <c r="H3592" s="62"/>
      <c r="I3592" s="62"/>
      <c r="J3592" s="62"/>
      <c r="K3592" s="62"/>
      <c r="L3592" s="62"/>
    </row>
    <row r="3593" ht="15" customHeight="1" spans="1:12">
      <c r="A3593" s="63" t="s">
        <v>2413</v>
      </c>
      <c r="B3593" s="63"/>
      <c r="C3593" s="63"/>
      <c r="D3593" s="64" t="s">
        <v>4</v>
      </c>
      <c r="E3593" s="64"/>
      <c r="F3593" s="64"/>
      <c r="G3593" s="64" t="s">
        <v>2297</v>
      </c>
      <c r="H3593" s="64" t="s">
        <v>2298</v>
      </c>
      <c r="I3593" s="64"/>
      <c r="J3593" s="64" t="s">
        <v>2299</v>
      </c>
      <c r="K3593" s="64"/>
      <c r="L3593" s="64" t="s">
        <v>2300</v>
      </c>
    </row>
    <row r="3594" ht="21" customHeight="1" spans="1:12">
      <c r="A3594" s="65" t="s">
        <v>3607</v>
      </c>
      <c r="B3594" s="66" t="s">
        <v>3608</v>
      </c>
      <c r="C3594" s="66"/>
      <c r="D3594" s="65" t="s">
        <v>3081</v>
      </c>
      <c r="E3594" s="65"/>
      <c r="F3594" s="65"/>
      <c r="G3594" s="65" t="s">
        <v>35</v>
      </c>
      <c r="H3594" s="67">
        <v>1</v>
      </c>
      <c r="I3594" s="67"/>
      <c r="J3594" s="70">
        <v>3588.12</v>
      </c>
      <c r="K3594" s="70"/>
      <c r="L3594" s="70">
        <f>ROUND(ROUND(H3594,8)*J3594,2)</f>
        <v>3588.12</v>
      </c>
    </row>
    <row r="3595" ht="15" customHeight="1" spans="1:12">
      <c r="A3595" s="2"/>
      <c r="B3595" s="2"/>
      <c r="C3595" s="2"/>
      <c r="D3595" s="2"/>
      <c r="E3595" s="2"/>
      <c r="F3595" s="2"/>
      <c r="G3595" s="2"/>
      <c r="H3595" s="68" t="s">
        <v>2424</v>
      </c>
      <c r="I3595" s="68"/>
      <c r="J3595" s="68"/>
      <c r="K3595" s="68"/>
      <c r="L3595" s="71">
        <f>SUM(L3594:L3594)</f>
        <v>3588.12</v>
      </c>
    </row>
    <row r="3596" ht="15" customHeight="1" spans="1:12">
      <c r="A3596" s="63" t="s">
        <v>2389</v>
      </c>
      <c r="B3596" s="63"/>
      <c r="C3596" s="63"/>
      <c r="D3596" s="64" t="s">
        <v>4</v>
      </c>
      <c r="E3596" s="64"/>
      <c r="F3596" s="64"/>
      <c r="G3596" s="64" t="s">
        <v>2297</v>
      </c>
      <c r="H3596" s="64" t="s">
        <v>2298</v>
      </c>
      <c r="I3596" s="64"/>
      <c r="J3596" s="64" t="s">
        <v>2299</v>
      </c>
      <c r="K3596" s="64"/>
      <c r="L3596" s="64" t="s">
        <v>2300</v>
      </c>
    </row>
    <row r="3597" ht="21" customHeight="1" spans="1:12">
      <c r="A3597" s="65" t="s">
        <v>3219</v>
      </c>
      <c r="B3597" s="66" t="s">
        <v>3220</v>
      </c>
      <c r="C3597" s="66"/>
      <c r="D3597" s="65" t="s">
        <v>14</v>
      </c>
      <c r="E3597" s="65"/>
      <c r="F3597" s="65"/>
      <c r="G3597" s="65" t="s">
        <v>2392</v>
      </c>
      <c r="H3597" s="67">
        <v>3.5</v>
      </c>
      <c r="I3597" s="67"/>
      <c r="J3597" s="70">
        <v>24.39</v>
      </c>
      <c r="K3597" s="70"/>
      <c r="L3597" s="70">
        <f>ROUND(ROUND(H3597,8)*J3597,2)</f>
        <v>85.37</v>
      </c>
    </row>
    <row r="3598" ht="15" customHeight="1" spans="1:12">
      <c r="A3598" s="65" t="s">
        <v>2710</v>
      </c>
      <c r="B3598" s="66" t="s">
        <v>2711</v>
      </c>
      <c r="C3598" s="66"/>
      <c r="D3598" s="65" t="s">
        <v>14</v>
      </c>
      <c r="E3598" s="65"/>
      <c r="F3598" s="65"/>
      <c r="G3598" s="65" t="s">
        <v>2392</v>
      </c>
      <c r="H3598" s="67">
        <v>3.5</v>
      </c>
      <c r="I3598" s="67"/>
      <c r="J3598" s="70">
        <v>32.69</v>
      </c>
      <c r="K3598" s="70"/>
      <c r="L3598" s="70">
        <f>ROUND(ROUND(H3598,8)*J3598,2)</f>
        <v>114.42</v>
      </c>
    </row>
    <row r="3599" ht="18" customHeight="1" spans="1:12">
      <c r="A3599" s="2"/>
      <c r="B3599" s="2"/>
      <c r="C3599" s="2"/>
      <c r="D3599" s="2"/>
      <c r="E3599" s="2"/>
      <c r="F3599" s="2"/>
      <c r="G3599" s="2"/>
      <c r="H3599" s="68" t="s">
        <v>2393</v>
      </c>
      <c r="I3599" s="68"/>
      <c r="J3599" s="68"/>
      <c r="K3599" s="68"/>
      <c r="L3599" s="71">
        <f>SUM(L3597:L3598)</f>
        <v>199.79</v>
      </c>
    </row>
    <row r="3600" ht="15" customHeight="1" spans="1:12">
      <c r="A3600" s="93" t="s">
        <v>3609</v>
      </c>
      <c r="B3600" s="93"/>
      <c r="C3600" s="93"/>
      <c r="D3600" s="93"/>
      <c r="E3600" s="2"/>
      <c r="F3600" s="2"/>
      <c r="G3600" s="2"/>
      <c r="H3600" s="69" t="s">
        <v>2318</v>
      </c>
      <c r="I3600" s="69"/>
      <c r="J3600" s="69"/>
      <c r="K3600" s="69"/>
      <c r="L3600" s="72">
        <v>3787.91</v>
      </c>
    </row>
    <row r="3601" ht="2.1" customHeight="1" spans="1:12">
      <c r="A3601" s="93"/>
      <c r="B3601" s="93"/>
      <c r="C3601" s="93"/>
      <c r="D3601" s="93"/>
      <c r="E3601" s="2"/>
      <c r="F3601" s="2"/>
      <c r="G3601" s="2"/>
      <c r="H3601" s="2"/>
      <c r="I3601" s="2"/>
      <c r="J3601" s="2"/>
      <c r="K3601" s="2"/>
      <c r="L3601" s="2"/>
    </row>
    <row r="3602" ht="9.95" customHeight="1" spans="1:12">
      <c r="A3602" s="2"/>
      <c r="B3602" s="2"/>
      <c r="C3602" s="2"/>
      <c r="D3602" s="2"/>
      <c r="E3602" s="2"/>
      <c r="F3602" s="2"/>
      <c r="G3602" s="2"/>
      <c r="H3602" s="61"/>
      <c r="I3602" s="61"/>
      <c r="J3602" s="61"/>
      <c r="K3602" s="61"/>
      <c r="L3602" s="61"/>
    </row>
    <row r="3603" ht="20.1" customHeight="1" spans="1:12">
      <c r="A3603" s="62" t="s">
        <v>3610</v>
      </c>
      <c r="B3603" s="62"/>
      <c r="C3603" s="62"/>
      <c r="D3603" s="62"/>
      <c r="E3603" s="62"/>
      <c r="F3603" s="62"/>
      <c r="G3603" s="62"/>
      <c r="H3603" s="62"/>
      <c r="I3603" s="62"/>
      <c r="J3603" s="62"/>
      <c r="K3603" s="62"/>
      <c r="L3603" s="62"/>
    </row>
    <row r="3604" ht="15" customHeight="1" spans="1:12">
      <c r="A3604" s="63" t="s">
        <v>2413</v>
      </c>
      <c r="B3604" s="63"/>
      <c r="C3604" s="63"/>
      <c r="D3604" s="64" t="s">
        <v>4</v>
      </c>
      <c r="E3604" s="64"/>
      <c r="F3604" s="64"/>
      <c r="G3604" s="64" t="s">
        <v>2297</v>
      </c>
      <c r="H3604" s="64" t="s">
        <v>2298</v>
      </c>
      <c r="I3604" s="64"/>
      <c r="J3604" s="64" t="s">
        <v>2299</v>
      </c>
      <c r="K3604" s="64"/>
      <c r="L3604" s="64" t="s">
        <v>2300</v>
      </c>
    </row>
    <row r="3605" ht="21" customHeight="1" spans="1:12">
      <c r="A3605" s="65" t="s">
        <v>3611</v>
      </c>
      <c r="B3605" s="66" t="s">
        <v>1084</v>
      </c>
      <c r="C3605" s="66"/>
      <c r="D3605" s="65" t="s">
        <v>3081</v>
      </c>
      <c r="E3605" s="65"/>
      <c r="F3605" s="65"/>
      <c r="G3605" s="65" t="s">
        <v>35</v>
      </c>
      <c r="H3605" s="67">
        <v>1</v>
      </c>
      <c r="I3605" s="67"/>
      <c r="J3605" s="70">
        <v>86.92</v>
      </c>
      <c r="K3605" s="70"/>
      <c r="L3605" s="70">
        <f>ROUND(ROUND(H3605,8)*J3605,2)</f>
        <v>86.92</v>
      </c>
    </row>
    <row r="3606" ht="15" customHeight="1" spans="1:12">
      <c r="A3606" s="2"/>
      <c r="B3606" s="2"/>
      <c r="C3606" s="2"/>
      <c r="D3606" s="2"/>
      <c r="E3606" s="2"/>
      <c r="F3606" s="2"/>
      <c r="G3606" s="2"/>
      <c r="H3606" s="68" t="s">
        <v>2424</v>
      </c>
      <c r="I3606" s="68"/>
      <c r="J3606" s="68"/>
      <c r="K3606" s="68"/>
      <c r="L3606" s="71">
        <f>SUM(L3605:L3605)</f>
        <v>86.92</v>
      </c>
    </row>
    <row r="3607" ht="15" customHeight="1" spans="1:12">
      <c r="A3607" s="63" t="s">
        <v>2389</v>
      </c>
      <c r="B3607" s="63"/>
      <c r="C3607" s="63"/>
      <c r="D3607" s="64" t="s">
        <v>4</v>
      </c>
      <c r="E3607" s="64"/>
      <c r="F3607" s="64"/>
      <c r="G3607" s="64" t="s">
        <v>2297</v>
      </c>
      <c r="H3607" s="64" t="s">
        <v>2298</v>
      </c>
      <c r="I3607" s="64"/>
      <c r="J3607" s="64" t="s">
        <v>2299</v>
      </c>
      <c r="K3607" s="64"/>
      <c r="L3607" s="64" t="s">
        <v>2300</v>
      </c>
    </row>
    <row r="3608" ht="21" customHeight="1" spans="1:12">
      <c r="A3608" s="65" t="s">
        <v>3219</v>
      </c>
      <c r="B3608" s="66" t="s">
        <v>3220</v>
      </c>
      <c r="C3608" s="66"/>
      <c r="D3608" s="65" t="s">
        <v>14</v>
      </c>
      <c r="E3608" s="65"/>
      <c r="F3608" s="65"/>
      <c r="G3608" s="65" t="s">
        <v>2392</v>
      </c>
      <c r="H3608" s="67">
        <v>0.4</v>
      </c>
      <c r="I3608" s="67"/>
      <c r="J3608" s="70">
        <v>24.39</v>
      </c>
      <c r="K3608" s="70"/>
      <c r="L3608" s="70">
        <f>ROUND(ROUND(H3608,8)*J3608,2)</f>
        <v>9.76</v>
      </c>
    </row>
    <row r="3609" ht="15" customHeight="1" spans="1:12">
      <c r="A3609" s="65" t="s">
        <v>2710</v>
      </c>
      <c r="B3609" s="66" t="s">
        <v>2711</v>
      </c>
      <c r="C3609" s="66"/>
      <c r="D3609" s="65" t="s">
        <v>14</v>
      </c>
      <c r="E3609" s="65"/>
      <c r="F3609" s="65"/>
      <c r="G3609" s="65" t="s">
        <v>2392</v>
      </c>
      <c r="H3609" s="67">
        <v>1.3</v>
      </c>
      <c r="I3609" s="67"/>
      <c r="J3609" s="70">
        <v>32.69</v>
      </c>
      <c r="K3609" s="70"/>
      <c r="L3609" s="70">
        <f>ROUND(ROUND(H3609,8)*J3609,2)</f>
        <v>42.5</v>
      </c>
    </row>
    <row r="3610" ht="18" customHeight="1" spans="1:12">
      <c r="A3610" s="2"/>
      <c r="B3610" s="2"/>
      <c r="C3610" s="2"/>
      <c r="D3610" s="2"/>
      <c r="E3610" s="2"/>
      <c r="F3610" s="2"/>
      <c r="G3610" s="2"/>
      <c r="H3610" s="68" t="s">
        <v>2393</v>
      </c>
      <c r="I3610" s="68"/>
      <c r="J3610" s="68"/>
      <c r="K3610" s="68"/>
      <c r="L3610" s="71">
        <f>SUM(L3608:L3609)</f>
        <v>52.26</v>
      </c>
    </row>
    <row r="3611" ht="15" customHeight="1" spans="1:12">
      <c r="A3611" s="93" t="s">
        <v>3612</v>
      </c>
      <c r="B3611" s="93"/>
      <c r="C3611" s="93"/>
      <c r="D3611" s="93"/>
      <c r="E3611" s="2"/>
      <c r="F3611" s="2"/>
      <c r="G3611" s="2"/>
      <c r="H3611" s="69" t="s">
        <v>2318</v>
      </c>
      <c r="I3611" s="69"/>
      <c r="J3611" s="69"/>
      <c r="K3611" s="69"/>
      <c r="L3611" s="72">
        <v>139.18</v>
      </c>
    </row>
    <row r="3612" ht="9" customHeight="1" spans="1:12">
      <c r="A3612" s="93"/>
      <c r="B3612" s="93"/>
      <c r="C3612" s="93"/>
      <c r="D3612" s="93"/>
      <c r="E3612" s="2"/>
      <c r="F3612" s="2"/>
      <c r="G3612" s="2"/>
      <c r="H3612" s="2"/>
      <c r="I3612" s="2"/>
      <c r="J3612" s="2"/>
      <c r="K3612" s="2"/>
      <c r="L3612" s="2"/>
    </row>
    <row r="3613" ht="9.95" customHeight="1" spans="1:12">
      <c r="A3613" s="2"/>
      <c r="B3613" s="2"/>
      <c r="C3613" s="2"/>
      <c r="D3613" s="2"/>
      <c r="E3613" s="2"/>
      <c r="F3613" s="2"/>
      <c r="G3613" s="2"/>
      <c r="H3613" s="61"/>
      <c r="I3613" s="61"/>
      <c r="J3613" s="61"/>
      <c r="K3613" s="61"/>
      <c r="L3613" s="61"/>
    </row>
    <row r="3614" ht="20.1" customHeight="1" spans="1:12">
      <c r="A3614" s="62" t="s">
        <v>3613</v>
      </c>
      <c r="B3614" s="62"/>
      <c r="C3614" s="62"/>
      <c r="D3614" s="62"/>
      <c r="E3614" s="62"/>
      <c r="F3614" s="62"/>
      <c r="G3614" s="62"/>
      <c r="H3614" s="62"/>
      <c r="I3614" s="62"/>
      <c r="J3614" s="62"/>
      <c r="K3614" s="62"/>
      <c r="L3614" s="62"/>
    </row>
    <row r="3615" ht="15" customHeight="1" spans="1:12">
      <c r="A3615" s="63" t="s">
        <v>2381</v>
      </c>
      <c r="B3615" s="63"/>
      <c r="C3615" s="63"/>
      <c r="D3615" s="64" t="s">
        <v>4</v>
      </c>
      <c r="E3615" s="64"/>
      <c r="F3615" s="64"/>
      <c r="G3615" s="64" t="s">
        <v>2297</v>
      </c>
      <c r="H3615" s="64" t="s">
        <v>2298</v>
      </c>
      <c r="I3615" s="64"/>
      <c r="J3615" s="64" t="s">
        <v>2299</v>
      </c>
      <c r="K3615" s="64"/>
      <c r="L3615" s="64" t="s">
        <v>2300</v>
      </c>
    </row>
    <row r="3616" ht="45.95" customHeight="1" spans="1:12">
      <c r="A3616" s="65" t="s">
        <v>3614</v>
      </c>
      <c r="B3616" s="66" t="s">
        <v>3615</v>
      </c>
      <c r="C3616" s="66"/>
      <c r="D3616" s="65" t="s">
        <v>14</v>
      </c>
      <c r="E3616" s="65"/>
      <c r="F3616" s="65"/>
      <c r="G3616" s="65" t="s">
        <v>2387</v>
      </c>
      <c r="H3616" s="67">
        <v>0.083</v>
      </c>
      <c r="I3616" s="67"/>
      <c r="J3616" s="70">
        <v>279.63</v>
      </c>
      <c r="K3616" s="70"/>
      <c r="L3616" s="70">
        <f>TRUNC(TRUNC(H3616,8)*J3616,2)</f>
        <v>23.2</v>
      </c>
    </row>
    <row r="3617" ht="18" customHeight="1" spans="1:12">
      <c r="A3617" s="2"/>
      <c r="B3617" s="2"/>
      <c r="C3617" s="2"/>
      <c r="D3617" s="2"/>
      <c r="E3617" s="2"/>
      <c r="F3617" s="2"/>
      <c r="G3617" s="2"/>
      <c r="H3617" s="68" t="s">
        <v>2388</v>
      </c>
      <c r="I3617" s="68"/>
      <c r="J3617" s="68"/>
      <c r="K3617" s="68"/>
      <c r="L3617" s="71">
        <f>SUM(L3616:L3616)</f>
        <v>23.2</v>
      </c>
    </row>
    <row r="3618" ht="15" customHeight="1" spans="1:12">
      <c r="A3618" s="63" t="s">
        <v>2413</v>
      </c>
      <c r="B3618" s="63"/>
      <c r="C3618" s="63"/>
      <c r="D3618" s="64" t="s">
        <v>4</v>
      </c>
      <c r="E3618" s="64"/>
      <c r="F3618" s="64"/>
      <c r="G3618" s="64" t="s">
        <v>2297</v>
      </c>
      <c r="H3618" s="64" t="s">
        <v>2298</v>
      </c>
      <c r="I3618" s="64"/>
      <c r="J3618" s="64" t="s">
        <v>2299</v>
      </c>
      <c r="K3618" s="64"/>
      <c r="L3618" s="64" t="s">
        <v>2300</v>
      </c>
    </row>
    <row r="3619" ht="15" customHeight="1" spans="1:12">
      <c r="A3619" s="65" t="s">
        <v>3616</v>
      </c>
      <c r="B3619" s="66" t="s">
        <v>3617</v>
      </c>
      <c r="C3619" s="66"/>
      <c r="D3619" s="65" t="s">
        <v>14</v>
      </c>
      <c r="E3619" s="65"/>
      <c r="F3619" s="65"/>
      <c r="G3619" s="65" t="s">
        <v>146</v>
      </c>
      <c r="H3619" s="67">
        <v>11</v>
      </c>
      <c r="I3619" s="67"/>
      <c r="J3619" s="70">
        <v>36.91</v>
      </c>
      <c r="K3619" s="70"/>
      <c r="L3619" s="70">
        <f>TRUNC(TRUNC(H3619,8)*J3619,2)</f>
        <v>406.01</v>
      </c>
    </row>
    <row r="3620" ht="15" customHeight="1" spans="1:12">
      <c r="A3620" s="2"/>
      <c r="B3620" s="2"/>
      <c r="C3620" s="2"/>
      <c r="D3620" s="2"/>
      <c r="E3620" s="2"/>
      <c r="F3620" s="2"/>
      <c r="G3620" s="2"/>
      <c r="H3620" s="68" t="s">
        <v>2424</v>
      </c>
      <c r="I3620" s="68"/>
      <c r="J3620" s="68"/>
      <c r="K3620" s="68"/>
      <c r="L3620" s="71">
        <f>SUM(L3619:L3619)</f>
        <v>406.01</v>
      </c>
    </row>
    <row r="3621" ht="15" customHeight="1" spans="1:12">
      <c r="A3621" s="63" t="s">
        <v>2389</v>
      </c>
      <c r="B3621" s="63"/>
      <c r="C3621" s="63"/>
      <c r="D3621" s="64" t="s">
        <v>4</v>
      </c>
      <c r="E3621" s="64"/>
      <c r="F3621" s="64"/>
      <c r="G3621" s="64" t="s">
        <v>2297</v>
      </c>
      <c r="H3621" s="64" t="s">
        <v>2298</v>
      </c>
      <c r="I3621" s="64"/>
      <c r="J3621" s="64" t="s">
        <v>2299</v>
      </c>
      <c r="K3621" s="64"/>
      <c r="L3621" s="64" t="s">
        <v>2300</v>
      </c>
    </row>
    <row r="3622" ht="21" customHeight="1" spans="1:12">
      <c r="A3622" s="65" t="s">
        <v>3219</v>
      </c>
      <c r="B3622" s="66" t="s">
        <v>3220</v>
      </c>
      <c r="C3622" s="66"/>
      <c r="D3622" s="65" t="s">
        <v>14</v>
      </c>
      <c r="E3622" s="65"/>
      <c r="F3622" s="65"/>
      <c r="G3622" s="65" t="s">
        <v>2392</v>
      </c>
      <c r="H3622" s="67">
        <v>4.852</v>
      </c>
      <c r="I3622" s="67"/>
      <c r="J3622" s="70">
        <v>24.39</v>
      </c>
      <c r="K3622" s="70"/>
      <c r="L3622" s="70">
        <f>TRUNC(TRUNC(H3622,8)*J3622,2)</f>
        <v>118.34</v>
      </c>
    </row>
    <row r="3623" ht="15" customHeight="1" spans="1:12">
      <c r="A3623" s="65" t="s">
        <v>2710</v>
      </c>
      <c r="B3623" s="66" t="s">
        <v>2711</v>
      </c>
      <c r="C3623" s="66"/>
      <c r="D3623" s="65" t="s">
        <v>14</v>
      </c>
      <c r="E3623" s="65"/>
      <c r="F3623" s="65"/>
      <c r="G3623" s="65" t="s">
        <v>2392</v>
      </c>
      <c r="H3623" s="67">
        <v>15.771</v>
      </c>
      <c r="I3623" s="67"/>
      <c r="J3623" s="70">
        <v>32.69</v>
      </c>
      <c r="K3623" s="70"/>
      <c r="L3623" s="70">
        <f>TRUNC(TRUNC(H3623,8)*J3623,2)</f>
        <v>515.55</v>
      </c>
    </row>
    <row r="3624" ht="18" customHeight="1" spans="1:12">
      <c r="A3624" s="2"/>
      <c r="B3624" s="2"/>
      <c r="C3624" s="2"/>
      <c r="D3624" s="2"/>
      <c r="E3624" s="2"/>
      <c r="F3624" s="2"/>
      <c r="G3624" s="2"/>
      <c r="H3624" s="68" t="s">
        <v>2393</v>
      </c>
      <c r="I3624" s="68"/>
      <c r="J3624" s="68"/>
      <c r="K3624" s="68"/>
      <c r="L3624" s="71">
        <f>SUM(L3622:L3623)</f>
        <v>633.89</v>
      </c>
    </row>
    <row r="3625" ht="15" customHeight="1" spans="1:12">
      <c r="A3625" s="63" t="s">
        <v>2314</v>
      </c>
      <c r="B3625" s="63"/>
      <c r="C3625" s="63"/>
      <c r="D3625" s="64" t="s">
        <v>4</v>
      </c>
      <c r="E3625" s="64"/>
      <c r="F3625" s="64"/>
      <c r="G3625" s="64" t="s">
        <v>2297</v>
      </c>
      <c r="H3625" s="64" t="s">
        <v>2298</v>
      </c>
      <c r="I3625" s="64"/>
      <c r="J3625" s="64" t="s">
        <v>2299</v>
      </c>
      <c r="K3625" s="64"/>
      <c r="L3625" s="64" t="s">
        <v>2300</v>
      </c>
    </row>
    <row r="3626" ht="29.1" customHeight="1" spans="1:12">
      <c r="A3626" s="65" t="s">
        <v>3618</v>
      </c>
      <c r="B3626" s="66" t="s">
        <v>3619</v>
      </c>
      <c r="C3626" s="66"/>
      <c r="D3626" s="65" t="s">
        <v>14</v>
      </c>
      <c r="E3626" s="65"/>
      <c r="F3626" s="65"/>
      <c r="G3626" s="65" t="s">
        <v>51</v>
      </c>
      <c r="H3626" s="67">
        <v>1.591</v>
      </c>
      <c r="I3626" s="67"/>
      <c r="J3626" s="70">
        <v>445.2</v>
      </c>
      <c r="K3626" s="70"/>
      <c r="L3626" s="70">
        <f>TRUNC(TRUNC(H3626,8)*J3626,2)</f>
        <v>708.31</v>
      </c>
    </row>
    <row r="3627" ht="15" customHeight="1" spans="1:12">
      <c r="A3627" s="2"/>
      <c r="B3627" s="2"/>
      <c r="C3627" s="2"/>
      <c r="D3627" s="2"/>
      <c r="E3627" s="2"/>
      <c r="F3627" s="2"/>
      <c r="G3627" s="2"/>
      <c r="H3627" s="68" t="s">
        <v>2317</v>
      </c>
      <c r="I3627" s="68"/>
      <c r="J3627" s="68"/>
      <c r="K3627" s="68"/>
      <c r="L3627" s="71">
        <f>SUM(L3626:L3626)</f>
        <v>708.31</v>
      </c>
    </row>
    <row r="3628" ht="15" customHeight="1" spans="1:12">
      <c r="A3628" s="2"/>
      <c r="B3628" s="2"/>
      <c r="C3628" s="2"/>
      <c r="D3628" s="2"/>
      <c r="E3628" s="2"/>
      <c r="F3628" s="2"/>
      <c r="G3628" s="2"/>
      <c r="H3628" s="69" t="s">
        <v>2318</v>
      </c>
      <c r="I3628" s="69"/>
      <c r="J3628" s="69"/>
      <c r="K3628" s="69"/>
      <c r="L3628" s="72">
        <f>SUM(L3617,L3620,L3624,L3627)</f>
        <v>1771.41</v>
      </c>
    </row>
    <row r="3629" ht="9.95" customHeight="1" spans="1:12">
      <c r="A3629" s="2"/>
      <c r="B3629" s="2"/>
      <c r="C3629" s="2"/>
      <c r="D3629" s="2"/>
      <c r="E3629" s="2"/>
      <c r="F3629" s="2"/>
      <c r="G3629" s="2"/>
      <c r="H3629" s="61"/>
      <c r="I3629" s="61"/>
      <c r="J3629" s="61"/>
      <c r="K3629" s="61"/>
      <c r="L3629" s="61"/>
    </row>
    <row r="3630" ht="20.1" customHeight="1" spans="1:12">
      <c r="A3630" s="62" t="s">
        <v>3620</v>
      </c>
      <c r="B3630" s="62"/>
      <c r="C3630" s="62"/>
      <c r="D3630" s="62"/>
      <c r="E3630" s="62"/>
      <c r="F3630" s="62"/>
      <c r="G3630" s="62"/>
      <c r="H3630" s="62"/>
      <c r="I3630" s="62"/>
      <c r="J3630" s="62"/>
      <c r="K3630" s="62"/>
      <c r="L3630" s="62"/>
    </row>
    <row r="3631" ht="15" customHeight="1" spans="1:12">
      <c r="A3631" s="63" t="s">
        <v>2413</v>
      </c>
      <c r="B3631" s="63"/>
      <c r="C3631" s="63"/>
      <c r="D3631" s="64" t="s">
        <v>4</v>
      </c>
      <c r="E3631" s="64"/>
      <c r="F3631" s="64"/>
      <c r="G3631" s="64" t="s">
        <v>2297</v>
      </c>
      <c r="H3631" s="64" t="s">
        <v>2298</v>
      </c>
      <c r="I3631" s="64"/>
      <c r="J3631" s="64" t="s">
        <v>2299</v>
      </c>
      <c r="K3631" s="64"/>
      <c r="L3631" s="64" t="s">
        <v>2300</v>
      </c>
    </row>
    <row r="3632" ht="29.1" customHeight="1" spans="1:12">
      <c r="A3632" s="65" t="s">
        <v>1089</v>
      </c>
      <c r="B3632" s="66" t="s">
        <v>1090</v>
      </c>
      <c r="C3632" s="66"/>
      <c r="D3632" s="65" t="s">
        <v>14</v>
      </c>
      <c r="E3632" s="65"/>
      <c r="F3632" s="65"/>
      <c r="G3632" s="65" t="s">
        <v>35</v>
      </c>
      <c r="H3632" s="67">
        <v>1</v>
      </c>
      <c r="I3632" s="67"/>
      <c r="J3632" s="70">
        <v>3121.48</v>
      </c>
      <c r="K3632" s="70"/>
      <c r="L3632" s="70">
        <f>TRUNC(TRUNC(H3632,8)*J3632,2)</f>
        <v>3121.48</v>
      </c>
    </row>
    <row r="3633" ht="15" customHeight="1" spans="1:12">
      <c r="A3633" s="2"/>
      <c r="B3633" s="2"/>
      <c r="C3633" s="2"/>
      <c r="D3633" s="2"/>
      <c r="E3633" s="2"/>
      <c r="F3633" s="2"/>
      <c r="G3633" s="2"/>
      <c r="H3633" s="68" t="s">
        <v>2424</v>
      </c>
      <c r="I3633" s="68"/>
      <c r="J3633" s="68"/>
      <c r="K3633" s="68"/>
      <c r="L3633" s="71">
        <f>SUM(L3632:L3632)</f>
        <v>3121.48</v>
      </c>
    </row>
    <row r="3634" ht="15" customHeight="1" spans="1:12">
      <c r="A3634" s="2"/>
      <c r="B3634" s="2"/>
      <c r="C3634" s="2"/>
      <c r="D3634" s="2"/>
      <c r="E3634" s="2"/>
      <c r="F3634" s="2"/>
      <c r="G3634" s="2"/>
      <c r="H3634" s="69" t="s">
        <v>2318</v>
      </c>
      <c r="I3634" s="69"/>
      <c r="J3634" s="69"/>
      <c r="K3634" s="69"/>
      <c r="L3634" s="72">
        <f>SUM(L3633)</f>
        <v>3121.48</v>
      </c>
    </row>
    <row r="3635" ht="9.95" customHeight="1" spans="1:12">
      <c r="A3635" s="2"/>
      <c r="B3635" s="2"/>
      <c r="C3635" s="2"/>
      <c r="D3635" s="2"/>
      <c r="E3635" s="2"/>
      <c r="F3635" s="2"/>
      <c r="G3635" s="2"/>
      <c r="H3635" s="61"/>
      <c r="I3635" s="61"/>
      <c r="J3635" s="61"/>
      <c r="K3635" s="61"/>
      <c r="L3635" s="61"/>
    </row>
    <row r="3636" ht="20.1" customHeight="1" spans="1:12">
      <c r="A3636" s="62" t="s">
        <v>3621</v>
      </c>
      <c r="B3636" s="62"/>
      <c r="C3636" s="62"/>
      <c r="D3636" s="62"/>
      <c r="E3636" s="62"/>
      <c r="F3636" s="62"/>
      <c r="G3636" s="62"/>
      <c r="H3636" s="62"/>
      <c r="I3636" s="62"/>
      <c r="J3636" s="62"/>
      <c r="K3636" s="62"/>
      <c r="L3636" s="62"/>
    </row>
    <row r="3637" ht="15" customHeight="1" spans="1:12">
      <c r="A3637" s="63" t="s">
        <v>2413</v>
      </c>
      <c r="B3637" s="63"/>
      <c r="C3637" s="63"/>
      <c r="D3637" s="64" t="s">
        <v>4</v>
      </c>
      <c r="E3637" s="64"/>
      <c r="F3637" s="64"/>
      <c r="G3637" s="64" t="s">
        <v>2297</v>
      </c>
      <c r="H3637" s="64" t="s">
        <v>2298</v>
      </c>
      <c r="I3637" s="64"/>
      <c r="J3637" s="64" t="s">
        <v>2299</v>
      </c>
      <c r="K3637" s="64"/>
      <c r="L3637" s="64" t="s">
        <v>2300</v>
      </c>
    </row>
    <row r="3638" ht="21" customHeight="1" spans="1:12">
      <c r="A3638" s="65" t="s">
        <v>1092</v>
      </c>
      <c r="B3638" s="66" t="s">
        <v>1093</v>
      </c>
      <c r="C3638" s="66"/>
      <c r="D3638" s="65" t="s">
        <v>14</v>
      </c>
      <c r="E3638" s="65"/>
      <c r="F3638" s="65"/>
      <c r="G3638" s="65" t="s">
        <v>35</v>
      </c>
      <c r="H3638" s="67">
        <v>1</v>
      </c>
      <c r="I3638" s="67"/>
      <c r="J3638" s="70">
        <v>100.95</v>
      </c>
      <c r="K3638" s="70"/>
      <c r="L3638" s="70">
        <f>TRUNC(TRUNC(H3638,8)*J3638,2)</f>
        <v>100.95</v>
      </c>
    </row>
    <row r="3639" ht="15" customHeight="1" spans="1:12">
      <c r="A3639" s="2"/>
      <c r="B3639" s="2"/>
      <c r="C3639" s="2"/>
      <c r="D3639" s="2"/>
      <c r="E3639" s="2"/>
      <c r="F3639" s="2"/>
      <c r="G3639" s="2"/>
      <c r="H3639" s="68" t="s">
        <v>2424</v>
      </c>
      <c r="I3639" s="68"/>
      <c r="J3639" s="68"/>
      <c r="K3639" s="68"/>
      <c r="L3639" s="71">
        <f>SUM(L3638:L3638)</f>
        <v>100.95</v>
      </c>
    </row>
    <row r="3640" ht="15" customHeight="1" spans="1:12">
      <c r="A3640" s="2"/>
      <c r="B3640" s="2"/>
      <c r="C3640" s="2"/>
      <c r="D3640" s="2"/>
      <c r="E3640" s="2"/>
      <c r="F3640" s="2"/>
      <c r="G3640" s="2"/>
      <c r="H3640" s="69" t="s">
        <v>2318</v>
      </c>
      <c r="I3640" s="69"/>
      <c r="J3640" s="69"/>
      <c r="K3640" s="69"/>
      <c r="L3640" s="72">
        <f>SUM(L3639)</f>
        <v>100.95</v>
      </c>
    </row>
    <row r="3641" ht="9.95" customHeight="1" spans="1:12">
      <c r="A3641" s="2"/>
      <c r="B3641" s="2"/>
      <c r="C3641" s="2"/>
      <c r="D3641" s="2"/>
      <c r="E3641" s="2"/>
      <c r="F3641" s="2"/>
      <c r="G3641" s="2"/>
      <c r="H3641" s="61"/>
      <c r="I3641" s="61"/>
      <c r="J3641" s="61"/>
      <c r="K3641" s="61"/>
      <c r="L3641" s="61"/>
    </row>
    <row r="3642" ht="20.1" customHeight="1" spans="1:12">
      <c r="A3642" s="62" t="s">
        <v>3622</v>
      </c>
      <c r="B3642" s="62"/>
      <c r="C3642" s="62"/>
      <c r="D3642" s="62"/>
      <c r="E3642" s="62"/>
      <c r="F3642" s="62"/>
      <c r="G3642" s="62"/>
      <c r="H3642" s="62"/>
      <c r="I3642" s="62"/>
      <c r="J3642" s="62"/>
      <c r="K3642" s="62"/>
      <c r="L3642" s="62"/>
    </row>
    <row r="3643" ht="15" customHeight="1" spans="1:12">
      <c r="A3643" s="63" t="s">
        <v>2413</v>
      </c>
      <c r="B3643" s="63"/>
      <c r="C3643" s="63"/>
      <c r="D3643" s="64" t="s">
        <v>4</v>
      </c>
      <c r="E3643" s="64"/>
      <c r="F3643" s="64"/>
      <c r="G3643" s="64" t="s">
        <v>2297</v>
      </c>
      <c r="H3643" s="64" t="s">
        <v>2298</v>
      </c>
      <c r="I3643" s="64"/>
      <c r="J3643" s="64" t="s">
        <v>2299</v>
      </c>
      <c r="K3643" s="64"/>
      <c r="L3643" s="64" t="s">
        <v>2300</v>
      </c>
    </row>
    <row r="3644" ht="21" customHeight="1" spans="1:12">
      <c r="A3644" s="65" t="s">
        <v>3623</v>
      </c>
      <c r="B3644" s="66" t="s">
        <v>3624</v>
      </c>
      <c r="C3644" s="66"/>
      <c r="D3644" s="65" t="s">
        <v>3081</v>
      </c>
      <c r="E3644" s="65"/>
      <c r="F3644" s="65"/>
      <c r="G3644" s="65" t="s">
        <v>35</v>
      </c>
      <c r="H3644" s="67">
        <v>1</v>
      </c>
      <c r="I3644" s="67"/>
      <c r="J3644" s="70">
        <v>483.49</v>
      </c>
      <c r="K3644" s="70"/>
      <c r="L3644" s="70">
        <f>ROUND(ROUND(H3644,8)*J3644,2)</f>
        <v>483.49</v>
      </c>
    </row>
    <row r="3645" ht="15" customHeight="1" spans="1:12">
      <c r="A3645" s="2"/>
      <c r="B3645" s="2"/>
      <c r="C3645" s="2"/>
      <c r="D3645" s="2"/>
      <c r="E3645" s="2"/>
      <c r="F3645" s="2"/>
      <c r="G3645" s="2"/>
      <c r="H3645" s="68" t="s">
        <v>2424</v>
      </c>
      <c r="I3645" s="68"/>
      <c r="J3645" s="68"/>
      <c r="K3645" s="68"/>
      <c r="L3645" s="71">
        <f>SUM(L3644:L3644)</f>
        <v>483.49</v>
      </c>
    </row>
    <row r="3646" ht="15" customHeight="1" spans="1:12">
      <c r="A3646" s="63" t="s">
        <v>2389</v>
      </c>
      <c r="B3646" s="63"/>
      <c r="C3646" s="63"/>
      <c r="D3646" s="64" t="s">
        <v>4</v>
      </c>
      <c r="E3646" s="64"/>
      <c r="F3646" s="64"/>
      <c r="G3646" s="64" t="s">
        <v>2297</v>
      </c>
      <c r="H3646" s="64" t="s">
        <v>2298</v>
      </c>
      <c r="I3646" s="64"/>
      <c r="J3646" s="64" t="s">
        <v>2299</v>
      </c>
      <c r="K3646" s="64"/>
      <c r="L3646" s="64" t="s">
        <v>2300</v>
      </c>
    </row>
    <row r="3647" ht="21" customHeight="1" spans="1:12">
      <c r="A3647" s="65" t="s">
        <v>3219</v>
      </c>
      <c r="B3647" s="66" t="s">
        <v>3220</v>
      </c>
      <c r="C3647" s="66"/>
      <c r="D3647" s="65" t="s">
        <v>14</v>
      </c>
      <c r="E3647" s="65"/>
      <c r="F3647" s="65"/>
      <c r="G3647" s="65" t="s">
        <v>2392</v>
      </c>
      <c r="H3647" s="67">
        <v>9.5</v>
      </c>
      <c r="I3647" s="67"/>
      <c r="J3647" s="70">
        <v>24.39</v>
      </c>
      <c r="K3647" s="70"/>
      <c r="L3647" s="70">
        <f>ROUND(ROUND(H3647,8)*J3647,2)</f>
        <v>231.71</v>
      </c>
    </row>
    <row r="3648" ht="15" customHeight="1" spans="1:12">
      <c r="A3648" s="65" t="s">
        <v>2710</v>
      </c>
      <c r="B3648" s="66" t="s">
        <v>2711</v>
      </c>
      <c r="C3648" s="66"/>
      <c r="D3648" s="65" t="s">
        <v>14</v>
      </c>
      <c r="E3648" s="65"/>
      <c r="F3648" s="65"/>
      <c r="G3648" s="65" t="s">
        <v>2392</v>
      </c>
      <c r="H3648" s="67">
        <v>9.5</v>
      </c>
      <c r="I3648" s="67"/>
      <c r="J3648" s="70">
        <v>32.69</v>
      </c>
      <c r="K3648" s="70"/>
      <c r="L3648" s="70">
        <f>ROUND(ROUND(H3648,8)*J3648,2)</f>
        <v>310.56</v>
      </c>
    </row>
    <row r="3649" ht="18" customHeight="1" spans="1:12">
      <c r="A3649" s="2"/>
      <c r="B3649" s="2"/>
      <c r="C3649" s="2"/>
      <c r="D3649" s="2"/>
      <c r="E3649" s="2"/>
      <c r="F3649" s="2"/>
      <c r="G3649" s="2"/>
      <c r="H3649" s="68" t="s">
        <v>2393</v>
      </c>
      <c r="I3649" s="68"/>
      <c r="J3649" s="68"/>
      <c r="K3649" s="68"/>
      <c r="L3649" s="71">
        <f>SUM(L3647:L3648)</f>
        <v>542.27</v>
      </c>
    </row>
    <row r="3650" ht="15" customHeight="1" spans="1:12">
      <c r="A3650" s="93" t="s">
        <v>3625</v>
      </c>
      <c r="B3650" s="93"/>
      <c r="C3650" s="93"/>
      <c r="D3650" s="93"/>
      <c r="E3650" s="2"/>
      <c r="F3650" s="2"/>
      <c r="G3650" s="2"/>
      <c r="H3650" s="69" t="s">
        <v>2318</v>
      </c>
      <c r="I3650" s="69"/>
      <c r="J3650" s="69"/>
      <c r="K3650" s="69"/>
      <c r="L3650" s="72">
        <v>1025.76</v>
      </c>
    </row>
    <row r="3651" ht="2.1" customHeight="1" spans="1:12">
      <c r="A3651" s="93"/>
      <c r="B3651" s="93"/>
      <c r="C3651" s="93"/>
      <c r="D3651" s="93"/>
      <c r="E3651" s="2"/>
      <c r="F3651" s="2"/>
      <c r="G3651" s="2"/>
      <c r="H3651" s="2"/>
      <c r="I3651" s="2"/>
      <c r="J3651" s="2"/>
      <c r="K3651" s="2"/>
      <c r="L3651" s="2"/>
    </row>
    <row r="3652" ht="9.95" customHeight="1" spans="1:12">
      <c r="A3652" s="2"/>
      <c r="B3652" s="2"/>
      <c r="C3652" s="2"/>
      <c r="D3652" s="2"/>
      <c r="E3652" s="2"/>
      <c r="F3652" s="2"/>
      <c r="G3652" s="2"/>
      <c r="H3652" s="61"/>
      <c r="I3652" s="61"/>
      <c r="J3652" s="61"/>
      <c r="K3652" s="61"/>
      <c r="L3652" s="61"/>
    </row>
    <row r="3653" ht="20.1" customHeight="1" spans="1:12">
      <c r="A3653" s="62" t="s">
        <v>3626</v>
      </c>
      <c r="B3653" s="62"/>
      <c r="C3653" s="62"/>
      <c r="D3653" s="62"/>
      <c r="E3653" s="62"/>
      <c r="F3653" s="62"/>
      <c r="G3653" s="62"/>
      <c r="H3653" s="62"/>
      <c r="I3653" s="62"/>
      <c r="J3653" s="62"/>
      <c r="K3653" s="62"/>
      <c r="L3653" s="62"/>
    </row>
    <row r="3654" ht="15" customHeight="1" spans="1:12">
      <c r="A3654" s="63" t="s">
        <v>2413</v>
      </c>
      <c r="B3654" s="63"/>
      <c r="C3654" s="63"/>
      <c r="D3654" s="64" t="s">
        <v>4</v>
      </c>
      <c r="E3654" s="64"/>
      <c r="F3654" s="64"/>
      <c r="G3654" s="64" t="s">
        <v>2297</v>
      </c>
      <c r="H3654" s="64" t="s">
        <v>2298</v>
      </c>
      <c r="I3654" s="64"/>
      <c r="J3654" s="64" t="s">
        <v>2299</v>
      </c>
      <c r="K3654" s="64"/>
      <c r="L3654" s="64" t="s">
        <v>2300</v>
      </c>
    </row>
    <row r="3655" ht="29.1" customHeight="1" spans="1:12">
      <c r="A3655" s="65" t="s">
        <v>3627</v>
      </c>
      <c r="B3655" s="66" t="s">
        <v>3628</v>
      </c>
      <c r="C3655" s="66"/>
      <c r="D3655" s="65" t="s">
        <v>14</v>
      </c>
      <c r="E3655" s="65"/>
      <c r="F3655" s="65"/>
      <c r="G3655" s="65" t="s">
        <v>35</v>
      </c>
      <c r="H3655" s="67">
        <v>1</v>
      </c>
      <c r="I3655" s="67"/>
      <c r="J3655" s="70">
        <v>1.38</v>
      </c>
      <c r="K3655" s="70"/>
      <c r="L3655" s="70">
        <f>ROUND(ROUND(H3655,8)*J3655,2)</f>
        <v>1.38</v>
      </c>
    </row>
    <row r="3656" ht="29.1" customHeight="1" spans="1:12">
      <c r="A3656" s="65" t="s">
        <v>3629</v>
      </c>
      <c r="B3656" s="66" t="s">
        <v>3630</v>
      </c>
      <c r="C3656" s="66"/>
      <c r="D3656" s="65" t="s">
        <v>14</v>
      </c>
      <c r="E3656" s="65"/>
      <c r="F3656" s="65"/>
      <c r="G3656" s="65" t="s">
        <v>35</v>
      </c>
      <c r="H3656" s="67">
        <v>1</v>
      </c>
      <c r="I3656" s="67"/>
      <c r="J3656" s="70">
        <v>0.61</v>
      </c>
      <c r="K3656" s="70"/>
      <c r="L3656" s="70">
        <f>ROUND(ROUND(H3656,8)*J3656,2)</f>
        <v>0.61</v>
      </c>
    </row>
    <row r="3657" ht="21" customHeight="1" spans="1:12">
      <c r="A3657" s="65" t="s">
        <v>3631</v>
      </c>
      <c r="B3657" s="66" t="s">
        <v>3632</v>
      </c>
      <c r="C3657" s="66"/>
      <c r="D3657" s="65" t="s">
        <v>3081</v>
      </c>
      <c r="E3657" s="65"/>
      <c r="F3657" s="65"/>
      <c r="G3657" s="65" t="s">
        <v>35</v>
      </c>
      <c r="H3657" s="67">
        <v>1</v>
      </c>
      <c r="I3657" s="67"/>
      <c r="J3657" s="70">
        <v>165.59</v>
      </c>
      <c r="K3657" s="70"/>
      <c r="L3657" s="70">
        <f>ROUND(ROUND(H3657,8)*J3657,2)</f>
        <v>165.59</v>
      </c>
    </row>
    <row r="3658" ht="15" customHeight="1" spans="1:12">
      <c r="A3658" s="2"/>
      <c r="B3658" s="2"/>
      <c r="C3658" s="2"/>
      <c r="D3658" s="2"/>
      <c r="E3658" s="2"/>
      <c r="F3658" s="2"/>
      <c r="G3658" s="2"/>
      <c r="H3658" s="68" t="s">
        <v>2424</v>
      </c>
      <c r="I3658" s="68"/>
      <c r="J3658" s="68"/>
      <c r="K3658" s="68"/>
      <c r="L3658" s="71">
        <f>SUM(L3655:L3657)</f>
        <v>167.58</v>
      </c>
    </row>
    <row r="3659" ht="15" customHeight="1" spans="1:12">
      <c r="A3659" s="63" t="s">
        <v>2389</v>
      </c>
      <c r="B3659" s="63"/>
      <c r="C3659" s="63"/>
      <c r="D3659" s="64" t="s">
        <v>4</v>
      </c>
      <c r="E3659" s="64"/>
      <c r="F3659" s="64"/>
      <c r="G3659" s="64" t="s">
        <v>2297</v>
      </c>
      <c r="H3659" s="64" t="s">
        <v>2298</v>
      </c>
      <c r="I3659" s="64"/>
      <c r="J3659" s="64" t="s">
        <v>2299</v>
      </c>
      <c r="K3659" s="64"/>
      <c r="L3659" s="64" t="s">
        <v>2300</v>
      </c>
    </row>
    <row r="3660" ht="21" customHeight="1" spans="1:12">
      <c r="A3660" s="65" t="s">
        <v>3219</v>
      </c>
      <c r="B3660" s="66" t="s">
        <v>3220</v>
      </c>
      <c r="C3660" s="66"/>
      <c r="D3660" s="65" t="s">
        <v>14</v>
      </c>
      <c r="E3660" s="65"/>
      <c r="F3660" s="65"/>
      <c r="G3660" s="65" t="s">
        <v>2392</v>
      </c>
      <c r="H3660" s="67">
        <v>0.3106</v>
      </c>
      <c r="I3660" s="67"/>
      <c r="J3660" s="70">
        <v>24.39</v>
      </c>
      <c r="K3660" s="70"/>
      <c r="L3660" s="70">
        <f>ROUND(ROUND(H3660,8)*J3660,2)</f>
        <v>7.58</v>
      </c>
    </row>
    <row r="3661" ht="15" customHeight="1" spans="1:12">
      <c r="A3661" s="65" t="s">
        <v>2710</v>
      </c>
      <c r="B3661" s="66" t="s">
        <v>2711</v>
      </c>
      <c r="C3661" s="66"/>
      <c r="D3661" s="65" t="s">
        <v>14</v>
      </c>
      <c r="E3661" s="65"/>
      <c r="F3661" s="65"/>
      <c r="G3661" s="65" t="s">
        <v>2392</v>
      </c>
      <c r="H3661" s="67">
        <v>0.3106</v>
      </c>
      <c r="I3661" s="67"/>
      <c r="J3661" s="70">
        <v>32.69</v>
      </c>
      <c r="K3661" s="70"/>
      <c r="L3661" s="70">
        <f>ROUND(ROUND(H3661,8)*J3661,2)</f>
        <v>10.15</v>
      </c>
    </row>
    <row r="3662" ht="18" customHeight="1" spans="1:12">
      <c r="A3662" s="2"/>
      <c r="B3662" s="2"/>
      <c r="C3662" s="2"/>
      <c r="D3662" s="2"/>
      <c r="E3662" s="2"/>
      <c r="F3662" s="2"/>
      <c r="G3662" s="2"/>
      <c r="H3662" s="68" t="s">
        <v>2393</v>
      </c>
      <c r="I3662" s="68"/>
      <c r="J3662" s="68"/>
      <c r="K3662" s="68"/>
      <c r="L3662" s="71">
        <f>SUM(L3660:L3661)</f>
        <v>17.73</v>
      </c>
    </row>
    <row r="3663" ht="15" customHeight="1" spans="1:12">
      <c r="A3663" s="93" t="s">
        <v>3625</v>
      </c>
      <c r="B3663" s="93"/>
      <c r="C3663" s="93"/>
      <c r="D3663" s="93"/>
      <c r="E3663" s="2"/>
      <c r="F3663" s="2"/>
      <c r="G3663" s="2"/>
      <c r="H3663" s="69" t="s">
        <v>2318</v>
      </c>
      <c r="I3663" s="69"/>
      <c r="J3663" s="69"/>
      <c r="K3663" s="69"/>
      <c r="L3663" s="72">
        <v>185.31</v>
      </c>
    </row>
    <row r="3664" ht="2.1" customHeight="1" spans="1:12">
      <c r="A3664" s="93"/>
      <c r="B3664" s="93"/>
      <c r="C3664" s="93"/>
      <c r="D3664" s="93"/>
      <c r="E3664" s="2"/>
      <c r="F3664" s="2"/>
      <c r="G3664" s="2"/>
      <c r="H3664" s="2"/>
      <c r="I3664" s="2"/>
      <c r="J3664" s="2"/>
      <c r="K3664" s="2"/>
      <c r="L3664" s="2"/>
    </row>
    <row r="3665" ht="9.95" customHeight="1" spans="1:12">
      <c r="A3665" s="2"/>
      <c r="B3665" s="2"/>
      <c r="C3665" s="2"/>
      <c r="D3665" s="2"/>
      <c r="E3665" s="2"/>
      <c r="F3665" s="2"/>
      <c r="G3665" s="2"/>
      <c r="H3665" s="61"/>
      <c r="I3665" s="61"/>
      <c r="J3665" s="61"/>
      <c r="K3665" s="61"/>
      <c r="L3665" s="61"/>
    </row>
    <row r="3666" ht="20.1" customHeight="1" spans="1:12">
      <c r="A3666" s="62" t="s">
        <v>3633</v>
      </c>
      <c r="B3666" s="62"/>
      <c r="C3666" s="62"/>
      <c r="D3666" s="62"/>
      <c r="E3666" s="62"/>
      <c r="F3666" s="62"/>
      <c r="G3666" s="62"/>
      <c r="H3666" s="62"/>
      <c r="I3666" s="62"/>
      <c r="J3666" s="62"/>
      <c r="K3666" s="62"/>
      <c r="L3666" s="62"/>
    </row>
    <row r="3667" ht="15" customHeight="1" spans="1:12">
      <c r="A3667" s="63" t="s">
        <v>2413</v>
      </c>
      <c r="B3667" s="63"/>
      <c r="C3667" s="63"/>
      <c r="D3667" s="64" t="s">
        <v>4</v>
      </c>
      <c r="E3667" s="64"/>
      <c r="F3667" s="64"/>
      <c r="G3667" s="64" t="s">
        <v>2297</v>
      </c>
      <c r="H3667" s="64" t="s">
        <v>2298</v>
      </c>
      <c r="I3667" s="64"/>
      <c r="J3667" s="64" t="s">
        <v>2299</v>
      </c>
      <c r="K3667" s="64"/>
      <c r="L3667" s="64" t="s">
        <v>2300</v>
      </c>
    </row>
    <row r="3668" ht="21" customHeight="1" spans="1:12">
      <c r="A3668" s="65" t="s">
        <v>3634</v>
      </c>
      <c r="B3668" s="66" t="s">
        <v>3635</v>
      </c>
      <c r="C3668" s="66"/>
      <c r="D3668" s="65" t="s">
        <v>3081</v>
      </c>
      <c r="E3668" s="65"/>
      <c r="F3668" s="65"/>
      <c r="G3668" s="65" t="s">
        <v>35</v>
      </c>
      <c r="H3668" s="67">
        <v>1</v>
      </c>
      <c r="I3668" s="67"/>
      <c r="J3668" s="70">
        <v>146.73</v>
      </c>
      <c r="K3668" s="70"/>
      <c r="L3668" s="70">
        <f>ROUND(ROUND(H3668,8)*J3668,2)</f>
        <v>146.73</v>
      </c>
    </row>
    <row r="3669" ht="15" customHeight="1" spans="1:12">
      <c r="A3669" s="2"/>
      <c r="B3669" s="2"/>
      <c r="C3669" s="2"/>
      <c r="D3669" s="2"/>
      <c r="E3669" s="2"/>
      <c r="F3669" s="2"/>
      <c r="G3669" s="2"/>
      <c r="H3669" s="68" t="s">
        <v>2424</v>
      </c>
      <c r="I3669" s="68"/>
      <c r="J3669" s="68"/>
      <c r="K3669" s="68"/>
      <c r="L3669" s="71">
        <f>SUM(L3668:L3668)</f>
        <v>146.73</v>
      </c>
    </row>
    <row r="3670" ht="15" customHeight="1" spans="1:12">
      <c r="A3670" s="63" t="s">
        <v>2389</v>
      </c>
      <c r="B3670" s="63"/>
      <c r="C3670" s="63"/>
      <c r="D3670" s="64" t="s">
        <v>4</v>
      </c>
      <c r="E3670" s="64"/>
      <c r="F3670" s="64"/>
      <c r="G3670" s="64" t="s">
        <v>2297</v>
      </c>
      <c r="H3670" s="64" t="s">
        <v>2298</v>
      </c>
      <c r="I3670" s="64"/>
      <c r="J3670" s="64" t="s">
        <v>2299</v>
      </c>
      <c r="K3670" s="64"/>
      <c r="L3670" s="64" t="s">
        <v>2300</v>
      </c>
    </row>
    <row r="3671" ht="21" customHeight="1" spans="1:12">
      <c r="A3671" s="65" t="s">
        <v>3219</v>
      </c>
      <c r="B3671" s="66" t="s">
        <v>3220</v>
      </c>
      <c r="C3671" s="66"/>
      <c r="D3671" s="65" t="s">
        <v>14</v>
      </c>
      <c r="E3671" s="65"/>
      <c r="F3671" s="65"/>
      <c r="G3671" s="65" t="s">
        <v>2392</v>
      </c>
      <c r="H3671" s="67">
        <v>3</v>
      </c>
      <c r="I3671" s="67"/>
      <c r="J3671" s="70">
        <v>24.39</v>
      </c>
      <c r="K3671" s="70"/>
      <c r="L3671" s="70">
        <f>ROUND(ROUND(H3671,8)*J3671,2)</f>
        <v>73.17</v>
      </c>
    </row>
    <row r="3672" ht="15" customHeight="1" spans="1:12">
      <c r="A3672" s="65" t="s">
        <v>2710</v>
      </c>
      <c r="B3672" s="66" t="s">
        <v>2711</v>
      </c>
      <c r="C3672" s="66"/>
      <c r="D3672" s="65" t="s">
        <v>14</v>
      </c>
      <c r="E3672" s="65"/>
      <c r="F3672" s="65"/>
      <c r="G3672" s="65" t="s">
        <v>2392</v>
      </c>
      <c r="H3672" s="67">
        <v>3</v>
      </c>
      <c r="I3672" s="67"/>
      <c r="J3672" s="70">
        <v>32.69</v>
      </c>
      <c r="K3672" s="70"/>
      <c r="L3672" s="70">
        <f>ROUND(ROUND(H3672,8)*J3672,2)</f>
        <v>98.07</v>
      </c>
    </row>
    <row r="3673" ht="18" customHeight="1" spans="1:12">
      <c r="A3673" s="2"/>
      <c r="B3673" s="2"/>
      <c r="C3673" s="2"/>
      <c r="D3673" s="2"/>
      <c r="E3673" s="2"/>
      <c r="F3673" s="2"/>
      <c r="G3673" s="2"/>
      <c r="H3673" s="68" t="s">
        <v>2393</v>
      </c>
      <c r="I3673" s="68"/>
      <c r="J3673" s="68"/>
      <c r="K3673" s="68"/>
      <c r="L3673" s="71">
        <f>SUM(L3671:L3672)</f>
        <v>171.24</v>
      </c>
    </row>
    <row r="3674" ht="15" customHeight="1" spans="1:12">
      <c r="A3674" s="93" t="s">
        <v>3636</v>
      </c>
      <c r="B3674" s="93"/>
      <c r="C3674" s="93"/>
      <c r="D3674" s="93"/>
      <c r="E3674" s="2"/>
      <c r="F3674" s="2"/>
      <c r="G3674" s="2"/>
      <c r="H3674" s="69" t="s">
        <v>2318</v>
      </c>
      <c r="I3674" s="69"/>
      <c r="J3674" s="69"/>
      <c r="K3674" s="69"/>
      <c r="L3674" s="72">
        <v>317.97</v>
      </c>
    </row>
    <row r="3675" ht="15.95" customHeight="1" spans="1:12">
      <c r="A3675" s="93"/>
      <c r="B3675" s="93"/>
      <c r="C3675" s="93"/>
      <c r="D3675" s="93"/>
      <c r="E3675" s="2"/>
      <c r="F3675" s="2"/>
      <c r="G3675" s="2"/>
      <c r="H3675" s="2"/>
      <c r="I3675" s="2"/>
      <c r="J3675" s="2"/>
      <c r="K3675" s="2"/>
      <c r="L3675" s="2"/>
    </row>
    <row r="3676" ht="9.95" customHeight="1" spans="1:12">
      <c r="A3676" s="2"/>
      <c r="B3676" s="2"/>
      <c r="C3676" s="2"/>
      <c r="D3676" s="2"/>
      <c r="E3676" s="2"/>
      <c r="F3676" s="2"/>
      <c r="G3676" s="2"/>
      <c r="H3676" s="61"/>
      <c r="I3676" s="61"/>
      <c r="J3676" s="61"/>
      <c r="K3676" s="61"/>
      <c r="L3676" s="61"/>
    </row>
    <row r="3677" ht="20.1" customHeight="1" spans="1:12">
      <c r="A3677" s="62" t="s">
        <v>3637</v>
      </c>
      <c r="B3677" s="62"/>
      <c r="C3677" s="62"/>
      <c r="D3677" s="62"/>
      <c r="E3677" s="62"/>
      <c r="F3677" s="62"/>
      <c r="G3677" s="62"/>
      <c r="H3677" s="62"/>
      <c r="I3677" s="62"/>
      <c r="J3677" s="62"/>
      <c r="K3677" s="62"/>
      <c r="L3677" s="62"/>
    </row>
    <row r="3678" ht="15" customHeight="1" spans="1:12">
      <c r="A3678" s="63" t="s">
        <v>2413</v>
      </c>
      <c r="B3678" s="63"/>
      <c r="C3678" s="63"/>
      <c r="D3678" s="64" t="s">
        <v>4</v>
      </c>
      <c r="E3678" s="64"/>
      <c r="F3678" s="64"/>
      <c r="G3678" s="64" t="s">
        <v>2297</v>
      </c>
      <c r="H3678" s="64" t="s">
        <v>2298</v>
      </c>
      <c r="I3678" s="64"/>
      <c r="J3678" s="64" t="s">
        <v>2299</v>
      </c>
      <c r="K3678" s="64"/>
      <c r="L3678" s="64" t="s">
        <v>2300</v>
      </c>
    </row>
    <row r="3679" ht="21" customHeight="1" spans="1:12">
      <c r="A3679" s="65" t="s">
        <v>3638</v>
      </c>
      <c r="B3679" s="66" t="s">
        <v>3639</v>
      </c>
      <c r="C3679" s="66"/>
      <c r="D3679" s="65" t="s">
        <v>643</v>
      </c>
      <c r="E3679" s="65"/>
      <c r="F3679" s="65"/>
      <c r="G3679" s="65" t="s">
        <v>3640</v>
      </c>
      <c r="H3679" s="67">
        <v>1</v>
      </c>
      <c r="I3679" s="67"/>
      <c r="J3679" s="70">
        <v>16.05</v>
      </c>
      <c r="K3679" s="70"/>
      <c r="L3679" s="70">
        <f>ROUND(ROUND(H3679,8)*J3679,2)</f>
        <v>16.05</v>
      </c>
    </row>
    <row r="3680" ht="15" customHeight="1" spans="1:12">
      <c r="A3680" s="2"/>
      <c r="B3680" s="2"/>
      <c r="C3680" s="2"/>
      <c r="D3680" s="2"/>
      <c r="E3680" s="2"/>
      <c r="F3680" s="2"/>
      <c r="G3680" s="2"/>
      <c r="H3680" s="68" t="s">
        <v>2424</v>
      </c>
      <c r="I3680" s="68"/>
      <c r="J3680" s="68"/>
      <c r="K3680" s="68"/>
      <c r="L3680" s="71">
        <f>SUM(L3679:L3679)</f>
        <v>16.05</v>
      </c>
    </row>
    <row r="3681" ht="15" customHeight="1" spans="1:12">
      <c r="A3681" s="63" t="s">
        <v>2389</v>
      </c>
      <c r="B3681" s="63"/>
      <c r="C3681" s="63"/>
      <c r="D3681" s="64" t="s">
        <v>4</v>
      </c>
      <c r="E3681" s="64"/>
      <c r="F3681" s="64"/>
      <c r="G3681" s="64" t="s">
        <v>2297</v>
      </c>
      <c r="H3681" s="64" t="s">
        <v>2298</v>
      </c>
      <c r="I3681" s="64"/>
      <c r="J3681" s="64" t="s">
        <v>2299</v>
      </c>
      <c r="K3681" s="64"/>
      <c r="L3681" s="64" t="s">
        <v>2300</v>
      </c>
    </row>
    <row r="3682" ht="15" customHeight="1" spans="1:12">
      <c r="A3682" s="65" t="s">
        <v>2710</v>
      </c>
      <c r="B3682" s="66" t="s">
        <v>2711</v>
      </c>
      <c r="C3682" s="66"/>
      <c r="D3682" s="65" t="s">
        <v>14</v>
      </c>
      <c r="E3682" s="65"/>
      <c r="F3682" s="65"/>
      <c r="G3682" s="65" t="s">
        <v>2392</v>
      </c>
      <c r="H3682" s="67">
        <v>0.6</v>
      </c>
      <c r="I3682" s="67"/>
      <c r="J3682" s="70">
        <v>32.69</v>
      </c>
      <c r="K3682" s="70"/>
      <c r="L3682" s="70">
        <f>ROUND(ROUND(H3682,8)*J3682,2)</f>
        <v>19.61</v>
      </c>
    </row>
    <row r="3683" ht="15" customHeight="1" spans="1:12">
      <c r="A3683" s="65" t="s">
        <v>2395</v>
      </c>
      <c r="B3683" s="66" t="s">
        <v>2396</v>
      </c>
      <c r="C3683" s="66"/>
      <c r="D3683" s="65" t="s">
        <v>14</v>
      </c>
      <c r="E3683" s="65"/>
      <c r="F3683" s="65"/>
      <c r="G3683" s="65" t="s">
        <v>2392</v>
      </c>
      <c r="H3683" s="67">
        <v>0.6</v>
      </c>
      <c r="I3683" s="67"/>
      <c r="J3683" s="70">
        <v>23.23</v>
      </c>
      <c r="K3683" s="70"/>
      <c r="L3683" s="70">
        <f>ROUND(ROUND(H3683,8)*J3683,2)</f>
        <v>13.94</v>
      </c>
    </row>
    <row r="3684" ht="18" customHeight="1" spans="1:12">
      <c r="A3684" s="2"/>
      <c r="B3684" s="2"/>
      <c r="C3684" s="2"/>
      <c r="D3684" s="2"/>
      <c r="E3684" s="2"/>
      <c r="F3684" s="2"/>
      <c r="G3684" s="2"/>
      <c r="H3684" s="68" t="s">
        <v>2393</v>
      </c>
      <c r="I3684" s="68"/>
      <c r="J3684" s="68"/>
      <c r="K3684" s="68"/>
      <c r="L3684" s="71">
        <f>SUM(L3682:L3683)</f>
        <v>33.55</v>
      </c>
    </row>
    <row r="3685" ht="15" customHeight="1" spans="1:12">
      <c r="A3685" s="2"/>
      <c r="B3685" s="2"/>
      <c r="C3685" s="2"/>
      <c r="D3685" s="2"/>
      <c r="E3685" s="2"/>
      <c r="F3685" s="2"/>
      <c r="G3685" s="2"/>
      <c r="H3685" s="69" t="s">
        <v>2318</v>
      </c>
      <c r="I3685" s="69"/>
      <c r="J3685" s="69"/>
      <c r="K3685" s="69"/>
      <c r="L3685" s="72">
        <f>SUM(L3680,L3684)</f>
        <v>49.6</v>
      </c>
    </row>
    <row r="3686" ht="9.95" customHeight="1" spans="1:12">
      <c r="A3686" s="2"/>
      <c r="B3686" s="2"/>
      <c r="C3686" s="2"/>
      <c r="D3686" s="2"/>
      <c r="E3686" s="2"/>
      <c r="F3686" s="2"/>
      <c r="G3686" s="2"/>
      <c r="H3686" s="61"/>
      <c r="I3686" s="61"/>
      <c r="J3686" s="61"/>
      <c r="K3686" s="61"/>
      <c r="L3686" s="61"/>
    </row>
    <row r="3687" ht="20.1" customHeight="1" spans="1:12">
      <c r="A3687" s="62" t="s">
        <v>3641</v>
      </c>
      <c r="B3687" s="62"/>
      <c r="C3687" s="62"/>
      <c r="D3687" s="62"/>
      <c r="E3687" s="62"/>
      <c r="F3687" s="62"/>
      <c r="G3687" s="62"/>
      <c r="H3687" s="62"/>
      <c r="I3687" s="62"/>
      <c r="J3687" s="62"/>
      <c r="K3687" s="62"/>
      <c r="L3687" s="62"/>
    </row>
    <row r="3688" ht="15" customHeight="1" spans="1:12">
      <c r="A3688" s="63" t="s">
        <v>2413</v>
      </c>
      <c r="B3688" s="63"/>
      <c r="C3688" s="63"/>
      <c r="D3688" s="64" t="s">
        <v>4</v>
      </c>
      <c r="E3688" s="64"/>
      <c r="F3688" s="64"/>
      <c r="G3688" s="64" t="s">
        <v>2297</v>
      </c>
      <c r="H3688" s="64" t="s">
        <v>2298</v>
      </c>
      <c r="I3688" s="64"/>
      <c r="J3688" s="64" t="s">
        <v>2299</v>
      </c>
      <c r="K3688" s="64"/>
      <c r="L3688" s="64" t="s">
        <v>2300</v>
      </c>
    </row>
    <row r="3689" ht="21" customHeight="1" spans="1:12">
      <c r="A3689" s="65" t="s">
        <v>3642</v>
      </c>
      <c r="B3689" s="66" t="s">
        <v>3643</v>
      </c>
      <c r="C3689" s="66"/>
      <c r="D3689" s="65" t="s">
        <v>643</v>
      </c>
      <c r="E3689" s="65"/>
      <c r="F3689" s="65"/>
      <c r="G3689" s="65" t="s">
        <v>383</v>
      </c>
      <c r="H3689" s="67">
        <v>1</v>
      </c>
      <c r="I3689" s="67"/>
      <c r="J3689" s="70">
        <v>61.13</v>
      </c>
      <c r="K3689" s="70"/>
      <c r="L3689" s="70">
        <f>ROUND(ROUND(H3689,8)*J3689,2)</f>
        <v>61.13</v>
      </c>
    </row>
    <row r="3690" ht="15" customHeight="1" spans="1:12">
      <c r="A3690" s="2"/>
      <c r="B3690" s="2"/>
      <c r="C3690" s="2"/>
      <c r="D3690" s="2"/>
      <c r="E3690" s="2"/>
      <c r="F3690" s="2"/>
      <c r="G3690" s="2"/>
      <c r="H3690" s="68" t="s">
        <v>2424</v>
      </c>
      <c r="I3690" s="68"/>
      <c r="J3690" s="68"/>
      <c r="K3690" s="68"/>
      <c r="L3690" s="71">
        <f>SUM(L3689:L3689)</f>
        <v>61.13</v>
      </c>
    </row>
    <row r="3691" ht="15" customHeight="1" spans="1:12">
      <c r="A3691" s="63" t="s">
        <v>2389</v>
      </c>
      <c r="B3691" s="63"/>
      <c r="C3691" s="63"/>
      <c r="D3691" s="64" t="s">
        <v>4</v>
      </c>
      <c r="E3691" s="64"/>
      <c r="F3691" s="64"/>
      <c r="G3691" s="64" t="s">
        <v>2297</v>
      </c>
      <c r="H3691" s="64" t="s">
        <v>2298</v>
      </c>
      <c r="I3691" s="64"/>
      <c r="J3691" s="64" t="s">
        <v>2299</v>
      </c>
      <c r="K3691" s="64"/>
      <c r="L3691" s="64" t="s">
        <v>2300</v>
      </c>
    </row>
    <row r="3692" ht="15" customHeight="1" spans="1:12">
      <c r="A3692" s="65" t="s">
        <v>2710</v>
      </c>
      <c r="B3692" s="66" t="s">
        <v>2711</v>
      </c>
      <c r="C3692" s="66"/>
      <c r="D3692" s="65" t="s">
        <v>14</v>
      </c>
      <c r="E3692" s="65"/>
      <c r="F3692" s="65"/>
      <c r="G3692" s="65" t="s">
        <v>2392</v>
      </c>
      <c r="H3692" s="67">
        <v>0.6</v>
      </c>
      <c r="I3692" s="67"/>
      <c r="J3692" s="70">
        <v>32.69</v>
      </c>
      <c r="K3692" s="70"/>
      <c r="L3692" s="70">
        <f>ROUND(ROUND(H3692,8)*J3692,2)</f>
        <v>19.61</v>
      </c>
    </row>
    <row r="3693" ht="15" customHeight="1" spans="1:12">
      <c r="A3693" s="65" t="s">
        <v>2395</v>
      </c>
      <c r="B3693" s="66" t="s">
        <v>2396</v>
      </c>
      <c r="C3693" s="66"/>
      <c r="D3693" s="65" t="s">
        <v>14</v>
      </c>
      <c r="E3693" s="65"/>
      <c r="F3693" s="65"/>
      <c r="G3693" s="65" t="s">
        <v>2392</v>
      </c>
      <c r="H3693" s="67">
        <v>0.6</v>
      </c>
      <c r="I3693" s="67"/>
      <c r="J3693" s="70">
        <v>23.23</v>
      </c>
      <c r="K3693" s="70"/>
      <c r="L3693" s="70">
        <f>ROUND(ROUND(H3693,8)*J3693,2)</f>
        <v>13.94</v>
      </c>
    </row>
    <row r="3694" ht="18" customHeight="1" spans="1:12">
      <c r="A3694" s="2"/>
      <c r="B3694" s="2"/>
      <c r="C3694" s="2"/>
      <c r="D3694" s="2"/>
      <c r="E3694" s="2"/>
      <c r="F3694" s="2"/>
      <c r="G3694" s="2"/>
      <c r="H3694" s="68" t="s">
        <v>2393</v>
      </c>
      <c r="I3694" s="68"/>
      <c r="J3694" s="68"/>
      <c r="K3694" s="68"/>
      <c r="L3694" s="71">
        <f>SUM(L3692:L3693)</f>
        <v>33.55</v>
      </c>
    </row>
    <row r="3695" ht="15" customHeight="1" spans="1:12">
      <c r="A3695" s="2"/>
      <c r="B3695" s="2"/>
      <c r="C3695" s="2"/>
      <c r="D3695" s="2"/>
      <c r="E3695" s="2"/>
      <c r="F3695" s="2"/>
      <c r="G3695" s="2"/>
      <c r="H3695" s="69" t="s">
        <v>2318</v>
      </c>
      <c r="I3695" s="69"/>
      <c r="J3695" s="69"/>
      <c r="K3695" s="69"/>
      <c r="L3695" s="72">
        <f>SUM(L3690,L3694)</f>
        <v>94.68</v>
      </c>
    </row>
    <row r="3696" ht="9.95" customHeight="1" spans="1:12">
      <c r="A3696" s="2"/>
      <c r="B3696" s="2"/>
      <c r="C3696" s="2"/>
      <c r="D3696" s="2"/>
      <c r="E3696" s="2"/>
      <c r="F3696" s="2"/>
      <c r="G3696" s="2"/>
      <c r="H3696" s="61"/>
      <c r="I3696" s="61"/>
      <c r="J3696" s="61"/>
      <c r="K3696" s="61"/>
      <c r="L3696" s="61"/>
    </row>
    <row r="3697" ht="20.1" customHeight="1" spans="1:12">
      <c r="A3697" s="62" t="s">
        <v>3644</v>
      </c>
      <c r="B3697" s="62"/>
      <c r="C3697" s="62"/>
      <c r="D3697" s="62"/>
      <c r="E3697" s="62"/>
      <c r="F3697" s="62"/>
      <c r="G3697" s="62"/>
      <c r="H3697" s="62"/>
      <c r="I3697" s="62"/>
      <c r="J3697" s="62"/>
      <c r="K3697" s="62"/>
      <c r="L3697" s="62"/>
    </row>
    <row r="3698" ht="15" customHeight="1" spans="1:12">
      <c r="A3698" s="63" t="s">
        <v>2413</v>
      </c>
      <c r="B3698" s="63"/>
      <c r="C3698" s="63"/>
      <c r="D3698" s="64" t="s">
        <v>4</v>
      </c>
      <c r="E3698" s="64"/>
      <c r="F3698" s="64"/>
      <c r="G3698" s="64" t="s">
        <v>2297</v>
      </c>
      <c r="H3698" s="64" t="s">
        <v>2298</v>
      </c>
      <c r="I3698" s="64"/>
      <c r="J3698" s="64" t="s">
        <v>2299</v>
      </c>
      <c r="K3698" s="64"/>
      <c r="L3698" s="64" t="s">
        <v>2300</v>
      </c>
    </row>
    <row r="3699" ht="21" customHeight="1" spans="1:12">
      <c r="A3699" s="65" t="s">
        <v>2643</v>
      </c>
      <c r="B3699" s="66" t="s">
        <v>2644</v>
      </c>
      <c r="C3699" s="66"/>
      <c r="D3699" s="65" t="s">
        <v>14</v>
      </c>
      <c r="E3699" s="65"/>
      <c r="F3699" s="65"/>
      <c r="G3699" s="65" t="s">
        <v>35</v>
      </c>
      <c r="H3699" s="67">
        <v>14.03</v>
      </c>
      <c r="I3699" s="67"/>
      <c r="J3699" s="70">
        <v>2.71</v>
      </c>
      <c r="K3699" s="70"/>
      <c r="L3699" s="70">
        <f>ROUND(ROUND(H3699,8)*J3699,2)</f>
        <v>38.02</v>
      </c>
    </row>
    <row r="3700" ht="15" customHeight="1" spans="1:12">
      <c r="A3700" s="2"/>
      <c r="B3700" s="2"/>
      <c r="C3700" s="2"/>
      <c r="D3700" s="2"/>
      <c r="E3700" s="2"/>
      <c r="F3700" s="2"/>
      <c r="G3700" s="2"/>
      <c r="H3700" s="68" t="s">
        <v>2424</v>
      </c>
      <c r="I3700" s="68"/>
      <c r="J3700" s="68"/>
      <c r="K3700" s="68"/>
      <c r="L3700" s="71">
        <f>SUM(L3699:L3699)</f>
        <v>38.02</v>
      </c>
    </row>
    <row r="3701" ht="15" customHeight="1" spans="1:12">
      <c r="A3701" s="63" t="s">
        <v>2389</v>
      </c>
      <c r="B3701" s="63"/>
      <c r="C3701" s="63"/>
      <c r="D3701" s="64" t="s">
        <v>4</v>
      </c>
      <c r="E3701" s="64"/>
      <c r="F3701" s="64"/>
      <c r="G3701" s="64" t="s">
        <v>2297</v>
      </c>
      <c r="H3701" s="64" t="s">
        <v>2298</v>
      </c>
      <c r="I3701" s="64"/>
      <c r="J3701" s="64" t="s">
        <v>2299</v>
      </c>
      <c r="K3701" s="64"/>
      <c r="L3701" s="64" t="s">
        <v>2300</v>
      </c>
    </row>
    <row r="3702" ht="15" customHeight="1" spans="1:12">
      <c r="A3702" s="65" t="s">
        <v>2630</v>
      </c>
      <c r="B3702" s="66" t="s">
        <v>2631</v>
      </c>
      <c r="C3702" s="66"/>
      <c r="D3702" s="65" t="s">
        <v>14</v>
      </c>
      <c r="E3702" s="65"/>
      <c r="F3702" s="65"/>
      <c r="G3702" s="65" t="s">
        <v>2392</v>
      </c>
      <c r="H3702" s="67">
        <v>0.6174</v>
      </c>
      <c r="I3702" s="67"/>
      <c r="J3702" s="70">
        <v>32.27</v>
      </c>
      <c r="K3702" s="70"/>
      <c r="L3702" s="70">
        <f>ROUND(ROUND(H3702,8)*J3702,2)</f>
        <v>19.92</v>
      </c>
    </row>
    <row r="3703" ht="15" customHeight="1" spans="1:12">
      <c r="A3703" s="65" t="s">
        <v>2395</v>
      </c>
      <c r="B3703" s="66" t="s">
        <v>2396</v>
      </c>
      <c r="C3703" s="66"/>
      <c r="D3703" s="65" t="s">
        <v>14</v>
      </c>
      <c r="E3703" s="65"/>
      <c r="F3703" s="65"/>
      <c r="G3703" s="65" t="s">
        <v>2392</v>
      </c>
      <c r="H3703" s="67">
        <v>0.6174</v>
      </c>
      <c r="I3703" s="67"/>
      <c r="J3703" s="70">
        <v>23.23</v>
      </c>
      <c r="K3703" s="70"/>
      <c r="L3703" s="70">
        <f>ROUND(ROUND(H3703,8)*J3703,2)</f>
        <v>14.34</v>
      </c>
    </row>
    <row r="3704" ht="18" customHeight="1" spans="1:12">
      <c r="A3704" s="2"/>
      <c r="B3704" s="2"/>
      <c r="C3704" s="2"/>
      <c r="D3704" s="2"/>
      <c r="E3704" s="2"/>
      <c r="F3704" s="2"/>
      <c r="G3704" s="2"/>
      <c r="H3704" s="68" t="s">
        <v>2393</v>
      </c>
      <c r="I3704" s="68"/>
      <c r="J3704" s="68"/>
      <c r="K3704" s="68"/>
      <c r="L3704" s="71">
        <f>SUM(L3702:L3703)</f>
        <v>34.26</v>
      </c>
    </row>
    <row r="3705" ht="15" customHeight="1" spans="1:12">
      <c r="A3705" s="63" t="s">
        <v>2314</v>
      </c>
      <c r="B3705" s="63"/>
      <c r="C3705" s="63"/>
      <c r="D3705" s="64" t="s">
        <v>4</v>
      </c>
      <c r="E3705" s="64"/>
      <c r="F3705" s="64"/>
      <c r="G3705" s="64" t="s">
        <v>2297</v>
      </c>
      <c r="H3705" s="64" t="s">
        <v>2298</v>
      </c>
      <c r="I3705" s="64"/>
      <c r="J3705" s="64" t="s">
        <v>2299</v>
      </c>
      <c r="K3705" s="64"/>
      <c r="L3705" s="64" t="s">
        <v>2300</v>
      </c>
    </row>
    <row r="3706" ht="21" customHeight="1" spans="1:12">
      <c r="A3706" s="65" t="s">
        <v>3082</v>
      </c>
      <c r="B3706" s="66" t="s">
        <v>3083</v>
      </c>
      <c r="C3706" s="66"/>
      <c r="D3706" s="65" t="s">
        <v>14</v>
      </c>
      <c r="E3706" s="65"/>
      <c r="F3706" s="65"/>
      <c r="G3706" s="65" t="s">
        <v>51</v>
      </c>
      <c r="H3706" s="67">
        <v>0.0074</v>
      </c>
      <c r="I3706" s="67"/>
      <c r="J3706" s="70">
        <v>711.11</v>
      </c>
      <c r="K3706" s="70"/>
      <c r="L3706" s="70">
        <f>ROUND(ROUND(H3706,8)*J3706,2)</f>
        <v>5.26</v>
      </c>
    </row>
    <row r="3707" ht="15" customHeight="1" spans="1:12">
      <c r="A3707" s="2"/>
      <c r="B3707" s="2"/>
      <c r="C3707" s="2"/>
      <c r="D3707" s="2"/>
      <c r="E3707" s="2"/>
      <c r="F3707" s="2"/>
      <c r="G3707" s="2"/>
      <c r="H3707" s="68" t="s">
        <v>2317</v>
      </c>
      <c r="I3707" s="68"/>
      <c r="J3707" s="68"/>
      <c r="K3707" s="68"/>
      <c r="L3707" s="71">
        <f>SUM(L3706:L3706)</f>
        <v>5.26</v>
      </c>
    </row>
    <row r="3708" ht="15" customHeight="1" spans="1:12">
      <c r="A3708" s="93" t="s">
        <v>3645</v>
      </c>
      <c r="B3708" s="93"/>
      <c r="C3708" s="93"/>
      <c r="D3708" s="93"/>
      <c r="E3708" s="2"/>
      <c r="F3708" s="2"/>
      <c r="G3708" s="2"/>
      <c r="H3708" s="69" t="s">
        <v>2318</v>
      </c>
      <c r="I3708" s="69"/>
      <c r="J3708" s="69"/>
      <c r="K3708" s="69"/>
      <c r="L3708" s="72">
        <v>77.54</v>
      </c>
    </row>
    <row r="3709" ht="2.1" customHeight="1" spans="1:12">
      <c r="A3709" s="93"/>
      <c r="B3709" s="93"/>
      <c r="C3709" s="93"/>
      <c r="D3709" s="93"/>
      <c r="E3709" s="2"/>
      <c r="F3709" s="2"/>
      <c r="G3709" s="2"/>
      <c r="H3709" s="2"/>
      <c r="I3709" s="2"/>
      <c r="J3709" s="2"/>
      <c r="K3709" s="2"/>
      <c r="L3709" s="2"/>
    </row>
    <row r="3710" ht="9.95" customHeight="1" spans="1:12">
      <c r="A3710" s="2"/>
      <c r="B3710" s="2"/>
      <c r="C3710" s="2"/>
      <c r="D3710" s="2"/>
      <c r="E3710" s="2"/>
      <c r="F3710" s="2"/>
      <c r="G3710" s="2"/>
      <c r="H3710" s="61"/>
      <c r="I3710" s="61"/>
      <c r="J3710" s="61"/>
      <c r="K3710" s="61"/>
      <c r="L3710" s="61"/>
    </row>
    <row r="3711" ht="20.1" customHeight="1" spans="1:12">
      <c r="A3711" s="62" t="s">
        <v>3646</v>
      </c>
      <c r="B3711" s="62"/>
      <c r="C3711" s="62"/>
      <c r="D3711" s="62"/>
      <c r="E3711" s="62"/>
      <c r="F3711" s="62"/>
      <c r="G3711" s="62"/>
      <c r="H3711" s="62"/>
      <c r="I3711" s="62"/>
      <c r="J3711" s="62"/>
      <c r="K3711" s="62"/>
      <c r="L3711" s="62"/>
    </row>
    <row r="3712" ht="15" customHeight="1" spans="1:12">
      <c r="A3712" s="63" t="s">
        <v>2413</v>
      </c>
      <c r="B3712" s="63"/>
      <c r="C3712" s="63"/>
      <c r="D3712" s="64" t="s">
        <v>4</v>
      </c>
      <c r="E3712" s="64"/>
      <c r="F3712" s="64"/>
      <c r="G3712" s="64" t="s">
        <v>2297</v>
      </c>
      <c r="H3712" s="64" t="s">
        <v>2298</v>
      </c>
      <c r="I3712" s="64"/>
      <c r="J3712" s="64" t="s">
        <v>2299</v>
      </c>
      <c r="K3712" s="64"/>
      <c r="L3712" s="64" t="s">
        <v>2300</v>
      </c>
    </row>
    <row r="3713" ht="21" customHeight="1" spans="1:12">
      <c r="A3713" s="65" t="s">
        <v>2643</v>
      </c>
      <c r="B3713" s="66" t="s">
        <v>2644</v>
      </c>
      <c r="C3713" s="66"/>
      <c r="D3713" s="65" t="s">
        <v>14</v>
      </c>
      <c r="E3713" s="65"/>
      <c r="F3713" s="65"/>
      <c r="G3713" s="65" t="s">
        <v>35</v>
      </c>
      <c r="H3713" s="67">
        <v>4.39</v>
      </c>
      <c r="I3713" s="67"/>
      <c r="J3713" s="70">
        <v>2.71</v>
      </c>
      <c r="K3713" s="70"/>
      <c r="L3713" s="70">
        <f>ROUND(ROUND(H3713,8)*J3713,2)</f>
        <v>11.9</v>
      </c>
    </row>
    <row r="3714" ht="15" customHeight="1" spans="1:12">
      <c r="A3714" s="2"/>
      <c r="B3714" s="2"/>
      <c r="C3714" s="2"/>
      <c r="D3714" s="2"/>
      <c r="E3714" s="2"/>
      <c r="F3714" s="2"/>
      <c r="G3714" s="2"/>
      <c r="H3714" s="68" t="s">
        <v>2424</v>
      </c>
      <c r="I3714" s="68"/>
      <c r="J3714" s="68"/>
      <c r="K3714" s="68"/>
      <c r="L3714" s="71">
        <f>SUM(L3713:L3713)</f>
        <v>11.9</v>
      </c>
    </row>
    <row r="3715" ht="15" customHeight="1" spans="1:12">
      <c r="A3715" s="63" t="s">
        <v>2389</v>
      </c>
      <c r="B3715" s="63"/>
      <c r="C3715" s="63"/>
      <c r="D3715" s="64" t="s">
        <v>4</v>
      </c>
      <c r="E3715" s="64"/>
      <c r="F3715" s="64"/>
      <c r="G3715" s="64" t="s">
        <v>2297</v>
      </c>
      <c r="H3715" s="64" t="s">
        <v>2298</v>
      </c>
      <c r="I3715" s="64"/>
      <c r="J3715" s="64" t="s">
        <v>2299</v>
      </c>
      <c r="K3715" s="64"/>
      <c r="L3715" s="64" t="s">
        <v>2300</v>
      </c>
    </row>
    <row r="3716" ht="15" customHeight="1" spans="1:12">
      <c r="A3716" s="65" t="s">
        <v>2630</v>
      </c>
      <c r="B3716" s="66" t="s">
        <v>2631</v>
      </c>
      <c r="C3716" s="66"/>
      <c r="D3716" s="65" t="s">
        <v>14</v>
      </c>
      <c r="E3716" s="65"/>
      <c r="F3716" s="65"/>
      <c r="G3716" s="65" t="s">
        <v>2392</v>
      </c>
      <c r="H3716" s="67">
        <v>0.6174</v>
      </c>
      <c r="I3716" s="67"/>
      <c r="J3716" s="70">
        <v>32.27</v>
      </c>
      <c r="K3716" s="70"/>
      <c r="L3716" s="70">
        <f>ROUND(ROUND(H3716,8)*J3716,2)</f>
        <v>19.92</v>
      </c>
    </row>
    <row r="3717" ht="15" customHeight="1" spans="1:12">
      <c r="A3717" s="65" t="s">
        <v>2395</v>
      </c>
      <c r="B3717" s="66" t="s">
        <v>2396</v>
      </c>
      <c r="C3717" s="66"/>
      <c r="D3717" s="65" t="s">
        <v>14</v>
      </c>
      <c r="E3717" s="65"/>
      <c r="F3717" s="65"/>
      <c r="G3717" s="65" t="s">
        <v>2392</v>
      </c>
      <c r="H3717" s="67">
        <v>0.6174</v>
      </c>
      <c r="I3717" s="67"/>
      <c r="J3717" s="70">
        <v>23.23</v>
      </c>
      <c r="K3717" s="70"/>
      <c r="L3717" s="70">
        <f>ROUND(ROUND(H3717,8)*J3717,2)</f>
        <v>14.34</v>
      </c>
    </row>
    <row r="3718" ht="18" customHeight="1" spans="1:12">
      <c r="A3718" s="2"/>
      <c r="B3718" s="2"/>
      <c r="C3718" s="2"/>
      <c r="D3718" s="2"/>
      <c r="E3718" s="2"/>
      <c r="F3718" s="2"/>
      <c r="G3718" s="2"/>
      <c r="H3718" s="68" t="s">
        <v>2393</v>
      </c>
      <c r="I3718" s="68"/>
      <c r="J3718" s="68"/>
      <c r="K3718" s="68"/>
      <c r="L3718" s="71">
        <f>SUM(L3716:L3717)</f>
        <v>34.26</v>
      </c>
    </row>
    <row r="3719" ht="15" customHeight="1" spans="1:12">
      <c r="A3719" s="63" t="s">
        <v>2314</v>
      </c>
      <c r="B3719" s="63"/>
      <c r="C3719" s="63"/>
      <c r="D3719" s="64" t="s">
        <v>4</v>
      </c>
      <c r="E3719" s="64"/>
      <c r="F3719" s="64"/>
      <c r="G3719" s="64" t="s">
        <v>2297</v>
      </c>
      <c r="H3719" s="64" t="s">
        <v>2298</v>
      </c>
      <c r="I3719" s="64"/>
      <c r="J3719" s="64" t="s">
        <v>2299</v>
      </c>
      <c r="K3719" s="64"/>
      <c r="L3719" s="64" t="s">
        <v>2300</v>
      </c>
    </row>
    <row r="3720" ht="21" customHeight="1" spans="1:12">
      <c r="A3720" s="65" t="s">
        <v>3082</v>
      </c>
      <c r="B3720" s="66" t="s">
        <v>3083</v>
      </c>
      <c r="C3720" s="66"/>
      <c r="D3720" s="65" t="s">
        <v>14</v>
      </c>
      <c r="E3720" s="65"/>
      <c r="F3720" s="65"/>
      <c r="G3720" s="65" t="s">
        <v>51</v>
      </c>
      <c r="H3720" s="67">
        <v>0.0074</v>
      </c>
      <c r="I3720" s="67"/>
      <c r="J3720" s="70">
        <v>711.11</v>
      </c>
      <c r="K3720" s="70"/>
      <c r="L3720" s="70">
        <f>ROUND(ROUND(H3720,8)*J3720,2)</f>
        <v>5.26</v>
      </c>
    </row>
    <row r="3721" ht="15" customHeight="1" spans="1:12">
      <c r="A3721" s="2"/>
      <c r="B3721" s="2"/>
      <c r="C3721" s="2"/>
      <c r="D3721" s="2"/>
      <c r="E3721" s="2"/>
      <c r="F3721" s="2"/>
      <c r="G3721" s="2"/>
      <c r="H3721" s="68" t="s">
        <v>2317</v>
      </c>
      <c r="I3721" s="68"/>
      <c r="J3721" s="68"/>
      <c r="K3721" s="68"/>
      <c r="L3721" s="71">
        <f>SUM(L3720:L3720)</f>
        <v>5.26</v>
      </c>
    </row>
    <row r="3722" ht="15" customHeight="1" spans="1:12">
      <c r="A3722" s="93" t="s">
        <v>3647</v>
      </c>
      <c r="B3722" s="93"/>
      <c r="C3722" s="93"/>
      <c r="D3722" s="93"/>
      <c r="E3722" s="2"/>
      <c r="F3722" s="2"/>
      <c r="G3722" s="2"/>
      <c r="H3722" s="69" t="s">
        <v>2318</v>
      </c>
      <c r="I3722" s="69"/>
      <c r="J3722" s="69"/>
      <c r="K3722" s="69"/>
      <c r="L3722" s="72">
        <v>51.42</v>
      </c>
    </row>
    <row r="3723" ht="2.1" customHeight="1" spans="1:12">
      <c r="A3723" s="93"/>
      <c r="B3723" s="93"/>
      <c r="C3723" s="93"/>
      <c r="D3723" s="93"/>
      <c r="E3723" s="2"/>
      <c r="F3723" s="2"/>
      <c r="G3723" s="2"/>
      <c r="H3723" s="2"/>
      <c r="I3723" s="2"/>
      <c r="J3723" s="2"/>
      <c r="K3723" s="2"/>
      <c r="L3723" s="2"/>
    </row>
    <row r="3724" ht="9.95" customHeight="1" spans="1:12">
      <c r="A3724" s="2"/>
      <c r="B3724" s="2"/>
      <c r="C3724" s="2"/>
      <c r="D3724" s="2"/>
      <c r="E3724" s="2"/>
      <c r="F3724" s="2"/>
      <c r="G3724" s="2"/>
      <c r="H3724" s="61"/>
      <c r="I3724" s="61"/>
      <c r="J3724" s="61"/>
      <c r="K3724" s="61"/>
      <c r="L3724" s="61"/>
    </row>
    <row r="3725" ht="20.1" customHeight="1" spans="1:12">
      <c r="A3725" s="62" t="s">
        <v>3648</v>
      </c>
      <c r="B3725" s="62"/>
      <c r="C3725" s="62"/>
      <c r="D3725" s="62"/>
      <c r="E3725" s="62"/>
      <c r="F3725" s="62"/>
      <c r="G3725" s="62"/>
      <c r="H3725" s="62"/>
      <c r="I3725" s="62"/>
      <c r="J3725" s="62"/>
      <c r="K3725" s="62"/>
      <c r="L3725" s="62"/>
    </row>
    <row r="3726" ht="15" customHeight="1" spans="1:12">
      <c r="A3726" s="63" t="s">
        <v>2413</v>
      </c>
      <c r="B3726" s="63"/>
      <c r="C3726" s="63"/>
      <c r="D3726" s="64" t="s">
        <v>4</v>
      </c>
      <c r="E3726" s="64"/>
      <c r="F3726" s="64"/>
      <c r="G3726" s="64" t="s">
        <v>2297</v>
      </c>
      <c r="H3726" s="64" t="s">
        <v>2298</v>
      </c>
      <c r="I3726" s="64"/>
      <c r="J3726" s="64" t="s">
        <v>2299</v>
      </c>
      <c r="K3726" s="64"/>
      <c r="L3726" s="64" t="s">
        <v>2300</v>
      </c>
    </row>
    <row r="3727" ht="21" customHeight="1" spans="1:12">
      <c r="A3727" s="65" t="s">
        <v>3232</v>
      </c>
      <c r="B3727" s="66" t="s">
        <v>3233</v>
      </c>
      <c r="C3727" s="66"/>
      <c r="D3727" s="65" t="s">
        <v>14</v>
      </c>
      <c r="E3727" s="65"/>
      <c r="F3727" s="65"/>
      <c r="G3727" s="65" t="s">
        <v>35</v>
      </c>
      <c r="H3727" s="67">
        <v>1</v>
      </c>
      <c r="I3727" s="67"/>
      <c r="J3727" s="70">
        <v>4.14</v>
      </c>
      <c r="K3727" s="70"/>
      <c r="L3727" s="70">
        <f>TRUNC(TRUNC(H3727,8)*J3727,2)</f>
        <v>4.14</v>
      </c>
    </row>
    <row r="3728" ht="15" customHeight="1" spans="1:12">
      <c r="A3728" s="2"/>
      <c r="B3728" s="2"/>
      <c r="C3728" s="2"/>
      <c r="D3728" s="2"/>
      <c r="E3728" s="2"/>
      <c r="F3728" s="2"/>
      <c r="G3728" s="2"/>
      <c r="H3728" s="68" t="s">
        <v>2424</v>
      </c>
      <c r="I3728" s="68"/>
      <c r="J3728" s="68"/>
      <c r="K3728" s="68"/>
      <c r="L3728" s="71">
        <f>SUM(L3727:L3727)</f>
        <v>4.14</v>
      </c>
    </row>
    <row r="3729" ht="15" customHeight="1" spans="1:12">
      <c r="A3729" s="63" t="s">
        <v>2389</v>
      </c>
      <c r="B3729" s="63"/>
      <c r="C3729" s="63"/>
      <c r="D3729" s="64" t="s">
        <v>4</v>
      </c>
      <c r="E3729" s="64"/>
      <c r="F3729" s="64"/>
      <c r="G3729" s="64" t="s">
        <v>2297</v>
      </c>
      <c r="H3729" s="64" t="s">
        <v>2298</v>
      </c>
      <c r="I3729" s="64"/>
      <c r="J3729" s="64" t="s">
        <v>2299</v>
      </c>
      <c r="K3729" s="64"/>
      <c r="L3729" s="64" t="s">
        <v>2300</v>
      </c>
    </row>
    <row r="3730" ht="21" customHeight="1" spans="1:12">
      <c r="A3730" s="65" t="s">
        <v>3219</v>
      </c>
      <c r="B3730" s="66" t="s">
        <v>3220</v>
      </c>
      <c r="C3730" s="66"/>
      <c r="D3730" s="65" t="s">
        <v>14</v>
      </c>
      <c r="E3730" s="65"/>
      <c r="F3730" s="65"/>
      <c r="G3730" s="65" t="s">
        <v>2392</v>
      </c>
      <c r="H3730" s="67">
        <v>0.235</v>
      </c>
      <c r="I3730" s="67"/>
      <c r="J3730" s="70">
        <v>24.39</v>
      </c>
      <c r="K3730" s="70"/>
      <c r="L3730" s="70">
        <f>TRUNC(TRUNC(H3730,8)*J3730,2)</f>
        <v>5.73</v>
      </c>
    </row>
    <row r="3731" ht="15" customHeight="1" spans="1:12">
      <c r="A3731" s="65" t="s">
        <v>2710</v>
      </c>
      <c r="B3731" s="66" t="s">
        <v>2711</v>
      </c>
      <c r="C3731" s="66"/>
      <c r="D3731" s="65" t="s">
        <v>14</v>
      </c>
      <c r="E3731" s="65"/>
      <c r="F3731" s="65"/>
      <c r="G3731" s="65" t="s">
        <v>2392</v>
      </c>
      <c r="H3731" s="67">
        <v>0.235</v>
      </c>
      <c r="I3731" s="67"/>
      <c r="J3731" s="70">
        <v>32.69</v>
      </c>
      <c r="K3731" s="70"/>
      <c r="L3731" s="70">
        <f>TRUNC(TRUNC(H3731,8)*J3731,2)</f>
        <v>7.68</v>
      </c>
    </row>
    <row r="3732" ht="18" customHeight="1" spans="1:12">
      <c r="A3732" s="2"/>
      <c r="B3732" s="2"/>
      <c r="C3732" s="2"/>
      <c r="D3732" s="2"/>
      <c r="E3732" s="2"/>
      <c r="F3732" s="2"/>
      <c r="G3732" s="2"/>
      <c r="H3732" s="68" t="s">
        <v>2393</v>
      </c>
      <c r="I3732" s="68"/>
      <c r="J3732" s="68"/>
      <c r="K3732" s="68"/>
      <c r="L3732" s="71">
        <f>SUM(L3730:L3731)</f>
        <v>13.41</v>
      </c>
    </row>
    <row r="3733" ht="15" customHeight="1" spans="1:12">
      <c r="A3733" s="2"/>
      <c r="B3733" s="2"/>
      <c r="C3733" s="2"/>
      <c r="D3733" s="2"/>
      <c r="E3733" s="2"/>
      <c r="F3733" s="2"/>
      <c r="G3733" s="2"/>
      <c r="H3733" s="69" t="s">
        <v>2318</v>
      </c>
      <c r="I3733" s="69"/>
      <c r="J3733" s="69"/>
      <c r="K3733" s="69"/>
      <c r="L3733" s="72">
        <f>SUM(L3728,L3732)</f>
        <v>17.55</v>
      </c>
    </row>
    <row r="3734" ht="9.95" customHeight="1" spans="1:12">
      <c r="A3734" s="2"/>
      <c r="B3734" s="2"/>
      <c r="C3734" s="2"/>
      <c r="D3734" s="2"/>
      <c r="E3734" s="2"/>
      <c r="F3734" s="2"/>
      <c r="G3734" s="2"/>
      <c r="H3734" s="61"/>
      <c r="I3734" s="61"/>
      <c r="J3734" s="61"/>
      <c r="K3734" s="61"/>
      <c r="L3734" s="61"/>
    </row>
    <row r="3735" ht="20.1" customHeight="1" spans="1:12">
      <c r="A3735" s="62" t="s">
        <v>3649</v>
      </c>
      <c r="B3735" s="62"/>
      <c r="C3735" s="62"/>
      <c r="D3735" s="62"/>
      <c r="E3735" s="62"/>
      <c r="F3735" s="62"/>
      <c r="G3735" s="62"/>
      <c r="H3735" s="62"/>
      <c r="I3735" s="62"/>
      <c r="J3735" s="62"/>
      <c r="K3735" s="62"/>
      <c r="L3735" s="62"/>
    </row>
    <row r="3736" ht="15" customHeight="1" spans="1:12">
      <c r="A3736" s="63" t="s">
        <v>2413</v>
      </c>
      <c r="B3736" s="63"/>
      <c r="C3736" s="63"/>
      <c r="D3736" s="64" t="s">
        <v>4</v>
      </c>
      <c r="E3736" s="64"/>
      <c r="F3736" s="64"/>
      <c r="G3736" s="64" t="s">
        <v>2297</v>
      </c>
      <c r="H3736" s="64" t="s">
        <v>2298</v>
      </c>
      <c r="I3736" s="64"/>
      <c r="J3736" s="64" t="s">
        <v>2299</v>
      </c>
      <c r="K3736" s="64"/>
      <c r="L3736" s="64" t="s">
        <v>2300</v>
      </c>
    </row>
    <row r="3737" ht="21" customHeight="1" spans="1:12">
      <c r="A3737" s="65" t="s">
        <v>3650</v>
      </c>
      <c r="B3737" s="66" t="s">
        <v>3651</v>
      </c>
      <c r="C3737" s="66"/>
      <c r="D3737" s="65" t="s">
        <v>14</v>
      </c>
      <c r="E3737" s="65"/>
      <c r="F3737" s="65"/>
      <c r="G3737" s="65" t="s">
        <v>35</v>
      </c>
      <c r="H3737" s="67">
        <v>1</v>
      </c>
      <c r="I3737" s="67"/>
      <c r="J3737" s="70">
        <v>5.01</v>
      </c>
      <c r="K3737" s="70"/>
      <c r="L3737" s="70">
        <f>TRUNC(TRUNC(H3737,8)*J3737,2)</f>
        <v>5.01</v>
      </c>
    </row>
    <row r="3738" ht="15" customHeight="1" spans="1:12">
      <c r="A3738" s="2"/>
      <c r="B3738" s="2"/>
      <c r="C3738" s="2"/>
      <c r="D3738" s="2"/>
      <c r="E3738" s="2"/>
      <c r="F3738" s="2"/>
      <c r="G3738" s="2"/>
      <c r="H3738" s="68" t="s">
        <v>2424</v>
      </c>
      <c r="I3738" s="68"/>
      <c r="J3738" s="68"/>
      <c r="K3738" s="68"/>
      <c r="L3738" s="71">
        <f>SUM(L3737:L3737)</f>
        <v>5.01</v>
      </c>
    </row>
    <row r="3739" ht="15" customHeight="1" spans="1:12">
      <c r="A3739" s="63" t="s">
        <v>2389</v>
      </c>
      <c r="B3739" s="63"/>
      <c r="C3739" s="63"/>
      <c r="D3739" s="64" t="s">
        <v>4</v>
      </c>
      <c r="E3739" s="64"/>
      <c r="F3739" s="64"/>
      <c r="G3739" s="64" t="s">
        <v>2297</v>
      </c>
      <c r="H3739" s="64" t="s">
        <v>2298</v>
      </c>
      <c r="I3739" s="64"/>
      <c r="J3739" s="64" t="s">
        <v>2299</v>
      </c>
      <c r="K3739" s="64"/>
      <c r="L3739" s="64" t="s">
        <v>2300</v>
      </c>
    </row>
    <row r="3740" ht="21" customHeight="1" spans="1:12">
      <c r="A3740" s="65" t="s">
        <v>3219</v>
      </c>
      <c r="B3740" s="66" t="s">
        <v>3220</v>
      </c>
      <c r="C3740" s="66"/>
      <c r="D3740" s="65" t="s">
        <v>14</v>
      </c>
      <c r="E3740" s="65"/>
      <c r="F3740" s="65"/>
      <c r="G3740" s="65" t="s">
        <v>2392</v>
      </c>
      <c r="H3740" s="67">
        <v>0.3365</v>
      </c>
      <c r="I3740" s="67"/>
      <c r="J3740" s="70">
        <v>24.39</v>
      </c>
      <c r="K3740" s="70"/>
      <c r="L3740" s="70">
        <f>TRUNC(TRUNC(H3740,8)*J3740,2)</f>
        <v>8.2</v>
      </c>
    </row>
    <row r="3741" ht="15" customHeight="1" spans="1:12">
      <c r="A3741" s="65" t="s">
        <v>2710</v>
      </c>
      <c r="B3741" s="66" t="s">
        <v>2711</v>
      </c>
      <c r="C3741" s="66"/>
      <c r="D3741" s="65" t="s">
        <v>14</v>
      </c>
      <c r="E3741" s="65"/>
      <c r="F3741" s="65"/>
      <c r="G3741" s="65" t="s">
        <v>2392</v>
      </c>
      <c r="H3741" s="67">
        <v>0.3365</v>
      </c>
      <c r="I3741" s="67"/>
      <c r="J3741" s="70">
        <v>32.69</v>
      </c>
      <c r="K3741" s="70"/>
      <c r="L3741" s="70">
        <f>TRUNC(TRUNC(H3741,8)*J3741,2)</f>
        <v>11</v>
      </c>
    </row>
    <row r="3742" ht="18" customHeight="1" spans="1:12">
      <c r="A3742" s="2"/>
      <c r="B3742" s="2"/>
      <c r="C3742" s="2"/>
      <c r="D3742" s="2"/>
      <c r="E3742" s="2"/>
      <c r="F3742" s="2"/>
      <c r="G3742" s="2"/>
      <c r="H3742" s="68" t="s">
        <v>2393</v>
      </c>
      <c r="I3742" s="68"/>
      <c r="J3742" s="68"/>
      <c r="K3742" s="68"/>
      <c r="L3742" s="71">
        <f>SUM(L3740:L3741)</f>
        <v>19.2</v>
      </c>
    </row>
    <row r="3743" ht="15" customHeight="1" spans="1:12">
      <c r="A3743" s="2"/>
      <c r="B3743" s="2"/>
      <c r="C3743" s="2"/>
      <c r="D3743" s="2"/>
      <c r="E3743" s="2"/>
      <c r="F3743" s="2"/>
      <c r="G3743" s="2"/>
      <c r="H3743" s="69" t="s">
        <v>2318</v>
      </c>
      <c r="I3743" s="69"/>
      <c r="J3743" s="69"/>
      <c r="K3743" s="69"/>
      <c r="L3743" s="72">
        <f>SUM(L3738,L3742)</f>
        <v>24.21</v>
      </c>
    </row>
    <row r="3744" ht="9.95" customHeight="1" spans="1:12">
      <c r="A3744" s="2"/>
      <c r="B3744" s="2"/>
      <c r="C3744" s="2"/>
      <c r="D3744" s="2"/>
      <c r="E3744" s="2"/>
      <c r="F3744" s="2"/>
      <c r="G3744" s="2"/>
      <c r="H3744" s="61"/>
      <c r="I3744" s="61"/>
      <c r="J3744" s="61"/>
      <c r="K3744" s="61"/>
      <c r="L3744" s="61"/>
    </row>
    <row r="3745" ht="20.1" customHeight="1" spans="1:12">
      <c r="A3745" s="62" t="s">
        <v>3652</v>
      </c>
      <c r="B3745" s="62"/>
      <c r="C3745" s="62"/>
      <c r="D3745" s="62"/>
      <c r="E3745" s="62"/>
      <c r="F3745" s="62"/>
      <c r="G3745" s="62"/>
      <c r="H3745" s="62"/>
      <c r="I3745" s="62"/>
      <c r="J3745" s="62"/>
      <c r="K3745" s="62"/>
      <c r="L3745" s="62"/>
    </row>
    <row r="3746" ht="15" customHeight="1" spans="1:12">
      <c r="A3746" s="63" t="s">
        <v>2413</v>
      </c>
      <c r="B3746" s="63"/>
      <c r="C3746" s="63"/>
      <c r="D3746" s="64" t="s">
        <v>4</v>
      </c>
      <c r="E3746" s="64"/>
      <c r="F3746" s="64"/>
      <c r="G3746" s="64" t="s">
        <v>2297</v>
      </c>
      <c r="H3746" s="64" t="s">
        <v>2298</v>
      </c>
      <c r="I3746" s="64"/>
      <c r="J3746" s="64" t="s">
        <v>2299</v>
      </c>
      <c r="K3746" s="64"/>
      <c r="L3746" s="64" t="s">
        <v>2300</v>
      </c>
    </row>
    <row r="3747" ht="21" customHeight="1" spans="1:12">
      <c r="A3747" s="65" t="s">
        <v>3653</v>
      </c>
      <c r="B3747" s="66" t="s">
        <v>3654</v>
      </c>
      <c r="C3747" s="66"/>
      <c r="D3747" s="65" t="s">
        <v>14</v>
      </c>
      <c r="E3747" s="65"/>
      <c r="F3747" s="65"/>
      <c r="G3747" s="65" t="s">
        <v>35</v>
      </c>
      <c r="H3747" s="67">
        <v>1</v>
      </c>
      <c r="I3747" s="67"/>
      <c r="J3747" s="70">
        <v>41.8</v>
      </c>
      <c r="K3747" s="70"/>
      <c r="L3747" s="70">
        <f>TRUNC(TRUNC(H3747,8)*J3747,2)</f>
        <v>41.8</v>
      </c>
    </row>
    <row r="3748" ht="15" customHeight="1" spans="1:12">
      <c r="A3748" s="2"/>
      <c r="B3748" s="2"/>
      <c r="C3748" s="2"/>
      <c r="D3748" s="2"/>
      <c r="E3748" s="2"/>
      <c r="F3748" s="2"/>
      <c r="G3748" s="2"/>
      <c r="H3748" s="68" t="s">
        <v>2424</v>
      </c>
      <c r="I3748" s="68"/>
      <c r="J3748" s="68"/>
      <c r="K3748" s="68"/>
      <c r="L3748" s="71">
        <f>SUM(L3747:L3747)</f>
        <v>41.8</v>
      </c>
    </row>
    <row r="3749" ht="15" customHeight="1" spans="1:12">
      <c r="A3749" s="63" t="s">
        <v>2389</v>
      </c>
      <c r="B3749" s="63"/>
      <c r="C3749" s="63"/>
      <c r="D3749" s="64" t="s">
        <v>4</v>
      </c>
      <c r="E3749" s="64"/>
      <c r="F3749" s="64"/>
      <c r="G3749" s="64" t="s">
        <v>2297</v>
      </c>
      <c r="H3749" s="64" t="s">
        <v>2298</v>
      </c>
      <c r="I3749" s="64"/>
      <c r="J3749" s="64" t="s">
        <v>2299</v>
      </c>
      <c r="K3749" s="64"/>
      <c r="L3749" s="64" t="s">
        <v>2300</v>
      </c>
    </row>
    <row r="3750" ht="21" customHeight="1" spans="1:12">
      <c r="A3750" s="65" t="s">
        <v>3219</v>
      </c>
      <c r="B3750" s="66" t="s">
        <v>3220</v>
      </c>
      <c r="C3750" s="66"/>
      <c r="D3750" s="65" t="s">
        <v>14</v>
      </c>
      <c r="E3750" s="65"/>
      <c r="F3750" s="65"/>
      <c r="G3750" s="65" t="s">
        <v>2392</v>
      </c>
      <c r="H3750" s="67">
        <v>0.639</v>
      </c>
      <c r="I3750" s="67"/>
      <c r="J3750" s="70">
        <v>24.39</v>
      </c>
      <c r="K3750" s="70"/>
      <c r="L3750" s="70">
        <f>TRUNC(TRUNC(H3750,8)*J3750,2)</f>
        <v>15.58</v>
      </c>
    </row>
    <row r="3751" ht="15" customHeight="1" spans="1:12">
      <c r="A3751" s="65" t="s">
        <v>2710</v>
      </c>
      <c r="B3751" s="66" t="s">
        <v>2711</v>
      </c>
      <c r="C3751" s="66"/>
      <c r="D3751" s="65" t="s">
        <v>14</v>
      </c>
      <c r="E3751" s="65"/>
      <c r="F3751" s="65"/>
      <c r="G3751" s="65" t="s">
        <v>2392</v>
      </c>
      <c r="H3751" s="67">
        <v>0.639</v>
      </c>
      <c r="I3751" s="67"/>
      <c r="J3751" s="70">
        <v>32.69</v>
      </c>
      <c r="K3751" s="70"/>
      <c r="L3751" s="70">
        <f>TRUNC(TRUNC(H3751,8)*J3751,2)</f>
        <v>20.88</v>
      </c>
    </row>
    <row r="3752" ht="18" customHeight="1" spans="1:12">
      <c r="A3752" s="2"/>
      <c r="B3752" s="2"/>
      <c r="C3752" s="2"/>
      <c r="D3752" s="2"/>
      <c r="E3752" s="2"/>
      <c r="F3752" s="2"/>
      <c r="G3752" s="2"/>
      <c r="H3752" s="68" t="s">
        <v>2393</v>
      </c>
      <c r="I3752" s="68"/>
      <c r="J3752" s="68"/>
      <c r="K3752" s="68"/>
      <c r="L3752" s="71">
        <f>SUM(L3750:L3751)</f>
        <v>36.46</v>
      </c>
    </row>
    <row r="3753" ht="15" customHeight="1" spans="1:12">
      <c r="A3753" s="2"/>
      <c r="B3753" s="2"/>
      <c r="C3753" s="2"/>
      <c r="D3753" s="2"/>
      <c r="E3753" s="2"/>
      <c r="F3753" s="2"/>
      <c r="G3753" s="2"/>
      <c r="H3753" s="69" t="s">
        <v>2318</v>
      </c>
      <c r="I3753" s="69"/>
      <c r="J3753" s="69"/>
      <c r="K3753" s="69"/>
      <c r="L3753" s="72">
        <f>SUM(L3748,L3752)</f>
        <v>78.26</v>
      </c>
    </row>
    <row r="3754" ht="9.95" customHeight="1" spans="1:12">
      <c r="A3754" s="2"/>
      <c r="B3754" s="2"/>
      <c r="C3754" s="2"/>
      <c r="D3754" s="2"/>
      <c r="E3754" s="2"/>
      <c r="F3754" s="2"/>
      <c r="G3754" s="2"/>
      <c r="H3754" s="61"/>
      <c r="I3754" s="61"/>
      <c r="J3754" s="61"/>
      <c r="K3754" s="61"/>
      <c r="L3754" s="61"/>
    </row>
    <row r="3755" ht="20.1" customHeight="1" spans="1:12">
      <c r="A3755" s="62" t="s">
        <v>3655</v>
      </c>
      <c r="B3755" s="62"/>
      <c r="C3755" s="62"/>
      <c r="D3755" s="62"/>
      <c r="E3755" s="62"/>
      <c r="F3755" s="62"/>
      <c r="G3755" s="62"/>
      <c r="H3755" s="62"/>
      <c r="I3755" s="62"/>
      <c r="J3755" s="62"/>
      <c r="K3755" s="62"/>
      <c r="L3755" s="62"/>
    </row>
    <row r="3756" ht="15" customHeight="1" spans="1:12">
      <c r="A3756" s="63" t="s">
        <v>2413</v>
      </c>
      <c r="B3756" s="63"/>
      <c r="C3756" s="63"/>
      <c r="D3756" s="64" t="s">
        <v>4</v>
      </c>
      <c r="E3756" s="64"/>
      <c r="F3756" s="64"/>
      <c r="G3756" s="64" t="s">
        <v>2297</v>
      </c>
      <c r="H3756" s="64" t="s">
        <v>2298</v>
      </c>
      <c r="I3756" s="64"/>
      <c r="J3756" s="64" t="s">
        <v>2299</v>
      </c>
      <c r="K3756" s="64"/>
      <c r="L3756" s="64" t="s">
        <v>2300</v>
      </c>
    </row>
    <row r="3757" ht="15" customHeight="1" spans="1:12">
      <c r="A3757" s="65" t="s">
        <v>3656</v>
      </c>
      <c r="B3757" s="66" t="s">
        <v>3657</v>
      </c>
      <c r="C3757" s="66"/>
      <c r="D3757" s="65" t="s">
        <v>14</v>
      </c>
      <c r="E3757" s="65"/>
      <c r="F3757" s="65"/>
      <c r="G3757" s="65" t="s">
        <v>146</v>
      </c>
      <c r="H3757" s="67">
        <v>1.1</v>
      </c>
      <c r="I3757" s="67"/>
      <c r="J3757" s="70">
        <v>48.7</v>
      </c>
      <c r="K3757" s="70"/>
      <c r="L3757" s="70">
        <f>TRUNC(TRUNC(H3757,8)*J3757,2)</f>
        <v>53.57</v>
      </c>
    </row>
    <row r="3758" ht="15" customHeight="1" spans="1:12">
      <c r="A3758" s="2"/>
      <c r="B3758" s="2"/>
      <c r="C3758" s="2"/>
      <c r="D3758" s="2"/>
      <c r="E3758" s="2"/>
      <c r="F3758" s="2"/>
      <c r="G3758" s="2"/>
      <c r="H3758" s="68" t="s">
        <v>2424</v>
      </c>
      <c r="I3758" s="68"/>
      <c r="J3758" s="68"/>
      <c r="K3758" s="68"/>
      <c r="L3758" s="71">
        <f>SUM(L3757:L3757)</f>
        <v>53.57</v>
      </c>
    </row>
    <row r="3759" ht="15" customHeight="1" spans="1:12">
      <c r="A3759" s="63" t="s">
        <v>2389</v>
      </c>
      <c r="B3759" s="63"/>
      <c r="C3759" s="63"/>
      <c r="D3759" s="64" t="s">
        <v>4</v>
      </c>
      <c r="E3759" s="64"/>
      <c r="F3759" s="64"/>
      <c r="G3759" s="64" t="s">
        <v>2297</v>
      </c>
      <c r="H3759" s="64" t="s">
        <v>2298</v>
      </c>
      <c r="I3759" s="64"/>
      <c r="J3759" s="64" t="s">
        <v>2299</v>
      </c>
      <c r="K3759" s="64"/>
      <c r="L3759" s="64" t="s">
        <v>2300</v>
      </c>
    </row>
    <row r="3760" ht="21" customHeight="1" spans="1:12">
      <c r="A3760" s="65" t="s">
        <v>3219</v>
      </c>
      <c r="B3760" s="66" t="s">
        <v>3220</v>
      </c>
      <c r="C3760" s="66"/>
      <c r="D3760" s="65" t="s">
        <v>14</v>
      </c>
      <c r="E3760" s="65"/>
      <c r="F3760" s="65"/>
      <c r="G3760" s="65" t="s">
        <v>2392</v>
      </c>
      <c r="H3760" s="67">
        <v>0.213</v>
      </c>
      <c r="I3760" s="67"/>
      <c r="J3760" s="70">
        <v>24.39</v>
      </c>
      <c r="K3760" s="70"/>
      <c r="L3760" s="70">
        <f>TRUNC(TRUNC(H3760,8)*J3760,2)</f>
        <v>5.19</v>
      </c>
    </row>
    <row r="3761" ht="15" customHeight="1" spans="1:12">
      <c r="A3761" s="65" t="s">
        <v>2710</v>
      </c>
      <c r="B3761" s="66" t="s">
        <v>2711</v>
      </c>
      <c r="C3761" s="66"/>
      <c r="D3761" s="65" t="s">
        <v>14</v>
      </c>
      <c r="E3761" s="65"/>
      <c r="F3761" s="65"/>
      <c r="G3761" s="65" t="s">
        <v>2392</v>
      </c>
      <c r="H3761" s="67">
        <v>0.213</v>
      </c>
      <c r="I3761" s="67"/>
      <c r="J3761" s="70">
        <v>32.69</v>
      </c>
      <c r="K3761" s="70"/>
      <c r="L3761" s="70">
        <f>TRUNC(TRUNC(H3761,8)*J3761,2)</f>
        <v>6.96</v>
      </c>
    </row>
    <row r="3762" ht="18" customHeight="1" spans="1:12">
      <c r="A3762" s="2"/>
      <c r="B3762" s="2"/>
      <c r="C3762" s="2"/>
      <c r="D3762" s="2"/>
      <c r="E3762" s="2"/>
      <c r="F3762" s="2"/>
      <c r="G3762" s="2"/>
      <c r="H3762" s="68" t="s">
        <v>2393</v>
      </c>
      <c r="I3762" s="68"/>
      <c r="J3762" s="68"/>
      <c r="K3762" s="68"/>
      <c r="L3762" s="71">
        <f>SUM(L3760:L3761)</f>
        <v>12.15</v>
      </c>
    </row>
    <row r="3763" ht="15" customHeight="1" spans="1:12">
      <c r="A3763" s="2"/>
      <c r="B3763" s="2"/>
      <c r="C3763" s="2"/>
      <c r="D3763" s="2"/>
      <c r="E3763" s="2"/>
      <c r="F3763" s="2"/>
      <c r="G3763" s="2"/>
      <c r="H3763" s="69" t="s">
        <v>2318</v>
      </c>
      <c r="I3763" s="69"/>
      <c r="J3763" s="69"/>
      <c r="K3763" s="69"/>
      <c r="L3763" s="72">
        <f>SUM(L3758,L3762)</f>
        <v>65.72</v>
      </c>
    </row>
    <row r="3764" ht="9.95" customHeight="1" spans="1:12">
      <c r="A3764" s="2"/>
      <c r="B3764" s="2"/>
      <c r="C3764" s="2"/>
      <c r="D3764" s="2"/>
      <c r="E3764" s="2"/>
      <c r="F3764" s="2"/>
      <c r="G3764" s="2"/>
      <c r="H3764" s="61"/>
      <c r="I3764" s="61"/>
      <c r="J3764" s="61"/>
      <c r="K3764" s="61"/>
      <c r="L3764" s="61"/>
    </row>
    <row r="3765" ht="20.1" customHeight="1" spans="1:12">
      <c r="A3765" s="62" t="s">
        <v>3658</v>
      </c>
      <c r="B3765" s="62"/>
      <c r="C3765" s="62"/>
      <c r="D3765" s="62"/>
      <c r="E3765" s="62"/>
      <c r="F3765" s="62"/>
      <c r="G3765" s="62"/>
      <c r="H3765" s="62"/>
      <c r="I3765" s="62"/>
      <c r="J3765" s="62"/>
      <c r="K3765" s="62"/>
      <c r="L3765" s="62"/>
    </row>
    <row r="3766" ht="15" customHeight="1" spans="1:12">
      <c r="A3766" s="63" t="s">
        <v>2413</v>
      </c>
      <c r="B3766" s="63"/>
      <c r="C3766" s="63"/>
      <c r="D3766" s="64" t="s">
        <v>4</v>
      </c>
      <c r="E3766" s="64"/>
      <c r="F3766" s="64"/>
      <c r="G3766" s="64" t="s">
        <v>2297</v>
      </c>
      <c r="H3766" s="64" t="s">
        <v>2298</v>
      </c>
      <c r="I3766" s="64"/>
      <c r="J3766" s="64" t="s">
        <v>2299</v>
      </c>
      <c r="K3766" s="64"/>
      <c r="L3766" s="64" t="s">
        <v>2300</v>
      </c>
    </row>
    <row r="3767" ht="21" customHeight="1" spans="1:12">
      <c r="A3767" s="65" t="s">
        <v>3659</v>
      </c>
      <c r="B3767" s="66" t="s">
        <v>3660</v>
      </c>
      <c r="C3767" s="66"/>
      <c r="D3767" s="65" t="s">
        <v>14</v>
      </c>
      <c r="E3767" s="65"/>
      <c r="F3767" s="65"/>
      <c r="G3767" s="65" t="s">
        <v>146</v>
      </c>
      <c r="H3767" s="67">
        <v>1.1</v>
      </c>
      <c r="I3767" s="67"/>
      <c r="J3767" s="70">
        <v>24.64</v>
      </c>
      <c r="K3767" s="70"/>
      <c r="L3767" s="70">
        <f>TRUNC(TRUNC(H3767,8)*J3767,2)</f>
        <v>27.1</v>
      </c>
    </row>
    <row r="3768" ht="15" customHeight="1" spans="1:12">
      <c r="A3768" s="2"/>
      <c r="B3768" s="2"/>
      <c r="C3768" s="2"/>
      <c r="D3768" s="2"/>
      <c r="E3768" s="2"/>
      <c r="F3768" s="2"/>
      <c r="G3768" s="2"/>
      <c r="H3768" s="68" t="s">
        <v>2424</v>
      </c>
      <c r="I3768" s="68"/>
      <c r="J3768" s="68"/>
      <c r="K3768" s="68"/>
      <c r="L3768" s="71">
        <f>SUM(L3767:L3767)</f>
        <v>27.1</v>
      </c>
    </row>
    <row r="3769" ht="15" customHeight="1" spans="1:12">
      <c r="A3769" s="63" t="s">
        <v>2389</v>
      </c>
      <c r="B3769" s="63"/>
      <c r="C3769" s="63"/>
      <c r="D3769" s="64" t="s">
        <v>4</v>
      </c>
      <c r="E3769" s="64"/>
      <c r="F3769" s="64"/>
      <c r="G3769" s="64" t="s">
        <v>2297</v>
      </c>
      <c r="H3769" s="64" t="s">
        <v>2298</v>
      </c>
      <c r="I3769" s="64"/>
      <c r="J3769" s="64" t="s">
        <v>2299</v>
      </c>
      <c r="K3769" s="64"/>
      <c r="L3769" s="64" t="s">
        <v>2300</v>
      </c>
    </row>
    <row r="3770" ht="21" customHeight="1" spans="1:12">
      <c r="A3770" s="65" t="s">
        <v>3219</v>
      </c>
      <c r="B3770" s="66" t="s">
        <v>3220</v>
      </c>
      <c r="C3770" s="66"/>
      <c r="D3770" s="65" t="s">
        <v>14</v>
      </c>
      <c r="E3770" s="65"/>
      <c r="F3770" s="65"/>
      <c r="G3770" s="65" t="s">
        <v>2392</v>
      </c>
      <c r="H3770" s="67">
        <v>0.1542</v>
      </c>
      <c r="I3770" s="67"/>
      <c r="J3770" s="70">
        <v>24.39</v>
      </c>
      <c r="K3770" s="70"/>
      <c r="L3770" s="70">
        <f>TRUNC(TRUNC(H3770,8)*J3770,2)</f>
        <v>3.76</v>
      </c>
    </row>
    <row r="3771" ht="15" customHeight="1" spans="1:12">
      <c r="A3771" s="65" t="s">
        <v>2710</v>
      </c>
      <c r="B3771" s="66" t="s">
        <v>2711</v>
      </c>
      <c r="C3771" s="66"/>
      <c r="D3771" s="65" t="s">
        <v>14</v>
      </c>
      <c r="E3771" s="65"/>
      <c r="F3771" s="65"/>
      <c r="G3771" s="65" t="s">
        <v>2392</v>
      </c>
      <c r="H3771" s="67">
        <v>0.1542</v>
      </c>
      <c r="I3771" s="67"/>
      <c r="J3771" s="70">
        <v>32.69</v>
      </c>
      <c r="K3771" s="70"/>
      <c r="L3771" s="70">
        <f>TRUNC(TRUNC(H3771,8)*J3771,2)</f>
        <v>5.04</v>
      </c>
    </row>
    <row r="3772" ht="18" customHeight="1" spans="1:12">
      <c r="A3772" s="2"/>
      <c r="B3772" s="2"/>
      <c r="C3772" s="2"/>
      <c r="D3772" s="2"/>
      <c r="E3772" s="2"/>
      <c r="F3772" s="2"/>
      <c r="G3772" s="2"/>
      <c r="H3772" s="68" t="s">
        <v>2393</v>
      </c>
      <c r="I3772" s="68"/>
      <c r="J3772" s="68"/>
      <c r="K3772" s="68"/>
      <c r="L3772" s="71">
        <f>SUM(L3770:L3771)</f>
        <v>8.8</v>
      </c>
    </row>
    <row r="3773" ht="15" customHeight="1" spans="1:12">
      <c r="A3773" s="2"/>
      <c r="B3773" s="2"/>
      <c r="C3773" s="2"/>
      <c r="D3773" s="2"/>
      <c r="E3773" s="2"/>
      <c r="F3773" s="2"/>
      <c r="G3773" s="2"/>
      <c r="H3773" s="69" t="s">
        <v>2318</v>
      </c>
      <c r="I3773" s="69"/>
      <c r="J3773" s="69"/>
      <c r="K3773" s="69"/>
      <c r="L3773" s="72">
        <f>SUM(L3768,L3772)</f>
        <v>35.9</v>
      </c>
    </row>
    <row r="3774" ht="9.95" customHeight="1" spans="1:12">
      <c r="A3774" s="2"/>
      <c r="B3774" s="2"/>
      <c r="C3774" s="2"/>
      <c r="D3774" s="2"/>
      <c r="E3774" s="2"/>
      <c r="F3774" s="2"/>
      <c r="G3774" s="2"/>
      <c r="H3774" s="61"/>
      <c r="I3774" s="61"/>
      <c r="J3774" s="61"/>
      <c r="K3774" s="61"/>
      <c r="L3774" s="61"/>
    </row>
    <row r="3775" ht="20.1" customHeight="1" spans="1:12">
      <c r="A3775" s="62" t="s">
        <v>3661</v>
      </c>
      <c r="B3775" s="62"/>
      <c r="C3775" s="62"/>
      <c r="D3775" s="62"/>
      <c r="E3775" s="62"/>
      <c r="F3775" s="62"/>
      <c r="G3775" s="62"/>
      <c r="H3775" s="62"/>
      <c r="I3775" s="62"/>
      <c r="J3775" s="62"/>
      <c r="K3775" s="62"/>
      <c r="L3775" s="62"/>
    </row>
    <row r="3776" ht="15" customHeight="1" spans="1:12">
      <c r="A3776" s="63" t="s">
        <v>2413</v>
      </c>
      <c r="B3776" s="63"/>
      <c r="C3776" s="63"/>
      <c r="D3776" s="64" t="s">
        <v>4</v>
      </c>
      <c r="E3776" s="64"/>
      <c r="F3776" s="64"/>
      <c r="G3776" s="64" t="s">
        <v>2297</v>
      </c>
      <c r="H3776" s="64" t="s">
        <v>2298</v>
      </c>
      <c r="I3776" s="64"/>
      <c r="J3776" s="64" t="s">
        <v>2299</v>
      </c>
      <c r="K3776" s="64"/>
      <c r="L3776" s="64" t="s">
        <v>2300</v>
      </c>
    </row>
    <row r="3777" ht="21" customHeight="1" spans="1:12">
      <c r="A3777" s="65" t="s">
        <v>3662</v>
      </c>
      <c r="B3777" s="66" t="s">
        <v>3663</v>
      </c>
      <c r="C3777" s="66"/>
      <c r="D3777" s="65" t="s">
        <v>14</v>
      </c>
      <c r="E3777" s="65"/>
      <c r="F3777" s="65"/>
      <c r="G3777" s="65" t="s">
        <v>35</v>
      </c>
      <c r="H3777" s="67">
        <v>1</v>
      </c>
      <c r="I3777" s="67"/>
      <c r="J3777" s="70">
        <v>10.07</v>
      </c>
      <c r="K3777" s="70"/>
      <c r="L3777" s="70">
        <f>TRUNC(TRUNC(H3777,8)*J3777,2)</f>
        <v>10.07</v>
      </c>
    </row>
    <row r="3778" ht="15" customHeight="1" spans="1:12">
      <c r="A3778" s="2"/>
      <c r="B3778" s="2"/>
      <c r="C3778" s="2"/>
      <c r="D3778" s="2"/>
      <c r="E3778" s="2"/>
      <c r="F3778" s="2"/>
      <c r="G3778" s="2"/>
      <c r="H3778" s="68" t="s">
        <v>2424</v>
      </c>
      <c r="I3778" s="68"/>
      <c r="J3778" s="68"/>
      <c r="K3778" s="68"/>
      <c r="L3778" s="71">
        <f>SUM(L3777:L3777)</f>
        <v>10.07</v>
      </c>
    </row>
    <row r="3779" ht="15" customHeight="1" spans="1:12">
      <c r="A3779" s="63" t="s">
        <v>2389</v>
      </c>
      <c r="B3779" s="63"/>
      <c r="C3779" s="63"/>
      <c r="D3779" s="64" t="s">
        <v>4</v>
      </c>
      <c r="E3779" s="64"/>
      <c r="F3779" s="64"/>
      <c r="G3779" s="64" t="s">
        <v>2297</v>
      </c>
      <c r="H3779" s="64" t="s">
        <v>2298</v>
      </c>
      <c r="I3779" s="64"/>
      <c r="J3779" s="64" t="s">
        <v>2299</v>
      </c>
      <c r="K3779" s="64"/>
      <c r="L3779" s="64" t="s">
        <v>2300</v>
      </c>
    </row>
    <row r="3780" ht="21" customHeight="1" spans="1:12">
      <c r="A3780" s="65" t="s">
        <v>3219</v>
      </c>
      <c r="B3780" s="66" t="s">
        <v>3220</v>
      </c>
      <c r="C3780" s="66"/>
      <c r="D3780" s="65" t="s">
        <v>14</v>
      </c>
      <c r="E3780" s="65"/>
      <c r="F3780" s="65"/>
      <c r="G3780" s="65" t="s">
        <v>2392</v>
      </c>
      <c r="H3780" s="67">
        <v>0.3084</v>
      </c>
      <c r="I3780" s="67"/>
      <c r="J3780" s="70">
        <v>24.39</v>
      </c>
      <c r="K3780" s="70"/>
      <c r="L3780" s="70">
        <f>TRUNC(TRUNC(H3780,8)*J3780,2)</f>
        <v>7.52</v>
      </c>
    </row>
    <row r="3781" ht="15" customHeight="1" spans="1:12">
      <c r="A3781" s="65" t="s">
        <v>2710</v>
      </c>
      <c r="B3781" s="66" t="s">
        <v>2711</v>
      </c>
      <c r="C3781" s="66"/>
      <c r="D3781" s="65" t="s">
        <v>14</v>
      </c>
      <c r="E3781" s="65"/>
      <c r="F3781" s="65"/>
      <c r="G3781" s="65" t="s">
        <v>2392</v>
      </c>
      <c r="H3781" s="67">
        <v>0.3084</v>
      </c>
      <c r="I3781" s="67"/>
      <c r="J3781" s="70">
        <v>32.69</v>
      </c>
      <c r="K3781" s="70"/>
      <c r="L3781" s="70">
        <f>TRUNC(TRUNC(H3781,8)*J3781,2)</f>
        <v>10.08</v>
      </c>
    </row>
    <row r="3782" ht="18" customHeight="1" spans="1:12">
      <c r="A3782" s="2"/>
      <c r="B3782" s="2"/>
      <c r="C3782" s="2"/>
      <c r="D3782" s="2"/>
      <c r="E3782" s="2"/>
      <c r="F3782" s="2"/>
      <c r="G3782" s="2"/>
      <c r="H3782" s="68" t="s">
        <v>2393</v>
      </c>
      <c r="I3782" s="68"/>
      <c r="J3782" s="68"/>
      <c r="K3782" s="68"/>
      <c r="L3782" s="71">
        <f>SUM(L3780:L3781)</f>
        <v>17.6</v>
      </c>
    </row>
    <row r="3783" ht="15" customHeight="1" spans="1:12">
      <c r="A3783" s="2"/>
      <c r="B3783" s="2"/>
      <c r="C3783" s="2"/>
      <c r="D3783" s="2"/>
      <c r="E3783" s="2"/>
      <c r="F3783" s="2"/>
      <c r="G3783" s="2"/>
      <c r="H3783" s="69" t="s">
        <v>2318</v>
      </c>
      <c r="I3783" s="69"/>
      <c r="J3783" s="69"/>
      <c r="K3783" s="69"/>
      <c r="L3783" s="72">
        <f>SUM(L3778,L3782)</f>
        <v>27.67</v>
      </c>
    </row>
    <row r="3784" ht="9.95" customHeight="1" spans="1:12">
      <c r="A3784" s="2"/>
      <c r="B3784" s="2"/>
      <c r="C3784" s="2"/>
      <c r="D3784" s="2"/>
      <c r="E3784" s="2"/>
      <c r="F3784" s="2"/>
      <c r="G3784" s="2"/>
      <c r="H3784" s="61"/>
      <c r="I3784" s="61"/>
      <c r="J3784" s="61"/>
      <c r="K3784" s="61"/>
      <c r="L3784" s="61"/>
    </row>
    <row r="3785" ht="20.1" customHeight="1" spans="1:12">
      <c r="A3785" s="62" t="s">
        <v>3664</v>
      </c>
      <c r="B3785" s="62"/>
      <c r="C3785" s="62"/>
      <c r="D3785" s="62"/>
      <c r="E3785" s="62"/>
      <c r="F3785" s="62"/>
      <c r="G3785" s="62"/>
      <c r="H3785" s="62"/>
      <c r="I3785" s="62"/>
      <c r="J3785" s="62"/>
      <c r="K3785" s="62"/>
      <c r="L3785" s="62"/>
    </row>
    <row r="3786" ht="15" customHeight="1" spans="1:12">
      <c r="A3786" s="63" t="s">
        <v>2413</v>
      </c>
      <c r="B3786" s="63"/>
      <c r="C3786" s="63"/>
      <c r="D3786" s="64" t="s">
        <v>4</v>
      </c>
      <c r="E3786" s="64"/>
      <c r="F3786" s="64"/>
      <c r="G3786" s="64" t="s">
        <v>2297</v>
      </c>
      <c r="H3786" s="64" t="s">
        <v>2298</v>
      </c>
      <c r="I3786" s="64"/>
      <c r="J3786" s="64" t="s">
        <v>2299</v>
      </c>
      <c r="K3786" s="64"/>
      <c r="L3786" s="64" t="s">
        <v>2300</v>
      </c>
    </row>
    <row r="3787" ht="21" customHeight="1" spans="1:12">
      <c r="A3787" s="65" t="s">
        <v>3665</v>
      </c>
      <c r="B3787" s="66" t="s">
        <v>3666</v>
      </c>
      <c r="C3787" s="66"/>
      <c r="D3787" s="65" t="s">
        <v>14</v>
      </c>
      <c r="E3787" s="65"/>
      <c r="F3787" s="65"/>
      <c r="G3787" s="65" t="s">
        <v>35</v>
      </c>
      <c r="H3787" s="67">
        <v>1</v>
      </c>
      <c r="I3787" s="67"/>
      <c r="J3787" s="70">
        <v>23.76</v>
      </c>
      <c r="K3787" s="70"/>
      <c r="L3787" s="70">
        <f>TRUNC(TRUNC(H3787,8)*J3787,2)</f>
        <v>23.76</v>
      </c>
    </row>
    <row r="3788" ht="15" customHeight="1" spans="1:12">
      <c r="A3788" s="2"/>
      <c r="B3788" s="2"/>
      <c r="C3788" s="2"/>
      <c r="D3788" s="2"/>
      <c r="E3788" s="2"/>
      <c r="F3788" s="2"/>
      <c r="G3788" s="2"/>
      <c r="H3788" s="68" t="s">
        <v>2424</v>
      </c>
      <c r="I3788" s="68"/>
      <c r="J3788" s="68"/>
      <c r="K3788" s="68"/>
      <c r="L3788" s="71">
        <f>SUM(L3787:L3787)</f>
        <v>23.76</v>
      </c>
    </row>
    <row r="3789" ht="15" customHeight="1" spans="1:12">
      <c r="A3789" s="63" t="s">
        <v>2389</v>
      </c>
      <c r="B3789" s="63"/>
      <c r="C3789" s="63"/>
      <c r="D3789" s="64" t="s">
        <v>4</v>
      </c>
      <c r="E3789" s="64"/>
      <c r="F3789" s="64"/>
      <c r="G3789" s="64" t="s">
        <v>2297</v>
      </c>
      <c r="H3789" s="64" t="s">
        <v>2298</v>
      </c>
      <c r="I3789" s="64"/>
      <c r="J3789" s="64" t="s">
        <v>2299</v>
      </c>
      <c r="K3789" s="64"/>
      <c r="L3789" s="64" t="s">
        <v>2300</v>
      </c>
    </row>
    <row r="3790" ht="21" customHeight="1" spans="1:12">
      <c r="A3790" s="65" t="s">
        <v>3219</v>
      </c>
      <c r="B3790" s="66" t="s">
        <v>3220</v>
      </c>
      <c r="C3790" s="66"/>
      <c r="D3790" s="65" t="s">
        <v>14</v>
      </c>
      <c r="E3790" s="65"/>
      <c r="F3790" s="65"/>
      <c r="G3790" s="65" t="s">
        <v>2392</v>
      </c>
      <c r="H3790" s="67">
        <v>0.426</v>
      </c>
      <c r="I3790" s="67"/>
      <c r="J3790" s="70">
        <v>24.39</v>
      </c>
      <c r="K3790" s="70"/>
      <c r="L3790" s="70">
        <f>TRUNC(TRUNC(H3790,8)*J3790,2)</f>
        <v>10.39</v>
      </c>
    </row>
    <row r="3791" ht="15" customHeight="1" spans="1:12">
      <c r="A3791" s="65" t="s">
        <v>2710</v>
      </c>
      <c r="B3791" s="66" t="s">
        <v>2711</v>
      </c>
      <c r="C3791" s="66"/>
      <c r="D3791" s="65" t="s">
        <v>14</v>
      </c>
      <c r="E3791" s="65"/>
      <c r="F3791" s="65"/>
      <c r="G3791" s="65" t="s">
        <v>2392</v>
      </c>
      <c r="H3791" s="67">
        <v>0.426</v>
      </c>
      <c r="I3791" s="67"/>
      <c r="J3791" s="70">
        <v>32.69</v>
      </c>
      <c r="K3791" s="70"/>
      <c r="L3791" s="70">
        <f>TRUNC(TRUNC(H3791,8)*J3791,2)</f>
        <v>13.92</v>
      </c>
    </row>
    <row r="3792" ht="18" customHeight="1" spans="1:12">
      <c r="A3792" s="2"/>
      <c r="B3792" s="2"/>
      <c r="C3792" s="2"/>
      <c r="D3792" s="2"/>
      <c r="E3792" s="2"/>
      <c r="F3792" s="2"/>
      <c r="G3792" s="2"/>
      <c r="H3792" s="68" t="s">
        <v>2393</v>
      </c>
      <c r="I3792" s="68"/>
      <c r="J3792" s="68"/>
      <c r="K3792" s="68"/>
      <c r="L3792" s="71">
        <f>SUM(L3790:L3791)</f>
        <v>24.31</v>
      </c>
    </row>
    <row r="3793" ht="15" customHeight="1" spans="1:12">
      <c r="A3793" s="2"/>
      <c r="B3793" s="2"/>
      <c r="C3793" s="2"/>
      <c r="D3793" s="2"/>
      <c r="E3793" s="2"/>
      <c r="F3793" s="2"/>
      <c r="G3793" s="2"/>
      <c r="H3793" s="69" t="s">
        <v>2318</v>
      </c>
      <c r="I3793" s="69"/>
      <c r="J3793" s="69"/>
      <c r="K3793" s="69"/>
      <c r="L3793" s="72">
        <f>SUM(L3788,L3792)</f>
        <v>48.07</v>
      </c>
    </row>
    <row r="3794" ht="9.95" customHeight="1" spans="1:12">
      <c r="A3794" s="2"/>
      <c r="B3794" s="2"/>
      <c r="C3794" s="2"/>
      <c r="D3794" s="2"/>
      <c r="E3794" s="2"/>
      <c r="F3794" s="2"/>
      <c r="G3794" s="2"/>
      <c r="H3794" s="61"/>
      <c r="I3794" s="61"/>
      <c r="J3794" s="61"/>
      <c r="K3794" s="61"/>
      <c r="L3794" s="61"/>
    </row>
    <row r="3795" ht="20.1" customHeight="1" spans="1:12">
      <c r="A3795" s="62" t="s">
        <v>3667</v>
      </c>
      <c r="B3795" s="62"/>
      <c r="C3795" s="62"/>
      <c r="D3795" s="62"/>
      <c r="E3795" s="62"/>
      <c r="F3795" s="62"/>
      <c r="G3795" s="62"/>
      <c r="H3795" s="62"/>
      <c r="I3795" s="62"/>
      <c r="J3795" s="62"/>
      <c r="K3795" s="62"/>
      <c r="L3795" s="62"/>
    </row>
    <row r="3796" ht="15" customHeight="1" spans="1:12">
      <c r="A3796" s="63" t="s">
        <v>2413</v>
      </c>
      <c r="B3796" s="63"/>
      <c r="C3796" s="63"/>
      <c r="D3796" s="64" t="s">
        <v>4</v>
      </c>
      <c r="E3796" s="64"/>
      <c r="F3796" s="64"/>
      <c r="G3796" s="64" t="s">
        <v>2297</v>
      </c>
      <c r="H3796" s="64" t="s">
        <v>2298</v>
      </c>
      <c r="I3796" s="64"/>
      <c r="J3796" s="64" t="s">
        <v>2299</v>
      </c>
      <c r="K3796" s="64"/>
      <c r="L3796" s="64" t="s">
        <v>2300</v>
      </c>
    </row>
    <row r="3797" ht="21" customHeight="1" spans="1:12">
      <c r="A3797" s="65" t="s">
        <v>3668</v>
      </c>
      <c r="B3797" s="66" t="s">
        <v>3669</v>
      </c>
      <c r="C3797" s="66"/>
      <c r="D3797" s="65" t="s">
        <v>14</v>
      </c>
      <c r="E3797" s="65"/>
      <c r="F3797" s="65"/>
      <c r="G3797" s="65" t="s">
        <v>35</v>
      </c>
      <c r="H3797" s="67">
        <v>1</v>
      </c>
      <c r="I3797" s="67"/>
      <c r="J3797" s="70">
        <v>20.78</v>
      </c>
      <c r="K3797" s="70"/>
      <c r="L3797" s="70">
        <f>TRUNC(TRUNC(H3797,8)*J3797,2)</f>
        <v>20.78</v>
      </c>
    </row>
    <row r="3798" ht="15" customHeight="1" spans="1:12">
      <c r="A3798" s="2"/>
      <c r="B3798" s="2"/>
      <c r="C3798" s="2"/>
      <c r="D3798" s="2"/>
      <c r="E3798" s="2"/>
      <c r="F3798" s="2"/>
      <c r="G3798" s="2"/>
      <c r="H3798" s="68" t="s">
        <v>2424</v>
      </c>
      <c r="I3798" s="68"/>
      <c r="J3798" s="68"/>
      <c r="K3798" s="68"/>
      <c r="L3798" s="71">
        <f>SUM(L3797:L3797)</f>
        <v>20.78</v>
      </c>
    </row>
    <row r="3799" ht="15" customHeight="1" spans="1:12">
      <c r="A3799" s="63" t="s">
        <v>2389</v>
      </c>
      <c r="B3799" s="63"/>
      <c r="C3799" s="63"/>
      <c r="D3799" s="64" t="s">
        <v>4</v>
      </c>
      <c r="E3799" s="64"/>
      <c r="F3799" s="64"/>
      <c r="G3799" s="64" t="s">
        <v>2297</v>
      </c>
      <c r="H3799" s="64" t="s">
        <v>2298</v>
      </c>
      <c r="I3799" s="64"/>
      <c r="J3799" s="64" t="s">
        <v>2299</v>
      </c>
      <c r="K3799" s="64"/>
      <c r="L3799" s="64" t="s">
        <v>2300</v>
      </c>
    </row>
    <row r="3800" ht="21" customHeight="1" spans="1:12">
      <c r="A3800" s="65" t="s">
        <v>3219</v>
      </c>
      <c r="B3800" s="66" t="s">
        <v>3220</v>
      </c>
      <c r="C3800" s="66"/>
      <c r="D3800" s="65" t="s">
        <v>14</v>
      </c>
      <c r="E3800" s="65"/>
      <c r="F3800" s="65"/>
      <c r="G3800" s="65" t="s">
        <v>2392</v>
      </c>
      <c r="H3800" s="67">
        <v>0.4625</v>
      </c>
      <c r="I3800" s="67"/>
      <c r="J3800" s="70">
        <v>24.39</v>
      </c>
      <c r="K3800" s="70"/>
      <c r="L3800" s="70">
        <f>TRUNC(TRUNC(H3800,8)*J3800,2)</f>
        <v>11.28</v>
      </c>
    </row>
    <row r="3801" ht="15" customHeight="1" spans="1:12">
      <c r="A3801" s="65" t="s">
        <v>2710</v>
      </c>
      <c r="B3801" s="66" t="s">
        <v>2711</v>
      </c>
      <c r="C3801" s="66"/>
      <c r="D3801" s="65" t="s">
        <v>14</v>
      </c>
      <c r="E3801" s="65"/>
      <c r="F3801" s="65"/>
      <c r="G3801" s="65" t="s">
        <v>2392</v>
      </c>
      <c r="H3801" s="67">
        <v>0.4625</v>
      </c>
      <c r="I3801" s="67"/>
      <c r="J3801" s="70">
        <v>32.69</v>
      </c>
      <c r="K3801" s="70"/>
      <c r="L3801" s="70">
        <f>TRUNC(TRUNC(H3801,8)*J3801,2)</f>
        <v>15.11</v>
      </c>
    </row>
    <row r="3802" ht="18" customHeight="1" spans="1:12">
      <c r="A3802" s="2"/>
      <c r="B3802" s="2"/>
      <c r="C3802" s="2"/>
      <c r="D3802" s="2"/>
      <c r="E3802" s="2"/>
      <c r="F3802" s="2"/>
      <c r="G3802" s="2"/>
      <c r="H3802" s="68" t="s">
        <v>2393</v>
      </c>
      <c r="I3802" s="68"/>
      <c r="J3802" s="68"/>
      <c r="K3802" s="68"/>
      <c r="L3802" s="71">
        <f>SUM(L3800:L3801)</f>
        <v>26.39</v>
      </c>
    </row>
    <row r="3803" ht="15" customHeight="1" spans="1:12">
      <c r="A3803" s="2"/>
      <c r="B3803" s="2"/>
      <c r="C3803" s="2"/>
      <c r="D3803" s="2"/>
      <c r="E3803" s="2"/>
      <c r="F3803" s="2"/>
      <c r="G3803" s="2"/>
      <c r="H3803" s="69" t="s">
        <v>2318</v>
      </c>
      <c r="I3803" s="69"/>
      <c r="J3803" s="69"/>
      <c r="K3803" s="69"/>
      <c r="L3803" s="72">
        <f>SUM(L3798,L3802)</f>
        <v>47.17</v>
      </c>
    </row>
    <row r="3804" ht="9.95" customHeight="1" spans="1:12">
      <c r="A3804" s="2"/>
      <c r="B3804" s="2"/>
      <c r="C3804" s="2"/>
      <c r="D3804" s="2"/>
      <c r="E3804" s="2"/>
      <c r="F3804" s="2"/>
      <c r="G3804" s="2"/>
      <c r="H3804" s="61"/>
      <c r="I3804" s="61"/>
      <c r="J3804" s="61"/>
      <c r="K3804" s="61"/>
      <c r="L3804" s="61"/>
    </row>
    <row r="3805" ht="20.1" customHeight="1" spans="1:12">
      <c r="A3805" s="62" t="s">
        <v>3670</v>
      </c>
      <c r="B3805" s="62"/>
      <c r="C3805" s="62"/>
      <c r="D3805" s="62"/>
      <c r="E3805" s="62"/>
      <c r="F3805" s="62"/>
      <c r="G3805" s="62"/>
      <c r="H3805" s="62"/>
      <c r="I3805" s="62"/>
      <c r="J3805" s="62"/>
      <c r="K3805" s="62"/>
      <c r="L3805" s="62"/>
    </row>
    <row r="3806" ht="15" customHeight="1" spans="1:12">
      <c r="A3806" s="63" t="s">
        <v>2413</v>
      </c>
      <c r="B3806" s="63"/>
      <c r="C3806" s="63"/>
      <c r="D3806" s="64" t="s">
        <v>4</v>
      </c>
      <c r="E3806" s="64"/>
      <c r="F3806" s="64"/>
      <c r="G3806" s="64" t="s">
        <v>2297</v>
      </c>
      <c r="H3806" s="64" t="s">
        <v>2298</v>
      </c>
      <c r="I3806" s="64"/>
      <c r="J3806" s="64" t="s">
        <v>2299</v>
      </c>
      <c r="K3806" s="64"/>
      <c r="L3806" s="64" t="s">
        <v>2300</v>
      </c>
    </row>
    <row r="3807" ht="29.1" customHeight="1" spans="1:12">
      <c r="A3807" s="65" t="s">
        <v>3257</v>
      </c>
      <c r="B3807" s="66" t="s">
        <v>3258</v>
      </c>
      <c r="C3807" s="66"/>
      <c r="D3807" s="65" t="s">
        <v>14</v>
      </c>
      <c r="E3807" s="65"/>
      <c r="F3807" s="65"/>
      <c r="G3807" s="65" t="s">
        <v>35</v>
      </c>
      <c r="H3807" s="67">
        <v>4</v>
      </c>
      <c r="I3807" s="67"/>
      <c r="J3807" s="70">
        <v>0.2</v>
      </c>
      <c r="K3807" s="70"/>
      <c r="L3807" s="70">
        <f>ROUND(ROUND(H3807,8)*J3807,2)</f>
        <v>0.8</v>
      </c>
    </row>
    <row r="3808" ht="29.1" customHeight="1" spans="1:12">
      <c r="A3808" s="65" t="s">
        <v>3671</v>
      </c>
      <c r="B3808" s="66" t="s">
        <v>3672</v>
      </c>
      <c r="C3808" s="66"/>
      <c r="D3808" s="65" t="s">
        <v>14</v>
      </c>
      <c r="E3808" s="65"/>
      <c r="F3808" s="65"/>
      <c r="G3808" s="65" t="s">
        <v>35</v>
      </c>
      <c r="H3808" s="67">
        <v>1</v>
      </c>
      <c r="I3808" s="67"/>
      <c r="J3808" s="70">
        <v>249.35</v>
      </c>
      <c r="K3808" s="70"/>
      <c r="L3808" s="70">
        <f>ROUND(ROUND(H3808,8)*J3808,2)</f>
        <v>249.35</v>
      </c>
    </row>
    <row r="3809" ht="15" customHeight="1" spans="1:12">
      <c r="A3809" s="2"/>
      <c r="B3809" s="2"/>
      <c r="C3809" s="2"/>
      <c r="D3809" s="2"/>
      <c r="E3809" s="2"/>
      <c r="F3809" s="2"/>
      <c r="G3809" s="2"/>
      <c r="H3809" s="68" t="s">
        <v>2424</v>
      </c>
      <c r="I3809" s="68"/>
      <c r="J3809" s="68"/>
      <c r="K3809" s="68"/>
      <c r="L3809" s="71">
        <f>SUM(L3807:L3808)</f>
        <v>250.15</v>
      </c>
    </row>
    <row r="3810" ht="15" customHeight="1" spans="1:12">
      <c r="A3810" s="63" t="s">
        <v>2389</v>
      </c>
      <c r="B3810" s="63"/>
      <c r="C3810" s="63"/>
      <c r="D3810" s="64" t="s">
        <v>4</v>
      </c>
      <c r="E3810" s="64"/>
      <c r="F3810" s="64"/>
      <c r="G3810" s="64" t="s">
        <v>2297</v>
      </c>
      <c r="H3810" s="64" t="s">
        <v>2298</v>
      </c>
      <c r="I3810" s="64"/>
      <c r="J3810" s="64" t="s">
        <v>2299</v>
      </c>
      <c r="K3810" s="64"/>
      <c r="L3810" s="64" t="s">
        <v>2300</v>
      </c>
    </row>
    <row r="3811" ht="21" customHeight="1" spans="1:12">
      <c r="A3811" s="65" t="s">
        <v>3219</v>
      </c>
      <c r="B3811" s="66" t="s">
        <v>3220</v>
      </c>
      <c r="C3811" s="66"/>
      <c r="D3811" s="65" t="s">
        <v>14</v>
      </c>
      <c r="E3811" s="65"/>
      <c r="F3811" s="65"/>
      <c r="G3811" s="65" t="s">
        <v>2392</v>
      </c>
      <c r="H3811" s="67">
        <v>1.5233</v>
      </c>
      <c r="I3811" s="67"/>
      <c r="J3811" s="70">
        <v>24.39</v>
      </c>
      <c r="K3811" s="70"/>
      <c r="L3811" s="70">
        <f>ROUND(ROUND(H3811,8)*J3811,2)</f>
        <v>37.15</v>
      </c>
    </row>
    <row r="3812" ht="15" customHeight="1" spans="1:12">
      <c r="A3812" s="65" t="s">
        <v>2710</v>
      </c>
      <c r="B3812" s="66" t="s">
        <v>2711</v>
      </c>
      <c r="C3812" s="66"/>
      <c r="D3812" s="65" t="s">
        <v>14</v>
      </c>
      <c r="E3812" s="65"/>
      <c r="F3812" s="65"/>
      <c r="G3812" s="65" t="s">
        <v>2392</v>
      </c>
      <c r="H3812" s="67">
        <v>1.5233</v>
      </c>
      <c r="I3812" s="67"/>
      <c r="J3812" s="70">
        <v>32.69</v>
      </c>
      <c r="K3812" s="70"/>
      <c r="L3812" s="70">
        <f>ROUND(ROUND(H3812,8)*J3812,2)</f>
        <v>49.8</v>
      </c>
    </row>
    <row r="3813" ht="18" customHeight="1" spans="1:12">
      <c r="A3813" s="2"/>
      <c r="B3813" s="2"/>
      <c r="C3813" s="2"/>
      <c r="D3813" s="2"/>
      <c r="E3813" s="2"/>
      <c r="F3813" s="2"/>
      <c r="G3813" s="2"/>
      <c r="H3813" s="68" t="s">
        <v>2393</v>
      </c>
      <c r="I3813" s="68"/>
      <c r="J3813" s="68"/>
      <c r="K3813" s="68"/>
      <c r="L3813" s="71">
        <f>SUM(L3811:L3812)</f>
        <v>86.95</v>
      </c>
    </row>
    <row r="3814" ht="15" customHeight="1" spans="1:12">
      <c r="A3814" s="93" t="s">
        <v>3673</v>
      </c>
      <c r="B3814" s="93"/>
      <c r="C3814" s="93"/>
      <c r="D3814" s="93"/>
      <c r="E3814" s="2"/>
      <c r="F3814" s="2"/>
      <c r="G3814" s="2"/>
      <c r="H3814" s="69" t="s">
        <v>2318</v>
      </c>
      <c r="I3814" s="69"/>
      <c r="J3814" s="69"/>
      <c r="K3814" s="69"/>
      <c r="L3814" s="72">
        <v>337.1</v>
      </c>
    </row>
    <row r="3815" ht="2.1" customHeight="1" spans="1:12">
      <c r="A3815" s="93"/>
      <c r="B3815" s="93"/>
      <c r="C3815" s="93"/>
      <c r="D3815" s="93"/>
      <c r="E3815" s="2"/>
      <c r="F3815" s="2"/>
      <c r="G3815" s="2"/>
      <c r="H3815" s="2"/>
      <c r="I3815" s="2"/>
      <c r="J3815" s="2"/>
      <c r="K3815" s="2"/>
      <c r="L3815" s="2"/>
    </row>
    <row r="3816" ht="9.95" customHeight="1" spans="1:12">
      <c r="A3816" s="2"/>
      <c r="B3816" s="2"/>
      <c r="C3816" s="2"/>
      <c r="D3816" s="2"/>
      <c r="E3816" s="2"/>
      <c r="F3816" s="2"/>
      <c r="G3816" s="2"/>
      <c r="H3816" s="61"/>
      <c r="I3816" s="61"/>
      <c r="J3816" s="61"/>
      <c r="K3816" s="61"/>
      <c r="L3816" s="61"/>
    </row>
    <row r="3817" ht="20.1" customHeight="1" spans="1:12">
      <c r="A3817" s="62" t="s">
        <v>3674</v>
      </c>
      <c r="B3817" s="62"/>
      <c r="C3817" s="62"/>
      <c r="D3817" s="62"/>
      <c r="E3817" s="62"/>
      <c r="F3817" s="62"/>
      <c r="G3817" s="62"/>
      <c r="H3817" s="62"/>
      <c r="I3817" s="62"/>
      <c r="J3817" s="62"/>
      <c r="K3817" s="62"/>
      <c r="L3817" s="62"/>
    </row>
    <row r="3818" ht="15" customHeight="1" spans="1:12">
      <c r="A3818" s="63" t="s">
        <v>2389</v>
      </c>
      <c r="B3818" s="63"/>
      <c r="C3818" s="63"/>
      <c r="D3818" s="64" t="s">
        <v>4</v>
      </c>
      <c r="E3818" s="64"/>
      <c r="F3818" s="64"/>
      <c r="G3818" s="64" t="s">
        <v>2297</v>
      </c>
      <c r="H3818" s="64" t="s">
        <v>2298</v>
      </c>
      <c r="I3818" s="64"/>
      <c r="J3818" s="64" t="s">
        <v>2299</v>
      </c>
      <c r="K3818" s="64"/>
      <c r="L3818" s="64" t="s">
        <v>2300</v>
      </c>
    </row>
    <row r="3819" ht="21" customHeight="1" spans="1:12">
      <c r="A3819" s="65" t="s">
        <v>3219</v>
      </c>
      <c r="B3819" s="66" t="s">
        <v>3220</v>
      </c>
      <c r="C3819" s="66"/>
      <c r="D3819" s="65" t="s">
        <v>14</v>
      </c>
      <c r="E3819" s="65"/>
      <c r="F3819" s="65"/>
      <c r="G3819" s="65" t="s">
        <v>2392</v>
      </c>
      <c r="H3819" s="67">
        <v>45</v>
      </c>
      <c r="I3819" s="67"/>
      <c r="J3819" s="70">
        <v>24.39</v>
      </c>
      <c r="K3819" s="70"/>
      <c r="L3819" s="70">
        <f>ROUND(ROUND(H3819,8)*J3819,2)</f>
        <v>1097.55</v>
      </c>
    </row>
    <row r="3820" ht="15" customHeight="1" spans="1:12">
      <c r="A3820" s="65" t="s">
        <v>2710</v>
      </c>
      <c r="B3820" s="66" t="s">
        <v>2711</v>
      </c>
      <c r="C3820" s="66"/>
      <c r="D3820" s="65" t="s">
        <v>14</v>
      </c>
      <c r="E3820" s="65"/>
      <c r="F3820" s="65"/>
      <c r="G3820" s="65" t="s">
        <v>2392</v>
      </c>
      <c r="H3820" s="67">
        <v>45</v>
      </c>
      <c r="I3820" s="67"/>
      <c r="J3820" s="70">
        <v>32.69</v>
      </c>
      <c r="K3820" s="70"/>
      <c r="L3820" s="70">
        <f>ROUND(ROUND(H3820,8)*J3820,2)</f>
        <v>1471.05</v>
      </c>
    </row>
    <row r="3821" ht="21" customHeight="1" spans="1:12">
      <c r="A3821" s="65" t="s">
        <v>3675</v>
      </c>
      <c r="B3821" s="66" t="s">
        <v>3676</v>
      </c>
      <c r="C3821" s="66"/>
      <c r="D3821" s="65" t="s">
        <v>14</v>
      </c>
      <c r="E3821" s="65"/>
      <c r="F3821" s="65"/>
      <c r="G3821" s="65" t="s">
        <v>2392</v>
      </c>
      <c r="H3821" s="67">
        <v>45</v>
      </c>
      <c r="I3821" s="67"/>
      <c r="J3821" s="70">
        <v>28.89</v>
      </c>
      <c r="K3821" s="70"/>
      <c r="L3821" s="70">
        <f>ROUND(ROUND(H3821,8)*J3821,2)</f>
        <v>1300.05</v>
      </c>
    </row>
    <row r="3822" ht="18" customHeight="1" spans="1:12">
      <c r="A3822" s="2"/>
      <c r="B3822" s="2"/>
      <c r="C3822" s="2"/>
      <c r="D3822" s="2"/>
      <c r="E3822" s="2"/>
      <c r="F3822" s="2"/>
      <c r="G3822" s="2"/>
      <c r="H3822" s="68" t="s">
        <v>2393</v>
      </c>
      <c r="I3822" s="68"/>
      <c r="J3822" s="68"/>
      <c r="K3822" s="68"/>
      <c r="L3822" s="71">
        <f>SUM(L3819:L3821)</f>
        <v>3868.65</v>
      </c>
    </row>
    <row r="3823" ht="15" customHeight="1" spans="1:12">
      <c r="A3823" s="93" t="s">
        <v>3677</v>
      </c>
      <c r="B3823" s="93"/>
      <c r="C3823" s="93"/>
      <c r="D3823" s="93"/>
      <c r="E3823" s="2"/>
      <c r="F3823" s="2"/>
      <c r="G3823" s="2"/>
      <c r="H3823" s="69" t="s">
        <v>2318</v>
      </c>
      <c r="I3823" s="69"/>
      <c r="J3823" s="69"/>
      <c r="K3823" s="69"/>
      <c r="L3823" s="72">
        <v>3868.65</v>
      </c>
    </row>
    <row r="3824" ht="2.1" customHeight="1" spans="1:12">
      <c r="A3824" s="93"/>
      <c r="B3824" s="93"/>
      <c r="C3824" s="93"/>
      <c r="D3824" s="93"/>
      <c r="E3824" s="2"/>
      <c r="F3824" s="2"/>
      <c r="G3824" s="2"/>
      <c r="H3824" s="2"/>
      <c r="I3824" s="2"/>
      <c r="J3824" s="2"/>
      <c r="K3824" s="2"/>
      <c r="L3824" s="2"/>
    </row>
    <row r="3825" ht="9.95" customHeight="1" spans="1:12">
      <c r="A3825" s="2"/>
      <c r="B3825" s="2"/>
      <c r="C3825" s="2"/>
      <c r="D3825" s="2"/>
      <c r="E3825" s="2"/>
      <c r="F3825" s="2"/>
      <c r="G3825" s="2"/>
      <c r="H3825" s="61"/>
      <c r="I3825" s="61"/>
      <c r="J3825" s="61"/>
      <c r="K3825" s="61"/>
      <c r="L3825" s="61"/>
    </row>
    <row r="3826" ht="27" customHeight="1" spans="1:12">
      <c r="A3826" s="62" t="s">
        <v>3678</v>
      </c>
      <c r="B3826" s="62"/>
      <c r="C3826" s="62"/>
      <c r="D3826" s="62"/>
      <c r="E3826" s="62"/>
      <c r="F3826" s="62"/>
      <c r="G3826" s="62"/>
      <c r="H3826" s="62"/>
      <c r="I3826" s="62"/>
      <c r="J3826" s="62"/>
      <c r="K3826" s="62"/>
      <c r="L3826" s="62"/>
    </row>
    <row r="3827" ht="15" customHeight="1" spans="1:12">
      <c r="A3827" s="63" t="s">
        <v>2389</v>
      </c>
      <c r="B3827" s="63"/>
      <c r="C3827" s="63"/>
      <c r="D3827" s="64" t="s">
        <v>4</v>
      </c>
      <c r="E3827" s="64"/>
      <c r="F3827" s="64"/>
      <c r="G3827" s="64" t="s">
        <v>2297</v>
      </c>
      <c r="H3827" s="64" t="s">
        <v>2298</v>
      </c>
      <c r="I3827" s="64"/>
      <c r="J3827" s="64" t="s">
        <v>2299</v>
      </c>
      <c r="K3827" s="64"/>
      <c r="L3827" s="64" t="s">
        <v>2300</v>
      </c>
    </row>
    <row r="3828" ht="21" customHeight="1" spans="1:12">
      <c r="A3828" s="65" t="s">
        <v>3219</v>
      </c>
      <c r="B3828" s="66" t="s">
        <v>3220</v>
      </c>
      <c r="C3828" s="66"/>
      <c r="D3828" s="65" t="s">
        <v>14</v>
      </c>
      <c r="E3828" s="65"/>
      <c r="F3828" s="65"/>
      <c r="G3828" s="65" t="s">
        <v>2392</v>
      </c>
      <c r="H3828" s="67">
        <v>40</v>
      </c>
      <c r="I3828" s="67"/>
      <c r="J3828" s="70">
        <v>24.39</v>
      </c>
      <c r="K3828" s="70"/>
      <c r="L3828" s="70">
        <f>ROUND(ROUND(H3828,8)*J3828,2)</f>
        <v>975.6</v>
      </c>
    </row>
    <row r="3829" ht="15" customHeight="1" spans="1:12">
      <c r="A3829" s="65" t="s">
        <v>2710</v>
      </c>
      <c r="B3829" s="66" t="s">
        <v>2711</v>
      </c>
      <c r="C3829" s="66"/>
      <c r="D3829" s="65" t="s">
        <v>14</v>
      </c>
      <c r="E3829" s="65"/>
      <c r="F3829" s="65"/>
      <c r="G3829" s="65" t="s">
        <v>2392</v>
      </c>
      <c r="H3829" s="67">
        <v>40</v>
      </c>
      <c r="I3829" s="67"/>
      <c r="J3829" s="70">
        <v>32.69</v>
      </c>
      <c r="K3829" s="70"/>
      <c r="L3829" s="70">
        <f>ROUND(ROUND(H3829,8)*J3829,2)</f>
        <v>1307.6</v>
      </c>
    </row>
    <row r="3830" ht="18" customHeight="1" spans="1:12">
      <c r="A3830" s="2"/>
      <c r="B3830" s="2"/>
      <c r="C3830" s="2"/>
      <c r="D3830" s="2"/>
      <c r="E3830" s="2"/>
      <c r="F3830" s="2"/>
      <c r="G3830" s="2"/>
      <c r="H3830" s="68" t="s">
        <v>2393</v>
      </c>
      <c r="I3830" s="68"/>
      <c r="J3830" s="68"/>
      <c r="K3830" s="68"/>
      <c r="L3830" s="71">
        <f>SUM(L3828:L3829)</f>
        <v>2283.2</v>
      </c>
    </row>
    <row r="3831" ht="15" customHeight="1" spans="1:12">
      <c r="A3831" s="93" t="s">
        <v>3679</v>
      </c>
      <c r="B3831" s="93"/>
      <c r="C3831" s="93"/>
      <c r="D3831" s="93"/>
      <c r="E3831" s="2"/>
      <c r="F3831" s="2"/>
      <c r="G3831" s="2"/>
      <c r="H3831" s="69" t="s">
        <v>2318</v>
      </c>
      <c r="I3831" s="69"/>
      <c r="J3831" s="69"/>
      <c r="K3831" s="69"/>
      <c r="L3831" s="72">
        <v>2283.2</v>
      </c>
    </row>
    <row r="3832" ht="9.95" customHeight="1" spans="1:12">
      <c r="A3832" s="2"/>
      <c r="B3832" s="2"/>
      <c r="C3832" s="2"/>
      <c r="D3832" s="2"/>
      <c r="E3832" s="2"/>
      <c r="F3832" s="2"/>
      <c r="G3832" s="2"/>
      <c r="H3832" s="61"/>
      <c r="I3832" s="61"/>
      <c r="J3832" s="61"/>
      <c r="K3832" s="61"/>
      <c r="L3832" s="61"/>
    </row>
    <row r="3833" ht="20.1" customHeight="1" spans="1:12">
      <c r="A3833" s="62" t="s">
        <v>3680</v>
      </c>
      <c r="B3833" s="62"/>
      <c r="C3833" s="62"/>
      <c r="D3833" s="62"/>
      <c r="E3833" s="62"/>
      <c r="F3833" s="62"/>
      <c r="G3833" s="62"/>
      <c r="H3833" s="62"/>
      <c r="I3833" s="62"/>
      <c r="J3833" s="62"/>
      <c r="K3833" s="62"/>
      <c r="L3833" s="62"/>
    </row>
    <row r="3834" ht="15" customHeight="1" spans="1:12">
      <c r="A3834" s="63" t="s">
        <v>2413</v>
      </c>
      <c r="B3834" s="63"/>
      <c r="C3834" s="63"/>
      <c r="D3834" s="64" t="s">
        <v>4</v>
      </c>
      <c r="E3834" s="64"/>
      <c r="F3834" s="64"/>
      <c r="G3834" s="64" t="s">
        <v>2297</v>
      </c>
      <c r="H3834" s="64" t="s">
        <v>2298</v>
      </c>
      <c r="I3834" s="64"/>
      <c r="J3834" s="64" t="s">
        <v>2299</v>
      </c>
      <c r="K3834" s="64"/>
      <c r="L3834" s="64" t="s">
        <v>2300</v>
      </c>
    </row>
    <row r="3835" ht="15" customHeight="1" spans="1:12">
      <c r="A3835" s="65" t="s">
        <v>3681</v>
      </c>
      <c r="B3835" s="66" t="s">
        <v>3682</v>
      </c>
      <c r="C3835" s="66"/>
      <c r="D3835" s="65" t="s">
        <v>14</v>
      </c>
      <c r="E3835" s="65"/>
      <c r="F3835" s="65"/>
      <c r="G3835" s="65" t="s">
        <v>146</v>
      </c>
      <c r="H3835" s="67">
        <v>15</v>
      </c>
      <c r="I3835" s="67"/>
      <c r="J3835" s="70">
        <v>25.06</v>
      </c>
      <c r="K3835" s="70"/>
      <c r="L3835" s="70">
        <f>ROUND(ROUND(H3835,8)*J3835,2)</f>
        <v>375.9</v>
      </c>
    </row>
    <row r="3836" ht="15" customHeight="1" spans="1:12">
      <c r="A3836" s="65" t="s">
        <v>3616</v>
      </c>
      <c r="B3836" s="66" t="s">
        <v>3617</v>
      </c>
      <c r="C3836" s="66"/>
      <c r="D3836" s="65" t="s">
        <v>14</v>
      </c>
      <c r="E3836" s="65"/>
      <c r="F3836" s="65"/>
      <c r="G3836" s="65" t="s">
        <v>146</v>
      </c>
      <c r="H3836" s="67">
        <v>83</v>
      </c>
      <c r="I3836" s="67"/>
      <c r="J3836" s="70">
        <v>36.91</v>
      </c>
      <c r="K3836" s="70"/>
      <c r="L3836" s="70">
        <f>ROUND(ROUND(H3836,8)*J3836,2)</f>
        <v>3063.53</v>
      </c>
    </row>
    <row r="3837" ht="21" customHeight="1" spans="1:12">
      <c r="A3837" s="65" t="s">
        <v>3683</v>
      </c>
      <c r="B3837" s="66" t="s">
        <v>3684</v>
      </c>
      <c r="C3837" s="66"/>
      <c r="D3837" s="65" t="s">
        <v>14</v>
      </c>
      <c r="E3837" s="65"/>
      <c r="F3837" s="65"/>
      <c r="G3837" s="65" t="s">
        <v>35</v>
      </c>
      <c r="H3837" s="67">
        <v>3</v>
      </c>
      <c r="I3837" s="67"/>
      <c r="J3837" s="70">
        <v>20.57</v>
      </c>
      <c r="K3837" s="70"/>
      <c r="L3837" s="70">
        <f>ROUND(ROUND(H3837,8)*J3837,2)</f>
        <v>61.71</v>
      </c>
    </row>
    <row r="3838" ht="21" customHeight="1" spans="1:12">
      <c r="A3838" s="65" t="s">
        <v>3685</v>
      </c>
      <c r="B3838" s="66" t="s">
        <v>3686</v>
      </c>
      <c r="C3838" s="66"/>
      <c r="D3838" s="65" t="s">
        <v>14</v>
      </c>
      <c r="E3838" s="65"/>
      <c r="F3838" s="65"/>
      <c r="G3838" s="65" t="s">
        <v>35</v>
      </c>
      <c r="H3838" s="67">
        <v>3</v>
      </c>
      <c r="I3838" s="67"/>
      <c r="J3838" s="70">
        <v>191.2</v>
      </c>
      <c r="K3838" s="70"/>
      <c r="L3838" s="70">
        <f>ROUND(ROUND(H3838,8)*J3838,2)</f>
        <v>573.6</v>
      </c>
    </row>
    <row r="3839" ht="21" customHeight="1" spans="1:12">
      <c r="A3839" s="65" t="s">
        <v>3687</v>
      </c>
      <c r="B3839" s="66" t="s">
        <v>3688</v>
      </c>
      <c r="C3839" s="66"/>
      <c r="D3839" s="65" t="s">
        <v>14</v>
      </c>
      <c r="E3839" s="65"/>
      <c r="F3839" s="65"/>
      <c r="G3839" s="65" t="s">
        <v>35</v>
      </c>
      <c r="H3839" s="67">
        <v>3</v>
      </c>
      <c r="I3839" s="67"/>
      <c r="J3839" s="70">
        <v>22.14</v>
      </c>
      <c r="K3839" s="70"/>
      <c r="L3839" s="70">
        <f>ROUND(ROUND(H3839,8)*J3839,2)</f>
        <v>66.42</v>
      </c>
    </row>
    <row r="3840" ht="15" customHeight="1" spans="1:12">
      <c r="A3840" s="2"/>
      <c r="B3840" s="2"/>
      <c r="C3840" s="2"/>
      <c r="D3840" s="2"/>
      <c r="E3840" s="2"/>
      <c r="F3840" s="2"/>
      <c r="G3840" s="2"/>
      <c r="H3840" s="68" t="s">
        <v>2424</v>
      </c>
      <c r="I3840" s="68"/>
      <c r="J3840" s="68"/>
      <c r="K3840" s="68"/>
      <c r="L3840" s="71">
        <f>SUM(L3835:L3839)</f>
        <v>4141.16</v>
      </c>
    </row>
    <row r="3841" ht="15" customHeight="1" spans="1:12">
      <c r="A3841" s="63" t="s">
        <v>2389</v>
      </c>
      <c r="B3841" s="63"/>
      <c r="C3841" s="63"/>
      <c r="D3841" s="64" t="s">
        <v>4</v>
      </c>
      <c r="E3841" s="64"/>
      <c r="F3841" s="64"/>
      <c r="G3841" s="64" t="s">
        <v>2297</v>
      </c>
      <c r="H3841" s="64" t="s">
        <v>2298</v>
      </c>
      <c r="I3841" s="64"/>
      <c r="J3841" s="64" t="s">
        <v>2299</v>
      </c>
      <c r="K3841" s="64"/>
      <c r="L3841" s="64" t="s">
        <v>2300</v>
      </c>
    </row>
    <row r="3842" ht="21" customHeight="1" spans="1:12">
      <c r="A3842" s="65" t="s">
        <v>3219</v>
      </c>
      <c r="B3842" s="66" t="s">
        <v>3220</v>
      </c>
      <c r="C3842" s="66"/>
      <c r="D3842" s="65" t="s">
        <v>14</v>
      </c>
      <c r="E3842" s="65"/>
      <c r="F3842" s="65"/>
      <c r="G3842" s="65" t="s">
        <v>2392</v>
      </c>
      <c r="H3842" s="67">
        <v>50</v>
      </c>
      <c r="I3842" s="67"/>
      <c r="J3842" s="70">
        <v>24.39</v>
      </c>
      <c r="K3842" s="70"/>
      <c r="L3842" s="70">
        <f>ROUND(ROUND(H3842,8)*J3842,2)</f>
        <v>1219.5</v>
      </c>
    </row>
    <row r="3843" ht="15" customHeight="1" spans="1:12">
      <c r="A3843" s="65" t="s">
        <v>2710</v>
      </c>
      <c r="B3843" s="66" t="s">
        <v>2711</v>
      </c>
      <c r="C3843" s="66"/>
      <c r="D3843" s="65" t="s">
        <v>14</v>
      </c>
      <c r="E3843" s="65"/>
      <c r="F3843" s="65"/>
      <c r="G3843" s="65" t="s">
        <v>2392</v>
      </c>
      <c r="H3843" s="67">
        <v>50</v>
      </c>
      <c r="I3843" s="67"/>
      <c r="J3843" s="70">
        <v>32.69</v>
      </c>
      <c r="K3843" s="70"/>
      <c r="L3843" s="70">
        <f>ROUND(ROUND(H3843,8)*J3843,2)</f>
        <v>1634.5</v>
      </c>
    </row>
    <row r="3844" ht="18" customHeight="1" spans="1:12">
      <c r="A3844" s="2"/>
      <c r="B3844" s="2"/>
      <c r="C3844" s="2"/>
      <c r="D3844" s="2"/>
      <c r="E3844" s="2"/>
      <c r="F3844" s="2"/>
      <c r="G3844" s="2"/>
      <c r="H3844" s="68" t="s">
        <v>2393</v>
      </c>
      <c r="I3844" s="68"/>
      <c r="J3844" s="68"/>
      <c r="K3844" s="68"/>
      <c r="L3844" s="71">
        <f>SUM(L3842:L3843)</f>
        <v>2854</v>
      </c>
    </row>
    <row r="3845" ht="15" customHeight="1" spans="1:12">
      <c r="A3845" s="63" t="s">
        <v>2314</v>
      </c>
      <c r="B3845" s="63"/>
      <c r="C3845" s="63"/>
      <c r="D3845" s="64" t="s">
        <v>4</v>
      </c>
      <c r="E3845" s="64"/>
      <c r="F3845" s="64"/>
      <c r="G3845" s="64" t="s">
        <v>2297</v>
      </c>
      <c r="H3845" s="64" t="s">
        <v>2298</v>
      </c>
      <c r="I3845" s="64"/>
      <c r="J3845" s="64" t="s">
        <v>2299</v>
      </c>
      <c r="K3845" s="64"/>
      <c r="L3845" s="64" t="s">
        <v>2300</v>
      </c>
    </row>
    <row r="3846" ht="21" customHeight="1" spans="1:12">
      <c r="A3846" s="65" t="s">
        <v>2189</v>
      </c>
      <c r="B3846" s="66" t="s">
        <v>2190</v>
      </c>
      <c r="C3846" s="66"/>
      <c r="D3846" s="65" t="s">
        <v>14</v>
      </c>
      <c r="E3846" s="65"/>
      <c r="F3846" s="65"/>
      <c r="G3846" s="65" t="s">
        <v>35</v>
      </c>
      <c r="H3846" s="67">
        <v>7</v>
      </c>
      <c r="I3846" s="67"/>
      <c r="J3846" s="70">
        <v>44.95</v>
      </c>
      <c r="K3846" s="70"/>
      <c r="L3846" s="70">
        <f>ROUND(ROUND(H3846,8)*J3846,2)</f>
        <v>314.65</v>
      </c>
    </row>
    <row r="3847" ht="21" customHeight="1" spans="1:12">
      <c r="A3847" s="65" t="s">
        <v>2192</v>
      </c>
      <c r="B3847" s="66" t="s">
        <v>2193</v>
      </c>
      <c r="C3847" s="66"/>
      <c r="D3847" s="65" t="s">
        <v>14</v>
      </c>
      <c r="E3847" s="65"/>
      <c r="F3847" s="65"/>
      <c r="G3847" s="65" t="s">
        <v>35</v>
      </c>
      <c r="H3847" s="67">
        <v>7</v>
      </c>
      <c r="I3847" s="67"/>
      <c r="J3847" s="70">
        <v>95.83</v>
      </c>
      <c r="K3847" s="70"/>
      <c r="L3847" s="70">
        <f>ROUND(ROUND(H3847,8)*J3847,2)</f>
        <v>670.81</v>
      </c>
    </row>
    <row r="3848" ht="21" customHeight="1" spans="1:12">
      <c r="A3848" s="65" t="s">
        <v>3689</v>
      </c>
      <c r="B3848" s="66" t="s">
        <v>3690</v>
      </c>
      <c r="C3848" s="66"/>
      <c r="D3848" s="65" t="s">
        <v>14</v>
      </c>
      <c r="E3848" s="65"/>
      <c r="F3848" s="65"/>
      <c r="G3848" s="65" t="s">
        <v>35</v>
      </c>
      <c r="H3848" s="67">
        <v>6</v>
      </c>
      <c r="I3848" s="67"/>
      <c r="J3848" s="70">
        <v>81.11</v>
      </c>
      <c r="K3848" s="70"/>
      <c r="L3848" s="70">
        <f>ROUND(ROUND(H3848,8)*J3848,2)</f>
        <v>486.66</v>
      </c>
    </row>
    <row r="3849" ht="29.1" customHeight="1" spans="1:12">
      <c r="A3849" s="65" t="s">
        <v>3691</v>
      </c>
      <c r="B3849" s="66" t="s">
        <v>3692</v>
      </c>
      <c r="C3849" s="66"/>
      <c r="D3849" s="65" t="s">
        <v>14</v>
      </c>
      <c r="E3849" s="65"/>
      <c r="F3849" s="65"/>
      <c r="G3849" s="65" t="s">
        <v>35</v>
      </c>
      <c r="H3849" s="67">
        <v>1</v>
      </c>
      <c r="I3849" s="67"/>
      <c r="J3849" s="70">
        <v>27.11</v>
      </c>
      <c r="K3849" s="70"/>
      <c r="L3849" s="70">
        <f>ROUND(ROUND(H3849,8)*J3849,2)</f>
        <v>27.11</v>
      </c>
    </row>
    <row r="3850" ht="15" customHeight="1" spans="1:12">
      <c r="A3850" s="2"/>
      <c r="B3850" s="2"/>
      <c r="C3850" s="2"/>
      <c r="D3850" s="2"/>
      <c r="E3850" s="2"/>
      <c r="F3850" s="2"/>
      <c r="G3850" s="2"/>
      <c r="H3850" s="68" t="s">
        <v>2317</v>
      </c>
      <c r="I3850" s="68"/>
      <c r="J3850" s="68"/>
      <c r="K3850" s="68"/>
      <c r="L3850" s="71">
        <f>SUM(L3846:L3849)</f>
        <v>1499.23</v>
      </c>
    </row>
    <row r="3851" ht="15" customHeight="1" spans="1:12">
      <c r="A3851" s="93" t="s">
        <v>3693</v>
      </c>
      <c r="B3851" s="93"/>
      <c r="C3851" s="93"/>
      <c r="D3851" s="93"/>
      <c r="E3851" s="2"/>
      <c r="F3851" s="2"/>
      <c r="G3851" s="2"/>
      <c r="H3851" s="69" t="s">
        <v>2318</v>
      </c>
      <c r="I3851" s="69"/>
      <c r="J3851" s="69"/>
      <c r="K3851" s="69"/>
      <c r="L3851" s="72">
        <v>8494.39</v>
      </c>
    </row>
    <row r="3852" ht="2.1" customHeight="1" spans="1:12">
      <c r="A3852" s="93"/>
      <c r="B3852" s="93"/>
      <c r="C3852" s="93"/>
      <c r="D3852" s="93"/>
      <c r="E3852" s="2"/>
      <c r="F3852" s="2"/>
      <c r="G3852" s="2"/>
      <c r="H3852" s="2"/>
      <c r="I3852" s="2"/>
      <c r="J3852" s="2"/>
      <c r="K3852" s="2"/>
      <c r="L3852" s="2"/>
    </row>
    <row r="3853" ht="9.95" customHeight="1" spans="1:12">
      <c r="A3853" s="2"/>
      <c r="B3853" s="2"/>
      <c r="C3853" s="2"/>
      <c r="D3853" s="2"/>
      <c r="E3853" s="2"/>
      <c r="F3853" s="2"/>
      <c r="G3853" s="2"/>
      <c r="H3853" s="61"/>
      <c r="I3853" s="61"/>
      <c r="J3853" s="61"/>
      <c r="K3853" s="61"/>
      <c r="L3853" s="61"/>
    </row>
    <row r="3854" ht="20.1" customHeight="1" spans="1:12">
      <c r="A3854" s="62" t="s">
        <v>3694</v>
      </c>
      <c r="B3854" s="62"/>
      <c r="C3854" s="62"/>
      <c r="D3854" s="62"/>
      <c r="E3854" s="62"/>
      <c r="F3854" s="62"/>
      <c r="G3854" s="62"/>
      <c r="H3854" s="62"/>
      <c r="I3854" s="62"/>
      <c r="J3854" s="62"/>
      <c r="K3854" s="62"/>
      <c r="L3854" s="62"/>
    </row>
    <row r="3855" ht="15" customHeight="1" spans="1:12">
      <c r="A3855" s="63" t="s">
        <v>2314</v>
      </c>
      <c r="B3855" s="63"/>
      <c r="C3855" s="63"/>
      <c r="D3855" s="64" t="s">
        <v>4</v>
      </c>
      <c r="E3855" s="64"/>
      <c r="F3855" s="64"/>
      <c r="G3855" s="64" t="s">
        <v>2297</v>
      </c>
      <c r="H3855" s="64" t="s">
        <v>2298</v>
      </c>
      <c r="I3855" s="64"/>
      <c r="J3855" s="64" t="s">
        <v>2299</v>
      </c>
      <c r="K3855" s="64"/>
      <c r="L3855" s="64" t="s">
        <v>2300</v>
      </c>
    </row>
    <row r="3856" ht="29.1" customHeight="1" spans="1:12">
      <c r="A3856" s="65" t="s">
        <v>3163</v>
      </c>
      <c r="B3856" s="66" t="s">
        <v>3164</v>
      </c>
      <c r="C3856" s="66"/>
      <c r="D3856" s="65" t="s">
        <v>14</v>
      </c>
      <c r="E3856" s="65"/>
      <c r="F3856" s="65"/>
      <c r="G3856" s="65" t="s">
        <v>3165</v>
      </c>
      <c r="H3856" s="73">
        <v>1891.5</v>
      </c>
      <c r="I3856" s="73"/>
      <c r="J3856" s="70">
        <v>0.9</v>
      </c>
      <c r="K3856" s="70"/>
      <c r="L3856" s="70">
        <f>ROUND(ROUND(H3856,8)*J3856,2)</f>
        <v>1702.35</v>
      </c>
    </row>
    <row r="3857" ht="29.1" customHeight="1" spans="1:12">
      <c r="A3857" s="65" t="s">
        <v>3166</v>
      </c>
      <c r="B3857" s="66" t="s">
        <v>3167</v>
      </c>
      <c r="C3857" s="66"/>
      <c r="D3857" s="65" t="s">
        <v>14</v>
      </c>
      <c r="E3857" s="65"/>
      <c r="F3857" s="65"/>
      <c r="G3857" s="65" t="s">
        <v>3165</v>
      </c>
      <c r="H3857" s="67">
        <v>45</v>
      </c>
      <c r="I3857" s="67"/>
      <c r="J3857" s="70">
        <v>2.28</v>
      </c>
      <c r="K3857" s="70"/>
      <c r="L3857" s="70">
        <f>ROUND(ROUND(H3857,8)*J3857,2)</f>
        <v>102.6</v>
      </c>
    </row>
    <row r="3858" ht="15" customHeight="1" spans="1:12">
      <c r="A3858" s="2"/>
      <c r="B3858" s="2"/>
      <c r="C3858" s="2"/>
      <c r="D3858" s="2"/>
      <c r="E3858" s="2"/>
      <c r="F3858" s="2"/>
      <c r="G3858" s="2"/>
      <c r="H3858" s="68" t="s">
        <v>2317</v>
      </c>
      <c r="I3858" s="68"/>
      <c r="J3858" s="68"/>
      <c r="K3858" s="68"/>
      <c r="L3858" s="71">
        <f>SUM(L3856:L3857)</f>
        <v>1804.95</v>
      </c>
    </row>
    <row r="3859" ht="15" customHeight="1" spans="1:12">
      <c r="A3859" s="93" t="s">
        <v>3695</v>
      </c>
      <c r="B3859" s="93"/>
      <c r="C3859" s="93"/>
      <c r="D3859" s="93"/>
      <c r="E3859" s="2"/>
      <c r="F3859" s="2"/>
      <c r="G3859" s="2"/>
      <c r="H3859" s="69" t="s">
        <v>2318</v>
      </c>
      <c r="I3859" s="69"/>
      <c r="J3859" s="69"/>
      <c r="K3859" s="69"/>
      <c r="L3859" s="72">
        <v>1804.95</v>
      </c>
    </row>
    <row r="3860" ht="9" customHeight="1" spans="1:12">
      <c r="A3860" s="93"/>
      <c r="B3860" s="93"/>
      <c r="C3860" s="93"/>
      <c r="D3860" s="93"/>
      <c r="E3860" s="2"/>
      <c r="F3860" s="2"/>
      <c r="G3860" s="2"/>
      <c r="H3860" s="2"/>
      <c r="I3860" s="2"/>
      <c r="J3860" s="2"/>
      <c r="K3860" s="2"/>
      <c r="L3860" s="2"/>
    </row>
    <row r="3861" ht="9.95" customHeight="1" spans="1:12">
      <c r="A3861" s="2"/>
      <c r="B3861" s="2"/>
      <c r="C3861" s="2"/>
      <c r="D3861" s="2"/>
      <c r="E3861" s="2"/>
      <c r="F3861" s="2"/>
      <c r="G3861" s="2"/>
      <c r="H3861" s="61"/>
      <c r="I3861" s="61"/>
      <c r="J3861" s="61"/>
      <c r="K3861" s="61"/>
      <c r="L3861" s="61"/>
    </row>
    <row r="3862" ht="20.1" customHeight="1" spans="1:12">
      <c r="A3862" s="62" t="s">
        <v>3696</v>
      </c>
      <c r="B3862" s="62"/>
      <c r="C3862" s="62"/>
      <c r="D3862" s="62"/>
      <c r="E3862" s="62"/>
      <c r="F3862" s="62"/>
      <c r="G3862" s="62"/>
      <c r="H3862" s="62"/>
      <c r="I3862" s="62"/>
      <c r="J3862" s="62"/>
      <c r="K3862" s="62"/>
      <c r="L3862" s="62"/>
    </row>
    <row r="3863" ht="15" customHeight="1" spans="1:12">
      <c r="A3863" s="63" t="s">
        <v>2413</v>
      </c>
      <c r="B3863" s="63"/>
      <c r="C3863" s="63"/>
      <c r="D3863" s="64" t="s">
        <v>4</v>
      </c>
      <c r="E3863" s="64"/>
      <c r="F3863" s="64"/>
      <c r="G3863" s="64" t="s">
        <v>2297</v>
      </c>
      <c r="H3863" s="64" t="s">
        <v>2298</v>
      </c>
      <c r="I3863" s="64"/>
      <c r="J3863" s="64" t="s">
        <v>2299</v>
      </c>
      <c r="K3863" s="64"/>
      <c r="L3863" s="64" t="s">
        <v>2300</v>
      </c>
    </row>
    <row r="3864" ht="21" customHeight="1" spans="1:12">
      <c r="A3864" s="65" t="s">
        <v>3229</v>
      </c>
      <c r="B3864" s="66" t="s">
        <v>3230</v>
      </c>
      <c r="C3864" s="66"/>
      <c r="D3864" s="65" t="s">
        <v>14</v>
      </c>
      <c r="E3864" s="65"/>
      <c r="F3864" s="65"/>
      <c r="G3864" s="65" t="s">
        <v>35</v>
      </c>
      <c r="H3864" s="67">
        <v>1</v>
      </c>
      <c r="I3864" s="67"/>
      <c r="J3864" s="70">
        <v>2.42</v>
      </c>
      <c r="K3864" s="70"/>
      <c r="L3864" s="70">
        <f>TRUNC(TRUNC(H3864,8)*J3864,2)</f>
        <v>2.42</v>
      </c>
    </row>
    <row r="3865" ht="15" customHeight="1" spans="1:12">
      <c r="A3865" s="2"/>
      <c r="B3865" s="2"/>
      <c r="C3865" s="2"/>
      <c r="D3865" s="2"/>
      <c r="E3865" s="2"/>
      <c r="F3865" s="2"/>
      <c r="G3865" s="2"/>
      <c r="H3865" s="68" t="s">
        <v>2424</v>
      </c>
      <c r="I3865" s="68"/>
      <c r="J3865" s="68"/>
      <c r="K3865" s="68"/>
      <c r="L3865" s="71">
        <f>SUM(L3864:L3864)</f>
        <v>2.42</v>
      </c>
    </row>
    <row r="3866" ht="15" customHeight="1" spans="1:12">
      <c r="A3866" s="63" t="s">
        <v>2389</v>
      </c>
      <c r="B3866" s="63"/>
      <c r="C3866" s="63"/>
      <c r="D3866" s="64" t="s">
        <v>4</v>
      </c>
      <c r="E3866" s="64"/>
      <c r="F3866" s="64"/>
      <c r="G3866" s="64" t="s">
        <v>2297</v>
      </c>
      <c r="H3866" s="64" t="s">
        <v>2298</v>
      </c>
      <c r="I3866" s="64"/>
      <c r="J3866" s="64" t="s">
        <v>2299</v>
      </c>
      <c r="K3866" s="64"/>
      <c r="L3866" s="64" t="s">
        <v>2300</v>
      </c>
    </row>
    <row r="3867" ht="21" customHeight="1" spans="1:12">
      <c r="A3867" s="65" t="s">
        <v>3219</v>
      </c>
      <c r="B3867" s="66" t="s">
        <v>3220</v>
      </c>
      <c r="C3867" s="66"/>
      <c r="D3867" s="65" t="s">
        <v>14</v>
      </c>
      <c r="E3867" s="65"/>
      <c r="F3867" s="65"/>
      <c r="G3867" s="65" t="s">
        <v>2392</v>
      </c>
      <c r="H3867" s="67">
        <v>0.162</v>
      </c>
      <c r="I3867" s="67"/>
      <c r="J3867" s="70">
        <v>24.39</v>
      </c>
      <c r="K3867" s="70"/>
      <c r="L3867" s="70">
        <f>TRUNC(TRUNC(H3867,8)*J3867,2)</f>
        <v>3.95</v>
      </c>
    </row>
    <row r="3868" ht="15" customHeight="1" spans="1:12">
      <c r="A3868" s="65" t="s">
        <v>2710</v>
      </c>
      <c r="B3868" s="66" t="s">
        <v>2711</v>
      </c>
      <c r="C3868" s="66"/>
      <c r="D3868" s="65" t="s">
        <v>14</v>
      </c>
      <c r="E3868" s="65"/>
      <c r="F3868" s="65"/>
      <c r="G3868" s="65" t="s">
        <v>2392</v>
      </c>
      <c r="H3868" s="67">
        <v>0.162</v>
      </c>
      <c r="I3868" s="67"/>
      <c r="J3868" s="70">
        <v>32.69</v>
      </c>
      <c r="K3868" s="70"/>
      <c r="L3868" s="70">
        <f>TRUNC(TRUNC(H3868,8)*J3868,2)</f>
        <v>5.29</v>
      </c>
    </row>
    <row r="3869" ht="18" customHeight="1" spans="1:12">
      <c r="A3869" s="2"/>
      <c r="B3869" s="2"/>
      <c r="C3869" s="2"/>
      <c r="D3869" s="2"/>
      <c r="E3869" s="2"/>
      <c r="F3869" s="2"/>
      <c r="G3869" s="2"/>
      <c r="H3869" s="68" t="s">
        <v>2393</v>
      </c>
      <c r="I3869" s="68"/>
      <c r="J3869" s="68"/>
      <c r="K3869" s="68"/>
      <c r="L3869" s="71">
        <f>SUM(L3867:L3868)</f>
        <v>9.24</v>
      </c>
    </row>
    <row r="3870" ht="15" customHeight="1" spans="1:12">
      <c r="A3870" s="2"/>
      <c r="B3870" s="2"/>
      <c r="C3870" s="2"/>
      <c r="D3870" s="2"/>
      <c r="E3870" s="2"/>
      <c r="F3870" s="2"/>
      <c r="G3870" s="2"/>
      <c r="H3870" s="69" t="s">
        <v>2318</v>
      </c>
      <c r="I3870" s="69"/>
      <c r="J3870" s="69"/>
      <c r="K3870" s="69"/>
      <c r="L3870" s="72">
        <f>SUM(L3865,L3869)</f>
        <v>11.66</v>
      </c>
    </row>
    <row r="3871" ht="9.95" customHeight="1" spans="1:12">
      <c r="A3871" s="2"/>
      <c r="B3871" s="2"/>
      <c r="C3871" s="2"/>
      <c r="D3871" s="2"/>
      <c r="E3871" s="2"/>
      <c r="F3871" s="2"/>
      <c r="G3871" s="2"/>
      <c r="H3871" s="61"/>
      <c r="I3871" s="61"/>
      <c r="J3871" s="61"/>
      <c r="K3871" s="61"/>
      <c r="L3871" s="61"/>
    </row>
    <row r="3872" ht="20.1" customHeight="1" spans="1:12">
      <c r="A3872" s="62" t="s">
        <v>3697</v>
      </c>
      <c r="B3872" s="62"/>
      <c r="C3872" s="62"/>
      <c r="D3872" s="62"/>
      <c r="E3872" s="62"/>
      <c r="F3872" s="62"/>
      <c r="G3872" s="62"/>
      <c r="H3872" s="62"/>
      <c r="I3872" s="62"/>
      <c r="J3872" s="62"/>
      <c r="K3872" s="62"/>
      <c r="L3872" s="62"/>
    </row>
    <row r="3873" ht="15" customHeight="1" spans="1:12">
      <c r="A3873" s="63" t="s">
        <v>2413</v>
      </c>
      <c r="B3873" s="63"/>
      <c r="C3873" s="63"/>
      <c r="D3873" s="64" t="s">
        <v>4</v>
      </c>
      <c r="E3873" s="64"/>
      <c r="F3873" s="64"/>
      <c r="G3873" s="64" t="s">
        <v>2297</v>
      </c>
      <c r="H3873" s="64" t="s">
        <v>2298</v>
      </c>
      <c r="I3873" s="64"/>
      <c r="J3873" s="64" t="s">
        <v>2299</v>
      </c>
      <c r="K3873" s="64"/>
      <c r="L3873" s="64" t="s">
        <v>2300</v>
      </c>
    </row>
    <row r="3874" ht="21" customHeight="1" spans="1:12">
      <c r="A3874" s="65" t="s">
        <v>3241</v>
      </c>
      <c r="B3874" s="66" t="s">
        <v>3242</v>
      </c>
      <c r="C3874" s="66"/>
      <c r="D3874" s="65" t="s">
        <v>14</v>
      </c>
      <c r="E3874" s="65"/>
      <c r="F3874" s="65"/>
      <c r="G3874" s="65" t="s">
        <v>35</v>
      </c>
      <c r="H3874" s="67">
        <v>1</v>
      </c>
      <c r="I3874" s="67"/>
      <c r="J3874" s="70">
        <v>1.05</v>
      </c>
      <c r="K3874" s="70"/>
      <c r="L3874" s="70">
        <f>TRUNC(TRUNC(H3874,8)*J3874,2)</f>
        <v>1.05</v>
      </c>
    </row>
    <row r="3875" ht="15" customHeight="1" spans="1:12">
      <c r="A3875" s="2"/>
      <c r="B3875" s="2"/>
      <c r="C3875" s="2"/>
      <c r="D3875" s="2"/>
      <c r="E3875" s="2"/>
      <c r="F3875" s="2"/>
      <c r="G3875" s="2"/>
      <c r="H3875" s="68" t="s">
        <v>2424</v>
      </c>
      <c r="I3875" s="68"/>
      <c r="J3875" s="68"/>
      <c r="K3875" s="68"/>
      <c r="L3875" s="71">
        <f>SUM(L3874:L3874)</f>
        <v>1.05</v>
      </c>
    </row>
    <row r="3876" ht="15" customHeight="1" spans="1:12">
      <c r="A3876" s="63" t="s">
        <v>2389</v>
      </c>
      <c r="B3876" s="63"/>
      <c r="C3876" s="63"/>
      <c r="D3876" s="64" t="s">
        <v>4</v>
      </c>
      <c r="E3876" s="64"/>
      <c r="F3876" s="64"/>
      <c r="G3876" s="64" t="s">
        <v>2297</v>
      </c>
      <c r="H3876" s="64" t="s">
        <v>2298</v>
      </c>
      <c r="I3876" s="64"/>
      <c r="J3876" s="64" t="s">
        <v>2299</v>
      </c>
      <c r="K3876" s="64"/>
      <c r="L3876" s="64" t="s">
        <v>2300</v>
      </c>
    </row>
    <row r="3877" ht="21" customHeight="1" spans="1:12">
      <c r="A3877" s="65" t="s">
        <v>3219</v>
      </c>
      <c r="B3877" s="66" t="s">
        <v>3220</v>
      </c>
      <c r="C3877" s="66"/>
      <c r="D3877" s="65" t="s">
        <v>14</v>
      </c>
      <c r="E3877" s="65"/>
      <c r="F3877" s="65"/>
      <c r="G3877" s="65" t="s">
        <v>2392</v>
      </c>
      <c r="H3877" s="67">
        <v>0.137</v>
      </c>
      <c r="I3877" s="67"/>
      <c r="J3877" s="70">
        <v>24.39</v>
      </c>
      <c r="K3877" s="70"/>
      <c r="L3877" s="70">
        <f>TRUNC(TRUNC(H3877,8)*J3877,2)</f>
        <v>3.34</v>
      </c>
    </row>
    <row r="3878" ht="15" customHeight="1" spans="1:12">
      <c r="A3878" s="65" t="s">
        <v>2710</v>
      </c>
      <c r="B3878" s="66" t="s">
        <v>2711</v>
      </c>
      <c r="C3878" s="66"/>
      <c r="D3878" s="65" t="s">
        <v>14</v>
      </c>
      <c r="E3878" s="65"/>
      <c r="F3878" s="65"/>
      <c r="G3878" s="65" t="s">
        <v>2392</v>
      </c>
      <c r="H3878" s="67">
        <v>0.137</v>
      </c>
      <c r="I3878" s="67"/>
      <c r="J3878" s="70">
        <v>32.69</v>
      </c>
      <c r="K3878" s="70"/>
      <c r="L3878" s="70">
        <f>TRUNC(TRUNC(H3878,8)*J3878,2)</f>
        <v>4.47</v>
      </c>
    </row>
    <row r="3879" ht="18" customHeight="1" spans="1:12">
      <c r="A3879" s="2"/>
      <c r="B3879" s="2"/>
      <c r="C3879" s="2"/>
      <c r="D3879" s="2"/>
      <c r="E3879" s="2"/>
      <c r="F3879" s="2"/>
      <c r="G3879" s="2"/>
      <c r="H3879" s="68" t="s">
        <v>2393</v>
      </c>
      <c r="I3879" s="68"/>
      <c r="J3879" s="68"/>
      <c r="K3879" s="68"/>
      <c r="L3879" s="71">
        <f>SUM(L3877:L3878)</f>
        <v>7.81</v>
      </c>
    </row>
    <row r="3880" ht="15" customHeight="1" spans="1:12">
      <c r="A3880" s="2"/>
      <c r="B3880" s="2"/>
      <c r="C3880" s="2"/>
      <c r="D3880" s="2"/>
      <c r="E3880" s="2"/>
      <c r="F3880" s="2"/>
      <c r="G3880" s="2"/>
      <c r="H3880" s="69" t="s">
        <v>2318</v>
      </c>
      <c r="I3880" s="69"/>
      <c r="J3880" s="69"/>
      <c r="K3880" s="69"/>
      <c r="L3880" s="72">
        <f>SUM(L3875,L3879)</f>
        <v>8.86</v>
      </c>
    </row>
    <row r="3881" ht="9.95" customHeight="1" spans="1:12">
      <c r="A3881" s="2"/>
      <c r="B3881" s="2"/>
      <c r="C3881" s="2"/>
      <c r="D3881" s="2"/>
      <c r="E3881" s="2"/>
      <c r="F3881" s="2"/>
      <c r="G3881" s="2"/>
      <c r="H3881" s="61"/>
      <c r="I3881" s="61"/>
      <c r="J3881" s="61"/>
      <c r="K3881" s="61"/>
      <c r="L3881" s="61"/>
    </row>
    <row r="3882" ht="20.1" customHeight="1" spans="1:12">
      <c r="A3882" s="62" t="s">
        <v>3698</v>
      </c>
      <c r="B3882" s="62"/>
      <c r="C3882" s="62"/>
      <c r="D3882" s="62"/>
      <c r="E3882" s="62"/>
      <c r="F3882" s="62"/>
      <c r="G3882" s="62"/>
      <c r="H3882" s="62"/>
      <c r="I3882" s="62"/>
      <c r="J3882" s="62"/>
      <c r="K3882" s="62"/>
      <c r="L3882" s="62"/>
    </row>
    <row r="3883" ht="15" customHeight="1" spans="1:12">
      <c r="A3883" s="63" t="s">
        <v>2413</v>
      </c>
      <c r="B3883" s="63"/>
      <c r="C3883" s="63"/>
      <c r="D3883" s="64" t="s">
        <v>4</v>
      </c>
      <c r="E3883" s="64"/>
      <c r="F3883" s="64"/>
      <c r="G3883" s="64" t="s">
        <v>2297</v>
      </c>
      <c r="H3883" s="64" t="s">
        <v>2298</v>
      </c>
      <c r="I3883" s="64"/>
      <c r="J3883" s="64" t="s">
        <v>2299</v>
      </c>
      <c r="K3883" s="64"/>
      <c r="L3883" s="64" t="s">
        <v>2300</v>
      </c>
    </row>
    <row r="3884" ht="21" customHeight="1" spans="1:12">
      <c r="A3884" s="65" t="s">
        <v>3245</v>
      </c>
      <c r="B3884" s="66" t="s">
        <v>3246</v>
      </c>
      <c r="C3884" s="66"/>
      <c r="D3884" s="65" t="s">
        <v>14</v>
      </c>
      <c r="E3884" s="65"/>
      <c r="F3884" s="65"/>
      <c r="G3884" s="65" t="s">
        <v>35</v>
      </c>
      <c r="H3884" s="67">
        <v>1</v>
      </c>
      <c r="I3884" s="67"/>
      <c r="J3884" s="70">
        <v>1.46</v>
      </c>
      <c r="K3884" s="70"/>
      <c r="L3884" s="70">
        <f>TRUNC(TRUNC(H3884,8)*J3884,2)</f>
        <v>1.46</v>
      </c>
    </row>
    <row r="3885" ht="15" customHeight="1" spans="1:12">
      <c r="A3885" s="2"/>
      <c r="B3885" s="2"/>
      <c r="C3885" s="2"/>
      <c r="D3885" s="2"/>
      <c r="E3885" s="2"/>
      <c r="F3885" s="2"/>
      <c r="G3885" s="2"/>
      <c r="H3885" s="68" t="s">
        <v>2424</v>
      </c>
      <c r="I3885" s="68"/>
      <c r="J3885" s="68"/>
      <c r="K3885" s="68"/>
      <c r="L3885" s="71">
        <f>SUM(L3884:L3884)</f>
        <v>1.46</v>
      </c>
    </row>
    <row r="3886" ht="15" customHeight="1" spans="1:12">
      <c r="A3886" s="63" t="s">
        <v>2389</v>
      </c>
      <c r="B3886" s="63"/>
      <c r="C3886" s="63"/>
      <c r="D3886" s="64" t="s">
        <v>4</v>
      </c>
      <c r="E3886" s="64"/>
      <c r="F3886" s="64"/>
      <c r="G3886" s="64" t="s">
        <v>2297</v>
      </c>
      <c r="H3886" s="64" t="s">
        <v>2298</v>
      </c>
      <c r="I3886" s="64"/>
      <c r="J3886" s="64" t="s">
        <v>2299</v>
      </c>
      <c r="K3886" s="64"/>
      <c r="L3886" s="64" t="s">
        <v>2300</v>
      </c>
    </row>
    <row r="3887" ht="21" customHeight="1" spans="1:12">
      <c r="A3887" s="65" t="s">
        <v>3219</v>
      </c>
      <c r="B3887" s="66" t="s">
        <v>3220</v>
      </c>
      <c r="C3887" s="66"/>
      <c r="D3887" s="65" t="s">
        <v>14</v>
      </c>
      <c r="E3887" s="65"/>
      <c r="F3887" s="65"/>
      <c r="G3887" s="65" t="s">
        <v>2392</v>
      </c>
      <c r="H3887" s="67">
        <v>0.16</v>
      </c>
      <c r="I3887" s="67"/>
      <c r="J3887" s="70">
        <v>24.39</v>
      </c>
      <c r="K3887" s="70"/>
      <c r="L3887" s="70">
        <f>TRUNC(TRUNC(H3887,8)*J3887,2)</f>
        <v>3.9</v>
      </c>
    </row>
    <row r="3888" ht="15" customHeight="1" spans="1:12">
      <c r="A3888" s="65" t="s">
        <v>2710</v>
      </c>
      <c r="B3888" s="66" t="s">
        <v>2711</v>
      </c>
      <c r="C3888" s="66"/>
      <c r="D3888" s="65" t="s">
        <v>14</v>
      </c>
      <c r="E3888" s="65"/>
      <c r="F3888" s="65"/>
      <c r="G3888" s="65" t="s">
        <v>2392</v>
      </c>
      <c r="H3888" s="67">
        <v>0.16</v>
      </c>
      <c r="I3888" s="67"/>
      <c r="J3888" s="70">
        <v>32.69</v>
      </c>
      <c r="K3888" s="70"/>
      <c r="L3888" s="70">
        <f>TRUNC(TRUNC(H3888,8)*J3888,2)</f>
        <v>5.23</v>
      </c>
    </row>
    <row r="3889" ht="18" customHeight="1" spans="1:12">
      <c r="A3889" s="2"/>
      <c r="B3889" s="2"/>
      <c r="C3889" s="2"/>
      <c r="D3889" s="2"/>
      <c r="E3889" s="2"/>
      <c r="F3889" s="2"/>
      <c r="G3889" s="2"/>
      <c r="H3889" s="68" t="s">
        <v>2393</v>
      </c>
      <c r="I3889" s="68"/>
      <c r="J3889" s="68"/>
      <c r="K3889" s="68"/>
      <c r="L3889" s="71">
        <f>SUM(L3887:L3888)</f>
        <v>9.13</v>
      </c>
    </row>
    <row r="3890" ht="15" customHeight="1" spans="1:12">
      <c r="A3890" s="2"/>
      <c r="B3890" s="2"/>
      <c r="C3890" s="2"/>
      <c r="D3890" s="2"/>
      <c r="E3890" s="2"/>
      <c r="F3890" s="2"/>
      <c r="G3890" s="2"/>
      <c r="H3890" s="69" t="s">
        <v>2318</v>
      </c>
      <c r="I3890" s="69"/>
      <c r="J3890" s="69"/>
      <c r="K3890" s="69"/>
      <c r="L3890" s="72">
        <f>SUM(L3885,L3889)</f>
        <v>10.59</v>
      </c>
    </row>
    <row r="3891" ht="9.95" customHeight="1" spans="1:12">
      <c r="A3891" s="2"/>
      <c r="B3891" s="2"/>
      <c r="C3891" s="2"/>
      <c r="D3891" s="2"/>
      <c r="E3891" s="2"/>
      <c r="F3891" s="2"/>
      <c r="G3891" s="2"/>
      <c r="H3891" s="61"/>
      <c r="I3891" s="61"/>
      <c r="J3891" s="61"/>
      <c r="K3891" s="61"/>
      <c r="L3891" s="61"/>
    </row>
    <row r="3892" ht="20.1" customHeight="1" spans="1:12">
      <c r="A3892" s="62" t="s">
        <v>3699</v>
      </c>
      <c r="B3892" s="62"/>
      <c r="C3892" s="62"/>
      <c r="D3892" s="62"/>
      <c r="E3892" s="62"/>
      <c r="F3892" s="62"/>
      <c r="G3892" s="62"/>
      <c r="H3892" s="62"/>
      <c r="I3892" s="62"/>
      <c r="J3892" s="62"/>
      <c r="K3892" s="62"/>
      <c r="L3892" s="62"/>
    </row>
    <row r="3893" ht="15" customHeight="1" spans="1:12">
      <c r="A3893" s="63" t="s">
        <v>2413</v>
      </c>
      <c r="B3893" s="63"/>
      <c r="C3893" s="63"/>
      <c r="D3893" s="64" t="s">
        <v>4</v>
      </c>
      <c r="E3893" s="64"/>
      <c r="F3893" s="64"/>
      <c r="G3893" s="64" t="s">
        <v>2297</v>
      </c>
      <c r="H3893" s="64" t="s">
        <v>2298</v>
      </c>
      <c r="I3893" s="64"/>
      <c r="J3893" s="64" t="s">
        <v>2299</v>
      </c>
      <c r="K3893" s="64"/>
      <c r="L3893" s="64" t="s">
        <v>2300</v>
      </c>
    </row>
    <row r="3894" ht="29.1" customHeight="1" spans="1:12">
      <c r="A3894" s="65" t="s">
        <v>3257</v>
      </c>
      <c r="B3894" s="66" t="s">
        <v>3258</v>
      </c>
      <c r="C3894" s="66"/>
      <c r="D3894" s="65" t="s">
        <v>14</v>
      </c>
      <c r="E3894" s="65"/>
      <c r="F3894" s="65"/>
      <c r="G3894" s="65" t="s">
        <v>35</v>
      </c>
      <c r="H3894" s="67">
        <v>2</v>
      </c>
      <c r="I3894" s="67"/>
      <c r="J3894" s="70">
        <v>0.2</v>
      </c>
      <c r="K3894" s="70"/>
      <c r="L3894" s="70">
        <f>TRUNC(TRUNC(H3894,8)*J3894,2)</f>
        <v>0.4</v>
      </c>
    </row>
    <row r="3895" ht="15" customHeight="1" spans="1:12">
      <c r="A3895" s="65" t="s">
        <v>3700</v>
      </c>
      <c r="B3895" s="66" t="s">
        <v>3701</v>
      </c>
      <c r="C3895" s="66"/>
      <c r="D3895" s="65" t="s">
        <v>14</v>
      </c>
      <c r="E3895" s="65"/>
      <c r="F3895" s="65"/>
      <c r="G3895" s="65" t="s">
        <v>35</v>
      </c>
      <c r="H3895" s="67">
        <v>1</v>
      </c>
      <c r="I3895" s="67"/>
      <c r="J3895" s="70">
        <v>10.8</v>
      </c>
      <c r="K3895" s="70"/>
      <c r="L3895" s="70">
        <f>TRUNC(TRUNC(H3895,8)*J3895,2)</f>
        <v>10.8</v>
      </c>
    </row>
    <row r="3896" ht="15" customHeight="1" spans="1:12">
      <c r="A3896" s="2"/>
      <c r="B3896" s="2"/>
      <c r="C3896" s="2"/>
      <c r="D3896" s="2"/>
      <c r="E3896" s="2"/>
      <c r="F3896" s="2"/>
      <c r="G3896" s="2"/>
      <c r="H3896" s="68" t="s">
        <v>2424</v>
      </c>
      <c r="I3896" s="68"/>
      <c r="J3896" s="68"/>
      <c r="K3896" s="68"/>
      <c r="L3896" s="71">
        <f>SUM(L3894:L3895)</f>
        <v>11.2</v>
      </c>
    </row>
    <row r="3897" ht="15" customHeight="1" spans="1:12">
      <c r="A3897" s="63" t="s">
        <v>2389</v>
      </c>
      <c r="B3897" s="63"/>
      <c r="C3897" s="63"/>
      <c r="D3897" s="64" t="s">
        <v>4</v>
      </c>
      <c r="E3897" s="64"/>
      <c r="F3897" s="64"/>
      <c r="G3897" s="64" t="s">
        <v>2297</v>
      </c>
      <c r="H3897" s="64" t="s">
        <v>2298</v>
      </c>
      <c r="I3897" s="64"/>
      <c r="J3897" s="64" t="s">
        <v>2299</v>
      </c>
      <c r="K3897" s="64"/>
      <c r="L3897" s="64" t="s">
        <v>2300</v>
      </c>
    </row>
    <row r="3898" ht="21" customHeight="1" spans="1:12">
      <c r="A3898" s="65" t="s">
        <v>3219</v>
      </c>
      <c r="B3898" s="66" t="s">
        <v>3220</v>
      </c>
      <c r="C3898" s="66"/>
      <c r="D3898" s="65" t="s">
        <v>14</v>
      </c>
      <c r="E3898" s="65"/>
      <c r="F3898" s="65"/>
      <c r="G3898" s="65" t="s">
        <v>2392</v>
      </c>
      <c r="H3898" s="67">
        <v>0.3618</v>
      </c>
      <c r="I3898" s="67"/>
      <c r="J3898" s="70">
        <v>24.39</v>
      </c>
      <c r="K3898" s="70"/>
      <c r="L3898" s="70">
        <f>TRUNC(TRUNC(H3898,8)*J3898,2)</f>
        <v>8.82</v>
      </c>
    </row>
    <row r="3899" ht="15" customHeight="1" spans="1:12">
      <c r="A3899" s="65" t="s">
        <v>2710</v>
      </c>
      <c r="B3899" s="66" t="s">
        <v>2711</v>
      </c>
      <c r="C3899" s="66"/>
      <c r="D3899" s="65" t="s">
        <v>14</v>
      </c>
      <c r="E3899" s="65"/>
      <c r="F3899" s="65"/>
      <c r="G3899" s="65" t="s">
        <v>2392</v>
      </c>
      <c r="H3899" s="67">
        <v>0.3618</v>
      </c>
      <c r="I3899" s="67"/>
      <c r="J3899" s="70">
        <v>32.69</v>
      </c>
      <c r="K3899" s="70"/>
      <c r="L3899" s="70">
        <f>TRUNC(TRUNC(H3899,8)*J3899,2)</f>
        <v>11.82</v>
      </c>
    </row>
    <row r="3900" ht="18" customHeight="1" spans="1:12">
      <c r="A3900" s="2"/>
      <c r="B3900" s="2"/>
      <c r="C3900" s="2"/>
      <c r="D3900" s="2"/>
      <c r="E3900" s="2"/>
      <c r="F3900" s="2"/>
      <c r="G3900" s="2"/>
      <c r="H3900" s="68" t="s">
        <v>2393</v>
      </c>
      <c r="I3900" s="68"/>
      <c r="J3900" s="68"/>
      <c r="K3900" s="68"/>
      <c r="L3900" s="71">
        <f>SUM(L3898:L3899)</f>
        <v>20.64</v>
      </c>
    </row>
    <row r="3901" ht="15" customHeight="1" spans="1:12">
      <c r="A3901" s="2"/>
      <c r="B3901" s="2"/>
      <c r="C3901" s="2"/>
      <c r="D3901" s="2"/>
      <c r="E3901" s="2"/>
      <c r="F3901" s="2"/>
      <c r="G3901" s="2"/>
      <c r="H3901" s="69" t="s">
        <v>2318</v>
      </c>
      <c r="I3901" s="69"/>
      <c r="J3901" s="69"/>
      <c r="K3901" s="69"/>
      <c r="L3901" s="72">
        <f>SUM(L3896,L3900)</f>
        <v>31.84</v>
      </c>
    </row>
    <row r="3902" ht="9.95" customHeight="1" spans="1:12">
      <c r="A3902" s="2"/>
      <c r="B3902" s="2"/>
      <c r="C3902" s="2"/>
      <c r="D3902" s="2"/>
      <c r="E3902" s="2"/>
      <c r="F3902" s="2"/>
      <c r="G3902" s="2"/>
      <c r="H3902" s="61"/>
      <c r="I3902" s="61"/>
      <c r="J3902" s="61"/>
      <c r="K3902" s="61"/>
      <c r="L3902" s="61"/>
    </row>
    <row r="3903" ht="20.1" customHeight="1" spans="1:12">
      <c r="A3903" s="62" t="s">
        <v>3702</v>
      </c>
      <c r="B3903" s="62"/>
      <c r="C3903" s="62"/>
      <c r="D3903" s="62"/>
      <c r="E3903" s="62"/>
      <c r="F3903" s="62"/>
      <c r="G3903" s="62"/>
      <c r="H3903" s="62"/>
      <c r="I3903" s="62"/>
      <c r="J3903" s="62"/>
      <c r="K3903" s="62"/>
      <c r="L3903" s="62"/>
    </row>
    <row r="3904" ht="15" customHeight="1" spans="1:12">
      <c r="A3904" s="63" t="s">
        <v>2413</v>
      </c>
      <c r="B3904" s="63"/>
      <c r="C3904" s="63"/>
      <c r="D3904" s="64" t="s">
        <v>4</v>
      </c>
      <c r="E3904" s="64"/>
      <c r="F3904" s="64"/>
      <c r="G3904" s="64" t="s">
        <v>2297</v>
      </c>
      <c r="H3904" s="64" t="s">
        <v>2298</v>
      </c>
      <c r="I3904" s="64"/>
      <c r="J3904" s="64" t="s">
        <v>2299</v>
      </c>
      <c r="K3904" s="64"/>
      <c r="L3904" s="64" t="s">
        <v>2300</v>
      </c>
    </row>
    <row r="3905" ht="29.1" customHeight="1" spans="1:12">
      <c r="A3905" s="65" t="s">
        <v>3257</v>
      </c>
      <c r="B3905" s="66" t="s">
        <v>3258</v>
      </c>
      <c r="C3905" s="66"/>
      <c r="D3905" s="65" t="s">
        <v>14</v>
      </c>
      <c r="E3905" s="65"/>
      <c r="F3905" s="65"/>
      <c r="G3905" s="65" t="s">
        <v>35</v>
      </c>
      <c r="H3905" s="67">
        <v>2</v>
      </c>
      <c r="I3905" s="67"/>
      <c r="J3905" s="70">
        <v>0.2</v>
      </c>
      <c r="K3905" s="70"/>
      <c r="L3905" s="70">
        <f>TRUNC(TRUNC(H3905,8)*J3905,2)</f>
        <v>0.4</v>
      </c>
    </row>
    <row r="3906" ht="15" customHeight="1" spans="1:12">
      <c r="A3906" s="65" t="s">
        <v>3703</v>
      </c>
      <c r="B3906" s="66" t="s">
        <v>3704</v>
      </c>
      <c r="C3906" s="66"/>
      <c r="D3906" s="65" t="s">
        <v>14</v>
      </c>
      <c r="E3906" s="65"/>
      <c r="F3906" s="65"/>
      <c r="G3906" s="65" t="s">
        <v>35</v>
      </c>
      <c r="H3906" s="67">
        <v>1</v>
      </c>
      <c r="I3906" s="67"/>
      <c r="J3906" s="70">
        <v>9.69</v>
      </c>
      <c r="K3906" s="70"/>
      <c r="L3906" s="70">
        <f>TRUNC(TRUNC(H3906,8)*J3906,2)</f>
        <v>9.69</v>
      </c>
    </row>
    <row r="3907" ht="15" customHeight="1" spans="1:12">
      <c r="A3907" s="2"/>
      <c r="B3907" s="2"/>
      <c r="C3907" s="2"/>
      <c r="D3907" s="2"/>
      <c r="E3907" s="2"/>
      <c r="F3907" s="2"/>
      <c r="G3907" s="2"/>
      <c r="H3907" s="68" t="s">
        <v>2424</v>
      </c>
      <c r="I3907" s="68"/>
      <c r="J3907" s="68"/>
      <c r="K3907" s="68"/>
      <c r="L3907" s="71">
        <f>SUM(L3905:L3906)</f>
        <v>10.09</v>
      </c>
    </row>
    <row r="3908" ht="15" customHeight="1" spans="1:12">
      <c r="A3908" s="63" t="s">
        <v>2389</v>
      </c>
      <c r="B3908" s="63"/>
      <c r="C3908" s="63"/>
      <c r="D3908" s="64" t="s">
        <v>4</v>
      </c>
      <c r="E3908" s="64"/>
      <c r="F3908" s="64"/>
      <c r="G3908" s="64" t="s">
        <v>2297</v>
      </c>
      <c r="H3908" s="64" t="s">
        <v>2298</v>
      </c>
      <c r="I3908" s="64"/>
      <c r="J3908" s="64" t="s">
        <v>2299</v>
      </c>
      <c r="K3908" s="64"/>
      <c r="L3908" s="64" t="s">
        <v>2300</v>
      </c>
    </row>
    <row r="3909" ht="21" customHeight="1" spans="1:12">
      <c r="A3909" s="65" t="s">
        <v>3219</v>
      </c>
      <c r="B3909" s="66" t="s">
        <v>3220</v>
      </c>
      <c r="C3909" s="66"/>
      <c r="D3909" s="65" t="s">
        <v>14</v>
      </c>
      <c r="E3909" s="65"/>
      <c r="F3909" s="65"/>
      <c r="G3909" s="65" t="s">
        <v>2392</v>
      </c>
      <c r="H3909" s="67">
        <v>0.2746</v>
      </c>
      <c r="I3909" s="67"/>
      <c r="J3909" s="70">
        <v>24.39</v>
      </c>
      <c r="K3909" s="70"/>
      <c r="L3909" s="70">
        <f>TRUNC(TRUNC(H3909,8)*J3909,2)</f>
        <v>6.69</v>
      </c>
    </row>
    <row r="3910" ht="15" customHeight="1" spans="1:12">
      <c r="A3910" s="65" t="s">
        <v>2710</v>
      </c>
      <c r="B3910" s="66" t="s">
        <v>2711</v>
      </c>
      <c r="C3910" s="66"/>
      <c r="D3910" s="65" t="s">
        <v>14</v>
      </c>
      <c r="E3910" s="65"/>
      <c r="F3910" s="65"/>
      <c r="G3910" s="65" t="s">
        <v>2392</v>
      </c>
      <c r="H3910" s="67">
        <v>0.2746</v>
      </c>
      <c r="I3910" s="67"/>
      <c r="J3910" s="70">
        <v>32.69</v>
      </c>
      <c r="K3910" s="70"/>
      <c r="L3910" s="70">
        <f>TRUNC(TRUNC(H3910,8)*J3910,2)</f>
        <v>8.97</v>
      </c>
    </row>
    <row r="3911" ht="18" customHeight="1" spans="1:12">
      <c r="A3911" s="2"/>
      <c r="B3911" s="2"/>
      <c r="C3911" s="2"/>
      <c r="D3911" s="2"/>
      <c r="E3911" s="2"/>
      <c r="F3911" s="2"/>
      <c r="G3911" s="2"/>
      <c r="H3911" s="68" t="s">
        <v>2393</v>
      </c>
      <c r="I3911" s="68"/>
      <c r="J3911" s="68"/>
      <c r="K3911" s="68"/>
      <c r="L3911" s="71">
        <f>SUM(L3909:L3910)</f>
        <v>15.66</v>
      </c>
    </row>
    <row r="3912" ht="15" customHeight="1" spans="1:12">
      <c r="A3912" s="2"/>
      <c r="B3912" s="2"/>
      <c r="C3912" s="2"/>
      <c r="D3912" s="2"/>
      <c r="E3912" s="2"/>
      <c r="F3912" s="2"/>
      <c r="G3912" s="2"/>
      <c r="H3912" s="69" t="s">
        <v>2318</v>
      </c>
      <c r="I3912" s="69"/>
      <c r="J3912" s="69"/>
      <c r="K3912" s="69"/>
      <c r="L3912" s="72">
        <f>SUM(L3907,L3911)</f>
        <v>25.75</v>
      </c>
    </row>
    <row r="3913" ht="9.95" customHeight="1" spans="1:12">
      <c r="A3913" s="2"/>
      <c r="B3913" s="2"/>
      <c r="C3913" s="2"/>
      <c r="D3913" s="2"/>
      <c r="E3913" s="2"/>
      <c r="F3913" s="2"/>
      <c r="G3913" s="2"/>
      <c r="H3913" s="61"/>
      <c r="I3913" s="61"/>
      <c r="J3913" s="61"/>
      <c r="K3913" s="61"/>
      <c r="L3913" s="61"/>
    </row>
    <row r="3914" ht="20.1" customHeight="1" spans="1:12">
      <c r="A3914" s="62" t="s">
        <v>3705</v>
      </c>
      <c r="B3914" s="62"/>
      <c r="C3914" s="62"/>
      <c r="D3914" s="62"/>
      <c r="E3914" s="62"/>
      <c r="F3914" s="62"/>
      <c r="G3914" s="62"/>
      <c r="H3914" s="62"/>
      <c r="I3914" s="62"/>
      <c r="J3914" s="62"/>
      <c r="K3914" s="62"/>
      <c r="L3914" s="62"/>
    </row>
    <row r="3915" ht="15" customHeight="1" spans="1:12">
      <c r="A3915" s="63" t="s">
        <v>2413</v>
      </c>
      <c r="B3915" s="63"/>
      <c r="C3915" s="63"/>
      <c r="D3915" s="64" t="s">
        <v>4</v>
      </c>
      <c r="E3915" s="64"/>
      <c r="F3915" s="64"/>
      <c r="G3915" s="64" t="s">
        <v>2297</v>
      </c>
      <c r="H3915" s="64" t="s">
        <v>2298</v>
      </c>
      <c r="I3915" s="64"/>
      <c r="J3915" s="64" t="s">
        <v>2299</v>
      </c>
      <c r="K3915" s="64"/>
      <c r="L3915" s="64" t="s">
        <v>2300</v>
      </c>
    </row>
    <row r="3916" ht="29.1" customHeight="1" spans="1:12">
      <c r="A3916" s="65" t="s">
        <v>3257</v>
      </c>
      <c r="B3916" s="66" t="s">
        <v>3258</v>
      </c>
      <c r="C3916" s="66"/>
      <c r="D3916" s="65" t="s">
        <v>14</v>
      </c>
      <c r="E3916" s="65"/>
      <c r="F3916" s="65"/>
      <c r="G3916" s="65" t="s">
        <v>35</v>
      </c>
      <c r="H3916" s="67">
        <v>2</v>
      </c>
      <c r="I3916" s="67"/>
      <c r="J3916" s="70">
        <v>0.2</v>
      </c>
      <c r="K3916" s="70"/>
      <c r="L3916" s="70">
        <f>TRUNC(TRUNC(H3916,8)*J3916,2)</f>
        <v>0.4</v>
      </c>
    </row>
    <row r="3917" ht="15" customHeight="1" spans="1:12">
      <c r="A3917" s="65" t="s">
        <v>3706</v>
      </c>
      <c r="B3917" s="66" t="s">
        <v>3707</v>
      </c>
      <c r="C3917" s="66"/>
      <c r="D3917" s="65" t="s">
        <v>14</v>
      </c>
      <c r="E3917" s="65"/>
      <c r="F3917" s="65"/>
      <c r="G3917" s="65" t="s">
        <v>35</v>
      </c>
      <c r="H3917" s="67">
        <v>1</v>
      </c>
      <c r="I3917" s="67"/>
      <c r="J3917" s="70">
        <v>14.07</v>
      </c>
      <c r="K3917" s="70"/>
      <c r="L3917" s="70">
        <f>TRUNC(TRUNC(H3917,8)*J3917,2)</f>
        <v>14.07</v>
      </c>
    </row>
    <row r="3918" ht="15" customHeight="1" spans="1:12">
      <c r="A3918" s="2"/>
      <c r="B3918" s="2"/>
      <c r="C3918" s="2"/>
      <c r="D3918" s="2"/>
      <c r="E3918" s="2"/>
      <c r="F3918" s="2"/>
      <c r="G3918" s="2"/>
      <c r="H3918" s="68" t="s">
        <v>2424</v>
      </c>
      <c r="I3918" s="68"/>
      <c r="J3918" s="68"/>
      <c r="K3918" s="68"/>
      <c r="L3918" s="71">
        <f>SUM(L3916:L3917)</f>
        <v>14.47</v>
      </c>
    </row>
    <row r="3919" ht="15" customHeight="1" spans="1:12">
      <c r="A3919" s="63" t="s">
        <v>2389</v>
      </c>
      <c r="B3919" s="63"/>
      <c r="C3919" s="63"/>
      <c r="D3919" s="64" t="s">
        <v>4</v>
      </c>
      <c r="E3919" s="64"/>
      <c r="F3919" s="64"/>
      <c r="G3919" s="64" t="s">
        <v>2297</v>
      </c>
      <c r="H3919" s="64" t="s">
        <v>2298</v>
      </c>
      <c r="I3919" s="64"/>
      <c r="J3919" s="64" t="s">
        <v>2299</v>
      </c>
      <c r="K3919" s="64"/>
      <c r="L3919" s="64" t="s">
        <v>2300</v>
      </c>
    </row>
    <row r="3920" ht="21" customHeight="1" spans="1:12">
      <c r="A3920" s="65" t="s">
        <v>3219</v>
      </c>
      <c r="B3920" s="66" t="s">
        <v>3220</v>
      </c>
      <c r="C3920" s="66"/>
      <c r="D3920" s="65" t="s">
        <v>14</v>
      </c>
      <c r="E3920" s="65"/>
      <c r="F3920" s="65"/>
      <c r="G3920" s="65" t="s">
        <v>2392</v>
      </c>
      <c r="H3920" s="67">
        <v>0.5362</v>
      </c>
      <c r="I3920" s="67"/>
      <c r="J3920" s="70">
        <v>24.39</v>
      </c>
      <c r="K3920" s="70"/>
      <c r="L3920" s="70">
        <f>TRUNC(TRUNC(H3920,8)*J3920,2)</f>
        <v>13.07</v>
      </c>
    </row>
    <row r="3921" ht="15" customHeight="1" spans="1:12">
      <c r="A3921" s="65" t="s">
        <v>2710</v>
      </c>
      <c r="B3921" s="66" t="s">
        <v>2711</v>
      </c>
      <c r="C3921" s="66"/>
      <c r="D3921" s="65" t="s">
        <v>14</v>
      </c>
      <c r="E3921" s="65"/>
      <c r="F3921" s="65"/>
      <c r="G3921" s="65" t="s">
        <v>2392</v>
      </c>
      <c r="H3921" s="67">
        <v>0.5362</v>
      </c>
      <c r="I3921" s="67"/>
      <c r="J3921" s="70">
        <v>32.69</v>
      </c>
      <c r="K3921" s="70"/>
      <c r="L3921" s="70">
        <f>TRUNC(TRUNC(H3921,8)*J3921,2)</f>
        <v>17.52</v>
      </c>
    </row>
    <row r="3922" ht="18" customHeight="1" spans="1:12">
      <c r="A3922" s="2"/>
      <c r="B3922" s="2"/>
      <c r="C3922" s="2"/>
      <c r="D3922" s="2"/>
      <c r="E3922" s="2"/>
      <c r="F3922" s="2"/>
      <c r="G3922" s="2"/>
      <c r="H3922" s="68" t="s">
        <v>2393</v>
      </c>
      <c r="I3922" s="68"/>
      <c r="J3922" s="68"/>
      <c r="K3922" s="68"/>
      <c r="L3922" s="71">
        <f>SUM(L3920:L3921)</f>
        <v>30.59</v>
      </c>
    </row>
    <row r="3923" ht="15" customHeight="1" spans="1:12">
      <c r="A3923" s="2"/>
      <c r="B3923" s="2"/>
      <c r="C3923" s="2"/>
      <c r="D3923" s="2"/>
      <c r="E3923" s="2"/>
      <c r="F3923" s="2"/>
      <c r="G3923" s="2"/>
      <c r="H3923" s="69" t="s">
        <v>2318</v>
      </c>
      <c r="I3923" s="69"/>
      <c r="J3923" s="69"/>
      <c r="K3923" s="69"/>
      <c r="L3923" s="72">
        <f>SUM(L3918,L3922)</f>
        <v>45.06</v>
      </c>
    </row>
    <row r="3924" ht="9.95" customHeight="1" spans="1:12">
      <c r="A3924" s="2"/>
      <c r="B3924" s="2"/>
      <c r="C3924" s="2"/>
      <c r="D3924" s="2"/>
      <c r="E3924" s="2"/>
      <c r="F3924" s="2"/>
      <c r="G3924" s="2"/>
      <c r="H3924" s="61"/>
      <c r="I3924" s="61"/>
      <c r="J3924" s="61"/>
      <c r="K3924" s="61"/>
      <c r="L3924" s="61"/>
    </row>
    <row r="3925" ht="20.1" customHeight="1" spans="1:12">
      <c r="A3925" s="62" t="s">
        <v>3708</v>
      </c>
      <c r="B3925" s="62"/>
      <c r="C3925" s="62"/>
      <c r="D3925" s="62"/>
      <c r="E3925" s="62"/>
      <c r="F3925" s="62"/>
      <c r="G3925" s="62"/>
      <c r="H3925" s="62"/>
      <c r="I3925" s="62"/>
      <c r="J3925" s="62"/>
      <c r="K3925" s="62"/>
      <c r="L3925" s="62"/>
    </row>
    <row r="3926" ht="15" customHeight="1" spans="1:12">
      <c r="A3926" s="63" t="s">
        <v>2413</v>
      </c>
      <c r="B3926" s="63"/>
      <c r="C3926" s="63"/>
      <c r="D3926" s="64" t="s">
        <v>4</v>
      </c>
      <c r="E3926" s="64"/>
      <c r="F3926" s="64"/>
      <c r="G3926" s="64" t="s">
        <v>2297</v>
      </c>
      <c r="H3926" s="64" t="s">
        <v>2298</v>
      </c>
      <c r="I3926" s="64"/>
      <c r="J3926" s="64" t="s">
        <v>2299</v>
      </c>
      <c r="K3926" s="64"/>
      <c r="L3926" s="64" t="s">
        <v>2300</v>
      </c>
    </row>
    <row r="3927" ht="21" customHeight="1" spans="1:12">
      <c r="A3927" s="65" t="s">
        <v>3709</v>
      </c>
      <c r="B3927" s="66" t="s">
        <v>3710</v>
      </c>
      <c r="C3927" s="66"/>
      <c r="D3927" s="65" t="s">
        <v>3081</v>
      </c>
      <c r="E3927" s="65"/>
      <c r="F3927" s="65"/>
      <c r="G3927" s="65" t="s">
        <v>146</v>
      </c>
      <c r="H3927" s="67">
        <v>1</v>
      </c>
      <c r="I3927" s="67"/>
      <c r="J3927" s="70">
        <v>84.29</v>
      </c>
      <c r="K3927" s="70"/>
      <c r="L3927" s="70">
        <f>ROUND(ROUND(H3927,8)*J3927,2)</f>
        <v>84.29</v>
      </c>
    </row>
    <row r="3928" ht="15" customHeight="1" spans="1:12">
      <c r="A3928" s="2"/>
      <c r="B3928" s="2"/>
      <c r="C3928" s="2"/>
      <c r="D3928" s="2"/>
      <c r="E3928" s="2"/>
      <c r="F3928" s="2"/>
      <c r="G3928" s="2"/>
      <c r="H3928" s="68" t="s">
        <v>2424</v>
      </c>
      <c r="I3928" s="68"/>
      <c r="J3928" s="68"/>
      <c r="K3928" s="68"/>
      <c r="L3928" s="71">
        <f>SUM(L3927:L3927)</f>
        <v>84.29</v>
      </c>
    </row>
    <row r="3929" ht="15" customHeight="1" spans="1:12">
      <c r="A3929" s="63" t="s">
        <v>2389</v>
      </c>
      <c r="B3929" s="63"/>
      <c r="C3929" s="63"/>
      <c r="D3929" s="64" t="s">
        <v>4</v>
      </c>
      <c r="E3929" s="64"/>
      <c r="F3929" s="64"/>
      <c r="G3929" s="64" t="s">
        <v>2297</v>
      </c>
      <c r="H3929" s="64" t="s">
        <v>2298</v>
      </c>
      <c r="I3929" s="64"/>
      <c r="J3929" s="64" t="s">
        <v>2299</v>
      </c>
      <c r="K3929" s="64"/>
      <c r="L3929" s="64" t="s">
        <v>2300</v>
      </c>
    </row>
    <row r="3930" ht="15" customHeight="1" spans="1:12">
      <c r="A3930" s="65" t="s">
        <v>2710</v>
      </c>
      <c r="B3930" s="66" t="s">
        <v>2711</v>
      </c>
      <c r="C3930" s="66"/>
      <c r="D3930" s="65" t="s">
        <v>14</v>
      </c>
      <c r="E3930" s="65"/>
      <c r="F3930" s="65"/>
      <c r="G3930" s="65" t="s">
        <v>2392</v>
      </c>
      <c r="H3930" s="67">
        <v>0.2</v>
      </c>
      <c r="I3930" s="67"/>
      <c r="J3930" s="70">
        <v>32.69</v>
      </c>
      <c r="K3930" s="70"/>
      <c r="L3930" s="70">
        <f>ROUND(ROUND(H3930,8)*J3930,2)</f>
        <v>6.54</v>
      </c>
    </row>
    <row r="3931" ht="15" customHeight="1" spans="1:12">
      <c r="A3931" s="65" t="s">
        <v>2395</v>
      </c>
      <c r="B3931" s="66" t="s">
        <v>2396</v>
      </c>
      <c r="C3931" s="66"/>
      <c r="D3931" s="65" t="s">
        <v>14</v>
      </c>
      <c r="E3931" s="65"/>
      <c r="F3931" s="65"/>
      <c r="G3931" s="65" t="s">
        <v>2392</v>
      </c>
      <c r="H3931" s="67">
        <v>0.2</v>
      </c>
      <c r="I3931" s="67"/>
      <c r="J3931" s="70">
        <v>23.23</v>
      </c>
      <c r="K3931" s="70"/>
      <c r="L3931" s="70">
        <f>ROUND(ROUND(H3931,8)*J3931,2)</f>
        <v>4.65</v>
      </c>
    </row>
    <row r="3932" ht="18" customHeight="1" spans="1:12">
      <c r="A3932" s="2"/>
      <c r="B3932" s="2"/>
      <c r="C3932" s="2"/>
      <c r="D3932" s="2"/>
      <c r="E3932" s="2"/>
      <c r="F3932" s="2"/>
      <c r="G3932" s="2"/>
      <c r="H3932" s="68" t="s">
        <v>2393</v>
      </c>
      <c r="I3932" s="68"/>
      <c r="J3932" s="68"/>
      <c r="K3932" s="68"/>
      <c r="L3932" s="71">
        <f>SUM(L3930:L3931)</f>
        <v>11.19</v>
      </c>
    </row>
    <row r="3933" ht="15" customHeight="1" spans="1:12">
      <c r="A3933" s="93" t="s">
        <v>3711</v>
      </c>
      <c r="B3933" s="93"/>
      <c r="C3933" s="93"/>
      <c r="D3933" s="93"/>
      <c r="E3933" s="2"/>
      <c r="F3933" s="2"/>
      <c r="G3933" s="2"/>
      <c r="H3933" s="69" t="s">
        <v>2318</v>
      </c>
      <c r="I3933" s="69"/>
      <c r="J3933" s="69"/>
      <c r="K3933" s="69"/>
      <c r="L3933" s="72">
        <v>95.48</v>
      </c>
    </row>
    <row r="3934" ht="2.1" customHeight="1" spans="1:12">
      <c r="A3934" s="93"/>
      <c r="B3934" s="93"/>
      <c r="C3934" s="93"/>
      <c r="D3934" s="93"/>
      <c r="E3934" s="2"/>
      <c r="F3934" s="2"/>
      <c r="G3934" s="2"/>
      <c r="H3934" s="2"/>
      <c r="I3934" s="2"/>
      <c r="J3934" s="2"/>
      <c r="K3934" s="2"/>
      <c r="L3934" s="2"/>
    </row>
    <row r="3935" ht="9.95" customHeight="1" spans="1:12">
      <c r="A3935" s="2"/>
      <c r="B3935" s="2"/>
      <c r="C3935" s="2"/>
      <c r="D3935" s="2"/>
      <c r="E3935" s="2"/>
      <c r="F3935" s="2"/>
      <c r="G3935" s="2"/>
      <c r="H3935" s="61"/>
      <c r="I3935" s="61"/>
      <c r="J3935" s="61"/>
      <c r="K3935" s="61"/>
      <c r="L3935" s="61"/>
    </row>
    <row r="3936" ht="20.1" customHeight="1" spans="1:12">
      <c r="A3936" s="62" t="s">
        <v>3712</v>
      </c>
      <c r="B3936" s="62"/>
      <c r="C3936" s="62"/>
      <c r="D3936" s="62"/>
      <c r="E3936" s="62"/>
      <c r="F3936" s="62"/>
      <c r="G3936" s="62"/>
      <c r="H3936" s="62"/>
      <c r="I3936" s="62"/>
      <c r="J3936" s="62"/>
      <c r="K3936" s="62"/>
      <c r="L3936" s="62"/>
    </row>
    <row r="3937" ht="15" customHeight="1" spans="1:12">
      <c r="A3937" s="63" t="s">
        <v>2413</v>
      </c>
      <c r="B3937" s="63"/>
      <c r="C3937" s="63"/>
      <c r="D3937" s="64" t="s">
        <v>4</v>
      </c>
      <c r="E3937" s="64"/>
      <c r="F3937" s="64"/>
      <c r="G3937" s="64" t="s">
        <v>2297</v>
      </c>
      <c r="H3937" s="64" t="s">
        <v>2298</v>
      </c>
      <c r="I3937" s="64"/>
      <c r="J3937" s="64" t="s">
        <v>2299</v>
      </c>
      <c r="K3937" s="64"/>
      <c r="L3937" s="64" t="s">
        <v>2300</v>
      </c>
    </row>
    <row r="3938" ht="21" customHeight="1" spans="1:12">
      <c r="A3938" s="65" t="s">
        <v>3713</v>
      </c>
      <c r="B3938" s="66" t="s">
        <v>3714</v>
      </c>
      <c r="C3938" s="66"/>
      <c r="D3938" s="65" t="s">
        <v>643</v>
      </c>
      <c r="E3938" s="65"/>
      <c r="F3938" s="65"/>
      <c r="G3938" s="65" t="s">
        <v>376</v>
      </c>
      <c r="H3938" s="67">
        <v>1</v>
      </c>
      <c r="I3938" s="67"/>
      <c r="J3938" s="70">
        <v>110.36</v>
      </c>
      <c r="K3938" s="70"/>
      <c r="L3938" s="70">
        <f>ROUND(ROUND(H3938,8)*J3938,2)</f>
        <v>110.36</v>
      </c>
    </row>
    <row r="3939" ht="15" customHeight="1" spans="1:12">
      <c r="A3939" s="2"/>
      <c r="B3939" s="2"/>
      <c r="C3939" s="2"/>
      <c r="D3939" s="2"/>
      <c r="E3939" s="2"/>
      <c r="F3939" s="2"/>
      <c r="G3939" s="2"/>
      <c r="H3939" s="68" t="s">
        <v>2424</v>
      </c>
      <c r="I3939" s="68"/>
      <c r="J3939" s="68"/>
      <c r="K3939" s="68"/>
      <c r="L3939" s="71">
        <f>SUM(L3938:L3938)</f>
        <v>110.36</v>
      </c>
    </row>
    <row r="3940" ht="15" customHeight="1" spans="1:12">
      <c r="A3940" s="63" t="s">
        <v>2389</v>
      </c>
      <c r="B3940" s="63"/>
      <c r="C3940" s="63"/>
      <c r="D3940" s="64" t="s">
        <v>4</v>
      </c>
      <c r="E3940" s="64"/>
      <c r="F3940" s="64"/>
      <c r="G3940" s="64" t="s">
        <v>2297</v>
      </c>
      <c r="H3940" s="64" t="s">
        <v>2298</v>
      </c>
      <c r="I3940" s="64"/>
      <c r="J3940" s="64" t="s">
        <v>2299</v>
      </c>
      <c r="K3940" s="64"/>
      <c r="L3940" s="64" t="s">
        <v>2300</v>
      </c>
    </row>
    <row r="3941" ht="15" customHeight="1" spans="1:12">
      <c r="A3941" s="65" t="s">
        <v>2710</v>
      </c>
      <c r="B3941" s="66" t="s">
        <v>2711</v>
      </c>
      <c r="C3941" s="66"/>
      <c r="D3941" s="65" t="s">
        <v>14</v>
      </c>
      <c r="E3941" s="65"/>
      <c r="F3941" s="65"/>
      <c r="G3941" s="65" t="s">
        <v>2392</v>
      </c>
      <c r="H3941" s="67">
        <v>0.2</v>
      </c>
      <c r="I3941" s="67"/>
      <c r="J3941" s="70">
        <v>32.69</v>
      </c>
      <c r="K3941" s="70"/>
      <c r="L3941" s="70">
        <f>ROUND(ROUND(H3941,8)*J3941,2)</f>
        <v>6.54</v>
      </c>
    </row>
    <row r="3942" ht="15" customHeight="1" spans="1:12">
      <c r="A3942" s="65" t="s">
        <v>2395</v>
      </c>
      <c r="B3942" s="66" t="s">
        <v>2396</v>
      </c>
      <c r="C3942" s="66"/>
      <c r="D3942" s="65" t="s">
        <v>14</v>
      </c>
      <c r="E3942" s="65"/>
      <c r="F3942" s="65"/>
      <c r="G3942" s="65" t="s">
        <v>2392</v>
      </c>
      <c r="H3942" s="67">
        <v>0.2</v>
      </c>
      <c r="I3942" s="67"/>
      <c r="J3942" s="70">
        <v>23.23</v>
      </c>
      <c r="K3942" s="70"/>
      <c r="L3942" s="70">
        <f>ROUND(ROUND(H3942,8)*J3942,2)</f>
        <v>4.65</v>
      </c>
    </row>
    <row r="3943" ht="18" customHeight="1" spans="1:12">
      <c r="A3943" s="2"/>
      <c r="B3943" s="2"/>
      <c r="C3943" s="2"/>
      <c r="D3943" s="2"/>
      <c r="E3943" s="2"/>
      <c r="F3943" s="2"/>
      <c r="G3943" s="2"/>
      <c r="H3943" s="68" t="s">
        <v>2393</v>
      </c>
      <c r="I3943" s="68"/>
      <c r="J3943" s="68"/>
      <c r="K3943" s="68"/>
      <c r="L3943" s="71">
        <f>SUM(L3941:L3942)</f>
        <v>11.19</v>
      </c>
    </row>
    <row r="3944" ht="15" customHeight="1" spans="1:12">
      <c r="A3944" s="2"/>
      <c r="B3944" s="2"/>
      <c r="C3944" s="2"/>
      <c r="D3944" s="2"/>
      <c r="E3944" s="2"/>
      <c r="F3944" s="2"/>
      <c r="G3944" s="2"/>
      <c r="H3944" s="69" t="s">
        <v>2318</v>
      </c>
      <c r="I3944" s="69"/>
      <c r="J3944" s="69"/>
      <c r="K3944" s="69"/>
      <c r="L3944" s="72">
        <f>SUM(L3939,L3943)</f>
        <v>121.55</v>
      </c>
    </row>
    <row r="3945" ht="9.95" customHeight="1" spans="1:12">
      <c r="A3945" s="2"/>
      <c r="B3945" s="2"/>
      <c r="C3945" s="2"/>
      <c r="D3945" s="2"/>
      <c r="E3945" s="2"/>
      <c r="F3945" s="2"/>
      <c r="G3945" s="2"/>
      <c r="H3945" s="61"/>
      <c r="I3945" s="61"/>
      <c r="J3945" s="61"/>
      <c r="K3945" s="61"/>
      <c r="L3945" s="61"/>
    </row>
    <row r="3946" ht="20.1" customHeight="1" spans="1:12">
      <c r="A3946" s="62" t="s">
        <v>3715</v>
      </c>
      <c r="B3946" s="62"/>
      <c r="C3946" s="62"/>
      <c r="D3946" s="62"/>
      <c r="E3946" s="62"/>
      <c r="F3946" s="62"/>
      <c r="G3946" s="62"/>
      <c r="H3946" s="62"/>
      <c r="I3946" s="62"/>
      <c r="J3946" s="62"/>
      <c r="K3946" s="62"/>
      <c r="L3946" s="62"/>
    </row>
    <row r="3947" ht="15" customHeight="1" spans="1:12">
      <c r="A3947" s="63" t="s">
        <v>2413</v>
      </c>
      <c r="B3947" s="63"/>
      <c r="C3947" s="63"/>
      <c r="D3947" s="64" t="s">
        <v>4</v>
      </c>
      <c r="E3947" s="64"/>
      <c r="F3947" s="64"/>
      <c r="G3947" s="64" t="s">
        <v>2297</v>
      </c>
      <c r="H3947" s="64" t="s">
        <v>2298</v>
      </c>
      <c r="I3947" s="64"/>
      <c r="J3947" s="64" t="s">
        <v>2299</v>
      </c>
      <c r="K3947" s="64"/>
      <c r="L3947" s="64" t="s">
        <v>2300</v>
      </c>
    </row>
    <row r="3948" ht="21" customHeight="1" spans="1:12">
      <c r="A3948" s="65" t="s">
        <v>3716</v>
      </c>
      <c r="B3948" s="66" t="s">
        <v>1219</v>
      </c>
      <c r="C3948" s="66"/>
      <c r="D3948" s="65" t="s">
        <v>643</v>
      </c>
      <c r="E3948" s="65"/>
      <c r="F3948" s="65"/>
      <c r="G3948" s="65" t="s">
        <v>376</v>
      </c>
      <c r="H3948" s="67">
        <v>1</v>
      </c>
      <c r="I3948" s="67"/>
      <c r="J3948" s="70">
        <v>78.82</v>
      </c>
      <c r="K3948" s="70"/>
      <c r="L3948" s="70">
        <f>ROUND(ROUND(H3948,8)*J3948,2)</f>
        <v>78.82</v>
      </c>
    </row>
    <row r="3949" ht="15" customHeight="1" spans="1:12">
      <c r="A3949" s="2"/>
      <c r="B3949" s="2"/>
      <c r="C3949" s="2"/>
      <c r="D3949" s="2"/>
      <c r="E3949" s="2"/>
      <c r="F3949" s="2"/>
      <c r="G3949" s="2"/>
      <c r="H3949" s="68" t="s">
        <v>2424</v>
      </c>
      <c r="I3949" s="68"/>
      <c r="J3949" s="68"/>
      <c r="K3949" s="68"/>
      <c r="L3949" s="71">
        <f>SUM(L3948:L3948)</f>
        <v>78.82</v>
      </c>
    </row>
    <row r="3950" ht="15" customHeight="1" spans="1:12">
      <c r="A3950" s="63" t="s">
        <v>2389</v>
      </c>
      <c r="B3950" s="63"/>
      <c r="C3950" s="63"/>
      <c r="D3950" s="64" t="s">
        <v>4</v>
      </c>
      <c r="E3950" s="64"/>
      <c r="F3950" s="64"/>
      <c r="G3950" s="64" t="s">
        <v>2297</v>
      </c>
      <c r="H3950" s="64" t="s">
        <v>2298</v>
      </c>
      <c r="I3950" s="64"/>
      <c r="J3950" s="64" t="s">
        <v>2299</v>
      </c>
      <c r="K3950" s="64"/>
      <c r="L3950" s="64" t="s">
        <v>2300</v>
      </c>
    </row>
    <row r="3951" ht="15" customHeight="1" spans="1:12">
      <c r="A3951" s="65" t="s">
        <v>2710</v>
      </c>
      <c r="B3951" s="66" t="s">
        <v>2711</v>
      </c>
      <c r="C3951" s="66"/>
      <c r="D3951" s="65" t="s">
        <v>14</v>
      </c>
      <c r="E3951" s="65"/>
      <c r="F3951" s="65"/>
      <c r="G3951" s="65" t="s">
        <v>2392</v>
      </c>
      <c r="H3951" s="67">
        <v>0.2</v>
      </c>
      <c r="I3951" s="67"/>
      <c r="J3951" s="70">
        <v>32.69</v>
      </c>
      <c r="K3951" s="70"/>
      <c r="L3951" s="70">
        <f>ROUND(ROUND(H3951,8)*J3951,2)</f>
        <v>6.54</v>
      </c>
    </row>
    <row r="3952" ht="15" customHeight="1" spans="1:12">
      <c r="A3952" s="65" t="s">
        <v>2395</v>
      </c>
      <c r="B3952" s="66" t="s">
        <v>2396</v>
      </c>
      <c r="C3952" s="66"/>
      <c r="D3952" s="65" t="s">
        <v>14</v>
      </c>
      <c r="E3952" s="65"/>
      <c r="F3952" s="65"/>
      <c r="G3952" s="65" t="s">
        <v>2392</v>
      </c>
      <c r="H3952" s="67">
        <v>0.2</v>
      </c>
      <c r="I3952" s="67"/>
      <c r="J3952" s="70">
        <v>23.23</v>
      </c>
      <c r="K3952" s="70"/>
      <c r="L3952" s="70">
        <f>ROUND(ROUND(H3952,8)*J3952,2)</f>
        <v>4.65</v>
      </c>
    </row>
    <row r="3953" ht="18" customHeight="1" spans="1:12">
      <c r="A3953" s="2"/>
      <c r="B3953" s="2"/>
      <c r="C3953" s="2"/>
      <c r="D3953" s="2"/>
      <c r="E3953" s="2"/>
      <c r="F3953" s="2"/>
      <c r="G3953" s="2"/>
      <c r="H3953" s="68" t="s">
        <v>2393</v>
      </c>
      <c r="I3953" s="68"/>
      <c r="J3953" s="68"/>
      <c r="K3953" s="68"/>
      <c r="L3953" s="71">
        <f>SUM(L3951:L3952)</f>
        <v>11.19</v>
      </c>
    </row>
    <row r="3954" ht="15" customHeight="1" spans="1:12">
      <c r="A3954" s="2"/>
      <c r="B3954" s="2"/>
      <c r="C3954" s="2"/>
      <c r="D3954" s="2"/>
      <c r="E3954" s="2"/>
      <c r="F3954" s="2"/>
      <c r="G3954" s="2"/>
      <c r="H3954" s="69" t="s">
        <v>2318</v>
      </c>
      <c r="I3954" s="69"/>
      <c r="J3954" s="69"/>
      <c r="K3954" s="69"/>
      <c r="L3954" s="72">
        <f>SUM(L3949,L3953)</f>
        <v>90.01</v>
      </c>
    </row>
    <row r="3955" ht="9.95" customHeight="1" spans="1:12">
      <c r="A3955" s="2"/>
      <c r="B3955" s="2"/>
      <c r="C3955" s="2"/>
      <c r="D3955" s="2"/>
      <c r="E3955" s="2"/>
      <c r="F3955" s="2"/>
      <c r="G3955" s="2"/>
      <c r="H3955" s="61"/>
      <c r="I3955" s="61"/>
      <c r="J3955" s="61"/>
      <c r="K3955" s="61"/>
      <c r="L3955" s="61"/>
    </row>
    <row r="3956" ht="20.1" customHeight="1" spans="1:12">
      <c r="A3956" s="62" t="s">
        <v>3717</v>
      </c>
      <c r="B3956" s="62"/>
      <c r="C3956" s="62"/>
      <c r="D3956" s="62"/>
      <c r="E3956" s="62"/>
      <c r="F3956" s="62"/>
      <c r="G3956" s="62"/>
      <c r="H3956" s="62"/>
      <c r="I3956" s="62"/>
      <c r="J3956" s="62"/>
      <c r="K3956" s="62"/>
      <c r="L3956" s="62"/>
    </row>
    <row r="3957" ht="15" customHeight="1" spans="1:12">
      <c r="A3957" s="63" t="s">
        <v>2413</v>
      </c>
      <c r="B3957" s="63"/>
      <c r="C3957" s="63"/>
      <c r="D3957" s="64" t="s">
        <v>4</v>
      </c>
      <c r="E3957" s="64"/>
      <c r="F3957" s="64"/>
      <c r="G3957" s="64" t="s">
        <v>2297</v>
      </c>
      <c r="H3957" s="64" t="s">
        <v>2298</v>
      </c>
      <c r="I3957" s="64"/>
      <c r="J3957" s="64" t="s">
        <v>2299</v>
      </c>
      <c r="K3957" s="64"/>
      <c r="L3957" s="64" t="s">
        <v>2300</v>
      </c>
    </row>
    <row r="3958" ht="21" customHeight="1" spans="1:12">
      <c r="A3958" s="65" t="s">
        <v>3718</v>
      </c>
      <c r="B3958" s="66" t="s">
        <v>1222</v>
      </c>
      <c r="C3958" s="66"/>
      <c r="D3958" s="65" t="s">
        <v>643</v>
      </c>
      <c r="E3958" s="65"/>
      <c r="F3958" s="65"/>
      <c r="G3958" s="65" t="s">
        <v>376</v>
      </c>
      <c r="H3958" s="67">
        <v>1</v>
      </c>
      <c r="I3958" s="67"/>
      <c r="J3958" s="70">
        <v>69.49</v>
      </c>
      <c r="K3958" s="70"/>
      <c r="L3958" s="70">
        <f>ROUND(ROUND(H3958,8)*J3958,2)</f>
        <v>69.49</v>
      </c>
    </row>
    <row r="3959" ht="15" customHeight="1" spans="1:12">
      <c r="A3959" s="2"/>
      <c r="B3959" s="2"/>
      <c r="C3959" s="2"/>
      <c r="D3959" s="2"/>
      <c r="E3959" s="2"/>
      <c r="F3959" s="2"/>
      <c r="G3959" s="2"/>
      <c r="H3959" s="68" t="s">
        <v>2424</v>
      </c>
      <c r="I3959" s="68"/>
      <c r="J3959" s="68"/>
      <c r="K3959" s="68"/>
      <c r="L3959" s="71">
        <f>SUM(L3958:L3958)</f>
        <v>69.49</v>
      </c>
    </row>
    <row r="3960" ht="15" customHeight="1" spans="1:12">
      <c r="A3960" s="63" t="s">
        <v>2389</v>
      </c>
      <c r="B3960" s="63"/>
      <c r="C3960" s="63"/>
      <c r="D3960" s="64" t="s">
        <v>4</v>
      </c>
      <c r="E3960" s="64"/>
      <c r="F3960" s="64"/>
      <c r="G3960" s="64" t="s">
        <v>2297</v>
      </c>
      <c r="H3960" s="64" t="s">
        <v>2298</v>
      </c>
      <c r="I3960" s="64"/>
      <c r="J3960" s="64" t="s">
        <v>2299</v>
      </c>
      <c r="K3960" s="64"/>
      <c r="L3960" s="64" t="s">
        <v>2300</v>
      </c>
    </row>
    <row r="3961" ht="15" customHeight="1" spans="1:12">
      <c r="A3961" s="65" t="s">
        <v>2710</v>
      </c>
      <c r="B3961" s="66" t="s">
        <v>2711</v>
      </c>
      <c r="C3961" s="66"/>
      <c r="D3961" s="65" t="s">
        <v>14</v>
      </c>
      <c r="E3961" s="65"/>
      <c r="F3961" s="65"/>
      <c r="G3961" s="65" t="s">
        <v>2392</v>
      </c>
      <c r="H3961" s="67">
        <v>0.2</v>
      </c>
      <c r="I3961" s="67"/>
      <c r="J3961" s="70">
        <v>32.69</v>
      </c>
      <c r="K3961" s="70"/>
      <c r="L3961" s="70">
        <f>ROUND(ROUND(H3961,8)*J3961,2)</f>
        <v>6.54</v>
      </c>
    </row>
    <row r="3962" ht="15" customHeight="1" spans="1:12">
      <c r="A3962" s="65" t="s">
        <v>2395</v>
      </c>
      <c r="B3962" s="66" t="s">
        <v>2396</v>
      </c>
      <c r="C3962" s="66"/>
      <c r="D3962" s="65" t="s">
        <v>14</v>
      </c>
      <c r="E3962" s="65"/>
      <c r="F3962" s="65"/>
      <c r="G3962" s="65" t="s">
        <v>2392</v>
      </c>
      <c r="H3962" s="67">
        <v>0.2</v>
      </c>
      <c r="I3962" s="67"/>
      <c r="J3962" s="70">
        <v>23.23</v>
      </c>
      <c r="K3962" s="70"/>
      <c r="L3962" s="70">
        <f>ROUND(ROUND(H3962,8)*J3962,2)</f>
        <v>4.65</v>
      </c>
    </row>
    <row r="3963" ht="18" customHeight="1" spans="1:12">
      <c r="A3963" s="2"/>
      <c r="B3963" s="2"/>
      <c r="C3963" s="2"/>
      <c r="D3963" s="2"/>
      <c r="E3963" s="2"/>
      <c r="F3963" s="2"/>
      <c r="G3963" s="2"/>
      <c r="H3963" s="68" t="s">
        <v>2393</v>
      </c>
      <c r="I3963" s="68"/>
      <c r="J3963" s="68"/>
      <c r="K3963" s="68"/>
      <c r="L3963" s="71">
        <f>SUM(L3961:L3962)</f>
        <v>11.19</v>
      </c>
    </row>
    <row r="3964" ht="15" customHeight="1" spans="1:12">
      <c r="A3964" s="2"/>
      <c r="B3964" s="2"/>
      <c r="C3964" s="2"/>
      <c r="D3964" s="2"/>
      <c r="E3964" s="2"/>
      <c r="F3964" s="2"/>
      <c r="G3964" s="2"/>
      <c r="H3964" s="69" t="s">
        <v>2318</v>
      </c>
      <c r="I3964" s="69"/>
      <c r="J3964" s="69"/>
      <c r="K3964" s="69"/>
      <c r="L3964" s="72">
        <f>SUM(L3959,L3963)</f>
        <v>80.68</v>
      </c>
    </row>
    <row r="3965" ht="9.95" customHeight="1" spans="1:12">
      <c r="A3965" s="2"/>
      <c r="B3965" s="2"/>
      <c r="C3965" s="2"/>
      <c r="D3965" s="2"/>
      <c r="E3965" s="2"/>
      <c r="F3965" s="2"/>
      <c r="G3965" s="2"/>
      <c r="H3965" s="61"/>
      <c r="I3965" s="61"/>
      <c r="J3965" s="61"/>
      <c r="K3965" s="61"/>
      <c r="L3965" s="61"/>
    </row>
    <row r="3966" ht="20.1" customHeight="1" spans="1:12">
      <c r="A3966" s="62" t="s">
        <v>3719</v>
      </c>
      <c r="B3966" s="62"/>
      <c r="C3966" s="62"/>
      <c r="D3966" s="62"/>
      <c r="E3966" s="62"/>
      <c r="F3966" s="62"/>
      <c r="G3966" s="62"/>
      <c r="H3966" s="62"/>
      <c r="I3966" s="62"/>
      <c r="J3966" s="62"/>
      <c r="K3966" s="62"/>
      <c r="L3966" s="62"/>
    </row>
    <row r="3967" ht="15" customHeight="1" spans="1:12">
      <c r="A3967" s="63" t="s">
        <v>2413</v>
      </c>
      <c r="B3967" s="63"/>
      <c r="C3967" s="63"/>
      <c r="D3967" s="64" t="s">
        <v>4</v>
      </c>
      <c r="E3967" s="64"/>
      <c r="F3967" s="64"/>
      <c r="G3967" s="64" t="s">
        <v>2297</v>
      </c>
      <c r="H3967" s="64" t="s">
        <v>2298</v>
      </c>
      <c r="I3967" s="64"/>
      <c r="J3967" s="64" t="s">
        <v>2299</v>
      </c>
      <c r="K3967" s="64"/>
      <c r="L3967" s="64" t="s">
        <v>2300</v>
      </c>
    </row>
    <row r="3968" ht="21" customHeight="1" spans="1:12">
      <c r="A3968" s="65" t="s">
        <v>3720</v>
      </c>
      <c r="B3968" s="66" t="s">
        <v>3721</v>
      </c>
      <c r="C3968" s="66"/>
      <c r="D3968" s="65" t="s">
        <v>14</v>
      </c>
      <c r="E3968" s="65"/>
      <c r="F3968" s="65"/>
      <c r="G3968" s="65" t="s">
        <v>35</v>
      </c>
      <c r="H3968" s="67">
        <v>2</v>
      </c>
      <c r="I3968" s="67"/>
      <c r="J3968" s="70">
        <v>32.7</v>
      </c>
      <c r="K3968" s="70"/>
      <c r="L3968" s="70">
        <f>ROUND(ROUND(H3968,8)*J3968,2)</f>
        <v>65.4</v>
      </c>
    </row>
    <row r="3969" ht="21" customHeight="1" spans="1:12">
      <c r="A3969" s="65" t="s">
        <v>3722</v>
      </c>
      <c r="B3969" s="66" t="s">
        <v>3723</v>
      </c>
      <c r="C3969" s="66"/>
      <c r="D3969" s="65" t="s">
        <v>14</v>
      </c>
      <c r="E3969" s="65"/>
      <c r="F3969" s="65"/>
      <c r="G3969" s="65" t="s">
        <v>35</v>
      </c>
      <c r="H3969" s="67">
        <v>1</v>
      </c>
      <c r="I3969" s="67"/>
      <c r="J3969" s="70">
        <v>1.67</v>
      </c>
      <c r="K3969" s="70"/>
      <c r="L3969" s="70">
        <f>ROUND(ROUND(H3969,8)*J3969,2)</f>
        <v>1.67</v>
      </c>
    </row>
    <row r="3970" ht="15" customHeight="1" spans="1:12">
      <c r="A3970" s="2"/>
      <c r="B3970" s="2"/>
      <c r="C3970" s="2"/>
      <c r="D3970" s="2"/>
      <c r="E3970" s="2"/>
      <c r="F3970" s="2"/>
      <c r="G3970" s="2"/>
      <c r="H3970" s="68" t="s">
        <v>2424</v>
      </c>
      <c r="I3970" s="68"/>
      <c r="J3970" s="68"/>
      <c r="K3970" s="68"/>
      <c r="L3970" s="71">
        <f>SUM(L3968:L3969)</f>
        <v>67.07</v>
      </c>
    </row>
    <row r="3971" ht="15" customHeight="1" spans="1:12">
      <c r="A3971" s="63" t="s">
        <v>2389</v>
      </c>
      <c r="B3971" s="63"/>
      <c r="C3971" s="63"/>
      <c r="D3971" s="64" t="s">
        <v>4</v>
      </c>
      <c r="E3971" s="64"/>
      <c r="F3971" s="64"/>
      <c r="G3971" s="64" t="s">
        <v>2297</v>
      </c>
      <c r="H3971" s="64" t="s">
        <v>2298</v>
      </c>
      <c r="I3971" s="64"/>
      <c r="J3971" s="64" t="s">
        <v>2299</v>
      </c>
      <c r="K3971" s="64"/>
      <c r="L3971" s="64" t="s">
        <v>2300</v>
      </c>
    </row>
    <row r="3972" ht="21" customHeight="1" spans="1:12">
      <c r="A3972" s="65" t="s">
        <v>3219</v>
      </c>
      <c r="B3972" s="66" t="s">
        <v>3220</v>
      </c>
      <c r="C3972" s="66"/>
      <c r="D3972" s="65" t="s">
        <v>14</v>
      </c>
      <c r="E3972" s="65"/>
      <c r="F3972" s="65"/>
      <c r="G3972" s="65" t="s">
        <v>2392</v>
      </c>
      <c r="H3972" s="67">
        <v>0.826</v>
      </c>
      <c r="I3972" s="67"/>
      <c r="J3972" s="70">
        <v>24.39</v>
      </c>
      <c r="K3972" s="70"/>
      <c r="L3972" s="70">
        <f>ROUND(ROUND(H3972,8)*J3972,2)</f>
        <v>20.15</v>
      </c>
    </row>
    <row r="3973" ht="15" customHeight="1" spans="1:12">
      <c r="A3973" s="65" t="s">
        <v>2710</v>
      </c>
      <c r="B3973" s="66" t="s">
        <v>2711</v>
      </c>
      <c r="C3973" s="66"/>
      <c r="D3973" s="65" t="s">
        <v>14</v>
      </c>
      <c r="E3973" s="65"/>
      <c r="F3973" s="65"/>
      <c r="G3973" s="65" t="s">
        <v>2392</v>
      </c>
      <c r="H3973" s="67">
        <v>0.826</v>
      </c>
      <c r="I3973" s="67"/>
      <c r="J3973" s="70">
        <v>32.69</v>
      </c>
      <c r="K3973" s="70"/>
      <c r="L3973" s="70">
        <f>ROUND(ROUND(H3973,8)*J3973,2)</f>
        <v>27</v>
      </c>
    </row>
    <row r="3974" ht="18" customHeight="1" spans="1:12">
      <c r="A3974" s="2"/>
      <c r="B3974" s="2"/>
      <c r="C3974" s="2"/>
      <c r="D3974" s="2"/>
      <c r="E3974" s="2"/>
      <c r="F3974" s="2"/>
      <c r="G3974" s="2"/>
      <c r="H3974" s="68" t="s">
        <v>2393</v>
      </c>
      <c r="I3974" s="68"/>
      <c r="J3974" s="68"/>
      <c r="K3974" s="68"/>
      <c r="L3974" s="71">
        <f>SUM(L3972:L3973)</f>
        <v>47.15</v>
      </c>
    </row>
    <row r="3975" ht="15" customHeight="1" spans="1:12">
      <c r="A3975" s="63" t="s">
        <v>2314</v>
      </c>
      <c r="B3975" s="63"/>
      <c r="C3975" s="63"/>
      <c r="D3975" s="64" t="s">
        <v>4</v>
      </c>
      <c r="E3975" s="64"/>
      <c r="F3975" s="64"/>
      <c r="G3975" s="64" t="s">
        <v>2297</v>
      </c>
      <c r="H3975" s="64" t="s">
        <v>2298</v>
      </c>
      <c r="I3975" s="64"/>
      <c r="J3975" s="64" t="s">
        <v>2299</v>
      </c>
      <c r="K3975" s="64"/>
      <c r="L3975" s="64" t="s">
        <v>2300</v>
      </c>
    </row>
    <row r="3976" ht="29.1" customHeight="1" spans="1:12">
      <c r="A3976" s="65" t="s">
        <v>617</v>
      </c>
      <c r="B3976" s="66" t="s">
        <v>618</v>
      </c>
      <c r="C3976" s="66"/>
      <c r="D3976" s="65" t="s">
        <v>14</v>
      </c>
      <c r="E3976" s="65"/>
      <c r="F3976" s="65"/>
      <c r="G3976" s="65" t="s">
        <v>35</v>
      </c>
      <c r="H3976" s="67">
        <v>1</v>
      </c>
      <c r="I3976" s="67"/>
      <c r="J3976" s="70">
        <v>21.78</v>
      </c>
      <c r="K3976" s="70"/>
      <c r="L3976" s="70">
        <f>ROUND(ROUND(H3976,8)*J3976,2)</f>
        <v>21.78</v>
      </c>
    </row>
    <row r="3977" ht="15" customHeight="1" spans="1:12">
      <c r="A3977" s="2"/>
      <c r="B3977" s="2"/>
      <c r="C3977" s="2"/>
      <c r="D3977" s="2"/>
      <c r="E3977" s="2"/>
      <c r="F3977" s="2"/>
      <c r="G3977" s="2"/>
      <c r="H3977" s="68" t="s">
        <v>2317</v>
      </c>
      <c r="I3977" s="68"/>
      <c r="J3977" s="68"/>
      <c r="K3977" s="68"/>
      <c r="L3977" s="71">
        <f>SUM(L3976:L3976)</f>
        <v>21.78</v>
      </c>
    </row>
    <row r="3978" ht="15" customHeight="1" spans="1:12">
      <c r="A3978" s="93" t="s">
        <v>3724</v>
      </c>
      <c r="B3978" s="93"/>
      <c r="C3978" s="93"/>
      <c r="D3978" s="93"/>
      <c r="E3978" s="2"/>
      <c r="F3978" s="2"/>
      <c r="G3978" s="2"/>
      <c r="H3978" s="69" t="s">
        <v>2318</v>
      </c>
      <c r="I3978" s="69"/>
      <c r="J3978" s="69"/>
      <c r="K3978" s="69"/>
      <c r="L3978" s="72">
        <v>136</v>
      </c>
    </row>
    <row r="3979" ht="2.1" customHeight="1" spans="1:12">
      <c r="A3979" s="93"/>
      <c r="B3979" s="93"/>
      <c r="C3979" s="93"/>
      <c r="D3979" s="93"/>
      <c r="E3979" s="2"/>
      <c r="F3979" s="2"/>
      <c r="G3979" s="2"/>
      <c r="H3979" s="2"/>
      <c r="I3979" s="2"/>
      <c r="J3979" s="2"/>
      <c r="K3979" s="2"/>
      <c r="L3979" s="2"/>
    </row>
    <row r="3980" ht="9.95" customHeight="1" spans="1:12">
      <c r="A3980" s="2"/>
      <c r="B3980" s="2"/>
      <c r="C3980" s="2"/>
      <c r="D3980" s="2"/>
      <c r="E3980" s="2"/>
      <c r="F3980" s="2"/>
      <c r="G3980" s="2"/>
      <c r="H3980" s="61"/>
      <c r="I3980" s="61"/>
      <c r="J3980" s="61"/>
      <c r="K3980" s="61"/>
      <c r="L3980" s="61"/>
    </row>
    <row r="3981" ht="20.1" customHeight="1" spans="1:12">
      <c r="A3981" s="62" t="s">
        <v>3725</v>
      </c>
      <c r="B3981" s="62"/>
      <c r="C3981" s="62"/>
      <c r="D3981" s="62"/>
      <c r="E3981" s="62"/>
      <c r="F3981" s="62"/>
      <c r="G3981" s="62"/>
      <c r="H3981" s="62"/>
      <c r="I3981" s="62"/>
      <c r="J3981" s="62"/>
      <c r="K3981" s="62"/>
      <c r="L3981" s="62"/>
    </row>
    <row r="3982" ht="15" customHeight="1" spans="1:12">
      <c r="A3982" s="63" t="s">
        <v>2413</v>
      </c>
      <c r="B3982" s="63"/>
      <c r="C3982" s="63"/>
      <c r="D3982" s="64" t="s">
        <v>4</v>
      </c>
      <c r="E3982" s="64"/>
      <c r="F3982" s="64"/>
      <c r="G3982" s="64" t="s">
        <v>2297</v>
      </c>
      <c r="H3982" s="64" t="s">
        <v>2298</v>
      </c>
      <c r="I3982" s="64"/>
      <c r="J3982" s="64" t="s">
        <v>2299</v>
      </c>
      <c r="K3982" s="64"/>
      <c r="L3982" s="64" t="s">
        <v>2300</v>
      </c>
    </row>
    <row r="3983" ht="21" customHeight="1" spans="1:12">
      <c r="A3983" s="65" t="s">
        <v>3726</v>
      </c>
      <c r="B3983" s="66" t="s">
        <v>3727</v>
      </c>
      <c r="C3983" s="66"/>
      <c r="D3983" s="65" t="s">
        <v>3081</v>
      </c>
      <c r="E3983" s="65"/>
      <c r="F3983" s="65"/>
      <c r="G3983" s="65" t="s">
        <v>35</v>
      </c>
      <c r="H3983" s="67">
        <v>3</v>
      </c>
      <c r="I3983" s="67"/>
      <c r="J3983" s="70">
        <v>14.4</v>
      </c>
      <c r="K3983" s="70"/>
      <c r="L3983" s="70">
        <f>ROUND(ROUND(H3983,8)*J3983,2)</f>
        <v>43.2</v>
      </c>
    </row>
    <row r="3984" ht="15" customHeight="1" spans="1:12">
      <c r="A3984" s="2"/>
      <c r="B3984" s="2"/>
      <c r="C3984" s="2"/>
      <c r="D3984" s="2"/>
      <c r="E3984" s="2"/>
      <c r="F3984" s="2"/>
      <c r="G3984" s="2"/>
      <c r="H3984" s="68" t="s">
        <v>2424</v>
      </c>
      <c r="I3984" s="68"/>
      <c r="J3984" s="68"/>
      <c r="K3984" s="68"/>
      <c r="L3984" s="71">
        <f>SUM(L3983:L3983)</f>
        <v>43.2</v>
      </c>
    </row>
    <row r="3985" ht="15" customHeight="1" spans="1:12">
      <c r="A3985" s="63" t="s">
        <v>2389</v>
      </c>
      <c r="B3985" s="63"/>
      <c r="C3985" s="63"/>
      <c r="D3985" s="64" t="s">
        <v>4</v>
      </c>
      <c r="E3985" s="64"/>
      <c r="F3985" s="64"/>
      <c r="G3985" s="64" t="s">
        <v>2297</v>
      </c>
      <c r="H3985" s="64" t="s">
        <v>2298</v>
      </c>
      <c r="I3985" s="64"/>
      <c r="J3985" s="64" t="s">
        <v>2299</v>
      </c>
      <c r="K3985" s="64"/>
      <c r="L3985" s="64" t="s">
        <v>2300</v>
      </c>
    </row>
    <row r="3986" ht="21" customHeight="1" spans="1:12">
      <c r="A3986" s="65" t="s">
        <v>3219</v>
      </c>
      <c r="B3986" s="66" t="s">
        <v>3220</v>
      </c>
      <c r="C3986" s="66"/>
      <c r="D3986" s="65" t="s">
        <v>14</v>
      </c>
      <c r="E3986" s="65"/>
      <c r="F3986" s="65"/>
      <c r="G3986" s="65" t="s">
        <v>2392</v>
      </c>
      <c r="H3986" s="67">
        <v>0.826</v>
      </c>
      <c r="I3986" s="67"/>
      <c r="J3986" s="70">
        <v>24.39</v>
      </c>
      <c r="K3986" s="70"/>
      <c r="L3986" s="70">
        <f>ROUND(ROUND(H3986,8)*J3986,2)</f>
        <v>20.15</v>
      </c>
    </row>
    <row r="3987" ht="15" customHeight="1" spans="1:12">
      <c r="A3987" s="65" t="s">
        <v>2710</v>
      </c>
      <c r="B3987" s="66" t="s">
        <v>2711</v>
      </c>
      <c r="C3987" s="66"/>
      <c r="D3987" s="65" t="s">
        <v>14</v>
      </c>
      <c r="E3987" s="65"/>
      <c r="F3987" s="65"/>
      <c r="G3987" s="65" t="s">
        <v>2392</v>
      </c>
      <c r="H3987" s="67">
        <v>0.826</v>
      </c>
      <c r="I3987" s="67"/>
      <c r="J3987" s="70">
        <v>32.69</v>
      </c>
      <c r="K3987" s="70"/>
      <c r="L3987" s="70">
        <f>ROUND(ROUND(H3987,8)*J3987,2)</f>
        <v>27</v>
      </c>
    </row>
    <row r="3988" ht="18" customHeight="1" spans="1:12">
      <c r="A3988" s="2"/>
      <c r="B3988" s="2"/>
      <c r="C3988" s="2"/>
      <c r="D3988" s="2"/>
      <c r="E3988" s="2"/>
      <c r="F3988" s="2"/>
      <c r="G3988" s="2"/>
      <c r="H3988" s="68" t="s">
        <v>2393</v>
      </c>
      <c r="I3988" s="68"/>
      <c r="J3988" s="68"/>
      <c r="K3988" s="68"/>
      <c r="L3988" s="71">
        <f>SUM(L3986:L3987)</f>
        <v>47.15</v>
      </c>
    </row>
    <row r="3989" ht="15" customHeight="1" spans="1:12">
      <c r="A3989" s="63" t="s">
        <v>2314</v>
      </c>
      <c r="B3989" s="63"/>
      <c r="C3989" s="63"/>
      <c r="D3989" s="64" t="s">
        <v>4</v>
      </c>
      <c r="E3989" s="64"/>
      <c r="F3989" s="64"/>
      <c r="G3989" s="64" t="s">
        <v>2297</v>
      </c>
      <c r="H3989" s="64" t="s">
        <v>2298</v>
      </c>
      <c r="I3989" s="64"/>
      <c r="J3989" s="64" t="s">
        <v>2299</v>
      </c>
      <c r="K3989" s="64"/>
      <c r="L3989" s="64" t="s">
        <v>2300</v>
      </c>
    </row>
    <row r="3990" ht="29.1" customHeight="1" spans="1:12">
      <c r="A3990" s="65" t="s">
        <v>617</v>
      </c>
      <c r="B3990" s="66" t="s">
        <v>618</v>
      </c>
      <c r="C3990" s="66"/>
      <c r="D3990" s="65" t="s">
        <v>14</v>
      </c>
      <c r="E3990" s="65"/>
      <c r="F3990" s="65"/>
      <c r="G3990" s="65" t="s">
        <v>35</v>
      </c>
      <c r="H3990" s="67">
        <v>1</v>
      </c>
      <c r="I3990" s="67"/>
      <c r="J3990" s="70">
        <v>21.78</v>
      </c>
      <c r="K3990" s="70"/>
      <c r="L3990" s="70">
        <f>ROUND(ROUND(H3990,8)*J3990,2)</f>
        <v>21.78</v>
      </c>
    </row>
    <row r="3991" ht="15" customHeight="1" spans="1:12">
      <c r="A3991" s="2"/>
      <c r="B3991" s="2"/>
      <c r="C3991" s="2"/>
      <c r="D3991" s="2"/>
      <c r="E3991" s="2"/>
      <c r="F3991" s="2"/>
      <c r="G3991" s="2"/>
      <c r="H3991" s="68" t="s">
        <v>2317</v>
      </c>
      <c r="I3991" s="68"/>
      <c r="J3991" s="68"/>
      <c r="K3991" s="68"/>
      <c r="L3991" s="71">
        <f>SUM(L3990:L3990)</f>
        <v>21.78</v>
      </c>
    </row>
    <row r="3992" ht="15" customHeight="1" spans="1:12">
      <c r="A3992" s="93" t="s">
        <v>3728</v>
      </c>
      <c r="B3992" s="93"/>
      <c r="C3992" s="93"/>
      <c r="D3992" s="93"/>
      <c r="E3992" s="2"/>
      <c r="F3992" s="2"/>
      <c r="G3992" s="2"/>
      <c r="H3992" s="69" t="s">
        <v>2318</v>
      </c>
      <c r="I3992" s="69"/>
      <c r="J3992" s="69"/>
      <c r="K3992" s="69"/>
      <c r="L3992" s="72">
        <v>112.13</v>
      </c>
    </row>
    <row r="3993" ht="2.1" customHeight="1" spans="1:12">
      <c r="A3993" s="93"/>
      <c r="B3993" s="93"/>
      <c r="C3993" s="93"/>
      <c r="D3993" s="93"/>
      <c r="E3993" s="2"/>
      <c r="F3993" s="2"/>
      <c r="G3993" s="2"/>
      <c r="H3993" s="2"/>
      <c r="I3993" s="2"/>
      <c r="J3993" s="2"/>
      <c r="K3993" s="2"/>
      <c r="L3993" s="2"/>
    </row>
    <row r="3994" ht="9.95" customHeight="1" spans="1:12">
      <c r="A3994" s="2"/>
      <c r="B3994" s="2"/>
      <c r="C3994" s="2"/>
      <c r="D3994" s="2"/>
      <c r="E3994" s="2"/>
      <c r="F3994" s="2"/>
      <c r="G3994" s="2"/>
      <c r="H3994" s="61"/>
      <c r="I3994" s="61"/>
      <c r="J3994" s="61"/>
      <c r="K3994" s="61"/>
      <c r="L3994" s="61"/>
    </row>
    <row r="3995" ht="20.1" customHeight="1" spans="1:12">
      <c r="A3995" s="62" t="s">
        <v>3729</v>
      </c>
      <c r="B3995" s="62"/>
      <c r="C3995" s="62"/>
      <c r="D3995" s="62"/>
      <c r="E3995" s="62"/>
      <c r="F3995" s="62"/>
      <c r="G3995" s="62"/>
      <c r="H3995" s="62"/>
      <c r="I3995" s="62"/>
      <c r="J3995" s="62"/>
      <c r="K3995" s="62"/>
      <c r="L3995" s="62"/>
    </row>
    <row r="3996" ht="15" customHeight="1" spans="1:12">
      <c r="A3996" s="63" t="s">
        <v>2413</v>
      </c>
      <c r="B3996" s="63"/>
      <c r="C3996" s="63"/>
      <c r="D3996" s="64" t="s">
        <v>4</v>
      </c>
      <c r="E3996" s="64"/>
      <c r="F3996" s="64"/>
      <c r="G3996" s="64" t="s">
        <v>2297</v>
      </c>
      <c r="H3996" s="64" t="s">
        <v>2298</v>
      </c>
      <c r="I3996" s="64"/>
      <c r="J3996" s="64" t="s">
        <v>2299</v>
      </c>
      <c r="K3996" s="64"/>
      <c r="L3996" s="64" t="s">
        <v>2300</v>
      </c>
    </row>
    <row r="3997" ht="21" customHeight="1" spans="1:12">
      <c r="A3997" s="65" t="s">
        <v>3730</v>
      </c>
      <c r="B3997" s="66" t="s">
        <v>3731</v>
      </c>
      <c r="C3997" s="66"/>
      <c r="D3997" s="65" t="s">
        <v>14</v>
      </c>
      <c r="E3997" s="65"/>
      <c r="F3997" s="65"/>
      <c r="G3997" s="65" t="s">
        <v>146</v>
      </c>
      <c r="H3997" s="67">
        <v>1.05</v>
      </c>
      <c r="I3997" s="67"/>
      <c r="J3997" s="70">
        <v>7.84</v>
      </c>
      <c r="K3997" s="70"/>
      <c r="L3997" s="70">
        <f>TRUNC(TRUNC(H3997,8)*J3997,2)</f>
        <v>8.23</v>
      </c>
    </row>
    <row r="3998" ht="15" customHeight="1" spans="1:12">
      <c r="A3998" s="2"/>
      <c r="B3998" s="2"/>
      <c r="C3998" s="2"/>
      <c r="D3998" s="2"/>
      <c r="E3998" s="2"/>
      <c r="F3998" s="2"/>
      <c r="G3998" s="2"/>
      <c r="H3998" s="68" t="s">
        <v>2424</v>
      </c>
      <c r="I3998" s="68"/>
      <c r="J3998" s="68"/>
      <c r="K3998" s="68"/>
      <c r="L3998" s="71">
        <f>SUM(L3997:L3997)</f>
        <v>8.23</v>
      </c>
    </row>
    <row r="3999" ht="15" customHeight="1" spans="1:12">
      <c r="A3999" s="63" t="s">
        <v>2389</v>
      </c>
      <c r="B3999" s="63"/>
      <c r="C3999" s="63"/>
      <c r="D3999" s="64" t="s">
        <v>4</v>
      </c>
      <c r="E3999" s="64"/>
      <c r="F3999" s="64"/>
      <c r="G3999" s="64" t="s">
        <v>2297</v>
      </c>
      <c r="H3999" s="64" t="s">
        <v>2298</v>
      </c>
      <c r="I3999" s="64"/>
      <c r="J3999" s="64" t="s">
        <v>2299</v>
      </c>
      <c r="K3999" s="64"/>
      <c r="L3999" s="64" t="s">
        <v>2300</v>
      </c>
    </row>
    <row r="4000" ht="21" customHeight="1" spans="1:12">
      <c r="A4000" s="65" t="s">
        <v>3219</v>
      </c>
      <c r="B4000" s="66" t="s">
        <v>3220</v>
      </c>
      <c r="C4000" s="66"/>
      <c r="D4000" s="65" t="s">
        <v>14</v>
      </c>
      <c r="E4000" s="65"/>
      <c r="F4000" s="65"/>
      <c r="G4000" s="65" t="s">
        <v>2392</v>
      </c>
      <c r="H4000" s="67">
        <v>0.0045</v>
      </c>
      <c r="I4000" s="67"/>
      <c r="J4000" s="70">
        <v>24.39</v>
      </c>
      <c r="K4000" s="70"/>
      <c r="L4000" s="70">
        <f>TRUNC(TRUNC(H4000,8)*J4000,2)</f>
        <v>0.1</v>
      </c>
    </row>
    <row r="4001" ht="15" customHeight="1" spans="1:12">
      <c r="A4001" s="65" t="s">
        <v>2710</v>
      </c>
      <c r="B4001" s="66" t="s">
        <v>2711</v>
      </c>
      <c r="C4001" s="66"/>
      <c r="D4001" s="65" t="s">
        <v>14</v>
      </c>
      <c r="E4001" s="65"/>
      <c r="F4001" s="65"/>
      <c r="G4001" s="65" t="s">
        <v>2392</v>
      </c>
      <c r="H4001" s="67">
        <v>0.0045</v>
      </c>
      <c r="I4001" s="67"/>
      <c r="J4001" s="70">
        <v>32.69</v>
      </c>
      <c r="K4001" s="70"/>
      <c r="L4001" s="70">
        <f>TRUNC(TRUNC(H4001,8)*J4001,2)</f>
        <v>0.14</v>
      </c>
    </row>
    <row r="4002" ht="18" customHeight="1" spans="1:12">
      <c r="A4002" s="2"/>
      <c r="B4002" s="2"/>
      <c r="C4002" s="2"/>
      <c r="D4002" s="2"/>
      <c r="E4002" s="2"/>
      <c r="F4002" s="2"/>
      <c r="G4002" s="2"/>
      <c r="H4002" s="68" t="s">
        <v>2393</v>
      </c>
      <c r="I4002" s="68"/>
      <c r="J4002" s="68"/>
      <c r="K4002" s="68"/>
      <c r="L4002" s="71">
        <f>SUM(L4000:L4001)</f>
        <v>0.24</v>
      </c>
    </row>
    <row r="4003" ht="15" customHeight="1" spans="1:12">
      <c r="A4003" s="2"/>
      <c r="B4003" s="2"/>
      <c r="C4003" s="2"/>
      <c r="D4003" s="2"/>
      <c r="E4003" s="2"/>
      <c r="F4003" s="2"/>
      <c r="G4003" s="2"/>
      <c r="H4003" s="69" t="s">
        <v>2318</v>
      </c>
      <c r="I4003" s="69"/>
      <c r="J4003" s="69"/>
      <c r="K4003" s="69"/>
      <c r="L4003" s="72">
        <f>SUM(L3998,L4002)</f>
        <v>8.47</v>
      </c>
    </row>
    <row r="4004" ht="9.95" customHeight="1" spans="1:12">
      <c r="A4004" s="2"/>
      <c r="B4004" s="2"/>
      <c r="C4004" s="2"/>
      <c r="D4004" s="2"/>
      <c r="E4004" s="2"/>
      <c r="F4004" s="2"/>
      <c r="G4004" s="2"/>
      <c r="H4004" s="61"/>
      <c r="I4004" s="61"/>
      <c r="J4004" s="61"/>
      <c r="K4004" s="61"/>
      <c r="L4004" s="61"/>
    </row>
    <row r="4005" ht="20.1" customHeight="1" spans="1:12">
      <c r="A4005" s="62" t="s">
        <v>3732</v>
      </c>
      <c r="B4005" s="62"/>
      <c r="C4005" s="62"/>
      <c r="D4005" s="62"/>
      <c r="E4005" s="62"/>
      <c r="F4005" s="62"/>
      <c r="G4005" s="62"/>
      <c r="H4005" s="62"/>
      <c r="I4005" s="62"/>
      <c r="J4005" s="62"/>
      <c r="K4005" s="62"/>
      <c r="L4005" s="62"/>
    </row>
    <row r="4006" ht="15" customHeight="1" spans="1:12">
      <c r="A4006" s="63" t="s">
        <v>2413</v>
      </c>
      <c r="B4006" s="63"/>
      <c r="C4006" s="63"/>
      <c r="D4006" s="64" t="s">
        <v>4</v>
      </c>
      <c r="E4006" s="64"/>
      <c r="F4006" s="64"/>
      <c r="G4006" s="64" t="s">
        <v>2297</v>
      </c>
      <c r="H4006" s="64" t="s">
        <v>2298</v>
      </c>
      <c r="I4006" s="64"/>
      <c r="J4006" s="64" t="s">
        <v>2299</v>
      </c>
      <c r="K4006" s="64"/>
      <c r="L4006" s="64" t="s">
        <v>2300</v>
      </c>
    </row>
    <row r="4007" ht="21" customHeight="1" spans="1:12">
      <c r="A4007" s="65" t="s">
        <v>3733</v>
      </c>
      <c r="B4007" s="66" t="s">
        <v>3734</v>
      </c>
      <c r="C4007" s="66"/>
      <c r="D4007" s="65" t="s">
        <v>3081</v>
      </c>
      <c r="E4007" s="65"/>
      <c r="F4007" s="65"/>
      <c r="G4007" s="65" t="s">
        <v>146</v>
      </c>
      <c r="H4007" s="67">
        <v>1</v>
      </c>
      <c r="I4007" s="67"/>
      <c r="J4007" s="70">
        <v>12.97</v>
      </c>
      <c r="K4007" s="70"/>
      <c r="L4007" s="70">
        <f>ROUND(ROUND(H4007,8)*J4007,2)</f>
        <v>12.97</v>
      </c>
    </row>
    <row r="4008" ht="15" customHeight="1" spans="1:12">
      <c r="A4008" s="2"/>
      <c r="B4008" s="2"/>
      <c r="C4008" s="2"/>
      <c r="D4008" s="2"/>
      <c r="E4008" s="2"/>
      <c r="F4008" s="2"/>
      <c r="G4008" s="2"/>
      <c r="H4008" s="68" t="s">
        <v>2424</v>
      </c>
      <c r="I4008" s="68"/>
      <c r="J4008" s="68"/>
      <c r="K4008" s="68"/>
      <c r="L4008" s="71">
        <f>SUM(L4007:L4007)</f>
        <v>12.97</v>
      </c>
    </row>
    <row r="4009" ht="15" customHeight="1" spans="1:12">
      <c r="A4009" s="63" t="s">
        <v>2389</v>
      </c>
      <c r="B4009" s="63"/>
      <c r="C4009" s="63"/>
      <c r="D4009" s="64" t="s">
        <v>4</v>
      </c>
      <c r="E4009" s="64"/>
      <c r="F4009" s="64"/>
      <c r="G4009" s="64" t="s">
        <v>2297</v>
      </c>
      <c r="H4009" s="64" t="s">
        <v>2298</v>
      </c>
      <c r="I4009" s="64"/>
      <c r="J4009" s="64" t="s">
        <v>2299</v>
      </c>
      <c r="K4009" s="64"/>
      <c r="L4009" s="64" t="s">
        <v>2300</v>
      </c>
    </row>
    <row r="4010" ht="21" customHeight="1" spans="1:12">
      <c r="A4010" s="65" t="s">
        <v>3219</v>
      </c>
      <c r="B4010" s="66" t="s">
        <v>3220</v>
      </c>
      <c r="C4010" s="66"/>
      <c r="D4010" s="65" t="s">
        <v>14</v>
      </c>
      <c r="E4010" s="65"/>
      <c r="F4010" s="65"/>
      <c r="G4010" s="65" t="s">
        <v>2392</v>
      </c>
      <c r="H4010" s="67">
        <v>0.0045</v>
      </c>
      <c r="I4010" s="67"/>
      <c r="J4010" s="70">
        <v>24.39</v>
      </c>
      <c r="K4010" s="70"/>
      <c r="L4010" s="70">
        <f>ROUND(ROUND(H4010,8)*J4010,2)</f>
        <v>0.11</v>
      </c>
    </row>
    <row r="4011" ht="15" customHeight="1" spans="1:12">
      <c r="A4011" s="65" t="s">
        <v>2710</v>
      </c>
      <c r="B4011" s="66" t="s">
        <v>2711</v>
      </c>
      <c r="C4011" s="66"/>
      <c r="D4011" s="65" t="s">
        <v>14</v>
      </c>
      <c r="E4011" s="65"/>
      <c r="F4011" s="65"/>
      <c r="G4011" s="65" t="s">
        <v>2392</v>
      </c>
      <c r="H4011" s="67">
        <v>0.0045</v>
      </c>
      <c r="I4011" s="67"/>
      <c r="J4011" s="70">
        <v>32.69</v>
      </c>
      <c r="K4011" s="70"/>
      <c r="L4011" s="70">
        <f>ROUND(ROUND(H4011,8)*J4011,2)</f>
        <v>0.15</v>
      </c>
    </row>
    <row r="4012" ht="18" customHeight="1" spans="1:12">
      <c r="A4012" s="2"/>
      <c r="B4012" s="2"/>
      <c r="C4012" s="2"/>
      <c r="D4012" s="2"/>
      <c r="E4012" s="2"/>
      <c r="F4012" s="2"/>
      <c r="G4012" s="2"/>
      <c r="H4012" s="68" t="s">
        <v>2393</v>
      </c>
      <c r="I4012" s="68"/>
      <c r="J4012" s="68"/>
      <c r="K4012" s="68"/>
      <c r="L4012" s="71">
        <f>SUM(L4010:L4011)</f>
        <v>0.26</v>
      </c>
    </row>
    <row r="4013" ht="15" customHeight="1" spans="1:12">
      <c r="A4013" s="93" t="s">
        <v>3735</v>
      </c>
      <c r="B4013" s="93"/>
      <c r="C4013" s="93"/>
      <c r="D4013" s="93"/>
      <c r="E4013" s="2"/>
      <c r="F4013" s="2"/>
      <c r="G4013" s="2"/>
      <c r="H4013" s="69" t="s">
        <v>2318</v>
      </c>
      <c r="I4013" s="69"/>
      <c r="J4013" s="69"/>
      <c r="K4013" s="69"/>
      <c r="L4013" s="72">
        <v>13.23</v>
      </c>
    </row>
    <row r="4014" ht="9.95" customHeight="1" spans="1:12">
      <c r="A4014" s="2"/>
      <c r="B4014" s="2"/>
      <c r="C4014" s="2"/>
      <c r="D4014" s="2"/>
      <c r="E4014" s="2"/>
      <c r="F4014" s="2"/>
      <c r="G4014" s="2"/>
      <c r="H4014" s="61"/>
      <c r="I4014" s="61"/>
      <c r="J4014" s="61"/>
      <c r="K4014" s="61"/>
      <c r="L4014" s="61"/>
    </row>
    <row r="4015" ht="20.1" customHeight="1" spans="1:12">
      <c r="A4015" s="62" t="s">
        <v>3736</v>
      </c>
      <c r="B4015" s="62"/>
      <c r="C4015" s="62"/>
      <c r="D4015" s="62"/>
      <c r="E4015" s="62"/>
      <c r="F4015" s="62"/>
      <c r="G4015" s="62"/>
      <c r="H4015" s="62"/>
      <c r="I4015" s="62"/>
      <c r="J4015" s="62"/>
      <c r="K4015" s="62"/>
      <c r="L4015" s="62"/>
    </row>
    <row r="4016" ht="15" customHeight="1" spans="1:12">
      <c r="A4016" s="63" t="s">
        <v>2413</v>
      </c>
      <c r="B4016" s="63"/>
      <c r="C4016" s="63"/>
      <c r="D4016" s="64" t="s">
        <v>4</v>
      </c>
      <c r="E4016" s="64"/>
      <c r="F4016" s="64"/>
      <c r="G4016" s="64" t="s">
        <v>2297</v>
      </c>
      <c r="H4016" s="64" t="s">
        <v>2298</v>
      </c>
      <c r="I4016" s="64"/>
      <c r="J4016" s="64" t="s">
        <v>2299</v>
      </c>
      <c r="K4016" s="64"/>
      <c r="L4016" s="64" t="s">
        <v>2300</v>
      </c>
    </row>
    <row r="4017" ht="21" customHeight="1" spans="1:12">
      <c r="A4017" s="65" t="s">
        <v>3737</v>
      </c>
      <c r="B4017" s="66" t="s">
        <v>1241</v>
      </c>
      <c r="C4017" s="66"/>
      <c r="D4017" s="65" t="s">
        <v>3081</v>
      </c>
      <c r="E4017" s="65"/>
      <c r="F4017" s="65"/>
      <c r="G4017" s="65" t="s">
        <v>146</v>
      </c>
      <c r="H4017" s="67">
        <v>1</v>
      </c>
      <c r="I4017" s="67"/>
      <c r="J4017" s="70">
        <v>21.67</v>
      </c>
      <c r="K4017" s="70"/>
      <c r="L4017" s="70">
        <f>ROUND(ROUND(H4017,8)*J4017,2)</f>
        <v>21.67</v>
      </c>
    </row>
    <row r="4018" ht="15" customHeight="1" spans="1:12">
      <c r="A4018" s="2"/>
      <c r="B4018" s="2"/>
      <c r="C4018" s="2"/>
      <c r="D4018" s="2"/>
      <c r="E4018" s="2"/>
      <c r="F4018" s="2"/>
      <c r="G4018" s="2"/>
      <c r="H4018" s="68" t="s">
        <v>2424</v>
      </c>
      <c r="I4018" s="68"/>
      <c r="J4018" s="68"/>
      <c r="K4018" s="68"/>
      <c r="L4018" s="71">
        <f>SUM(L4017:L4017)</f>
        <v>21.67</v>
      </c>
    </row>
    <row r="4019" ht="15" customHeight="1" spans="1:12">
      <c r="A4019" s="63" t="s">
        <v>2389</v>
      </c>
      <c r="B4019" s="63"/>
      <c r="C4019" s="63"/>
      <c r="D4019" s="64" t="s">
        <v>4</v>
      </c>
      <c r="E4019" s="64"/>
      <c r="F4019" s="64"/>
      <c r="G4019" s="64" t="s">
        <v>2297</v>
      </c>
      <c r="H4019" s="64" t="s">
        <v>2298</v>
      </c>
      <c r="I4019" s="64"/>
      <c r="J4019" s="64" t="s">
        <v>2299</v>
      </c>
      <c r="K4019" s="64"/>
      <c r="L4019" s="64" t="s">
        <v>2300</v>
      </c>
    </row>
    <row r="4020" ht="21" customHeight="1" spans="1:12">
      <c r="A4020" s="65" t="s">
        <v>3219</v>
      </c>
      <c r="B4020" s="66" t="s">
        <v>3220</v>
      </c>
      <c r="C4020" s="66"/>
      <c r="D4020" s="65" t="s">
        <v>14</v>
      </c>
      <c r="E4020" s="65"/>
      <c r="F4020" s="65"/>
      <c r="G4020" s="65" t="s">
        <v>2392</v>
      </c>
      <c r="H4020" s="67">
        <v>0.0045</v>
      </c>
      <c r="I4020" s="67"/>
      <c r="J4020" s="70">
        <v>24.39</v>
      </c>
      <c r="K4020" s="70"/>
      <c r="L4020" s="70">
        <f>ROUND(ROUND(H4020,8)*J4020,2)</f>
        <v>0.11</v>
      </c>
    </row>
    <row r="4021" ht="15" customHeight="1" spans="1:12">
      <c r="A4021" s="65" t="s">
        <v>2710</v>
      </c>
      <c r="B4021" s="66" t="s">
        <v>2711</v>
      </c>
      <c r="C4021" s="66"/>
      <c r="D4021" s="65" t="s">
        <v>14</v>
      </c>
      <c r="E4021" s="65"/>
      <c r="F4021" s="65"/>
      <c r="G4021" s="65" t="s">
        <v>2392</v>
      </c>
      <c r="H4021" s="67">
        <v>0.0045</v>
      </c>
      <c r="I4021" s="67"/>
      <c r="J4021" s="70">
        <v>32.69</v>
      </c>
      <c r="K4021" s="70"/>
      <c r="L4021" s="70">
        <f>ROUND(ROUND(H4021,8)*J4021,2)</f>
        <v>0.15</v>
      </c>
    </row>
    <row r="4022" ht="18" customHeight="1" spans="1:12">
      <c r="A4022" s="2"/>
      <c r="B4022" s="2"/>
      <c r="C4022" s="2"/>
      <c r="D4022" s="2"/>
      <c r="E4022" s="2"/>
      <c r="F4022" s="2"/>
      <c r="G4022" s="2"/>
      <c r="H4022" s="68" t="s">
        <v>2393</v>
      </c>
      <c r="I4022" s="68"/>
      <c r="J4022" s="68"/>
      <c r="K4022" s="68"/>
      <c r="L4022" s="71">
        <f>SUM(L4020:L4021)</f>
        <v>0.26</v>
      </c>
    </row>
    <row r="4023" ht="15" customHeight="1" spans="1:12">
      <c r="A4023" s="93" t="s">
        <v>3738</v>
      </c>
      <c r="B4023" s="93"/>
      <c r="C4023" s="93"/>
      <c r="D4023" s="93"/>
      <c r="E4023" s="2"/>
      <c r="F4023" s="2"/>
      <c r="G4023" s="2"/>
      <c r="H4023" s="69" t="s">
        <v>2318</v>
      </c>
      <c r="I4023" s="69"/>
      <c r="J4023" s="69"/>
      <c r="K4023" s="69"/>
      <c r="L4023" s="72">
        <v>21.93</v>
      </c>
    </row>
    <row r="4024" ht="2.1" customHeight="1" spans="1:12">
      <c r="A4024" s="93"/>
      <c r="B4024" s="93"/>
      <c r="C4024" s="93"/>
      <c r="D4024" s="93"/>
      <c r="E4024" s="2"/>
      <c r="F4024" s="2"/>
      <c r="G4024" s="2"/>
      <c r="H4024" s="2"/>
      <c r="I4024" s="2"/>
      <c r="J4024" s="2"/>
      <c r="K4024" s="2"/>
      <c r="L4024" s="2"/>
    </row>
    <row r="4025" ht="9.95" customHeight="1" spans="1:12">
      <c r="A4025" s="2"/>
      <c r="B4025" s="2"/>
      <c r="C4025" s="2"/>
      <c r="D4025" s="2"/>
      <c r="E4025" s="2"/>
      <c r="F4025" s="2"/>
      <c r="G4025" s="2"/>
      <c r="H4025" s="61"/>
      <c r="I4025" s="61"/>
      <c r="J4025" s="61"/>
      <c r="K4025" s="61"/>
      <c r="L4025" s="61"/>
    </row>
    <row r="4026" ht="20.1" customHeight="1" spans="1:12">
      <c r="A4026" s="62" t="s">
        <v>3739</v>
      </c>
      <c r="B4026" s="62"/>
      <c r="C4026" s="62"/>
      <c r="D4026" s="62"/>
      <c r="E4026" s="62"/>
      <c r="F4026" s="62"/>
      <c r="G4026" s="62"/>
      <c r="H4026" s="62"/>
      <c r="I4026" s="62"/>
      <c r="J4026" s="62"/>
      <c r="K4026" s="62"/>
      <c r="L4026" s="62"/>
    </row>
    <row r="4027" ht="15" customHeight="1" spans="1:12">
      <c r="A4027" s="63" t="s">
        <v>2413</v>
      </c>
      <c r="B4027" s="63"/>
      <c r="C4027" s="63"/>
      <c r="D4027" s="64" t="s">
        <v>4</v>
      </c>
      <c r="E4027" s="64"/>
      <c r="F4027" s="64"/>
      <c r="G4027" s="64" t="s">
        <v>2297</v>
      </c>
      <c r="H4027" s="64" t="s">
        <v>2298</v>
      </c>
      <c r="I4027" s="64"/>
      <c r="J4027" s="64" t="s">
        <v>2299</v>
      </c>
      <c r="K4027" s="64"/>
      <c r="L4027" s="64" t="s">
        <v>2300</v>
      </c>
    </row>
    <row r="4028" ht="21" customHeight="1" spans="1:12">
      <c r="A4028" s="65" t="s">
        <v>3740</v>
      </c>
      <c r="B4028" s="66" t="s">
        <v>3741</v>
      </c>
      <c r="C4028" s="66"/>
      <c r="D4028" s="65" t="s">
        <v>14</v>
      </c>
      <c r="E4028" s="65"/>
      <c r="F4028" s="65"/>
      <c r="G4028" s="65" t="s">
        <v>35</v>
      </c>
      <c r="H4028" s="67">
        <v>1</v>
      </c>
      <c r="I4028" s="67"/>
      <c r="J4028" s="70">
        <v>58.74</v>
      </c>
      <c r="K4028" s="70"/>
      <c r="L4028" s="70">
        <f>ROUND(ROUND(H4028,8)*J4028,2)</f>
        <v>58.74</v>
      </c>
    </row>
    <row r="4029" ht="15" customHeight="1" spans="1:12">
      <c r="A4029" s="2"/>
      <c r="B4029" s="2"/>
      <c r="C4029" s="2"/>
      <c r="D4029" s="2"/>
      <c r="E4029" s="2"/>
      <c r="F4029" s="2"/>
      <c r="G4029" s="2"/>
      <c r="H4029" s="68" t="s">
        <v>2424</v>
      </c>
      <c r="I4029" s="68"/>
      <c r="J4029" s="68"/>
      <c r="K4029" s="68"/>
      <c r="L4029" s="71">
        <f>SUM(L4028:L4028)</f>
        <v>58.74</v>
      </c>
    </row>
    <row r="4030" ht="15" customHeight="1" spans="1:12">
      <c r="A4030" s="63" t="s">
        <v>2389</v>
      </c>
      <c r="B4030" s="63"/>
      <c r="C4030" s="63"/>
      <c r="D4030" s="64" t="s">
        <v>4</v>
      </c>
      <c r="E4030" s="64"/>
      <c r="F4030" s="64"/>
      <c r="G4030" s="64" t="s">
        <v>2297</v>
      </c>
      <c r="H4030" s="64" t="s">
        <v>2298</v>
      </c>
      <c r="I4030" s="64"/>
      <c r="J4030" s="64" t="s">
        <v>2299</v>
      </c>
      <c r="K4030" s="64"/>
      <c r="L4030" s="64" t="s">
        <v>2300</v>
      </c>
    </row>
    <row r="4031" ht="21" customHeight="1" spans="1:12">
      <c r="A4031" s="65" t="s">
        <v>3219</v>
      </c>
      <c r="B4031" s="66" t="s">
        <v>3220</v>
      </c>
      <c r="C4031" s="66"/>
      <c r="D4031" s="65" t="s">
        <v>14</v>
      </c>
      <c r="E4031" s="65"/>
      <c r="F4031" s="65"/>
      <c r="G4031" s="65" t="s">
        <v>2392</v>
      </c>
      <c r="H4031" s="67">
        <v>0.346</v>
      </c>
      <c r="I4031" s="67"/>
      <c r="J4031" s="70">
        <v>24.39</v>
      </c>
      <c r="K4031" s="70"/>
      <c r="L4031" s="70">
        <f>ROUND(ROUND(H4031,8)*J4031,2)</f>
        <v>8.44</v>
      </c>
    </row>
    <row r="4032" ht="15" customHeight="1" spans="1:12">
      <c r="A4032" s="65" t="s">
        <v>2710</v>
      </c>
      <c r="B4032" s="66" t="s">
        <v>2711</v>
      </c>
      <c r="C4032" s="66"/>
      <c r="D4032" s="65" t="s">
        <v>14</v>
      </c>
      <c r="E4032" s="65"/>
      <c r="F4032" s="65"/>
      <c r="G4032" s="65" t="s">
        <v>2392</v>
      </c>
      <c r="H4032" s="67">
        <v>0.346</v>
      </c>
      <c r="I4032" s="67"/>
      <c r="J4032" s="70">
        <v>32.69</v>
      </c>
      <c r="K4032" s="70"/>
      <c r="L4032" s="70">
        <f>ROUND(ROUND(H4032,8)*J4032,2)</f>
        <v>11.31</v>
      </c>
    </row>
    <row r="4033" ht="18" customHeight="1" spans="1:12">
      <c r="A4033" s="2"/>
      <c r="B4033" s="2"/>
      <c r="C4033" s="2"/>
      <c r="D4033" s="2"/>
      <c r="E4033" s="2"/>
      <c r="F4033" s="2"/>
      <c r="G4033" s="2"/>
      <c r="H4033" s="68" t="s">
        <v>2393</v>
      </c>
      <c r="I4033" s="68"/>
      <c r="J4033" s="68"/>
      <c r="K4033" s="68"/>
      <c r="L4033" s="71">
        <f>SUM(L4031:L4032)</f>
        <v>19.75</v>
      </c>
    </row>
    <row r="4034" ht="15" customHeight="1" spans="1:12">
      <c r="A4034" s="93" t="s">
        <v>3742</v>
      </c>
      <c r="B4034" s="93"/>
      <c r="C4034" s="93"/>
      <c r="D4034" s="93"/>
      <c r="E4034" s="2"/>
      <c r="F4034" s="2"/>
      <c r="G4034" s="2"/>
      <c r="H4034" s="69" t="s">
        <v>2318</v>
      </c>
      <c r="I4034" s="69"/>
      <c r="J4034" s="69"/>
      <c r="K4034" s="69"/>
      <c r="L4034" s="72">
        <v>78.49</v>
      </c>
    </row>
    <row r="4035" ht="2.1" customHeight="1" spans="1:12">
      <c r="A4035" s="93"/>
      <c r="B4035" s="93"/>
      <c r="C4035" s="93"/>
      <c r="D4035" s="93"/>
      <c r="E4035" s="2"/>
      <c r="F4035" s="2"/>
      <c r="G4035" s="2"/>
      <c r="H4035" s="2"/>
      <c r="I4035" s="2"/>
      <c r="J4035" s="2"/>
      <c r="K4035" s="2"/>
      <c r="L4035" s="2"/>
    </row>
    <row r="4036" ht="9.95" customHeight="1" spans="1:12">
      <c r="A4036" s="2"/>
      <c r="B4036" s="2"/>
      <c r="C4036" s="2"/>
      <c r="D4036" s="2"/>
      <c r="E4036" s="2"/>
      <c r="F4036" s="2"/>
      <c r="G4036" s="2"/>
      <c r="H4036" s="61"/>
      <c r="I4036" s="61"/>
      <c r="J4036" s="61"/>
      <c r="K4036" s="61"/>
      <c r="L4036" s="61"/>
    </row>
    <row r="4037" ht="20.1" customHeight="1" spans="1:12">
      <c r="A4037" s="62" t="s">
        <v>3743</v>
      </c>
      <c r="B4037" s="62"/>
      <c r="C4037" s="62"/>
      <c r="D4037" s="62"/>
      <c r="E4037" s="62"/>
      <c r="F4037" s="62"/>
      <c r="G4037" s="62"/>
      <c r="H4037" s="62"/>
      <c r="I4037" s="62"/>
      <c r="J4037" s="62"/>
      <c r="K4037" s="62"/>
      <c r="L4037" s="62"/>
    </row>
    <row r="4038" ht="15" customHeight="1" spans="1:12">
      <c r="A4038" s="63" t="s">
        <v>2413</v>
      </c>
      <c r="B4038" s="63"/>
      <c r="C4038" s="63"/>
      <c r="D4038" s="64" t="s">
        <v>4</v>
      </c>
      <c r="E4038" s="64"/>
      <c r="F4038" s="64"/>
      <c r="G4038" s="64" t="s">
        <v>2297</v>
      </c>
      <c r="H4038" s="64" t="s">
        <v>2298</v>
      </c>
      <c r="I4038" s="64"/>
      <c r="J4038" s="64" t="s">
        <v>2299</v>
      </c>
      <c r="K4038" s="64"/>
      <c r="L4038" s="64" t="s">
        <v>2300</v>
      </c>
    </row>
    <row r="4039" ht="21" customHeight="1" spans="1:12">
      <c r="A4039" s="65" t="s">
        <v>3744</v>
      </c>
      <c r="B4039" s="66" t="s">
        <v>3745</v>
      </c>
      <c r="C4039" s="66"/>
      <c r="D4039" s="65" t="s">
        <v>14</v>
      </c>
      <c r="E4039" s="65"/>
      <c r="F4039" s="65"/>
      <c r="G4039" s="65" t="s">
        <v>35</v>
      </c>
      <c r="H4039" s="67">
        <v>1</v>
      </c>
      <c r="I4039" s="67"/>
      <c r="J4039" s="70">
        <v>3018.32</v>
      </c>
      <c r="K4039" s="70"/>
      <c r="L4039" s="70">
        <f>TRUNC(TRUNC(H4039,8)*J4039,2)</f>
        <v>3018.32</v>
      </c>
    </row>
    <row r="4040" ht="15" customHeight="1" spans="1:12">
      <c r="A4040" s="2"/>
      <c r="B4040" s="2"/>
      <c r="C4040" s="2"/>
      <c r="D4040" s="2"/>
      <c r="E4040" s="2"/>
      <c r="F4040" s="2"/>
      <c r="G4040" s="2"/>
      <c r="H4040" s="68" t="s">
        <v>2424</v>
      </c>
      <c r="I4040" s="68"/>
      <c r="J4040" s="68"/>
      <c r="K4040" s="68"/>
      <c r="L4040" s="71">
        <f>SUM(L4039:L4039)</f>
        <v>3018.32</v>
      </c>
    </row>
    <row r="4041" ht="15" customHeight="1" spans="1:12">
      <c r="A4041" s="63" t="s">
        <v>2389</v>
      </c>
      <c r="B4041" s="63"/>
      <c r="C4041" s="63"/>
      <c r="D4041" s="64" t="s">
        <v>4</v>
      </c>
      <c r="E4041" s="64"/>
      <c r="F4041" s="64"/>
      <c r="G4041" s="64" t="s">
        <v>2297</v>
      </c>
      <c r="H4041" s="64" t="s">
        <v>2298</v>
      </c>
      <c r="I4041" s="64"/>
      <c r="J4041" s="64" t="s">
        <v>2299</v>
      </c>
      <c r="K4041" s="64"/>
      <c r="L4041" s="64" t="s">
        <v>2300</v>
      </c>
    </row>
    <row r="4042" ht="21" customHeight="1" spans="1:12">
      <c r="A4042" s="65" t="s">
        <v>3219</v>
      </c>
      <c r="B4042" s="66" t="s">
        <v>3220</v>
      </c>
      <c r="C4042" s="66"/>
      <c r="D4042" s="65" t="s">
        <v>14</v>
      </c>
      <c r="E4042" s="65"/>
      <c r="F4042" s="65"/>
      <c r="G4042" s="65" t="s">
        <v>2392</v>
      </c>
      <c r="H4042" s="67">
        <v>1.0259</v>
      </c>
      <c r="I4042" s="67"/>
      <c r="J4042" s="70">
        <v>24.39</v>
      </c>
      <c r="K4042" s="70"/>
      <c r="L4042" s="70">
        <f>TRUNC(TRUNC(H4042,8)*J4042,2)</f>
        <v>25.02</v>
      </c>
    </row>
    <row r="4043" ht="15" customHeight="1" spans="1:12">
      <c r="A4043" s="65" t="s">
        <v>2710</v>
      </c>
      <c r="B4043" s="66" t="s">
        <v>2711</v>
      </c>
      <c r="C4043" s="66"/>
      <c r="D4043" s="65" t="s">
        <v>14</v>
      </c>
      <c r="E4043" s="65"/>
      <c r="F4043" s="65"/>
      <c r="G4043" s="65" t="s">
        <v>2392</v>
      </c>
      <c r="H4043" s="67">
        <v>1.0259</v>
      </c>
      <c r="I4043" s="67"/>
      <c r="J4043" s="70">
        <v>32.69</v>
      </c>
      <c r="K4043" s="70"/>
      <c r="L4043" s="70">
        <f>TRUNC(TRUNC(H4043,8)*J4043,2)</f>
        <v>33.53</v>
      </c>
    </row>
    <row r="4044" ht="18" customHeight="1" spans="1:12">
      <c r="A4044" s="2"/>
      <c r="B4044" s="2"/>
      <c r="C4044" s="2"/>
      <c r="D4044" s="2"/>
      <c r="E4044" s="2"/>
      <c r="F4044" s="2"/>
      <c r="G4044" s="2"/>
      <c r="H4044" s="68" t="s">
        <v>2393</v>
      </c>
      <c r="I4044" s="68"/>
      <c r="J4044" s="68"/>
      <c r="K4044" s="68"/>
      <c r="L4044" s="71">
        <f>SUM(L4042:L4043)</f>
        <v>58.55</v>
      </c>
    </row>
    <row r="4045" ht="15" customHeight="1" spans="1:12">
      <c r="A4045" s="2"/>
      <c r="B4045" s="2"/>
      <c r="C4045" s="2"/>
      <c r="D4045" s="2"/>
      <c r="E4045" s="2"/>
      <c r="F4045" s="2"/>
      <c r="G4045" s="2"/>
      <c r="H4045" s="69" t="s">
        <v>2318</v>
      </c>
      <c r="I4045" s="69"/>
      <c r="J4045" s="69"/>
      <c r="K4045" s="69"/>
      <c r="L4045" s="72">
        <f>SUM(L4040,L4044)</f>
        <v>3076.87</v>
      </c>
    </row>
    <row r="4046" ht="9.95" customHeight="1" spans="1:12">
      <c r="A4046" s="2"/>
      <c r="B4046" s="2"/>
      <c r="C4046" s="2"/>
      <c r="D4046" s="2"/>
      <c r="E4046" s="2"/>
      <c r="F4046" s="2"/>
      <c r="G4046" s="2"/>
      <c r="H4046" s="61"/>
      <c r="I4046" s="61"/>
      <c r="J4046" s="61"/>
      <c r="K4046" s="61"/>
      <c r="L4046" s="61"/>
    </row>
    <row r="4047" ht="20.1" customHeight="1" spans="1:12">
      <c r="A4047" s="62" t="s">
        <v>3746</v>
      </c>
      <c r="B4047" s="62"/>
      <c r="C4047" s="62"/>
      <c r="D4047" s="62"/>
      <c r="E4047" s="62"/>
      <c r="F4047" s="62"/>
      <c r="G4047" s="62"/>
      <c r="H4047" s="62"/>
      <c r="I4047" s="62"/>
      <c r="J4047" s="62"/>
      <c r="K4047" s="62"/>
      <c r="L4047" s="62"/>
    </row>
    <row r="4048" ht="15" customHeight="1" spans="1:12">
      <c r="A4048" s="63" t="s">
        <v>2413</v>
      </c>
      <c r="B4048" s="63"/>
      <c r="C4048" s="63"/>
      <c r="D4048" s="64" t="s">
        <v>4</v>
      </c>
      <c r="E4048" s="64"/>
      <c r="F4048" s="64"/>
      <c r="G4048" s="64" t="s">
        <v>2297</v>
      </c>
      <c r="H4048" s="64" t="s">
        <v>2298</v>
      </c>
      <c r="I4048" s="64"/>
      <c r="J4048" s="64" t="s">
        <v>2299</v>
      </c>
      <c r="K4048" s="64"/>
      <c r="L4048" s="64" t="s">
        <v>2300</v>
      </c>
    </row>
    <row r="4049" ht="21" customHeight="1" spans="1:12">
      <c r="A4049" s="65" t="s">
        <v>3747</v>
      </c>
      <c r="B4049" s="66" t="s">
        <v>1253</v>
      </c>
      <c r="C4049" s="66"/>
      <c r="D4049" s="65" t="s">
        <v>3081</v>
      </c>
      <c r="E4049" s="65"/>
      <c r="F4049" s="65"/>
      <c r="G4049" s="65" t="s">
        <v>35</v>
      </c>
      <c r="H4049" s="67">
        <v>1</v>
      </c>
      <c r="I4049" s="67"/>
      <c r="J4049" s="70">
        <v>92.5</v>
      </c>
      <c r="K4049" s="70"/>
      <c r="L4049" s="70">
        <f>ROUND(ROUND(H4049,8)*J4049,2)</f>
        <v>92.5</v>
      </c>
    </row>
    <row r="4050" ht="15" customHeight="1" spans="1:12">
      <c r="A4050" s="2"/>
      <c r="B4050" s="2"/>
      <c r="C4050" s="2"/>
      <c r="D4050" s="2"/>
      <c r="E4050" s="2"/>
      <c r="F4050" s="2"/>
      <c r="G4050" s="2"/>
      <c r="H4050" s="68" t="s">
        <v>2424</v>
      </c>
      <c r="I4050" s="68"/>
      <c r="J4050" s="68"/>
      <c r="K4050" s="68"/>
      <c r="L4050" s="71">
        <f>SUM(L4049:L4049)</f>
        <v>92.5</v>
      </c>
    </row>
    <row r="4051" ht="15" customHeight="1" spans="1:12">
      <c r="A4051" s="63" t="s">
        <v>2389</v>
      </c>
      <c r="B4051" s="63"/>
      <c r="C4051" s="63"/>
      <c r="D4051" s="64" t="s">
        <v>4</v>
      </c>
      <c r="E4051" s="64"/>
      <c r="F4051" s="64"/>
      <c r="G4051" s="64" t="s">
        <v>2297</v>
      </c>
      <c r="H4051" s="64" t="s">
        <v>2298</v>
      </c>
      <c r="I4051" s="64"/>
      <c r="J4051" s="64" t="s">
        <v>2299</v>
      </c>
      <c r="K4051" s="64"/>
      <c r="L4051" s="64" t="s">
        <v>2300</v>
      </c>
    </row>
    <row r="4052" ht="21" customHeight="1" spans="1:12">
      <c r="A4052" s="65" t="s">
        <v>3219</v>
      </c>
      <c r="B4052" s="66" t="s">
        <v>3220</v>
      </c>
      <c r="C4052" s="66"/>
      <c r="D4052" s="65" t="s">
        <v>14</v>
      </c>
      <c r="E4052" s="65"/>
      <c r="F4052" s="65"/>
      <c r="G4052" s="65" t="s">
        <v>2392</v>
      </c>
      <c r="H4052" s="67">
        <v>1.53</v>
      </c>
      <c r="I4052" s="67"/>
      <c r="J4052" s="70">
        <v>24.39</v>
      </c>
      <c r="K4052" s="70"/>
      <c r="L4052" s="70">
        <f>ROUND(ROUND(H4052,8)*J4052,2)</f>
        <v>37.32</v>
      </c>
    </row>
    <row r="4053" ht="15" customHeight="1" spans="1:12">
      <c r="A4053" s="65" t="s">
        <v>2710</v>
      </c>
      <c r="B4053" s="66" t="s">
        <v>2711</v>
      </c>
      <c r="C4053" s="66"/>
      <c r="D4053" s="65" t="s">
        <v>14</v>
      </c>
      <c r="E4053" s="65"/>
      <c r="F4053" s="65"/>
      <c r="G4053" s="65" t="s">
        <v>2392</v>
      </c>
      <c r="H4053" s="67">
        <v>1.53</v>
      </c>
      <c r="I4053" s="67"/>
      <c r="J4053" s="70">
        <v>32.69</v>
      </c>
      <c r="K4053" s="70"/>
      <c r="L4053" s="70">
        <f>ROUND(ROUND(H4053,8)*J4053,2)</f>
        <v>50.02</v>
      </c>
    </row>
    <row r="4054" ht="18" customHeight="1" spans="1:12">
      <c r="A4054" s="2"/>
      <c r="B4054" s="2"/>
      <c r="C4054" s="2"/>
      <c r="D4054" s="2"/>
      <c r="E4054" s="2"/>
      <c r="F4054" s="2"/>
      <c r="G4054" s="2"/>
      <c r="H4054" s="68" t="s">
        <v>2393</v>
      </c>
      <c r="I4054" s="68"/>
      <c r="J4054" s="68"/>
      <c r="K4054" s="68"/>
      <c r="L4054" s="71">
        <f>SUM(L4052:L4053)</f>
        <v>87.34</v>
      </c>
    </row>
    <row r="4055" ht="15" customHeight="1" spans="1:12">
      <c r="A4055" s="93" t="s">
        <v>3748</v>
      </c>
      <c r="B4055" s="93"/>
      <c r="C4055" s="93"/>
      <c r="D4055" s="93"/>
      <c r="E4055" s="2"/>
      <c r="F4055" s="2"/>
      <c r="G4055" s="2"/>
      <c r="H4055" s="69" t="s">
        <v>2318</v>
      </c>
      <c r="I4055" s="69"/>
      <c r="J4055" s="69"/>
      <c r="K4055" s="69"/>
      <c r="L4055" s="72">
        <v>179.84</v>
      </c>
    </row>
    <row r="4056" ht="2.1" customHeight="1" spans="1:12">
      <c r="A4056" s="93"/>
      <c r="B4056" s="93"/>
      <c r="C4056" s="93"/>
      <c r="D4056" s="93"/>
      <c r="E4056" s="2"/>
      <c r="F4056" s="2"/>
      <c r="G4056" s="2"/>
      <c r="H4056" s="2"/>
      <c r="I4056" s="2"/>
      <c r="J4056" s="2"/>
      <c r="K4056" s="2"/>
      <c r="L4056" s="2"/>
    </row>
    <row r="4057" ht="9.95" customHeight="1" spans="1:12">
      <c r="A4057" s="2"/>
      <c r="B4057" s="2"/>
      <c r="C4057" s="2"/>
      <c r="D4057" s="2"/>
      <c r="E4057" s="2"/>
      <c r="F4057" s="2"/>
      <c r="G4057" s="2"/>
      <c r="H4057" s="61"/>
      <c r="I4057" s="61"/>
      <c r="J4057" s="61"/>
      <c r="K4057" s="61"/>
      <c r="L4057" s="61"/>
    </row>
    <row r="4058" ht="20.1" customHeight="1" spans="1:12">
      <c r="A4058" s="62" t="s">
        <v>3749</v>
      </c>
      <c r="B4058" s="62"/>
      <c r="C4058" s="62"/>
      <c r="D4058" s="62"/>
      <c r="E4058" s="62"/>
      <c r="F4058" s="62"/>
      <c r="G4058" s="62"/>
      <c r="H4058" s="62"/>
      <c r="I4058" s="62"/>
      <c r="J4058" s="62"/>
      <c r="K4058" s="62"/>
      <c r="L4058" s="62"/>
    </row>
    <row r="4059" ht="15" customHeight="1" spans="1:12">
      <c r="A4059" s="63" t="s">
        <v>2413</v>
      </c>
      <c r="B4059" s="63"/>
      <c r="C4059" s="63"/>
      <c r="D4059" s="64" t="s">
        <v>4</v>
      </c>
      <c r="E4059" s="64"/>
      <c r="F4059" s="64"/>
      <c r="G4059" s="64" t="s">
        <v>2297</v>
      </c>
      <c r="H4059" s="64" t="s">
        <v>2298</v>
      </c>
      <c r="I4059" s="64"/>
      <c r="J4059" s="64" t="s">
        <v>2299</v>
      </c>
      <c r="K4059" s="64"/>
      <c r="L4059" s="64" t="s">
        <v>2300</v>
      </c>
    </row>
    <row r="4060" ht="21" customHeight="1" spans="1:12">
      <c r="A4060" s="65" t="s">
        <v>3750</v>
      </c>
      <c r="B4060" s="66" t="s">
        <v>1256</v>
      </c>
      <c r="C4060" s="66"/>
      <c r="D4060" s="65" t="s">
        <v>3081</v>
      </c>
      <c r="E4060" s="65"/>
      <c r="F4060" s="65"/>
      <c r="G4060" s="65" t="s">
        <v>35</v>
      </c>
      <c r="H4060" s="67">
        <v>1</v>
      </c>
      <c r="I4060" s="67"/>
      <c r="J4060" s="70">
        <v>393.6</v>
      </c>
      <c r="K4060" s="70"/>
      <c r="L4060" s="70">
        <f>ROUND(ROUND(H4060,8)*J4060,2)</f>
        <v>393.6</v>
      </c>
    </row>
    <row r="4061" ht="15" customHeight="1" spans="1:12">
      <c r="A4061" s="2"/>
      <c r="B4061" s="2"/>
      <c r="C4061" s="2"/>
      <c r="D4061" s="2"/>
      <c r="E4061" s="2"/>
      <c r="F4061" s="2"/>
      <c r="G4061" s="2"/>
      <c r="H4061" s="68" t="s">
        <v>2424</v>
      </c>
      <c r="I4061" s="68"/>
      <c r="J4061" s="68"/>
      <c r="K4061" s="68"/>
      <c r="L4061" s="71">
        <f>SUM(L4060:L4060)</f>
        <v>393.6</v>
      </c>
    </row>
    <row r="4062" ht="15" customHeight="1" spans="1:12">
      <c r="A4062" s="63" t="s">
        <v>2389</v>
      </c>
      <c r="B4062" s="63"/>
      <c r="C4062" s="63"/>
      <c r="D4062" s="64" t="s">
        <v>4</v>
      </c>
      <c r="E4062" s="64"/>
      <c r="F4062" s="64"/>
      <c r="G4062" s="64" t="s">
        <v>2297</v>
      </c>
      <c r="H4062" s="64" t="s">
        <v>2298</v>
      </c>
      <c r="I4062" s="64"/>
      <c r="J4062" s="64" t="s">
        <v>2299</v>
      </c>
      <c r="K4062" s="64"/>
      <c r="L4062" s="64" t="s">
        <v>2300</v>
      </c>
    </row>
    <row r="4063" ht="21" customHeight="1" spans="1:12">
      <c r="A4063" s="65" t="s">
        <v>3219</v>
      </c>
      <c r="B4063" s="66" t="s">
        <v>3220</v>
      </c>
      <c r="C4063" s="66"/>
      <c r="D4063" s="65" t="s">
        <v>14</v>
      </c>
      <c r="E4063" s="65"/>
      <c r="F4063" s="65"/>
      <c r="G4063" s="65" t="s">
        <v>2392</v>
      </c>
      <c r="H4063" s="67">
        <v>6.2007</v>
      </c>
      <c r="I4063" s="67"/>
      <c r="J4063" s="70">
        <v>24.39</v>
      </c>
      <c r="K4063" s="70"/>
      <c r="L4063" s="70">
        <f>ROUND(ROUND(H4063,8)*J4063,2)</f>
        <v>151.24</v>
      </c>
    </row>
    <row r="4064" ht="15" customHeight="1" spans="1:12">
      <c r="A4064" s="65" t="s">
        <v>2710</v>
      </c>
      <c r="B4064" s="66" t="s">
        <v>2711</v>
      </c>
      <c r="C4064" s="66"/>
      <c r="D4064" s="65" t="s">
        <v>14</v>
      </c>
      <c r="E4064" s="65"/>
      <c r="F4064" s="65"/>
      <c r="G4064" s="65" t="s">
        <v>2392</v>
      </c>
      <c r="H4064" s="67">
        <v>6.2007</v>
      </c>
      <c r="I4064" s="67"/>
      <c r="J4064" s="70">
        <v>32.69</v>
      </c>
      <c r="K4064" s="70"/>
      <c r="L4064" s="70">
        <f>ROUND(ROUND(H4064,8)*J4064,2)</f>
        <v>202.7</v>
      </c>
    </row>
    <row r="4065" ht="18" customHeight="1" spans="1:12">
      <c r="A4065" s="2"/>
      <c r="B4065" s="2"/>
      <c r="C4065" s="2"/>
      <c r="D4065" s="2"/>
      <c r="E4065" s="2"/>
      <c r="F4065" s="2"/>
      <c r="G4065" s="2"/>
      <c r="H4065" s="68" t="s">
        <v>2393</v>
      </c>
      <c r="I4065" s="68"/>
      <c r="J4065" s="68"/>
      <c r="K4065" s="68"/>
      <c r="L4065" s="71">
        <f>SUM(L4063:L4064)</f>
        <v>353.94</v>
      </c>
    </row>
    <row r="4066" ht="15" customHeight="1" spans="1:12">
      <c r="A4066" s="93" t="s">
        <v>3751</v>
      </c>
      <c r="B4066" s="93"/>
      <c r="C4066" s="93"/>
      <c r="D4066" s="93"/>
      <c r="E4066" s="2"/>
      <c r="F4066" s="2"/>
      <c r="G4066" s="2"/>
      <c r="H4066" s="69" t="s">
        <v>2318</v>
      </c>
      <c r="I4066" s="69"/>
      <c r="J4066" s="69"/>
      <c r="K4066" s="69"/>
      <c r="L4066" s="72">
        <v>747.54</v>
      </c>
    </row>
    <row r="4067" ht="2.1" customHeight="1" spans="1:12">
      <c r="A4067" s="93"/>
      <c r="B4067" s="93"/>
      <c r="C4067" s="93"/>
      <c r="D4067" s="93"/>
      <c r="E4067" s="2"/>
      <c r="F4067" s="2"/>
      <c r="G4067" s="2"/>
      <c r="H4067" s="2"/>
      <c r="I4067" s="2"/>
      <c r="J4067" s="2"/>
      <c r="K4067" s="2"/>
      <c r="L4067" s="2"/>
    </row>
    <row r="4068" ht="9.95" customHeight="1" spans="1:12">
      <c r="A4068" s="2"/>
      <c r="B4068" s="2"/>
      <c r="C4068" s="2"/>
      <c r="D4068" s="2"/>
      <c r="E4068" s="2"/>
      <c r="F4068" s="2"/>
      <c r="G4068" s="2"/>
      <c r="H4068" s="61"/>
      <c r="I4068" s="61"/>
      <c r="J4068" s="61"/>
      <c r="K4068" s="61"/>
      <c r="L4068" s="61"/>
    </row>
    <row r="4069" ht="20.1" customHeight="1" spans="1:12">
      <c r="A4069" s="62" t="s">
        <v>3752</v>
      </c>
      <c r="B4069" s="62"/>
      <c r="C4069" s="62"/>
      <c r="D4069" s="62"/>
      <c r="E4069" s="62"/>
      <c r="F4069" s="62"/>
      <c r="G4069" s="62"/>
      <c r="H4069" s="62"/>
      <c r="I4069" s="62"/>
      <c r="J4069" s="62"/>
      <c r="K4069" s="62"/>
      <c r="L4069" s="62"/>
    </row>
    <row r="4070" ht="15" customHeight="1" spans="1:12">
      <c r="A4070" s="63" t="s">
        <v>2413</v>
      </c>
      <c r="B4070" s="63"/>
      <c r="C4070" s="63"/>
      <c r="D4070" s="64" t="s">
        <v>4</v>
      </c>
      <c r="E4070" s="64"/>
      <c r="F4070" s="64"/>
      <c r="G4070" s="64" t="s">
        <v>2297</v>
      </c>
      <c r="H4070" s="64" t="s">
        <v>2298</v>
      </c>
      <c r="I4070" s="64"/>
      <c r="J4070" s="64" t="s">
        <v>2299</v>
      </c>
      <c r="K4070" s="64"/>
      <c r="L4070" s="64" t="s">
        <v>2300</v>
      </c>
    </row>
    <row r="4071" ht="21" customHeight="1" spans="1:12">
      <c r="A4071" s="65" t="s">
        <v>3753</v>
      </c>
      <c r="B4071" s="66" t="s">
        <v>3754</v>
      </c>
      <c r="C4071" s="66"/>
      <c r="D4071" s="65" t="s">
        <v>14</v>
      </c>
      <c r="E4071" s="65"/>
      <c r="F4071" s="65"/>
      <c r="G4071" s="65" t="s">
        <v>35</v>
      </c>
      <c r="H4071" s="67">
        <v>1</v>
      </c>
      <c r="I4071" s="67"/>
      <c r="J4071" s="70">
        <v>993.3</v>
      </c>
      <c r="K4071" s="70"/>
      <c r="L4071" s="70">
        <f>TRUNC(TRUNC(H4071,8)*J4071,2)</f>
        <v>993.3</v>
      </c>
    </row>
    <row r="4072" ht="15" customHeight="1" spans="1:12">
      <c r="A4072" s="2"/>
      <c r="B4072" s="2"/>
      <c r="C4072" s="2"/>
      <c r="D4072" s="2"/>
      <c r="E4072" s="2"/>
      <c r="F4072" s="2"/>
      <c r="G4072" s="2"/>
      <c r="H4072" s="68" t="s">
        <v>2424</v>
      </c>
      <c r="I4072" s="68"/>
      <c r="J4072" s="68"/>
      <c r="K4072" s="68"/>
      <c r="L4072" s="71">
        <f>SUM(L4071:L4071)</f>
        <v>993.3</v>
      </c>
    </row>
    <row r="4073" ht="15" customHeight="1" spans="1:12">
      <c r="A4073" s="63" t="s">
        <v>2389</v>
      </c>
      <c r="B4073" s="63"/>
      <c r="C4073" s="63"/>
      <c r="D4073" s="64" t="s">
        <v>4</v>
      </c>
      <c r="E4073" s="64"/>
      <c r="F4073" s="64"/>
      <c r="G4073" s="64" t="s">
        <v>2297</v>
      </c>
      <c r="H4073" s="64" t="s">
        <v>2298</v>
      </c>
      <c r="I4073" s="64"/>
      <c r="J4073" s="64" t="s">
        <v>2299</v>
      </c>
      <c r="K4073" s="64"/>
      <c r="L4073" s="64" t="s">
        <v>2300</v>
      </c>
    </row>
    <row r="4074" ht="21" customHeight="1" spans="1:12">
      <c r="A4074" s="65" t="s">
        <v>3219</v>
      </c>
      <c r="B4074" s="66" t="s">
        <v>3220</v>
      </c>
      <c r="C4074" s="66"/>
      <c r="D4074" s="65" t="s">
        <v>14</v>
      </c>
      <c r="E4074" s="65"/>
      <c r="F4074" s="65"/>
      <c r="G4074" s="65" t="s">
        <v>2392</v>
      </c>
      <c r="H4074" s="67">
        <v>6.2007</v>
      </c>
      <c r="I4074" s="67"/>
      <c r="J4074" s="70">
        <v>24.39</v>
      </c>
      <c r="K4074" s="70"/>
      <c r="L4074" s="70">
        <f>TRUNC(TRUNC(H4074,8)*J4074,2)</f>
        <v>151.23</v>
      </c>
    </row>
    <row r="4075" ht="15" customHeight="1" spans="1:12">
      <c r="A4075" s="65" t="s">
        <v>2710</v>
      </c>
      <c r="B4075" s="66" t="s">
        <v>2711</v>
      </c>
      <c r="C4075" s="66"/>
      <c r="D4075" s="65" t="s">
        <v>14</v>
      </c>
      <c r="E4075" s="65"/>
      <c r="F4075" s="65"/>
      <c r="G4075" s="65" t="s">
        <v>2392</v>
      </c>
      <c r="H4075" s="67">
        <v>6.2007</v>
      </c>
      <c r="I4075" s="67"/>
      <c r="J4075" s="70">
        <v>32.69</v>
      </c>
      <c r="K4075" s="70"/>
      <c r="L4075" s="70">
        <f>TRUNC(TRUNC(H4075,8)*J4075,2)</f>
        <v>202.7</v>
      </c>
    </row>
    <row r="4076" ht="18" customHeight="1" spans="1:12">
      <c r="A4076" s="2"/>
      <c r="B4076" s="2"/>
      <c r="C4076" s="2"/>
      <c r="D4076" s="2"/>
      <c r="E4076" s="2"/>
      <c r="F4076" s="2"/>
      <c r="G4076" s="2"/>
      <c r="H4076" s="68" t="s">
        <v>2393</v>
      </c>
      <c r="I4076" s="68"/>
      <c r="J4076" s="68"/>
      <c r="K4076" s="68"/>
      <c r="L4076" s="71">
        <f>SUM(L4074:L4075)</f>
        <v>353.93</v>
      </c>
    </row>
    <row r="4077" ht="15" customHeight="1" spans="1:12">
      <c r="A4077" s="2"/>
      <c r="B4077" s="2"/>
      <c r="C4077" s="2"/>
      <c r="D4077" s="2"/>
      <c r="E4077" s="2"/>
      <c r="F4077" s="2"/>
      <c r="G4077" s="2"/>
      <c r="H4077" s="69" t="s">
        <v>2318</v>
      </c>
      <c r="I4077" s="69"/>
      <c r="J4077" s="69"/>
      <c r="K4077" s="69"/>
      <c r="L4077" s="72">
        <f>SUM(L4072,L4076)</f>
        <v>1347.23</v>
      </c>
    </row>
    <row r="4078" ht="9.95" customHeight="1" spans="1:12">
      <c r="A4078" s="2"/>
      <c r="B4078" s="2"/>
      <c r="C4078" s="2"/>
      <c r="D4078" s="2"/>
      <c r="E4078" s="2"/>
      <c r="F4078" s="2"/>
      <c r="G4078" s="2"/>
      <c r="H4078" s="61"/>
      <c r="I4078" s="61"/>
      <c r="J4078" s="61"/>
      <c r="K4078" s="61"/>
      <c r="L4078" s="61"/>
    </row>
    <row r="4079" ht="20.1" customHeight="1" spans="1:12">
      <c r="A4079" s="62" t="s">
        <v>3755</v>
      </c>
      <c r="B4079" s="62"/>
      <c r="C4079" s="62"/>
      <c r="D4079" s="62"/>
      <c r="E4079" s="62"/>
      <c r="F4079" s="62"/>
      <c r="G4079" s="62"/>
      <c r="H4079" s="62"/>
      <c r="I4079" s="62"/>
      <c r="J4079" s="62"/>
      <c r="K4079" s="62"/>
      <c r="L4079" s="62"/>
    </row>
    <row r="4080" ht="15" customHeight="1" spans="1:12">
      <c r="A4080" s="63" t="s">
        <v>2413</v>
      </c>
      <c r="B4080" s="63"/>
      <c r="C4080" s="63"/>
      <c r="D4080" s="64" t="s">
        <v>4</v>
      </c>
      <c r="E4080" s="64"/>
      <c r="F4080" s="64"/>
      <c r="G4080" s="64" t="s">
        <v>2297</v>
      </c>
      <c r="H4080" s="64" t="s">
        <v>2298</v>
      </c>
      <c r="I4080" s="64"/>
      <c r="J4080" s="64" t="s">
        <v>2299</v>
      </c>
      <c r="K4080" s="64"/>
      <c r="L4080" s="64" t="s">
        <v>2300</v>
      </c>
    </row>
    <row r="4081" ht="21" customHeight="1" spans="1:12">
      <c r="A4081" s="65" t="s">
        <v>3756</v>
      </c>
      <c r="B4081" s="66" t="s">
        <v>1262</v>
      </c>
      <c r="C4081" s="66"/>
      <c r="D4081" s="65" t="s">
        <v>3081</v>
      </c>
      <c r="E4081" s="65"/>
      <c r="F4081" s="65"/>
      <c r="G4081" s="65" t="s">
        <v>35</v>
      </c>
      <c r="H4081" s="67">
        <v>1</v>
      </c>
      <c r="I4081" s="67"/>
      <c r="J4081" s="70">
        <v>66.75</v>
      </c>
      <c r="K4081" s="70"/>
      <c r="L4081" s="70">
        <f>ROUND(ROUND(H4081,8)*J4081,2)</f>
        <v>66.75</v>
      </c>
    </row>
    <row r="4082" ht="15" customHeight="1" spans="1:12">
      <c r="A4082" s="2"/>
      <c r="B4082" s="2"/>
      <c r="C4082" s="2"/>
      <c r="D4082" s="2"/>
      <c r="E4082" s="2"/>
      <c r="F4082" s="2"/>
      <c r="G4082" s="2"/>
      <c r="H4082" s="68" t="s">
        <v>2424</v>
      </c>
      <c r="I4082" s="68"/>
      <c r="J4082" s="68"/>
      <c r="K4082" s="68"/>
      <c r="L4082" s="71">
        <f>SUM(L4081:L4081)</f>
        <v>66.75</v>
      </c>
    </row>
    <row r="4083" ht="15" customHeight="1" spans="1:12">
      <c r="A4083" s="63" t="s">
        <v>2389</v>
      </c>
      <c r="B4083" s="63"/>
      <c r="C4083" s="63"/>
      <c r="D4083" s="64" t="s">
        <v>4</v>
      </c>
      <c r="E4083" s="64"/>
      <c r="F4083" s="64"/>
      <c r="G4083" s="64" t="s">
        <v>2297</v>
      </c>
      <c r="H4083" s="64" t="s">
        <v>2298</v>
      </c>
      <c r="I4083" s="64"/>
      <c r="J4083" s="64" t="s">
        <v>2299</v>
      </c>
      <c r="K4083" s="64"/>
      <c r="L4083" s="64" t="s">
        <v>2300</v>
      </c>
    </row>
    <row r="4084" ht="21" customHeight="1" spans="1:12">
      <c r="A4084" s="65" t="s">
        <v>3219</v>
      </c>
      <c r="B4084" s="66" t="s">
        <v>3220</v>
      </c>
      <c r="C4084" s="66"/>
      <c r="D4084" s="65" t="s">
        <v>14</v>
      </c>
      <c r="E4084" s="65"/>
      <c r="F4084" s="65"/>
      <c r="G4084" s="65" t="s">
        <v>2392</v>
      </c>
      <c r="H4084" s="67">
        <v>0.2</v>
      </c>
      <c r="I4084" s="67"/>
      <c r="J4084" s="70">
        <v>24.39</v>
      </c>
      <c r="K4084" s="70"/>
      <c r="L4084" s="70">
        <f>ROUND(ROUND(H4084,8)*J4084,2)</f>
        <v>4.88</v>
      </c>
    </row>
    <row r="4085" ht="15" customHeight="1" spans="1:12">
      <c r="A4085" s="65" t="s">
        <v>2710</v>
      </c>
      <c r="B4085" s="66" t="s">
        <v>2711</v>
      </c>
      <c r="C4085" s="66"/>
      <c r="D4085" s="65" t="s">
        <v>14</v>
      </c>
      <c r="E4085" s="65"/>
      <c r="F4085" s="65"/>
      <c r="G4085" s="65" t="s">
        <v>2392</v>
      </c>
      <c r="H4085" s="67">
        <v>0.2</v>
      </c>
      <c r="I4085" s="67"/>
      <c r="J4085" s="70">
        <v>32.69</v>
      </c>
      <c r="K4085" s="70"/>
      <c r="L4085" s="70">
        <f>ROUND(ROUND(H4085,8)*J4085,2)</f>
        <v>6.54</v>
      </c>
    </row>
    <row r="4086" ht="18" customHeight="1" spans="1:12">
      <c r="A4086" s="2"/>
      <c r="B4086" s="2"/>
      <c r="C4086" s="2"/>
      <c r="D4086" s="2"/>
      <c r="E4086" s="2"/>
      <c r="F4086" s="2"/>
      <c r="G4086" s="2"/>
      <c r="H4086" s="68" t="s">
        <v>2393</v>
      </c>
      <c r="I4086" s="68"/>
      <c r="J4086" s="68"/>
      <c r="K4086" s="68"/>
      <c r="L4086" s="71">
        <f>SUM(L4084:L4085)</f>
        <v>11.42</v>
      </c>
    </row>
    <row r="4087" ht="15" customHeight="1" spans="1:12">
      <c r="A4087" s="93" t="s">
        <v>3757</v>
      </c>
      <c r="B4087" s="93"/>
      <c r="C4087" s="93"/>
      <c r="D4087" s="93"/>
      <c r="E4087" s="2"/>
      <c r="F4087" s="2"/>
      <c r="G4087" s="2"/>
      <c r="H4087" s="69" t="s">
        <v>2318</v>
      </c>
      <c r="I4087" s="69"/>
      <c r="J4087" s="69"/>
      <c r="K4087" s="69"/>
      <c r="L4087" s="72">
        <v>78.17</v>
      </c>
    </row>
    <row r="4088" ht="2.1" customHeight="1" spans="1:12">
      <c r="A4088" s="93"/>
      <c r="B4088" s="93"/>
      <c r="C4088" s="93"/>
      <c r="D4088" s="93"/>
      <c r="E4088" s="2"/>
      <c r="F4088" s="2"/>
      <c r="G4088" s="2"/>
      <c r="H4088" s="2"/>
      <c r="I4088" s="2"/>
      <c r="J4088" s="2"/>
      <c r="K4088" s="2"/>
      <c r="L4088" s="2"/>
    </row>
    <row r="4089" ht="9.95" customHeight="1" spans="1:12">
      <c r="A4089" s="2"/>
      <c r="B4089" s="2"/>
      <c r="C4089" s="2"/>
      <c r="D4089" s="2"/>
      <c r="E4089" s="2"/>
      <c r="F4089" s="2"/>
      <c r="G4089" s="2"/>
      <c r="H4089" s="61"/>
      <c r="I4089" s="61"/>
      <c r="J4089" s="61"/>
      <c r="K4089" s="61"/>
      <c r="L4089" s="61"/>
    </row>
    <row r="4090" ht="20.1" customHeight="1" spans="1:12">
      <c r="A4090" s="62" t="s">
        <v>3758</v>
      </c>
      <c r="B4090" s="62"/>
      <c r="C4090" s="62"/>
      <c r="D4090" s="62"/>
      <c r="E4090" s="62"/>
      <c r="F4090" s="62"/>
      <c r="G4090" s="62"/>
      <c r="H4090" s="62"/>
      <c r="I4090" s="62"/>
      <c r="J4090" s="62"/>
      <c r="K4090" s="62"/>
      <c r="L4090" s="62"/>
    </row>
    <row r="4091" ht="15" customHeight="1" spans="1:12">
      <c r="A4091" s="63" t="s">
        <v>2413</v>
      </c>
      <c r="B4091" s="63"/>
      <c r="C4091" s="63"/>
      <c r="D4091" s="64" t="s">
        <v>4</v>
      </c>
      <c r="E4091" s="64"/>
      <c r="F4091" s="64"/>
      <c r="G4091" s="64" t="s">
        <v>2297</v>
      </c>
      <c r="H4091" s="64" t="s">
        <v>2298</v>
      </c>
      <c r="I4091" s="64"/>
      <c r="J4091" s="64" t="s">
        <v>2299</v>
      </c>
      <c r="K4091" s="64"/>
      <c r="L4091" s="64" t="s">
        <v>2300</v>
      </c>
    </row>
    <row r="4092" ht="21" customHeight="1" spans="1:12">
      <c r="A4092" s="65" t="s">
        <v>3759</v>
      </c>
      <c r="B4092" s="66" t="s">
        <v>3760</v>
      </c>
      <c r="C4092" s="66"/>
      <c r="D4092" s="65" t="s">
        <v>3081</v>
      </c>
      <c r="E4092" s="65"/>
      <c r="F4092" s="65"/>
      <c r="G4092" s="65" t="s">
        <v>35</v>
      </c>
      <c r="H4092" s="67">
        <v>1</v>
      </c>
      <c r="I4092" s="67"/>
      <c r="J4092" s="70">
        <v>215.19</v>
      </c>
      <c r="K4092" s="70"/>
      <c r="L4092" s="70">
        <f>ROUND(ROUND(H4092,8)*J4092,2)</f>
        <v>215.19</v>
      </c>
    </row>
    <row r="4093" ht="15" customHeight="1" spans="1:12">
      <c r="A4093" s="2"/>
      <c r="B4093" s="2"/>
      <c r="C4093" s="2"/>
      <c r="D4093" s="2"/>
      <c r="E4093" s="2"/>
      <c r="F4093" s="2"/>
      <c r="G4093" s="2"/>
      <c r="H4093" s="68" t="s">
        <v>2424</v>
      </c>
      <c r="I4093" s="68"/>
      <c r="J4093" s="68"/>
      <c r="K4093" s="68"/>
      <c r="L4093" s="71">
        <f>SUM(L4092:L4092)</f>
        <v>215.19</v>
      </c>
    </row>
    <row r="4094" ht="15" customHeight="1" spans="1:12">
      <c r="A4094" s="63" t="s">
        <v>2389</v>
      </c>
      <c r="B4094" s="63"/>
      <c r="C4094" s="63"/>
      <c r="D4094" s="64" t="s">
        <v>4</v>
      </c>
      <c r="E4094" s="64"/>
      <c r="F4094" s="64"/>
      <c r="G4094" s="64" t="s">
        <v>2297</v>
      </c>
      <c r="H4094" s="64" t="s">
        <v>2298</v>
      </c>
      <c r="I4094" s="64"/>
      <c r="J4094" s="64" t="s">
        <v>2299</v>
      </c>
      <c r="K4094" s="64"/>
      <c r="L4094" s="64" t="s">
        <v>2300</v>
      </c>
    </row>
    <row r="4095" ht="21" customHeight="1" spans="1:12">
      <c r="A4095" s="65" t="s">
        <v>3219</v>
      </c>
      <c r="B4095" s="66" t="s">
        <v>3220</v>
      </c>
      <c r="C4095" s="66"/>
      <c r="D4095" s="65" t="s">
        <v>14</v>
      </c>
      <c r="E4095" s="65"/>
      <c r="F4095" s="65"/>
      <c r="G4095" s="65" t="s">
        <v>2392</v>
      </c>
      <c r="H4095" s="67">
        <v>0.2</v>
      </c>
      <c r="I4095" s="67"/>
      <c r="J4095" s="70">
        <v>24.39</v>
      </c>
      <c r="K4095" s="70"/>
      <c r="L4095" s="70">
        <f>ROUND(ROUND(H4095,8)*J4095,2)</f>
        <v>4.88</v>
      </c>
    </row>
    <row r="4096" ht="15" customHeight="1" spans="1:12">
      <c r="A4096" s="65" t="s">
        <v>2710</v>
      </c>
      <c r="B4096" s="66" t="s">
        <v>2711</v>
      </c>
      <c r="C4096" s="66"/>
      <c r="D4096" s="65" t="s">
        <v>14</v>
      </c>
      <c r="E4096" s="65"/>
      <c r="F4096" s="65"/>
      <c r="G4096" s="65" t="s">
        <v>2392</v>
      </c>
      <c r="H4096" s="67">
        <v>0.2</v>
      </c>
      <c r="I4096" s="67"/>
      <c r="J4096" s="70">
        <v>32.69</v>
      </c>
      <c r="K4096" s="70"/>
      <c r="L4096" s="70">
        <f>ROUND(ROUND(H4096,8)*J4096,2)</f>
        <v>6.54</v>
      </c>
    </row>
    <row r="4097" ht="18" customHeight="1" spans="1:12">
      <c r="A4097" s="2"/>
      <c r="B4097" s="2"/>
      <c r="C4097" s="2"/>
      <c r="D4097" s="2"/>
      <c r="E4097" s="2"/>
      <c r="F4097" s="2"/>
      <c r="G4097" s="2"/>
      <c r="H4097" s="68" t="s">
        <v>2393</v>
      </c>
      <c r="I4097" s="68"/>
      <c r="J4097" s="68"/>
      <c r="K4097" s="68"/>
      <c r="L4097" s="71">
        <f>SUM(L4095:L4096)</f>
        <v>11.42</v>
      </c>
    </row>
    <row r="4098" ht="15" customHeight="1" spans="1:12">
      <c r="A4098" s="93" t="s">
        <v>3761</v>
      </c>
      <c r="B4098" s="93"/>
      <c r="C4098" s="93"/>
      <c r="D4098" s="93"/>
      <c r="E4098" s="2"/>
      <c r="F4098" s="2"/>
      <c r="G4098" s="2"/>
      <c r="H4098" s="69" t="s">
        <v>2318</v>
      </c>
      <c r="I4098" s="69"/>
      <c r="J4098" s="69"/>
      <c r="K4098" s="69"/>
      <c r="L4098" s="72">
        <v>226.61</v>
      </c>
    </row>
    <row r="4099" ht="2.1" customHeight="1" spans="1:12">
      <c r="A4099" s="93"/>
      <c r="B4099" s="93"/>
      <c r="C4099" s="93"/>
      <c r="D4099" s="93"/>
      <c r="E4099" s="2"/>
      <c r="F4099" s="2"/>
      <c r="G4099" s="2"/>
      <c r="H4099" s="2"/>
      <c r="I4099" s="2"/>
      <c r="J4099" s="2"/>
      <c r="K4099" s="2"/>
      <c r="L4099" s="2"/>
    </row>
    <row r="4100" ht="9.95" customHeight="1" spans="1:12">
      <c r="A4100" s="2"/>
      <c r="B4100" s="2"/>
      <c r="C4100" s="2"/>
      <c r="D4100" s="2"/>
      <c r="E4100" s="2"/>
      <c r="F4100" s="2"/>
      <c r="G4100" s="2"/>
      <c r="H4100" s="61"/>
      <c r="I4100" s="61"/>
      <c r="J4100" s="61"/>
      <c r="K4100" s="61"/>
      <c r="L4100" s="61"/>
    </row>
    <row r="4101" ht="20.1" customHeight="1" spans="1:12">
      <c r="A4101" s="62" t="s">
        <v>3762</v>
      </c>
      <c r="B4101" s="62"/>
      <c r="C4101" s="62"/>
      <c r="D4101" s="62"/>
      <c r="E4101" s="62"/>
      <c r="F4101" s="62"/>
      <c r="G4101" s="62"/>
      <c r="H4101" s="62"/>
      <c r="I4101" s="62"/>
      <c r="J4101" s="62"/>
      <c r="K4101" s="62"/>
      <c r="L4101" s="62"/>
    </row>
    <row r="4102" ht="15" customHeight="1" spans="1:12">
      <c r="A4102" s="63" t="s">
        <v>2413</v>
      </c>
      <c r="B4102" s="63"/>
      <c r="C4102" s="63"/>
      <c r="D4102" s="64" t="s">
        <v>4</v>
      </c>
      <c r="E4102" s="64"/>
      <c r="F4102" s="64"/>
      <c r="G4102" s="64" t="s">
        <v>2297</v>
      </c>
      <c r="H4102" s="64" t="s">
        <v>2298</v>
      </c>
      <c r="I4102" s="64"/>
      <c r="J4102" s="64" t="s">
        <v>2299</v>
      </c>
      <c r="K4102" s="64"/>
      <c r="L4102" s="64" t="s">
        <v>2300</v>
      </c>
    </row>
    <row r="4103" ht="21" customHeight="1" spans="1:12">
      <c r="A4103" s="65" t="s">
        <v>3763</v>
      </c>
      <c r="B4103" s="66" t="s">
        <v>3764</v>
      </c>
      <c r="C4103" s="66"/>
      <c r="D4103" s="65" t="s">
        <v>14</v>
      </c>
      <c r="E4103" s="65"/>
      <c r="F4103" s="65"/>
      <c r="G4103" s="65" t="s">
        <v>35</v>
      </c>
      <c r="H4103" s="67">
        <v>1</v>
      </c>
      <c r="I4103" s="67"/>
      <c r="J4103" s="70">
        <v>24.78</v>
      </c>
      <c r="K4103" s="70"/>
      <c r="L4103" s="70">
        <f>ROUND(ROUND(H4103,8)*J4103,2)</f>
        <v>24.78</v>
      </c>
    </row>
    <row r="4104" ht="15" customHeight="1" spans="1:12">
      <c r="A4104" s="2"/>
      <c r="B4104" s="2"/>
      <c r="C4104" s="2"/>
      <c r="D4104" s="2"/>
      <c r="E4104" s="2"/>
      <c r="F4104" s="2"/>
      <c r="G4104" s="2"/>
      <c r="H4104" s="68" t="s">
        <v>2424</v>
      </c>
      <c r="I4104" s="68"/>
      <c r="J4104" s="68"/>
      <c r="K4104" s="68"/>
      <c r="L4104" s="71">
        <f>SUM(L4103:L4103)</f>
        <v>24.78</v>
      </c>
    </row>
    <row r="4105" ht="15" customHeight="1" spans="1:12">
      <c r="A4105" s="63" t="s">
        <v>2389</v>
      </c>
      <c r="B4105" s="63"/>
      <c r="C4105" s="63"/>
      <c r="D4105" s="64" t="s">
        <v>4</v>
      </c>
      <c r="E4105" s="64"/>
      <c r="F4105" s="64"/>
      <c r="G4105" s="64" t="s">
        <v>2297</v>
      </c>
      <c r="H4105" s="64" t="s">
        <v>2298</v>
      </c>
      <c r="I4105" s="64"/>
      <c r="J4105" s="64" t="s">
        <v>2299</v>
      </c>
      <c r="K4105" s="64"/>
      <c r="L4105" s="64" t="s">
        <v>2300</v>
      </c>
    </row>
    <row r="4106" ht="21" customHeight="1" spans="1:12">
      <c r="A4106" s="65" t="s">
        <v>3219</v>
      </c>
      <c r="B4106" s="66" t="s">
        <v>3220</v>
      </c>
      <c r="C4106" s="66"/>
      <c r="D4106" s="65" t="s">
        <v>14</v>
      </c>
      <c r="E4106" s="65"/>
      <c r="F4106" s="65"/>
      <c r="G4106" s="65" t="s">
        <v>2392</v>
      </c>
      <c r="H4106" s="67">
        <v>0.0045</v>
      </c>
      <c r="I4106" s="67"/>
      <c r="J4106" s="70">
        <v>24.39</v>
      </c>
      <c r="K4106" s="70"/>
      <c r="L4106" s="70">
        <f>ROUND(ROUND(H4106,8)*J4106,2)</f>
        <v>0.11</v>
      </c>
    </row>
    <row r="4107" ht="15" customHeight="1" spans="1:12">
      <c r="A4107" s="65" t="s">
        <v>2710</v>
      </c>
      <c r="B4107" s="66" t="s">
        <v>2711</v>
      </c>
      <c r="C4107" s="66"/>
      <c r="D4107" s="65" t="s">
        <v>14</v>
      </c>
      <c r="E4107" s="65"/>
      <c r="F4107" s="65"/>
      <c r="G4107" s="65" t="s">
        <v>2392</v>
      </c>
      <c r="H4107" s="67">
        <v>0.0045</v>
      </c>
      <c r="I4107" s="67"/>
      <c r="J4107" s="70">
        <v>32.69</v>
      </c>
      <c r="K4107" s="70"/>
      <c r="L4107" s="70">
        <f>ROUND(ROUND(H4107,8)*J4107,2)</f>
        <v>0.15</v>
      </c>
    </row>
    <row r="4108" ht="18" customHeight="1" spans="1:12">
      <c r="A4108" s="2"/>
      <c r="B4108" s="2"/>
      <c r="C4108" s="2"/>
      <c r="D4108" s="2"/>
      <c r="E4108" s="2"/>
      <c r="F4108" s="2"/>
      <c r="G4108" s="2"/>
      <c r="H4108" s="68" t="s">
        <v>2393</v>
      </c>
      <c r="I4108" s="68"/>
      <c r="J4108" s="68"/>
      <c r="K4108" s="68"/>
      <c r="L4108" s="71">
        <f>SUM(L4106:L4107)</f>
        <v>0.26</v>
      </c>
    </row>
    <row r="4109" ht="15" customHeight="1" spans="1:12">
      <c r="A4109" s="93" t="s">
        <v>3765</v>
      </c>
      <c r="B4109" s="93"/>
      <c r="C4109" s="93"/>
      <c r="D4109" s="93"/>
      <c r="E4109" s="2"/>
      <c r="F4109" s="2"/>
      <c r="G4109" s="2"/>
      <c r="H4109" s="69" t="s">
        <v>2318</v>
      </c>
      <c r="I4109" s="69"/>
      <c r="J4109" s="69"/>
      <c r="K4109" s="69"/>
      <c r="L4109" s="72">
        <v>25.04</v>
      </c>
    </row>
    <row r="4110" ht="2.1" customHeight="1" spans="1:12">
      <c r="A4110" s="93"/>
      <c r="B4110" s="93"/>
      <c r="C4110" s="93"/>
      <c r="D4110" s="93"/>
      <c r="E4110" s="2"/>
      <c r="F4110" s="2"/>
      <c r="G4110" s="2"/>
      <c r="H4110" s="2"/>
      <c r="I4110" s="2"/>
      <c r="J4110" s="2"/>
      <c r="K4110" s="2"/>
      <c r="L4110" s="2"/>
    </row>
    <row r="4111" ht="9.95" customHeight="1" spans="1:12">
      <c r="A4111" s="2"/>
      <c r="B4111" s="2"/>
      <c r="C4111" s="2"/>
      <c r="D4111" s="2"/>
      <c r="E4111" s="2"/>
      <c r="F4111" s="2"/>
      <c r="G4111" s="2"/>
      <c r="H4111" s="61"/>
      <c r="I4111" s="61"/>
      <c r="J4111" s="61"/>
      <c r="K4111" s="61"/>
      <c r="L4111" s="61"/>
    </row>
    <row r="4112" ht="20.1" customHeight="1" spans="1:12">
      <c r="A4112" s="62" t="s">
        <v>3766</v>
      </c>
      <c r="B4112" s="62"/>
      <c r="C4112" s="62"/>
      <c r="D4112" s="62"/>
      <c r="E4112" s="62"/>
      <c r="F4112" s="62"/>
      <c r="G4112" s="62"/>
      <c r="H4112" s="62"/>
      <c r="I4112" s="62"/>
      <c r="J4112" s="62"/>
      <c r="K4112" s="62"/>
      <c r="L4112" s="62"/>
    </row>
    <row r="4113" ht="15" customHeight="1" spans="1:12">
      <c r="A4113" s="63" t="s">
        <v>2413</v>
      </c>
      <c r="B4113" s="63"/>
      <c r="C4113" s="63"/>
      <c r="D4113" s="64" t="s">
        <v>4</v>
      </c>
      <c r="E4113" s="64"/>
      <c r="F4113" s="64"/>
      <c r="G4113" s="64" t="s">
        <v>2297</v>
      </c>
      <c r="H4113" s="64" t="s">
        <v>2298</v>
      </c>
      <c r="I4113" s="64"/>
      <c r="J4113" s="64" t="s">
        <v>2299</v>
      </c>
      <c r="K4113" s="64"/>
      <c r="L4113" s="64" t="s">
        <v>2300</v>
      </c>
    </row>
    <row r="4114" ht="21" customHeight="1" spans="1:12">
      <c r="A4114" s="65" t="s">
        <v>3767</v>
      </c>
      <c r="B4114" s="66" t="s">
        <v>3768</v>
      </c>
      <c r="C4114" s="66"/>
      <c r="D4114" s="65" t="s">
        <v>14</v>
      </c>
      <c r="E4114" s="65"/>
      <c r="F4114" s="65"/>
      <c r="G4114" s="65" t="s">
        <v>35</v>
      </c>
      <c r="H4114" s="67">
        <v>1</v>
      </c>
      <c r="I4114" s="67"/>
      <c r="J4114" s="70">
        <v>33.53</v>
      </c>
      <c r="K4114" s="70"/>
      <c r="L4114" s="70">
        <f>ROUND(ROUND(H4114,8)*J4114,2)</f>
        <v>33.53</v>
      </c>
    </row>
    <row r="4115" ht="15" customHeight="1" spans="1:12">
      <c r="A4115" s="2"/>
      <c r="B4115" s="2"/>
      <c r="C4115" s="2"/>
      <c r="D4115" s="2"/>
      <c r="E4115" s="2"/>
      <c r="F4115" s="2"/>
      <c r="G4115" s="2"/>
      <c r="H4115" s="68" t="s">
        <v>2424</v>
      </c>
      <c r="I4115" s="68"/>
      <c r="J4115" s="68"/>
      <c r="K4115" s="68"/>
      <c r="L4115" s="71">
        <f>SUM(L4114:L4114)</f>
        <v>33.53</v>
      </c>
    </row>
    <row r="4116" ht="15" customHeight="1" spans="1:12">
      <c r="A4116" s="63" t="s">
        <v>2389</v>
      </c>
      <c r="B4116" s="63"/>
      <c r="C4116" s="63"/>
      <c r="D4116" s="64" t="s">
        <v>4</v>
      </c>
      <c r="E4116" s="64"/>
      <c r="F4116" s="64"/>
      <c r="G4116" s="64" t="s">
        <v>2297</v>
      </c>
      <c r="H4116" s="64" t="s">
        <v>2298</v>
      </c>
      <c r="I4116" s="64"/>
      <c r="J4116" s="64" t="s">
        <v>2299</v>
      </c>
      <c r="K4116" s="64"/>
      <c r="L4116" s="64" t="s">
        <v>2300</v>
      </c>
    </row>
    <row r="4117" ht="21" customHeight="1" spans="1:12">
      <c r="A4117" s="65" t="s">
        <v>3219</v>
      </c>
      <c r="B4117" s="66" t="s">
        <v>3220</v>
      </c>
      <c r="C4117" s="66"/>
      <c r="D4117" s="65" t="s">
        <v>14</v>
      </c>
      <c r="E4117" s="65"/>
      <c r="F4117" s="65"/>
      <c r="G4117" s="65" t="s">
        <v>2392</v>
      </c>
      <c r="H4117" s="67">
        <v>0.0045</v>
      </c>
      <c r="I4117" s="67"/>
      <c r="J4117" s="70">
        <v>24.39</v>
      </c>
      <c r="K4117" s="70"/>
      <c r="L4117" s="70">
        <f>ROUND(ROUND(H4117,8)*J4117,2)</f>
        <v>0.11</v>
      </c>
    </row>
    <row r="4118" ht="15" customHeight="1" spans="1:12">
      <c r="A4118" s="65" t="s">
        <v>2710</v>
      </c>
      <c r="B4118" s="66" t="s">
        <v>2711</v>
      </c>
      <c r="C4118" s="66"/>
      <c r="D4118" s="65" t="s">
        <v>14</v>
      </c>
      <c r="E4118" s="65"/>
      <c r="F4118" s="65"/>
      <c r="G4118" s="65" t="s">
        <v>2392</v>
      </c>
      <c r="H4118" s="67">
        <v>0.0045</v>
      </c>
      <c r="I4118" s="67"/>
      <c r="J4118" s="70">
        <v>32.69</v>
      </c>
      <c r="K4118" s="70"/>
      <c r="L4118" s="70">
        <f>ROUND(ROUND(H4118,8)*J4118,2)</f>
        <v>0.15</v>
      </c>
    </row>
    <row r="4119" ht="18" customHeight="1" spans="1:12">
      <c r="A4119" s="2"/>
      <c r="B4119" s="2"/>
      <c r="C4119" s="2"/>
      <c r="D4119" s="2"/>
      <c r="E4119" s="2"/>
      <c r="F4119" s="2"/>
      <c r="G4119" s="2"/>
      <c r="H4119" s="68" t="s">
        <v>2393</v>
      </c>
      <c r="I4119" s="68"/>
      <c r="J4119" s="68"/>
      <c r="K4119" s="68"/>
      <c r="L4119" s="71">
        <f>SUM(L4117:L4118)</f>
        <v>0.26</v>
      </c>
    </row>
    <row r="4120" ht="15" customHeight="1" spans="1:12">
      <c r="A4120" s="93" t="s">
        <v>3769</v>
      </c>
      <c r="B4120" s="93"/>
      <c r="C4120" s="93"/>
      <c r="D4120" s="93"/>
      <c r="E4120" s="2"/>
      <c r="F4120" s="2"/>
      <c r="G4120" s="2"/>
      <c r="H4120" s="69" t="s">
        <v>2318</v>
      </c>
      <c r="I4120" s="69"/>
      <c r="J4120" s="69"/>
      <c r="K4120" s="69"/>
      <c r="L4120" s="72">
        <v>33.79</v>
      </c>
    </row>
    <row r="4121" ht="9.95" customHeight="1" spans="1:12">
      <c r="A4121" s="2"/>
      <c r="B4121" s="2"/>
      <c r="C4121" s="2"/>
      <c r="D4121" s="2"/>
      <c r="E4121" s="2"/>
      <c r="F4121" s="2"/>
      <c r="G4121" s="2"/>
      <c r="H4121" s="61"/>
      <c r="I4121" s="61"/>
      <c r="J4121" s="61"/>
      <c r="K4121" s="61"/>
      <c r="L4121" s="61"/>
    </row>
    <row r="4122" ht="20.1" customHeight="1" spans="1:12">
      <c r="A4122" s="62" t="s">
        <v>3770</v>
      </c>
      <c r="B4122" s="62"/>
      <c r="C4122" s="62"/>
      <c r="D4122" s="62"/>
      <c r="E4122" s="62"/>
      <c r="F4122" s="62"/>
      <c r="G4122" s="62"/>
      <c r="H4122" s="62"/>
      <c r="I4122" s="62"/>
      <c r="J4122" s="62"/>
      <c r="K4122" s="62"/>
      <c r="L4122" s="62"/>
    </row>
    <row r="4123" ht="15" customHeight="1" spans="1:12">
      <c r="A4123" s="63" t="s">
        <v>2389</v>
      </c>
      <c r="B4123" s="63"/>
      <c r="C4123" s="63"/>
      <c r="D4123" s="64" t="s">
        <v>4</v>
      </c>
      <c r="E4123" s="64"/>
      <c r="F4123" s="64"/>
      <c r="G4123" s="64" t="s">
        <v>2297</v>
      </c>
      <c r="H4123" s="64" t="s">
        <v>2298</v>
      </c>
      <c r="I4123" s="64"/>
      <c r="J4123" s="64" t="s">
        <v>2299</v>
      </c>
      <c r="K4123" s="64"/>
      <c r="L4123" s="64" t="s">
        <v>2300</v>
      </c>
    </row>
    <row r="4124" ht="21" customHeight="1" spans="1:12">
      <c r="A4124" s="65" t="s">
        <v>3219</v>
      </c>
      <c r="B4124" s="66" t="s">
        <v>3220</v>
      </c>
      <c r="C4124" s="66"/>
      <c r="D4124" s="65" t="s">
        <v>14</v>
      </c>
      <c r="E4124" s="65"/>
      <c r="F4124" s="65"/>
      <c r="G4124" s="65" t="s">
        <v>2392</v>
      </c>
      <c r="H4124" s="67">
        <v>0.0045</v>
      </c>
      <c r="I4124" s="67"/>
      <c r="J4124" s="70">
        <v>24.39</v>
      </c>
      <c r="K4124" s="70"/>
      <c r="L4124" s="70">
        <f>ROUND(ROUND(H4124,8)*J4124,2)</f>
        <v>0.11</v>
      </c>
    </row>
    <row r="4125" ht="15" customHeight="1" spans="1:12">
      <c r="A4125" s="65" t="s">
        <v>2710</v>
      </c>
      <c r="B4125" s="66" t="s">
        <v>2711</v>
      </c>
      <c r="C4125" s="66"/>
      <c r="D4125" s="65" t="s">
        <v>14</v>
      </c>
      <c r="E4125" s="65"/>
      <c r="F4125" s="65"/>
      <c r="G4125" s="65" t="s">
        <v>2392</v>
      </c>
      <c r="H4125" s="67">
        <v>0.0045</v>
      </c>
      <c r="I4125" s="67"/>
      <c r="J4125" s="70">
        <v>32.69</v>
      </c>
      <c r="K4125" s="70"/>
      <c r="L4125" s="70">
        <f>ROUND(ROUND(H4125,8)*J4125,2)</f>
        <v>0.15</v>
      </c>
    </row>
    <row r="4126" ht="18" customHeight="1" spans="1:12">
      <c r="A4126" s="2"/>
      <c r="B4126" s="2"/>
      <c r="C4126" s="2"/>
      <c r="D4126" s="2"/>
      <c r="E4126" s="2"/>
      <c r="F4126" s="2"/>
      <c r="G4126" s="2"/>
      <c r="H4126" s="68" t="s">
        <v>2393</v>
      </c>
      <c r="I4126" s="68"/>
      <c r="J4126" s="68"/>
      <c r="K4126" s="68"/>
      <c r="L4126" s="71">
        <f>SUM(L4124:L4125)</f>
        <v>0.26</v>
      </c>
    </row>
    <row r="4127" ht="15" customHeight="1" spans="1:12">
      <c r="A4127" s="63" t="s">
        <v>2314</v>
      </c>
      <c r="B4127" s="63"/>
      <c r="C4127" s="63"/>
      <c r="D4127" s="64" t="s">
        <v>4</v>
      </c>
      <c r="E4127" s="64"/>
      <c r="F4127" s="64"/>
      <c r="G4127" s="64" t="s">
        <v>2297</v>
      </c>
      <c r="H4127" s="64" t="s">
        <v>2298</v>
      </c>
      <c r="I4127" s="64"/>
      <c r="J4127" s="64" t="s">
        <v>2299</v>
      </c>
      <c r="K4127" s="64"/>
      <c r="L4127" s="64" t="s">
        <v>2300</v>
      </c>
    </row>
    <row r="4128" ht="21" customHeight="1" spans="1:12">
      <c r="A4128" s="65" t="s">
        <v>3771</v>
      </c>
      <c r="B4128" s="66" t="s">
        <v>3772</v>
      </c>
      <c r="C4128" s="66"/>
      <c r="D4128" s="65" t="s">
        <v>643</v>
      </c>
      <c r="E4128" s="65"/>
      <c r="F4128" s="65"/>
      <c r="G4128" s="65" t="s">
        <v>376</v>
      </c>
      <c r="H4128" s="67">
        <v>1</v>
      </c>
      <c r="I4128" s="67"/>
      <c r="J4128" s="70">
        <v>23.68</v>
      </c>
      <c r="K4128" s="70"/>
      <c r="L4128" s="70">
        <f>ROUND(ROUND(H4128,8)*J4128,2)</f>
        <v>23.68</v>
      </c>
    </row>
    <row r="4129" ht="15" customHeight="1" spans="1:12">
      <c r="A4129" s="2"/>
      <c r="B4129" s="2"/>
      <c r="C4129" s="2"/>
      <c r="D4129" s="2"/>
      <c r="E4129" s="2"/>
      <c r="F4129" s="2"/>
      <c r="G4129" s="2"/>
      <c r="H4129" s="68" t="s">
        <v>2317</v>
      </c>
      <c r="I4129" s="68"/>
      <c r="J4129" s="68"/>
      <c r="K4129" s="68"/>
      <c r="L4129" s="71">
        <f>SUM(L4128:L4128)</f>
        <v>23.68</v>
      </c>
    </row>
    <row r="4130" ht="15" customHeight="1" spans="1:12">
      <c r="A4130" s="93" t="s">
        <v>3773</v>
      </c>
      <c r="B4130" s="93"/>
      <c r="C4130" s="93"/>
      <c r="D4130" s="93"/>
      <c r="E4130" s="2"/>
      <c r="F4130" s="2"/>
      <c r="G4130" s="2"/>
      <c r="H4130" s="69" t="s">
        <v>2318</v>
      </c>
      <c r="I4130" s="69"/>
      <c r="J4130" s="69"/>
      <c r="K4130" s="69"/>
      <c r="L4130" s="72">
        <v>23.94</v>
      </c>
    </row>
    <row r="4131" ht="2.1" customHeight="1" spans="1:12">
      <c r="A4131" s="93"/>
      <c r="B4131" s="93"/>
      <c r="C4131" s="93"/>
      <c r="D4131" s="93"/>
      <c r="E4131" s="2"/>
      <c r="F4131" s="2"/>
      <c r="G4131" s="2"/>
      <c r="H4131" s="2"/>
      <c r="I4131" s="2"/>
      <c r="J4131" s="2"/>
      <c r="K4131" s="2"/>
      <c r="L4131" s="2"/>
    </row>
    <row r="4132" ht="9.95" customHeight="1" spans="1:12">
      <c r="A4132" s="2"/>
      <c r="B4132" s="2"/>
      <c r="C4132" s="2"/>
      <c r="D4132" s="2"/>
      <c r="E4132" s="2"/>
      <c r="F4132" s="2"/>
      <c r="G4132" s="2"/>
      <c r="H4132" s="61"/>
      <c r="I4132" s="61"/>
      <c r="J4132" s="61"/>
      <c r="K4132" s="61"/>
      <c r="L4132" s="61"/>
    </row>
    <row r="4133" ht="20.1" customHeight="1" spans="1:12">
      <c r="A4133" s="62" t="s">
        <v>3774</v>
      </c>
      <c r="B4133" s="62"/>
      <c r="C4133" s="62"/>
      <c r="D4133" s="62"/>
      <c r="E4133" s="62"/>
      <c r="F4133" s="62"/>
      <c r="G4133" s="62"/>
      <c r="H4133" s="62"/>
      <c r="I4133" s="62"/>
      <c r="J4133" s="62"/>
      <c r="K4133" s="62"/>
      <c r="L4133" s="62"/>
    </row>
    <row r="4134" ht="15" customHeight="1" spans="1:12">
      <c r="A4134" s="63" t="s">
        <v>2413</v>
      </c>
      <c r="B4134" s="63"/>
      <c r="C4134" s="63"/>
      <c r="D4134" s="64" t="s">
        <v>4</v>
      </c>
      <c r="E4134" s="64"/>
      <c r="F4134" s="64"/>
      <c r="G4134" s="64" t="s">
        <v>2297</v>
      </c>
      <c r="H4134" s="64" t="s">
        <v>2298</v>
      </c>
      <c r="I4134" s="64"/>
      <c r="J4134" s="64" t="s">
        <v>2299</v>
      </c>
      <c r="K4134" s="64"/>
      <c r="L4134" s="64" t="s">
        <v>2300</v>
      </c>
    </row>
    <row r="4135" ht="21" customHeight="1" spans="1:12">
      <c r="A4135" s="65" t="s">
        <v>3775</v>
      </c>
      <c r="B4135" s="66" t="s">
        <v>1277</v>
      </c>
      <c r="C4135" s="66"/>
      <c r="D4135" s="65" t="s">
        <v>3081</v>
      </c>
      <c r="E4135" s="65"/>
      <c r="F4135" s="65"/>
      <c r="G4135" s="65" t="s">
        <v>35</v>
      </c>
      <c r="H4135" s="67">
        <v>1</v>
      </c>
      <c r="I4135" s="67"/>
      <c r="J4135" s="70">
        <v>1632.2</v>
      </c>
      <c r="K4135" s="70"/>
      <c r="L4135" s="70">
        <f>ROUND(ROUND(H4135,8)*J4135,2)</f>
        <v>1632.2</v>
      </c>
    </row>
    <row r="4136" ht="15" customHeight="1" spans="1:12">
      <c r="A4136" s="2"/>
      <c r="B4136" s="2"/>
      <c r="C4136" s="2"/>
      <c r="D4136" s="2"/>
      <c r="E4136" s="2"/>
      <c r="F4136" s="2"/>
      <c r="G4136" s="2"/>
      <c r="H4136" s="68" t="s">
        <v>2424</v>
      </c>
      <c r="I4136" s="68"/>
      <c r="J4136" s="68"/>
      <c r="K4136" s="68"/>
      <c r="L4136" s="71">
        <f>SUM(L4135:L4135)</f>
        <v>1632.2</v>
      </c>
    </row>
    <row r="4137" ht="15" customHeight="1" spans="1:12">
      <c r="A4137" s="63" t="s">
        <v>2389</v>
      </c>
      <c r="B4137" s="63"/>
      <c r="C4137" s="63"/>
      <c r="D4137" s="64" t="s">
        <v>4</v>
      </c>
      <c r="E4137" s="64"/>
      <c r="F4137" s="64"/>
      <c r="G4137" s="64" t="s">
        <v>2297</v>
      </c>
      <c r="H4137" s="64" t="s">
        <v>2298</v>
      </c>
      <c r="I4137" s="64"/>
      <c r="J4137" s="64" t="s">
        <v>2299</v>
      </c>
      <c r="K4137" s="64"/>
      <c r="L4137" s="64" t="s">
        <v>2300</v>
      </c>
    </row>
    <row r="4138" ht="21" customHeight="1" spans="1:12">
      <c r="A4138" s="65" t="s">
        <v>3219</v>
      </c>
      <c r="B4138" s="66" t="s">
        <v>3220</v>
      </c>
      <c r="C4138" s="66"/>
      <c r="D4138" s="65" t="s">
        <v>14</v>
      </c>
      <c r="E4138" s="65"/>
      <c r="F4138" s="65"/>
      <c r="G4138" s="65" t="s">
        <v>2392</v>
      </c>
      <c r="H4138" s="67">
        <v>6.2007</v>
      </c>
      <c r="I4138" s="67"/>
      <c r="J4138" s="70">
        <v>24.39</v>
      </c>
      <c r="K4138" s="70"/>
      <c r="L4138" s="70">
        <f>ROUND(ROUND(H4138,8)*J4138,2)</f>
        <v>151.24</v>
      </c>
    </row>
    <row r="4139" ht="15" customHeight="1" spans="1:12">
      <c r="A4139" s="65" t="s">
        <v>2710</v>
      </c>
      <c r="B4139" s="66" t="s">
        <v>2711</v>
      </c>
      <c r="C4139" s="66"/>
      <c r="D4139" s="65" t="s">
        <v>14</v>
      </c>
      <c r="E4139" s="65"/>
      <c r="F4139" s="65"/>
      <c r="G4139" s="65" t="s">
        <v>2392</v>
      </c>
      <c r="H4139" s="67">
        <v>6.2007</v>
      </c>
      <c r="I4139" s="67"/>
      <c r="J4139" s="70">
        <v>32.69</v>
      </c>
      <c r="K4139" s="70"/>
      <c r="L4139" s="70">
        <f>ROUND(ROUND(H4139,8)*J4139,2)</f>
        <v>202.7</v>
      </c>
    </row>
    <row r="4140" ht="18" customHeight="1" spans="1:12">
      <c r="A4140" s="2"/>
      <c r="B4140" s="2"/>
      <c r="C4140" s="2"/>
      <c r="D4140" s="2"/>
      <c r="E4140" s="2"/>
      <c r="F4140" s="2"/>
      <c r="G4140" s="2"/>
      <c r="H4140" s="68" t="s">
        <v>2393</v>
      </c>
      <c r="I4140" s="68"/>
      <c r="J4140" s="68"/>
      <c r="K4140" s="68"/>
      <c r="L4140" s="71">
        <f>SUM(L4138:L4139)</f>
        <v>353.94</v>
      </c>
    </row>
    <row r="4141" ht="15" customHeight="1" spans="1:12">
      <c r="A4141" s="93" t="s">
        <v>3776</v>
      </c>
      <c r="B4141" s="93"/>
      <c r="C4141" s="93"/>
      <c r="D4141" s="93"/>
      <c r="E4141" s="2"/>
      <c r="F4141" s="2"/>
      <c r="G4141" s="2"/>
      <c r="H4141" s="69" t="s">
        <v>2318</v>
      </c>
      <c r="I4141" s="69"/>
      <c r="J4141" s="69"/>
      <c r="K4141" s="69"/>
      <c r="L4141" s="72">
        <v>1986.14</v>
      </c>
    </row>
    <row r="4142" ht="2.1" customHeight="1" spans="1:12">
      <c r="A4142" s="93"/>
      <c r="B4142" s="93"/>
      <c r="C4142" s="93"/>
      <c r="D4142" s="93"/>
      <c r="E4142" s="2"/>
      <c r="F4142" s="2"/>
      <c r="G4142" s="2"/>
      <c r="H4142" s="2"/>
      <c r="I4142" s="2"/>
      <c r="J4142" s="2"/>
      <c r="K4142" s="2"/>
      <c r="L4142" s="2"/>
    </row>
    <row r="4143" ht="9.95" customHeight="1" spans="1:12">
      <c r="A4143" s="2"/>
      <c r="B4143" s="2"/>
      <c r="C4143" s="2"/>
      <c r="D4143" s="2"/>
      <c r="E4143" s="2"/>
      <c r="F4143" s="2"/>
      <c r="G4143" s="2"/>
      <c r="H4143" s="61"/>
      <c r="I4143" s="61"/>
      <c r="J4143" s="61"/>
      <c r="K4143" s="61"/>
      <c r="L4143" s="61"/>
    </row>
    <row r="4144" ht="20.1" customHeight="1" spans="1:12">
      <c r="A4144" s="62" t="s">
        <v>3777</v>
      </c>
      <c r="B4144" s="62"/>
      <c r="C4144" s="62"/>
      <c r="D4144" s="62"/>
      <c r="E4144" s="62"/>
      <c r="F4144" s="62"/>
      <c r="G4144" s="62"/>
      <c r="H4144" s="62"/>
      <c r="I4144" s="62"/>
      <c r="J4144" s="62"/>
      <c r="K4144" s="62"/>
      <c r="L4144" s="62"/>
    </row>
    <row r="4145" ht="15" customHeight="1" spans="1:12">
      <c r="A4145" s="63" t="s">
        <v>2413</v>
      </c>
      <c r="B4145" s="63"/>
      <c r="C4145" s="63"/>
      <c r="D4145" s="64" t="s">
        <v>4</v>
      </c>
      <c r="E4145" s="64"/>
      <c r="F4145" s="64"/>
      <c r="G4145" s="64" t="s">
        <v>2297</v>
      </c>
      <c r="H4145" s="64" t="s">
        <v>2298</v>
      </c>
      <c r="I4145" s="64"/>
      <c r="J4145" s="64" t="s">
        <v>2299</v>
      </c>
      <c r="K4145" s="64"/>
      <c r="L4145" s="64" t="s">
        <v>2300</v>
      </c>
    </row>
    <row r="4146" ht="15" customHeight="1" spans="1:12">
      <c r="A4146" s="65" t="s">
        <v>3778</v>
      </c>
      <c r="B4146" s="66" t="s">
        <v>3779</v>
      </c>
      <c r="C4146" s="66"/>
      <c r="D4146" s="65" t="s">
        <v>14</v>
      </c>
      <c r="E4146" s="65"/>
      <c r="F4146" s="65"/>
      <c r="G4146" s="65" t="s">
        <v>35</v>
      </c>
      <c r="H4146" s="67">
        <v>0.0886</v>
      </c>
      <c r="I4146" s="67"/>
      <c r="J4146" s="70">
        <v>2.33</v>
      </c>
      <c r="K4146" s="70"/>
      <c r="L4146" s="70">
        <f>TRUNC(TRUNC(H4146,8)*J4146,2)</f>
        <v>0.2</v>
      </c>
    </row>
    <row r="4147" ht="15" customHeight="1" spans="1:12">
      <c r="A4147" s="65" t="s">
        <v>3780</v>
      </c>
      <c r="B4147" s="66" t="s">
        <v>3781</v>
      </c>
      <c r="C4147" s="66"/>
      <c r="D4147" s="65" t="s">
        <v>14</v>
      </c>
      <c r="E4147" s="65"/>
      <c r="F4147" s="65"/>
      <c r="G4147" s="65" t="s">
        <v>146</v>
      </c>
      <c r="H4147" s="67">
        <v>1.0493</v>
      </c>
      <c r="I4147" s="67"/>
      <c r="J4147" s="70">
        <v>3.41</v>
      </c>
      <c r="K4147" s="70"/>
      <c r="L4147" s="70">
        <f>TRUNC(TRUNC(H4147,8)*J4147,2)</f>
        <v>3.57</v>
      </c>
    </row>
    <row r="4148" ht="15" customHeight="1" spans="1:12">
      <c r="A4148" s="2"/>
      <c r="B4148" s="2"/>
      <c r="C4148" s="2"/>
      <c r="D4148" s="2"/>
      <c r="E4148" s="2"/>
      <c r="F4148" s="2"/>
      <c r="G4148" s="2"/>
      <c r="H4148" s="68" t="s">
        <v>2424</v>
      </c>
      <c r="I4148" s="68"/>
      <c r="J4148" s="68"/>
      <c r="K4148" s="68"/>
      <c r="L4148" s="71">
        <f>SUM(L4146:L4147)</f>
        <v>3.77</v>
      </c>
    </row>
    <row r="4149" ht="15" customHeight="1" spans="1:12">
      <c r="A4149" s="63" t="s">
        <v>2389</v>
      </c>
      <c r="B4149" s="63"/>
      <c r="C4149" s="63"/>
      <c r="D4149" s="64" t="s">
        <v>4</v>
      </c>
      <c r="E4149" s="64"/>
      <c r="F4149" s="64"/>
      <c r="G4149" s="64" t="s">
        <v>2297</v>
      </c>
      <c r="H4149" s="64" t="s">
        <v>2298</v>
      </c>
      <c r="I4149" s="64"/>
      <c r="J4149" s="64" t="s">
        <v>2299</v>
      </c>
      <c r="K4149" s="64"/>
      <c r="L4149" s="64" t="s">
        <v>2300</v>
      </c>
    </row>
    <row r="4150" ht="21" customHeight="1" spans="1:12">
      <c r="A4150" s="65" t="s">
        <v>2673</v>
      </c>
      <c r="B4150" s="66" t="s">
        <v>2674</v>
      </c>
      <c r="C4150" s="66"/>
      <c r="D4150" s="65" t="s">
        <v>14</v>
      </c>
      <c r="E4150" s="65"/>
      <c r="F4150" s="65"/>
      <c r="G4150" s="65" t="s">
        <v>2392</v>
      </c>
      <c r="H4150" s="67">
        <v>0.38</v>
      </c>
      <c r="I4150" s="67"/>
      <c r="J4150" s="70">
        <v>23.37</v>
      </c>
      <c r="K4150" s="70"/>
      <c r="L4150" s="70">
        <f>TRUNC(TRUNC(H4150,8)*J4150,2)</f>
        <v>8.88</v>
      </c>
    </row>
    <row r="4151" ht="21" customHeight="1" spans="1:12">
      <c r="A4151" s="65" t="s">
        <v>2675</v>
      </c>
      <c r="B4151" s="66" t="s">
        <v>2676</v>
      </c>
      <c r="C4151" s="66"/>
      <c r="D4151" s="65" t="s">
        <v>14</v>
      </c>
      <c r="E4151" s="65"/>
      <c r="F4151" s="65"/>
      <c r="G4151" s="65" t="s">
        <v>2392</v>
      </c>
      <c r="H4151" s="67">
        <v>0.38</v>
      </c>
      <c r="I4151" s="67"/>
      <c r="J4151" s="70">
        <v>31.5</v>
      </c>
      <c r="K4151" s="70"/>
      <c r="L4151" s="70">
        <f>TRUNC(TRUNC(H4151,8)*J4151,2)</f>
        <v>11.97</v>
      </c>
    </row>
    <row r="4152" ht="18" customHeight="1" spans="1:12">
      <c r="A4152" s="2"/>
      <c r="B4152" s="2"/>
      <c r="C4152" s="2"/>
      <c r="D4152" s="2"/>
      <c r="E4152" s="2"/>
      <c r="F4152" s="2"/>
      <c r="G4152" s="2"/>
      <c r="H4152" s="68" t="s">
        <v>2393</v>
      </c>
      <c r="I4152" s="68"/>
      <c r="J4152" s="68"/>
      <c r="K4152" s="68"/>
      <c r="L4152" s="71">
        <f>SUM(L4150:L4151)</f>
        <v>20.85</v>
      </c>
    </row>
    <row r="4153" ht="15" customHeight="1" spans="1:12">
      <c r="A4153" s="2"/>
      <c r="B4153" s="2"/>
      <c r="C4153" s="2"/>
      <c r="D4153" s="2"/>
      <c r="E4153" s="2"/>
      <c r="F4153" s="2"/>
      <c r="G4153" s="2"/>
      <c r="H4153" s="69" t="s">
        <v>2318</v>
      </c>
      <c r="I4153" s="69"/>
      <c r="J4153" s="69"/>
      <c r="K4153" s="69"/>
      <c r="L4153" s="72">
        <f>SUM(L4148,L4152)</f>
        <v>24.62</v>
      </c>
    </row>
    <row r="4154" ht="9.95" customHeight="1" spans="1:12">
      <c r="A4154" s="2"/>
      <c r="B4154" s="2"/>
      <c r="C4154" s="2"/>
      <c r="D4154" s="2"/>
      <c r="E4154" s="2"/>
      <c r="F4154" s="2"/>
      <c r="G4154" s="2"/>
      <c r="H4154" s="61"/>
      <c r="I4154" s="61"/>
      <c r="J4154" s="61"/>
      <c r="K4154" s="61"/>
      <c r="L4154" s="61"/>
    </row>
    <row r="4155" ht="20.1" customHeight="1" spans="1:12">
      <c r="A4155" s="62" t="s">
        <v>3782</v>
      </c>
      <c r="B4155" s="62"/>
      <c r="C4155" s="62"/>
      <c r="D4155" s="62"/>
      <c r="E4155" s="62"/>
      <c r="F4155" s="62"/>
      <c r="G4155" s="62"/>
      <c r="H4155" s="62"/>
      <c r="I4155" s="62"/>
      <c r="J4155" s="62"/>
      <c r="K4155" s="62"/>
      <c r="L4155" s="62"/>
    </row>
    <row r="4156" ht="15" customHeight="1" spans="1:12">
      <c r="A4156" s="63" t="s">
        <v>2413</v>
      </c>
      <c r="B4156" s="63"/>
      <c r="C4156" s="63"/>
      <c r="D4156" s="64" t="s">
        <v>4</v>
      </c>
      <c r="E4156" s="64"/>
      <c r="F4156" s="64"/>
      <c r="G4156" s="64" t="s">
        <v>2297</v>
      </c>
      <c r="H4156" s="64" t="s">
        <v>2298</v>
      </c>
      <c r="I4156" s="64"/>
      <c r="J4156" s="64" t="s">
        <v>2299</v>
      </c>
      <c r="K4156" s="64"/>
      <c r="L4156" s="64" t="s">
        <v>2300</v>
      </c>
    </row>
    <row r="4157" ht="15" customHeight="1" spans="1:12">
      <c r="A4157" s="65" t="s">
        <v>3778</v>
      </c>
      <c r="B4157" s="66" t="s">
        <v>3779</v>
      </c>
      <c r="C4157" s="66"/>
      <c r="D4157" s="65" t="s">
        <v>14</v>
      </c>
      <c r="E4157" s="65"/>
      <c r="F4157" s="65"/>
      <c r="G4157" s="65" t="s">
        <v>35</v>
      </c>
      <c r="H4157" s="67">
        <v>0.0441</v>
      </c>
      <c r="I4157" s="67"/>
      <c r="J4157" s="70">
        <v>2.33</v>
      </c>
      <c r="K4157" s="70"/>
      <c r="L4157" s="70">
        <f>TRUNC(TRUNC(H4157,8)*J4157,2)</f>
        <v>0.1</v>
      </c>
    </row>
    <row r="4158" ht="15" customHeight="1" spans="1:12">
      <c r="A4158" s="65" t="s">
        <v>3783</v>
      </c>
      <c r="B4158" s="66" t="s">
        <v>3784</v>
      </c>
      <c r="C4158" s="66"/>
      <c r="D4158" s="65" t="s">
        <v>14</v>
      </c>
      <c r="E4158" s="65"/>
      <c r="F4158" s="65"/>
      <c r="G4158" s="65" t="s">
        <v>146</v>
      </c>
      <c r="H4158" s="67">
        <v>1.0493</v>
      </c>
      <c r="I4158" s="67"/>
      <c r="J4158" s="70">
        <v>7.36</v>
      </c>
      <c r="K4158" s="70"/>
      <c r="L4158" s="70">
        <f>TRUNC(TRUNC(H4158,8)*J4158,2)</f>
        <v>7.72</v>
      </c>
    </row>
    <row r="4159" ht="15" customHeight="1" spans="1:12">
      <c r="A4159" s="2"/>
      <c r="B4159" s="2"/>
      <c r="C4159" s="2"/>
      <c r="D4159" s="2"/>
      <c r="E4159" s="2"/>
      <c r="F4159" s="2"/>
      <c r="G4159" s="2"/>
      <c r="H4159" s="68" t="s">
        <v>2424</v>
      </c>
      <c r="I4159" s="68"/>
      <c r="J4159" s="68"/>
      <c r="K4159" s="68"/>
      <c r="L4159" s="71">
        <f>SUM(L4157:L4158)</f>
        <v>7.82</v>
      </c>
    </row>
    <row r="4160" ht="15" customHeight="1" spans="1:12">
      <c r="A4160" s="63" t="s">
        <v>2389</v>
      </c>
      <c r="B4160" s="63"/>
      <c r="C4160" s="63"/>
      <c r="D4160" s="64" t="s">
        <v>4</v>
      </c>
      <c r="E4160" s="64"/>
      <c r="F4160" s="64"/>
      <c r="G4160" s="64" t="s">
        <v>2297</v>
      </c>
      <c r="H4160" s="64" t="s">
        <v>2298</v>
      </c>
      <c r="I4160" s="64"/>
      <c r="J4160" s="64" t="s">
        <v>2299</v>
      </c>
      <c r="K4160" s="64"/>
      <c r="L4160" s="64" t="s">
        <v>2300</v>
      </c>
    </row>
    <row r="4161" ht="21" customHeight="1" spans="1:12">
      <c r="A4161" s="65" t="s">
        <v>2673</v>
      </c>
      <c r="B4161" s="66" t="s">
        <v>2674</v>
      </c>
      <c r="C4161" s="66"/>
      <c r="D4161" s="65" t="s">
        <v>14</v>
      </c>
      <c r="E4161" s="65"/>
      <c r="F4161" s="65"/>
      <c r="G4161" s="65" t="s">
        <v>2392</v>
      </c>
      <c r="H4161" s="67">
        <v>0.1891</v>
      </c>
      <c r="I4161" s="67"/>
      <c r="J4161" s="70">
        <v>23.37</v>
      </c>
      <c r="K4161" s="70"/>
      <c r="L4161" s="70">
        <f>TRUNC(TRUNC(H4161,8)*J4161,2)</f>
        <v>4.41</v>
      </c>
    </row>
    <row r="4162" ht="21" customHeight="1" spans="1:12">
      <c r="A4162" s="65" t="s">
        <v>2675</v>
      </c>
      <c r="B4162" s="66" t="s">
        <v>2676</v>
      </c>
      <c r="C4162" s="66"/>
      <c r="D4162" s="65" t="s">
        <v>14</v>
      </c>
      <c r="E4162" s="65"/>
      <c r="F4162" s="65"/>
      <c r="G4162" s="65" t="s">
        <v>2392</v>
      </c>
      <c r="H4162" s="67">
        <v>0.1891</v>
      </c>
      <c r="I4162" s="67"/>
      <c r="J4162" s="70">
        <v>31.5</v>
      </c>
      <c r="K4162" s="70"/>
      <c r="L4162" s="70">
        <f>TRUNC(TRUNC(H4162,8)*J4162,2)</f>
        <v>5.95</v>
      </c>
    </row>
    <row r="4163" ht="18" customHeight="1" spans="1:12">
      <c r="A4163" s="2"/>
      <c r="B4163" s="2"/>
      <c r="C4163" s="2"/>
      <c r="D4163" s="2"/>
      <c r="E4163" s="2"/>
      <c r="F4163" s="2"/>
      <c r="G4163" s="2"/>
      <c r="H4163" s="68" t="s">
        <v>2393</v>
      </c>
      <c r="I4163" s="68"/>
      <c r="J4163" s="68"/>
      <c r="K4163" s="68"/>
      <c r="L4163" s="71">
        <f>SUM(L4161:L4162)</f>
        <v>10.36</v>
      </c>
    </row>
    <row r="4164" ht="15" customHeight="1" spans="1:12">
      <c r="A4164" s="2"/>
      <c r="B4164" s="2"/>
      <c r="C4164" s="2"/>
      <c r="D4164" s="2"/>
      <c r="E4164" s="2"/>
      <c r="F4164" s="2"/>
      <c r="G4164" s="2"/>
      <c r="H4164" s="69" t="s">
        <v>2318</v>
      </c>
      <c r="I4164" s="69"/>
      <c r="J4164" s="69"/>
      <c r="K4164" s="69"/>
      <c r="L4164" s="72">
        <f>SUM(L4159,L4163)</f>
        <v>18.18</v>
      </c>
    </row>
    <row r="4165" ht="9.95" customHeight="1" spans="1:12">
      <c r="A4165" s="2"/>
      <c r="B4165" s="2"/>
      <c r="C4165" s="2"/>
      <c r="D4165" s="2"/>
      <c r="E4165" s="2"/>
      <c r="F4165" s="2"/>
      <c r="G4165" s="2"/>
      <c r="H4165" s="61"/>
      <c r="I4165" s="61"/>
      <c r="J4165" s="61"/>
      <c r="K4165" s="61"/>
      <c r="L4165" s="61"/>
    </row>
    <row r="4166" ht="20.1" customHeight="1" spans="1:12">
      <c r="A4166" s="62" t="s">
        <v>3785</v>
      </c>
      <c r="B4166" s="62"/>
      <c r="C4166" s="62"/>
      <c r="D4166" s="62"/>
      <c r="E4166" s="62"/>
      <c r="F4166" s="62"/>
      <c r="G4166" s="62"/>
      <c r="H4166" s="62"/>
      <c r="I4166" s="62"/>
      <c r="J4166" s="62"/>
      <c r="K4166" s="62"/>
      <c r="L4166" s="62"/>
    </row>
    <row r="4167" ht="15" customHeight="1" spans="1:12">
      <c r="A4167" s="63" t="s">
        <v>2413</v>
      </c>
      <c r="B4167" s="63"/>
      <c r="C4167" s="63"/>
      <c r="D4167" s="64" t="s">
        <v>4</v>
      </c>
      <c r="E4167" s="64"/>
      <c r="F4167" s="64"/>
      <c r="G4167" s="64" t="s">
        <v>2297</v>
      </c>
      <c r="H4167" s="64" t="s">
        <v>2298</v>
      </c>
      <c r="I4167" s="64"/>
      <c r="J4167" s="64" t="s">
        <v>2299</v>
      </c>
      <c r="K4167" s="64"/>
      <c r="L4167" s="64" t="s">
        <v>2300</v>
      </c>
    </row>
    <row r="4168" ht="15" customHeight="1" spans="1:12">
      <c r="A4168" s="65" t="s">
        <v>3778</v>
      </c>
      <c r="B4168" s="66" t="s">
        <v>3779</v>
      </c>
      <c r="C4168" s="66"/>
      <c r="D4168" s="65" t="s">
        <v>14</v>
      </c>
      <c r="E4168" s="65"/>
      <c r="F4168" s="65"/>
      <c r="G4168" s="65" t="s">
        <v>35</v>
      </c>
      <c r="H4168" s="67">
        <v>0.0066</v>
      </c>
      <c r="I4168" s="67"/>
      <c r="J4168" s="70">
        <v>2.33</v>
      </c>
      <c r="K4168" s="70"/>
      <c r="L4168" s="70">
        <f>TRUNC(TRUNC(H4168,8)*J4168,2)</f>
        <v>0.01</v>
      </c>
    </row>
    <row r="4169" ht="15" customHeight="1" spans="1:12">
      <c r="A4169" s="65" t="s">
        <v>3786</v>
      </c>
      <c r="B4169" s="66" t="s">
        <v>3787</v>
      </c>
      <c r="C4169" s="66"/>
      <c r="D4169" s="65" t="s">
        <v>14</v>
      </c>
      <c r="E4169" s="65"/>
      <c r="F4169" s="65"/>
      <c r="G4169" s="65" t="s">
        <v>146</v>
      </c>
      <c r="H4169" s="67">
        <v>1.0493</v>
      </c>
      <c r="I4169" s="67"/>
      <c r="J4169" s="70">
        <v>11.55</v>
      </c>
      <c r="K4169" s="70"/>
      <c r="L4169" s="70">
        <f>TRUNC(TRUNC(H4169,8)*J4169,2)</f>
        <v>12.11</v>
      </c>
    </row>
    <row r="4170" ht="15" customHeight="1" spans="1:12">
      <c r="A4170" s="2"/>
      <c r="B4170" s="2"/>
      <c r="C4170" s="2"/>
      <c r="D4170" s="2"/>
      <c r="E4170" s="2"/>
      <c r="F4170" s="2"/>
      <c r="G4170" s="2"/>
      <c r="H4170" s="68" t="s">
        <v>2424</v>
      </c>
      <c r="I4170" s="68"/>
      <c r="J4170" s="68"/>
      <c r="K4170" s="68"/>
      <c r="L4170" s="71">
        <f>SUM(L4168:L4169)</f>
        <v>12.12</v>
      </c>
    </row>
    <row r="4171" ht="15" customHeight="1" spans="1:12">
      <c r="A4171" s="63" t="s">
        <v>2389</v>
      </c>
      <c r="B4171" s="63"/>
      <c r="C4171" s="63"/>
      <c r="D4171" s="64" t="s">
        <v>4</v>
      </c>
      <c r="E4171" s="64"/>
      <c r="F4171" s="64"/>
      <c r="G4171" s="64" t="s">
        <v>2297</v>
      </c>
      <c r="H4171" s="64" t="s">
        <v>2298</v>
      </c>
      <c r="I4171" s="64"/>
      <c r="J4171" s="64" t="s">
        <v>2299</v>
      </c>
      <c r="K4171" s="64"/>
      <c r="L4171" s="64" t="s">
        <v>2300</v>
      </c>
    </row>
    <row r="4172" ht="21" customHeight="1" spans="1:12">
      <c r="A4172" s="65" t="s">
        <v>2673</v>
      </c>
      <c r="B4172" s="66" t="s">
        <v>2674</v>
      </c>
      <c r="C4172" s="66"/>
      <c r="D4172" s="65" t="s">
        <v>14</v>
      </c>
      <c r="E4172" s="65"/>
      <c r="F4172" s="65"/>
      <c r="G4172" s="65" t="s">
        <v>2392</v>
      </c>
      <c r="H4172" s="67">
        <v>0.0282</v>
      </c>
      <c r="I4172" s="67"/>
      <c r="J4172" s="70">
        <v>23.37</v>
      </c>
      <c r="K4172" s="70"/>
      <c r="L4172" s="70">
        <f>TRUNC(TRUNC(H4172,8)*J4172,2)</f>
        <v>0.65</v>
      </c>
    </row>
    <row r="4173" ht="21" customHeight="1" spans="1:12">
      <c r="A4173" s="65" t="s">
        <v>2675</v>
      </c>
      <c r="B4173" s="66" t="s">
        <v>2676</v>
      </c>
      <c r="C4173" s="66"/>
      <c r="D4173" s="65" t="s">
        <v>14</v>
      </c>
      <c r="E4173" s="65"/>
      <c r="F4173" s="65"/>
      <c r="G4173" s="65" t="s">
        <v>2392</v>
      </c>
      <c r="H4173" s="67">
        <v>0.0282</v>
      </c>
      <c r="I4173" s="67"/>
      <c r="J4173" s="70">
        <v>31.5</v>
      </c>
      <c r="K4173" s="70"/>
      <c r="L4173" s="70">
        <f>TRUNC(TRUNC(H4173,8)*J4173,2)</f>
        <v>0.88</v>
      </c>
    </row>
    <row r="4174" ht="18" customHeight="1" spans="1:12">
      <c r="A4174" s="2"/>
      <c r="B4174" s="2"/>
      <c r="C4174" s="2"/>
      <c r="D4174" s="2"/>
      <c r="E4174" s="2"/>
      <c r="F4174" s="2"/>
      <c r="G4174" s="2"/>
      <c r="H4174" s="68" t="s">
        <v>2393</v>
      </c>
      <c r="I4174" s="68"/>
      <c r="J4174" s="68"/>
      <c r="K4174" s="68"/>
      <c r="L4174" s="71">
        <f>SUM(L4172:L4173)</f>
        <v>1.53</v>
      </c>
    </row>
    <row r="4175" ht="15" customHeight="1" spans="1:12">
      <c r="A4175" s="2"/>
      <c r="B4175" s="2"/>
      <c r="C4175" s="2"/>
      <c r="D4175" s="2"/>
      <c r="E4175" s="2"/>
      <c r="F4175" s="2"/>
      <c r="G4175" s="2"/>
      <c r="H4175" s="69" t="s">
        <v>2318</v>
      </c>
      <c r="I4175" s="69"/>
      <c r="J4175" s="69"/>
      <c r="K4175" s="69"/>
      <c r="L4175" s="72">
        <f>SUM(L4170,L4174)</f>
        <v>13.65</v>
      </c>
    </row>
    <row r="4176" ht="9.95" customHeight="1" spans="1:12">
      <c r="A4176" s="2"/>
      <c r="B4176" s="2"/>
      <c r="C4176" s="2"/>
      <c r="D4176" s="2"/>
      <c r="E4176" s="2"/>
      <c r="F4176" s="2"/>
      <c r="G4176" s="2"/>
      <c r="H4176" s="61"/>
      <c r="I4176" s="61"/>
      <c r="J4176" s="61"/>
      <c r="K4176" s="61"/>
      <c r="L4176" s="61"/>
    </row>
    <row r="4177" ht="20.1" customHeight="1" spans="1:12">
      <c r="A4177" s="62" t="s">
        <v>3788</v>
      </c>
      <c r="B4177" s="62"/>
      <c r="C4177" s="62"/>
      <c r="D4177" s="62"/>
      <c r="E4177" s="62"/>
      <c r="F4177" s="62"/>
      <c r="G4177" s="62"/>
      <c r="H4177" s="62"/>
      <c r="I4177" s="62"/>
      <c r="J4177" s="62"/>
      <c r="K4177" s="62"/>
      <c r="L4177" s="62"/>
    </row>
    <row r="4178" ht="15" customHeight="1" spans="1:12">
      <c r="A4178" s="63" t="s">
        <v>2413</v>
      </c>
      <c r="B4178" s="63"/>
      <c r="C4178" s="63"/>
      <c r="D4178" s="64" t="s">
        <v>4</v>
      </c>
      <c r="E4178" s="64"/>
      <c r="F4178" s="64"/>
      <c r="G4178" s="64" t="s">
        <v>2297</v>
      </c>
      <c r="H4178" s="64" t="s">
        <v>2298</v>
      </c>
      <c r="I4178" s="64"/>
      <c r="J4178" s="64" t="s">
        <v>2299</v>
      </c>
      <c r="K4178" s="64"/>
      <c r="L4178" s="64" t="s">
        <v>2300</v>
      </c>
    </row>
    <row r="4179" ht="15" customHeight="1" spans="1:12">
      <c r="A4179" s="65" t="s">
        <v>3778</v>
      </c>
      <c r="B4179" s="66" t="s">
        <v>3779</v>
      </c>
      <c r="C4179" s="66"/>
      <c r="D4179" s="65" t="s">
        <v>14</v>
      </c>
      <c r="E4179" s="65"/>
      <c r="F4179" s="65"/>
      <c r="G4179" s="65" t="s">
        <v>35</v>
      </c>
      <c r="H4179" s="67">
        <v>0.008</v>
      </c>
      <c r="I4179" s="67"/>
      <c r="J4179" s="70">
        <v>2.33</v>
      </c>
      <c r="K4179" s="70"/>
      <c r="L4179" s="70">
        <f>TRUNC(TRUNC(H4179,8)*J4179,2)</f>
        <v>0.01</v>
      </c>
    </row>
    <row r="4180" ht="15" customHeight="1" spans="1:12">
      <c r="A4180" s="65" t="s">
        <v>3789</v>
      </c>
      <c r="B4180" s="66" t="s">
        <v>3790</v>
      </c>
      <c r="C4180" s="66"/>
      <c r="D4180" s="65" t="s">
        <v>14</v>
      </c>
      <c r="E4180" s="65"/>
      <c r="F4180" s="65"/>
      <c r="G4180" s="65" t="s">
        <v>146</v>
      </c>
      <c r="H4180" s="67">
        <v>1.0493</v>
      </c>
      <c r="I4180" s="67"/>
      <c r="J4180" s="70">
        <v>12.67</v>
      </c>
      <c r="K4180" s="70"/>
      <c r="L4180" s="70">
        <f>TRUNC(TRUNC(H4180,8)*J4180,2)</f>
        <v>13.29</v>
      </c>
    </row>
    <row r="4181" ht="15" customHeight="1" spans="1:12">
      <c r="A4181" s="2"/>
      <c r="B4181" s="2"/>
      <c r="C4181" s="2"/>
      <c r="D4181" s="2"/>
      <c r="E4181" s="2"/>
      <c r="F4181" s="2"/>
      <c r="G4181" s="2"/>
      <c r="H4181" s="68" t="s">
        <v>2424</v>
      </c>
      <c r="I4181" s="68"/>
      <c r="J4181" s="68"/>
      <c r="K4181" s="68"/>
      <c r="L4181" s="71">
        <f>SUM(L4179:L4180)</f>
        <v>13.3</v>
      </c>
    </row>
    <row r="4182" ht="15" customHeight="1" spans="1:12">
      <c r="A4182" s="63" t="s">
        <v>2389</v>
      </c>
      <c r="B4182" s="63"/>
      <c r="C4182" s="63"/>
      <c r="D4182" s="64" t="s">
        <v>4</v>
      </c>
      <c r="E4182" s="64"/>
      <c r="F4182" s="64"/>
      <c r="G4182" s="64" t="s">
        <v>2297</v>
      </c>
      <c r="H4182" s="64" t="s">
        <v>2298</v>
      </c>
      <c r="I4182" s="64"/>
      <c r="J4182" s="64" t="s">
        <v>2299</v>
      </c>
      <c r="K4182" s="64"/>
      <c r="L4182" s="64" t="s">
        <v>2300</v>
      </c>
    </row>
    <row r="4183" ht="21" customHeight="1" spans="1:12">
      <c r="A4183" s="65" t="s">
        <v>2673</v>
      </c>
      <c r="B4183" s="66" t="s">
        <v>2674</v>
      </c>
      <c r="C4183" s="66"/>
      <c r="D4183" s="65" t="s">
        <v>14</v>
      </c>
      <c r="E4183" s="65"/>
      <c r="F4183" s="65"/>
      <c r="G4183" s="65" t="s">
        <v>2392</v>
      </c>
      <c r="H4183" s="67">
        <v>0.0341</v>
      </c>
      <c r="I4183" s="67"/>
      <c r="J4183" s="70">
        <v>23.37</v>
      </c>
      <c r="K4183" s="70"/>
      <c r="L4183" s="70">
        <f>TRUNC(TRUNC(H4183,8)*J4183,2)</f>
        <v>0.79</v>
      </c>
    </row>
    <row r="4184" ht="21" customHeight="1" spans="1:12">
      <c r="A4184" s="65" t="s">
        <v>2675</v>
      </c>
      <c r="B4184" s="66" t="s">
        <v>2676</v>
      </c>
      <c r="C4184" s="66"/>
      <c r="D4184" s="65" t="s">
        <v>14</v>
      </c>
      <c r="E4184" s="65"/>
      <c r="F4184" s="65"/>
      <c r="G4184" s="65" t="s">
        <v>2392</v>
      </c>
      <c r="H4184" s="67">
        <v>0.0341</v>
      </c>
      <c r="I4184" s="67"/>
      <c r="J4184" s="70">
        <v>31.5</v>
      </c>
      <c r="K4184" s="70"/>
      <c r="L4184" s="70">
        <f>TRUNC(TRUNC(H4184,8)*J4184,2)</f>
        <v>1.07</v>
      </c>
    </row>
    <row r="4185" ht="18" customHeight="1" spans="1:12">
      <c r="A4185" s="2"/>
      <c r="B4185" s="2"/>
      <c r="C4185" s="2"/>
      <c r="D4185" s="2"/>
      <c r="E4185" s="2"/>
      <c r="F4185" s="2"/>
      <c r="G4185" s="2"/>
      <c r="H4185" s="68" t="s">
        <v>2393</v>
      </c>
      <c r="I4185" s="68"/>
      <c r="J4185" s="68"/>
      <c r="K4185" s="68"/>
      <c r="L4185" s="71">
        <f>SUM(L4183:L4184)</f>
        <v>1.86</v>
      </c>
    </row>
    <row r="4186" ht="15" customHeight="1" spans="1:12">
      <c r="A4186" s="2"/>
      <c r="B4186" s="2"/>
      <c r="C4186" s="2"/>
      <c r="D4186" s="2"/>
      <c r="E4186" s="2"/>
      <c r="F4186" s="2"/>
      <c r="G4186" s="2"/>
      <c r="H4186" s="69" t="s">
        <v>2318</v>
      </c>
      <c r="I4186" s="69"/>
      <c r="J4186" s="69"/>
      <c r="K4186" s="69"/>
      <c r="L4186" s="72">
        <f>SUM(L4181,L4185)</f>
        <v>15.16</v>
      </c>
    </row>
    <row r="4187" ht="9.95" customHeight="1" spans="1:12">
      <c r="A4187" s="2"/>
      <c r="B4187" s="2"/>
      <c r="C4187" s="2"/>
      <c r="D4187" s="2"/>
      <c r="E4187" s="2"/>
      <c r="F4187" s="2"/>
      <c r="G4187" s="2"/>
      <c r="H4187" s="61"/>
      <c r="I4187" s="61"/>
      <c r="J4187" s="61"/>
      <c r="K4187" s="61"/>
      <c r="L4187" s="61"/>
    </row>
    <row r="4188" ht="20.1" customHeight="1" spans="1:12">
      <c r="A4188" s="62" t="s">
        <v>3791</v>
      </c>
      <c r="B4188" s="62"/>
      <c r="C4188" s="62"/>
      <c r="D4188" s="62"/>
      <c r="E4188" s="62"/>
      <c r="F4188" s="62"/>
      <c r="G4188" s="62"/>
      <c r="H4188" s="62"/>
      <c r="I4188" s="62"/>
      <c r="J4188" s="62"/>
      <c r="K4188" s="62"/>
      <c r="L4188" s="62"/>
    </row>
    <row r="4189" ht="15" customHeight="1" spans="1:12">
      <c r="A4189" s="63" t="s">
        <v>2413</v>
      </c>
      <c r="B4189" s="63"/>
      <c r="C4189" s="63"/>
      <c r="D4189" s="64" t="s">
        <v>4</v>
      </c>
      <c r="E4189" s="64"/>
      <c r="F4189" s="64"/>
      <c r="G4189" s="64" t="s">
        <v>2297</v>
      </c>
      <c r="H4189" s="64" t="s">
        <v>2298</v>
      </c>
      <c r="I4189" s="64"/>
      <c r="J4189" s="64" t="s">
        <v>2299</v>
      </c>
      <c r="K4189" s="64"/>
      <c r="L4189" s="64" t="s">
        <v>2300</v>
      </c>
    </row>
    <row r="4190" ht="15" customHeight="1" spans="1:12">
      <c r="A4190" s="65" t="s">
        <v>3778</v>
      </c>
      <c r="B4190" s="66" t="s">
        <v>3779</v>
      </c>
      <c r="C4190" s="66"/>
      <c r="D4190" s="65" t="s">
        <v>14</v>
      </c>
      <c r="E4190" s="65"/>
      <c r="F4190" s="65"/>
      <c r="G4190" s="65" t="s">
        <v>35</v>
      </c>
      <c r="H4190" s="67">
        <v>0.0093</v>
      </c>
      <c r="I4190" s="67"/>
      <c r="J4190" s="70">
        <v>2.33</v>
      </c>
      <c r="K4190" s="70"/>
      <c r="L4190" s="70">
        <f>TRUNC(TRUNC(H4190,8)*J4190,2)</f>
        <v>0.02</v>
      </c>
    </row>
    <row r="4191" ht="15" customHeight="1" spans="1:12">
      <c r="A4191" s="65" t="s">
        <v>3792</v>
      </c>
      <c r="B4191" s="66" t="s">
        <v>3793</v>
      </c>
      <c r="C4191" s="66"/>
      <c r="D4191" s="65" t="s">
        <v>14</v>
      </c>
      <c r="E4191" s="65"/>
      <c r="F4191" s="65"/>
      <c r="G4191" s="65" t="s">
        <v>146</v>
      </c>
      <c r="H4191" s="67">
        <v>1.0493</v>
      </c>
      <c r="I4191" s="67"/>
      <c r="J4191" s="70">
        <v>20.85</v>
      </c>
      <c r="K4191" s="70"/>
      <c r="L4191" s="70">
        <f>TRUNC(TRUNC(H4191,8)*J4191,2)</f>
        <v>21.87</v>
      </c>
    </row>
    <row r="4192" ht="15" customHeight="1" spans="1:12">
      <c r="A4192" s="2"/>
      <c r="B4192" s="2"/>
      <c r="C4192" s="2"/>
      <c r="D4192" s="2"/>
      <c r="E4192" s="2"/>
      <c r="F4192" s="2"/>
      <c r="G4192" s="2"/>
      <c r="H4192" s="68" t="s">
        <v>2424</v>
      </c>
      <c r="I4192" s="68"/>
      <c r="J4192" s="68"/>
      <c r="K4192" s="68"/>
      <c r="L4192" s="71">
        <f>SUM(L4190:L4191)</f>
        <v>21.89</v>
      </c>
    </row>
    <row r="4193" ht="15" customHeight="1" spans="1:12">
      <c r="A4193" s="63" t="s">
        <v>2389</v>
      </c>
      <c r="B4193" s="63"/>
      <c r="C4193" s="63"/>
      <c r="D4193" s="64" t="s">
        <v>4</v>
      </c>
      <c r="E4193" s="64"/>
      <c r="F4193" s="64"/>
      <c r="G4193" s="64" t="s">
        <v>2297</v>
      </c>
      <c r="H4193" s="64" t="s">
        <v>2298</v>
      </c>
      <c r="I4193" s="64"/>
      <c r="J4193" s="64" t="s">
        <v>2299</v>
      </c>
      <c r="K4193" s="64"/>
      <c r="L4193" s="64" t="s">
        <v>2300</v>
      </c>
    </row>
    <row r="4194" ht="21" customHeight="1" spans="1:12">
      <c r="A4194" s="65" t="s">
        <v>2673</v>
      </c>
      <c r="B4194" s="66" t="s">
        <v>2674</v>
      </c>
      <c r="C4194" s="66"/>
      <c r="D4194" s="65" t="s">
        <v>14</v>
      </c>
      <c r="E4194" s="65"/>
      <c r="F4194" s="65"/>
      <c r="G4194" s="65" t="s">
        <v>2392</v>
      </c>
      <c r="H4194" s="67">
        <v>0.04</v>
      </c>
      <c r="I4194" s="67"/>
      <c r="J4194" s="70">
        <v>23.37</v>
      </c>
      <c r="K4194" s="70"/>
      <c r="L4194" s="70">
        <f>TRUNC(TRUNC(H4194,8)*J4194,2)</f>
        <v>0.93</v>
      </c>
    </row>
    <row r="4195" ht="21" customHeight="1" spans="1:12">
      <c r="A4195" s="65" t="s">
        <v>2675</v>
      </c>
      <c r="B4195" s="66" t="s">
        <v>2676</v>
      </c>
      <c r="C4195" s="66"/>
      <c r="D4195" s="65" t="s">
        <v>14</v>
      </c>
      <c r="E4195" s="65"/>
      <c r="F4195" s="65"/>
      <c r="G4195" s="65" t="s">
        <v>2392</v>
      </c>
      <c r="H4195" s="67">
        <v>0.04</v>
      </c>
      <c r="I4195" s="67"/>
      <c r="J4195" s="70">
        <v>31.5</v>
      </c>
      <c r="K4195" s="70"/>
      <c r="L4195" s="70">
        <f>TRUNC(TRUNC(H4195,8)*J4195,2)</f>
        <v>1.26</v>
      </c>
    </row>
    <row r="4196" ht="18" customHeight="1" spans="1:12">
      <c r="A4196" s="2"/>
      <c r="B4196" s="2"/>
      <c r="C4196" s="2"/>
      <c r="D4196" s="2"/>
      <c r="E4196" s="2"/>
      <c r="F4196" s="2"/>
      <c r="G4196" s="2"/>
      <c r="H4196" s="68" t="s">
        <v>2393</v>
      </c>
      <c r="I4196" s="68"/>
      <c r="J4196" s="68"/>
      <c r="K4196" s="68"/>
      <c r="L4196" s="71">
        <f>SUM(L4194:L4195)</f>
        <v>2.19</v>
      </c>
    </row>
    <row r="4197" ht="15" customHeight="1" spans="1:12">
      <c r="A4197" s="2"/>
      <c r="B4197" s="2"/>
      <c r="C4197" s="2"/>
      <c r="D4197" s="2"/>
      <c r="E4197" s="2"/>
      <c r="F4197" s="2"/>
      <c r="G4197" s="2"/>
      <c r="H4197" s="69" t="s">
        <v>2318</v>
      </c>
      <c r="I4197" s="69"/>
      <c r="J4197" s="69"/>
      <c r="K4197" s="69"/>
      <c r="L4197" s="72">
        <f>SUM(L4192,L4196)</f>
        <v>24.08</v>
      </c>
    </row>
    <row r="4198" ht="9.95" customHeight="1" spans="1:12">
      <c r="A4198" s="2"/>
      <c r="B4198" s="2"/>
      <c r="C4198" s="2"/>
      <c r="D4198" s="2"/>
      <c r="E4198" s="2"/>
      <c r="F4198" s="2"/>
      <c r="G4198" s="2"/>
      <c r="H4198" s="61"/>
      <c r="I4198" s="61"/>
      <c r="J4198" s="61"/>
      <c r="K4198" s="61"/>
      <c r="L4198" s="61"/>
    </row>
    <row r="4199" ht="20.1" customHeight="1" spans="1:12">
      <c r="A4199" s="62" t="s">
        <v>3794</v>
      </c>
      <c r="B4199" s="62"/>
      <c r="C4199" s="62"/>
      <c r="D4199" s="62"/>
      <c r="E4199" s="62"/>
      <c r="F4199" s="62"/>
      <c r="G4199" s="62"/>
      <c r="H4199" s="62"/>
      <c r="I4199" s="62"/>
      <c r="J4199" s="62"/>
      <c r="K4199" s="62"/>
      <c r="L4199" s="62"/>
    </row>
    <row r="4200" ht="15" customHeight="1" spans="1:12">
      <c r="A4200" s="63" t="s">
        <v>2413</v>
      </c>
      <c r="B4200" s="63"/>
      <c r="C4200" s="63"/>
      <c r="D4200" s="64" t="s">
        <v>4</v>
      </c>
      <c r="E4200" s="64"/>
      <c r="F4200" s="64"/>
      <c r="G4200" s="64" t="s">
        <v>2297</v>
      </c>
      <c r="H4200" s="64" t="s">
        <v>2298</v>
      </c>
      <c r="I4200" s="64"/>
      <c r="J4200" s="64" t="s">
        <v>2299</v>
      </c>
      <c r="K4200" s="64"/>
      <c r="L4200" s="64" t="s">
        <v>2300</v>
      </c>
    </row>
    <row r="4201" ht="21" customHeight="1" spans="1:12">
      <c r="A4201" s="65" t="s">
        <v>3795</v>
      </c>
      <c r="B4201" s="66" t="s">
        <v>3796</v>
      </c>
      <c r="C4201" s="66"/>
      <c r="D4201" s="65" t="s">
        <v>3081</v>
      </c>
      <c r="E4201" s="65"/>
      <c r="F4201" s="65"/>
      <c r="G4201" s="65" t="s">
        <v>35</v>
      </c>
      <c r="H4201" s="67">
        <v>1</v>
      </c>
      <c r="I4201" s="67"/>
      <c r="J4201" s="70">
        <v>31.9</v>
      </c>
      <c r="K4201" s="70"/>
      <c r="L4201" s="70">
        <f>ROUND(ROUND(H4201,8)*J4201,2)</f>
        <v>31.9</v>
      </c>
    </row>
    <row r="4202" ht="15" customHeight="1" spans="1:12">
      <c r="A4202" s="65" t="s">
        <v>3797</v>
      </c>
      <c r="B4202" s="66" t="s">
        <v>3798</v>
      </c>
      <c r="C4202" s="66"/>
      <c r="D4202" s="65" t="s">
        <v>14</v>
      </c>
      <c r="E4202" s="65"/>
      <c r="F4202" s="65"/>
      <c r="G4202" s="65" t="s">
        <v>35</v>
      </c>
      <c r="H4202" s="67">
        <v>0.0059</v>
      </c>
      <c r="I4202" s="67"/>
      <c r="J4202" s="70">
        <v>63.17</v>
      </c>
      <c r="K4202" s="70"/>
      <c r="L4202" s="70">
        <f>ROUND(ROUND(H4202,8)*J4202,2)</f>
        <v>0.37</v>
      </c>
    </row>
    <row r="4203" ht="15" customHeight="1" spans="1:12">
      <c r="A4203" s="65" t="s">
        <v>3778</v>
      </c>
      <c r="B4203" s="66" t="s">
        <v>3779</v>
      </c>
      <c r="C4203" s="66"/>
      <c r="D4203" s="65" t="s">
        <v>14</v>
      </c>
      <c r="E4203" s="65"/>
      <c r="F4203" s="65"/>
      <c r="G4203" s="65" t="s">
        <v>35</v>
      </c>
      <c r="H4203" s="67">
        <v>0.0315</v>
      </c>
      <c r="I4203" s="67"/>
      <c r="J4203" s="70">
        <v>2.33</v>
      </c>
      <c r="K4203" s="70"/>
      <c r="L4203" s="70">
        <f>ROUND(ROUND(H4203,8)*J4203,2)</f>
        <v>0.07</v>
      </c>
    </row>
    <row r="4204" ht="21" customHeight="1" spans="1:12">
      <c r="A4204" s="65" t="s">
        <v>3799</v>
      </c>
      <c r="B4204" s="66" t="s">
        <v>3800</v>
      </c>
      <c r="C4204" s="66"/>
      <c r="D4204" s="65" t="s">
        <v>14</v>
      </c>
      <c r="E4204" s="65"/>
      <c r="F4204" s="65"/>
      <c r="G4204" s="65" t="s">
        <v>35</v>
      </c>
      <c r="H4204" s="67">
        <v>0.007</v>
      </c>
      <c r="I4204" s="67"/>
      <c r="J4204" s="70">
        <v>71.57</v>
      </c>
      <c r="K4204" s="70"/>
      <c r="L4204" s="70">
        <f>ROUND(ROUND(H4204,8)*J4204,2)</f>
        <v>0.5</v>
      </c>
    </row>
    <row r="4205" ht="15" customHeight="1" spans="1:12">
      <c r="A4205" s="2"/>
      <c r="B4205" s="2"/>
      <c r="C4205" s="2"/>
      <c r="D4205" s="2"/>
      <c r="E4205" s="2"/>
      <c r="F4205" s="2"/>
      <c r="G4205" s="2"/>
      <c r="H4205" s="68" t="s">
        <v>2424</v>
      </c>
      <c r="I4205" s="68"/>
      <c r="J4205" s="68"/>
      <c r="K4205" s="68"/>
      <c r="L4205" s="71">
        <f>SUM(L4201:L4204)</f>
        <v>32.84</v>
      </c>
    </row>
    <row r="4206" ht="15" customHeight="1" spans="1:12">
      <c r="A4206" s="63" t="s">
        <v>2389</v>
      </c>
      <c r="B4206" s="63"/>
      <c r="C4206" s="63"/>
      <c r="D4206" s="64" t="s">
        <v>4</v>
      </c>
      <c r="E4206" s="64"/>
      <c r="F4206" s="64"/>
      <c r="G4206" s="64" t="s">
        <v>2297</v>
      </c>
      <c r="H4206" s="64" t="s">
        <v>2298</v>
      </c>
      <c r="I4206" s="64"/>
      <c r="J4206" s="64" t="s">
        <v>2299</v>
      </c>
      <c r="K4206" s="64"/>
      <c r="L4206" s="64" t="s">
        <v>2300</v>
      </c>
    </row>
    <row r="4207" ht="21" customHeight="1" spans="1:12">
      <c r="A4207" s="65" t="s">
        <v>2673</v>
      </c>
      <c r="B4207" s="66" t="s">
        <v>2674</v>
      </c>
      <c r="C4207" s="66"/>
      <c r="D4207" s="65" t="s">
        <v>14</v>
      </c>
      <c r="E4207" s="65"/>
      <c r="F4207" s="65"/>
      <c r="G4207" s="65" t="s">
        <v>2392</v>
      </c>
      <c r="H4207" s="67">
        <v>0.0944</v>
      </c>
      <c r="I4207" s="67"/>
      <c r="J4207" s="70">
        <v>23.37</v>
      </c>
      <c r="K4207" s="70"/>
      <c r="L4207" s="70">
        <f>ROUND(ROUND(H4207,8)*J4207,2)</f>
        <v>2.21</v>
      </c>
    </row>
    <row r="4208" ht="21" customHeight="1" spans="1:12">
      <c r="A4208" s="65" t="s">
        <v>2675</v>
      </c>
      <c r="B4208" s="66" t="s">
        <v>2676</v>
      </c>
      <c r="C4208" s="66"/>
      <c r="D4208" s="65" t="s">
        <v>14</v>
      </c>
      <c r="E4208" s="65"/>
      <c r="F4208" s="65"/>
      <c r="G4208" s="65" t="s">
        <v>2392</v>
      </c>
      <c r="H4208" s="67">
        <v>0.0944</v>
      </c>
      <c r="I4208" s="67"/>
      <c r="J4208" s="70">
        <v>31.5</v>
      </c>
      <c r="K4208" s="70"/>
      <c r="L4208" s="70">
        <f>ROUND(ROUND(H4208,8)*J4208,2)</f>
        <v>2.97</v>
      </c>
    </row>
    <row r="4209" ht="18" customHeight="1" spans="1:12">
      <c r="A4209" s="2"/>
      <c r="B4209" s="2"/>
      <c r="C4209" s="2"/>
      <c r="D4209" s="2"/>
      <c r="E4209" s="2"/>
      <c r="F4209" s="2"/>
      <c r="G4209" s="2"/>
      <c r="H4209" s="68" t="s">
        <v>2393</v>
      </c>
      <c r="I4209" s="68"/>
      <c r="J4209" s="68"/>
      <c r="K4209" s="68"/>
      <c r="L4209" s="71">
        <f>SUM(L4207:L4208)</f>
        <v>5.18</v>
      </c>
    </row>
    <row r="4210" ht="15" customHeight="1" spans="1:12">
      <c r="A4210" s="93" t="s">
        <v>3801</v>
      </c>
      <c r="B4210" s="93"/>
      <c r="C4210" s="93"/>
      <c r="D4210" s="93"/>
      <c r="E4210" s="2"/>
      <c r="F4210" s="2"/>
      <c r="G4210" s="2"/>
      <c r="H4210" s="69" t="s">
        <v>2318</v>
      </c>
      <c r="I4210" s="69"/>
      <c r="J4210" s="69"/>
      <c r="K4210" s="69"/>
      <c r="L4210" s="72">
        <v>38.02</v>
      </c>
    </row>
    <row r="4211" ht="2.1" customHeight="1" spans="1:12">
      <c r="A4211" s="93"/>
      <c r="B4211" s="93"/>
      <c r="C4211" s="93"/>
      <c r="D4211" s="93"/>
      <c r="E4211" s="2"/>
      <c r="F4211" s="2"/>
      <c r="G4211" s="2"/>
      <c r="H4211" s="2"/>
      <c r="I4211" s="2"/>
      <c r="J4211" s="2"/>
      <c r="K4211" s="2"/>
      <c r="L4211" s="2"/>
    </row>
    <row r="4212" ht="9.95" customHeight="1" spans="1:12">
      <c r="A4212" s="2"/>
      <c r="B4212" s="2"/>
      <c r="C4212" s="2"/>
      <c r="D4212" s="2"/>
      <c r="E4212" s="2"/>
      <c r="F4212" s="2"/>
      <c r="G4212" s="2"/>
      <c r="H4212" s="61"/>
      <c r="I4212" s="61"/>
      <c r="J4212" s="61"/>
      <c r="K4212" s="61"/>
      <c r="L4212" s="61"/>
    </row>
    <row r="4213" ht="20.1" customHeight="1" spans="1:12">
      <c r="A4213" s="62" t="s">
        <v>3802</v>
      </c>
      <c r="B4213" s="62"/>
      <c r="C4213" s="62"/>
      <c r="D4213" s="62"/>
      <c r="E4213" s="62"/>
      <c r="F4213" s="62"/>
      <c r="G4213" s="62"/>
      <c r="H4213" s="62"/>
      <c r="I4213" s="62"/>
      <c r="J4213" s="62"/>
      <c r="K4213" s="62"/>
      <c r="L4213" s="62"/>
    </row>
    <row r="4214" ht="15" customHeight="1" spans="1:12">
      <c r="A4214" s="63" t="s">
        <v>2413</v>
      </c>
      <c r="B4214" s="63"/>
      <c r="C4214" s="63"/>
      <c r="D4214" s="64" t="s">
        <v>4</v>
      </c>
      <c r="E4214" s="64"/>
      <c r="F4214" s="64"/>
      <c r="G4214" s="64" t="s">
        <v>2297</v>
      </c>
      <c r="H4214" s="64" t="s">
        <v>2298</v>
      </c>
      <c r="I4214" s="64"/>
      <c r="J4214" s="64" t="s">
        <v>2299</v>
      </c>
      <c r="K4214" s="64"/>
      <c r="L4214" s="64" t="s">
        <v>2300</v>
      </c>
    </row>
    <row r="4215" ht="21" customHeight="1" spans="1:12">
      <c r="A4215" s="65" t="s">
        <v>3803</v>
      </c>
      <c r="B4215" s="66" t="s">
        <v>3804</v>
      </c>
      <c r="C4215" s="66"/>
      <c r="D4215" s="65" t="s">
        <v>3081</v>
      </c>
      <c r="E4215" s="65"/>
      <c r="F4215" s="65"/>
      <c r="G4215" s="65" t="s">
        <v>35</v>
      </c>
      <c r="H4215" s="67">
        <v>1</v>
      </c>
      <c r="I4215" s="67"/>
      <c r="J4215" s="70">
        <v>49.9</v>
      </c>
      <c r="K4215" s="70"/>
      <c r="L4215" s="70">
        <f>ROUND(ROUND(H4215,8)*J4215,2)</f>
        <v>49.9</v>
      </c>
    </row>
    <row r="4216" ht="15" customHeight="1" spans="1:12">
      <c r="A4216" s="65" t="s">
        <v>3797</v>
      </c>
      <c r="B4216" s="66" t="s">
        <v>3798</v>
      </c>
      <c r="C4216" s="66"/>
      <c r="D4216" s="65" t="s">
        <v>14</v>
      </c>
      <c r="E4216" s="65"/>
      <c r="F4216" s="65"/>
      <c r="G4216" s="65" t="s">
        <v>35</v>
      </c>
      <c r="H4216" s="67">
        <v>0.0059</v>
      </c>
      <c r="I4216" s="67"/>
      <c r="J4216" s="70">
        <v>63.17</v>
      </c>
      <c r="K4216" s="70"/>
      <c r="L4216" s="70">
        <f>ROUND(ROUND(H4216,8)*J4216,2)</f>
        <v>0.37</v>
      </c>
    </row>
    <row r="4217" ht="15" customHeight="1" spans="1:12">
      <c r="A4217" s="65" t="s">
        <v>3778</v>
      </c>
      <c r="B4217" s="66" t="s">
        <v>3779</v>
      </c>
      <c r="C4217" s="66"/>
      <c r="D4217" s="65" t="s">
        <v>14</v>
      </c>
      <c r="E4217" s="65"/>
      <c r="F4217" s="65"/>
      <c r="G4217" s="65" t="s">
        <v>35</v>
      </c>
      <c r="H4217" s="67">
        <v>0.0315</v>
      </c>
      <c r="I4217" s="67"/>
      <c r="J4217" s="70">
        <v>2.33</v>
      </c>
      <c r="K4217" s="70"/>
      <c r="L4217" s="70">
        <f>ROUND(ROUND(H4217,8)*J4217,2)</f>
        <v>0.07</v>
      </c>
    </row>
    <row r="4218" ht="21" customHeight="1" spans="1:12">
      <c r="A4218" s="65" t="s">
        <v>3799</v>
      </c>
      <c r="B4218" s="66" t="s">
        <v>3800</v>
      </c>
      <c r="C4218" s="66"/>
      <c r="D4218" s="65" t="s">
        <v>14</v>
      </c>
      <c r="E4218" s="65"/>
      <c r="F4218" s="65"/>
      <c r="G4218" s="65" t="s">
        <v>35</v>
      </c>
      <c r="H4218" s="67">
        <v>0.007</v>
      </c>
      <c r="I4218" s="67"/>
      <c r="J4218" s="70">
        <v>71.57</v>
      </c>
      <c r="K4218" s="70"/>
      <c r="L4218" s="70">
        <f>ROUND(ROUND(H4218,8)*J4218,2)</f>
        <v>0.5</v>
      </c>
    </row>
    <row r="4219" ht="15" customHeight="1" spans="1:12">
      <c r="A4219" s="2"/>
      <c r="B4219" s="2"/>
      <c r="C4219" s="2"/>
      <c r="D4219" s="2"/>
      <c r="E4219" s="2"/>
      <c r="F4219" s="2"/>
      <c r="G4219" s="2"/>
      <c r="H4219" s="68" t="s">
        <v>2424</v>
      </c>
      <c r="I4219" s="68"/>
      <c r="J4219" s="68"/>
      <c r="K4219" s="68"/>
      <c r="L4219" s="71">
        <f>SUM(L4215:L4218)</f>
        <v>50.84</v>
      </c>
    </row>
    <row r="4220" ht="15" customHeight="1" spans="1:12">
      <c r="A4220" s="63" t="s">
        <v>2389</v>
      </c>
      <c r="B4220" s="63"/>
      <c r="C4220" s="63"/>
      <c r="D4220" s="64" t="s">
        <v>4</v>
      </c>
      <c r="E4220" s="64"/>
      <c r="F4220" s="64"/>
      <c r="G4220" s="64" t="s">
        <v>2297</v>
      </c>
      <c r="H4220" s="64" t="s">
        <v>2298</v>
      </c>
      <c r="I4220" s="64"/>
      <c r="J4220" s="64" t="s">
        <v>2299</v>
      </c>
      <c r="K4220" s="64"/>
      <c r="L4220" s="64" t="s">
        <v>2300</v>
      </c>
    </row>
    <row r="4221" ht="21" customHeight="1" spans="1:12">
      <c r="A4221" s="65" t="s">
        <v>2673</v>
      </c>
      <c r="B4221" s="66" t="s">
        <v>2674</v>
      </c>
      <c r="C4221" s="66"/>
      <c r="D4221" s="65" t="s">
        <v>14</v>
      </c>
      <c r="E4221" s="65"/>
      <c r="F4221" s="65"/>
      <c r="G4221" s="65" t="s">
        <v>2392</v>
      </c>
      <c r="H4221" s="67">
        <v>0.0944</v>
      </c>
      <c r="I4221" s="67"/>
      <c r="J4221" s="70">
        <v>23.37</v>
      </c>
      <c r="K4221" s="70"/>
      <c r="L4221" s="70">
        <f>ROUND(ROUND(H4221,8)*J4221,2)</f>
        <v>2.21</v>
      </c>
    </row>
    <row r="4222" ht="21" customHeight="1" spans="1:12">
      <c r="A4222" s="65" t="s">
        <v>2675</v>
      </c>
      <c r="B4222" s="66" t="s">
        <v>2676</v>
      </c>
      <c r="C4222" s="66"/>
      <c r="D4222" s="65" t="s">
        <v>14</v>
      </c>
      <c r="E4222" s="65"/>
      <c r="F4222" s="65"/>
      <c r="G4222" s="65" t="s">
        <v>2392</v>
      </c>
      <c r="H4222" s="67">
        <v>0.0944</v>
      </c>
      <c r="I4222" s="67"/>
      <c r="J4222" s="70">
        <v>31.5</v>
      </c>
      <c r="K4222" s="70"/>
      <c r="L4222" s="70">
        <f>ROUND(ROUND(H4222,8)*J4222,2)</f>
        <v>2.97</v>
      </c>
    </row>
    <row r="4223" ht="18" customHeight="1" spans="1:12">
      <c r="A4223" s="2"/>
      <c r="B4223" s="2"/>
      <c r="C4223" s="2"/>
      <c r="D4223" s="2"/>
      <c r="E4223" s="2"/>
      <c r="F4223" s="2"/>
      <c r="G4223" s="2"/>
      <c r="H4223" s="68" t="s">
        <v>2393</v>
      </c>
      <c r="I4223" s="68"/>
      <c r="J4223" s="68"/>
      <c r="K4223" s="68"/>
      <c r="L4223" s="71">
        <f>SUM(L4221:L4222)</f>
        <v>5.18</v>
      </c>
    </row>
    <row r="4224" ht="15" customHeight="1" spans="1:12">
      <c r="A4224" s="93" t="s">
        <v>3801</v>
      </c>
      <c r="B4224" s="93"/>
      <c r="C4224" s="93"/>
      <c r="D4224" s="93"/>
      <c r="E4224" s="2"/>
      <c r="F4224" s="2"/>
      <c r="G4224" s="2"/>
      <c r="H4224" s="69" t="s">
        <v>2318</v>
      </c>
      <c r="I4224" s="69"/>
      <c r="J4224" s="69"/>
      <c r="K4224" s="69"/>
      <c r="L4224" s="72">
        <v>56.02</v>
      </c>
    </row>
    <row r="4225" ht="2.1" customHeight="1" spans="1:12">
      <c r="A4225" s="93"/>
      <c r="B4225" s="93"/>
      <c r="C4225" s="93"/>
      <c r="D4225" s="93"/>
      <c r="E4225" s="2"/>
      <c r="F4225" s="2"/>
      <c r="G4225" s="2"/>
      <c r="H4225" s="2"/>
      <c r="I4225" s="2"/>
      <c r="J4225" s="2"/>
      <c r="K4225" s="2"/>
      <c r="L4225" s="2"/>
    </row>
    <row r="4226" ht="9.95" customHeight="1" spans="1:12">
      <c r="A4226" s="2"/>
      <c r="B4226" s="2"/>
      <c r="C4226" s="2"/>
      <c r="D4226" s="2"/>
      <c r="E4226" s="2"/>
      <c r="F4226" s="2"/>
      <c r="G4226" s="2"/>
      <c r="H4226" s="61"/>
      <c r="I4226" s="61"/>
      <c r="J4226" s="61"/>
      <c r="K4226" s="61"/>
      <c r="L4226" s="61"/>
    </row>
    <row r="4227" ht="20.1" customHeight="1" spans="1:12">
      <c r="A4227" s="62" t="s">
        <v>3805</v>
      </c>
      <c r="B4227" s="62"/>
      <c r="C4227" s="62"/>
      <c r="D4227" s="62"/>
      <c r="E4227" s="62"/>
      <c r="F4227" s="62"/>
      <c r="G4227" s="62"/>
      <c r="H4227" s="62"/>
      <c r="I4227" s="62"/>
      <c r="J4227" s="62"/>
      <c r="K4227" s="62"/>
      <c r="L4227" s="62"/>
    </row>
    <row r="4228" ht="15" customHeight="1" spans="1:12">
      <c r="A4228" s="63" t="s">
        <v>2413</v>
      </c>
      <c r="B4228" s="63"/>
      <c r="C4228" s="63"/>
      <c r="D4228" s="64" t="s">
        <v>4</v>
      </c>
      <c r="E4228" s="64"/>
      <c r="F4228" s="64"/>
      <c r="G4228" s="64" t="s">
        <v>2297</v>
      </c>
      <c r="H4228" s="64" t="s">
        <v>2298</v>
      </c>
      <c r="I4228" s="64"/>
      <c r="J4228" s="64" t="s">
        <v>2299</v>
      </c>
      <c r="K4228" s="64"/>
      <c r="L4228" s="64" t="s">
        <v>2300</v>
      </c>
    </row>
    <row r="4229" ht="21" customHeight="1" spans="1:12">
      <c r="A4229" s="65" t="s">
        <v>3806</v>
      </c>
      <c r="B4229" s="66" t="s">
        <v>3807</v>
      </c>
      <c r="C4229" s="66"/>
      <c r="D4229" s="65" t="s">
        <v>14</v>
      </c>
      <c r="E4229" s="65"/>
      <c r="F4229" s="65"/>
      <c r="G4229" s="65" t="s">
        <v>35</v>
      </c>
      <c r="H4229" s="67">
        <v>1</v>
      </c>
      <c r="I4229" s="67"/>
      <c r="J4229" s="70">
        <v>0.73</v>
      </c>
      <c r="K4229" s="70"/>
      <c r="L4229" s="70">
        <f>TRUNC(TRUNC(H4229,8)*J4229,2)</f>
        <v>0.73</v>
      </c>
    </row>
    <row r="4230" ht="15" customHeight="1" spans="1:12">
      <c r="A4230" s="65" t="s">
        <v>3797</v>
      </c>
      <c r="B4230" s="66" t="s">
        <v>3798</v>
      </c>
      <c r="C4230" s="66"/>
      <c r="D4230" s="65" t="s">
        <v>14</v>
      </c>
      <c r="E4230" s="65"/>
      <c r="F4230" s="65"/>
      <c r="G4230" s="65" t="s">
        <v>35</v>
      </c>
      <c r="H4230" s="67">
        <v>0.0059</v>
      </c>
      <c r="I4230" s="67"/>
      <c r="J4230" s="70">
        <v>63.17</v>
      </c>
      <c r="K4230" s="70"/>
      <c r="L4230" s="70">
        <f>TRUNC(TRUNC(H4230,8)*J4230,2)</f>
        <v>0.37</v>
      </c>
    </row>
    <row r="4231" ht="15" customHeight="1" spans="1:12">
      <c r="A4231" s="65" t="s">
        <v>3778</v>
      </c>
      <c r="B4231" s="66" t="s">
        <v>3779</v>
      </c>
      <c r="C4231" s="66"/>
      <c r="D4231" s="65" t="s">
        <v>14</v>
      </c>
      <c r="E4231" s="65"/>
      <c r="F4231" s="65"/>
      <c r="G4231" s="65" t="s">
        <v>35</v>
      </c>
      <c r="H4231" s="67">
        <v>0.0315</v>
      </c>
      <c r="I4231" s="67"/>
      <c r="J4231" s="70">
        <v>2.33</v>
      </c>
      <c r="K4231" s="70"/>
      <c r="L4231" s="70">
        <f>TRUNC(TRUNC(H4231,8)*J4231,2)</f>
        <v>0.07</v>
      </c>
    </row>
    <row r="4232" ht="21" customHeight="1" spans="1:12">
      <c r="A4232" s="65" t="s">
        <v>3799</v>
      </c>
      <c r="B4232" s="66" t="s">
        <v>3800</v>
      </c>
      <c r="C4232" s="66"/>
      <c r="D4232" s="65" t="s">
        <v>14</v>
      </c>
      <c r="E4232" s="65"/>
      <c r="F4232" s="65"/>
      <c r="G4232" s="65" t="s">
        <v>35</v>
      </c>
      <c r="H4232" s="67">
        <v>0.007</v>
      </c>
      <c r="I4232" s="67"/>
      <c r="J4232" s="70">
        <v>71.57</v>
      </c>
      <c r="K4232" s="70"/>
      <c r="L4232" s="70">
        <f>TRUNC(TRUNC(H4232,8)*J4232,2)</f>
        <v>0.5</v>
      </c>
    </row>
    <row r="4233" ht="15" customHeight="1" spans="1:12">
      <c r="A4233" s="2"/>
      <c r="B4233" s="2"/>
      <c r="C4233" s="2"/>
      <c r="D4233" s="2"/>
      <c r="E4233" s="2"/>
      <c r="F4233" s="2"/>
      <c r="G4233" s="2"/>
      <c r="H4233" s="68" t="s">
        <v>2424</v>
      </c>
      <c r="I4233" s="68"/>
      <c r="J4233" s="68"/>
      <c r="K4233" s="68"/>
      <c r="L4233" s="71">
        <f>SUM(L4229:L4232)</f>
        <v>1.67</v>
      </c>
    </row>
    <row r="4234" ht="15" customHeight="1" spans="1:12">
      <c r="A4234" s="63" t="s">
        <v>2389</v>
      </c>
      <c r="B4234" s="63"/>
      <c r="C4234" s="63"/>
      <c r="D4234" s="64" t="s">
        <v>4</v>
      </c>
      <c r="E4234" s="64"/>
      <c r="F4234" s="64"/>
      <c r="G4234" s="64" t="s">
        <v>2297</v>
      </c>
      <c r="H4234" s="64" t="s">
        <v>2298</v>
      </c>
      <c r="I4234" s="64"/>
      <c r="J4234" s="64" t="s">
        <v>2299</v>
      </c>
      <c r="K4234" s="64"/>
      <c r="L4234" s="64" t="s">
        <v>2300</v>
      </c>
    </row>
    <row r="4235" ht="21" customHeight="1" spans="1:12">
      <c r="A4235" s="65" t="s">
        <v>2673</v>
      </c>
      <c r="B4235" s="66" t="s">
        <v>2674</v>
      </c>
      <c r="C4235" s="66"/>
      <c r="D4235" s="65" t="s">
        <v>14</v>
      </c>
      <c r="E4235" s="65"/>
      <c r="F4235" s="65"/>
      <c r="G4235" s="65" t="s">
        <v>2392</v>
      </c>
      <c r="H4235" s="67">
        <v>0.0944</v>
      </c>
      <c r="I4235" s="67"/>
      <c r="J4235" s="70">
        <v>23.37</v>
      </c>
      <c r="K4235" s="70"/>
      <c r="L4235" s="70">
        <f>TRUNC(TRUNC(H4235,8)*J4235,2)</f>
        <v>2.2</v>
      </c>
    </row>
    <row r="4236" ht="21" customHeight="1" spans="1:12">
      <c r="A4236" s="65" t="s">
        <v>2675</v>
      </c>
      <c r="B4236" s="66" t="s">
        <v>2676</v>
      </c>
      <c r="C4236" s="66"/>
      <c r="D4236" s="65" t="s">
        <v>14</v>
      </c>
      <c r="E4236" s="65"/>
      <c r="F4236" s="65"/>
      <c r="G4236" s="65" t="s">
        <v>2392</v>
      </c>
      <c r="H4236" s="67">
        <v>0.0944</v>
      </c>
      <c r="I4236" s="67"/>
      <c r="J4236" s="70">
        <v>31.5</v>
      </c>
      <c r="K4236" s="70"/>
      <c r="L4236" s="70">
        <f>TRUNC(TRUNC(H4236,8)*J4236,2)</f>
        <v>2.97</v>
      </c>
    </row>
    <row r="4237" ht="18" customHeight="1" spans="1:12">
      <c r="A4237" s="2"/>
      <c r="B4237" s="2"/>
      <c r="C4237" s="2"/>
      <c r="D4237" s="2"/>
      <c r="E4237" s="2"/>
      <c r="F4237" s="2"/>
      <c r="G4237" s="2"/>
      <c r="H4237" s="68" t="s">
        <v>2393</v>
      </c>
      <c r="I4237" s="68"/>
      <c r="J4237" s="68"/>
      <c r="K4237" s="68"/>
      <c r="L4237" s="71">
        <f>SUM(L4235:L4236)</f>
        <v>5.17</v>
      </c>
    </row>
    <row r="4238" ht="15" customHeight="1" spans="1:12">
      <c r="A4238" s="2"/>
      <c r="B4238" s="2"/>
      <c r="C4238" s="2"/>
      <c r="D4238" s="2"/>
      <c r="E4238" s="2"/>
      <c r="F4238" s="2"/>
      <c r="G4238" s="2"/>
      <c r="H4238" s="69" t="s">
        <v>2318</v>
      </c>
      <c r="I4238" s="69"/>
      <c r="J4238" s="69"/>
      <c r="K4238" s="69"/>
      <c r="L4238" s="72">
        <f>SUM(L4233,L4237)</f>
        <v>6.84</v>
      </c>
    </row>
    <row r="4239" ht="9.95" customHeight="1" spans="1:12">
      <c r="A4239" s="2"/>
      <c r="B4239" s="2"/>
      <c r="C4239" s="2"/>
      <c r="D4239" s="2"/>
      <c r="E4239" s="2"/>
      <c r="F4239" s="2"/>
      <c r="G4239" s="2"/>
      <c r="H4239" s="61"/>
      <c r="I4239" s="61"/>
      <c r="J4239" s="61"/>
      <c r="K4239" s="61"/>
      <c r="L4239" s="61"/>
    </row>
    <row r="4240" ht="20.1" customHeight="1" spans="1:12">
      <c r="A4240" s="62" t="s">
        <v>3808</v>
      </c>
      <c r="B4240" s="62"/>
      <c r="C4240" s="62"/>
      <c r="D4240" s="62"/>
      <c r="E4240" s="62"/>
      <c r="F4240" s="62"/>
      <c r="G4240" s="62"/>
      <c r="H4240" s="62"/>
      <c r="I4240" s="62"/>
      <c r="J4240" s="62"/>
      <c r="K4240" s="62"/>
      <c r="L4240" s="62"/>
    </row>
    <row r="4241" ht="15" customHeight="1" spans="1:12">
      <c r="A4241" s="63" t="s">
        <v>2413</v>
      </c>
      <c r="B4241" s="63"/>
      <c r="C4241" s="63"/>
      <c r="D4241" s="64" t="s">
        <v>4</v>
      </c>
      <c r="E4241" s="64"/>
      <c r="F4241" s="64"/>
      <c r="G4241" s="64" t="s">
        <v>2297</v>
      </c>
      <c r="H4241" s="64" t="s">
        <v>2298</v>
      </c>
      <c r="I4241" s="64"/>
      <c r="J4241" s="64" t="s">
        <v>2299</v>
      </c>
      <c r="K4241" s="64"/>
      <c r="L4241" s="64" t="s">
        <v>2300</v>
      </c>
    </row>
    <row r="4242" ht="21" customHeight="1" spans="1:12">
      <c r="A4242" s="65" t="s">
        <v>3809</v>
      </c>
      <c r="B4242" s="66" t="s">
        <v>3810</v>
      </c>
      <c r="C4242" s="66"/>
      <c r="D4242" s="65" t="s">
        <v>14</v>
      </c>
      <c r="E4242" s="65"/>
      <c r="F4242" s="65"/>
      <c r="G4242" s="65" t="s">
        <v>35</v>
      </c>
      <c r="H4242" s="67">
        <v>1</v>
      </c>
      <c r="I4242" s="67"/>
      <c r="J4242" s="70">
        <v>3.66</v>
      </c>
      <c r="K4242" s="70"/>
      <c r="L4242" s="70">
        <f>TRUNC(TRUNC(H4242,8)*J4242,2)</f>
        <v>3.66</v>
      </c>
    </row>
    <row r="4243" ht="15" customHeight="1" spans="1:12">
      <c r="A4243" s="65" t="s">
        <v>3797</v>
      </c>
      <c r="B4243" s="66" t="s">
        <v>3798</v>
      </c>
      <c r="C4243" s="66"/>
      <c r="D4243" s="65" t="s">
        <v>14</v>
      </c>
      <c r="E4243" s="65"/>
      <c r="F4243" s="65"/>
      <c r="G4243" s="65" t="s">
        <v>35</v>
      </c>
      <c r="H4243" s="67">
        <v>0.0129</v>
      </c>
      <c r="I4243" s="67"/>
      <c r="J4243" s="70">
        <v>63.17</v>
      </c>
      <c r="K4243" s="70"/>
      <c r="L4243" s="70">
        <f>TRUNC(TRUNC(H4243,8)*J4243,2)</f>
        <v>0.81</v>
      </c>
    </row>
    <row r="4244" ht="15" customHeight="1" spans="1:12">
      <c r="A4244" s="65" t="s">
        <v>3778</v>
      </c>
      <c r="B4244" s="66" t="s">
        <v>3779</v>
      </c>
      <c r="C4244" s="66"/>
      <c r="D4244" s="65" t="s">
        <v>14</v>
      </c>
      <c r="E4244" s="65"/>
      <c r="F4244" s="65"/>
      <c r="G4244" s="65" t="s">
        <v>35</v>
      </c>
      <c r="H4244" s="67">
        <v>0.0161</v>
      </c>
      <c r="I4244" s="67"/>
      <c r="J4244" s="70">
        <v>2.33</v>
      </c>
      <c r="K4244" s="70"/>
      <c r="L4244" s="70">
        <f>TRUNC(TRUNC(H4244,8)*J4244,2)</f>
        <v>0.03</v>
      </c>
    </row>
    <row r="4245" ht="21" customHeight="1" spans="1:12">
      <c r="A4245" s="65" t="s">
        <v>3799</v>
      </c>
      <c r="B4245" s="66" t="s">
        <v>3800</v>
      </c>
      <c r="C4245" s="66"/>
      <c r="D4245" s="65" t="s">
        <v>14</v>
      </c>
      <c r="E4245" s="65"/>
      <c r="F4245" s="65"/>
      <c r="G4245" s="65" t="s">
        <v>35</v>
      </c>
      <c r="H4245" s="67">
        <v>0.0165</v>
      </c>
      <c r="I4245" s="67"/>
      <c r="J4245" s="70">
        <v>71.57</v>
      </c>
      <c r="K4245" s="70"/>
      <c r="L4245" s="70">
        <f>TRUNC(TRUNC(H4245,8)*J4245,2)</f>
        <v>1.18</v>
      </c>
    </row>
    <row r="4246" ht="15" customHeight="1" spans="1:12">
      <c r="A4246" s="2"/>
      <c r="B4246" s="2"/>
      <c r="C4246" s="2"/>
      <c r="D4246" s="2"/>
      <c r="E4246" s="2"/>
      <c r="F4246" s="2"/>
      <c r="G4246" s="2"/>
      <c r="H4246" s="68" t="s">
        <v>2424</v>
      </c>
      <c r="I4246" s="68"/>
      <c r="J4246" s="68"/>
      <c r="K4246" s="68"/>
      <c r="L4246" s="71">
        <f>SUM(L4242:L4245)</f>
        <v>5.68</v>
      </c>
    </row>
    <row r="4247" ht="15" customHeight="1" spans="1:12">
      <c r="A4247" s="63" t="s">
        <v>2389</v>
      </c>
      <c r="B4247" s="63"/>
      <c r="C4247" s="63"/>
      <c r="D4247" s="64" t="s">
        <v>4</v>
      </c>
      <c r="E4247" s="64"/>
      <c r="F4247" s="64"/>
      <c r="G4247" s="64" t="s">
        <v>2297</v>
      </c>
      <c r="H4247" s="64" t="s">
        <v>2298</v>
      </c>
      <c r="I4247" s="64"/>
      <c r="J4247" s="64" t="s">
        <v>2299</v>
      </c>
      <c r="K4247" s="64"/>
      <c r="L4247" s="64" t="s">
        <v>2300</v>
      </c>
    </row>
    <row r="4248" ht="21" customHeight="1" spans="1:12">
      <c r="A4248" s="65" t="s">
        <v>2673</v>
      </c>
      <c r="B4248" s="66" t="s">
        <v>2674</v>
      </c>
      <c r="C4248" s="66"/>
      <c r="D4248" s="65" t="s">
        <v>14</v>
      </c>
      <c r="E4248" s="65"/>
      <c r="F4248" s="65"/>
      <c r="G4248" s="65" t="s">
        <v>2392</v>
      </c>
      <c r="H4248" s="67">
        <v>0.0735</v>
      </c>
      <c r="I4248" s="67"/>
      <c r="J4248" s="70">
        <v>23.37</v>
      </c>
      <c r="K4248" s="70"/>
      <c r="L4248" s="70">
        <f>TRUNC(TRUNC(H4248,8)*J4248,2)</f>
        <v>1.71</v>
      </c>
    </row>
    <row r="4249" ht="21" customHeight="1" spans="1:12">
      <c r="A4249" s="65" t="s">
        <v>2675</v>
      </c>
      <c r="B4249" s="66" t="s">
        <v>2676</v>
      </c>
      <c r="C4249" s="66"/>
      <c r="D4249" s="65" t="s">
        <v>14</v>
      </c>
      <c r="E4249" s="65"/>
      <c r="F4249" s="65"/>
      <c r="G4249" s="65" t="s">
        <v>2392</v>
      </c>
      <c r="H4249" s="67">
        <v>0.0735</v>
      </c>
      <c r="I4249" s="67"/>
      <c r="J4249" s="70">
        <v>31.5</v>
      </c>
      <c r="K4249" s="70"/>
      <c r="L4249" s="70">
        <f>TRUNC(TRUNC(H4249,8)*J4249,2)</f>
        <v>2.31</v>
      </c>
    </row>
    <row r="4250" ht="18" customHeight="1" spans="1:12">
      <c r="A4250" s="2"/>
      <c r="B4250" s="2"/>
      <c r="C4250" s="2"/>
      <c r="D4250" s="2"/>
      <c r="E4250" s="2"/>
      <c r="F4250" s="2"/>
      <c r="G4250" s="2"/>
      <c r="H4250" s="68" t="s">
        <v>2393</v>
      </c>
      <c r="I4250" s="68"/>
      <c r="J4250" s="68"/>
      <c r="K4250" s="68"/>
      <c r="L4250" s="71">
        <f>SUM(L4248:L4249)</f>
        <v>4.02</v>
      </c>
    </row>
    <row r="4251" ht="15" customHeight="1" spans="1:12">
      <c r="A4251" s="2"/>
      <c r="B4251" s="2"/>
      <c r="C4251" s="2"/>
      <c r="D4251" s="2"/>
      <c r="E4251" s="2"/>
      <c r="F4251" s="2"/>
      <c r="G4251" s="2"/>
      <c r="H4251" s="69" t="s">
        <v>2318</v>
      </c>
      <c r="I4251" s="69"/>
      <c r="J4251" s="69"/>
      <c r="K4251" s="69"/>
      <c r="L4251" s="72">
        <f>SUM(L4246,L4250)</f>
        <v>9.7</v>
      </c>
    </row>
    <row r="4252" ht="9.95" customHeight="1" spans="1:12">
      <c r="A4252" s="2"/>
      <c r="B4252" s="2"/>
      <c r="C4252" s="2"/>
      <c r="D4252" s="2"/>
      <c r="E4252" s="2"/>
      <c r="F4252" s="2"/>
      <c r="G4252" s="2"/>
      <c r="H4252" s="61"/>
      <c r="I4252" s="61"/>
      <c r="J4252" s="61"/>
      <c r="K4252" s="61"/>
      <c r="L4252" s="61"/>
    </row>
    <row r="4253" ht="20.1" customHeight="1" spans="1:12">
      <c r="A4253" s="62" t="s">
        <v>3811</v>
      </c>
      <c r="B4253" s="62"/>
      <c r="C4253" s="62"/>
      <c r="D4253" s="62"/>
      <c r="E4253" s="62"/>
      <c r="F4253" s="62"/>
      <c r="G4253" s="62"/>
      <c r="H4253" s="62"/>
      <c r="I4253" s="62"/>
      <c r="J4253" s="62"/>
      <c r="K4253" s="62"/>
      <c r="L4253" s="62"/>
    </row>
    <row r="4254" ht="15" customHeight="1" spans="1:12">
      <c r="A4254" s="63" t="s">
        <v>2413</v>
      </c>
      <c r="B4254" s="63"/>
      <c r="C4254" s="63"/>
      <c r="D4254" s="64" t="s">
        <v>4</v>
      </c>
      <c r="E4254" s="64"/>
      <c r="F4254" s="64"/>
      <c r="G4254" s="64" t="s">
        <v>2297</v>
      </c>
      <c r="H4254" s="64" t="s">
        <v>2298</v>
      </c>
      <c r="I4254" s="64"/>
      <c r="J4254" s="64" t="s">
        <v>2299</v>
      </c>
      <c r="K4254" s="64"/>
      <c r="L4254" s="64" t="s">
        <v>2300</v>
      </c>
    </row>
    <row r="4255" ht="21" customHeight="1" spans="1:12">
      <c r="A4255" s="65" t="s">
        <v>3812</v>
      </c>
      <c r="B4255" s="66" t="s">
        <v>3813</v>
      </c>
      <c r="C4255" s="66"/>
      <c r="D4255" s="65" t="s">
        <v>14</v>
      </c>
      <c r="E4255" s="65"/>
      <c r="F4255" s="65"/>
      <c r="G4255" s="65" t="s">
        <v>35</v>
      </c>
      <c r="H4255" s="67">
        <v>1</v>
      </c>
      <c r="I4255" s="67"/>
      <c r="J4255" s="70">
        <v>9.17</v>
      </c>
      <c r="K4255" s="70"/>
      <c r="L4255" s="70">
        <f>TRUNC(TRUNC(H4255,8)*J4255,2)</f>
        <v>9.17</v>
      </c>
    </row>
    <row r="4256" ht="15" customHeight="1" spans="1:12">
      <c r="A4256" s="65" t="s">
        <v>3797</v>
      </c>
      <c r="B4256" s="66" t="s">
        <v>3798</v>
      </c>
      <c r="C4256" s="66"/>
      <c r="D4256" s="65" t="s">
        <v>14</v>
      </c>
      <c r="E4256" s="65"/>
      <c r="F4256" s="65"/>
      <c r="G4256" s="65" t="s">
        <v>35</v>
      </c>
      <c r="H4256" s="67">
        <v>0.0188</v>
      </c>
      <c r="I4256" s="67"/>
      <c r="J4256" s="70">
        <v>63.17</v>
      </c>
      <c r="K4256" s="70"/>
      <c r="L4256" s="70">
        <f>TRUNC(TRUNC(H4256,8)*J4256,2)</f>
        <v>1.18</v>
      </c>
    </row>
    <row r="4257" ht="15" customHeight="1" spans="1:12">
      <c r="A4257" s="65" t="s">
        <v>3778</v>
      </c>
      <c r="B4257" s="66" t="s">
        <v>3779</v>
      </c>
      <c r="C4257" s="66"/>
      <c r="D4257" s="65" t="s">
        <v>14</v>
      </c>
      <c r="E4257" s="65"/>
      <c r="F4257" s="65"/>
      <c r="G4257" s="65" t="s">
        <v>35</v>
      </c>
      <c r="H4257" s="67">
        <v>0.0206</v>
      </c>
      <c r="I4257" s="67"/>
      <c r="J4257" s="70">
        <v>2.33</v>
      </c>
      <c r="K4257" s="70"/>
      <c r="L4257" s="70">
        <f>TRUNC(TRUNC(H4257,8)*J4257,2)</f>
        <v>0.04</v>
      </c>
    </row>
    <row r="4258" ht="21" customHeight="1" spans="1:12">
      <c r="A4258" s="65" t="s">
        <v>3799</v>
      </c>
      <c r="B4258" s="66" t="s">
        <v>3800</v>
      </c>
      <c r="C4258" s="66"/>
      <c r="D4258" s="65" t="s">
        <v>14</v>
      </c>
      <c r="E4258" s="65"/>
      <c r="F4258" s="65"/>
      <c r="G4258" s="65" t="s">
        <v>35</v>
      </c>
      <c r="H4258" s="67">
        <v>0.026</v>
      </c>
      <c r="I4258" s="67"/>
      <c r="J4258" s="70">
        <v>71.57</v>
      </c>
      <c r="K4258" s="70"/>
      <c r="L4258" s="70">
        <f>TRUNC(TRUNC(H4258,8)*J4258,2)</f>
        <v>1.86</v>
      </c>
    </row>
    <row r="4259" ht="15" customHeight="1" spans="1:12">
      <c r="A4259" s="2"/>
      <c r="B4259" s="2"/>
      <c r="C4259" s="2"/>
      <c r="D4259" s="2"/>
      <c r="E4259" s="2"/>
      <c r="F4259" s="2"/>
      <c r="G4259" s="2"/>
      <c r="H4259" s="68" t="s">
        <v>2424</v>
      </c>
      <c r="I4259" s="68"/>
      <c r="J4259" s="68"/>
      <c r="K4259" s="68"/>
      <c r="L4259" s="71">
        <f>SUM(L4255:L4258)</f>
        <v>12.25</v>
      </c>
    </row>
    <row r="4260" ht="15" customHeight="1" spans="1:12">
      <c r="A4260" s="63" t="s">
        <v>2389</v>
      </c>
      <c r="B4260" s="63"/>
      <c r="C4260" s="63"/>
      <c r="D4260" s="64" t="s">
        <v>4</v>
      </c>
      <c r="E4260" s="64"/>
      <c r="F4260" s="64"/>
      <c r="G4260" s="64" t="s">
        <v>2297</v>
      </c>
      <c r="H4260" s="64" t="s">
        <v>2298</v>
      </c>
      <c r="I4260" s="64"/>
      <c r="J4260" s="64" t="s">
        <v>2299</v>
      </c>
      <c r="K4260" s="64"/>
      <c r="L4260" s="64" t="s">
        <v>2300</v>
      </c>
    </row>
    <row r="4261" ht="21" customHeight="1" spans="1:12">
      <c r="A4261" s="65" t="s">
        <v>2673</v>
      </c>
      <c r="B4261" s="66" t="s">
        <v>2674</v>
      </c>
      <c r="C4261" s="66"/>
      <c r="D4261" s="65" t="s">
        <v>14</v>
      </c>
      <c r="E4261" s="65"/>
      <c r="F4261" s="65"/>
      <c r="G4261" s="65" t="s">
        <v>2392</v>
      </c>
      <c r="H4261" s="67">
        <v>0.0924</v>
      </c>
      <c r="I4261" s="67"/>
      <c r="J4261" s="70">
        <v>23.37</v>
      </c>
      <c r="K4261" s="70"/>
      <c r="L4261" s="70">
        <f>TRUNC(TRUNC(H4261,8)*J4261,2)</f>
        <v>2.15</v>
      </c>
    </row>
    <row r="4262" ht="21" customHeight="1" spans="1:12">
      <c r="A4262" s="65" t="s">
        <v>2675</v>
      </c>
      <c r="B4262" s="66" t="s">
        <v>2676</v>
      </c>
      <c r="C4262" s="66"/>
      <c r="D4262" s="65" t="s">
        <v>14</v>
      </c>
      <c r="E4262" s="65"/>
      <c r="F4262" s="65"/>
      <c r="G4262" s="65" t="s">
        <v>2392</v>
      </c>
      <c r="H4262" s="67">
        <v>0.0924</v>
      </c>
      <c r="I4262" s="67"/>
      <c r="J4262" s="70">
        <v>31.5</v>
      </c>
      <c r="K4262" s="70"/>
      <c r="L4262" s="70">
        <f>TRUNC(TRUNC(H4262,8)*J4262,2)</f>
        <v>2.91</v>
      </c>
    </row>
    <row r="4263" ht="18" customHeight="1" spans="1:12">
      <c r="A4263" s="2"/>
      <c r="B4263" s="2"/>
      <c r="C4263" s="2"/>
      <c r="D4263" s="2"/>
      <c r="E4263" s="2"/>
      <c r="F4263" s="2"/>
      <c r="G4263" s="2"/>
      <c r="H4263" s="68" t="s">
        <v>2393</v>
      </c>
      <c r="I4263" s="68"/>
      <c r="J4263" s="68"/>
      <c r="K4263" s="68"/>
      <c r="L4263" s="71">
        <f>SUM(L4261:L4262)</f>
        <v>5.06</v>
      </c>
    </row>
    <row r="4264" ht="15" customHeight="1" spans="1:12">
      <c r="A4264" s="2"/>
      <c r="B4264" s="2"/>
      <c r="C4264" s="2"/>
      <c r="D4264" s="2"/>
      <c r="E4264" s="2"/>
      <c r="F4264" s="2"/>
      <c r="G4264" s="2"/>
      <c r="H4264" s="69" t="s">
        <v>2318</v>
      </c>
      <c r="I4264" s="69"/>
      <c r="J4264" s="69"/>
      <c r="K4264" s="69"/>
      <c r="L4264" s="72">
        <f>SUM(L4259,L4263)</f>
        <v>17.31</v>
      </c>
    </row>
    <row r="4265" ht="9.95" customHeight="1" spans="1:12">
      <c r="A4265" s="2"/>
      <c r="B4265" s="2"/>
      <c r="C4265" s="2"/>
      <c r="D4265" s="2"/>
      <c r="E4265" s="2"/>
      <c r="F4265" s="2"/>
      <c r="G4265" s="2"/>
      <c r="H4265" s="61"/>
      <c r="I4265" s="61"/>
      <c r="J4265" s="61"/>
      <c r="K4265" s="61"/>
      <c r="L4265" s="61"/>
    </row>
    <row r="4266" ht="20.1" customHeight="1" spans="1:12">
      <c r="A4266" s="62" t="s">
        <v>3814</v>
      </c>
      <c r="B4266" s="62"/>
      <c r="C4266" s="62"/>
      <c r="D4266" s="62"/>
      <c r="E4266" s="62"/>
      <c r="F4266" s="62"/>
      <c r="G4266" s="62"/>
      <c r="H4266" s="62"/>
      <c r="I4266" s="62"/>
      <c r="J4266" s="62"/>
      <c r="K4266" s="62"/>
      <c r="L4266" s="62"/>
    </row>
    <row r="4267" ht="15" customHeight="1" spans="1:12">
      <c r="A4267" s="63" t="s">
        <v>2413</v>
      </c>
      <c r="B4267" s="63"/>
      <c r="C4267" s="63"/>
      <c r="D4267" s="64" t="s">
        <v>4</v>
      </c>
      <c r="E4267" s="64"/>
      <c r="F4267" s="64"/>
      <c r="G4267" s="64" t="s">
        <v>2297</v>
      </c>
      <c r="H4267" s="64" t="s">
        <v>2298</v>
      </c>
      <c r="I4267" s="64"/>
      <c r="J4267" s="64" t="s">
        <v>2299</v>
      </c>
      <c r="K4267" s="64"/>
      <c r="L4267" s="64" t="s">
        <v>2300</v>
      </c>
    </row>
    <row r="4268" ht="15" customHeight="1" spans="1:12">
      <c r="A4268" s="65" t="s">
        <v>3797</v>
      </c>
      <c r="B4268" s="66" t="s">
        <v>3798</v>
      </c>
      <c r="C4268" s="66"/>
      <c r="D4268" s="65" t="s">
        <v>14</v>
      </c>
      <c r="E4268" s="65"/>
      <c r="F4268" s="65"/>
      <c r="G4268" s="65" t="s">
        <v>35</v>
      </c>
      <c r="H4268" s="67">
        <v>0.0082</v>
      </c>
      <c r="I4268" s="67"/>
      <c r="J4268" s="70">
        <v>63.17</v>
      </c>
      <c r="K4268" s="70"/>
      <c r="L4268" s="70">
        <f>TRUNC(TRUNC(H4268,8)*J4268,2)</f>
        <v>0.51</v>
      </c>
    </row>
    <row r="4269" ht="21" customHeight="1" spans="1:12">
      <c r="A4269" s="65" t="s">
        <v>3815</v>
      </c>
      <c r="B4269" s="66" t="s">
        <v>3816</v>
      </c>
      <c r="C4269" s="66"/>
      <c r="D4269" s="65" t="s">
        <v>14</v>
      </c>
      <c r="E4269" s="65"/>
      <c r="F4269" s="65"/>
      <c r="G4269" s="65" t="s">
        <v>35</v>
      </c>
      <c r="H4269" s="67">
        <v>1</v>
      </c>
      <c r="I4269" s="67"/>
      <c r="J4269" s="70">
        <v>0.78</v>
      </c>
      <c r="K4269" s="70"/>
      <c r="L4269" s="70">
        <f>TRUNC(TRUNC(H4269,8)*J4269,2)</f>
        <v>0.78</v>
      </c>
    </row>
    <row r="4270" ht="15" customHeight="1" spans="1:12">
      <c r="A4270" s="65" t="s">
        <v>3778</v>
      </c>
      <c r="B4270" s="66" t="s">
        <v>3779</v>
      </c>
      <c r="C4270" s="66"/>
      <c r="D4270" s="65" t="s">
        <v>14</v>
      </c>
      <c r="E4270" s="65"/>
      <c r="F4270" s="65"/>
      <c r="G4270" s="65" t="s">
        <v>35</v>
      </c>
      <c r="H4270" s="67">
        <v>0.0331</v>
      </c>
      <c r="I4270" s="67"/>
      <c r="J4270" s="70">
        <v>2.33</v>
      </c>
      <c r="K4270" s="70"/>
      <c r="L4270" s="70">
        <f>TRUNC(TRUNC(H4270,8)*J4270,2)</f>
        <v>0.07</v>
      </c>
    </row>
    <row r="4271" ht="21" customHeight="1" spans="1:12">
      <c r="A4271" s="65" t="s">
        <v>3799</v>
      </c>
      <c r="B4271" s="66" t="s">
        <v>3800</v>
      </c>
      <c r="C4271" s="66"/>
      <c r="D4271" s="65" t="s">
        <v>14</v>
      </c>
      <c r="E4271" s="65"/>
      <c r="F4271" s="65"/>
      <c r="G4271" s="65" t="s">
        <v>35</v>
      </c>
      <c r="H4271" s="67">
        <v>0.0095</v>
      </c>
      <c r="I4271" s="67"/>
      <c r="J4271" s="70">
        <v>71.57</v>
      </c>
      <c r="K4271" s="70"/>
      <c r="L4271" s="70">
        <f>TRUNC(TRUNC(H4271,8)*J4271,2)</f>
        <v>0.67</v>
      </c>
    </row>
    <row r="4272" ht="15" customHeight="1" spans="1:12">
      <c r="A4272" s="2"/>
      <c r="B4272" s="2"/>
      <c r="C4272" s="2"/>
      <c r="D4272" s="2"/>
      <c r="E4272" s="2"/>
      <c r="F4272" s="2"/>
      <c r="G4272" s="2"/>
      <c r="H4272" s="68" t="s">
        <v>2424</v>
      </c>
      <c r="I4272" s="68"/>
      <c r="J4272" s="68"/>
      <c r="K4272" s="68"/>
      <c r="L4272" s="71">
        <f>SUM(L4268:L4271)</f>
        <v>2.03</v>
      </c>
    </row>
    <row r="4273" ht="15" customHeight="1" spans="1:12">
      <c r="A4273" s="63" t="s">
        <v>2389</v>
      </c>
      <c r="B4273" s="63"/>
      <c r="C4273" s="63"/>
      <c r="D4273" s="64" t="s">
        <v>4</v>
      </c>
      <c r="E4273" s="64"/>
      <c r="F4273" s="64"/>
      <c r="G4273" s="64" t="s">
        <v>2297</v>
      </c>
      <c r="H4273" s="64" t="s">
        <v>2298</v>
      </c>
      <c r="I4273" s="64"/>
      <c r="J4273" s="64" t="s">
        <v>2299</v>
      </c>
      <c r="K4273" s="64"/>
      <c r="L4273" s="64" t="s">
        <v>2300</v>
      </c>
    </row>
    <row r="4274" ht="21" customHeight="1" spans="1:12">
      <c r="A4274" s="65" t="s">
        <v>2673</v>
      </c>
      <c r="B4274" s="66" t="s">
        <v>2674</v>
      </c>
      <c r="C4274" s="66"/>
      <c r="D4274" s="65" t="s">
        <v>14</v>
      </c>
      <c r="E4274" s="65"/>
      <c r="F4274" s="65"/>
      <c r="G4274" s="65" t="s">
        <v>2392</v>
      </c>
      <c r="H4274" s="67">
        <v>0.0994</v>
      </c>
      <c r="I4274" s="67"/>
      <c r="J4274" s="70">
        <v>23.37</v>
      </c>
      <c r="K4274" s="70"/>
      <c r="L4274" s="70">
        <f>TRUNC(TRUNC(H4274,8)*J4274,2)</f>
        <v>2.32</v>
      </c>
    </row>
    <row r="4275" ht="21" customHeight="1" spans="1:12">
      <c r="A4275" s="65" t="s">
        <v>2675</v>
      </c>
      <c r="B4275" s="66" t="s">
        <v>2676</v>
      </c>
      <c r="C4275" s="66"/>
      <c r="D4275" s="65" t="s">
        <v>14</v>
      </c>
      <c r="E4275" s="65"/>
      <c r="F4275" s="65"/>
      <c r="G4275" s="65" t="s">
        <v>2392</v>
      </c>
      <c r="H4275" s="67">
        <v>0.0994</v>
      </c>
      <c r="I4275" s="67"/>
      <c r="J4275" s="70">
        <v>31.5</v>
      </c>
      <c r="K4275" s="70"/>
      <c r="L4275" s="70">
        <f>TRUNC(TRUNC(H4275,8)*J4275,2)</f>
        <v>3.13</v>
      </c>
    </row>
    <row r="4276" ht="18" customHeight="1" spans="1:12">
      <c r="A4276" s="2"/>
      <c r="B4276" s="2"/>
      <c r="C4276" s="2"/>
      <c r="D4276" s="2"/>
      <c r="E4276" s="2"/>
      <c r="F4276" s="2"/>
      <c r="G4276" s="2"/>
      <c r="H4276" s="68" t="s">
        <v>2393</v>
      </c>
      <c r="I4276" s="68"/>
      <c r="J4276" s="68"/>
      <c r="K4276" s="68"/>
      <c r="L4276" s="71">
        <f>SUM(L4274:L4275)</f>
        <v>5.45</v>
      </c>
    </row>
    <row r="4277" ht="15" customHeight="1" spans="1:12">
      <c r="A4277" s="2"/>
      <c r="B4277" s="2"/>
      <c r="C4277" s="2"/>
      <c r="D4277" s="2"/>
      <c r="E4277" s="2"/>
      <c r="F4277" s="2"/>
      <c r="G4277" s="2"/>
      <c r="H4277" s="69" t="s">
        <v>2318</v>
      </c>
      <c r="I4277" s="69"/>
      <c r="J4277" s="69"/>
      <c r="K4277" s="69"/>
      <c r="L4277" s="72">
        <f>SUM(L4272,L4276)</f>
        <v>7.48</v>
      </c>
    </row>
    <row r="4278" ht="9.95" customHeight="1" spans="1:12">
      <c r="A4278" s="2"/>
      <c r="B4278" s="2"/>
      <c r="C4278" s="2"/>
      <c r="D4278" s="2"/>
      <c r="E4278" s="2"/>
      <c r="F4278" s="2"/>
      <c r="G4278" s="2"/>
      <c r="H4278" s="61"/>
      <c r="I4278" s="61"/>
      <c r="J4278" s="61"/>
      <c r="K4278" s="61"/>
      <c r="L4278" s="61"/>
    </row>
    <row r="4279" ht="20.1" customHeight="1" spans="1:12">
      <c r="A4279" s="62" t="s">
        <v>3817</v>
      </c>
      <c r="B4279" s="62"/>
      <c r="C4279" s="62"/>
      <c r="D4279" s="62"/>
      <c r="E4279" s="62"/>
      <c r="F4279" s="62"/>
      <c r="G4279" s="62"/>
      <c r="H4279" s="62"/>
      <c r="I4279" s="62"/>
      <c r="J4279" s="62"/>
      <c r="K4279" s="62"/>
      <c r="L4279" s="62"/>
    </row>
    <row r="4280" ht="15" customHeight="1" spans="1:12">
      <c r="A4280" s="63" t="s">
        <v>2413</v>
      </c>
      <c r="B4280" s="63"/>
      <c r="C4280" s="63"/>
      <c r="D4280" s="64" t="s">
        <v>4</v>
      </c>
      <c r="E4280" s="64"/>
      <c r="F4280" s="64"/>
      <c r="G4280" s="64" t="s">
        <v>2297</v>
      </c>
      <c r="H4280" s="64" t="s">
        <v>2298</v>
      </c>
      <c r="I4280" s="64"/>
      <c r="J4280" s="64" t="s">
        <v>2299</v>
      </c>
      <c r="K4280" s="64"/>
      <c r="L4280" s="64" t="s">
        <v>2300</v>
      </c>
    </row>
    <row r="4281" ht="15" customHeight="1" spans="1:12">
      <c r="A4281" s="65" t="s">
        <v>3797</v>
      </c>
      <c r="B4281" s="66" t="s">
        <v>3798</v>
      </c>
      <c r="C4281" s="66"/>
      <c r="D4281" s="65" t="s">
        <v>14</v>
      </c>
      <c r="E4281" s="65"/>
      <c r="F4281" s="65"/>
      <c r="G4281" s="65" t="s">
        <v>35</v>
      </c>
      <c r="H4281" s="67">
        <v>0.0141</v>
      </c>
      <c r="I4281" s="67"/>
      <c r="J4281" s="70">
        <v>63.17</v>
      </c>
      <c r="K4281" s="70"/>
      <c r="L4281" s="70">
        <f>TRUNC(TRUNC(H4281,8)*J4281,2)</f>
        <v>0.89</v>
      </c>
    </row>
    <row r="4282" ht="21" customHeight="1" spans="1:12">
      <c r="A4282" s="65" t="s">
        <v>3818</v>
      </c>
      <c r="B4282" s="66" t="s">
        <v>3819</v>
      </c>
      <c r="C4282" s="66"/>
      <c r="D4282" s="65" t="s">
        <v>14</v>
      </c>
      <c r="E4282" s="65"/>
      <c r="F4282" s="65"/>
      <c r="G4282" s="65" t="s">
        <v>35</v>
      </c>
      <c r="H4282" s="67">
        <v>1</v>
      </c>
      <c r="I4282" s="67"/>
      <c r="J4282" s="70">
        <v>3</v>
      </c>
      <c r="K4282" s="70"/>
      <c r="L4282" s="70">
        <f>TRUNC(TRUNC(H4282,8)*J4282,2)</f>
        <v>3</v>
      </c>
    </row>
    <row r="4283" ht="15" customHeight="1" spans="1:12">
      <c r="A4283" s="65" t="s">
        <v>3778</v>
      </c>
      <c r="B4283" s="66" t="s">
        <v>3779</v>
      </c>
      <c r="C4283" s="66"/>
      <c r="D4283" s="65" t="s">
        <v>14</v>
      </c>
      <c r="E4283" s="65"/>
      <c r="F4283" s="65"/>
      <c r="G4283" s="65" t="s">
        <v>35</v>
      </c>
      <c r="H4283" s="67">
        <v>0.0174</v>
      </c>
      <c r="I4283" s="67"/>
      <c r="J4283" s="70">
        <v>2.33</v>
      </c>
      <c r="K4283" s="70"/>
      <c r="L4283" s="70">
        <f>TRUNC(TRUNC(H4283,8)*J4283,2)</f>
        <v>0.04</v>
      </c>
    </row>
    <row r="4284" ht="21" customHeight="1" spans="1:12">
      <c r="A4284" s="65" t="s">
        <v>3799</v>
      </c>
      <c r="B4284" s="66" t="s">
        <v>3800</v>
      </c>
      <c r="C4284" s="66"/>
      <c r="D4284" s="65" t="s">
        <v>14</v>
      </c>
      <c r="E4284" s="65"/>
      <c r="F4284" s="65"/>
      <c r="G4284" s="65" t="s">
        <v>35</v>
      </c>
      <c r="H4284" s="67">
        <v>0.018</v>
      </c>
      <c r="I4284" s="67"/>
      <c r="J4284" s="70">
        <v>71.57</v>
      </c>
      <c r="K4284" s="70"/>
      <c r="L4284" s="70">
        <f>TRUNC(TRUNC(H4284,8)*J4284,2)</f>
        <v>1.28</v>
      </c>
    </row>
    <row r="4285" ht="15" customHeight="1" spans="1:12">
      <c r="A4285" s="2"/>
      <c r="B4285" s="2"/>
      <c r="C4285" s="2"/>
      <c r="D4285" s="2"/>
      <c r="E4285" s="2"/>
      <c r="F4285" s="2"/>
      <c r="G4285" s="2"/>
      <c r="H4285" s="68" t="s">
        <v>2424</v>
      </c>
      <c r="I4285" s="68"/>
      <c r="J4285" s="68"/>
      <c r="K4285" s="68"/>
      <c r="L4285" s="71">
        <f>SUM(L4281:L4284)</f>
        <v>5.21</v>
      </c>
    </row>
    <row r="4286" ht="15" customHeight="1" spans="1:12">
      <c r="A4286" s="63" t="s">
        <v>2389</v>
      </c>
      <c r="B4286" s="63"/>
      <c r="C4286" s="63"/>
      <c r="D4286" s="64" t="s">
        <v>4</v>
      </c>
      <c r="E4286" s="64"/>
      <c r="F4286" s="64"/>
      <c r="G4286" s="64" t="s">
        <v>2297</v>
      </c>
      <c r="H4286" s="64" t="s">
        <v>2298</v>
      </c>
      <c r="I4286" s="64"/>
      <c r="J4286" s="64" t="s">
        <v>2299</v>
      </c>
      <c r="K4286" s="64"/>
      <c r="L4286" s="64" t="s">
        <v>2300</v>
      </c>
    </row>
    <row r="4287" ht="21" customHeight="1" spans="1:12">
      <c r="A4287" s="65" t="s">
        <v>2673</v>
      </c>
      <c r="B4287" s="66" t="s">
        <v>2674</v>
      </c>
      <c r="C4287" s="66"/>
      <c r="D4287" s="65" t="s">
        <v>14</v>
      </c>
      <c r="E4287" s="65"/>
      <c r="F4287" s="65"/>
      <c r="G4287" s="65" t="s">
        <v>2392</v>
      </c>
      <c r="H4287" s="67">
        <v>0.0771</v>
      </c>
      <c r="I4287" s="67"/>
      <c r="J4287" s="70">
        <v>23.37</v>
      </c>
      <c r="K4287" s="70"/>
      <c r="L4287" s="70">
        <f>TRUNC(TRUNC(H4287,8)*J4287,2)</f>
        <v>1.8</v>
      </c>
    </row>
    <row r="4288" ht="21" customHeight="1" spans="1:12">
      <c r="A4288" s="65" t="s">
        <v>2675</v>
      </c>
      <c r="B4288" s="66" t="s">
        <v>2676</v>
      </c>
      <c r="C4288" s="66"/>
      <c r="D4288" s="65" t="s">
        <v>14</v>
      </c>
      <c r="E4288" s="65"/>
      <c r="F4288" s="65"/>
      <c r="G4288" s="65" t="s">
        <v>2392</v>
      </c>
      <c r="H4288" s="67">
        <v>0.0771</v>
      </c>
      <c r="I4288" s="67"/>
      <c r="J4288" s="70">
        <v>31.5</v>
      </c>
      <c r="K4288" s="70"/>
      <c r="L4288" s="70">
        <f>TRUNC(TRUNC(H4288,8)*J4288,2)</f>
        <v>2.42</v>
      </c>
    </row>
    <row r="4289" ht="18" customHeight="1" spans="1:12">
      <c r="A4289" s="2"/>
      <c r="B4289" s="2"/>
      <c r="C4289" s="2"/>
      <c r="D4289" s="2"/>
      <c r="E4289" s="2"/>
      <c r="F4289" s="2"/>
      <c r="G4289" s="2"/>
      <c r="H4289" s="68" t="s">
        <v>2393</v>
      </c>
      <c r="I4289" s="68"/>
      <c r="J4289" s="68"/>
      <c r="K4289" s="68"/>
      <c r="L4289" s="71">
        <f>SUM(L4287:L4288)</f>
        <v>4.22</v>
      </c>
    </row>
    <row r="4290" ht="15" customHeight="1" spans="1:12">
      <c r="A4290" s="2"/>
      <c r="B4290" s="2"/>
      <c r="C4290" s="2"/>
      <c r="D4290" s="2"/>
      <c r="E4290" s="2"/>
      <c r="F4290" s="2"/>
      <c r="G4290" s="2"/>
      <c r="H4290" s="69" t="s">
        <v>2318</v>
      </c>
      <c r="I4290" s="69"/>
      <c r="J4290" s="69"/>
      <c r="K4290" s="69"/>
      <c r="L4290" s="72">
        <f>SUM(L4285,L4289)</f>
        <v>9.43</v>
      </c>
    </row>
    <row r="4291" ht="9.95" customHeight="1" spans="1:12">
      <c r="A4291" s="2"/>
      <c r="B4291" s="2"/>
      <c r="C4291" s="2"/>
      <c r="D4291" s="2"/>
      <c r="E4291" s="2"/>
      <c r="F4291" s="2"/>
      <c r="G4291" s="2"/>
      <c r="H4291" s="61"/>
      <c r="I4291" s="61"/>
      <c r="J4291" s="61"/>
      <c r="K4291" s="61"/>
      <c r="L4291" s="61"/>
    </row>
    <row r="4292" ht="20.1" customHeight="1" spans="1:12">
      <c r="A4292" s="62" t="s">
        <v>3820</v>
      </c>
      <c r="B4292" s="62"/>
      <c r="C4292" s="62"/>
      <c r="D4292" s="62"/>
      <c r="E4292" s="62"/>
      <c r="F4292" s="62"/>
      <c r="G4292" s="62"/>
      <c r="H4292" s="62"/>
      <c r="I4292" s="62"/>
      <c r="J4292" s="62"/>
      <c r="K4292" s="62"/>
      <c r="L4292" s="62"/>
    </row>
    <row r="4293" ht="15" customHeight="1" spans="1:12">
      <c r="A4293" s="63" t="s">
        <v>2413</v>
      </c>
      <c r="B4293" s="63"/>
      <c r="C4293" s="63"/>
      <c r="D4293" s="64" t="s">
        <v>4</v>
      </c>
      <c r="E4293" s="64"/>
      <c r="F4293" s="64"/>
      <c r="G4293" s="64" t="s">
        <v>2297</v>
      </c>
      <c r="H4293" s="64" t="s">
        <v>2298</v>
      </c>
      <c r="I4293" s="64"/>
      <c r="J4293" s="64" t="s">
        <v>2299</v>
      </c>
      <c r="K4293" s="64"/>
      <c r="L4293" s="64" t="s">
        <v>2300</v>
      </c>
    </row>
    <row r="4294" ht="15" customHeight="1" spans="1:12">
      <c r="A4294" s="65" t="s">
        <v>3797</v>
      </c>
      <c r="B4294" s="66" t="s">
        <v>3798</v>
      </c>
      <c r="C4294" s="66"/>
      <c r="D4294" s="65" t="s">
        <v>14</v>
      </c>
      <c r="E4294" s="65"/>
      <c r="F4294" s="65"/>
      <c r="G4294" s="65" t="s">
        <v>35</v>
      </c>
      <c r="H4294" s="67">
        <v>0.0188</v>
      </c>
      <c r="I4294" s="67"/>
      <c r="J4294" s="70">
        <v>63.17</v>
      </c>
      <c r="K4294" s="70"/>
      <c r="L4294" s="70">
        <f>TRUNC(TRUNC(H4294,8)*J4294,2)</f>
        <v>1.18</v>
      </c>
    </row>
    <row r="4295" ht="21" customHeight="1" spans="1:12">
      <c r="A4295" s="65" t="s">
        <v>3821</v>
      </c>
      <c r="B4295" s="66" t="s">
        <v>3822</v>
      </c>
      <c r="C4295" s="66"/>
      <c r="D4295" s="65" t="s">
        <v>14</v>
      </c>
      <c r="E4295" s="65"/>
      <c r="F4295" s="65"/>
      <c r="G4295" s="65" t="s">
        <v>35</v>
      </c>
      <c r="H4295" s="67">
        <v>1</v>
      </c>
      <c r="I4295" s="67"/>
      <c r="J4295" s="70">
        <v>13.55</v>
      </c>
      <c r="K4295" s="70"/>
      <c r="L4295" s="70">
        <f>TRUNC(TRUNC(H4295,8)*J4295,2)</f>
        <v>13.55</v>
      </c>
    </row>
    <row r="4296" ht="15" customHeight="1" spans="1:12">
      <c r="A4296" s="65" t="s">
        <v>3778</v>
      </c>
      <c r="B4296" s="66" t="s">
        <v>3779</v>
      </c>
      <c r="C4296" s="66"/>
      <c r="D4296" s="65" t="s">
        <v>14</v>
      </c>
      <c r="E4296" s="65"/>
      <c r="F4296" s="65"/>
      <c r="G4296" s="65" t="s">
        <v>35</v>
      </c>
      <c r="H4296" s="67">
        <v>0.0206</v>
      </c>
      <c r="I4296" s="67"/>
      <c r="J4296" s="70">
        <v>2.33</v>
      </c>
      <c r="K4296" s="70"/>
      <c r="L4296" s="70">
        <f>TRUNC(TRUNC(H4296,8)*J4296,2)</f>
        <v>0.04</v>
      </c>
    </row>
    <row r="4297" ht="21" customHeight="1" spans="1:12">
      <c r="A4297" s="65" t="s">
        <v>3799</v>
      </c>
      <c r="B4297" s="66" t="s">
        <v>3800</v>
      </c>
      <c r="C4297" s="66"/>
      <c r="D4297" s="65" t="s">
        <v>14</v>
      </c>
      <c r="E4297" s="65"/>
      <c r="F4297" s="65"/>
      <c r="G4297" s="65" t="s">
        <v>35</v>
      </c>
      <c r="H4297" s="67">
        <v>0.026</v>
      </c>
      <c r="I4297" s="67"/>
      <c r="J4297" s="70">
        <v>71.57</v>
      </c>
      <c r="K4297" s="70"/>
      <c r="L4297" s="70">
        <f>TRUNC(TRUNC(H4297,8)*J4297,2)</f>
        <v>1.86</v>
      </c>
    </row>
    <row r="4298" ht="15" customHeight="1" spans="1:12">
      <c r="A4298" s="2"/>
      <c r="B4298" s="2"/>
      <c r="C4298" s="2"/>
      <c r="D4298" s="2"/>
      <c r="E4298" s="2"/>
      <c r="F4298" s="2"/>
      <c r="G4298" s="2"/>
      <c r="H4298" s="68" t="s">
        <v>2424</v>
      </c>
      <c r="I4298" s="68"/>
      <c r="J4298" s="68"/>
      <c r="K4298" s="68"/>
      <c r="L4298" s="71">
        <f>SUM(L4294:L4297)</f>
        <v>16.63</v>
      </c>
    </row>
    <row r="4299" ht="15" customHeight="1" spans="1:12">
      <c r="A4299" s="63" t="s">
        <v>2389</v>
      </c>
      <c r="B4299" s="63"/>
      <c r="C4299" s="63"/>
      <c r="D4299" s="64" t="s">
        <v>4</v>
      </c>
      <c r="E4299" s="64"/>
      <c r="F4299" s="64"/>
      <c r="G4299" s="64" t="s">
        <v>2297</v>
      </c>
      <c r="H4299" s="64" t="s">
        <v>2298</v>
      </c>
      <c r="I4299" s="64"/>
      <c r="J4299" s="64" t="s">
        <v>2299</v>
      </c>
      <c r="K4299" s="64"/>
      <c r="L4299" s="64" t="s">
        <v>2300</v>
      </c>
    </row>
    <row r="4300" ht="21" customHeight="1" spans="1:12">
      <c r="A4300" s="65" t="s">
        <v>2673</v>
      </c>
      <c r="B4300" s="66" t="s">
        <v>2674</v>
      </c>
      <c r="C4300" s="66"/>
      <c r="D4300" s="65" t="s">
        <v>14</v>
      </c>
      <c r="E4300" s="65"/>
      <c r="F4300" s="65"/>
      <c r="G4300" s="65" t="s">
        <v>2392</v>
      </c>
      <c r="H4300" s="67">
        <v>0.0924</v>
      </c>
      <c r="I4300" s="67"/>
      <c r="J4300" s="70">
        <v>23.37</v>
      </c>
      <c r="K4300" s="70"/>
      <c r="L4300" s="70">
        <f>TRUNC(TRUNC(H4300,8)*J4300,2)</f>
        <v>2.15</v>
      </c>
    </row>
    <row r="4301" ht="21" customHeight="1" spans="1:12">
      <c r="A4301" s="65" t="s">
        <v>2675</v>
      </c>
      <c r="B4301" s="66" t="s">
        <v>2676</v>
      </c>
      <c r="C4301" s="66"/>
      <c r="D4301" s="65" t="s">
        <v>14</v>
      </c>
      <c r="E4301" s="65"/>
      <c r="F4301" s="65"/>
      <c r="G4301" s="65" t="s">
        <v>2392</v>
      </c>
      <c r="H4301" s="67">
        <v>0.0924</v>
      </c>
      <c r="I4301" s="67"/>
      <c r="J4301" s="70">
        <v>31.5</v>
      </c>
      <c r="K4301" s="70"/>
      <c r="L4301" s="70">
        <f>TRUNC(TRUNC(H4301,8)*J4301,2)</f>
        <v>2.91</v>
      </c>
    </row>
    <row r="4302" ht="18" customHeight="1" spans="1:12">
      <c r="A4302" s="2"/>
      <c r="B4302" s="2"/>
      <c r="C4302" s="2"/>
      <c r="D4302" s="2"/>
      <c r="E4302" s="2"/>
      <c r="F4302" s="2"/>
      <c r="G4302" s="2"/>
      <c r="H4302" s="68" t="s">
        <v>2393</v>
      </c>
      <c r="I4302" s="68"/>
      <c r="J4302" s="68"/>
      <c r="K4302" s="68"/>
      <c r="L4302" s="71">
        <f>SUM(L4300:L4301)</f>
        <v>5.06</v>
      </c>
    </row>
    <row r="4303" ht="15" customHeight="1" spans="1:12">
      <c r="A4303" s="2"/>
      <c r="B4303" s="2"/>
      <c r="C4303" s="2"/>
      <c r="D4303" s="2"/>
      <c r="E4303" s="2"/>
      <c r="F4303" s="2"/>
      <c r="G4303" s="2"/>
      <c r="H4303" s="69" t="s">
        <v>2318</v>
      </c>
      <c r="I4303" s="69"/>
      <c r="J4303" s="69"/>
      <c r="K4303" s="69"/>
      <c r="L4303" s="72">
        <f>SUM(L4298,L4302)</f>
        <v>21.69</v>
      </c>
    </row>
    <row r="4304" ht="9.95" customHeight="1" spans="1:12">
      <c r="A4304" s="2"/>
      <c r="B4304" s="2"/>
      <c r="C4304" s="2"/>
      <c r="D4304" s="2"/>
      <c r="E4304" s="2"/>
      <c r="F4304" s="2"/>
      <c r="G4304" s="2"/>
      <c r="H4304" s="61"/>
      <c r="I4304" s="61"/>
      <c r="J4304" s="61"/>
      <c r="K4304" s="61"/>
      <c r="L4304" s="61"/>
    </row>
    <row r="4305" ht="20.1" customHeight="1" spans="1:12">
      <c r="A4305" s="62" t="s">
        <v>3823</v>
      </c>
      <c r="B4305" s="62"/>
      <c r="C4305" s="62"/>
      <c r="D4305" s="62"/>
      <c r="E4305" s="62"/>
      <c r="F4305" s="62"/>
      <c r="G4305" s="62"/>
      <c r="H4305" s="62"/>
      <c r="I4305" s="62"/>
      <c r="J4305" s="62"/>
      <c r="K4305" s="62"/>
      <c r="L4305" s="62"/>
    </row>
    <row r="4306" ht="15" customHeight="1" spans="1:12">
      <c r="A4306" s="63" t="s">
        <v>2413</v>
      </c>
      <c r="B4306" s="63"/>
      <c r="C4306" s="63"/>
      <c r="D4306" s="64" t="s">
        <v>4</v>
      </c>
      <c r="E4306" s="64"/>
      <c r="F4306" s="64"/>
      <c r="G4306" s="64" t="s">
        <v>2297</v>
      </c>
      <c r="H4306" s="64" t="s">
        <v>2298</v>
      </c>
      <c r="I4306" s="64"/>
      <c r="J4306" s="64" t="s">
        <v>2299</v>
      </c>
      <c r="K4306" s="64"/>
      <c r="L4306" s="64" t="s">
        <v>2300</v>
      </c>
    </row>
    <row r="4307" ht="15" customHeight="1" spans="1:12">
      <c r="A4307" s="65" t="s">
        <v>3797</v>
      </c>
      <c r="B4307" s="66" t="s">
        <v>3798</v>
      </c>
      <c r="C4307" s="66"/>
      <c r="D4307" s="65" t="s">
        <v>14</v>
      </c>
      <c r="E4307" s="65"/>
      <c r="F4307" s="65"/>
      <c r="G4307" s="65" t="s">
        <v>35</v>
      </c>
      <c r="H4307" s="67">
        <v>0.0094</v>
      </c>
      <c r="I4307" s="67"/>
      <c r="J4307" s="70">
        <v>63.17</v>
      </c>
      <c r="K4307" s="70"/>
      <c r="L4307" s="70">
        <f>TRUNC(TRUNC(H4307,8)*J4307,2)</f>
        <v>0.59</v>
      </c>
    </row>
    <row r="4308" ht="21" customHeight="1" spans="1:12">
      <c r="A4308" s="65" t="s">
        <v>3824</v>
      </c>
      <c r="B4308" s="66" t="s">
        <v>3825</v>
      </c>
      <c r="C4308" s="66"/>
      <c r="D4308" s="65" t="s">
        <v>14</v>
      </c>
      <c r="E4308" s="65"/>
      <c r="F4308" s="65"/>
      <c r="G4308" s="65" t="s">
        <v>35</v>
      </c>
      <c r="H4308" s="67">
        <v>1</v>
      </c>
      <c r="I4308" s="67"/>
      <c r="J4308" s="70">
        <v>2.99</v>
      </c>
      <c r="K4308" s="70"/>
      <c r="L4308" s="70">
        <f>TRUNC(TRUNC(H4308,8)*J4308,2)</f>
        <v>2.99</v>
      </c>
    </row>
    <row r="4309" ht="15" customHeight="1" spans="1:12">
      <c r="A4309" s="65" t="s">
        <v>3778</v>
      </c>
      <c r="B4309" s="66" t="s">
        <v>3779</v>
      </c>
      <c r="C4309" s="66"/>
      <c r="D4309" s="65" t="s">
        <v>14</v>
      </c>
      <c r="E4309" s="65"/>
      <c r="F4309" s="65"/>
      <c r="G4309" s="65" t="s">
        <v>35</v>
      </c>
      <c r="H4309" s="67">
        <v>0.0133</v>
      </c>
      <c r="I4309" s="67"/>
      <c r="J4309" s="70">
        <v>2.33</v>
      </c>
      <c r="K4309" s="70"/>
      <c r="L4309" s="70">
        <f>TRUNC(TRUNC(H4309,8)*J4309,2)</f>
        <v>0.03</v>
      </c>
    </row>
    <row r="4310" ht="21" customHeight="1" spans="1:12">
      <c r="A4310" s="65" t="s">
        <v>3799</v>
      </c>
      <c r="B4310" s="66" t="s">
        <v>3800</v>
      </c>
      <c r="C4310" s="66"/>
      <c r="D4310" s="65" t="s">
        <v>14</v>
      </c>
      <c r="E4310" s="65"/>
      <c r="F4310" s="65"/>
      <c r="G4310" s="65" t="s">
        <v>35</v>
      </c>
      <c r="H4310" s="67">
        <v>0.011</v>
      </c>
      <c r="I4310" s="67"/>
      <c r="J4310" s="70">
        <v>71.57</v>
      </c>
      <c r="K4310" s="70"/>
      <c r="L4310" s="70">
        <f>TRUNC(TRUNC(H4310,8)*J4310,2)</f>
        <v>0.78</v>
      </c>
    </row>
    <row r="4311" ht="15" customHeight="1" spans="1:12">
      <c r="A4311" s="2"/>
      <c r="B4311" s="2"/>
      <c r="C4311" s="2"/>
      <c r="D4311" s="2"/>
      <c r="E4311" s="2"/>
      <c r="F4311" s="2"/>
      <c r="G4311" s="2"/>
      <c r="H4311" s="68" t="s">
        <v>2424</v>
      </c>
      <c r="I4311" s="68"/>
      <c r="J4311" s="68"/>
      <c r="K4311" s="68"/>
      <c r="L4311" s="71">
        <f>SUM(L4307:L4310)</f>
        <v>4.39</v>
      </c>
    </row>
    <row r="4312" ht="15" customHeight="1" spans="1:12">
      <c r="A4312" s="63" t="s">
        <v>2389</v>
      </c>
      <c r="B4312" s="63"/>
      <c r="C4312" s="63"/>
      <c r="D4312" s="64" t="s">
        <v>4</v>
      </c>
      <c r="E4312" s="64"/>
      <c r="F4312" s="64"/>
      <c r="G4312" s="64" t="s">
        <v>2297</v>
      </c>
      <c r="H4312" s="64" t="s">
        <v>2298</v>
      </c>
      <c r="I4312" s="64"/>
      <c r="J4312" s="64" t="s">
        <v>2299</v>
      </c>
      <c r="K4312" s="64"/>
      <c r="L4312" s="64" t="s">
        <v>2300</v>
      </c>
    </row>
    <row r="4313" ht="21" customHeight="1" spans="1:12">
      <c r="A4313" s="65" t="s">
        <v>2673</v>
      </c>
      <c r="B4313" s="66" t="s">
        <v>2674</v>
      </c>
      <c r="C4313" s="66"/>
      <c r="D4313" s="65" t="s">
        <v>14</v>
      </c>
      <c r="E4313" s="65"/>
      <c r="F4313" s="65"/>
      <c r="G4313" s="65" t="s">
        <v>2392</v>
      </c>
      <c r="H4313" s="67">
        <v>0.0582</v>
      </c>
      <c r="I4313" s="67"/>
      <c r="J4313" s="70">
        <v>23.37</v>
      </c>
      <c r="K4313" s="70"/>
      <c r="L4313" s="70">
        <f>TRUNC(TRUNC(H4313,8)*J4313,2)</f>
        <v>1.36</v>
      </c>
    </row>
    <row r="4314" ht="21" customHeight="1" spans="1:12">
      <c r="A4314" s="65" t="s">
        <v>2675</v>
      </c>
      <c r="B4314" s="66" t="s">
        <v>2676</v>
      </c>
      <c r="C4314" s="66"/>
      <c r="D4314" s="65" t="s">
        <v>14</v>
      </c>
      <c r="E4314" s="65"/>
      <c r="F4314" s="65"/>
      <c r="G4314" s="65" t="s">
        <v>2392</v>
      </c>
      <c r="H4314" s="67">
        <v>0.0582</v>
      </c>
      <c r="I4314" s="67"/>
      <c r="J4314" s="70">
        <v>31.5</v>
      </c>
      <c r="K4314" s="70"/>
      <c r="L4314" s="70">
        <f>TRUNC(TRUNC(H4314,8)*J4314,2)</f>
        <v>1.83</v>
      </c>
    </row>
    <row r="4315" ht="18" customHeight="1" spans="1:12">
      <c r="A4315" s="2"/>
      <c r="B4315" s="2"/>
      <c r="C4315" s="2"/>
      <c r="D4315" s="2"/>
      <c r="E4315" s="2"/>
      <c r="F4315" s="2"/>
      <c r="G4315" s="2"/>
      <c r="H4315" s="68" t="s">
        <v>2393</v>
      </c>
      <c r="I4315" s="68"/>
      <c r="J4315" s="68"/>
      <c r="K4315" s="68"/>
      <c r="L4315" s="71">
        <f>SUM(L4313:L4314)</f>
        <v>3.19</v>
      </c>
    </row>
    <row r="4316" ht="15" customHeight="1" spans="1:12">
      <c r="A4316" s="2"/>
      <c r="B4316" s="2"/>
      <c r="C4316" s="2"/>
      <c r="D4316" s="2"/>
      <c r="E4316" s="2"/>
      <c r="F4316" s="2"/>
      <c r="G4316" s="2"/>
      <c r="H4316" s="69" t="s">
        <v>2318</v>
      </c>
      <c r="I4316" s="69"/>
      <c r="J4316" s="69"/>
      <c r="K4316" s="69"/>
      <c r="L4316" s="72">
        <f>SUM(L4311,L4315)</f>
        <v>7.58</v>
      </c>
    </row>
    <row r="4317" ht="9.95" customHeight="1" spans="1:12">
      <c r="A4317" s="2"/>
      <c r="B4317" s="2"/>
      <c r="C4317" s="2"/>
      <c r="D4317" s="2"/>
      <c r="E4317" s="2"/>
      <c r="F4317" s="2"/>
      <c r="G4317" s="2"/>
      <c r="H4317" s="61"/>
      <c r="I4317" s="61"/>
      <c r="J4317" s="61"/>
      <c r="K4317" s="61"/>
      <c r="L4317" s="61"/>
    </row>
    <row r="4318" ht="20.1" customHeight="1" spans="1:12">
      <c r="A4318" s="62" t="s">
        <v>3826</v>
      </c>
      <c r="B4318" s="62"/>
      <c r="C4318" s="62"/>
      <c r="D4318" s="62"/>
      <c r="E4318" s="62"/>
      <c r="F4318" s="62"/>
      <c r="G4318" s="62"/>
      <c r="H4318" s="62"/>
      <c r="I4318" s="62"/>
      <c r="J4318" s="62"/>
      <c r="K4318" s="62"/>
      <c r="L4318" s="62"/>
    </row>
    <row r="4319" ht="15" customHeight="1" spans="1:12">
      <c r="A4319" s="63" t="s">
        <v>2413</v>
      </c>
      <c r="B4319" s="63"/>
      <c r="C4319" s="63"/>
      <c r="D4319" s="64" t="s">
        <v>4</v>
      </c>
      <c r="E4319" s="64"/>
      <c r="F4319" s="64"/>
      <c r="G4319" s="64" t="s">
        <v>2297</v>
      </c>
      <c r="H4319" s="64" t="s">
        <v>2298</v>
      </c>
      <c r="I4319" s="64"/>
      <c r="J4319" s="64" t="s">
        <v>2299</v>
      </c>
      <c r="K4319" s="64"/>
      <c r="L4319" s="64" t="s">
        <v>2300</v>
      </c>
    </row>
    <row r="4320" ht="15" customHeight="1" spans="1:12">
      <c r="A4320" s="65" t="s">
        <v>3797</v>
      </c>
      <c r="B4320" s="66" t="s">
        <v>3798</v>
      </c>
      <c r="C4320" s="66"/>
      <c r="D4320" s="65" t="s">
        <v>14</v>
      </c>
      <c r="E4320" s="65"/>
      <c r="F4320" s="65"/>
      <c r="G4320" s="65" t="s">
        <v>35</v>
      </c>
      <c r="H4320" s="67">
        <v>0.0118</v>
      </c>
      <c r="I4320" s="67"/>
      <c r="J4320" s="70">
        <v>63.17</v>
      </c>
      <c r="K4320" s="70"/>
      <c r="L4320" s="70">
        <f>TRUNC(TRUNC(H4320,8)*J4320,2)</f>
        <v>0.74</v>
      </c>
    </row>
    <row r="4321" ht="21" customHeight="1" spans="1:12">
      <c r="A4321" s="65" t="s">
        <v>3827</v>
      </c>
      <c r="B4321" s="66" t="s">
        <v>3828</v>
      </c>
      <c r="C4321" s="66"/>
      <c r="D4321" s="65" t="s">
        <v>14</v>
      </c>
      <c r="E4321" s="65"/>
      <c r="F4321" s="65"/>
      <c r="G4321" s="65" t="s">
        <v>35</v>
      </c>
      <c r="H4321" s="67">
        <v>1</v>
      </c>
      <c r="I4321" s="67"/>
      <c r="J4321" s="70">
        <v>3.48</v>
      </c>
      <c r="K4321" s="70"/>
      <c r="L4321" s="70">
        <f>TRUNC(TRUNC(H4321,8)*J4321,2)</f>
        <v>3.48</v>
      </c>
    </row>
    <row r="4322" ht="15" customHeight="1" spans="1:12">
      <c r="A4322" s="65" t="s">
        <v>3778</v>
      </c>
      <c r="B4322" s="66" t="s">
        <v>3779</v>
      </c>
      <c r="C4322" s="66"/>
      <c r="D4322" s="65" t="s">
        <v>14</v>
      </c>
      <c r="E4322" s="65"/>
      <c r="F4322" s="65"/>
      <c r="G4322" s="65" t="s">
        <v>35</v>
      </c>
      <c r="H4322" s="67">
        <v>0.0149</v>
      </c>
      <c r="I4322" s="67"/>
      <c r="J4322" s="70">
        <v>2.33</v>
      </c>
      <c r="K4322" s="70"/>
      <c r="L4322" s="70">
        <f>TRUNC(TRUNC(H4322,8)*J4322,2)</f>
        <v>0.03</v>
      </c>
    </row>
    <row r="4323" ht="21" customHeight="1" spans="1:12">
      <c r="A4323" s="65" t="s">
        <v>3799</v>
      </c>
      <c r="B4323" s="66" t="s">
        <v>3800</v>
      </c>
      <c r="C4323" s="66"/>
      <c r="D4323" s="65" t="s">
        <v>14</v>
      </c>
      <c r="E4323" s="65"/>
      <c r="F4323" s="65"/>
      <c r="G4323" s="65" t="s">
        <v>35</v>
      </c>
      <c r="H4323" s="67">
        <v>0.015</v>
      </c>
      <c r="I4323" s="67"/>
      <c r="J4323" s="70">
        <v>71.57</v>
      </c>
      <c r="K4323" s="70"/>
      <c r="L4323" s="70">
        <f>TRUNC(TRUNC(H4323,8)*J4323,2)</f>
        <v>1.07</v>
      </c>
    </row>
    <row r="4324" ht="15" customHeight="1" spans="1:12">
      <c r="A4324" s="2"/>
      <c r="B4324" s="2"/>
      <c r="C4324" s="2"/>
      <c r="D4324" s="2"/>
      <c r="E4324" s="2"/>
      <c r="F4324" s="2"/>
      <c r="G4324" s="2"/>
      <c r="H4324" s="68" t="s">
        <v>2424</v>
      </c>
      <c r="I4324" s="68"/>
      <c r="J4324" s="68"/>
      <c r="K4324" s="68"/>
      <c r="L4324" s="71">
        <f>SUM(L4320:L4323)</f>
        <v>5.32</v>
      </c>
    </row>
    <row r="4325" ht="15" customHeight="1" spans="1:12">
      <c r="A4325" s="63" t="s">
        <v>2389</v>
      </c>
      <c r="B4325" s="63"/>
      <c r="C4325" s="63"/>
      <c r="D4325" s="64" t="s">
        <v>4</v>
      </c>
      <c r="E4325" s="64"/>
      <c r="F4325" s="64"/>
      <c r="G4325" s="64" t="s">
        <v>2297</v>
      </c>
      <c r="H4325" s="64" t="s">
        <v>2298</v>
      </c>
      <c r="I4325" s="64"/>
      <c r="J4325" s="64" t="s">
        <v>2299</v>
      </c>
      <c r="K4325" s="64"/>
      <c r="L4325" s="64" t="s">
        <v>2300</v>
      </c>
    </row>
    <row r="4326" ht="21" customHeight="1" spans="1:12">
      <c r="A4326" s="65" t="s">
        <v>2673</v>
      </c>
      <c r="B4326" s="66" t="s">
        <v>2674</v>
      </c>
      <c r="C4326" s="66"/>
      <c r="D4326" s="65" t="s">
        <v>14</v>
      </c>
      <c r="E4326" s="65"/>
      <c r="F4326" s="65"/>
      <c r="G4326" s="65" t="s">
        <v>2392</v>
      </c>
      <c r="H4326" s="67">
        <v>0.0659</v>
      </c>
      <c r="I4326" s="67"/>
      <c r="J4326" s="70">
        <v>23.37</v>
      </c>
      <c r="K4326" s="70"/>
      <c r="L4326" s="70">
        <f>TRUNC(TRUNC(H4326,8)*J4326,2)</f>
        <v>1.54</v>
      </c>
    </row>
    <row r="4327" ht="21" customHeight="1" spans="1:12">
      <c r="A4327" s="65" t="s">
        <v>2675</v>
      </c>
      <c r="B4327" s="66" t="s">
        <v>2676</v>
      </c>
      <c r="C4327" s="66"/>
      <c r="D4327" s="65" t="s">
        <v>14</v>
      </c>
      <c r="E4327" s="65"/>
      <c r="F4327" s="65"/>
      <c r="G4327" s="65" t="s">
        <v>2392</v>
      </c>
      <c r="H4327" s="67">
        <v>0.0659</v>
      </c>
      <c r="I4327" s="67"/>
      <c r="J4327" s="70">
        <v>31.5</v>
      </c>
      <c r="K4327" s="70"/>
      <c r="L4327" s="70">
        <f>TRUNC(TRUNC(H4327,8)*J4327,2)</f>
        <v>2.07</v>
      </c>
    </row>
    <row r="4328" ht="18" customHeight="1" spans="1:12">
      <c r="A4328" s="2"/>
      <c r="B4328" s="2"/>
      <c r="C4328" s="2"/>
      <c r="D4328" s="2"/>
      <c r="E4328" s="2"/>
      <c r="F4328" s="2"/>
      <c r="G4328" s="2"/>
      <c r="H4328" s="68" t="s">
        <v>2393</v>
      </c>
      <c r="I4328" s="68"/>
      <c r="J4328" s="68"/>
      <c r="K4328" s="68"/>
      <c r="L4328" s="71">
        <f>SUM(L4326:L4327)</f>
        <v>3.61</v>
      </c>
    </row>
    <row r="4329" ht="15" customHeight="1" spans="1:12">
      <c r="A4329" s="2"/>
      <c r="B4329" s="2"/>
      <c r="C4329" s="2"/>
      <c r="D4329" s="2"/>
      <c r="E4329" s="2"/>
      <c r="F4329" s="2"/>
      <c r="G4329" s="2"/>
      <c r="H4329" s="69" t="s">
        <v>2318</v>
      </c>
      <c r="I4329" s="69"/>
      <c r="J4329" s="69"/>
      <c r="K4329" s="69"/>
      <c r="L4329" s="72">
        <f>SUM(L4324,L4328)</f>
        <v>8.93</v>
      </c>
    </row>
    <row r="4330" ht="9.95" customHeight="1" spans="1:12">
      <c r="A4330" s="2"/>
      <c r="B4330" s="2"/>
      <c r="C4330" s="2"/>
      <c r="D4330" s="2"/>
      <c r="E4330" s="2"/>
      <c r="F4330" s="2"/>
      <c r="G4330" s="2"/>
      <c r="H4330" s="61"/>
      <c r="I4330" s="61"/>
      <c r="J4330" s="61"/>
      <c r="K4330" s="61"/>
      <c r="L4330" s="61"/>
    </row>
    <row r="4331" ht="20.1" customHeight="1" spans="1:12">
      <c r="A4331" s="62" t="s">
        <v>3829</v>
      </c>
      <c r="B4331" s="62"/>
      <c r="C4331" s="62"/>
      <c r="D4331" s="62"/>
      <c r="E4331" s="62"/>
      <c r="F4331" s="62"/>
      <c r="G4331" s="62"/>
      <c r="H4331" s="62"/>
      <c r="I4331" s="62"/>
      <c r="J4331" s="62"/>
      <c r="K4331" s="62"/>
      <c r="L4331" s="62"/>
    </row>
    <row r="4332" ht="15" customHeight="1" spans="1:12">
      <c r="A4332" s="63" t="s">
        <v>2413</v>
      </c>
      <c r="B4332" s="63"/>
      <c r="C4332" s="63"/>
      <c r="D4332" s="64" t="s">
        <v>4</v>
      </c>
      <c r="E4332" s="64"/>
      <c r="F4332" s="64"/>
      <c r="G4332" s="64" t="s">
        <v>2297</v>
      </c>
      <c r="H4332" s="64" t="s">
        <v>2298</v>
      </c>
      <c r="I4332" s="64"/>
      <c r="J4332" s="64" t="s">
        <v>2299</v>
      </c>
      <c r="K4332" s="64"/>
      <c r="L4332" s="64" t="s">
        <v>2300</v>
      </c>
    </row>
    <row r="4333" ht="15" customHeight="1" spans="1:12">
      <c r="A4333" s="65" t="s">
        <v>3797</v>
      </c>
      <c r="B4333" s="66" t="s">
        <v>3798</v>
      </c>
      <c r="C4333" s="66"/>
      <c r="D4333" s="65" t="s">
        <v>14</v>
      </c>
      <c r="E4333" s="65"/>
      <c r="F4333" s="65"/>
      <c r="G4333" s="65" t="s">
        <v>35</v>
      </c>
      <c r="H4333" s="67">
        <v>0.0141</v>
      </c>
      <c r="I4333" s="67"/>
      <c r="J4333" s="70">
        <v>63.17</v>
      </c>
      <c r="K4333" s="70"/>
      <c r="L4333" s="70">
        <f>TRUNC(TRUNC(H4333,8)*J4333,2)</f>
        <v>0.89</v>
      </c>
    </row>
    <row r="4334" ht="21" customHeight="1" spans="1:12">
      <c r="A4334" s="65" t="s">
        <v>3830</v>
      </c>
      <c r="B4334" s="66" t="s">
        <v>3831</v>
      </c>
      <c r="C4334" s="66"/>
      <c r="D4334" s="65" t="s">
        <v>14</v>
      </c>
      <c r="E4334" s="65"/>
      <c r="F4334" s="65"/>
      <c r="G4334" s="65" t="s">
        <v>35</v>
      </c>
      <c r="H4334" s="67">
        <v>1</v>
      </c>
      <c r="I4334" s="67"/>
      <c r="J4334" s="70">
        <v>8.35</v>
      </c>
      <c r="K4334" s="70"/>
      <c r="L4334" s="70">
        <f>TRUNC(TRUNC(H4334,8)*J4334,2)</f>
        <v>8.35</v>
      </c>
    </row>
    <row r="4335" ht="15" customHeight="1" spans="1:12">
      <c r="A4335" s="65" t="s">
        <v>3778</v>
      </c>
      <c r="B4335" s="66" t="s">
        <v>3779</v>
      </c>
      <c r="C4335" s="66"/>
      <c r="D4335" s="65" t="s">
        <v>14</v>
      </c>
      <c r="E4335" s="65"/>
      <c r="F4335" s="65"/>
      <c r="G4335" s="65" t="s">
        <v>35</v>
      </c>
      <c r="H4335" s="67">
        <v>0.0165</v>
      </c>
      <c r="I4335" s="67"/>
      <c r="J4335" s="70">
        <v>2.33</v>
      </c>
      <c r="K4335" s="70"/>
      <c r="L4335" s="70">
        <f>TRUNC(TRUNC(H4335,8)*J4335,2)</f>
        <v>0.03</v>
      </c>
    </row>
    <row r="4336" ht="21" customHeight="1" spans="1:12">
      <c r="A4336" s="65" t="s">
        <v>3799</v>
      </c>
      <c r="B4336" s="66" t="s">
        <v>3800</v>
      </c>
      <c r="C4336" s="66"/>
      <c r="D4336" s="65" t="s">
        <v>14</v>
      </c>
      <c r="E4336" s="65"/>
      <c r="F4336" s="65"/>
      <c r="G4336" s="65" t="s">
        <v>35</v>
      </c>
      <c r="H4336" s="67">
        <v>0.019</v>
      </c>
      <c r="I4336" s="67"/>
      <c r="J4336" s="70">
        <v>71.57</v>
      </c>
      <c r="K4336" s="70"/>
      <c r="L4336" s="70">
        <f>TRUNC(TRUNC(H4336,8)*J4336,2)</f>
        <v>1.35</v>
      </c>
    </row>
    <row r="4337" ht="15" customHeight="1" spans="1:12">
      <c r="A4337" s="2"/>
      <c r="B4337" s="2"/>
      <c r="C4337" s="2"/>
      <c r="D4337" s="2"/>
      <c r="E4337" s="2"/>
      <c r="F4337" s="2"/>
      <c r="G4337" s="2"/>
      <c r="H4337" s="68" t="s">
        <v>2424</v>
      </c>
      <c r="I4337" s="68"/>
      <c r="J4337" s="68"/>
      <c r="K4337" s="68"/>
      <c r="L4337" s="71">
        <f>SUM(L4333:L4336)</f>
        <v>10.62</v>
      </c>
    </row>
    <row r="4338" ht="15" customHeight="1" spans="1:12">
      <c r="A4338" s="63" t="s">
        <v>2389</v>
      </c>
      <c r="B4338" s="63"/>
      <c r="C4338" s="63"/>
      <c r="D4338" s="64" t="s">
        <v>4</v>
      </c>
      <c r="E4338" s="64"/>
      <c r="F4338" s="64"/>
      <c r="G4338" s="64" t="s">
        <v>2297</v>
      </c>
      <c r="H4338" s="64" t="s">
        <v>2298</v>
      </c>
      <c r="I4338" s="64"/>
      <c r="J4338" s="64" t="s">
        <v>2299</v>
      </c>
      <c r="K4338" s="64"/>
      <c r="L4338" s="64" t="s">
        <v>2300</v>
      </c>
    </row>
    <row r="4339" ht="21" customHeight="1" spans="1:12">
      <c r="A4339" s="65" t="s">
        <v>2673</v>
      </c>
      <c r="B4339" s="66" t="s">
        <v>2674</v>
      </c>
      <c r="C4339" s="66"/>
      <c r="D4339" s="65" t="s">
        <v>14</v>
      </c>
      <c r="E4339" s="65"/>
      <c r="F4339" s="65"/>
      <c r="G4339" s="65" t="s">
        <v>2392</v>
      </c>
      <c r="H4339" s="67">
        <v>0.0735</v>
      </c>
      <c r="I4339" s="67"/>
      <c r="J4339" s="70">
        <v>23.37</v>
      </c>
      <c r="K4339" s="70"/>
      <c r="L4339" s="70">
        <f>TRUNC(TRUNC(H4339,8)*J4339,2)</f>
        <v>1.71</v>
      </c>
    </row>
    <row r="4340" ht="21" customHeight="1" spans="1:12">
      <c r="A4340" s="65" t="s">
        <v>2675</v>
      </c>
      <c r="B4340" s="66" t="s">
        <v>2676</v>
      </c>
      <c r="C4340" s="66"/>
      <c r="D4340" s="65" t="s">
        <v>14</v>
      </c>
      <c r="E4340" s="65"/>
      <c r="F4340" s="65"/>
      <c r="G4340" s="65" t="s">
        <v>2392</v>
      </c>
      <c r="H4340" s="67">
        <v>0.0735</v>
      </c>
      <c r="I4340" s="67"/>
      <c r="J4340" s="70">
        <v>31.5</v>
      </c>
      <c r="K4340" s="70"/>
      <c r="L4340" s="70">
        <f>TRUNC(TRUNC(H4340,8)*J4340,2)</f>
        <v>2.31</v>
      </c>
    </row>
    <row r="4341" ht="18" customHeight="1" spans="1:12">
      <c r="A4341" s="2"/>
      <c r="B4341" s="2"/>
      <c r="C4341" s="2"/>
      <c r="D4341" s="2"/>
      <c r="E4341" s="2"/>
      <c r="F4341" s="2"/>
      <c r="G4341" s="2"/>
      <c r="H4341" s="68" t="s">
        <v>2393</v>
      </c>
      <c r="I4341" s="68"/>
      <c r="J4341" s="68"/>
      <c r="K4341" s="68"/>
      <c r="L4341" s="71">
        <f>SUM(L4339:L4340)</f>
        <v>4.02</v>
      </c>
    </row>
    <row r="4342" ht="15" customHeight="1" spans="1:12">
      <c r="A4342" s="2"/>
      <c r="B4342" s="2"/>
      <c r="C4342" s="2"/>
      <c r="D4342" s="2"/>
      <c r="E4342" s="2"/>
      <c r="F4342" s="2"/>
      <c r="G4342" s="2"/>
      <c r="H4342" s="69" t="s">
        <v>2318</v>
      </c>
      <c r="I4342" s="69"/>
      <c r="J4342" s="69"/>
      <c r="K4342" s="69"/>
      <c r="L4342" s="72">
        <f>SUM(L4337,L4341)</f>
        <v>14.64</v>
      </c>
    </row>
    <row r="4343" ht="9.95" customHeight="1" spans="1:12">
      <c r="A4343" s="2"/>
      <c r="B4343" s="2"/>
      <c r="C4343" s="2"/>
      <c r="D4343" s="2"/>
      <c r="E4343" s="2"/>
      <c r="F4343" s="2"/>
      <c r="G4343" s="2"/>
      <c r="H4343" s="61"/>
      <c r="I4343" s="61"/>
      <c r="J4343" s="61"/>
      <c r="K4343" s="61"/>
      <c r="L4343" s="61"/>
    </row>
    <row r="4344" ht="20.1" customHeight="1" spans="1:12">
      <c r="A4344" s="62" t="s">
        <v>3832</v>
      </c>
      <c r="B4344" s="62"/>
      <c r="C4344" s="62"/>
      <c r="D4344" s="62"/>
      <c r="E4344" s="62"/>
      <c r="F4344" s="62"/>
      <c r="G4344" s="62"/>
      <c r="H4344" s="62"/>
      <c r="I4344" s="62"/>
      <c r="J4344" s="62"/>
      <c r="K4344" s="62"/>
      <c r="L4344" s="62"/>
    </row>
    <row r="4345" ht="15" customHeight="1" spans="1:12">
      <c r="A4345" s="63" t="s">
        <v>2413</v>
      </c>
      <c r="B4345" s="63"/>
      <c r="C4345" s="63"/>
      <c r="D4345" s="64" t="s">
        <v>4</v>
      </c>
      <c r="E4345" s="64"/>
      <c r="F4345" s="64"/>
      <c r="G4345" s="64" t="s">
        <v>2297</v>
      </c>
      <c r="H4345" s="64" t="s">
        <v>2298</v>
      </c>
      <c r="I4345" s="64"/>
      <c r="J4345" s="64" t="s">
        <v>2299</v>
      </c>
      <c r="K4345" s="64"/>
      <c r="L4345" s="64" t="s">
        <v>2300</v>
      </c>
    </row>
    <row r="4346" ht="15" customHeight="1" spans="1:12">
      <c r="A4346" s="65" t="s">
        <v>3797</v>
      </c>
      <c r="B4346" s="66" t="s">
        <v>3798</v>
      </c>
      <c r="C4346" s="66"/>
      <c r="D4346" s="65" t="s">
        <v>14</v>
      </c>
      <c r="E4346" s="65"/>
      <c r="F4346" s="65"/>
      <c r="G4346" s="65" t="s">
        <v>35</v>
      </c>
      <c r="H4346" s="67">
        <v>0.0153</v>
      </c>
      <c r="I4346" s="67"/>
      <c r="J4346" s="70">
        <v>63.17</v>
      </c>
      <c r="K4346" s="70"/>
      <c r="L4346" s="70">
        <f>TRUNC(TRUNC(H4346,8)*J4346,2)</f>
        <v>0.96</v>
      </c>
    </row>
    <row r="4347" ht="21" customHeight="1" spans="1:12">
      <c r="A4347" s="65" t="s">
        <v>3833</v>
      </c>
      <c r="B4347" s="66" t="s">
        <v>3834</v>
      </c>
      <c r="C4347" s="66"/>
      <c r="D4347" s="65" t="s">
        <v>14</v>
      </c>
      <c r="E4347" s="65"/>
      <c r="F4347" s="65"/>
      <c r="G4347" s="65" t="s">
        <v>35</v>
      </c>
      <c r="H4347" s="67">
        <v>1</v>
      </c>
      <c r="I4347" s="67"/>
      <c r="J4347" s="70">
        <v>10.38</v>
      </c>
      <c r="K4347" s="70"/>
      <c r="L4347" s="70">
        <f>TRUNC(TRUNC(H4347,8)*J4347,2)</f>
        <v>10.38</v>
      </c>
    </row>
    <row r="4348" ht="15" customHeight="1" spans="1:12">
      <c r="A4348" s="65" t="s">
        <v>3778</v>
      </c>
      <c r="B4348" s="66" t="s">
        <v>3779</v>
      </c>
      <c r="C4348" s="66"/>
      <c r="D4348" s="65" t="s">
        <v>14</v>
      </c>
      <c r="E4348" s="65"/>
      <c r="F4348" s="65"/>
      <c r="G4348" s="65" t="s">
        <v>35</v>
      </c>
      <c r="H4348" s="67">
        <v>0.0177</v>
      </c>
      <c r="I4348" s="67"/>
      <c r="J4348" s="70">
        <v>2.33</v>
      </c>
      <c r="K4348" s="70"/>
      <c r="L4348" s="70">
        <f>TRUNC(TRUNC(H4348,8)*J4348,2)</f>
        <v>0.04</v>
      </c>
    </row>
    <row r="4349" ht="21" customHeight="1" spans="1:12">
      <c r="A4349" s="65" t="s">
        <v>3799</v>
      </c>
      <c r="B4349" s="66" t="s">
        <v>3800</v>
      </c>
      <c r="C4349" s="66"/>
      <c r="D4349" s="65" t="s">
        <v>14</v>
      </c>
      <c r="E4349" s="65"/>
      <c r="F4349" s="65"/>
      <c r="G4349" s="65" t="s">
        <v>35</v>
      </c>
      <c r="H4349" s="67">
        <v>0.0205</v>
      </c>
      <c r="I4349" s="67"/>
      <c r="J4349" s="70">
        <v>71.57</v>
      </c>
      <c r="K4349" s="70"/>
      <c r="L4349" s="70">
        <f>TRUNC(TRUNC(H4349,8)*J4349,2)</f>
        <v>1.46</v>
      </c>
    </row>
    <row r="4350" ht="15" customHeight="1" spans="1:12">
      <c r="A4350" s="2"/>
      <c r="B4350" s="2"/>
      <c r="C4350" s="2"/>
      <c r="D4350" s="2"/>
      <c r="E4350" s="2"/>
      <c r="F4350" s="2"/>
      <c r="G4350" s="2"/>
      <c r="H4350" s="68" t="s">
        <v>2424</v>
      </c>
      <c r="I4350" s="68"/>
      <c r="J4350" s="68"/>
      <c r="K4350" s="68"/>
      <c r="L4350" s="71">
        <f>SUM(L4346:L4349)</f>
        <v>12.84</v>
      </c>
    </row>
    <row r="4351" ht="15" customHeight="1" spans="1:12">
      <c r="A4351" s="63" t="s">
        <v>2389</v>
      </c>
      <c r="B4351" s="63"/>
      <c r="C4351" s="63"/>
      <c r="D4351" s="64" t="s">
        <v>4</v>
      </c>
      <c r="E4351" s="64"/>
      <c r="F4351" s="64"/>
      <c r="G4351" s="64" t="s">
        <v>2297</v>
      </c>
      <c r="H4351" s="64" t="s">
        <v>2298</v>
      </c>
      <c r="I4351" s="64"/>
      <c r="J4351" s="64" t="s">
        <v>2299</v>
      </c>
      <c r="K4351" s="64"/>
      <c r="L4351" s="64" t="s">
        <v>2300</v>
      </c>
    </row>
    <row r="4352" ht="21" customHeight="1" spans="1:12">
      <c r="A4352" s="65" t="s">
        <v>2673</v>
      </c>
      <c r="B4352" s="66" t="s">
        <v>2674</v>
      </c>
      <c r="C4352" s="66"/>
      <c r="D4352" s="65" t="s">
        <v>14</v>
      </c>
      <c r="E4352" s="65"/>
      <c r="F4352" s="65"/>
      <c r="G4352" s="65" t="s">
        <v>2392</v>
      </c>
      <c r="H4352" s="67">
        <v>0.0788</v>
      </c>
      <c r="I4352" s="67"/>
      <c r="J4352" s="70">
        <v>23.37</v>
      </c>
      <c r="K4352" s="70"/>
      <c r="L4352" s="70">
        <f>TRUNC(TRUNC(H4352,8)*J4352,2)</f>
        <v>1.84</v>
      </c>
    </row>
    <row r="4353" ht="21" customHeight="1" spans="1:12">
      <c r="A4353" s="65" t="s">
        <v>2675</v>
      </c>
      <c r="B4353" s="66" t="s">
        <v>2676</v>
      </c>
      <c r="C4353" s="66"/>
      <c r="D4353" s="65" t="s">
        <v>14</v>
      </c>
      <c r="E4353" s="65"/>
      <c r="F4353" s="65"/>
      <c r="G4353" s="65" t="s">
        <v>2392</v>
      </c>
      <c r="H4353" s="67">
        <v>0.0788</v>
      </c>
      <c r="I4353" s="67"/>
      <c r="J4353" s="70">
        <v>31.5</v>
      </c>
      <c r="K4353" s="70"/>
      <c r="L4353" s="70">
        <f>TRUNC(TRUNC(H4353,8)*J4353,2)</f>
        <v>2.48</v>
      </c>
    </row>
    <row r="4354" ht="18" customHeight="1" spans="1:12">
      <c r="A4354" s="2"/>
      <c r="B4354" s="2"/>
      <c r="C4354" s="2"/>
      <c r="D4354" s="2"/>
      <c r="E4354" s="2"/>
      <c r="F4354" s="2"/>
      <c r="G4354" s="2"/>
      <c r="H4354" s="68" t="s">
        <v>2393</v>
      </c>
      <c r="I4354" s="68"/>
      <c r="J4354" s="68"/>
      <c r="K4354" s="68"/>
      <c r="L4354" s="71">
        <f>SUM(L4352:L4353)</f>
        <v>4.32</v>
      </c>
    </row>
    <row r="4355" ht="15" customHeight="1" spans="1:12">
      <c r="A4355" s="2"/>
      <c r="B4355" s="2"/>
      <c r="C4355" s="2"/>
      <c r="D4355" s="2"/>
      <c r="E4355" s="2"/>
      <c r="F4355" s="2"/>
      <c r="G4355" s="2"/>
      <c r="H4355" s="69" t="s">
        <v>2318</v>
      </c>
      <c r="I4355" s="69"/>
      <c r="J4355" s="69"/>
      <c r="K4355" s="69"/>
      <c r="L4355" s="72">
        <f>SUM(L4350,L4354)</f>
        <v>17.16</v>
      </c>
    </row>
    <row r="4356" ht="9.95" customHeight="1" spans="1:12">
      <c r="A4356" s="2"/>
      <c r="B4356" s="2"/>
      <c r="C4356" s="2"/>
      <c r="D4356" s="2"/>
      <c r="E4356" s="2"/>
      <c r="F4356" s="2"/>
      <c r="G4356" s="2"/>
      <c r="H4356" s="61"/>
      <c r="I4356" s="61"/>
      <c r="J4356" s="61"/>
      <c r="K4356" s="61"/>
      <c r="L4356" s="61"/>
    </row>
    <row r="4357" ht="20.1" customHeight="1" spans="1:12">
      <c r="A4357" s="62" t="s">
        <v>3835</v>
      </c>
      <c r="B4357" s="62"/>
      <c r="C4357" s="62"/>
      <c r="D4357" s="62"/>
      <c r="E4357" s="62"/>
      <c r="F4357" s="62"/>
      <c r="G4357" s="62"/>
      <c r="H4357" s="62"/>
      <c r="I4357" s="62"/>
      <c r="J4357" s="62"/>
      <c r="K4357" s="62"/>
      <c r="L4357" s="62"/>
    </row>
    <row r="4358" ht="15" customHeight="1" spans="1:12">
      <c r="A4358" s="63" t="s">
        <v>2413</v>
      </c>
      <c r="B4358" s="63"/>
      <c r="C4358" s="63"/>
      <c r="D4358" s="64" t="s">
        <v>4</v>
      </c>
      <c r="E4358" s="64"/>
      <c r="F4358" s="64"/>
      <c r="G4358" s="64" t="s">
        <v>2297</v>
      </c>
      <c r="H4358" s="64" t="s">
        <v>2298</v>
      </c>
      <c r="I4358" s="64"/>
      <c r="J4358" s="64" t="s">
        <v>2299</v>
      </c>
      <c r="K4358" s="64"/>
      <c r="L4358" s="64" t="s">
        <v>2300</v>
      </c>
    </row>
    <row r="4359" ht="15" customHeight="1" spans="1:12">
      <c r="A4359" s="65" t="s">
        <v>3797</v>
      </c>
      <c r="B4359" s="66" t="s">
        <v>3798</v>
      </c>
      <c r="C4359" s="66"/>
      <c r="D4359" s="65" t="s">
        <v>14</v>
      </c>
      <c r="E4359" s="65"/>
      <c r="F4359" s="65"/>
      <c r="G4359" s="65" t="s">
        <v>35</v>
      </c>
      <c r="H4359" s="67">
        <v>0.0071</v>
      </c>
      <c r="I4359" s="67"/>
      <c r="J4359" s="70">
        <v>63.17</v>
      </c>
      <c r="K4359" s="70"/>
      <c r="L4359" s="70">
        <f>TRUNC(TRUNC(H4359,8)*J4359,2)</f>
        <v>0.44</v>
      </c>
    </row>
    <row r="4360" ht="21" customHeight="1" spans="1:12">
      <c r="A4360" s="65" t="s">
        <v>3836</v>
      </c>
      <c r="B4360" s="66" t="s">
        <v>3837</v>
      </c>
      <c r="C4360" s="66"/>
      <c r="D4360" s="65" t="s">
        <v>14</v>
      </c>
      <c r="E4360" s="65"/>
      <c r="F4360" s="65"/>
      <c r="G4360" s="65" t="s">
        <v>35</v>
      </c>
      <c r="H4360" s="67">
        <v>1</v>
      </c>
      <c r="I4360" s="67"/>
      <c r="J4360" s="70">
        <v>1.23</v>
      </c>
      <c r="K4360" s="70"/>
      <c r="L4360" s="70">
        <f>TRUNC(TRUNC(H4360,8)*J4360,2)</f>
        <v>1.23</v>
      </c>
    </row>
    <row r="4361" ht="15" customHeight="1" spans="1:12">
      <c r="A4361" s="65" t="s">
        <v>3778</v>
      </c>
      <c r="B4361" s="66" t="s">
        <v>3779</v>
      </c>
      <c r="C4361" s="66"/>
      <c r="D4361" s="65" t="s">
        <v>14</v>
      </c>
      <c r="E4361" s="65"/>
      <c r="F4361" s="65"/>
      <c r="G4361" s="65" t="s">
        <v>35</v>
      </c>
      <c r="H4361" s="67">
        <v>0.0338</v>
      </c>
      <c r="I4361" s="67"/>
      <c r="J4361" s="70">
        <v>2.33</v>
      </c>
      <c r="K4361" s="70"/>
      <c r="L4361" s="70">
        <f>TRUNC(TRUNC(H4361,8)*J4361,2)</f>
        <v>0.07</v>
      </c>
    </row>
    <row r="4362" ht="21" customHeight="1" spans="1:12">
      <c r="A4362" s="65" t="s">
        <v>3799</v>
      </c>
      <c r="B4362" s="66" t="s">
        <v>3800</v>
      </c>
      <c r="C4362" s="66"/>
      <c r="D4362" s="65" t="s">
        <v>14</v>
      </c>
      <c r="E4362" s="65"/>
      <c r="F4362" s="65"/>
      <c r="G4362" s="65" t="s">
        <v>35</v>
      </c>
      <c r="H4362" s="67">
        <v>0.008</v>
      </c>
      <c r="I4362" s="67"/>
      <c r="J4362" s="70">
        <v>71.57</v>
      </c>
      <c r="K4362" s="70"/>
      <c r="L4362" s="70">
        <f>TRUNC(TRUNC(H4362,8)*J4362,2)</f>
        <v>0.57</v>
      </c>
    </row>
    <row r="4363" ht="15" customHeight="1" spans="1:12">
      <c r="A4363" s="2"/>
      <c r="B4363" s="2"/>
      <c r="C4363" s="2"/>
      <c r="D4363" s="2"/>
      <c r="E4363" s="2"/>
      <c r="F4363" s="2"/>
      <c r="G4363" s="2"/>
      <c r="H4363" s="68" t="s">
        <v>2424</v>
      </c>
      <c r="I4363" s="68"/>
      <c r="J4363" s="68"/>
      <c r="K4363" s="68"/>
      <c r="L4363" s="71">
        <f>SUM(L4359:L4362)</f>
        <v>2.31</v>
      </c>
    </row>
    <row r="4364" ht="15" customHeight="1" spans="1:12">
      <c r="A4364" s="63" t="s">
        <v>2389</v>
      </c>
      <c r="B4364" s="63"/>
      <c r="C4364" s="63"/>
      <c r="D4364" s="64" t="s">
        <v>4</v>
      </c>
      <c r="E4364" s="64"/>
      <c r="F4364" s="64"/>
      <c r="G4364" s="64" t="s">
        <v>2297</v>
      </c>
      <c r="H4364" s="64" t="s">
        <v>2298</v>
      </c>
      <c r="I4364" s="64"/>
      <c r="J4364" s="64" t="s">
        <v>2299</v>
      </c>
      <c r="K4364" s="64"/>
      <c r="L4364" s="64" t="s">
        <v>2300</v>
      </c>
    </row>
    <row r="4365" ht="21" customHeight="1" spans="1:12">
      <c r="A4365" s="65" t="s">
        <v>2673</v>
      </c>
      <c r="B4365" s="66" t="s">
        <v>2674</v>
      </c>
      <c r="C4365" s="66"/>
      <c r="D4365" s="65" t="s">
        <v>14</v>
      </c>
      <c r="E4365" s="65"/>
      <c r="F4365" s="65"/>
      <c r="G4365" s="65" t="s">
        <v>2392</v>
      </c>
      <c r="H4365" s="67">
        <v>0.152</v>
      </c>
      <c r="I4365" s="67"/>
      <c r="J4365" s="70">
        <v>23.37</v>
      </c>
      <c r="K4365" s="70"/>
      <c r="L4365" s="70">
        <f>TRUNC(TRUNC(H4365,8)*J4365,2)</f>
        <v>3.55</v>
      </c>
    </row>
    <row r="4366" ht="21" customHeight="1" spans="1:12">
      <c r="A4366" s="65" t="s">
        <v>2675</v>
      </c>
      <c r="B4366" s="66" t="s">
        <v>2676</v>
      </c>
      <c r="C4366" s="66"/>
      <c r="D4366" s="65" t="s">
        <v>14</v>
      </c>
      <c r="E4366" s="65"/>
      <c r="F4366" s="65"/>
      <c r="G4366" s="65" t="s">
        <v>2392</v>
      </c>
      <c r="H4366" s="67">
        <v>0.152</v>
      </c>
      <c r="I4366" s="67"/>
      <c r="J4366" s="70">
        <v>31.5</v>
      </c>
      <c r="K4366" s="70"/>
      <c r="L4366" s="70">
        <f>TRUNC(TRUNC(H4366,8)*J4366,2)</f>
        <v>4.78</v>
      </c>
    </row>
    <row r="4367" ht="18" customHeight="1" spans="1:12">
      <c r="A4367" s="2"/>
      <c r="B4367" s="2"/>
      <c r="C4367" s="2"/>
      <c r="D4367" s="2"/>
      <c r="E4367" s="2"/>
      <c r="F4367" s="2"/>
      <c r="G4367" s="2"/>
      <c r="H4367" s="68" t="s">
        <v>2393</v>
      </c>
      <c r="I4367" s="68"/>
      <c r="J4367" s="68"/>
      <c r="K4367" s="68"/>
      <c r="L4367" s="71">
        <f>SUM(L4365:L4366)</f>
        <v>8.33</v>
      </c>
    </row>
    <row r="4368" ht="15" customHeight="1" spans="1:12">
      <c r="A4368" s="2"/>
      <c r="B4368" s="2"/>
      <c r="C4368" s="2"/>
      <c r="D4368" s="2"/>
      <c r="E4368" s="2"/>
      <c r="F4368" s="2"/>
      <c r="G4368" s="2"/>
      <c r="H4368" s="69" t="s">
        <v>2318</v>
      </c>
      <c r="I4368" s="69"/>
      <c r="J4368" s="69"/>
      <c r="K4368" s="69"/>
      <c r="L4368" s="72">
        <f>SUM(L4363,L4367)</f>
        <v>10.64</v>
      </c>
    </row>
    <row r="4369" ht="9.95" customHeight="1" spans="1:12">
      <c r="A4369" s="2"/>
      <c r="B4369" s="2"/>
      <c r="C4369" s="2"/>
      <c r="D4369" s="2"/>
      <c r="E4369" s="2"/>
      <c r="F4369" s="2"/>
      <c r="G4369" s="2"/>
      <c r="H4369" s="61"/>
      <c r="I4369" s="61"/>
      <c r="J4369" s="61"/>
      <c r="K4369" s="61"/>
      <c r="L4369" s="61"/>
    </row>
    <row r="4370" ht="20.1" customHeight="1" spans="1:12">
      <c r="A4370" s="62" t="s">
        <v>3838</v>
      </c>
      <c r="B4370" s="62"/>
      <c r="C4370" s="62"/>
      <c r="D4370" s="62"/>
      <c r="E4370" s="62"/>
      <c r="F4370" s="62"/>
      <c r="G4370" s="62"/>
      <c r="H4370" s="62"/>
      <c r="I4370" s="62"/>
      <c r="J4370" s="62"/>
      <c r="K4370" s="62"/>
      <c r="L4370" s="62"/>
    </row>
    <row r="4371" ht="15" customHeight="1" spans="1:12">
      <c r="A4371" s="63" t="s">
        <v>2413</v>
      </c>
      <c r="B4371" s="63"/>
      <c r="C4371" s="63"/>
      <c r="D4371" s="64" t="s">
        <v>4</v>
      </c>
      <c r="E4371" s="64"/>
      <c r="F4371" s="64"/>
      <c r="G4371" s="64" t="s">
        <v>2297</v>
      </c>
      <c r="H4371" s="64" t="s">
        <v>2298</v>
      </c>
      <c r="I4371" s="64"/>
      <c r="J4371" s="64" t="s">
        <v>2299</v>
      </c>
      <c r="K4371" s="64"/>
      <c r="L4371" s="64" t="s">
        <v>2300</v>
      </c>
    </row>
    <row r="4372" ht="15" customHeight="1" spans="1:12">
      <c r="A4372" s="65" t="s">
        <v>3797</v>
      </c>
      <c r="B4372" s="66" t="s">
        <v>3798</v>
      </c>
      <c r="C4372" s="66"/>
      <c r="D4372" s="65" t="s">
        <v>14</v>
      </c>
      <c r="E4372" s="65"/>
      <c r="F4372" s="65"/>
      <c r="G4372" s="65" t="s">
        <v>35</v>
      </c>
      <c r="H4372" s="67">
        <v>0.0165</v>
      </c>
      <c r="I4372" s="67"/>
      <c r="J4372" s="70">
        <v>63.17</v>
      </c>
      <c r="K4372" s="70"/>
      <c r="L4372" s="70">
        <f>TRUNC(TRUNC(H4372,8)*J4372,2)</f>
        <v>1.04</v>
      </c>
    </row>
    <row r="4373" ht="21" customHeight="1" spans="1:12">
      <c r="A4373" s="65" t="s">
        <v>3839</v>
      </c>
      <c r="B4373" s="66" t="s">
        <v>3840</v>
      </c>
      <c r="C4373" s="66"/>
      <c r="D4373" s="65" t="s">
        <v>14</v>
      </c>
      <c r="E4373" s="65"/>
      <c r="F4373" s="65"/>
      <c r="G4373" s="65" t="s">
        <v>35</v>
      </c>
      <c r="H4373" s="67">
        <v>1</v>
      </c>
      <c r="I4373" s="67"/>
      <c r="J4373" s="70">
        <v>6.14</v>
      </c>
      <c r="K4373" s="70"/>
      <c r="L4373" s="70">
        <f>TRUNC(TRUNC(H4373,8)*J4373,2)</f>
        <v>6.14</v>
      </c>
    </row>
    <row r="4374" ht="15" customHeight="1" spans="1:12">
      <c r="A4374" s="65" t="s">
        <v>3778</v>
      </c>
      <c r="B4374" s="66" t="s">
        <v>3779</v>
      </c>
      <c r="C4374" s="66"/>
      <c r="D4374" s="65" t="s">
        <v>14</v>
      </c>
      <c r="E4374" s="65"/>
      <c r="F4374" s="65"/>
      <c r="G4374" s="65" t="s">
        <v>35</v>
      </c>
      <c r="H4374" s="67">
        <v>0.019</v>
      </c>
      <c r="I4374" s="67"/>
      <c r="J4374" s="70">
        <v>2.33</v>
      </c>
      <c r="K4374" s="70"/>
      <c r="L4374" s="70">
        <f>TRUNC(TRUNC(H4374,8)*J4374,2)</f>
        <v>0.04</v>
      </c>
    </row>
    <row r="4375" ht="21" customHeight="1" spans="1:12">
      <c r="A4375" s="65" t="s">
        <v>3799</v>
      </c>
      <c r="B4375" s="66" t="s">
        <v>3800</v>
      </c>
      <c r="C4375" s="66"/>
      <c r="D4375" s="65" t="s">
        <v>14</v>
      </c>
      <c r="E4375" s="65"/>
      <c r="F4375" s="65"/>
      <c r="G4375" s="65" t="s">
        <v>35</v>
      </c>
      <c r="H4375" s="67">
        <v>0.022</v>
      </c>
      <c r="I4375" s="67"/>
      <c r="J4375" s="70">
        <v>71.57</v>
      </c>
      <c r="K4375" s="70"/>
      <c r="L4375" s="70">
        <f>TRUNC(TRUNC(H4375,8)*J4375,2)</f>
        <v>1.57</v>
      </c>
    </row>
    <row r="4376" ht="15" customHeight="1" spans="1:12">
      <c r="A4376" s="2"/>
      <c r="B4376" s="2"/>
      <c r="C4376" s="2"/>
      <c r="D4376" s="2"/>
      <c r="E4376" s="2"/>
      <c r="F4376" s="2"/>
      <c r="G4376" s="2"/>
      <c r="H4376" s="68" t="s">
        <v>2424</v>
      </c>
      <c r="I4376" s="68"/>
      <c r="J4376" s="68"/>
      <c r="K4376" s="68"/>
      <c r="L4376" s="71">
        <f>SUM(L4372:L4375)</f>
        <v>8.79</v>
      </c>
    </row>
    <row r="4377" ht="15" customHeight="1" spans="1:12">
      <c r="A4377" s="63" t="s">
        <v>2389</v>
      </c>
      <c r="B4377" s="63"/>
      <c r="C4377" s="63"/>
      <c r="D4377" s="64" t="s">
        <v>4</v>
      </c>
      <c r="E4377" s="64"/>
      <c r="F4377" s="64"/>
      <c r="G4377" s="64" t="s">
        <v>2297</v>
      </c>
      <c r="H4377" s="64" t="s">
        <v>2298</v>
      </c>
      <c r="I4377" s="64"/>
      <c r="J4377" s="64" t="s">
        <v>2299</v>
      </c>
      <c r="K4377" s="64"/>
      <c r="L4377" s="64" t="s">
        <v>2300</v>
      </c>
    </row>
    <row r="4378" ht="21" customHeight="1" spans="1:12">
      <c r="A4378" s="65" t="s">
        <v>2673</v>
      </c>
      <c r="B4378" s="66" t="s">
        <v>2674</v>
      </c>
      <c r="C4378" s="66"/>
      <c r="D4378" s="65" t="s">
        <v>14</v>
      </c>
      <c r="E4378" s="65"/>
      <c r="F4378" s="65"/>
      <c r="G4378" s="65" t="s">
        <v>2392</v>
      </c>
      <c r="H4378" s="67">
        <v>0.1271</v>
      </c>
      <c r="I4378" s="67"/>
      <c r="J4378" s="70">
        <v>23.37</v>
      </c>
      <c r="K4378" s="70"/>
      <c r="L4378" s="70">
        <f>TRUNC(TRUNC(H4378,8)*J4378,2)</f>
        <v>2.97</v>
      </c>
    </row>
    <row r="4379" ht="21" customHeight="1" spans="1:12">
      <c r="A4379" s="65" t="s">
        <v>2675</v>
      </c>
      <c r="B4379" s="66" t="s">
        <v>2676</v>
      </c>
      <c r="C4379" s="66"/>
      <c r="D4379" s="65" t="s">
        <v>14</v>
      </c>
      <c r="E4379" s="65"/>
      <c r="F4379" s="65"/>
      <c r="G4379" s="65" t="s">
        <v>2392</v>
      </c>
      <c r="H4379" s="67">
        <v>0.1271</v>
      </c>
      <c r="I4379" s="67"/>
      <c r="J4379" s="70">
        <v>31.5</v>
      </c>
      <c r="K4379" s="70"/>
      <c r="L4379" s="70">
        <f>TRUNC(TRUNC(H4379,8)*J4379,2)</f>
        <v>4</v>
      </c>
    </row>
    <row r="4380" ht="18" customHeight="1" spans="1:12">
      <c r="A4380" s="2"/>
      <c r="B4380" s="2"/>
      <c r="C4380" s="2"/>
      <c r="D4380" s="2"/>
      <c r="E4380" s="2"/>
      <c r="F4380" s="2"/>
      <c r="G4380" s="2"/>
      <c r="H4380" s="68" t="s">
        <v>2393</v>
      </c>
      <c r="I4380" s="68"/>
      <c r="J4380" s="68"/>
      <c r="K4380" s="68"/>
      <c r="L4380" s="71">
        <f>SUM(L4378:L4379)</f>
        <v>6.97</v>
      </c>
    </row>
    <row r="4381" ht="15" customHeight="1" spans="1:12">
      <c r="A4381" s="2"/>
      <c r="B4381" s="2"/>
      <c r="C4381" s="2"/>
      <c r="D4381" s="2"/>
      <c r="E4381" s="2"/>
      <c r="F4381" s="2"/>
      <c r="G4381" s="2"/>
      <c r="H4381" s="69" t="s">
        <v>2318</v>
      </c>
      <c r="I4381" s="69"/>
      <c r="J4381" s="69"/>
      <c r="K4381" s="69"/>
      <c r="L4381" s="72">
        <f>SUM(L4376,L4380)</f>
        <v>15.76</v>
      </c>
    </row>
    <row r="4382" ht="9.95" customHeight="1" spans="1:12">
      <c r="A4382" s="2"/>
      <c r="B4382" s="2"/>
      <c r="C4382" s="2"/>
      <c r="D4382" s="2"/>
      <c r="E4382" s="2"/>
      <c r="F4382" s="2"/>
      <c r="G4382" s="2"/>
      <c r="H4382" s="61"/>
      <c r="I4382" s="61"/>
      <c r="J4382" s="61"/>
      <c r="K4382" s="61"/>
      <c r="L4382" s="61"/>
    </row>
    <row r="4383" ht="20.1" customHeight="1" spans="1:12">
      <c r="A4383" s="62" t="s">
        <v>3841</v>
      </c>
      <c r="B4383" s="62"/>
      <c r="C4383" s="62"/>
      <c r="D4383" s="62"/>
      <c r="E4383" s="62"/>
      <c r="F4383" s="62"/>
      <c r="G4383" s="62"/>
      <c r="H4383" s="62"/>
      <c r="I4383" s="62"/>
      <c r="J4383" s="62"/>
      <c r="K4383" s="62"/>
      <c r="L4383" s="62"/>
    </row>
    <row r="4384" ht="15" customHeight="1" spans="1:12">
      <c r="A4384" s="63" t="s">
        <v>2413</v>
      </c>
      <c r="B4384" s="63"/>
      <c r="C4384" s="63"/>
      <c r="D4384" s="64" t="s">
        <v>4</v>
      </c>
      <c r="E4384" s="64"/>
      <c r="F4384" s="64"/>
      <c r="G4384" s="64" t="s">
        <v>2297</v>
      </c>
      <c r="H4384" s="64" t="s">
        <v>2298</v>
      </c>
      <c r="I4384" s="64"/>
      <c r="J4384" s="64" t="s">
        <v>2299</v>
      </c>
      <c r="K4384" s="64"/>
      <c r="L4384" s="64" t="s">
        <v>2300</v>
      </c>
    </row>
    <row r="4385" ht="15" customHeight="1" spans="1:12">
      <c r="A4385" s="65" t="s">
        <v>3797</v>
      </c>
      <c r="B4385" s="66" t="s">
        <v>3798</v>
      </c>
      <c r="C4385" s="66"/>
      <c r="D4385" s="65" t="s">
        <v>14</v>
      </c>
      <c r="E4385" s="65"/>
      <c r="F4385" s="65"/>
      <c r="G4385" s="65" t="s">
        <v>35</v>
      </c>
      <c r="H4385" s="67">
        <v>0.0059</v>
      </c>
      <c r="I4385" s="67"/>
      <c r="J4385" s="70">
        <v>63.17</v>
      </c>
      <c r="K4385" s="70"/>
      <c r="L4385" s="70">
        <f>TRUNC(TRUNC(H4385,8)*J4385,2)</f>
        <v>0.37</v>
      </c>
    </row>
    <row r="4386" ht="21" customHeight="1" spans="1:12">
      <c r="A4386" s="65" t="s">
        <v>3842</v>
      </c>
      <c r="B4386" s="66" t="s">
        <v>3843</v>
      </c>
      <c r="C4386" s="66"/>
      <c r="D4386" s="65" t="s">
        <v>14</v>
      </c>
      <c r="E4386" s="65"/>
      <c r="F4386" s="65"/>
      <c r="G4386" s="65" t="s">
        <v>35</v>
      </c>
      <c r="H4386" s="67">
        <v>1</v>
      </c>
      <c r="I4386" s="67"/>
      <c r="J4386" s="70">
        <v>4.4</v>
      </c>
      <c r="K4386" s="70"/>
      <c r="L4386" s="70">
        <f>TRUNC(TRUNC(H4386,8)*J4386,2)</f>
        <v>4.4</v>
      </c>
    </row>
    <row r="4387" ht="15" customHeight="1" spans="1:12">
      <c r="A4387" s="65" t="s">
        <v>3778</v>
      </c>
      <c r="B4387" s="66" t="s">
        <v>3779</v>
      </c>
      <c r="C4387" s="66"/>
      <c r="D4387" s="65" t="s">
        <v>14</v>
      </c>
      <c r="E4387" s="65"/>
      <c r="F4387" s="65"/>
      <c r="G4387" s="65" t="s">
        <v>35</v>
      </c>
      <c r="H4387" s="67">
        <v>0.0315</v>
      </c>
      <c r="I4387" s="67"/>
      <c r="J4387" s="70">
        <v>2.33</v>
      </c>
      <c r="K4387" s="70"/>
      <c r="L4387" s="70">
        <f>TRUNC(TRUNC(H4387,8)*J4387,2)</f>
        <v>0.07</v>
      </c>
    </row>
    <row r="4388" ht="21" customHeight="1" spans="1:12">
      <c r="A4388" s="65" t="s">
        <v>3799</v>
      </c>
      <c r="B4388" s="66" t="s">
        <v>3800</v>
      </c>
      <c r="C4388" s="66"/>
      <c r="D4388" s="65" t="s">
        <v>14</v>
      </c>
      <c r="E4388" s="65"/>
      <c r="F4388" s="65"/>
      <c r="G4388" s="65" t="s">
        <v>35</v>
      </c>
      <c r="H4388" s="67">
        <v>0.007</v>
      </c>
      <c r="I4388" s="67"/>
      <c r="J4388" s="70">
        <v>71.57</v>
      </c>
      <c r="K4388" s="70"/>
      <c r="L4388" s="70">
        <f>TRUNC(TRUNC(H4388,8)*J4388,2)</f>
        <v>0.5</v>
      </c>
    </row>
    <row r="4389" ht="15" customHeight="1" spans="1:12">
      <c r="A4389" s="2"/>
      <c r="B4389" s="2"/>
      <c r="C4389" s="2"/>
      <c r="D4389" s="2"/>
      <c r="E4389" s="2"/>
      <c r="F4389" s="2"/>
      <c r="G4389" s="2"/>
      <c r="H4389" s="68" t="s">
        <v>2424</v>
      </c>
      <c r="I4389" s="68"/>
      <c r="J4389" s="68"/>
      <c r="K4389" s="68"/>
      <c r="L4389" s="71">
        <f>SUM(L4385:L4388)</f>
        <v>5.34</v>
      </c>
    </row>
    <row r="4390" ht="15" customHeight="1" spans="1:12">
      <c r="A4390" s="63" t="s">
        <v>2389</v>
      </c>
      <c r="B4390" s="63"/>
      <c r="C4390" s="63"/>
      <c r="D4390" s="64" t="s">
        <v>4</v>
      </c>
      <c r="E4390" s="64"/>
      <c r="F4390" s="64"/>
      <c r="G4390" s="64" t="s">
        <v>2297</v>
      </c>
      <c r="H4390" s="64" t="s">
        <v>2298</v>
      </c>
      <c r="I4390" s="64"/>
      <c r="J4390" s="64" t="s">
        <v>2299</v>
      </c>
      <c r="K4390" s="64"/>
      <c r="L4390" s="64" t="s">
        <v>2300</v>
      </c>
    </row>
    <row r="4391" ht="21" customHeight="1" spans="1:12">
      <c r="A4391" s="65" t="s">
        <v>2673</v>
      </c>
      <c r="B4391" s="66" t="s">
        <v>2674</v>
      </c>
      <c r="C4391" s="66"/>
      <c r="D4391" s="65" t="s">
        <v>14</v>
      </c>
      <c r="E4391" s="65"/>
      <c r="F4391" s="65"/>
      <c r="G4391" s="65" t="s">
        <v>2392</v>
      </c>
      <c r="H4391" s="67">
        <v>0.1312</v>
      </c>
      <c r="I4391" s="67"/>
      <c r="J4391" s="70">
        <v>23.37</v>
      </c>
      <c r="K4391" s="70"/>
      <c r="L4391" s="70">
        <f>TRUNC(TRUNC(H4391,8)*J4391,2)</f>
        <v>3.06</v>
      </c>
    </row>
    <row r="4392" ht="21" customHeight="1" spans="1:12">
      <c r="A4392" s="65" t="s">
        <v>2675</v>
      </c>
      <c r="B4392" s="66" t="s">
        <v>2676</v>
      </c>
      <c r="C4392" s="66"/>
      <c r="D4392" s="65" t="s">
        <v>14</v>
      </c>
      <c r="E4392" s="65"/>
      <c r="F4392" s="65"/>
      <c r="G4392" s="65" t="s">
        <v>2392</v>
      </c>
      <c r="H4392" s="67">
        <v>0.1312</v>
      </c>
      <c r="I4392" s="67"/>
      <c r="J4392" s="70">
        <v>31.5</v>
      </c>
      <c r="K4392" s="70"/>
      <c r="L4392" s="70">
        <f>TRUNC(TRUNC(H4392,8)*J4392,2)</f>
        <v>4.13</v>
      </c>
    </row>
    <row r="4393" ht="18" customHeight="1" spans="1:12">
      <c r="A4393" s="2"/>
      <c r="B4393" s="2"/>
      <c r="C4393" s="2"/>
      <c r="D4393" s="2"/>
      <c r="E4393" s="2"/>
      <c r="F4393" s="2"/>
      <c r="G4393" s="2"/>
      <c r="H4393" s="68" t="s">
        <v>2393</v>
      </c>
      <c r="I4393" s="68"/>
      <c r="J4393" s="68"/>
      <c r="K4393" s="68"/>
      <c r="L4393" s="71">
        <f>SUM(L4391:L4392)</f>
        <v>7.19</v>
      </c>
    </row>
    <row r="4394" ht="15" customHeight="1" spans="1:12">
      <c r="A4394" s="2"/>
      <c r="B4394" s="2"/>
      <c r="C4394" s="2"/>
      <c r="D4394" s="2"/>
      <c r="E4394" s="2"/>
      <c r="F4394" s="2"/>
      <c r="G4394" s="2"/>
      <c r="H4394" s="69" t="s">
        <v>2318</v>
      </c>
      <c r="I4394" s="69"/>
      <c r="J4394" s="69"/>
      <c r="K4394" s="69"/>
      <c r="L4394" s="72">
        <f>SUM(L4389,L4393)</f>
        <v>12.53</v>
      </c>
    </row>
    <row r="4395" ht="9.95" customHeight="1" spans="1:12">
      <c r="A4395" s="2"/>
      <c r="B4395" s="2"/>
      <c r="C4395" s="2"/>
      <c r="D4395" s="2"/>
      <c r="E4395" s="2"/>
      <c r="F4395" s="2"/>
      <c r="G4395" s="2"/>
      <c r="H4395" s="61"/>
      <c r="I4395" s="61"/>
      <c r="J4395" s="61"/>
      <c r="K4395" s="61"/>
      <c r="L4395" s="61"/>
    </row>
    <row r="4396" ht="20.1" customHeight="1" spans="1:12">
      <c r="A4396" s="62" t="s">
        <v>3844</v>
      </c>
      <c r="B4396" s="62"/>
      <c r="C4396" s="62"/>
      <c r="D4396" s="62"/>
      <c r="E4396" s="62"/>
      <c r="F4396" s="62"/>
      <c r="G4396" s="62"/>
      <c r="H4396" s="62"/>
      <c r="I4396" s="62"/>
      <c r="J4396" s="62"/>
      <c r="K4396" s="62"/>
      <c r="L4396" s="62"/>
    </row>
    <row r="4397" ht="15" customHeight="1" spans="1:12">
      <c r="A4397" s="63" t="s">
        <v>2413</v>
      </c>
      <c r="B4397" s="63"/>
      <c r="C4397" s="63"/>
      <c r="D4397" s="64" t="s">
        <v>4</v>
      </c>
      <c r="E4397" s="64"/>
      <c r="F4397" s="64"/>
      <c r="G4397" s="64" t="s">
        <v>2297</v>
      </c>
      <c r="H4397" s="64" t="s">
        <v>2298</v>
      </c>
      <c r="I4397" s="64"/>
      <c r="J4397" s="64" t="s">
        <v>2299</v>
      </c>
      <c r="K4397" s="64"/>
      <c r="L4397" s="64" t="s">
        <v>2300</v>
      </c>
    </row>
    <row r="4398" ht="15" customHeight="1" spans="1:12">
      <c r="A4398" s="65" t="s">
        <v>3797</v>
      </c>
      <c r="B4398" s="66" t="s">
        <v>3798</v>
      </c>
      <c r="C4398" s="66"/>
      <c r="D4398" s="65" t="s">
        <v>14</v>
      </c>
      <c r="E4398" s="65"/>
      <c r="F4398" s="65"/>
      <c r="G4398" s="65" t="s">
        <v>35</v>
      </c>
      <c r="H4398" s="67">
        <v>0.0059</v>
      </c>
      <c r="I4398" s="67"/>
      <c r="J4398" s="70">
        <v>63.17</v>
      </c>
      <c r="K4398" s="70"/>
      <c r="L4398" s="70">
        <f>TRUNC(TRUNC(H4398,8)*J4398,2)</f>
        <v>0.37</v>
      </c>
    </row>
    <row r="4399" ht="21" customHeight="1" spans="1:12">
      <c r="A4399" s="65" t="s">
        <v>3845</v>
      </c>
      <c r="B4399" s="66" t="s">
        <v>3846</v>
      </c>
      <c r="C4399" s="66"/>
      <c r="D4399" s="65" t="s">
        <v>14</v>
      </c>
      <c r="E4399" s="65"/>
      <c r="F4399" s="65"/>
      <c r="G4399" s="65" t="s">
        <v>35</v>
      </c>
      <c r="H4399" s="67">
        <v>1</v>
      </c>
      <c r="I4399" s="67"/>
      <c r="J4399" s="70">
        <v>1.99</v>
      </c>
      <c r="K4399" s="70"/>
      <c r="L4399" s="70">
        <f>TRUNC(TRUNC(H4399,8)*J4399,2)</f>
        <v>1.99</v>
      </c>
    </row>
    <row r="4400" ht="15" customHeight="1" spans="1:12">
      <c r="A4400" s="65" t="s">
        <v>3778</v>
      </c>
      <c r="B4400" s="66" t="s">
        <v>3779</v>
      </c>
      <c r="C4400" s="66"/>
      <c r="D4400" s="65" t="s">
        <v>14</v>
      </c>
      <c r="E4400" s="65"/>
      <c r="F4400" s="65"/>
      <c r="G4400" s="65" t="s">
        <v>35</v>
      </c>
      <c r="H4400" s="67">
        <v>0.0281</v>
      </c>
      <c r="I4400" s="67"/>
      <c r="J4400" s="70">
        <v>2.33</v>
      </c>
      <c r="K4400" s="70"/>
      <c r="L4400" s="70">
        <f>TRUNC(TRUNC(H4400,8)*J4400,2)</f>
        <v>0.06</v>
      </c>
    </row>
    <row r="4401" ht="21" customHeight="1" spans="1:12">
      <c r="A4401" s="65" t="s">
        <v>3799</v>
      </c>
      <c r="B4401" s="66" t="s">
        <v>3800</v>
      </c>
      <c r="C4401" s="66"/>
      <c r="D4401" s="65" t="s">
        <v>14</v>
      </c>
      <c r="E4401" s="65"/>
      <c r="F4401" s="65"/>
      <c r="G4401" s="65" t="s">
        <v>35</v>
      </c>
      <c r="H4401" s="67">
        <v>0.007</v>
      </c>
      <c r="I4401" s="67"/>
      <c r="J4401" s="70">
        <v>71.57</v>
      </c>
      <c r="K4401" s="70"/>
      <c r="L4401" s="70">
        <f>TRUNC(TRUNC(H4401,8)*J4401,2)</f>
        <v>0.5</v>
      </c>
    </row>
    <row r="4402" ht="15" customHeight="1" spans="1:12">
      <c r="A4402" s="2"/>
      <c r="B4402" s="2"/>
      <c r="C4402" s="2"/>
      <c r="D4402" s="2"/>
      <c r="E4402" s="2"/>
      <c r="F4402" s="2"/>
      <c r="G4402" s="2"/>
      <c r="H4402" s="68" t="s">
        <v>2424</v>
      </c>
      <c r="I4402" s="68"/>
      <c r="J4402" s="68"/>
      <c r="K4402" s="68"/>
      <c r="L4402" s="71">
        <f>SUM(L4398:L4401)</f>
        <v>2.92</v>
      </c>
    </row>
    <row r="4403" ht="15" customHeight="1" spans="1:12">
      <c r="A4403" s="63" t="s">
        <v>2389</v>
      </c>
      <c r="B4403" s="63"/>
      <c r="C4403" s="63"/>
      <c r="D4403" s="64" t="s">
        <v>4</v>
      </c>
      <c r="E4403" s="64"/>
      <c r="F4403" s="64"/>
      <c r="G4403" s="64" t="s">
        <v>2297</v>
      </c>
      <c r="H4403" s="64" t="s">
        <v>2298</v>
      </c>
      <c r="I4403" s="64"/>
      <c r="J4403" s="64" t="s">
        <v>2299</v>
      </c>
      <c r="K4403" s="64"/>
      <c r="L4403" s="64" t="s">
        <v>2300</v>
      </c>
    </row>
    <row r="4404" ht="21" customHeight="1" spans="1:12">
      <c r="A4404" s="65" t="s">
        <v>2673</v>
      </c>
      <c r="B4404" s="66" t="s">
        <v>2674</v>
      </c>
      <c r="C4404" s="66"/>
      <c r="D4404" s="65" t="s">
        <v>14</v>
      </c>
      <c r="E4404" s="65"/>
      <c r="F4404" s="65"/>
      <c r="G4404" s="65" t="s">
        <v>2392</v>
      </c>
      <c r="H4404" s="67">
        <v>0.1266</v>
      </c>
      <c r="I4404" s="67"/>
      <c r="J4404" s="70">
        <v>23.37</v>
      </c>
      <c r="K4404" s="70"/>
      <c r="L4404" s="70">
        <f>TRUNC(TRUNC(H4404,8)*J4404,2)</f>
        <v>2.95</v>
      </c>
    </row>
    <row r="4405" ht="21" customHeight="1" spans="1:12">
      <c r="A4405" s="65" t="s">
        <v>2675</v>
      </c>
      <c r="B4405" s="66" t="s">
        <v>2676</v>
      </c>
      <c r="C4405" s="66"/>
      <c r="D4405" s="65" t="s">
        <v>14</v>
      </c>
      <c r="E4405" s="65"/>
      <c r="F4405" s="65"/>
      <c r="G4405" s="65" t="s">
        <v>2392</v>
      </c>
      <c r="H4405" s="67">
        <v>0.1266</v>
      </c>
      <c r="I4405" s="67"/>
      <c r="J4405" s="70">
        <v>31.5</v>
      </c>
      <c r="K4405" s="70"/>
      <c r="L4405" s="70">
        <f>TRUNC(TRUNC(H4405,8)*J4405,2)</f>
        <v>3.98</v>
      </c>
    </row>
    <row r="4406" ht="18" customHeight="1" spans="1:12">
      <c r="A4406" s="2"/>
      <c r="B4406" s="2"/>
      <c r="C4406" s="2"/>
      <c r="D4406" s="2"/>
      <c r="E4406" s="2"/>
      <c r="F4406" s="2"/>
      <c r="G4406" s="2"/>
      <c r="H4406" s="68" t="s">
        <v>2393</v>
      </c>
      <c r="I4406" s="68"/>
      <c r="J4406" s="68"/>
      <c r="K4406" s="68"/>
      <c r="L4406" s="71">
        <f>SUM(L4404:L4405)</f>
        <v>6.93</v>
      </c>
    </row>
    <row r="4407" ht="15" customHeight="1" spans="1:12">
      <c r="A4407" s="2"/>
      <c r="B4407" s="2"/>
      <c r="C4407" s="2"/>
      <c r="D4407" s="2"/>
      <c r="E4407" s="2"/>
      <c r="F4407" s="2"/>
      <c r="G4407" s="2"/>
      <c r="H4407" s="69" t="s">
        <v>2318</v>
      </c>
      <c r="I4407" s="69"/>
      <c r="J4407" s="69"/>
      <c r="K4407" s="69"/>
      <c r="L4407" s="72">
        <f>SUM(L4402,L4406)</f>
        <v>9.85</v>
      </c>
    </row>
    <row r="4408" ht="9.95" customHeight="1" spans="1:12">
      <c r="A4408" s="2"/>
      <c r="B4408" s="2"/>
      <c r="C4408" s="2"/>
      <c r="D4408" s="2"/>
      <c r="E4408" s="2"/>
      <c r="F4408" s="2"/>
      <c r="G4408" s="2"/>
      <c r="H4408" s="61"/>
      <c r="I4408" s="61"/>
      <c r="J4408" s="61"/>
      <c r="K4408" s="61"/>
      <c r="L4408" s="61"/>
    </row>
    <row r="4409" ht="20.1" customHeight="1" spans="1:12">
      <c r="A4409" s="62" t="s">
        <v>3847</v>
      </c>
      <c r="B4409" s="62"/>
      <c r="C4409" s="62"/>
      <c r="D4409" s="62"/>
      <c r="E4409" s="62"/>
      <c r="F4409" s="62"/>
      <c r="G4409" s="62"/>
      <c r="H4409" s="62"/>
      <c r="I4409" s="62"/>
      <c r="J4409" s="62"/>
      <c r="K4409" s="62"/>
      <c r="L4409" s="62"/>
    </row>
    <row r="4410" ht="15" customHeight="1" spans="1:12">
      <c r="A4410" s="63" t="s">
        <v>2413</v>
      </c>
      <c r="B4410" s="63"/>
      <c r="C4410" s="63"/>
      <c r="D4410" s="64" t="s">
        <v>4</v>
      </c>
      <c r="E4410" s="64"/>
      <c r="F4410" s="64"/>
      <c r="G4410" s="64" t="s">
        <v>2297</v>
      </c>
      <c r="H4410" s="64" t="s">
        <v>2298</v>
      </c>
      <c r="I4410" s="64"/>
      <c r="J4410" s="64" t="s">
        <v>2299</v>
      </c>
      <c r="K4410" s="64"/>
      <c r="L4410" s="64" t="s">
        <v>2300</v>
      </c>
    </row>
    <row r="4411" ht="15" customHeight="1" spans="1:12">
      <c r="A4411" s="65" t="s">
        <v>3797</v>
      </c>
      <c r="B4411" s="66" t="s">
        <v>3798</v>
      </c>
      <c r="C4411" s="66"/>
      <c r="D4411" s="65" t="s">
        <v>14</v>
      </c>
      <c r="E4411" s="65"/>
      <c r="F4411" s="65"/>
      <c r="G4411" s="65" t="s">
        <v>35</v>
      </c>
      <c r="H4411" s="67">
        <v>0.0071</v>
      </c>
      <c r="I4411" s="67"/>
      <c r="J4411" s="70">
        <v>63.17</v>
      </c>
      <c r="K4411" s="70"/>
      <c r="L4411" s="70">
        <f>TRUNC(TRUNC(H4411,8)*J4411,2)</f>
        <v>0.44</v>
      </c>
    </row>
    <row r="4412" ht="21" customHeight="1" spans="1:12">
      <c r="A4412" s="65" t="s">
        <v>3848</v>
      </c>
      <c r="B4412" s="66" t="s">
        <v>3849</v>
      </c>
      <c r="C4412" s="66"/>
      <c r="D4412" s="65" t="s">
        <v>14</v>
      </c>
      <c r="E4412" s="65"/>
      <c r="F4412" s="65"/>
      <c r="G4412" s="65" t="s">
        <v>35</v>
      </c>
      <c r="H4412" s="67">
        <v>1</v>
      </c>
      <c r="I4412" s="67"/>
      <c r="J4412" s="70">
        <v>0.6</v>
      </c>
      <c r="K4412" s="70"/>
      <c r="L4412" s="70">
        <f>TRUNC(TRUNC(H4412,8)*J4412,2)</f>
        <v>0.6</v>
      </c>
    </row>
    <row r="4413" ht="15" customHeight="1" spans="1:12">
      <c r="A4413" s="65" t="s">
        <v>3778</v>
      </c>
      <c r="B4413" s="66" t="s">
        <v>3779</v>
      </c>
      <c r="C4413" s="66"/>
      <c r="D4413" s="65" t="s">
        <v>14</v>
      </c>
      <c r="E4413" s="65"/>
      <c r="F4413" s="65"/>
      <c r="G4413" s="65" t="s">
        <v>35</v>
      </c>
      <c r="H4413" s="67">
        <v>0.0338</v>
      </c>
      <c r="I4413" s="67"/>
      <c r="J4413" s="70">
        <v>2.33</v>
      </c>
      <c r="K4413" s="70"/>
      <c r="L4413" s="70">
        <f>TRUNC(TRUNC(H4413,8)*J4413,2)</f>
        <v>0.07</v>
      </c>
    </row>
    <row r="4414" ht="21" customHeight="1" spans="1:12">
      <c r="A4414" s="65" t="s">
        <v>3799</v>
      </c>
      <c r="B4414" s="66" t="s">
        <v>3800</v>
      </c>
      <c r="C4414" s="66"/>
      <c r="D4414" s="65" t="s">
        <v>14</v>
      </c>
      <c r="E4414" s="65"/>
      <c r="F4414" s="65"/>
      <c r="G4414" s="65" t="s">
        <v>35</v>
      </c>
      <c r="H4414" s="67">
        <v>0.008</v>
      </c>
      <c r="I4414" s="67"/>
      <c r="J4414" s="70">
        <v>71.57</v>
      </c>
      <c r="K4414" s="70"/>
      <c r="L4414" s="70">
        <f>TRUNC(TRUNC(H4414,8)*J4414,2)</f>
        <v>0.57</v>
      </c>
    </row>
    <row r="4415" ht="15" customHeight="1" spans="1:12">
      <c r="A4415" s="2"/>
      <c r="B4415" s="2"/>
      <c r="C4415" s="2"/>
      <c r="D4415" s="2"/>
      <c r="E4415" s="2"/>
      <c r="F4415" s="2"/>
      <c r="G4415" s="2"/>
      <c r="H4415" s="68" t="s">
        <v>2424</v>
      </c>
      <c r="I4415" s="68"/>
      <c r="J4415" s="68"/>
      <c r="K4415" s="68"/>
      <c r="L4415" s="71">
        <f>SUM(L4411:L4414)</f>
        <v>1.68</v>
      </c>
    </row>
    <row r="4416" ht="15" customHeight="1" spans="1:12">
      <c r="A4416" s="63" t="s">
        <v>2389</v>
      </c>
      <c r="B4416" s="63"/>
      <c r="C4416" s="63"/>
      <c r="D4416" s="64" t="s">
        <v>4</v>
      </c>
      <c r="E4416" s="64"/>
      <c r="F4416" s="64"/>
      <c r="G4416" s="64" t="s">
        <v>2297</v>
      </c>
      <c r="H4416" s="64" t="s">
        <v>2298</v>
      </c>
      <c r="I4416" s="64"/>
      <c r="J4416" s="64" t="s">
        <v>2299</v>
      </c>
      <c r="K4416" s="64"/>
      <c r="L4416" s="64" t="s">
        <v>2300</v>
      </c>
    </row>
    <row r="4417" ht="21" customHeight="1" spans="1:12">
      <c r="A4417" s="65" t="s">
        <v>2673</v>
      </c>
      <c r="B4417" s="66" t="s">
        <v>2674</v>
      </c>
      <c r="C4417" s="66"/>
      <c r="D4417" s="65" t="s">
        <v>14</v>
      </c>
      <c r="E4417" s="65"/>
      <c r="F4417" s="65"/>
      <c r="G4417" s="65" t="s">
        <v>2392</v>
      </c>
      <c r="H4417" s="67">
        <v>0.152</v>
      </c>
      <c r="I4417" s="67"/>
      <c r="J4417" s="70">
        <v>23.37</v>
      </c>
      <c r="K4417" s="70"/>
      <c r="L4417" s="70">
        <f>TRUNC(TRUNC(H4417,8)*J4417,2)</f>
        <v>3.55</v>
      </c>
    </row>
    <row r="4418" ht="21" customHeight="1" spans="1:12">
      <c r="A4418" s="65" t="s">
        <v>2675</v>
      </c>
      <c r="B4418" s="66" t="s">
        <v>2676</v>
      </c>
      <c r="C4418" s="66"/>
      <c r="D4418" s="65" t="s">
        <v>14</v>
      </c>
      <c r="E4418" s="65"/>
      <c r="F4418" s="65"/>
      <c r="G4418" s="65" t="s">
        <v>2392</v>
      </c>
      <c r="H4418" s="67">
        <v>0.152</v>
      </c>
      <c r="I4418" s="67"/>
      <c r="J4418" s="70">
        <v>31.5</v>
      </c>
      <c r="K4418" s="70"/>
      <c r="L4418" s="70">
        <f>TRUNC(TRUNC(H4418,8)*J4418,2)</f>
        <v>4.78</v>
      </c>
    </row>
    <row r="4419" ht="18" customHeight="1" spans="1:12">
      <c r="A4419" s="2"/>
      <c r="B4419" s="2"/>
      <c r="C4419" s="2"/>
      <c r="D4419" s="2"/>
      <c r="E4419" s="2"/>
      <c r="F4419" s="2"/>
      <c r="G4419" s="2"/>
      <c r="H4419" s="68" t="s">
        <v>2393</v>
      </c>
      <c r="I4419" s="68"/>
      <c r="J4419" s="68"/>
      <c r="K4419" s="68"/>
      <c r="L4419" s="71">
        <f>SUM(L4417:L4418)</f>
        <v>8.33</v>
      </c>
    </row>
    <row r="4420" ht="15" customHeight="1" spans="1:12">
      <c r="A4420" s="2"/>
      <c r="B4420" s="2"/>
      <c r="C4420" s="2"/>
      <c r="D4420" s="2"/>
      <c r="E4420" s="2"/>
      <c r="F4420" s="2"/>
      <c r="G4420" s="2"/>
      <c r="H4420" s="69" t="s">
        <v>2318</v>
      </c>
      <c r="I4420" s="69"/>
      <c r="J4420" s="69"/>
      <c r="K4420" s="69"/>
      <c r="L4420" s="72">
        <f>SUM(L4415,L4419)</f>
        <v>10.01</v>
      </c>
    </row>
    <row r="4421" ht="9.95" customHeight="1" spans="1:12">
      <c r="A4421" s="2"/>
      <c r="B4421" s="2"/>
      <c r="C4421" s="2"/>
      <c r="D4421" s="2"/>
      <c r="E4421" s="2"/>
      <c r="F4421" s="2"/>
      <c r="G4421" s="2"/>
      <c r="H4421" s="61"/>
      <c r="I4421" s="61"/>
      <c r="J4421" s="61"/>
      <c r="K4421" s="61"/>
      <c r="L4421" s="61"/>
    </row>
    <row r="4422" ht="20.1" customHeight="1" spans="1:12">
      <c r="A4422" s="62" t="s">
        <v>3850</v>
      </c>
      <c r="B4422" s="62"/>
      <c r="C4422" s="62"/>
      <c r="D4422" s="62"/>
      <c r="E4422" s="62"/>
      <c r="F4422" s="62"/>
      <c r="G4422" s="62"/>
      <c r="H4422" s="62"/>
      <c r="I4422" s="62"/>
      <c r="J4422" s="62"/>
      <c r="K4422" s="62"/>
      <c r="L4422" s="62"/>
    </row>
    <row r="4423" ht="15" customHeight="1" spans="1:12">
      <c r="A4423" s="63" t="s">
        <v>2413</v>
      </c>
      <c r="B4423" s="63"/>
      <c r="C4423" s="63"/>
      <c r="D4423" s="64" t="s">
        <v>4</v>
      </c>
      <c r="E4423" s="64"/>
      <c r="F4423" s="64"/>
      <c r="G4423" s="64" t="s">
        <v>2297</v>
      </c>
      <c r="H4423" s="64" t="s">
        <v>2298</v>
      </c>
      <c r="I4423" s="64"/>
      <c r="J4423" s="64" t="s">
        <v>2299</v>
      </c>
      <c r="K4423" s="64"/>
      <c r="L4423" s="64" t="s">
        <v>2300</v>
      </c>
    </row>
    <row r="4424" ht="15" customHeight="1" spans="1:12">
      <c r="A4424" s="65" t="s">
        <v>3797</v>
      </c>
      <c r="B4424" s="66" t="s">
        <v>3798</v>
      </c>
      <c r="C4424" s="66"/>
      <c r="D4424" s="65" t="s">
        <v>14</v>
      </c>
      <c r="E4424" s="65"/>
      <c r="F4424" s="65"/>
      <c r="G4424" s="65" t="s">
        <v>35</v>
      </c>
      <c r="H4424" s="67">
        <v>0.0094</v>
      </c>
      <c r="I4424" s="67"/>
      <c r="J4424" s="70">
        <v>63.17</v>
      </c>
      <c r="K4424" s="70"/>
      <c r="L4424" s="70">
        <f>TRUNC(TRUNC(H4424,8)*J4424,2)</f>
        <v>0.59</v>
      </c>
    </row>
    <row r="4425" ht="21" customHeight="1" spans="1:12">
      <c r="A4425" s="65" t="s">
        <v>3851</v>
      </c>
      <c r="B4425" s="66" t="s">
        <v>3852</v>
      </c>
      <c r="C4425" s="66"/>
      <c r="D4425" s="65" t="s">
        <v>14</v>
      </c>
      <c r="E4425" s="65"/>
      <c r="F4425" s="65"/>
      <c r="G4425" s="65" t="s">
        <v>35</v>
      </c>
      <c r="H4425" s="67">
        <v>1</v>
      </c>
      <c r="I4425" s="67"/>
      <c r="J4425" s="70">
        <v>1.99</v>
      </c>
      <c r="K4425" s="70"/>
      <c r="L4425" s="70">
        <f>TRUNC(TRUNC(H4425,8)*J4425,2)</f>
        <v>1.99</v>
      </c>
    </row>
    <row r="4426" ht="15" customHeight="1" spans="1:12">
      <c r="A4426" s="65" t="s">
        <v>3778</v>
      </c>
      <c r="B4426" s="66" t="s">
        <v>3779</v>
      </c>
      <c r="C4426" s="66"/>
      <c r="D4426" s="65" t="s">
        <v>14</v>
      </c>
      <c r="E4426" s="65"/>
      <c r="F4426" s="65"/>
      <c r="G4426" s="65" t="s">
        <v>35</v>
      </c>
      <c r="H4426" s="67">
        <v>0.036</v>
      </c>
      <c r="I4426" s="67"/>
      <c r="J4426" s="70">
        <v>2.33</v>
      </c>
      <c r="K4426" s="70"/>
      <c r="L4426" s="70">
        <f>TRUNC(TRUNC(H4426,8)*J4426,2)</f>
        <v>0.08</v>
      </c>
    </row>
    <row r="4427" ht="21" customHeight="1" spans="1:12">
      <c r="A4427" s="65" t="s">
        <v>3799</v>
      </c>
      <c r="B4427" s="66" t="s">
        <v>3800</v>
      </c>
      <c r="C4427" s="66"/>
      <c r="D4427" s="65" t="s">
        <v>14</v>
      </c>
      <c r="E4427" s="65"/>
      <c r="F4427" s="65"/>
      <c r="G4427" s="65" t="s">
        <v>35</v>
      </c>
      <c r="H4427" s="67">
        <v>0.011</v>
      </c>
      <c r="I4427" s="67"/>
      <c r="J4427" s="70">
        <v>71.57</v>
      </c>
      <c r="K4427" s="70"/>
      <c r="L4427" s="70">
        <f>TRUNC(TRUNC(H4427,8)*J4427,2)</f>
        <v>0.78</v>
      </c>
    </row>
    <row r="4428" ht="15" customHeight="1" spans="1:12">
      <c r="A4428" s="2"/>
      <c r="B4428" s="2"/>
      <c r="C4428" s="2"/>
      <c r="D4428" s="2"/>
      <c r="E4428" s="2"/>
      <c r="F4428" s="2"/>
      <c r="G4428" s="2"/>
      <c r="H4428" s="68" t="s">
        <v>2424</v>
      </c>
      <c r="I4428" s="68"/>
      <c r="J4428" s="68"/>
      <c r="K4428" s="68"/>
      <c r="L4428" s="71">
        <f>SUM(L4424:L4427)</f>
        <v>3.44</v>
      </c>
    </row>
    <row r="4429" ht="15" customHeight="1" spans="1:12">
      <c r="A4429" s="63" t="s">
        <v>2389</v>
      </c>
      <c r="B4429" s="63"/>
      <c r="C4429" s="63"/>
      <c r="D4429" s="64" t="s">
        <v>4</v>
      </c>
      <c r="E4429" s="64"/>
      <c r="F4429" s="64"/>
      <c r="G4429" s="64" t="s">
        <v>2297</v>
      </c>
      <c r="H4429" s="64" t="s">
        <v>2298</v>
      </c>
      <c r="I4429" s="64"/>
      <c r="J4429" s="64" t="s">
        <v>2299</v>
      </c>
      <c r="K4429" s="64"/>
      <c r="L4429" s="64" t="s">
        <v>2300</v>
      </c>
    </row>
    <row r="4430" ht="21" customHeight="1" spans="1:12">
      <c r="A4430" s="65" t="s">
        <v>2673</v>
      </c>
      <c r="B4430" s="66" t="s">
        <v>2674</v>
      </c>
      <c r="C4430" s="66"/>
      <c r="D4430" s="65" t="s">
        <v>14</v>
      </c>
      <c r="E4430" s="65"/>
      <c r="F4430" s="65"/>
      <c r="G4430" s="65" t="s">
        <v>2392</v>
      </c>
      <c r="H4430" s="67">
        <v>0.1621</v>
      </c>
      <c r="I4430" s="67"/>
      <c r="J4430" s="70">
        <v>23.37</v>
      </c>
      <c r="K4430" s="70"/>
      <c r="L4430" s="70">
        <f>TRUNC(TRUNC(H4430,8)*J4430,2)</f>
        <v>3.78</v>
      </c>
    </row>
    <row r="4431" ht="21" customHeight="1" spans="1:12">
      <c r="A4431" s="65" t="s">
        <v>2675</v>
      </c>
      <c r="B4431" s="66" t="s">
        <v>2676</v>
      </c>
      <c r="C4431" s="66"/>
      <c r="D4431" s="65" t="s">
        <v>14</v>
      </c>
      <c r="E4431" s="65"/>
      <c r="F4431" s="65"/>
      <c r="G4431" s="65" t="s">
        <v>2392</v>
      </c>
      <c r="H4431" s="67">
        <v>0.1621</v>
      </c>
      <c r="I4431" s="67"/>
      <c r="J4431" s="70">
        <v>31.5</v>
      </c>
      <c r="K4431" s="70"/>
      <c r="L4431" s="70">
        <f>TRUNC(TRUNC(H4431,8)*J4431,2)</f>
        <v>5.1</v>
      </c>
    </row>
    <row r="4432" ht="18" customHeight="1" spans="1:12">
      <c r="A4432" s="2"/>
      <c r="B4432" s="2"/>
      <c r="C4432" s="2"/>
      <c r="D4432" s="2"/>
      <c r="E4432" s="2"/>
      <c r="F4432" s="2"/>
      <c r="G4432" s="2"/>
      <c r="H4432" s="68" t="s">
        <v>2393</v>
      </c>
      <c r="I4432" s="68"/>
      <c r="J4432" s="68"/>
      <c r="K4432" s="68"/>
      <c r="L4432" s="71">
        <f>SUM(L4430:L4431)</f>
        <v>8.88</v>
      </c>
    </row>
    <row r="4433" ht="15" customHeight="1" spans="1:12">
      <c r="A4433" s="2"/>
      <c r="B4433" s="2"/>
      <c r="C4433" s="2"/>
      <c r="D4433" s="2"/>
      <c r="E4433" s="2"/>
      <c r="F4433" s="2"/>
      <c r="G4433" s="2"/>
      <c r="H4433" s="69" t="s">
        <v>2318</v>
      </c>
      <c r="I4433" s="69"/>
      <c r="J4433" s="69"/>
      <c r="K4433" s="69"/>
      <c r="L4433" s="72">
        <f>SUM(L4428,L4432)</f>
        <v>12.32</v>
      </c>
    </row>
    <row r="4434" ht="9.95" customHeight="1" spans="1:12">
      <c r="A4434" s="2"/>
      <c r="B4434" s="2"/>
      <c r="C4434" s="2"/>
      <c r="D4434" s="2"/>
      <c r="E4434" s="2"/>
      <c r="F4434" s="2"/>
      <c r="G4434" s="2"/>
      <c r="H4434" s="61"/>
      <c r="I4434" s="61"/>
      <c r="J4434" s="61"/>
      <c r="K4434" s="61"/>
      <c r="L4434" s="61"/>
    </row>
    <row r="4435" ht="20.1" customHeight="1" spans="1:12">
      <c r="A4435" s="62" t="s">
        <v>3853</v>
      </c>
      <c r="B4435" s="62"/>
      <c r="C4435" s="62"/>
      <c r="D4435" s="62"/>
      <c r="E4435" s="62"/>
      <c r="F4435" s="62"/>
      <c r="G4435" s="62"/>
      <c r="H4435" s="62"/>
      <c r="I4435" s="62"/>
      <c r="J4435" s="62"/>
      <c r="K4435" s="62"/>
      <c r="L4435" s="62"/>
    </row>
    <row r="4436" ht="15" customHeight="1" spans="1:12">
      <c r="A4436" s="63" t="s">
        <v>2413</v>
      </c>
      <c r="B4436" s="63"/>
      <c r="C4436" s="63"/>
      <c r="D4436" s="64" t="s">
        <v>4</v>
      </c>
      <c r="E4436" s="64"/>
      <c r="F4436" s="64"/>
      <c r="G4436" s="64" t="s">
        <v>2297</v>
      </c>
      <c r="H4436" s="64" t="s">
        <v>2298</v>
      </c>
      <c r="I4436" s="64"/>
      <c r="J4436" s="64" t="s">
        <v>2299</v>
      </c>
      <c r="K4436" s="64"/>
      <c r="L4436" s="64" t="s">
        <v>2300</v>
      </c>
    </row>
    <row r="4437" ht="15" customHeight="1" spans="1:12">
      <c r="A4437" s="65" t="s">
        <v>3797</v>
      </c>
      <c r="B4437" s="66" t="s">
        <v>3798</v>
      </c>
      <c r="C4437" s="66"/>
      <c r="D4437" s="65" t="s">
        <v>14</v>
      </c>
      <c r="E4437" s="65"/>
      <c r="F4437" s="65"/>
      <c r="G4437" s="65" t="s">
        <v>35</v>
      </c>
      <c r="H4437" s="67">
        <v>0.0165</v>
      </c>
      <c r="I4437" s="67"/>
      <c r="J4437" s="70">
        <v>63.17</v>
      </c>
      <c r="K4437" s="70"/>
      <c r="L4437" s="70">
        <f>TRUNC(TRUNC(H4437,8)*J4437,2)</f>
        <v>1.04</v>
      </c>
    </row>
    <row r="4438" ht="21" customHeight="1" spans="1:12">
      <c r="A4438" s="65" t="s">
        <v>3854</v>
      </c>
      <c r="B4438" s="66" t="s">
        <v>3855</v>
      </c>
      <c r="C4438" s="66"/>
      <c r="D4438" s="65" t="s">
        <v>14</v>
      </c>
      <c r="E4438" s="65"/>
      <c r="F4438" s="65"/>
      <c r="G4438" s="65" t="s">
        <v>35</v>
      </c>
      <c r="H4438" s="67">
        <v>1</v>
      </c>
      <c r="I4438" s="67"/>
      <c r="J4438" s="70">
        <v>4.1</v>
      </c>
      <c r="K4438" s="70"/>
      <c r="L4438" s="70">
        <f>TRUNC(TRUNC(H4438,8)*J4438,2)</f>
        <v>4.1</v>
      </c>
    </row>
    <row r="4439" ht="15" customHeight="1" spans="1:12">
      <c r="A4439" s="65" t="s">
        <v>3778</v>
      </c>
      <c r="B4439" s="66" t="s">
        <v>3779</v>
      </c>
      <c r="C4439" s="66"/>
      <c r="D4439" s="65" t="s">
        <v>14</v>
      </c>
      <c r="E4439" s="65"/>
      <c r="F4439" s="65"/>
      <c r="G4439" s="65" t="s">
        <v>35</v>
      </c>
      <c r="H4439" s="67">
        <v>0.019</v>
      </c>
      <c r="I4439" s="67"/>
      <c r="J4439" s="70">
        <v>2.33</v>
      </c>
      <c r="K4439" s="70"/>
      <c r="L4439" s="70">
        <f>TRUNC(TRUNC(H4439,8)*J4439,2)</f>
        <v>0.04</v>
      </c>
    </row>
    <row r="4440" ht="21" customHeight="1" spans="1:12">
      <c r="A4440" s="65" t="s">
        <v>3799</v>
      </c>
      <c r="B4440" s="66" t="s">
        <v>3800</v>
      </c>
      <c r="C4440" s="66"/>
      <c r="D4440" s="65" t="s">
        <v>14</v>
      </c>
      <c r="E4440" s="65"/>
      <c r="F4440" s="65"/>
      <c r="G4440" s="65" t="s">
        <v>35</v>
      </c>
      <c r="H4440" s="67">
        <v>0.022</v>
      </c>
      <c r="I4440" s="67"/>
      <c r="J4440" s="70">
        <v>71.57</v>
      </c>
      <c r="K4440" s="70"/>
      <c r="L4440" s="70">
        <f>TRUNC(TRUNC(H4440,8)*J4440,2)</f>
        <v>1.57</v>
      </c>
    </row>
    <row r="4441" ht="15" customHeight="1" spans="1:12">
      <c r="A4441" s="2"/>
      <c r="B4441" s="2"/>
      <c r="C4441" s="2"/>
      <c r="D4441" s="2"/>
      <c r="E4441" s="2"/>
      <c r="F4441" s="2"/>
      <c r="G4441" s="2"/>
      <c r="H4441" s="68" t="s">
        <v>2424</v>
      </c>
      <c r="I4441" s="68"/>
      <c r="J4441" s="68"/>
      <c r="K4441" s="68"/>
      <c r="L4441" s="71">
        <f>SUM(L4437:L4440)</f>
        <v>6.75</v>
      </c>
    </row>
    <row r="4442" ht="15" customHeight="1" spans="1:12">
      <c r="A4442" s="63" t="s">
        <v>2389</v>
      </c>
      <c r="B4442" s="63"/>
      <c r="C4442" s="63"/>
      <c r="D4442" s="64" t="s">
        <v>4</v>
      </c>
      <c r="E4442" s="64"/>
      <c r="F4442" s="64"/>
      <c r="G4442" s="64" t="s">
        <v>2297</v>
      </c>
      <c r="H4442" s="64" t="s">
        <v>2298</v>
      </c>
      <c r="I4442" s="64"/>
      <c r="J4442" s="64" t="s">
        <v>2299</v>
      </c>
      <c r="K4442" s="64"/>
      <c r="L4442" s="64" t="s">
        <v>2300</v>
      </c>
    </row>
    <row r="4443" ht="21" customHeight="1" spans="1:12">
      <c r="A4443" s="65" t="s">
        <v>2673</v>
      </c>
      <c r="B4443" s="66" t="s">
        <v>2674</v>
      </c>
      <c r="C4443" s="66"/>
      <c r="D4443" s="65" t="s">
        <v>14</v>
      </c>
      <c r="E4443" s="65"/>
      <c r="F4443" s="65"/>
      <c r="G4443" s="65" t="s">
        <v>2392</v>
      </c>
      <c r="H4443" s="67">
        <v>0.1271</v>
      </c>
      <c r="I4443" s="67"/>
      <c r="J4443" s="70">
        <v>23.37</v>
      </c>
      <c r="K4443" s="70"/>
      <c r="L4443" s="70">
        <f>TRUNC(TRUNC(H4443,8)*J4443,2)</f>
        <v>2.97</v>
      </c>
    </row>
    <row r="4444" ht="21" customHeight="1" spans="1:12">
      <c r="A4444" s="65" t="s">
        <v>2675</v>
      </c>
      <c r="B4444" s="66" t="s">
        <v>2676</v>
      </c>
      <c r="C4444" s="66"/>
      <c r="D4444" s="65" t="s">
        <v>14</v>
      </c>
      <c r="E4444" s="65"/>
      <c r="F4444" s="65"/>
      <c r="G4444" s="65" t="s">
        <v>2392</v>
      </c>
      <c r="H4444" s="67">
        <v>0.1271</v>
      </c>
      <c r="I4444" s="67"/>
      <c r="J4444" s="70">
        <v>31.5</v>
      </c>
      <c r="K4444" s="70"/>
      <c r="L4444" s="70">
        <f>TRUNC(TRUNC(H4444,8)*J4444,2)</f>
        <v>4</v>
      </c>
    </row>
    <row r="4445" ht="18" customHeight="1" spans="1:12">
      <c r="A4445" s="2"/>
      <c r="B4445" s="2"/>
      <c r="C4445" s="2"/>
      <c r="D4445" s="2"/>
      <c r="E4445" s="2"/>
      <c r="F4445" s="2"/>
      <c r="G4445" s="2"/>
      <c r="H4445" s="68" t="s">
        <v>2393</v>
      </c>
      <c r="I4445" s="68"/>
      <c r="J4445" s="68"/>
      <c r="K4445" s="68"/>
      <c r="L4445" s="71">
        <f>SUM(L4443:L4444)</f>
        <v>6.97</v>
      </c>
    </row>
    <row r="4446" ht="15" customHeight="1" spans="1:12">
      <c r="A4446" s="2"/>
      <c r="B4446" s="2"/>
      <c r="C4446" s="2"/>
      <c r="D4446" s="2"/>
      <c r="E4446" s="2"/>
      <c r="F4446" s="2"/>
      <c r="G4446" s="2"/>
      <c r="H4446" s="69" t="s">
        <v>2318</v>
      </c>
      <c r="I4446" s="69"/>
      <c r="J4446" s="69"/>
      <c r="K4446" s="69"/>
      <c r="L4446" s="72">
        <f>SUM(L4441,L4445)</f>
        <v>13.72</v>
      </c>
    </row>
    <row r="4447" ht="9.95" customHeight="1" spans="1:12">
      <c r="A4447" s="2"/>
      <c r="B4447" s="2"/>
      <c r="C4447" s="2"/>
      <c r="D4447" s="2"/>
      <c r="E4447" s="2"/>
      <c r="F4447" s="2"/>
      <c r="G4447" s="2"/>
      <c r="H4447" s="61"/>
      <c r="I4447" s="61"/>
      <c r="J4447" s="61"/>
      <c r="K4447" s="61"/>
      <c r="L4447" s="61"/>
    </row>
    <row r="4448" ht="20.1" customHeight="1" spans="1:12">
      <c r="A4448" s="62" t="s">
        <v>3856</v>
      </c>
      <c r="B4448" s="62"/>
      <c r="C4448" s="62"/>
      <c r="D4448" s="62"/>
      <c r="E4448" s="62"/>
      <c r="F4448" s="62"/>
      <c r="G4448" s="62"/>
      <c r="H4448" s="62"/>
      <c r="I4448" s="62"/>
      <c r="J4448" s="62"/>
      <c r="K4448" s="62"/>
      <c r="L4448" s="62"/>
    </row>
    <row r="4449" ht="15" customHeight="1" spans="1:12">
      <c r="A4449" s="63" t="s">
        <v>2413</v>
      </c>
      <c r="B4449" s="63"/>
      <c r="C4449" s="63"/>
      <c r="D4449" s="64" t="s">
        <v>4</v>
      </c>
      <c r="E4449" s="64"/>
      <c r="F4449" s="64"/>
      <c r="G4449" s="64" t="s">
        <v>2297</v>
      </c>
      <c r="H4449" s="64" t="s">
        <v>2298</v>
      </c>
      <c r="I4449" s="64"/>
      <c r="J4449" s="64" t="s">
        <v>2299</v>
      </c>
      <c r="K4449" s="64"/>
      <c r="L4449" s="64" t="s">
        <v>2300</v>
      </c>
    </row>
    <row r="4450" ht="15" customHeight="1" spans="1:12">
      <c r="A4450" s="65" t="s">
        <v>3797</v>
      </c>
      <c r="B4450" s="66" t="s">
        <v>3798</v>
      </c>
      <c r="C4450" s="66"/>
      <c r="D4450" s="65" t="s">
        <v>14</v>
      </c>
      <c r="E4450" s="65"/>
      <c r="F4450" s="65"/>
      <c r="G4450" s="65" t="s">
        <v>35</v>
      </c>
      <c r="H4450" s="67">
        <v>0.0212</v>
      </c>
      <c r="I4450" s="67"/>
      <c r="J4450" s="70">
        <v>63.17</v>
      </c>
      <c r="K4450" s="70"/>
      <c r="L4450" s="70">
        <f>TRUNC(TRUNC(H4450,8)*J4450,2)</f>
        <v>1.33</v>
      </c>
    </row>
    <row r="4451" ht="21" customHeight="1" spans="1:12">
      <c r="A4451" s="65" t="s">
        <v>3857</v>
      </c>
      <c r="B4451" s="66" t="s">
        <v>3858</v>
      </c>
      <c r="C4451" s="66"/>
      <c r="D4451" s="65" t="s">
        <v>14</v>
      </c>
      <c r="E4451" s="65"/>
      <c r="F4451" s="65"/>
      <c r="G4451" s="65" t="s">
        <v>35</v>
      </c>
      <c r="H4451" s="67">
        <v>1</v>
      </c>
      <c r="I4451" s="67"/>
      <c r="J4451" s="70">
        <v>23.77</v>
      </c>
      <c r="K4451" s="70"/>
      <c r="L4451" s="70">
        <f>TRUNC(TRUNC(H4451,8)*J4451,2)</f>
        <v>23.77</v>
      </c>
    </row>
    <row r="4452" ht="15" customHeight="1" spans="1:12">
      <c r="A4452" s="65" t="s">
        <v>3778</v>
      </c>
      <c r="B4452" s="66" t="s">
        <v>3779</v>
      </c>
      <c r="C4452" s="66"/>
      <c r="D4452" s="65" t="s">
        <v>14</v>
      </c>
      <c r="E4452" s="65"/>
      <c r="F4452" s="65"/>
      <c r="G4452" s="65" t="s">
        <v>35</v>
      </c>
      <c r="H4452" s="67">
        <v>0.0222</v>
      </c>
      <c r="I4452" s="67"/>
      <c r="J4452" s="70">
        <v>2.33</v>
      </c>
      <c r="K4452" s="70"/>
      <c r="L4452" s="70">
        <f>TRUNC(TRUNC(H4452,8)*J4452,2)</f>
        <v>0.05</v>
      </c>
    </row>
    <row r="4453" ht="21" customHeight="1" spans="1:12">
      <c r="A4453" s="65" t="s">
        <v>3799</v>
      </c>
      <c r="B4453" s="66" t="s">
        <v>3800</v>
      </c>
      <c r="C4453" s="66"/>
      <c r="D4453" s="65" t="s">
        <v>14</v>
      </c>
      <c r="E4453" s="65"/>
      <c r="F4453" s="65"/>
      <c r="G4453" s="65" t="s">
        <v>35</v>
      </c>
      <c r="H4453" s="67">
        <v>0.03</v>
      </c>
      <c r="I4453" s="67"/>
      <c r="J4453" s="70">
        <v>71.57</v>
      </c>
      <c r="K4453" s="70"/>
      <c r="L4453" s="70">
        <f>TRUNC(TRUNC(H4453,8)*J4453,2)</f>
        <v>2.14</v>
      </c>
    </row>
    <row r="4454" ht="15" customHeight="1" spans="1:12">
      <c r="A4454" s="2"/>
      <c r="B4454" s="2"/>
      <c r="C4454" s="2"/>
      <c r="D4454" s="2"/>
      <c r="E4454" s="2"/>
      <c r="F4454" s="2"/>
      <c r="G4454" s="2"/>
      <c r="H4454" s="68" t="s">
        <v>2424</v>
      </c>
      <c r="I4454" s="68"/>
      <c r="J4454" s="68"/>
      <c r="K4454" s="68"/>
      <c r="L4454" s="71">
        <f>SUM(L4450:L4453)</f>
        <v>27.29</v>
      </c>
    </row>
    <row r="4455" ht="15" customHeight="1" spans="1:12">
      <c r="A4455" s="63" t="s">
        <v>2389</v>
      </c>
      <c r="B4455" s="63"/>
      <c r="C4455" s="63"/>
      <c r="D4455" s="64" t="s">
        <v>4</v>
      </c>
      <c r="E4455" s="64"/>
      <c r="F4455" s="64"/>
      <c r="G4455" s="64" t="s">
        <v>2297</v>
      </c>
      <c r="H4455" s="64" t="s">
        <v>2298</v>
      </c>
      <c r="I4455" s="64"/>
      <c r="J4455" s="64" t="s">
        <v>2299</v>
      </c>
      <c r="K4455" s="64"/>
      <c r="L4455" s="64" t="s">
        <v>2300</v>
      </c>
    </row>
    <row r="4456" ht="21" customHeight="1" spans="1:12">
      <c r="A4456" s="65" t="s">
        <v>2673</v>
      </c>
      <c r="B4456" s="66" t="s">
        <v>2674</v>
      </c>
      <c r="C4456" s="66"/>
      <c r="D4456" s="65" t="s">
        <v>14</v>
      </c>
      <c r="E4456" s="65"/>
      <c r="F4456" s="65"/>
      <c r="G4456" s="65" t="s">
        <v>2392</v>
      </c>
      <c r="H4456" s="67">
        <v>0.1506</v>
      </c>
      <c r="I4456" s="67"/>
      <c r="J4456" s="70">
        <v>23.37</v>
      </c>
      <c r="K4456" s="70"/>
      <c r="L4456" s="70">
        <f>TRUNC(TRUNC(H4456,8)*J4456,2)</f>
        <v>3.51</v>
      </c>
    </row>
    <row r="4457" ht="21" customHeight="1" spans="1:12">
      <c r="A4457" s="65" t="s">
        <v>2675</v>
      </c>
      <c r="B4457" s="66" t="s">
        <v>2676</v>
      </c>
      <c r="C4457" s="66"/>
      <c r="D4457" s="65" t="s">
        <v>14</v>
      </c>
      <c r="E4457" s="65"/>
      <c r="F4457" s="65"/>
      <c r="G4457" s="65" t="s">
        <v>2392</v>
      </c>
      <c r="H4457" s="67">
        <v>0.1506</v>
      </c>
      <c r="I4457" s="67"/>
      <c r="J4457" s="70">
        <v>31.5</v>
      </c>
      <c r="K4457" s="70"/>
      <c r="L4457" s="70">
        <f>TRUNC(TRUNC(H4457,8)*J4457,2)</f>
        <v>4.74</v>
      </c>
    </row>
    <row r="4458" ht="18" customHeight="1" spans="1:12">
      <c r="A4458" s="2"/>
      <c r="B4458" s="2"/>
      <c r="C4458" s="2"/>
      <c r="D4458" s="2"/>
      <c r="E4458" s="2"/>
      <c r="F4458" s="2"/>
      <c r="G4458" s="2"/>
      <c r="H4458" s="68" t="s">
        <v>2393</v>
      </c>
      <c r="I4458" s="68"/>
      <c r="J4458" s="68"/>
      <c r="K4458" s="68"/>
      <c r="L4458" s="71">
        <f>SUM(L4456:L4457)</f>
        <v>8.25</v>
      </c>
    </row>
    <row r="4459" ht="15" customHeight="1" spans="1:12">
      <c r="A4459" s="2"/>
      <c r="B4459" s="2"/>
      <c r="C4459" s="2"/>
      <c r="D4459" s="2"/>
      <c r="E4459" s="2"/>
      <c r="F4459" s="2"/>
      <c r="G4459" s="2"/>
      <c r="H4459" s="69" t="s">
        <v>2318</v>
      </c>
      <c r="I4459" s="69"/>
      <c r="J4459" s="69"/>
      <c r="K4459" s="69"/>
      <c r="L4459" s="72">
        <f>SUM(L4454,L4458)</f>
        <v>35.54</v>
      </c>
    </row>
    <row r="4460" ht="9.95" customHeight="1" spans="1:12">
      <c r="A4460" s="2"/>
      <c r="B4460" s="2"/>
      <c r="C4460" s="2"/>
      <c r="D4460" s="2"/>
      <c r="E4460" s="2"/>
      <c r="F4460" s="2"/>
      <c r="G4460" s="2"/>
      <c r="H4460" s="61"/>
      <c r="I4460" s="61"/>
      <c r="J4460" s="61"/>
      <c r="K4460" s="61"/>
      <c r="L4460" s="61"/>
    </row>
    <row r="4461" ht="20.1" customHeight="1" spans="1:12">
      <c r="A4461" s="62" t="s">
        <v>3859</v>
      </c>
      <c r="B4461" s="62"/>
      <c r="C4461" s="62"/>
      <c r="D4461" s="62"/>
      <c r="E4461" s="62"/>
      <c r="F4461" s="62"/>
      <c r="G4461" s="62"/>
      <c r="H4461" s="62"/>
      <c r="I4461" s="62"/>
      <c r="J4461" s="62"/>
      <c r="K4461" s="62"/>
      <c r="L4461" s="62"/>
    </row>
    <row r="4462" ht="15" customHeight="1" spans="1:12">
      <c r="A4462" s="63" t="s">
        <v>2413</v>
      </c>
      <c r="B4462" s="63"/>
      <c r="C4462" s="63"/>
      <c r="D4462" s="64" t="s">
        <v>4</v>
      </c>
      <c r="E4462" s="64"/>
      <c r="F4462" s="64"/>
      <c r="G4462" s="64" t="s">
        <v>2297</v>
      </c>
      <c r="H4462" s="64" t="s">
        <v>2298</v>
      </c>
      <c r="I4462" s="64"/>
      <c r="J4462" s="64" t="s">
        <v>2299</v>
      </c>
      <c r="K4462" s="64"/>
      <c r="L4462" s="64" t="s">
        <v>2300</v>
      </c>
    </row>
    <row r="4463" ht="15" customHeight="1" spans="1:12">
      <c r="A4463" s="65" t="s">
        <v>3797</v>
      </c>
      <c r="B4463" s="66" t="s">
        <v>3798</v>
      </c>
      <c r="C4463" s="66"/>
      <c r="D4463" s="65" t="s">
        <v>14</v>
      </c>
      <c r="E4463" s="65"/>
      <c r="F4463" s="65"/>
      <c r="G4463" s="65" t="s">
        <v>35</v>
      </c>
      <c r="H4463" s="67">
        <v>0.0059</v>
      </c>
      <c r="I4463" s="67"/>
      <c r="J4463" s="70">
        <v>63.17</v>
      </c>
      <c r="K4463" s="70"/>
      <c r="L4463" s="70">
        <f>TRUNC(TRUNC(H4463,8)*J4463,2)</f>
        <v>0.37</v>
      </c>
    </row>
    <row r="4464" ht="15" customHeight="1" spans="1:12">
      <c r="A4464" s="65" t="s">
        <v>3778</v>
      </c>
      <c r="B4464" s="66" t="s">
        <v>3779</v>
      </c>
      <c r="C4464" s="66"/>
      <c r="D4464" s="65" t="s">
        <v>14</v>
      </c>
      <c r="E4464" s="65"/>
      <c r="F4464" s="65"/>
      <c r="G4464" s="65" t="s">
        <v>35</v>
      </c>
      <c r="H4464" s="67">
        <v>0.0315</v>
      </c>
      <c r="I4464" s="67"/>
      <c r="J4464" s="70">
        <v>2.33</v>
      </c>
      <c r="K4464" s="70"/>
      <c r="L4464" s="70">
        <f>TRUNC(TRUNC(H4464,8)*J4464,2)</f>
        <v>0.07</v>
      </c>
    </row>
    <row r="4465" ht="21" customHeight="1" spans="1:12">
      <c r="A4465" s="65" t="s">
        <v>3860</v>
      </c>
      <c r="B4465" s="66" t="s">
        <v>3861</v>
      </c>
      <c r="C4465" s="66"/>
      <c r="D4465" s="65" t="s">
        <v>14</v>
      </c>
      <c r="E4465" s="65"/>
      <c r="F4465" s="65"/>
      <c r="G4465" s="65" t="s">
        <v>35</v>
      </c>
      <c r="H4465" s="67">
        <v>1</v>
      </c>
      <c r="I4465" s="67"/>
      <c r="J4465" s="70">
        <v>1.24</v>
      </c>
      <c r="K4465" s="70"/>
      <c r="L4465" s="70">
        <f>TRUNC(TRUNC(H4465,8)*J4465,2)</f>
        <v>1.24</v>
      </c>
    </row>
    <row r="4466" ht="21" customHeight="1" spans="1:12">
      <c r="A4466" s="65" t="s">
        <v>3799</v>
      </c>
      <c r="B4466" s="66" t="s">
        <v>3800</v>
      </c>
      <c r="C4466" s="66"/>
      <c r="D4466" s="65" t="s">
        <v>14</v>
      </c>
      <c r="E4466" s="65"/>
      <c r="F4466" s="65"/>
      <c r="G4466" s="65" t="s">
        <v>35</v>
      </c>
      <c r="H4466" s="67">
        <v>0.007</v>
      </c>
      <c r="I4466" s="67"/>
      <c r="J4466" s="70">
        <v>71.57</v>
      </c>
      <c r="K4466" s="70"/>
      <c r="L4466" s="70">
        <f>TRUNC(TRUNC(H4466,8)*J4466,2)</f>
        <v>0.5</v>
      </c>
    </row>
    <row r="4467" ht="15" customHeight="1" spans="1:12">
      <c r="A4467" s="2"/>
      <c r="B4467" s="2"/>
      <c r="C4467" s="2"/>
      <c r="D4467" s="2"/>
      <c r="E4467" s="2"/>
      <c r="F4467" s="2"/>
      <c r="G4467" s="2"/>
      <c r="H4467" s="68" t="s">
        <v>2424</v>
      </c>
      <c r="I4467" s="68"/>
      <c r="J4467" s="68"/>
      <c r="K4467" s="68"/>
      <c r="L4467" s="71">
        <f>SUM(L4463:L4466)</f>
        <v>2.18</v>
      </c>
    </row>
    <row r="4468" ht="15" customHeight="1" spans="1:12">
      <c r="A4468" s="63" t="s">
        <v>2389</v>
      </c>
      <c r="B4468" s="63"/>
      <c r="C4468" s="63"/>
      <c r="D4468" s="64" t="s">
        <v>4</v>
      </c>
      <c r="E4468" s="64"/>
      <c r="F4468" s="64"/>
      <c r="G4468" s="64" t="s">
        <v>2297</v>
      </c>
      <c r="H4468" s="64" t="s">
        <v>2298</v>
      </c>
      <c r="I4468" s="64"/>
      <c r="J4468" s="64" t="s">
        <v>2299</v>
      </c>
      <c r="K4468" s="64"/>
      <c r="L4468" s="64" t="s">
        <v>2300</v>
      </c>
    </row>
    <row r="4469" ht="21" customHeight="1" spans="1:12">
      <c r="A4469" s="65" t="s">
        <v>2673</v>
      </c>
      <c r="B4469" s="66" t="s">
        <v>2674</v>
      </c>
      <c r="C4469" s="66"/>
      <c r="D4469" s="65" t="s">
        <v>14</v>
      </c>
      <c r="E4469" s="65"/>
      <c r="F4469" s="65"/>
      <c r="G4469" s="65" t="s">
        <v>2392</v>
      </c>
      <c r="H4469" s="67">
        <v>0.0944</v>
      </c>
      <c r="I4469" s="67"/>
      <c r="J4469" s="70">
        <v>23.37</v>
      </c>
      <c r="K4469" s="70"/>
      <c r="L4469" s="70">
        <f>TRUNC(TRUNC(H4469,8)*J4469,2)</f>
        <v>2.2</v>
      </c>
    </row>
    <row r="4470" ht="21" customHeight="1" spans="1:12">
      <c r="A4470" s="65" t="s">
        <v>2675</v>
      </c>
      <c r="B4470" s="66" t="s">
        <v>2676</v>
      </c>
      <c r="C4470" s="66"/>
      <c r="D4470" s="65" t="s">
        <v>14</v>
      </c>
      <c r="E4470" s="65"/>
      <c r="F4470" s="65"/>
      <c r="G4470" s="65" t="s">
        <v>2392</v>
      </c>
      <c r="H4470" s="67">
        <v>0.0944</v>
      </c>
      <c r="I4470" s="67"/>
      <c r="J4470" s="70">
        <v>31.5</v>
      </c>
      <c r="K4470" s="70"/>
      <c r="L4470" s="70">
        <f>TRUNC(TRUNC(H4470,8)*J4470,2)</f>
        <v>2.97</v>
      </c>
    </row>
    <row r="4471" ht="18" customHeight="1" spans="1:12">
      <c r="A4471" s="2"/>
      <c r="B4471" s="2"/>
      <c r="C4471" s="2"/>
      <c r="D4471" s="2"/>
      <c r="E4471" s="2"/>
      <c r="F4471" s="2"/>
      <c r="G4471" s="2"/>
      <c r="H4471" s="68" t="s">
        <v>2393</v>
      </c>
      <c r="I4471" s="68"/>
      <c r="J4471" s="68"/>
      <c r="K4471" s="68"/>
      <c r="L4471" s="71">
        <f>SUM(L4469:L4470)</f>
        <v>5.17</v>
      </c>
    </row>
    <row r="4472" ht="15" customHeight="1" spans="1:12">
      <c r="A4472" s="2"/>
      <c r="B4472" s="2"/>
      <c r="C4472" s="2"/>
      <c r="D4472" s="2"/>
      <c r="E4472" s="2"/>
      <c r="F4472" s="2"/>
      <c r="G4472" s="2"/>
      <c r="H4472" s="69" t="s">
        <v>2318</v>
      </c>
      <c r="I4472" s="69"/>
      <c r="J4472" s="69"/>
      <c r="K4472" s="69"/>
      <c r="L4472" s="72">
        <f>SUM(L4467,L4471)</f>
        <v>7.35</v>
      </c>
    </row>
    <row r="4473" ht="9.95" customHeight="1" spans="1:12">
      <c r="A4473" s="2"/>
      <c r="B4473" s="2"/>
      <c r="C4473" s="2"/>
      <c r="D4473" s="2"/>
      <c r="E4473" s="2"/>
      <c r="F4473" s="2"/>
      <c r="G4473" s="2"/>
      <c r="H4473" s="61"/>
      <c r="I4473" s="61"/>
      <c r="J4473" s="61"/>
      <c r="K4473" s="61"/>
      <c r="L4473" s="61"/>
    </row>
    <row r="4474" ht="20.1" customHeight="1" spans="1:12">
      <c r="A4474" s="62" t="s">
        <v>3862</v>
      </c>
      <c r="B4474" s="62"/>
      <c r="C4474" s="62"/>
      <c r="D4474" s="62"/>
      <c r="E4474" s="62"/>
      <c r="F4474" s="62"/>
      <c r="G4474" s="62"/>
      <c r="H4474" s="62"/>
      <c r="I4474" s="62"/>
      <c r="J4474" s="62"/>
      <c r="K4474" s="62"/>
      <c r="L4474" s="62"/>
    </row>
    <row r="4475" ht="15" customHeight="1" spans="1:12">
      <c r="A4475" s="63" t="s">
        <v>2413</v>
      </c>
      <c r="B4475" s="63"/>
      <c r="C4475" s="63"/>
      <c r="D4475" s="64" t="s">
        <v>4</v>
      </c>
      <c r="E4475" s="64"/>
      <c r="F4475" s="64"/>
      <c r="G4475" s="64" t="s">
        <v>2297</v>
      </c>
      <c r="H4475" s="64" t="s">
        <v>2298</v>
      </c>
      <c r="I4475" s="64"/>
      <c r="J4475" s="64" t="s">
        <v>2299</v>
      </c>
      <c r="K4475" s="64"/>
      <c r="L4475" s="64" t="s">
        <v>2300</v>
      </c>
    </row>
    <row r="4476" ht="15" customHeight="1" spans="1:12">
      <c r="A4476" s="65" t="s">
        <v>3797</v>
      </c>
      <c r="B4476" s="66" t="s">
        <v>3798</v>
      </c>
      <c r="C4476" s="66"/>
      <c r="D4476" s="65" t="s">
        <v>14</v>
      </c>
      <c r="E4476" s="65"/>
      <c r="F4476" s="65"/>
      <c r="G4476" s="65" t="s">
        <v>35</v>
      </c>
      <c r="H4476" s="67">
        <v>0.0088</v>
      </c>
      <c r="I4476" s="67"/>
      <c r="J4476" s="70">
        <v>63.17</v>
      </c>
      <c r="K4476" s="70"/>
      <c r="L4476" s="70">
        <f>TRUNC(TRUNC(H4476,8)*J4476,2)</f>
        <v>0.55</v>
      </c>
    </row>
    <row r="4477" ht="15" customHeight="1" spans="1:12">
      <c r="A4477" s="65" t="s">
        <v>3778</v>
      </c>
      <c r="B4477" s="66" t="s">
        <v>3779</v>
      </c>
      <c r="C4477" s="66"/>
      <c r="D4477" s="65" t="s">
        <v>14</v>
      </c>
      <c r="E4477" s="65"/>
      <c r="F4477" s="65"/>
      <c r="G4477" s="65" t="s">
        <v>35</v>
      </c>
      <c r="H4477" s="67">
        <v>0.0484</v>
      </c>
      <c r="I4477" s="67"/>
      <c r="J4477" s="70">
        <v>2.33</v>
      </c>
      <c r="K4477" s="70"/>
      <c r="L4477" s="70">
        <f>TRUNC(TRUNC(H4477,8)*J4477,2)</f>
        <v>0.11</v>
      </c>
    </row>
    <row r="4478" ht="21" customHeight="1" spans="1:12">
      <c r="A4478" s="65" t="s">
        <v>3799</v>
      </c>
      <c r="B4478" s="66" t="s">
        <v>3800</v>
      </c>
      <c r="C4478" s="66"/>
      <c r="D4478" s="65" t="s">
        <v>14</v>
      </c>
      <c r="E4478" s="65"/>
      <c r="F4478" s="65"/>
      <c r="G4478" s="65" t="s">
        <v>35</v>
      </c>
      <c r="H4478" s="67">
        <v>0.0105</v>
      </c>
      <c r="I4478" s="67"/>
      <c r="J4478" s="70">
        <v>71.57</v>
      </c>
      <c r="K4478" s="70"/>
      <c r="L4478" s="70">
        <f>TRUNC(TRUNC(H4478,8)*J4478,2)</f>
        <v>0.75</v>
      </c>
    </row>
    <row r="4479" ht="29.1" customHeight="1" spans="1:12">
      <c r="A4479" s="65" t="s">
        <v>3863</v>
      </c>
      <c r="B4479" s="66" t="s">
        <v>3864</v>
      </c>
      <c r="C4479" s="66"/>
      <c r="D4479" s="65" t="s">
        <v>14</v>
      </c>
      <c r="E4479" s="65"/>
      <c r="F4479" s="65"/>
      <c r="G4479" s="65" t="s">
        <v>35</v>
      </c>
      <c r="H4479" s="67">
        <v>1</v>
      </c>
      <c r="I4479" s="67"/>
      <c r="J4479" s="70">
        <v>8.21</v>
      </c>
      <c r="K4479" s="70"/>
      <c r="L4479" s="70">
        <f>TRUNC(TRUNC(H4479,8)*J4479,2)</f>
        <v>8.21</v>
      </c>
    </row>
    <row r="4480" ht="15" customHeight="1" spans="1:12">
      <c r="A4480" s="2"/>
      <c r="B4480" s="2"/>
      <c r="C4480" s="2"/>
      <c r="D4480" s="2"/>
      <c r="E4480" s="2"/>
      <c r="F4480" s="2"/>
      <c r="G4480" s="2"/>
      <c r="H4480" s="68" t="s">
        <v>2424</v>
      </c>
      <c r="I4480" s="68"/>
      <c r="J4480" s="68"/>
      <c r="K4480" s="68"/>
      <c r="L4480" s="71">
        <f>SUM(L4476:L4479)</f>
        <v>9.62</v>
      </c>
    </row>
    <row r="4481" ht="15" customHeight="1" spans="1:12">
      <c r="A4481" s="63" t="s">
        <v>2389</v>
      </c>
      <c r="B4481" s="63"/>
      <c r="C4481" s="63"/>
      <c r="D4481" s="64" t="s">
        <v>4</v>
      </c>
      <c r="E4481" s="64"/>
      <c r="F4481" s="64"/>
      <c r="G4481" s="64" t="s">
        <v>2297</v>
      </c>
      <c r="H4481" s="64" t="s">
        <v>2298</v>
      </c>
      <c r="I4481" s="64"/>
      <c r="J4481" s="64" t="s">
        <v>2299</v>
      </c>
      <c r="K4481" s="64"/>
      <c r="L4481" s="64" t="s">
        <v>2300</v>
      </c>
    </row>
    <row r="4482" ht="21" customHeight="1" spans="1:12">
      <c r="A4482" s="65" t="s">
        <v>2673</v>
      </c>
      <c r="B4482" s="66" t="s">
        <v>2674</v>
      </c>
      <c r="C4482" s="66"/>
      <c r="D4482" s="65" t="s">
        <v>14</v>
      </c>
      <c r="E4482" s="65"/>
      <c r="F4482" s="65"/>
      <c r="G4482" s="65" t="s">
        <v>2392</v>
      </c>
      <c r="H4482" s="67">
        <v>0.1748</v>
      </c>
      <c r="I4482" s="67"/>
      <c r="J4482" s="70">
        <v>23.37</v>
      </c>
      <c r="K4482" s="70"/>
      <c r="L4482" s="70">
        <f>TRUNC(TRUNC(H4482,8)*J4482,2)</f>
        <v>4.08</v>
      </c>
    </row>
    <row r="4483" ht="21" customHeight="1" spans="1:12">
      <c r="A4483" s="65" t="s">
        <v>2675</v>
      </c>
      <c r="B4483" s="66" t="s">
        <v>2676</v>
      </c>
      <c r="C4483" s="66"/>
      <c r="D4483" s="65" t="s">
        <v>14</v>
      </c>
      <c r="E4483" s="65"/>
      <c r="F4483" s="65"/>
      <c r="G4483" s="65" t="s">
        <v>2392</v>
      </c>
      <c r="H4483" s="67">
        <v>0.1748</v>
      </c>
      <c r="I4483" s="67"/>
      <c r="J4483" s="70">
        <v>31.5</v>
      </c>
      <c r="K4483" s="70"/>
      <c r="L4483" s="70">
        <f>TRUNC(TRUNC(H4483,8)*J4483,2)</f>
        <v>5.5</v>
      </c>
    </row>
    <row r="4484" ht="18" customHeight="1" spans="1:12">
      <c r="A4484" s="2"/>
      <c r="B4484" s="2"/>
      <c r="C4484" s="2"/>
      <c r="D4484" s="2"/>
      <c r="E4484" s="2"/>
      <c r="F4484" s="2"/>
      <c r="G4484" s="2"/>
      <c r="H4484" s="68" t="s">
        <v>2393</v>
      </c>
      <c r="I4484" s="68"/>
      <c r="J4484" s="68"/>
      <c r="K4484" s="68"/>
      <c r="L4484" s="71">
        <f>SUM(L4482:L4483)</f>
        <v>9.58</v>
      </c>
    </row>
    <row r="4485" ht="15" customHeight="1" spans="1:12">
      <c r="A4485" s="2"/>
      <c r="B4485" s="2"/>
      <c r="C4485" s="2"/>
      <c r="D4485" s="2"/>
      <c r="E4485" s="2"/>
      <c r="F4485" s="2"/>
      <c r="G4485" s="2"/>
      <c r="H4485" s="69" t="s">
        <v>2318</v>
      </c>
      <c r="I4485" s="69"/>
      <c r="J4485" s="69"/>
      <c r="K4485" s="69"/>
      <c r="L4485" s="72">
        <f>SUM(L4480,L4484)</f>
        <v>19.2</v>
      </c>
    </row>
    <row r="4486" ht="9.95" customHeight="1" spans="1:12">
      <c r="A4486" s="2"/>
      <c r="B4486" s="2"/>
      <c r="C4486" s="2"/>
      <c r="D4486" s="2"/>
      <c r="E4486" s="2"/>
      <c r="F4486" s="2"/>
      <c r="G4486" s="2"/>
      <c r="H4486" s="61"/>
      <c r="I4486" s="61"/>
      <c r="J4486" s="61"/>
      <c r="K4486" s="61"/>
      <c r="L4486" s="61"/>
    </row>
    <row r="4487" ht="20.1" customHeight="1" spans="1:12">
      <c r="A4487" s="62" t="s">
        <v>3865</v>
      </c>
      <c r="B4487" s="62"/>
      <c r="C4487" s="62"/>
      <c r="D4487" s="62"/>
      <c r="E4487" s="62"/>
      <c r="F4487" s="62"/>
      <c r="G4487" s="62"/>
      <c r="H4487" s="62"/>
      <c r="I4487" s="62"/>
      <c r="J4487" s="62"/>
      <c r="K4487" s="62"/>
      <c r="L4487" s="62"/>
    </row>
    <row r="4488" ht="15" customHeight="1" spans="1:12">
      <c r="A4488" s="63" t="s">
        <v>2413</v>
      </c>
      <c r="B4488" s="63"/>
      <c r="C4488" s="63"/>
      <c r="D4488" s="64" t="s">
        <v>4</v>
      </c>
      <c r="E4488" s="64"/>
      <c r="F4488" s="64"/>
      <c r="G4488" s="64" t="s">
        <v>2297</v>
      </c>
      <c r="H4488" s="64" t="s">
        <v>2298</v>
      </c>
      <c r="I4488" s="64"/>
      <c r="J4488" s="64" t="s">
        <v>2299</v>
      </c>
      <c r="K4488" s="64"/>
      <c r="L4488" s="64" t="s">
        <v>2300</v>
      </c>
    </row>
    <row r="4489" ht="15" customHeight="1" spans="1:12">
      <c r="A4489" s="65" t="s">
        <v>3797</v>
      </c>
      <c r="B4489" s="66" t="s">
        <v>3798</v>
      </c>
      <c r="C4489" s="66"/>
      <c r="D4489" s="65" t="s">
        <v>14</v>
      </c>
      <c r="E4489" s="65"/>
      <c r="F4489" s="65"/>
      <c r="G4489" s="65" t="s">
        <v>35</v>
      </c>
      <c r="H4489" s="67">
        <v>0.0176</v>
      </c>
      <c r="I4489" s="67"/>
      <c r="J4489" s="70">
        <v>63.17</v>
      </c>
      <c r="K4489" s="70"/>
      <c r="L4489" s="70">
        <f>TRUNC(TRUNC(H4489,8)*J4489,2)</f>
        <v>1.11</v>
      </c>
    </row>
    <row r="4490" ht="15" customHeight="1" spans="1:12">
      <c r="A4490" s="65" t="s">
        <v>3778</v>
      </c>
      <c r="B4490" s="66" t="s">
        <v>3779</v>
      </c>
      <c r="C4490" s="66"/>
      <c r="D4490" s="65" t="s">
        <v>14</v>
      </c>
      <c r="E4490" s="65"/>
      <c r="F4490" s="65"/>
      <c r="G4490" s="65" t="s">
        <v>35</v>
      </c>
      <c r="H4490" s="67">
        <v>0.0661</v>
      </c>
      <c r="I4490" s="67"/>
      <c r="J4490" s="70">
        <v>2.33</v>
      </c>
      <c r="K4490" s="70"/>
      <c r="L4490" s="70">
        <f>TRUNC(TRUNC(H4490,8)*J4490,2)</f>
        <v>0.15</v>
      </c>
    </row>
    <row r="4491" ht="21" customHeight="1" spans="1:12">
      <c r="A4491" s="65" t="s">
        <v>3799</v>
      </c>
      <c r="B4491" s="66" t="s">
        <v>3800</v>
      </c>
      <c r="C4491" s="66"/>
      <c r="D4491" s="65" t="s">
        <v>14</v>
      </c>
      <c r="E4491" s="65"/>
      <c r="F4491" s="65"/>
      <c r="G4491" s="65" t="s">
        <v>35</v>
      </c>
      <c r="H4491" s="67">
        <v>0.0225</v>
      </c>
      <c r="I4491" s="67"/>
      <c r="J4491" s="70">
        <v>71.57</v>
      </c>
      <c r="K4491" s="70"/>
      <c r="L4491" s="70">
        <f>TRUNC(TRUNC(H4491,8)*J4491,2)</f>
        <v>1.61</v>
      </c>
    </row>
    <row r="4492" ht="21" customHeight="1" spans="1:12">
      <c r="A4492" s="65" t="s">
        <v>3866</v>
      </c>
      <c r="B4492" s="66" t="s">
        <v>3867</v>
      </c>
      <c r="C4492" s="66"/>
      <c r="D4492" s="65" t="s">
        <v>14</v>
      </c>
      <c r="E4492" s="65"/>
      <c r="F4492" s="65"/>
      <c r="G4492" s="65" t="s">
        <v>35</v>
      </c>
      <c r="H4492" s="67">
        <v>1</v>
      </c>
      <c r="I4492" s="67"/>
      <c r="J4492" s="70">
        <v>8.36</v>
      </c>
      <c r="K4492" s="70"/>
      <c r="L4492" s="70">
        <f>TRUNC(TRUNC(H4492,8)*J4492,2)</f>
        <v>8.36</v>
      </c>
    </row>
    <row r="4493" ht="15" customHeight="1" spans="1:12">
      <c r="A4493" s="2"/>
      <c r="B4493" s="2"/>
      <c r="C4493" s="2"/>
      <c r="D4493" s="2"/>
      <c r="E4493" s="2"/>
      <c r="F4493" s="2"/>
      <c r="G4493" s="2"/>
      <c r="H4493" s="68" t="s">
        <v>2424</v>
      </c>
      <c r="I4493" s="68"/>
      <c r="J4493" s="68"/>
      <c r="K4493" s="68"/>
      <c r="L4493" s="71">
        <f>SUM(L4489:L4492)</f>
        <v>11.23</v>
      </c>
    </row>
    <row r="4494" ht="15" customHeight="1" spans="1:12">
      <c r="A4494" s="63" t="s">
        <v>2389</v>
      </c>
      <c r="B4494" s="63"/>
      <c r="C4494" s="63"/>
      <c r="D4494" s="64" t="s">
        <v>4</v>
      </c>
      <c r="E4494" s="64"/>
      <c r="F4494" s="64"/>
      <c r="G4494" s="64" t="s">
        <v>2297</v>
      </c>
      <c r="H4494" s="64" t="s">
        <v>2298</v>
      </c>
      <c r="I4494" s="64"/>
      <c r="J4494" s="64" t="s">
        <v>2299</v>
      </c>
      <c r="K4494" s="64"/>
      <c r="L4494" s="64" t="s">
        <v>2300</v>
      </c>
    </row>
    <row r="4495" ht="21" customHeight="1" spans="1:12">
      <c r="A4495" s="65" t="s">
        <v>2673</v>
      </c>
      <c r="B4495" s="66" t="s">
        <v>2674</v>
      </c>
      <c r="C4495" s="66"/>
      <c r="D4495" s="65" t="s">
        <v>14</v>
      </c>
      <c r="E4495" s="65"/>
      <c r="F4495" s="65"/>
      <c r="G4495" s="65" t="s">
        <v>2392</v>
      </c>
      <c r="H4495" s="67">
        <v>0.2311</v>
      </c>
      <c r="I4495" s="67"/>
      <c r="J4495" s="70">
        <v>23.37</v>
      </c>
      <c r="K4495" s="70"/>
      <c r="L4495" s="70">
        <f>TRUNC(TRUNC(H4495,8)*J4495,2)</f>
        <v>5.4</v>
      </c>
    </row>
    <row r="4496" ht="21" customHeight="1" spans="1:12">
      <c r="A4496" s="65" t="s">
        <v>2675</v>
      </c>
      <c r="B4496" s="66" t="s">
        <v>2676</v>
      </c>
      <c r="C4496" s="66"/>
      <c r="D4496" s="65" t="s">
        <v>14</v>
      </c>
      <c r="E4496" s="65"/>
      <c r="F4496" s="65"/>
      <c r="G4496" s="65" t="s">
        <v>2392</v>
      </c>
      <c r="H4496" s="67">
        <v>0.2311</v>
      </c>
      <c r="I4496" s="67"/>
      <c r="J4496" s="70">
        <v>31.5</v>
      </c>
      <c r="K4496" s="70"/>
      <c r="L4496" s="70">
        <f>TRUNC(TRUNC(H4496,8)*J4496,2)</f>
        <v>7.27</v>
      </c>
    </row>
    <row r="4497" ht="18" customHeight="1" spans="1:12">
      <c r="A4497" s="2"/>
      <c r="B4497" s="2"/>
      <c r="C4497" s="2"/>
      <c r="D4497" s="2"/>
      <c r="E4497" s="2"/>
      <c r="F4497" s="2"/>
      <c r="G4497" s="2"/>
      <c r="H4497" s="68" t="s">
        <v>2393</v>
      </c>
      <c r="I4497" s="68"/>
      <c r="J4497" s="68"/>
      <c r="K4497" s="68"/>
      <c r="L4497" s="71">
        <f>SUM(L4495:L4496)</f>
        <v>12.67</v>
      </c>
    </row>
    <row r="4498" ht="15" customHeight="1" spans="1:12">
      <c r="A4498" s="2"/>
      <c r="B4498" s="2"/>
      <c r="C4498" s="2"/>
      <c r="D4498" s="2"/>
      <c r="E4498" s="2"/>
      <c r="F4498" s="2"/>
      <c r="G4498" s="2"/>
      <c r="H4498" s="69" t="s">
        <v>2318</v>
      </c>
      <c r="I4498" s="69"/>
      <c r="J4498" s="69"/>
      <c r="K4498" s="69"/>
      <c r="L4498" s="72">
        <f>SUM(L4493,L4497)</f>
        <v>23.9</v>
      </c>
    </row>
    <row r="4499" ht="9.95" customHeight="1" spans="1:12">
      <c r="A4499" s="2"/>
      <c r="B4499" s="2"/>
      <c r="C4499" s="2"/>
      <c r="D4499" s="2"/>
      <c r="E4499" s="2"/>
      <c r="F4499" s="2"/>
      <c r="G4499" s="2"/>
      <c r="H4499" s="61"/>
      <c r="I4499" s="61"/>
      <c r="J4499" s="61"/>
      <c r="K4499" s="61"/>
      <c r="L4499" s="61"/>
    </row>
    <row r="4500" ht="20.1" customHeight="1" spans="1:12">
      <c r="A4500" s="62" t="s">
        <v>3868</v>
      </c>
      <c r="B4500" s="62"/>
      <c r="C4500" s="62"/>
      <c r="D4500" s="62"/>
      <c r="E4500" s="62"/>
      <c r="F4500" s="62"/>
      <c r="G4500" s="62"/>
      <c r="H4500" s="62"/>
      <c r="I4500" s="62"/>
      <c r="J4500" s="62"/>
      <c r="K4500" s="62"/>
      <c r="L4500" s="62"/>
    </row>
    <row r="4501" ht="15" customHeight="1" spans="1:12">
      <c r="A4501" s="63" t="s">
        <v>2413</v>
      </c>
      <c r="B4501" s="63"/>
      <c r="C4501" s="63"/>
      <c r="D4501" s="64" t="s">
        <v>4</v>
      </c>
      <c r="E4501" s="64"/>
      <c r="F4501" s="64"/>
      <c r="G4501" s="64" t="s">
        <v>2297</v>
      </c>
      <c r="H4501" s="64" t="s">
        <v>2298</v>
      </c>
      <c r="I4501" s="64"/>
      <c r="J4501" s="64" t="s">
        <v>2299</v>
      </c>
      <c r="K4501" s="64"/>
      <c r="L4501" s="64" t="s">
        <v>2300</v>
      </c>
    </row>
    <row r="4502" ht="15" customHeight="1" spans="1:12">
      <c r="A4502" s="65" t="s">
        <v>3797</v>
      </c>
      <c r="B4502" s="66" t="s">
        <v>3798</v>
      </c>
      <c r="C4502" s="66"/>
      <c r="D4502" s="65" t="s">
        <v>14</v>
      </c>
      <c r="E4502" s="65"/>
      <c r="F4502" s="65"/>
      <c r="G4502" s="65" t="s">
        <v>35</v>
      </c>
      <c r="H4502" s="67">
        <v>0.0106</v>
      </c>
      <c r="I4502" s="67"/>
      <c r="J4502" s="70">
        <v>63.17</v>
      </c>
      <c r="K4502" s="70"/>
      <c r="L4502" s="70">
        <f>TRUNC(TRUNC(H4502,8)*J4502,2)</f>
        <v>0.66</v>
      </c>
    </row>
    <row r="4503" ht="15" customHeight="1" spans="1:12">
      <c r="A4503" s="65" t="s">
        <v>3778</v>
      </c>
      <c r="B4503" s="66" t="s">
        <v>3779</v>
      </c>
      <c r="C4503" s="66"/>
      <c r="D4503" s="65" t="s">
        <v>14</v>
      </c>
      <c r="E4503" s="65"/>
      <c r="F4503" s="65"/>
      <c r="G4503" s="65" t="s">
        <v>35</v>
      </c>
      <c r="H4503" s="67">
        <v>0.0096</v>
      </c>
      <c r="I4503" s="67"/>
      <c r="J4503" s="70">
        <v>2.33</v>
      </c>
      <c r="K4503" s="70"/>
      <c r="L4503" s="70">
        <f>TRUNC(TRUNC(H4503,8)*J4503,2)</f>
        <v>0.02</v>
      </c>
    </row>
    <row r="4504" ht="21" customHeight="1" spans="1:12">
      <c r="A4504" s="65" t="s">
        <v>3799</v>
      </c>
      <c r="B4504" s="66" t="s">
        <v>3800</v>
      </c>
      <c r="C4504" s="66"/>
      <c r="D4504" s="65" t="s">
        <v>14</v>
      </c>
      <c r="E4504" s="65"/>
      <c r="F4504" s="65"/>
      <c r="G4504" s="65" t="s">
        <v>35</v>
      </c>
      <c r="H4504" s="67">
        <v>0.012</v>
      </c>
      <c r="I4504" s="67"/>
      <c r="J4504" s="70">
        <v>71.57</v>
      </c>
      <c r="K4504" s="70"/>
      <c r="L4504" s="70">
        <f>TRUNC(TRUNC(H4504,8)*J4504,2)</f>
        <v>0.85</v>
      </c>
    </row>
    <row r="4505" ht="21" customHeight="1" spans="1:12">
      <c r="A4505" s="65" t="s">
        <v>3869</v>
      </c>
      <c r="B4505" s="66" t="s">
        <v>3870</v>
      </c>
      <c r="C4505" s="66"/>
      <c r="D4505" s="65" t="s">
        <v>14</v>
      </c>
      <c r="E4505" s="65"/>
      <c r="F4505" s="65"/>
      <c r="G4505" s="65" t="s">
        <v>35</v>
      </c>
      <c r="H4505" s="67">
        <v>1</v>
      </c>
      <c r="I4505" s="67"/>
      <c r="J4505" s="70">
        <v>0.99</v>
      </c>
      <c r="K4505" s="70"/>
      <c r="L4505" s="70">
        <f>TRUNC(TRUNC(H4505,8)*J4505,2)</f>
        <v>0.99</v>
      </c>
    </row>
    <row r="4506" ht="15" customHeight="1" spans="1:12">
      <c r="A4506" s="2"/>
      <c r="B4506" s="2"/>
      <c r="C4506" s="2"/>
      <c r="D4506" s="2"/>
      <c r="E4506" s="2"/>
      <c r="F4506" s="2"/>
      <c r="G4506" s="2"/>
      <c r="H4506" s="68" t="s">
        <v>2424</v>
      </c>
      <c r="I4506" s="68"/>
      <c r="J4506" s="68"/>
      <c r="K4506" s="68"/>
      <c r="L4506" s="71">
        <f>SUM(L4502:L4505)</f>
        <v>2.52</v>
      </c>
    </row>
    <row r="4507" ht="15" customHeight="1" spans="1:12">
      <c r="A4507" s="63" t="s">
        <v>2389</v>
      </c>
      <c r="B4507" s="63"/>
      <c r="C4507" s="63"/>
      <c r="D4507" s="64" t="s">
        <v>4</v>
      </c>
      <c r="E4507" s="64"/>
      <c r="F4507" s="64"/>
      <c r="G4507" s="64" t="s">
        <v>2297</v>
      </c>
      <c r="H4507" s="64" t="s">
        <v>2298</v>
      </c>
      <c r="I4507" s="64"/>
      <c r="J4507" s="64" t="s">
        <v>2299</v>
      </c>
      <c r="K4507" s="64"/>
      <c r="L4507" s="64" t="s">
        <v>2300</v>
      </c>
    </row>
    <row r="4508" ht="21" customHeight="1" spans="1:12">
      <c r="A4508" s="65" t="s">
        <v>2673</v>
      </c>
      <c r="B4508" s="66" t="s">
        <v>2674</v>
      </c>
      <c r="C4508" s="66"/>
      <c r="D4508" s="65" t="s">
        <v>14</v>
      </c>
      <c r="E4508" s="65"/>
      <c r="F4508" s="65"/>
      <c r="G4508" s="65" t="s">
        <v>2392</v>
      </c>
      <c r="H4508" s="67">
        <v>0.0767</v>
      </c>
      <c r="I4508" s="67"/>
      <c r="J4508" s="70">
        <v>23.37</v>
      </c>
      <c r="K4508" s="70"/>
      <c r="L4508" s="70">
        <f>TRUNC(TRUNC(H4508,8)*J4508,2)</f>
        <v>1.79</v>
      </c>
    </row>
    <row r="4509" ht="21" customHeight="1" spans="1:12">
      <c r="A4509" s="65" t="s">
        <v>2675</v>
      </c>
      <c r="B4509" s="66" t="s">
        <v>2676</v>
      </c>
      <c r="C4509" s="66"/>
      <c r="D4509" s="65" t="s">
        <v>14</v>
      </c>
      <c r="E4509" s="65"/>
      <c r="F4509" s="65"/>
      <c r="G4509" s="65" t="s">
        <v>2392</v>
      </c>
      <c r="H4509" s="67">
        <v>0.0767</v>
      </c>
      <c r="I4509" s="67"/>
      <c r="J4509" s="70">
        <v>31.5</v>
      </c>
      <c r="K4509" s="70"/>
      <c r="L4509" s="70">
        <f>TRUNC(TRUNC(H4509,8)*J4509,2)</f>
        <v>2.41</v>
      </c>
    </row>
    <row r="4510" ht="18" customHeight="1" spans="1:12">
      <c r="A4510" s="2"/>
      <c r="B4510" s="2"/>
      <c r="C4510" s="2"/>
      <c r="D4510" s="2"/>
      <c r="E4510" s="2"/>
      <c r="F4510" s="2"/>
      <c r="G4510" s="2"/>
      <c r="H4510" s="68" t="s">
        <v>2393</v>
      </c>
      <c r="I4510" s="68"/>
      <c r="J4510" s="68"/>
      <c r="K4510" s="68"/>
      <c r="L4510" s="71">
        <f>SUM(L4508:L4509)</f>
        <v>4.2</v>
      </c>
    </row>
    <row r="4511" ht="15" customHeight="1" spans="1:12">
      <c r="A4511" s="2"/>
      <c r="B4511" s="2"/>
      <c r="C4511" s="2"/>
      <c r="D4511" s="2"/>
      <c r="E4511" s="2"/>
      <c r="F4511" s="2"/>
      <c r="G4511" s="2"/>
      <c r="H4511" s="69" t="s">
        <v>2318</v>
      </c>
      <c r="I4511" s="69"/>
      <c r="J4511" s="69"/>
      <c r="K4511" s="69"/>
      <c r="L4511" s="72">
        <f>SUM(L4506,L4510)</f>
        <v>6.72</v>
      </c>
    </row>
    <row r="4512" ht="9.95" customHeight="1" spans="1:12">
      <c r="A4512" s="2"/>
      <c r="B4512" s="2"/>
      <c r="C4512" s="2"/>
      <c r="D4512" s="2"/>
      <c r="E4512" s="2"/>
      <c r="F4512" s="2"/>
      <c r="G4512" s="2"/>
      <c r="H4512" s="61"/>
      <c r="I4512" s="61"/>
      <c r="J4512" s="61"/>
      <c r="K4512" s="61"/>
      <c r="L4512" s="61"/>
    </row>
    <row r="4513" ht="20.1" customHeight="1" spans="1:12">
      <c r="A4513" s="62" t="s">
        <v>3871</v>
      </c>
      <c r="B4513" s="62"/>
      <c r="C4513" s="62"/>
      <c r="D4513" s="62"/>
      <c r="E4513" s="62"/>
      <c r="F4513" s="62"/>
      <c r="G4513" s="62"/>
      <c r="H4513" s="62"/>
      <c r="I4513" s="62"/>
      <c r="J4513" s="62"/>
      <c r="K4513" s="62"/>
      <c r="L4513" s="62"/>
    </row>
    <row r="4514" ht="15" customHeight="1" spans="1:12">
      <c r="A4514" s="63" t="s">
        <v>2413</v>
      </c>
      <c r="B4514" s="63"/>
      <c r="C4514" s="63"/>
      <c r="D4514" s="64" t="s">
        <v>4</v>
      </c>
      <c r="E4514" s="64"/>
      <c r="F4514" s="64"/>
      <c r="G4514" s="64" t="s">
        <v>2297</v>
      </c>
      <c r="H4514" s="64" t="s">
        <v>2298</v>
      </c>
      <c r="I4514" s="64"/>
      <c r="J4514" s="64" t="s">
        <v>2299</v>
      </c>
      <c r="K4514" s="64"/>
      <c r="L4514" s="64" t="s">
        <v>2300</v>
      </c>
    </row>
    <row r="4515" ht="15" customHeight="1" spans="1:12">
      <c r="A4515" s="65" t="s">
        <v>3797</v>
      </c>
      <c r="B4515" s="66" t="s">
        <v>3798</v>
      </c>
      <c r="C4515" s="66"/>
      <c r="D4515" s="65" t="s">
        <v>14</v>
      </c>
      <c r="E4515" s="65"/>
      <c r="F4515" s="65"/>
      <c r="G4515" s="65" t="s">
        <v>35</v>
      </c>
      <c r="H4515" s="67">
        <v>0.0106</v>
      </c>
      <c r="I4515" s="67"/>
      <c r="J4515" s="70">
        <v>63.17</v>
      </c>
      <c r="K4515" s="70"/>
      <c r="L4515" s="70">
        <f>TRUNC(TRUNC(H4515,8)*J4515,2)</f>
        <v>0.66</v>
      </c>
    </row>
    <row r="4516" ht="15" customHeight="1" spans="1:12">
      <c r="A4516" s="65" t="s">
        <v>3778</v>
      </c>
      <c r="B4516" s="66" t="s">
        <v>3779</v>
      </c>
      <c r="C4516" s="66"/>
      <c r="D4516" s="65" t="s">
        <v>14</v>
      </c>
      <c r="E4516" s="65"/>
      <c r="F4516" s="65"/>
      <c r="G4516" s="65" t="s">
        <v>35</v>
      </c>
      <c r="H4516" s="67">
        <v>0.0453</v>
      </c>
      <c r="I4516" s="67"/>
      <c r="J4516" s="70">
        <v>2.33</v>
      </c>
      <c r="K4516" s="70"/>
      <c r="L4516" s="70">
        <f>TRUNC(TRUNC(H4516,8)*J4516,2)</f>
        <v>0.1</v>
      </c>
    </row>
    <row r="4517" ht="21" customHeight="1" spans="1:12">
      <c r="A4517" s="65" t="s">
        <v>3799</v>
      </c>
      <c r="B4517" s="66" t="s">
        <v>3800</v>
      </c>
      <c r="C4517" s="66"/>
      <c r="D4517" s="65" t="s">
        <v>14</v>
      </c>
      <c r="E4517" s="65"/>
      <c r="F4517" s="65"/>
      <c r="G4517" s="65" t="s">
        <v>35</v>
      </c>
      <c r="H4517" s="67">
        <v>0.012</v>
      </c>
      <c r="I4517" s="67"/>
      <c r="J4517" s="70">
        <v>71.57</v>
      </c>
      <c r="K4517" s="70"/>
      <c r="L4517" s="70">
        <f>TRUNC(TRUNC(H4517,8)*J4517,2)</f>
        <v>0.85</v>
      </c>
    </row>
    <row r="4518" ht="21" customHeight="1" spans="1:12">
      <c r="A4518" s="65" t="s">
        <v>3869</v>
      </c>
      <c r="B4518" s="66" t="s">
        <v>3870</v>
      </c>
      <c r="C4518" s="66"/>
      <c r="D4518" s="65" t="s">
        <v>14</v>
      </c>
      <c r="E4518" s="65"/>
      <c r="F4518" s="65"/>
      <c r="G4518" s="65" t="s">
        <v>35</v>
      </c>
      <c r="H4518" s="67">
        <v>1</v>
      </c>
      <c r="I4518" s="67"/>
      <c r="J4518" s="70">
        <v>0.99</v>
      </c>
      <c r="K4518" s="70"/>
      <c r="L4518" s="70">
        <f>TRUNC(TRUNC(H4518,8)*J4518,2)</f>
        <v>0.99</v>
      </c>
    </row>
    <row r="4519" ht="15" customHeight="1" spans="1:12">
      <c r="A4519" s="2"/>
      <c r="B4519" s="2"/>
      <c r="C4519" s="2"/>
      <c r="D4519" s="2"/>
      <c r="E4519" s="2"/>
      <c r="F4519" s="2"/>
      <c r="G4519" s="2"/>
      <c r="H4519" s="68" t="s">
        <v>2424</v>
      </c>
      <c r="I4519" s="68"/>
      <c r="J4519" s="68"/>
      <c r="K4519" s="68"/>
      <c r="L4519" s="71">
        <f>SUM(L4515:L4518)</f>
        <v>2.6</v>
      </c>
    </row>
    <row r="4520" ht="15" customHeight="1" spans="1:12">
      <c r="A4520" s="63" t="s">
        <v>2389</v>
      </c>
      <c r="B4520" s="63"/>
      <c r="C4520" s="63"/>
      <c r="D4520" s="64" t="s">
        <v>4</v>
      </c>
      <c r="E4520" s="64"/>
      <c r="F4520" s="64"/>
      <c r="G4520" s="64" t="s">
        <v>2297</v>
      </c>
      <c r="H4520" s="64" t="s">
        <v>2298</v>
      </c>
      <c r="I4520" s="64"/>
      <c r="J4520" s="64" t="s">
        <v>2299</v>
      </c>
      <c r="K4520" s="64"/>
      <c r="L4520" s="64" t="s">
        <v>2300</v>
      </c>
    </row>
    <row r="4521" ht="21" customHeight="1" spans="1:12">
      <c r="A4521" s="65" t="s">
        <v>2673</v>
      </c>
      <c r="B4521" s="66" t="s">
        <v>2674</v>
      </c>
      <c r="C4521" s="66"/>
      <c r="D4521" s="65" t="s">
        <v>14</v>
      </c>
      <c r="E4521" s="65"/>
      <c r="F4521" s="65"/>
      <c r="G4521" s="65" t="s">
        <v>2392</v>
      </c>
      <c r="H4521" s="67">
        <v>0.1812</v>
      </c>
      <c r="I4521" s="67"/>
      <c r="J4521" s="70">
        <v>23.37</v>
      </c>
      <c r="K4521" s="70"/>
      <c r="L4521" s="70">
        <f>TRUNC(TRUNC(H4521,8)*J4521,2)</f>
        <v>4.23</v>
      </c>
    </row>
    <row r="4522" ht="21" customHeight="1" spans="1:12">
      <c r="A4522" s="65" t="s">
        <v>2675</v>
      </c>
      <c r="B4522" s="66" t="s">
        <v>2676</v>
      </c>
      <c r="C4522" s="66"/>
      <c r="D4522" s="65" t="s">
        <v>14</v>
      </c>
      <c r="E4522" s="65"/>
      <c r="F4522" s="65"/>
      <c r="G4522" s="65" t="s">
        <v>2392</v>
      </c>
      <c r="H4522" s="67">
        <v>0.1812</v>
      </c>
      <c r="I4522" s="67"/>
      <c r="J4522" s="70">
        <v>31.5</v>
      </c>
      <c r="K4522" s="70"/>
      <c r="L4522" s="70">
        <f>TRUNC(TRUNC(H4522,8)*J4522,2)</f>
        <v>5.7</v>
      </c>
    </row>
    <row r="4523" ht="18" customHeight="1" spans="1:12">
      <c r="A4523" s="2"/>
      <c r="B4523" s="2"/>
      <c r="C4523" s="2"/>
      <c r="D4523" s="2"/>
      <c r="E4523" s="2"/>
      <c r="F4523" s="2"/>
      <c r="G4523" s="2"/>
      <c r="H4523" s="68" t="s">
        <v>2393</v>
      </c>
      <c r="I4523" s="68"/>
      <c r="J4523" s="68"/>
      <c r="K4523" s="68"/>
      <c r="L4523" s="71">
        <f>SUM(L4521:L4522)</f>
        <v>9.93</v>
      </c>
    </row>
    <row r="4524" ht="15" customHeight="1" spans="1:12">
      <c r="A4524" s="2"/>
      <c r="B4524" s="2"/>
      <c r="C4524" s="2"/>
      <c r="D4524" s="2"/>
      <c r="E4524" s="2"/>
      <c r="F4524" s="2"/>
      <c r="G4524" s="2"/>
      <c r="H4524" s="69" t="s">
        <v>2318</v>
      </c>
      <c r="I4524" s="69"/>
      <c r="J4524" s="69"/>
      <c r="K4524" s="69"/>
      <c r="L4524" s="72">
        <f>SUM(L4519,L4523)</f>
        <v>12.53</v>
      </c>
    </row>
    <row r="4525" ht="9.95" customHeight="1" spans="1:12">
      <c r="A4525" s="2"/>
      <c r="B4525" s="2"/>
      <c r="C4525" s="2"/>
      <c r="D4525" s="2"/>
      <c r="E4525" s="2"/>
      <c r="F4525" s="2"/>
      <c r="G4525" s="2"/>
      <c r="H4525" s="61"/>
      <c r="I4525" s="61"/>
      <c r="J4525" s="61"/>
      <c r="K4525" s="61"/>
      <c r="L4525" s="61"/>
    </row>
    <row r="4526" ht="20.1" customHeight="1" spans="1:12">
      <c r="A4526" s="62" t="s">
        <v>3872</v>
      </c>
      <c r="B4526" s="62"/>
      <c r="C4526" s="62"/>
      <c r="D4526" s="62"/>
      <c r="E4526" s="62"/>
      <c r="F4526" s="62"/>
      <c r="G4526" s="62"/>
      <c r="H4526" s="62"/>
      <c r="I4526" s="62"/>
      <c r="J4526" s="62"/>
      <c r="K4526" s="62"/>
      <c r="L4526" s="62"/>
    </row>
    <row r="4527" ht="15" customHeight="1" spans="1:12">
      <c r="A4527" s="63" t="s">
        <v>2413</v>
      </c>
      <c r="B4527" s="63"/>
      <c r="C4527" s="63"/>
      <c r="D4527" s="64" t="s">
        <v>4</v>
      </c>
      <c r="E4527" s="64"/>
      <c r="F4527" s="64"/>
      <c r="G4527" s="64" t="s">
        <v>2297</v>
      </c>
      <c r="H4527" s="64" t="s">
        <v>2298</v>
      </c>
      <c r="I4527" s="64"/>
      <c r="J4527" s="64" t="s">
        <v>2299</v>
      </c>
      <c r="K4527" s="64"/>
      <c r="L4527" s="64" t="s">
        <v>2300</v>
      </c>
    </row>
    <row r="4528" ht="15" customHeight="1" spans="1:12">
      <c r="A4528" s="65" t="s">
        <v>3797</v>
      </c>
      <c r="B4528" s="66" t="s">
        <v>3798</v>
      </c>
      <c r="C4528" s="66"/>
      <c r="D4528" s="65" t="s">
        <v>14</v>
      </c>
      <c r="E4528" s="65"/>
      <c r="F4528" s="65"/>
      <c r="G4528" s="65" t="s">
        <v>35</v>
      </c>
      <c r="H4528" s="67">
        <v>0.0141</v>
      </c>
      <c r="I4528" s="67"/>
      <c r="J4528" s="70">
        <v>63.17</v>
      </c>
      <c r="K4528" s="70"/>
      <c r="L4528" s="70">
        <f>TRUNC(TRUNC(H4528,8)*J4528,2)</f>
        <v>0.89</v>
      </c>
    </row>
    <row r="4529" ht="15" customHeight="1" spans="1:12">
      <c r="A4529" s="65" t="s">
        <v>3778</v>
      </c>
      <c r="B4529" s="66" t="s">
        <v>3779</v>
      </c>
      <c r="C4529" s="66"/>
      <c r="D4529" s="65" t="s">
        <v>14</v>
      </c>
      <c r="E4529" s="65"/>
      <c r="F4529" s="65"/>
      <c r="G4529" s="65" t="s">
        <v>35</v>
      </c>
      <c r="H4529" s="67">
        <v>0.0126</v>
      </c>
      <c r="I4529" s="67"/>
      <c r="J4529" s="70">
        <v>2.33</v>
      </c>
      <c r="K4529" s="70"/>
      <c r="L4529" s="70">
        <f>TRUNC(TRUNC(H4529,8)*J4529,2)</f>
        <v>0.02</v>
      </c>
    </row>
    <row r="4530" ht="21" customHeight="1" spans="1:12">
      <c r="A4530" s="65" t="s">
        <v>3799</v>
      </c>
      <c r="B4530" s="66" t="s">
        <v>3800</v>
      </c>
      <c r="C4530" s="66"/>
      <c r="D4530" s="65" t="s">
        <v>14</v>
      </c>
      <c r="E4530" s="65"/>
      <c r="F4530" s="65"/>
      <c r="G4530" s="65" t="s">
        <v>35</v>
      </c>
      <c r="H4530" s="67">
        <v>0.0165</v>
      </c>
      <c r="I4530" s="67"/>
      <c r="J4530" s="70">
        <v>71.57</v>
      </c>
      <c r="K4530" s="70"/>
      <c r="L4530" s="70">
        <f>TRUNC(TRUNC(H4530,8)*J4530,2)</f>
        <v>1.18</v>
      </c>
    </row>
    <row r="4531" ht="21" customHeight="1" spans="1:12">
      <c r="A4531" s="65" t="s">
        <v>3873</v>
      </c>
      <c r="B4531" s="66" t="s">
        <v>3874</v>
      </c>
      <c r="C4531" s="66"/>
      <c r="D4531" s="65" t="s">
        <v>14</v>
      </c>
      <c r="E4531" s="65"/>
      <c r="F4531" s="65"/>
      <c r="G4531" s="65" t="s">
        <v>35</v>
      </c>
      <c r="H4531" s="67">
        <v>1</v>
      </c>
      <c r="I4531" s="67"/>
      <c r="J4531" s="70">
        <v>3.1</v>
      </c>
      <c r="K4531" s="70"/>
      <c r="L4531" s="70">
        <f>TRUNC(TRUNC(H4531,8)*J4531,2)</f>
        <v>3.1</v>
      </c>
    </row>
    <row r="4532" ht="15" customHeight="1" spans="1:12">
      <c r="A4532" s="2"/>
      <c r="B4532" s="2"/>
      <c r="C4532" s="2"/>
      <c r="D4532" s="2"/>
      <c r="E4532" s="2"/>
      <c r="F4532" s="2"/>
      <c r="G4532" s="2"/>
      <c r="H4532" s="68" t="s">
        <v>2424</v>
      </c>
      <c r="I4532" s="68"/>
      <c r="J4532" s="68"/>
      <c r="K4532" s="68"/>
      <c r="L4532" s="71">
        <f>SUM(L4528:L4531)</f>
        <v>5.19</v>
      </c>
    </row>
    <row r="4533" ht="15" customHeight="1" spans="1:12">
      <c r="A4533" s="63" t="s">
        <v>2389</v>
      </c>
      <c r="B4533" s="63"/>
      <c r="C4533" s="63"/>
      <c r="D4533" s="64" t="s">
        <v>4</v>
      </c>
      <c r="E4533" s="64"/>
      <c r="F4533" s="64"/>
      <c r="G4533" s="64" t="s">
        <v>2297</v>
      </c>
      <c r="H4533" s="64" t="s">
        <v>2298</v>
      </c>
      <c r="I4533" s="64"/>
      <c r="J4533" s="64" t="s">
        <v>2299</v>
      </c>
      <c r="K4533" s="64"/>
      <c r="L4533" s="64" t="s">
        <v>2300</v>
      </c>
    </row>
    <row r="4534" ht="21" customHeight="1" spans="1:12">
      <c r="A4534" s="65" t="s">
        <v>2673</v>
      </c>
      <c r="B4534" s="66" t="s">
        <v>2674</v>
      </c>
      <c r="C4534" s="66"/>
      <c r="D4534" s="65" t="s">
        <v>14</v>
      </c>
      <c r="E4534" s="65"/>
      <c r="F4534" s="65"/>
      <c r="G4534" s="65" t="s">
        <v>2392</v>
      </c>
      <c r="H4534" s="67">
        <v>0.1002</v>
      </c>
      <c r="I4534" s="67"/>
      <c r="J4534" s="70">
        <v>23.37</v>
      </c>
      <c r="K4534" s="70"/>
      <c r="L4534" s="70">
        <f>TRUNC(TRUNC(H4534,8)*J4534,2)</f>
        <v>2.34</v>
      </c>
    </row>
    <row r="4535" ht="21" customHeight="1" spans="1:12">
      <c r="A4535" s="65" t="s">
        <v>2675</v>
      </c>
      <c r="B4535" s="66" t="s">
        <v>2676</v>
      </c>
      <c r="C4535" s="66"/>
      <c r="D4535" s="65" t="s">
        <v>14</v>
      </c>
      <c r="E4535" s="65"/>
      <c r="F4535" s="65"/>
      <c r="G4535" s="65" t="s">
        <v>2392</v>
      </c>
      <c r="H4535" s="67">
        <v>0.1002</v>
      </c>
      <c r="I4535" s="67"/>
      <c r="J4535" s="70">
        <v>31.5</v>
      </c>
      <c r="K4535" s="70"/>
      <c r="L4535" s="70">
        <f>TRUNC(TRUNC(H4535,8)*J4535,2)</f>
        <v>3.15</v>
      </c>
    </row>
    <row r="4536" ht="18" customHeight="1" spans="1:12">
      <c r="A4536" s="2"/>
      <c r="B4536" s="2"/>
      <c r="C4536" s="2"/>
      <c r="D4536" s="2"/>
      <c r="E4536" s="2"/>
      <c r="F4536" s="2"/>
      <c r="G4536" s="2"/>
      <c r="H4536" s="68" t="s">
        <v>2393</v>
      </c>
      <c r="I4536" s="68"/>
      <c r="J4536" s="68"/>
      <c r="K4536" s="68"/>
      <c r="L4536" s="71">
        <f>SUM(L4534:L4535)</f>
        <v>5.49</v>
      </c>
    </row>
    <row r="4537" ht="15" customHeight="1" spans="1:12">
      <c r="A4537" s="2"/>
      <c r="B4537" s="2"/>
      <c r="C4537" s="2"/>
      <c r="D4537" s="2"/>
      <c r="E4537" s="2"/>
      <c r="F4537" s="2"/>
      <c r="G4537" s="2"/>
      <c r="H4537" s="69" t="s">
        <v>2318</v>
      </c>
      <c r="I4537" s="69"/>
      <c r="J4537" s="69"/>
      <c r="K4537" s="69"/>
      <c r="L4537" s="72">
        <f>SUM(L4532,L4536)</f>
        <v>10.68</v>
      </c>
    </row>
    <row r="4538" ht="9.95" customHeight="1" spans="1:12">
      <c r="A4538" s="2"/>
      <c r="B4538" s="2"/>
      <c r="C4538" s="2"/>
      <c r="D4538" s="2"/>
      <c r="E4538" s="2"/>
      <c r="F4538" s="2"/>
      <c r="G4538" s="2"/>
      <c r="H4538" s="61"/>
      <c r="I4538" s="61"/>
      <c r="J4538" s="61"/>
      <c r="K4538" s="61"/>
      <c r="L4538" s="61"/>
    </row>
    <row r="4539" ht="20.1" customHeight="1" spans="1:12">
      <c r="A4539" s="62" t="s">
        <v>3875</v>
      </c>
      <c r="B4539" s="62"/>
      <c r="C4539" s="62"/>
      <c r="D4539" s="62"/>
      <c r="E4539" s="62"/>
      <c r="F4539" s="62"/>
      <c r="G4539" s="62"/>
      <c r="H4539" s="62"/>
      <c r="I4539" s="62"/>
      <c r="J4539" s="62"/>
      <c r="K4539" s="62"/>
      <c r="L4539" s="62"/>
    </row>
    <row r="4540" ht="15" customHeight="1" spans="1:12">
      <c r="A4540" s="63" t="s">
        <v>2413</v>
      </c>
      <c r="B4540" s="63"/>
      <c r="C4540" s="63"/>
      <c r="D4540" s="64" t="s">
        <v>4</v>
      </c>
      <c r="E4540" s="64"/>
      <c r="F4540" s="64"/>
      <c r="G4540" s="64" t="s">
        <v>2297</v>
      </c>
      <c r="H4540" s="64" t="s">
        <v>2298</v>
      </c>
      <c r="I4540" s="64"/>
      <c r="J4540" s="64" t="s">
        <v>2299</v>
      </c>
      <c r="K4540" s="64"/>
      <c r="L4540" s="64" t="s">
        <v>2300</v>
      </c>
    </row>
    <row r="4541" ht="15" customHeight="1" spans="1:12">
      <c r="A4541" s="65" t="s">
        <v>3797</v>
      </c>
      <c r="B4541" s="66" t="s">
        <v>3798</v>
      </c>
      <c r="C4541" s="66"/>
      <c r="D4541" s="65" t="s">
        <v>14</v>
      </c>
      <c r="E4541" s="65"/>
      <c r="F4541" s="65"/>
      <c r="G4541" s="65" t="s">
        <v>35</v>
      </c>
      <c r="H4541" s="67">
        <v>0.0176</v>
      </c>
      <c r="I4541" s="67"/>
      <c r="J4541" s="70">
        <v>63.17</v>
      </c>
      <c r="K4541" s="70"/>
      <c r="L4541" s="70">
        <f>TRUNC(TRUNC(H4541,8)*J4541,2)</f>
        <v>1.11</v>
      </c>
    </row>
    <row r="4542" ht="15" customHeight="1" spans="1:12">
      <c r="A4542" s="65" t="s">
        <v>3778</v>
      </c>
      <c r="B4542" s="66" t="s">
        <v>3779</v>
      </c>
      <c r="C4542" s="66"/>
      <c r="D4542" s="65" t="s">
        <v>14</v>
      </c>
      <c r="E4542" s="65"/>
      <c r="F4542" s="65"/>
      <c r="G4542" s="65" t="s">
        <v>35</v>
      </c>
      <c r="H4542" s="67">
        <v>0.0168</v>
      </c>
      <c r="I4542" s="67"/>
      <c r="J4542" s="70">
        <v>2.33</v>
      </c>
      <c r="K4542" s="70"/>
      <c r="L4542" s="70">
        <f>TRUNC(TRUNC(H4542,8)*J4542,2)</f>
        <v>0.03</v>
      </c>
    </row>
    <row r="4543" ht="21" customHeight="1" spans="1:12">
      <c r="A4543" s="65" t="s">
        <v>3799</v>
      </c>
      <c r="B4543" s="66" t="s">
        <v>3800</v>
      </c>
      <c r="C4543" s="66"/>
      <c r="D4543" s="65" t="s">
        <v>14</v>
      </c>
      <c r="E4543" s="65"/>
      <c r="F4543" s="65"/>
      <c r="G4543" s="65" t="s">
        <v>35</v>
      </c>
      <c r="H4543" s="67">
        <v>0.021</v>
      </c>
      <c r="I4543" s="67"/>
      <c r="J4543" s="70">
        <v>71.57</v>
      </c>
      <c r="K4543" s="70"/>
      <c r="L4543" s="70">
        <f>TRUNC(TRUNC(H4543,8)*J4543,2)</f>
        <v>1.5</v>
      </c>
    </row>
    <row r="4544" ht="21" customHeight="1" spans="1:12">
      <c r="A4544" s="65" t="s">
        <v>3876</v>
      </c>
      <c r="B4544" s="66" t="s">
        <v>3877</v>
      </c>
      <c r="C4544" s="66"/>
      <c r="D4544" s="65" t="s">
        <v>14</v>
      </c>
      <c r="E4544" s="65"/>
      <c r="F4544" s="65"/>
      <c r="G4544" s="65" t="s">
        <v>35</v>
      </c>
      <c r="H4544" s="67">
        <v>1</v>
      </c>
      <c r="I4544" s="67"/>
      <c r="J4544" s="70">
        <v>7.57</v>
      </c>
      <c r="K4544" s="70"/>
      <c r="L4544" s="70">
        <f>TRUNC(TRUNC(H4544,8)*J4544,2)</f>
        <v>7.57</v>
      </c>
    </row>
    <row r="4545" ht="15" customHeight="1" spans="1:12">
      <c r="A4545" s="2"/>
      <c r="B4545" s="2"/>
      <c r="C4545" s="2"/>
      <c r="D4545" s="2"/>
      <c r="E4545" s="2"/>
      <c r="F4545" s="2"/>
      <c r="G4545" s="2"/>
      <c r="H4545" s="68" t="s">
        <v>2424</v>
      </c>
      <c r="I4545" s="68"/>
      <c r="J4545" s="68"/>
      <c r="K4545" s="68"/>
      <c r="L4545" s="71">
        <f>SUM(L4541:L4544)</f>
        <v>10.21</v>
      </c>
    </row>
    <row r="4546" ht="15" customHeight="1" spans="1:12">
      <c r="A4546" s="63" t="s">
        <v>2389</v>
      </c>
      <c r="B4546" s="63"/>
      <c r="C4546" s="63"/>
      <c r="D4546" s="64" t="s">
        <v>4</v>
      </c>
      <c r="E4546" s="64"/>
      <c r="F4546" s="64"/>
      <c r="G4546" s="64" t="s">
        <v>2297</v>
      </c>
      <c r="H4546" s="64" t="s">
        <v>2298</v>
      </c>
      <c r="I4546" s="64"/>
      <c r="J4546" s="64" t="s">
        <v>2299</v>
      </c>
      <c r="K4546" s="64"/>
      <c r="L4546" s="64" t="s">
        <v>2300</v>
      </c>
    </row>
    <row r="4547" ht="21" customHeight="1" spans="1:12">
      <c r="A4547" s="65" t="s">
        <v>2673</v>
      </c>
      <c r="B4547" s="66" t="s">
        <v>2674</v>
      </c>
      <c r="C4547" s="66"/>
      <c r="D4547" s="65" t="s">
        <v>14</v>
      </c>
      <c r="E4547" s="65"/>
      <c r="F4547" s="65"/>
      <c r="G4547" s="65" t="s">
        <v>2392</v>
      </c>
      <c r="H4547" s="67">
        <v>0.1339</v>
      </c>
      <c r="I4547" s="67"/>
      <c r="J4547" s="70">
        <v>23.37</v>
      </c>
      <c r="K4547" s="70"/>
      <c r="L4547" s="70">
        <f>TRUNC(TRUNC(H4547,8)*J4547,2)</f>
        <v>3.12</v>
      </c>
    </row>
    <row r="4548" ht="21" customHeight="1" spans="1:12">
      <c r="A4548" s="65" t="s">
        <v>2675</v>
      </c>
      <c r="B4548" s="66" t="s">
        <v>2676</v>
      </c>
      <c r="C4548" s="66"/>
      <c r="D4548" s="65" t="s">
        <v>14</v>
      </c>
      <c r="E4548" s="65"/>
      <c r="F4548" s="65"/>
      <c r="G4548" s="65" t="s">
        <v>2392</v>
      </c>
      <c r="H4548" s="67">
        <v>0.1339</v>
      </c>
      <c r="I4548" s="67"/>
      <c r="J4548" s="70">
        <v>31.5</v>
      </c>
      <c r="K4548" s="70"/>
      <c r="L4548" s="70">
        <f>TRUNC(TRUNC(H4548,8)*J4548,2)</f>
        <v>4.21</v>
      </c>
    </row>
    <row r="4549" ht="18" customHeight="1" spans="1:12">
      <c r="A4549" s="2"/>
      <c r="B4549" s="2"/>
      <c r="C4549" s="2"/>
      <c r="D4549" s="2"/>
      <c r="E4549" s="2"/>
      <c r="F4549" s="2"/>
      <c r="G4549" s="2"/>
      <c r="H4549" s="68" t="s">
        <v>2393</v>
      </c>
      <c r="I4549" s="68"/>
      <c r="J4549" s="68"/>
      <c r="K4549" s="68"/>
      <c r="L4549" s="71">
        <f>SUM(L4547:L4548)</f>
        <v>7.33</v>
      </c>
    </row>
    <row r="4550" ht="15" customHeight="1" spans="1:12">
      <c r="A4550" s="2"/>
      <c r="B4550" s="2"/>
      <c r="C4550" s="2"/>
      <c r="D4550" s="2"/>
      <c r="E4550" s="2"/>
      <c r="F4550" s="2"/>
      <c r="G4550" s="2"/>
      <c r="H4550" s="69" t="s">
        <v>2318</v>
      </c>
      <c r="I4550" s="69"/>
      <c r="J4550" s="69"/>
      <c r="K4550" s="69"/>
      <c r="L4550" s="72">
        <f>SUM(L4545,L4549)</f>
        <v>17.54</v>
      </c>
    </row>
    <row r="4551" ht="9.95" customHeight="1" spans="1:12">
      <c r="A4551" s="2"/>
      <c r="B4551" s="2"/>
      <c r="C4551" s="2"/>
      <c r="D4551" s="2"/>
      <c r="E4551" s="2"/>
      <c r="F4551" s="2"/>
      <c r="G4551" s="2"/>
      <c r="H4551" s="61"/>
      <c r="I4551" s="61"/>
      <c r="J4551" s="61"/>
      <c r="K4551" s="61"/>
      <c r="L4551" s="61"/>
    </row>
    <row r="4552" ht="20.1" customHeight="1" spans="1:12">
      <c r="A4552" s="62" t="s">
        <v>3878</v>
      </c>
      <c r="B4552" s="62"/>
      <c r="C4552" s="62"/>
      <c r="D4552" s="62"/>
      <c r="E4552" s="62"/>
      <c r="F4552" s="62"/>
      <c r="G4552" s="62"/>
      <c r="H4552" s="62"/>
      <c r="I4552" s="62"/>
      <c r="J4552" s="62"/>
      <c r="K4552" s="62"/>
      <c r="L4552" s="62"/>
    </row>
    <row r="4553" ht="15" customHeight="1" spans="1:12">
      <c r="A4553" s="63" t="s">
        <v>2413</v>
      </c>
      <c r="B4553" s="63"/>
      <c r="C4553" s="63"/>
      <c r="D4553" s="64" t="s">
        <v>4</v>
      </c>
      <c r="E4553" s="64"/>
      <c r="F4553" s="64"/>
      <c r="G4553" s="64" t="s">
        <v>2297</v>
      </c>
      <c r="H4553" s="64" t="s">
        <v>2298</v>
      </c>
      <c r="I4553" s="64"/>
      <c r="J4553" s="64" t="s">
        <v>2299</v>
      </c>
      <c r="K4553" s="64"/>
      <c r="L4553" s="64" t="s">
        <v>2300</v>
      </c>
    </row>
    <row r="4554" ht="15" customHeight="1" spans="1:12">
      <c r="A4554" s="65" t="s">
        <v>3797</v>
      </c>
      <c r="B4554" s="66" t="s">
        <v>3798</v>
      </c>
      <c r="C4554" s="66"/>
      <c r="D4554" s="65" t="s">
        <v>14</v>
      </c>
      <c r="E4554" s="65"/>
      <c r="F4554" s="65"/>
      <c r="G4554" s="65" t="s">
        <v>35</v>
      </c>
      <c r="H4554" s="67">
        <v>0.0247</v>
      </c>
      <c r="I4554" s="67"/>
      <c r="J4554" s="70">
        <v>63.17</v>
      </c>
      <c r="K4554" s="70"/>
      <c r="L4554" s="70">
        <f>TRUNC(TRUNC(H4554,8)*J4554,2)</f>
        <v>1.56</v>
      </c>
    </row>
    <row r="4555" ht="15" customHeight="1" spans="1:12">
      <c r="A4555" s="65" t="s">
        <v>3778</v>
      </c>
      <c r="B4555" s="66" t="s">
        <v>3779</v>
      </c>
      <c r="C4555" s="66"/>
      <c r="D4555" s="65" t="s">
        <v>14</v>
      </c>
      <c r="E4555" s="65"/>
      <c r="F4555" s="65"/>
      <c r="G4555" s="65" t="s">
        <v>35</v>
      </c>
      <c r="H4555" s="67">
        <v>0.0234</v>
      </c>
      <c r="I4555" s="67"/>
      <c r="J4555" s="70">
        <v>2.33</v>
      </c>
      <c r="K4555" s="70"/>
      <c r="L4555" s="70">
        <f>TRUNC(TRUNC(H4555,8)*J4555,2)</f>
        <v>0.05</v>
      </c>
    </row>
    <row r="4556" ht="21" customHeight="1" spans="1:12">
      <c r="A4556" s="65" t="s">
        <v>3799</v>
      </c>
      <c r="B4556" s="66" t="s">
        <v>3800</v>
      </c>
      <c r="C4556" s="66"/>
      <c r="D4556" s="65" t="s">
        <v>14</v>
      </c>
      <c r="E4556" s="65"/>
      <c r="F4556" s="65"/>
      <c r="G4556" s="65" t="s">
        <v>35</v>
      </c>
      <c r="H4556" s="67">
        <v>0.033</v>
      </c>
      <c r="I4556" s="67"/>
      <c r="J4556" s="70">
        <v>71.57</v>
      </c>
      <c r="K4556" s="70"/>
      <c r="L4556" s="70">
        <f>TRUNC(TRUNC(H4556,8)*J4556,2)</f>
        <v>2.36</v>
      </c>
    </row>
    <row r="4557" ht="21" customHeight="1" spans="1:12">
      <c r="A4557" s="65" t="s">
        <v>3879</v>
      </c>
      <c r="B4557" s="66" t="s">
        <v>3880</v>
      </c>
      <c r="C4557" s="66"/>
      <c r="D4557" s="65" t="s">
        <v>14</v>
      </c>
      <c r="E4557" s="65"/>
      <c r="F4557" s="65"/>
      <c r="G4557" s="65" t="s">
        <v>35</v>
      </c>
      <c r="H4557" s="67">
        <v>1</v>
      </c>
      <c r="I4557" s="67"/>
      <c r="J4557" s="70">
        <v>7.92</v>
      </c>
      <c r="K4557" s="70"/>
      <c r="L4557" s="70">
        <f>TRUNC(TRUNC(H4557,8)*J4557,2)</f>
        <v>7.92</v>
      </c>
    </row>
    <row r="4558" ht="15" customHeight="1" spans="1:12">
      <c r="A4558" s="2"/>
      <c r="B4558" s="2"/>
      <c r="C4558" s="2"/>
      <c r="D4558" s="2"/>
      <c r="E4558" s="2"/>
      <c r="F4558" s="2"/>
      <c r="G4558" s="2"/>
      <c r="H4558" s="68" t="s">
        <v>2424</v>
      </c>
      <c r="I4558" s="68"/>
      <c r="J4558" s="68"/>
      <c r="K4558" s="68"/>
      <c r="L4558" s="71">
        <f>SUM(L4554:L4557)</f>
        <v>11.89</v>
      </c>
    </row>
    <row r="4559" ht="15" customHeight="1" spans="1:12">
      <c r="A4559" s="63" t="s">
        <v>2389</v>
      </c>
      <c r="B4559" s="63"/>
      <c r="C4559" s="63"/>
      <c r="D4559" s="64" t="s">
        <v>4</v>
      </c>
      <c r="E4559" s="64"/>
      <c r="F4559" s="64"/>
      <c r="G4559" s="64" t="s">
        <v>2297</v>
      </c>
      <c r="H4559" s="64" t="s">
        <v>2298</v>
      </c>
      <c r="I4559" s="64"/>
      <c r="J4559" s="64" t="s">
        <v>2299</v>
      </c>
      <c r="K4559" s="64"/>
      <c r="L4559" s="64" t="s">
        <v>2300</v>
      </c>
    </row>
    <row r="4560" ht="21" customHeight="1" spans="1:12">
      <c r="A4560" s="65" t="s">
        <v>2673</v>
      </c>
      <c r="B4560" s="66" t="s">
        <v>2674</v>
      </c>
      <c r="C4560" s="66"/>
      <c r="D4560" s="65" t="s">
        <v>14</v>
      </c>
      <c r="E4560" s="65"/>
      <c r="F4560" s="65"/>
      <c r="G4560" s="65" t="s">
        <v>2392</v>
      </c>
      <c r="H4560" s="67">
        <v>0.1867</v>
      </c>
      <c r="I4560" s="67"/>
      <c r="J4560" s="70">
        <v>23.37</v>
      </c>
      <c r="K4560" s="70"/>
      <c r="L4560" s="70">
        <f>TRUNC(TRUNC(H4560,8)*J4560,2)</f>
        <v>4.36</v>
      </c>
    </row>
    <row r="4561" ht="21" customHeight="1" spans="1:12">
      <c r="A4561" s="65" t="s">
        <v>2675</v>
      </c>
      <c r="B4561" s="66" t="s">
        <v>2676</v>
      </c>
      <c r="C4561" s="66"/>
      <c r="D4561" s="65" t="s">
        <v>14</v>
      </c>
      <c r="E4561" s="65"/>
      <c r="F4561" s="65"/>
      <c r="G4561" s="65" t="s">
        <v>2392</v>
      </c>
      <c r="H4561" s="67">
        <v>0.1867</v>
      </c>
      <c r="I4561" s="67"/>
      <c r="J4561" s="70">
        <v>31.5</v>
      </c>
      <c r="K4561" s="70"/>
      <c r="L4561" s="70">
        <f>TRUNC(TRUNC(H4561,8)*J4561,2)</f>
        <v>5.88</v>
      </c>
    </row>
    <row r="4562" ht="18" customHeight="1" spans="1:12">
      <c r="A4562" s="2"/>
      <c r="B4562" s="2"/>
      <c r="C4562" s="2"/>
      <c r="D4562" s="2"/>
      <c r="E4562" s="2"/>
      <c r="F4562" s="2"/>
      <c r="G4562" s="2"/>
      <c r="H4562" s="68" t="s">
        <v>2393</v>
      </c>
      <c r="I4562" s="68"/>
      <c r="J4562" s="68"/>
      <c r="K4562" s="68"/>
      <c r="L4562" s="71">
        <f>SUM(L4560:L4561)</f>
        <v>10.24</v>
      </c>
    </row>
    <row r="4563" ht="15" customHeight="1" spans="1:12">
      <c r="A4563" s="2"/>
      <c r="B4563" s="2"/>
      <c r="C4563" s="2"/>
      <c r="D4563" s="2"/>
      <c r="E4563" s="2"/>
      <c r="F4563" s="2"/>
      <c r="G4563" s="2"/>
      <c r="H4563" s="69" t="s">
        <v>2318</v>
      </c>
      <c r="I4563" s="69"/>
      <c r="J4563" s="69"/>
      <c r="K4563" s="69"/>
      <c r="L4563" s="72">
        <f>SUM(L4558,L4562)</f>
        <v>22.13</v>
      </c>
    </row>
    <row r="4564" ht="9.95" customHeight="1" spans="1:12">
      <c r="A4564" s="2"/>
      <c r="B4564" s="2"/>
      <c r="C4564" s="2"/>
      <c r="D4564" s="2"/>
      <c r="E4564" s="2"/>
      <c r="F4564" s="2"/>
      <c r="G4564" s="2"/>
      <c r="H4564" s="61"/>
      <c r="I4564" s="61"/>
      <c r="J4564" s="61"/>
      <c r="K4564" s="61"/>
      <c r="L4564" s="61"/>
    </row>
    <row r="4565" ht="20.1" customHeight="1" spans="1:12">
      <c r="A4565" s="62" t="s">
        <v>3881</v>
      </c>
      <c r="B4565" s="62"/>
      <c r="C4565" s="62"/>
      <c r="D4565" s="62"/>
      <c r="E4565" s="62"/>
      <c r="F4565" s="62"/>
      <c r="G4565" s="62"/>
      <c r="H4565" s="62"/>
      <c r="I4565" s="62"/>
      <c r="J4565" s="62"/>
      <c r="K4565" s="62"/>
      <c r="L4565" s="62"/>
    </row>
    <row r="4566" ht="15" customHeight="1" spans="1:12">
      <c r="A4566" s="63" t="s">
        <v>2413</v>
      </c>
      <c r="B4566" s="63"/>
      <c r="C4566" s="63"/>
      <c r="D4566" s="64" t="s">
        <v>4</v>
      </c>
      <c r="E4566" s="64"/>
      <c r="F4566" s="64"/>
      <c r="G4566" s="64" t="s">
        <v>2297</v>
      </c>
      <c r="H4566" s="64" t="s">
        <v>2298</v>
      </c>
      <c r="I4566" s="64"/>
      <c r="J4566" s="64" t="s">
        <v>2299</v>
      </c>
      <c r="K4566" s="64"/>
      <c r="L4566" s="64" t="s">
        <v>2300</v>
      </c>
    </row>
    <row r="4567" ht="15" customHeight="1" spans="1:12">
      <c r="A4567" s="65" t="s">
        <v>3797</v>
      </c>
      <c r="B4567" s="66" t="s">
        <v>3798</v>
      </c>
      <c r="C4567" s="66"/>
      <c r="D4567" s="65" t="s">
        <v>14</v>
      </c>
      <c r="E4567" s="65"/>
      <c r="F4567" s="65"/>
      <c r="G4567" s="65" t="s">
        <v>35</v>
      </c>
      <c r="H4567" s="67">
        <v>0.0318</v>
      </c>
      <c r="I4567" s="67"/>
      <c r="J4567" s="70">
        <v>63.17</v>
      </c>
      <c r="K4567" s="70"/>
      <c r="L4567" s="70">
        <f>TRUNC(TRUNC(H4567,8)*J4567,2)</f>
        <v>2</v>
      </c>
    </row>
    <row r="4568" ht="15" customHeight="1" spans="1:12">
      <c r="A4568" s="65" t="s">
        <v>3778</v>
      </c>
      <c r="B4568" s="66" t="s">
        <v>3779</v>
      </c>
      <c r="C4568" s="66"/>
      <c r="D4568" s="65" t="s">
        <v>14</v>
      </c>
      <c r="E4568" s="65"/>
      <c r="F4568" s="65"/>
      <c r="G4568" s="65" t="s">
        <v>35</v>
      </c>
      <c r="H4568" s="67">
        <v>0.0315</v>
      </c>
      <c r="I4568" s="67"/>
      <c r="J4568" s="70">
        <v>2.33</v>
      </c>
      <c r="K4568" s="70"/>
      <c r="L4568" s="70">
        <f>TRUNC(TRUNC(H4568,8)*J4568,2)</f>
        <v>0.07</v>
      </c>
    </row>
    <row r="4569" ht="21" customHeight="1" spans="1:12">
      <c r="A4569" s="65" t="s">
        <v>3799</v>
      </c>
      <c r="B4569" s="66" t="s">
        <v>3800</v>
      </c>
      <c r="C4569" s="66"/>
      <c r="D4569" s="65" t="s">
        <v>14</v>
      </c>
      <c r="E4569" s="65"/>
      <c r="F4569" s="65"/>
      <c r="G4569" s="65" t="s">
        <v>35</v>
      </c>
      <c r="H4569" s="67">
        <v>0.045</v>
      </c>
      <c r="I4569" s="67"/>
      <c r="J4569" s="70">
        <v>71.57</v>
      </c>
      <c r="K4569" s="70"/>
      <c r="L4569" s="70">
        <f>TRUNC(TRUNC(H4569,8)*J4569,2)</f>
        <v>3.22</v>
      </c>
    </row>
    <row r="4570" ht="21" customHeight="1" spans="1:12">
      <c r="A4570" s="65" t="s">
        <v>3882</v>
      </c>
      <c r="B4570" s="66" t="s">
        <v>3883</v>
      </c>
      <c r="C4570" s="66"/>
      <c r="D4570" s="65" t="s">
        <v>14</v>
      </c>
      <c r="E4570" s="65"/>
      <c r="F4570" s="65"/>
      <c r="G4570" s="65" t="s">
        <v>35</v>
      </c>
      <c r="H4570" s="67">
        <v>1</v>
      </c>
      <c r="I4570" s="67"/>
      <c r="J4570" s="70">
        <v>25.42</v>
      </c>
      <c r="K4570" s="70"/>
      <c r="L4570" s="70">
        <f>TRUNC(TRUNC(H4570,8)*J4570,2)</f>
        <v>25.42</v>
      </c>
    </row>
    <row r="4571" ht="15" customHeight="1" spans="1:12">
      <c r="A4571" s="2"/>
      <c r="B4571" s="2"/>
      <c r="C4571" s="2"/>
      <c r="D4571" s="2"/>
      <c r="E4571" s="2"/>
      <c r="F4571" s="2"/>
      <c r="G4571" s="2"/>
      <c r="H4571" s="68" t="s">
        <v>2424</v>
      </c>
      <c r="I4571" s="68"/>
      <c r="J4571" s="68"/>
      <c r="K4571" s="68"/>
      <c r="L4571" s="71">
        <f>SUM(L4567:L4570)</f>
        <v>30.71</v>
      </c>
    </row>
    <row r="4572" ht="15" customHeight="1" spans="1:12">
      <c r="A4572" s="63" t="s">
        <v>2389</v>
      </c>
      <c r="B4572" s="63"/>
      <c r="C4572" s="63"/>
      <c r="D4572" s="64" t="s">
        <v>4</v>
      </c>
      <c r="E4572" s="64"/>
      <c r="F4572" s="64"/>
      <c r="G4572" s="64" t="s">
        <v>2297</v>
      </c>
      <c r="H4572" s="64" t="s">
        <v>2298</v>
      </c>
      <c r="I4572" s="64"/>
      <c r="J4572" s="64" t="s">
        <v>2299</v>
      </c>
      <c r="K4572" s="64"/>
      <c r="L4572" s="64" t="s">
        <v>2300</v>
      </c>
    </row>
    <row r="4573" ht="21" customHeight="1" spans="1:12">
      <c r="A4573" s="65" t="s">
        <v>2673</v>
      </c>
      <c r="B4573" s="66" t="s">
        <v>2674</v>
      </c>
      <c r="C4573" s="66"/>
      <c r="D4573" s="65" t="s">
        <v>14</v>
      </c>
      <c r="E4573" s="65"/>
      <c r="F4573" s="65"/>
      <c r="G4573" s="65" t="s">
        <v>2392</v>
      </c>
      <c r="H4573" s="67">
        <v>0.2513</v>
      </c>
      <c r="I4573" s="67"/>
      <c r="J4573" s="70">
        <v>23.37</v>
      </c>
      <c r="K4573" s="70"/>
      <c r="L4573" s="70">
        <f>TRUNC(TRUNC(H4573,8)*J4573,2)</f>
        <v>5.87</v>
      </c>
    </row>
    <row r="4574" ht="21" customHeight="1" spans="1:12">
      <c r="A4574" s="65" t="s">
        <v>2675</v>
      </c>
      <c r="B4574" s="66" t="s">
        <v>2676</v>
      </c>
      <c r="C4574" s="66"/>
      <c r="D4574" s="65" t="s">
        <v>14</v>
      </c>
      <c r="E4574" s="65"/>
      <c r="F4574" s="65"/>
      <c r="G4574" s="65" t="s">
        <v>2392</v>
      </c>
      <c r="H4574" s="67">
        <v>0.2513</v>
      </c>
      <c r="I4574" s="67"/>
      <c r="J4574" s="70">
        <v>31.5</v>
      </c>
      <c r="K4574" s="70"/>
      <c r="L4574" s="70">
        <f>TRUNC(TRUNC(H4574,8)*J4574,2)</f>
        <v>7.91</v>
      </c>
    </row>
    <row r="4575" ht="18" customHeight="1" spans="1:12">
      <c r="A4575" s="2"/>
      <c r="B4575" s="2"/>
      <c r="C4575" s="2"/>
      <c r="D4575" s="2"/>
      <c r="E4575" s="2"/>
      <c r="F4575" s="2"/>
      <c r="G4575" s="2"/>
      <c r="H4575" s="68" t="s">
        <v>2393</v>
      </c>
      <c r="I4575" s="68"/>
      <c r="J4575" s="68"/>
      <c r="K4575" s="68"/>
      <c r="L4575" s="71">
        <f>SUM(L4573:L4574)</f>
        <v>13.78</v>
      </c>
    </row>
    <row r="4576" ht="15" customHeight="1" spans="1:12">
      <c r="A4576" s="2"/>
      <c r="B4576" s="2"/>
      <c r="C4576" s="2"/>
      <c r="D4576" s="2"/>
      <c r="E4576" s="2"/>
      <c r="F4576" s="2"/>
      <c r="G4576" s="2"/>
      <c r="H4576" s="69" t="s">
        <v>2318</v>
      </c>
      <c r="I4576" s="69"/>
      <c r="J4576" s="69"/>
      <c r="K4576" s="69"/>
      <c r="L4576" s="72">
        <f>SUM(L4571,L4575)</f>
        <v>44.49</v>
      </c>
    </row>
    <row r="4577" ht="9.95" customHeight="1" spans="1:12">
      <c r="A4577" s="2"/>
      <c r="B4577" s="2"/>
      <c r="C4577" s="2"/>
      <c r="D4577" s="2"/>
      <c r="E4577" s="2"/>
      <c r="F4577" s="2"/>
      <c r="G4577" s="2"/>
      <c r="H4577" s="61"/>
      <c r="I4577" s="61"/>
      <c r="J4577" s="61"/>
      <c r="K4577" s="61"/>
      <c r="L4577" s="61"/>
    </row>
    <row r="4578" ht="20.1" customHeight="1" spans="1:12">
      <c r="A4578" s="62" t="s">
        <v>3884</v>
      </c>
      <c r="B4578" s="62"/>
      <c r="C4578" s="62"/>
      <c r="D4578" s="62"/>
      <c r="E4578" s="62"/>
      <c r="F4578" s="62"/>
      <c r="G4578" s="62"/>
      <c r="H4578" s="62"/>
      <c r="I4578" s="62"/>
      <c r="J4578" s="62"/>
      <c r="K4578" s="62"/>
      <c r="L4578" s="62"/>
    </row>
    <row r="4579" ht="15" customHeight="1" spans="1:12">
      <c r="A4579" s="63" t="s">
        <v>2413</v>
      </c>
      <c r="B4579" s="63"/>
      <c r="C4579" s="63"/>
      <c r="D4579" s="64" t="s">
        <v>4</v>
      </c>
      <c r="E4579" s="64"/>
      <c r="F4579" s="64"/>
      <c r="G4579" s="64" t="s">
        <v>2297</v>
      </c>
      <c r="H4579" s="64" t="s">
        <v>2298</v>
      </c>
      <c r="I4579" s="64"/>
      <c r="J4579" s="64" t="s">
        <v>2299</v>
      </c>
      <c r="K4579" s="64"/>
      <c r="L4579" s="64" t="s">
        <v>2300</v>
      </c>
    </row>
    <row r="4580" ht="15" customHeight="1" spans="1:12">
      <c r="A4580" s="65" t="s">
        <v>3797</v>
      </c>
      <c r="B4580" s="66" t="s">
        <v>3798</v>
      </c>
      <c r="C4580" s="66"/>
      <c r="D4580" s="65" t="s">
        <v>14</v>
      </c>
      <c r="E4580" s="65"/>
      <c r="F4580" s="65"/>
      <c r="G4580" s="65" t="s">
        <v>35</v>
      </c>
      <c r="H4580" s="67">
        <v>0.0073</v>
      </c>
      <c r="I4580" s="67"/>
      <c r="J4580" s="70">
        <v>63.17</v>
      </c>
      <c r="K4580" s="70"/>
      <c r="L4580" s="70">
        <f>TRUNC(TRUNC(H4580,8)*J4580,2)</f>
        <v>0.46</v>
      </c>
    </row>
    <row r="4581" ht="15" customHeight="1" spans="1:12">
      <c r="A4581" s="65" t="s">
        <v>3778</v>
      </c>
      <c r="B4581" s="66" t="s">
        <v>3779</v>
      </c>
      <c r="C4581" s="66"/>
      <c r="D4581" s="65" t="s">
        <v>14</v>
      </c>
      <c r="E4581" s="65"/>
      <c r="F4581" s="65"/>
      <c r="G4581" s="65" t="s">
        <v>35</v>
      </c>
      <c r="H4581" s="67">
        <v>0.008</v>
      </c>
      <c r="I4581" s="67"/>
      <c r="J4581" s="70">
        <v>2.33</v>
      </c>
      <c r="K4581" s="70"/>
      <c r="L4581" s="70">
        <f>TRUNC(TRUNC(H4581,8)*J4581,2)</f>
        <v>0.01</v>
      </c>
    </row>
    <row r="4582" ht="21" customHeight="1" spans="1:12">
      <c r="A4582" s="65" t="s">
        <v>3799</v>
      </c>
      <c r="B4582" s="66" t="s">
        <v>3800</v>
      </c>
      <c r="C4582" s="66"/>
      <c r="D4582" s="65" t="s">
        <v>14</v>
      </c>
      <c r="E4582" s="65"/>
      <c r="F4582" s="65"/>
      <c r="G4582" s="65" t="s">
        <v>35</v>
      </c>
      <c r="H4582" s="67">
        <v>0.011</v>
      </c>
      <c r="I4582" s="67"/>
      <c r="J4582" s="70">
        <v>71.57</v>
      </c>
      <c r="K4582" s="70"/>
      <c r="L4582" s="70">
        <f>TRUNC(TRUNC(H4582,8)*J4582,2)</f>
        <v>0.78</v>
      </c>
    </row>
    <row r="4583" ht="21" customHeight="1" spans="1:12">
      <c r="A4583" s="65" t="s">
        <v>3885</v>
      </c>
      <c r="B4583" s="66" t="s">
        <v>3886</v>
      </c>
      <c r="C4583" s="66"/>
      <c r="D4583" s="65" t="s">
        <v>14</v>
      </c>
      <c r="E4583" s="65"/>
      <c r="F4583" s="65"/>
      <c r="G4583" s="65" t="s">
        <v>35</v>
      </c>
      <c r="H4583" s="67">
        <v>1</v>
      </c>
      <c r="I4583" s="67"/>
      <c r="J4583" s="70">
        <v>7.03</v>
      </c>
      <c r="K4583" s="70"/>
      <c r="L4583" s="70">
        <f>TRUNC(TRUNC(H4583,8)*J4583,2)</f>
        <v>7.03</v>
      </c>
    </row>
    <row r="4584" ht="15" customHeight="1" spans="1:12">
      <c r="A4584" s="2"/>
      <c r="B4584" s="2"/>
      <c r="C4584" s="2"/>
      <c r="D4584" s="2"/>
      <c r="E4584" s="2"/>
      <c r="F4584" s="2"/>
      <c r="G4584" s="2"/>
      <c r="H4584" s="68" t="s">
        <v>2424</v>
      </c>
      <c r="I4584" s="68"/>
      <c r="J4584" s="68"/>
      <c r="K4584" s="68"/>
      <c r="L4584" s="71">
        <f>SUM(L4580:L4583)</f>
        <v>8.28</v>
      </c>
    </row>
    <row r="4585" ht="15" customHeight="1" spans="1:12">
      <c r="A4585" s="63" t="s">
        <v>2389</v>
      </c>
      <c r="B4585" s="63"/>
      <c r="C4585" s="63"/>
      <c r="D4585" s="64" t="s">
        <v>4</v>
      </c>
      <c r="E4585" s="64"/>
      <c r="F4585" s="64"/>
      <c r="G4585" s="64" t="s">
        <v>2297</v>
      </c>
      <c r="H4585" s="64" t="s">
        <v>2298</v>
      </c>
      <c r="I4585" s="64"/>
      <c r="J4585" s="64" t="s">
        <v>2299</v>
      </c>
      <c r="K4585" s="64"/>
      <c r="L4585" s="64" t="s">
        <v>2300</v>
      </c>
    </row>
    <row r="4586" ht="21" customHeight="1" spans="1:12">
      <c r="A4586" s="65" t="s">
        <v>2673</v>
      </c>
      <c r="B4586" s="66" t="s">
        <v>2674</v>
      </c>
      <c r="C4586" s="66"/>
      <c r="D4586" s="65" t="s">
        <v>14</v>
      </c>
      <c r="E4586" s="65"/>
      <c r="F4586" s="65"/>
      <c r="G4586" s="65" t="s">
        <v>2392</v>
      </c>
      <c r="H4586" s="67">
        <v>0.0114</v>
      </c>
      <c r="I4586" s="67"/>
      <c r="J4586" s="70">
        <v>23.37</v>
      </c>
      <c r="K4586" s="70"/>
      <c r="L4586" s="70">
        <f>TRUNC(TRUNC(H4586,8)*J4586,2)</f>
        <v>0.26</v>
      </c>
    </row>
    <row r="4587" ht="21" customHeight="1" spans="1:12">
      <c r="A4587" s="65" t="s">
        <v>2675</v>
      </c>
      <c r="B4587" s="66" t="s">
        <v>2676</v>
      </c>
      <c r="C4587" s="66"/>
      <c r="D4587" s="65" t="s">
        <v>14</v>
      </c>
      <c r="E4587" s="65"/>
      <c r="F4587" s="65"/>
      <c r="G4587" s="65" t="s">
        <v>2392</v>
      </c>
      <c r="H4587" s="67">
        <v>0.0114</v>
      </c>
      <c r="I4587" s="67"/>
      <c r="J4587" s="70">
        <v>31.5</v>
      </c>
      <c r="K4587" s="70"/>
      <c r="L4587" s="70">
        <f>TRUNC(TRUNC(H4587,8)*J4587,2)</f>
        <v>0.35</v>
      </c>
    </row>
    <row r="4588" ht="18" customHeight="1" spans="1:12">
      <c r="A4588" s="2"/>
      <c r="B4588" s="2"/>
      <c r="C4588" s="2"/>
      <c r="D4588" s="2"/>
      <c r="E4588" s="2"/>
      <c r="F4588" s="2"/>
      <c r="G4588" s="2"/>
      <c r="H4588" s="68" t="s">
        <v>2393</v>
      </c>
      <c r="I4588" s="68"/>
      <c r="J4588" s="68"/>
      <c r="K4588" s="68"/>
      <c r="L4588" s="71">
        <f>SUM(L4586:L4587)</f>
        <v>0.61</v>
      </c>
    </row>
    <row r="4589" ht="15" customHeight="1" spans="1:12">
      <c r="A4589" s="2"/>
      <c r="B4589" s="2"/>
      <c r="C4589" s="2"/>
      <c r="D4589" s="2"/>
      <c r="E4589" s="2"/>
      <c r="F4589" s="2"/>
      <c r="G4589" s="2"/>
      <c r="H4589" s="69" t="s">
        <v>2318</v>
      </c>
      <c r="I4589" s="69"/>
      <c r="J4589" s="69"/>
      <c r="K4589" s="69"/>
      <c r="L4589" s="72">
        <f>SUM(L4584,L4588)</f>
        <v>8.89</v>
      </c>
    </row>
    <row r="4590" ht="9.95" customHeight="1" spans="1:12">
      <c r="A4590" s="2"/>
      <c r="B4590" s="2"/>
      <c r="C4590" s="2"/>
      <c r="D4590" s="2"/>
      <c r="E4590" s="2"/>
      <c r="F4590" s="2"/>
      <c r="G4590" s="2"/>
      <c r="H4590" s="61"/>
      <c r="I4590" s="61"/>
      <c r="J4590" s="61"/>
      <c r="K4590" s="61"/>
      <c r="L4590" s="61"/>
    </row>
    <row r="4591" ht="20.1" customHeight="1" spans="1:12">
      <c r="A4591" s="62" t="s">
        <v>3887</v>
      </c>
      <c r="B4591" s="62"/>
      <c r="C4591" s="62"/>
      <c r="D4591" s="62"/>
      <c r="E4591" s="62"/>
      <c r="F4591" s="62"/>
      <c r="G4591" s="62"/>
      <c r="H4591" s="62"/>
      <c r="I4591" s="62"/>
      <c r="J4591" s="62"/>
      <c r="K4591" s="62"/>
      <c r="L4591" s="62"/>
    </row>
    <row r="4592" ht="15" customHeight="1" spans="1:12">
      <c r="A4592" s="63" t="s">
        <v>2413</v>
      </c>
      <c r="B4592" s="63"/>
      <c r="C4592" s="63"/>
      <c r="D4592" s="64" t="s">
        <v>4</v>
      </c>
      <c r="E4592" s="64"/>
      <c r="F4592" s="64"/>
      <c r="G4592" s="64" t="s">
        <v>2297</v>
      </c>
      <c r="H4592" s="64" t="s">
        <v>2298</v>
      </c>
      <c r="I4592" s="64"/>
      <c r="J4592" s="64" t="s">
        <v>2299</v>
      </c>
      <c r="K4592" s="64"/>
      <c r="L4592" s="64" t="s">
        <v>2300</v>
      </c>
    </row>
    <row r="4593" ht="15" customHeight="1" spans="1:12">
      <c r="A4593" s="65" t="s">
        <v>3797</v>
      </c>
      <c r="B4593" s="66" t="s">
        <v>3798</v>
      </c>
      <c r="C4593" s="66"/>
      <c r="D4593" s="65" t="s">
        <v>14</v>
      </c>
      <c r="E4593" s="65"/>
      <c r="F4593" s="65"/>
      <c r="G4593" s="65" t="s">
        <v>35</v>
      </c>
      <c r="H4593" s="67">
        <v>0.0165</v>
      </c>
      <c r="I4593" s="67"/>
      <c r="J4593" s="70">
        <v>63.17</v>
      </c>
      <c r="K4593" s="70"/>
      <c r="L4593" s="70">
        <f>TRUNC(TRUNC(H4593,8)*J4593,2)</f>
        <v>1.04</v>
      </c>
    </row>
    <row r="4594" ht="15" customHeight="1" spans="1:12">
      <c r="A4594" s="65" t="s">
        <v>3778</v>
      </c>
      <c r="B4594" s="66" t="s">
        <v>3779</v>
      </c>
      <c r="C4594" s="66"/>
      <c r="D4594" s="65" t="s">
        <v>14</v>
      </c>
      <c r="E4594" s="65"/>
      <c r="F4594" s="65"/>
      <c r="G4594" s="65" t="s">
        <v>35</v>
      </c>
      <c r="H4594" s="67">
        <v>0.019</v>
      </c>
      <c r="I4594" s="67"/>
      <c r="J4594" s="70">
        <v>2.33</v>
      </c>
      <c r="K4594" s="70"/>
      <c r="L4594" s="70">
        <f>TRUNC(TRUNC(H4594,8)*J4594,2)</f>
        <v>0.04</v>
      </c>
    </row>
    <row r="4595" ht="21" customHeight="1" spans="1:12">
      <c r="A4595" s="65" t="s">
        <v>3799</v>
      </c>
      <c r="B4595" s="66" t="s">
        <v>3800</v>
      </c>
      <c r="C4595" s="66"/>
      <c r="D4595" s="65" t="s">
        <v>14</v>
      </c>
      <c r="E4595" s="65"/>
      <c r="F4595" s="65"/>
      <c r="G4595" s="65" t="s">
        <v>35</v>
      </c>
      <c r="H4595" s="67">
        <v>0.022</v>
      </c>
      <c r="I4595" s="67"/>
      <c r="J4595" s="70">
        <v>71.57</v>
      </c>
      <c r="K4595" s="70"/>
      <c r="L4595" s="70">
        <f>TRUNC(TRUNC(H4595,8)*J4595,2)</f>
        <v>1.57</v>
      </c>
    </row>
    <row r="4596" ht="15" customHeight="1" spans="1:12">
      <c r="A4596" s="65" t="s">
        <v>3888</v>
      </c>
      <c r="B4596" s="66" t="s">
        <v>3889</v>
      </c>
      <c r="C4596" s="66"/>
      <c r="D4596" s="65" t="s">
        <v>14</v>
      </c>
      <c r="E4596" s="65"/>
      <c r="F4596" s="65"/>
      <c r="G4596" s="65" t="s">
        <v>35</v>
      </c>
      <c r="H4596" s="67">
        <v>1</v>
      </c>
      <c r="I4596" s="67"/>
      <c r="J4596" s="70">
        <v>22.69</v>
      </c>
      <c r="K4596" s="70"/>
      <c r="L4596" s="70">
        <f>TRUNC(TRUNC(H4596,8)*J4596,2)</f>
        <v>22.69</v>
      </c>
    </row>
    <row r="4597" ht="15" customHeight="1" spans="1:12">
      <c r="A4597" s="2"/>
      <c r="B4597" s="2"/>
      <c r="C4597" s="2"/>
      <c r="D4597" s="2"/>
      <c r="E4597" s="2"/>
      <c r="F4597" s="2"/>
      <c r="G4597" s="2"/>
      <c r="H4597" s="68" t="s">
        <v>2424</v>
      </c>
      <c r="I4597" s="68"/>
      <c r="J4597" s="68"/>
      <c r="K4597" s="68"/>
      <c r="L4597" s="71">
        <f>SUM(L4593:L4596)</f>
        <v>25.34</v>
      </c>
    </row>
    <row r="4598" ht="15" customHeight="1" spans="1:12">
      <c r="A4598" s="63" t="s">
        <v>2389</v>
      </c>
      <c r="B4598" s="63"/>
      <c r="C4598" s="63"/>
      <c r="D4598" s="64" t="s">
        <v>4</v>
      </c>
      <c r="E4598" s="64"/>
      <c r="F4598" s="64"/>
      <c r="G4598" s="64" t="s">
        <v>2297</v>
      </c>
      <c r="H4598" s="64" t="s">
        <v>2298</v>
      </c>
      <c r="I4598" s="64"/>
      <c r="J4598" s="64" t="s">
        <v>2299</v>
      </c>
      <c r="K4598" s="64"/>
      <c r="L4598" s="64" t="s">
        <v>2300</v>
      </c>
    </row>
    <row r="4599" ht="21" customHeight="1" spans="1:12">
      <c r="A4599" s="65" t="s">
        <v>2673</v>
      </c>
      <c r="B4599" s="66" t="s">
        <v>2674</v>
      </c>
      <c r="C4599" s="66"/>
      <c r="D4599" s="65" t="s">
        <v>14</v>
      </c>
      <c r="E4599" s="65"/>
      <c r="F4599" s="65"/>
      <c r="G4599" s="65" t="s">
        <v>2392</v>
      </c>
      <c r="H4599" s="67">
        <v>0.0847</v>
      </c>
      <c r="I4599" s="67"/>
      <c r="J4599" s="70">
        <v>23.37</v>
      </c>
      <c r="K4599" s="70"/>
      <c r="L4599" s="70">
        <f>TRUNC(TRUNC(H4599,8)*J4599,2)</f>
        <v>1.97</v>
      </c>
    </row>
    <row r="4600" ht="21" customHeight="1" spans="1:12">
      <c r="A4600" s="65" t="s">
        <v>2675</v>
      </c>
      <c r="B4600" s="66" t="s">
        <v>2676</v>
      </c>
      <c r="C4600" s="66"/>
      <c r="D4600" s="65" t="s">
        <v>14</v>
      </c>
      <c r="E4600" s="65"/>
      <c r="F4600" s="65"/>
      <c r="G4600" s="65" t="s">
        <v>2392</v>
      </c>
      <c r="H4600" s="67">
        <v>0.0847</v>
      </c>
      <c r="I4600" s="67"/>
      <c r="J4600" s="70">
        <v>31.5</v>
      </c>
      <c r="K4600" s="70"/>
      <c r="L4600" s="70">
        <f>TRUNC(TRUNC(H4600,8)*J4600,2)</f>
        <v>2.66</v>
      </c>
    </row>
    <row r="4601" ht="18" customHeight="1" spans="1:12">
      <c r="A4601" s="2"/>
      <c r="B4601" s="2"/>
      <c r="C4601" s="2"/>
      <c r="D4601" s="2"/>
      <c r="E4601" s="2"/>
      <c r="F4601" s="2"/>
      <c r="G4601" s="2"/>
      <c r="H4601" s="68" t="s">
        <v>2393</v>
      </c>
      <c r="I4601" s="68"/>
      <c r="J4601" s="68"/>
      <c r="K4601" s="68"/>
      <c r="L4601" s="71">
        <f>SUM(L4599:L4600)</f>
        <v>4.63</v>
      </c>
    </row>
    <row r="4602" ht="15" customHeight="1" spans="1:12">
      <c r="A4602" s="2"/>
      <c r="B4602" s="2"/>
      <c r="C4602" s="2"/>
      <c r="D4602" s="2"/>
      <c r="E4602" s="2"/>
      <c r="F4602" s="2"/>
      <c r="G4602" s="2"/>
      <c r="H4602" s="69" t="s">
        <v>2318</v>
      </c>
      <c r="I4602" s="69"/>
      <c r="J4602" s="69"/>
      <c r="K4602" s="69"/>
      <c r="L4602" s="72">
        <f>SUM(L4597,L4601)</f>
        <v>29.97</v>
      </c>
    </row>
    <row r="4603" ht="9.95" customHeight="1" spans="1:12">
      <c r="A4603" s="2"/>
      <c r="B4603" s="2"/>
      <c r="C4603" s="2"/>
      <c r="D4603" s="2"/>
      <c r="E4603" s="2"/>
      <c r="F4603" s="2"/>
      <c r="G4603" s="2"/>
      <c r="H4603" s="61"/>
      <c r="I4603" s="61"/>
      <c r="J4603" s="61"/>
      <c r="K4603" s="61"/>
      <c r="L4603" s="61"/>
    </row>
    <row r="4604" ht="20.1" customHeight="1" spans="1:12">
      <c r="A4604" s="62" t="s">
        <v>3890</v>
      </c>
      <c r="B4604" s="62"/>
      <c r="C4604" s="62"/>
      <c r="D4604" s="62"/>
      <c r="E4604" s="62"/>
      <c r="F4604" s="62"/>
      <c r="G4604" s="62"/>
      <c r="H4604" s="62"/>
      <c r="I4604" s="62"/>
      <c r="J4604" s="62"/>
      <c r="K4604" s="62"/>
      <c r="L4604" s="62"/>
    </row>
    <row r="4605" ht="15" customHeight="1" spans="1:12">
      <c r="A4605" s="63" t="s">
        <v>2413</v>
      </c>
      <c r="B4605" s="63"/>
      <c r="C4605" s="63"/>
      <c r="D4605" s="64" t="s">
        <v>4</v>
      </c>
      <c r="E4605" s="64"/>
      <c r="F4605" s="64"/>
      <c r="G4605" s="64" t="s">
        <v>2297</v>
      </c>
      <c r="H4605" s="64" t="s">
        <v>2298</v>
      </c>
      <c r="I4605" s="64"/>
      <c r="J4605" s="64" t="s">
        <v>2299</v>
      </c>
      <c r="K4605" s="64"/>
      <c r="L4605" s="64" t="s">
        <v>2300</v>
      </c>
    </row>
    <row r="4606" ht="15" customHeight="1" spans="1:12">
      <c r="A4606" s="65" t="s">
        <v>3797</v>
      </c>
      <c r="B4606" s="66" t="s">
        <v>3798</v>
      </c>
      <c r="C4606" s="66"/>
      <c r="D4606" s="65" t="s">
        <v>14</v>
      </c>
      <c r="E4606" s="65"/>
      <c r="F4606" s="65"/>
      <c r="G4606" s="65" t="s">
        <v>35</v>
      </c>
      <c r="H4606" s="67">
        <v>0.0212</v>
      </c>
      <c r="I4606" s="67"/>
      <c r="J4606" s="70">
        <v>63.17</v>
      </c>
      <c r="K4606" s="70"/>
      <c r="L4606" s="70">
        <f>TRUNC(TRUNC(H4606,8)*J4606,2)</f>
        <v>1.33</v>
      </c>
    </row>
    <row r="4607" ht="15" customHeight="1" spans="1:12">
      <c r="A4607" s="65" t="s">
        <v>3778</v>
      </c>
      <c r="B4607" s="66" t="s">
        <v>3779</v>
      </c>
      <c r="C4607" s="66"/>
      <c r="D4607" s="65" t="s">
        <v>14</v>
      </c>
      <c r="E4607" s="65"/>
      <c r="F4607" s="65"/>
      <c r="G4607" s="65" t="s">
        <v>35</v>
      </c>
      <c r="H4607" s="67">
        <v>0.0222</v>
      </c>
      <c r="I4607" s="67"/>
      <c r="J4607" s="70">
        <v>2.33</v>
      </c>
      <c r="K4607" s="70"/>
      <c r="L4607" s="70">
        <f>TRUNC(TRUNC(H4607,8)*J4607,2)</f>
        <v>0.05</v>
      </c>
    </row>
    <row r="4608" ht="21" customHeight="1" spans="1:12">
      <c r="A4608" s="65" t="s">
        <v>3799</v>
      </c>
      <c r="B4608" s="66" t="s">
        <v>3800</v>
      </c>
      <c r="C4608" s="66"/>
      <c r="D4608" s="65" t="s">
        <v>14</v>
      </c>
      <c r="E4608" s="65"/>
      <c r="F4608" s="65"/>
      <c r="G4608" s="65" t="s">
        <v>35</v>
      </c>
      <c r="H4608" s="67">
        <v>0.03</v>
      </c>
      <c r="I4608" s="67"/>
      <c r="J4608" s="70">
        <v>71.57</v>
      </c>
      <c r="K4608" s="70"/>
      <c r="L4608" s="70">
        <f>TRUNC(TRUNC(H4608,8)*J4608,2)</f>
        <v>2.14</v>
      </c>
    </row>
    <row r="4609" ht="15" customHeight="1" spans="1:12">
      <c r="A4609" s="65" t="s">
        <v>3891</v>
      </c>
      <c r="B4609" s="66" t="s">
        <v>3892</v>
      </c>
      <c r="C4609" s="66"/>
      <c r="D4609" s="65" t="s">
        <v>14</v>
      </c>
      <c r="E4609" s="65"/>
      <c r="F4609" s="65"/>
      <c r="G4609" s="65" t="s">
        <v>35</v>
      </c>
      <c r="H4609" s="67">
        <v>1</v>
      </c>
      <c r="I4609" s="67"/>
      <c r="J4609" s="70">
        <v>59.03</v>
      </c>
      <c r="K4609" s="70"/>
      <c r="L4609" s="70">
        <f>TRUNC(TRUNC(H4609,8)*J4609,2)</f>
        <v>59.03</v>
      </c>
    </row>
    <row r="4610" ht="15" customHeight="1" spans="1:12">
      <c r="A4610" s="2"/>
      <c r="B4610" s="2"/>
      <c r="C4610" s="2"/>
      <c r="D4610" s="2"/>
      <c r="E4610" s="2"/>
      <c r="F4610" s="2"/>
      <c r="G4610" s="2"/>
      <c r="H4610" s="68" t="s">
        <v>2424</v>
      </c>
      <c r="I4610" s="68"/>
      <c r="J4610" s="68"/>
      <c r="K4610" s="68"/>
      <c r="L4610" s="71">
        <f>SUM(L4606:L4609)</f>
        <v>62.55</v>
      </c>
    </row>
    <row r="4611" ht="15" customHeight="1" spans="1:12">
      <c r="A4611" s="63" t="s">
        <v>2389</v>
      </c>
      <c r="B4611" s="63"/>
      <c r="C4611" s="63"/>
      <c r="D4611" s="64" t="s">
        <v>4</v>
      </c>
      <c r="E4611" s="64"/>
      <c r="F4611" s="64"/>
      <c r="G4611" s="64" t="s">
        <v>2297</v>
      </c>
      <c r="H4611" s="64" t="s">
        <v>2298</v>
      </c>
      <c r="I4611" s="64"/>
      <c r="J4611" s="64" t="s">
        <v>2299</v>
      </c>
      <c r="K4611" s="64"/>
      <c r="L4611" s="64" t="s">
        <v>2300</v>
      </c>
    </row>
    <row r="4612" ht="21" customHeight="1" spans="1:12">
      <c r="A4612" s="65" t="s">
        <v>2673</v>
      </c>
      <c r="B4612" s="66" t="s">
        <v>2674</v>
      </c>
      <c r="C4612" s="66"/>
      <c r="D4612" s="65" t="s">
        <v>14</v>
      </c>
      <c r="E4612" s="65"/>
      <c r="F4612" s="65"/>
      <c r="G4612" s="65" t="s">
        <v>2392</v>
      </c>
      <c r="H4612" s="67">
        <v>0.1</v>
      </c>
      <c r="I4612" s="67"/>
      <c r="J4612" s="70">
        <v>23.37</v>
      </c>
      <c r="K4612" s="70"/>
      <c r="L4612" s="70">
        <f>TRUNC(TRUNC(H4612,8)*J4612,2)</f>
        <v>2.33</v>
      </c>
    </row>
    <row r="4613" ht="21" customHeight="1" spans="1:12">
      <c r="A4613" s="65" t="s">
        <v>2675</v>
      </c>
      <c r="B4613" s="66" t="s">
        <v>2676</v>
      </c>
      <c r="C4613" s="66"/>
      <c r="D4613" s="65" t="s">
        <v>14</v>
      </c>
      <c r="E4613" s="65"/>
      <c r="F4613" s="65"/>
      <c r="G4613" s="65" t="s">
        <v>2392</v>
      </c>
      <c r="H4613" s="67">
        <v>0.1</v>
      </c>
      <c r="I4613" s="67"/>
      <c r="J4613" s="70">
        <v>31.5</v>
      </c>
      <c r="K4613" s="70"/>
      <c r="L4613" s="70">
        <f>TRUNC(TRUNC(H4613,8)*J4613,2)</f>
        <v>3.15</v>
      </c>
    </row>
    <row r="4614" ht="18" customHeight="1" spans="1:12">
      <c r="A4614" s="2"/>
      <c r="B4614" s="2"/>
      <c r="C4614" s="2"/>
      <c r="D4614" s="2"/>
      <c r="E4614" s="2"/>
      <c r="F4614" s="2"/>
      <c r="G4614" s="2"/>
      <c r="H4614" s="68" t="s">
        <v>2393</v>
      </c>
      <c r="I4614" s="68"/>
      <c r="J4614" s="68"/>
      <c r="K4614" s="68"/>
      <c r="L4614" s="71">
        <f>SUM(L4612:L4613)</f>
        <v>5.48</v>
      </c>
    </row>
    <row r="4615" ht="15" customHeight="1" spans="1:12">
      <c r="A4615" s="2"/>
      <c r="B4615" s="2"/>
      <c r="C4615" s="2"/>
      <c r="D4615" s="2"/>
      <c r="E4615" s="2"/>
      <c r="F4615" s="2"/>
      <c r="G4615" s="2"/>
      <c r="H4615" s="69" t="s">
        <v>2318</v>
      </c>
      <c r="I4615" s="69"/>
      <c r="J4615" s="69"/>
      <c r="K4615" s="69"/>
      <c r="L4615" s="72">
        <f>SUM(L4610,L4614)</f>
        <v>68.03</v>
      </c>
    </row>
    <row r="4616" ht="9.95" customHeight="1" spans="1:12">
      <c r="A4616" s="2"/>
      <c r="B4616" s="2"/>
      <c r="C4616" s="2"/>
      <c r="D4616" s="2"/>
      <c r="E4616" s="2"/>
      <c r="F4616" s="2"/>
      <c r="G4616" s="2"/>
      <c r="H4616" s="61"/>
      <c r="I4616" s="61"/>
      <c r="J4616" s="61"/>
      <c r="K4616" s="61"/>
      <c r="L4616" s="61"/>
    </row>
    <row r="4617" ht="20.1" customHeight="1" spans="1:12">
      <c r="A4617" s="62" t="s">
        <v>3893</v>
      </c>
      <c r="B4617" s="62"/>
      <c r="C4617" s="62"/>
      <c r="D4617" s="62"/>
      <c r="E4617" s="62"/>
      <c r="F4617" s="62"/>
      <c r="G4617" s="62"/>
      <c r="H4617" s="62"/>
      <c r="I4617" s="62"/>
      <c r="J4617" s="62"/>
      <c r="K4617" s="62"/>
      <c r="L4617" s="62"/>
    </row>
    <row r="4618" ht="15" customHeight="1" spans="1:12">
      <c r="A4618" s="63" t="s">
        <v>2413</v>
      </c>
      <c r="B4618" s="63"/>
      <c r="C4618" s="63"/>
      <c r="D4618" s="64" t="s">
        <v>4</v>
      </c>
      <c r="E4618" s="64"/>
      <c r="F4618" s="64"/>
      <c r="G4618" s="64" t="s">
        <v>2297</v>
      </c>
      <c r="H4618" s="64" t="s">
        <v>2298</v>
      </c>
      <c r="I4618" s="64"/>
      <c r="J4618" s="64" t="s">
        <v>2299</v>
      </c>
      <c r="K4618" s="64"/>
      <c r="L4618" s="64" t="s">
        <v>2300</v>
      </c>
    </row>
    <row r="4619" ht="29.1" customHeight="1" spans="1:12">
      <c r="A4619" s="65" t="s">
        <v>3627</v>
      </c>
      <c r="B4619" s="66" t="s">
        <v>3628</v>
      </c>
      <c r="C4619" s="66"/>
      <c r="D4619" s="65" t="s">
        <v>14</v>
      </c>
      <c r="E4619" s="65"/>
      <c r="F4619" s="65"/>
      <c r="G4619" s="65" t="s">
        <v>35</v>
      </c>
      <c r="H4619" s="67">
        <v>4</v>
      </c>
      <c r="I4619" s="67"/>
      <c r="J4619" s="70">
        <v>1.38</v>
      </c>
      <c r="K4619" s="70"/>
      <c r="L4619" s="70">
        <f>ROUND(ROUND(H4619,8)*J4619,2)</f>
        <v>5.52</v>
      </c>
    </row>
    <row r="4620" ht="21" customHeight="1" spans="1:12">
      <c r="A4620" s="65" t="s">
        <v>3894</v>
      </c>
      <c r="B4620" s="66" t="s">
        <v>3895</v>
      </c>
      <c r="C4620" s="66"/>
      <c r="D4620" s="65" t="s">
        <v>3081</v>
      </c>
      <c r="E4620" s="65"/>
      <c r="F4620" s="65"/>
      <c r="G4620" s="65" t="s">
        <v>35</v>
      </c>
      <c r="H4620" s="67">
        <v>1</v>
      </c>
      <c r="I4620" s="67"/>
      <c r="J4620" s="70">
        <v>1769.32</v>
      </c>
      <c r="K4620" s="70"/>
      <c r="L4620" s="70">
        <f>ROUND(ROUND(H4620,8)*J4620,2)</f>
        <v>1769.32</v>
      </c>
    </row>
    <row r="4621" ht="15" customHeight="1" spans="1:12">
      <c r="A4621" s="65" t="s">
        <v>3369</v>
      </c>
      <c r="B4621" s="66" t="s">
        <v>3370</v>
      </c>
      <c r="C4621" s="66"/>
      <c r="D4621" s="65" t="s">
        <v>14</v>
      </c>
      <c r="E4621" s="65"/>
      <c r="F4621" s="65"/>
      <c r="G4621" s="65" t="s">
        <v>35</v>
      </c>
      <c r="H4621" s="67">
        <v>4</v>
      </c>
      <c r="I4621" s="67"/>
      <c r="J4621" s="70">
        <v>0.32</v>
      </c>
      <c r="K4621" s="70"/>
      <c r="L4621" s="70">
        <f>ROUND(ROUND(H4621,8)*J4621,2)</f>
        <v>1.28</v>
      </c>
    </row>
    <row r="4622" ht="15" customHeight="1" spans="1:12">
      <c r="A4622" s="65" t="s">
        <v>3896</v>
      </c>
      <c r="B4622" s="66" t="s">
        <v>3897</v>
      </c>
      <c r="C4622" s="66"/>
      <c r="D4622" s="65" t="s">
        <v>14</v>
      </c>
      <c r="E4622" s="65"/>
      <c r="F4622" s="65"/>
      <c r="G4622" s="65" t="s">
        <v>146</v>
      </c>
      <c r="H4622" s="67">
        <v>0.2</v>
      </c>
      <c r="I4622" s="67"/>
      <c r="J4622" s="70">
        <v>3.84</v>
      </c>
      <c r="K4622" s="70"/>
      <c r="L4622" s="70">
        <f>ROUND(ROUND(H4622,8)*J4622,2)</f>
        <v>0.77</v>
      </c>
    </row>
    <row r="4623" ht="15" customHeight="1" spans="1:12">
      <c r="A4623" s="2"/>
      <c r="B4623" s="2"/>
      <c r="C4623" s="2"/>
      <c r="D4623" s="2"/>
      <c r="E4623" s="2"/>
      <c r="F4623" s="2"/>
      <c r="G4623" s="2"/>
      <c r="H4623" s="68" t="s">
        <v>2424</v>
      </c>
      <c r="I4623" s="68"/>
      <c r="J4623" s="68"/>
      <c r="K4623" s="68"/>
      <c r="L4623" s="71">
        <f>SUM(L4619:L4622)</f>
        <v>1776.89</v>
      </c>
    </row>
    <row r="4624" ht="15" customHeight="1" spans="1:12">
      <c r="A4624" s="63" t="s">
        <v>2389</v>
      </c>
      <c r="B4624" s="63"/>
      <c r="C4624" s="63"/>
      <c r="D4624" s="64" t="s">
        <v>4</v>
      </c>
      <c r="E4624" s="64"/>
      <c r="F4624" s="64"/>
      <c r="G4624" s="64" t="s">
        <v>2297</v>
      </c>
      <c r="H4624" s="64" t="s">
        <v>2298</v>
      </c>
      <c r="I4624" s="64"/>
      <c r="J4624" s="64" t="s">
        <v>2299</v>
      </c>
      <c r="K4624" s="64"/>
      <c r="L4624" s="64" t="s">
        <v>2300</v>
      </c>
    </row>
    <row r="4625" ht="21" customHeight="1" spans="1:12">
      <c r="A4625" s="65" t="s">
        <v>3219</v>
      </c>
      <c r="B4625" s="66" t="s">
        <v>3220</v>
      </c>
      <c r="C4625" s="66"/>
      <c r="D4625" s="65" t="s">
        <v>14</v>
      </c>
      <c r="E4625" s="65"/>
      <c r="F4625" s="65"/>
      <c r="G4625" s="65" t="s">
        <v>2392</v>
      </c>
      <c r="H4625" s="67">
        <v>0.633</v>
      </c>
      <c r="I4625" s="67"/>
      <c r="J4625" s="70">
        <v>24.39</v>
      </c>
      <c r="K4625" s="70"/>
      <c r="L4625" s="70">
        <f>ROUND(ROUND(H4625,8)*J4625,2)</f>
        <v>15.44</v>
      </c>
    </row>
    <row r="4626" ht="21" customHeight="1" spans="1:12">
      <c r="A4626" s="65" t="s">
        <v>2673</v>
      </c>
      <c r="B4626" s="66" t="s">
        <v>2674</v>
      </c>
      <c r="C4626" s="66"/>
      <c r="D4626" s="65" t="s">
        <v>14</v>
      </c>
      <c r="E4626" s="65"/>
      <c r="F4626" s="65"/>
      <c r="G4626" s="65" t="s">
        <v>2392</v>
      </c>
      <c r="H4626" s="67">
        <v>2.2774</v>
      </c>
      <c r="I4626" s="67"/>
      <c r="J4626" s="70">
        <v>23.37</v>
      </c>
      <c r="K4626" s="70"/>
      <c r="L4626" s="70">
        <f>ROUND(ROUND(H4626,8)*J4626,2)</f>
        <v>53.22</v>
      </c>
    </row>
    <row r="4627" ht="15" customHeight="1" spans="1:12">
      <c r="A4627" s="65" t="s">
        <v>2710</v>
      </c>
      <c r="B4627" s="66" t="s">
        <v>2711</v>
      </c>
      <c r="C4627" s="66"/>
      <c r="D4627" s="65" t="s">
        <v>14</v>
      </c>
      <c r="E4627" s="65"/>
      <c r="F4627" s="65"/>
      <c r="G4627" s="65" t="s">
        <v>2392</v>
      </c>
      <c r="H4627" s="67">
        <v>0.633</v>
      </c>
      <c r="I4627" s="67"/>
      <c r="J4627" s="70">
        <v>32.69</v>
      </c>
      <c r="K4627" s="70"/>
      <c r="L4627" s="70">
        <f>ROUND(ROUND(H4627,8)*J4627,2)</f>
        <v>20.69</v>
      </c>
    </row>
    <row r="4628" ht="21" customHeight="1" spans="1:12">
      <c r="A4628" s="65" t="s">
        <v>2675</v>
      </c>
      <c r="B4628" s="66" t="s">
        <v>2676</v>
      </c>
      <c r="C4628" s="66"/>
      <c r="D4628" s="65" t="s">
        <v>14</v>
      </c>
      <c r="E4628" s="65"/>
      <c r="F4628" s="65"/>
      <c r="G4628" s="65" t="s">
        <v>2392</v>
      </c>
      <c r="H4628" s="67">
        <v>2.2774</v>
      </c>
      <c r="I4628" s="67"/>
      <c r="J4628" s="70">
        <v>31.5</v>
      </c>
      <c r="K4628" s="70"/>
      <c r="L4628" s="70">
        <f>ROUND(ROUND(H4628,8)*J4628,2)</f>
        <v>71.74</v>
      </c>
    </row>
    <row r="4629" ht="18" customHeight="1" spans="1:12">
      <c r="A4629" s="2"/>
      <c r="B4629" s="2"/>
      <c r="C4629" s="2"/>
      <c r="D4629" s="2"/>
      <c r="E4629" s="2"/>
      <c r="F4629" s="2"/>
      <c r="G4629" s="2"/>
      <c r="H4629" s="68" t="s">
        <v>2393</v>
      </c>
      <c r="I4629" s="68"/>
      <c r="J4629" s="68"/>
      <c r="K4629" s="68"/>
      <c r="L4629" s="71">
        <f>SUM(L4625:L4628)</f>
        <v>161.09</v>
      </c>
    </row>
    <row r="4630" ht="15" customHeight="1" spans="1:12">
      <c r="A4630" s="93" t="s">
        <v>3898</v>
      </c>
      <c r="B4630" s="93"/>
      <c r="C4630" s="93"/>
      <c r="D4630" s="93"/>
      <c r="E4630" s="2"/>
      <c r="F4630" s="2"/>
      <c r="G4630" s="2"/>
      <c r="H4630" s="69" t="s">
        <v>2318</v>
      </c>
      <c r="I4630" s="69"/>
      <c r="J4630" s="69"/>
      <c r="K4630" s="69"/>
      <c r="L4630" s="72">
        <v>1937.98</v>
      </c>
    </row>
    <row r="4631" ht="2.1" customHeight="1" spans="1:12">
      <c r="A4631" s="93"/>
      <c r="B4631" s="93"/>
      <c r="C4631" s="93"/>
      <c r="D4631" s="93"/>
      <c r="E4631" s="2"/>
      <c r="F4631" s="2"/>
      <c r="G4631" s="2"/>
      <c r="H4631" s="2"/>
      <c r="I4631" s="2"/>
      <c r="J4631" s="2"/>
      <c r="K4631" s="2"/>
      <c r="L4631" s="2"/>
    </row>
    <row r="4632" ht="9.95" customHeight="1" spans="1:12">
      <c r="A4632" s="2"/>
      <c r="B4632" s="2"/>
      <c r="C4632" s="2"/>
      <c r="D4632" s="2"/>
      <c r="E4632" s="2"/>
      <c r="F4632" s="2"/>
      <c r="G4632" s="2"/>
      <c r="H4632" s="61"/>
      <c r="I4632" s="61"/>
      <c r="J4632" s="61"/>
      <c r="K4632" s="61"/>
      <c r="L4632" s="61"/>
    </row>
    <row r="4633" ht="20.1" customHeight="1" spans="1:12">
      <c r="A4633" s="62" t="s">
        <v>3899</v>
      </c>
      <c r="B4633" s="62"/>
      <c r="C4633" s="62"/>
      <c r="D4633" s="62"/>
      <c r="E4633" s="62"/>
      <c r="F4633" s="62"/>
      <c r="G4633" s="62"/>
      <c r="H4633" s="62"/>
      <c r="I4633" s="62"/>
      <c r="J4633" s="62"/>
      <c r="K4633" s="62"/>
      <c r="L4633" s="62"/>
    </row>
    <row r="4634" ht="15" customHeight="1" spans="1:12">
      <c r="A4634" s="63" t="s">
        <v>2381</v>
      </c>
      <c r="B4634" s="63"/>
      <c r="C4634" s="63"/>
      <c r="D4634" s="64" t="s">
        <v>4</v>
      </c>
      <c r="E4634" s="64"/>
      <c r="F4634" s="64"/>
      <c r="G4634" s="64" t="s">
        <v>2297</v>
      </c>
      <c r="H4634" s="64" t="s">
        <v>2298</v>
      </c>
      <c r="I4634" s="64"/>
      <c r="J4634" s="64" t="s">
        <v>2299</v>
      </c>
      <c r="K4634" s="64"/>
      <c r="L4634" s="64" t="s">
        <v>2300</v>
      </c>
    </row>
    <row r="4635" ht="45.95" customHeight="1" spans="1:12">
      <c r="A4635" s="65" t="s">
        <v>2398</v>
      </c>
      <c r="B4635" s="66" t="s">
        <v>2399</v>
      </c>
      <c r="C4635" s="66"/>
      <c r="D4635" s="65" t="s">
        <v>14</v>
      </c>
      <c r="E4635" s="65"/>
      <c r="F4635" s="65"/>
      <c r="G4635" s="65" t="s">
        <v>2384</v>
      </c>
      <c r="H4635" s="67">
        <v>0.0438</v>
      </c>
      <c r="I4635" s="67"/>
      <c r="J4635" s="70">
        <v>76.23</v>
      </c>
      <c r="K4635" s="70"/>
      <c r="L4635" s="70">
        <f>TRUNC(TRUNC(H4635,8)*J4635,2)</f>
        <v>3.33</v>
      </c>
    </row>
    <row r="4636" ht="45.95" customHeight="1" spans="1:12">
      <c r="A4636" s="65" t="s">
        <v>2400</v>
      </c>
      <c r="B4636" s="66" t="s">
        <v>2401</v>
      </c>
      <c r="C4636" s="66"/>
      <c r="D4636" s="65" t="s">
        <v>14</v>
      </c>
      <c r="E4636" s="65"/>
      <c r="F4636" s="65"/>
      <c r="G4636" s="65" t="s">
        <v>2387</v>
      </c>
      <c r="H4636" s="67">
        <v>0.0215</v>
      </c>
      <c r="I4636" s="67"/>
      <c r="J4636" s="70">
        <v>160.58</v>
      </c>
      <c r="K4636" s="70"/>
      <c r="L4636" s="70">
        <f>TRUNC(TRUNC(H4636,8)*J4636,2)</f>
        <v>3.45</v>
      </c>
    </row>
    <row r="4637" ht="18" customHeight="1" spans="1:12">
      <c r="A4637" s="2"/>
      <c r="B4637" s="2"/>
      <c r="C4637" s="2"/>
      <c r="D4637" s="2"/>
      <c r="E4637" s="2"/>
      <c r="F4637" s="2"/>
      <c r="G4637" s="2"/>
      <c r="H4637" s="68" t="s">
        <v>2388</v>
      </c>
      <c r="I4637" s="68"/>
      <c r="J4637" s="68"/>
      <c r="K4637" s="68"/>
      <c r="L4637" s="71">
        <f>SUM(L4635:L4636)</f>
        <v>6.78</v>
      </c>
    </row>
    <row r="4638" ht="15" customHeight="1" spans="1:12">
      <c r="A4638" s="63" t="s">
        <v>2413</v>
      </c>
      <c r="B4638" s="63"/>
      <c r="C4638" s="63"/>
      <c r="D4638" s="64" t="s">
        <v>4</v>
      </c>
      <c r="E4638" s="64"/>
      <c r="F4638" s="64"/>
      <c r="G4638" s="64" t="s">
        <v>2297</v>
      </c>
      <c r="H4638" s="64" t="s">
        <v>2298</v>
      </c>
      <c r="I4638" s="64"/>
      <c r="J4638" s="64" t="s">
        <v>2299</v>
      </c>
      <c r="K4638" s="64"/>
      <c r="L4638" s="64" t="s">
        <v>2300</v>
      </c>
    </row>
    <row r="4639" ht="29.1" customHeight="1" spans="1:12">
      <c r="A4639" s="65" t="s">
        <v>3900</v>
      </c>
      <c r="B4639" s="66" t="s">
        <v>3901</v>
      </c>
      <c r="C4639" s="66"/>
      <c r="D4639" s="65" t="s">
        <v>14</v>
      </c>
      <c r="E4639" s="65"/>
      <c r="F4639" s="65"/>
      <c r="G4639" s="65" t="s">
        <v>35</v>
      </c>
      <c r="H4639" s="67">
        <v>1</v>
      </c>
      <c r="I4639" s="67"/>
      <c r="J4639" s="70">
        <v>478.94</v>
      </c>
      <c r="K4639" s="70"/>
      <c r="L4639" s="70">
        <f t="shared" ref="L4639:L4645" si="26">TRUNC(TRUNC(H4639,8)*J4639,2)</f>
        <v>478.94</v>
      </c>
    </row>
    <row r="4640" ht="21" customHeight="1" spans="1:12">
      <c r="A4640" s="65" t="s">
        <v>2743</v>
      </c>
      <c r="B4640" s="66" t="s">
        <v>2744</v>
      </c>
      <c r="C4640" s="66"/>
      <c r="D4640" s="65" t="s">
        <v>14</v>
      </c>
      <c r="E4640" s="65"/>
      <c r="F4640" s="65"/>
      <c r="G4640" s="65" t="s">
        <v>2732</v>
      </c>
      <c r="H4640" s="67">
        <v>0.0078</v>
      </c>
      <c r="I4640" s="67"/>
      <c r="J4640" s="70">
        <v>6.39</v>
      </c>
      <c r="K4640" s="70"/>
      <c r="L4640" s="70">
        <f t="shared" si="26"/>
        <v>0.04</v>
      </c>
    </row>
    <row r="4641" ht="21" customHeight="1" spans="1:12">
      <c r="A4641" s="65" t="s">
        <v>2604</v>
      </c>
      <c r="B4641" s="66" t="s">
        <v>2605</v>
      </c>
      <c r="C4641" s="66"/>
      <c r="D4641" s="65" t="s">
        <v>14</v>
      </c>
      <c r="E4641" s="65"/>
      <c r="F4641" s="65"/>
      <c r="G4641" s="65" t="s">
        <v>146</v>
      </c>
      <c r="H4641" s="67">
        <v>0.1702</v>
      </c>
      <c r="I4641" s="67"/>
      <c r="J4641" s="70">
        <v>9.5</v>
      </c>
      <c r="K4641" s="70"/>
      <c r="L4641" s="70">
        <f t="shared" si="26"/>
        <v>1.61</v>
      </c>
    </row>
    <row r="4642" ht="15" customHeight="1" spans="1:12">
      <c r="A4642" s="65" t="s">
        <v>2621</v>
      </c>
      <c r="B4642" s="66" t="s">
        <v>2622</v>
      </c>
      <c r="C4642" s="66"/>
      <c r="D4642" s="65" t="s">
        <v>14</v>
      </c>
      <c r="E4642" s="65"/>
      <c r="F4642" s="65"/>
      <c r="G4642" s="65" t="s">
        <v>193</v>
      </c>
      <c r="H4642" s="67">
        <v>0.0179</v>
      </c>
      <c r="I4642" s="67"/>
      <c r="J4642" s="70">
        <v>18.1</v>
      </c>
      <c r="K4642" s="70"/>
      <c r="L4642" s="70">
        <f t="shared" si="26"/>
        <v>0.32</v>
      </c>
    </row>
    <row r="4643" ht="21" customHeight="1" spans="1:12">
      <c r="A4643" s="65" t="s">
        <v>2751</v>
      </c>
      <c r="B4643" s="66" t="s">
        <v>2752</v>
      </c>
      <c r="C4643" s="66"/>
      <c r="D4643" s="65" t="s">
        <v>14</v>
      </c>
      <c r="E4643" s="65"/>
      <c r="F4643" s="65"/>
      <c r="G4643" s="65" t="s">
        <v>146</v>
      </c>
      <c r="H4643" s="67">
        <v>0.2024</v>
      </c>
      <c r="I4643" s="67"/>
      <c r="J4643" s="70">
        <v>3.32</v>
      </c>
      <c r="K4643" s="70"/>
      <c r="L4643" s="70">
        <f t="shared" si="26"/>
        <v>0.67</v>
      </c>
    </row>
    <row r="4644" ht="29.1" customHeight="1" spans="1:12">
      <c r="A4644" s="65" t="s">
        <v>2521</v>
      </c>
      <c r="B4644" s="66" t="s">
        <v>2522</v>
      </c>
      <c r="C4644" s="66"/>
      <c r="D4644" s="65" t="s">
        <v>14</v>
      </c>
      <c r="E4644" s="65"/>
      <c r="F4644" s="65"/>
      <c r="G4644" s="65" t="s">
        <v>146</v>
      </c>
      <c r="H4644" s="67">
        <v>0.6348</v>
      </c>
      <c r="I4644" s="67"/>
      <c r="J4644" s="70">
        <v>18.75</v>
      </c>
      <c r="K4644" s="70"/>
      <c r="L4644" s="70">
        <f t="shared" si="26"/>
        <v>11.9</v>
      </c>
    </row>
    <row r="4645" ht="21" customHeight="1" spans="1:12">
      <c r="A4645" s="65" t="s">
        <v>3590</v>
      </c>
      <c r="B4645" s="66" t="s">
        <v>3591</v>
      </c>
      <c r="C4645" s="66"/>
      <c r="D4645" s="65" t="s">
        <v>14</v>
      </c>
      <c r="E4645" s="65"/>
      <c r="F4645" s="65"/>
      <c r="G4645" s="65" t="s">
        <v>35</v>
      </c>
      <c r="H4645" s="67">
        <v>524.099</v>
      </c>
      <c r="I4645" s="67"/>
      <c r="J4645" s="70">
        <v>0.64</v>
      </c>
      <c r="K4645" s="70"/>
      <c r="L4645" s="70">
        <f t="shared" si="26"/>
        <v>335.42</v>
      </c>
    </row>
    <row r="4646" ht="15" customHeight="1" spans="1:12">
      <c r="A4646" s="2"/>
      <c r="B4646" s="2"/>
      <c r="C4646" s="2"/>
      <c r="D4646" s="2"/>
      <c r="E4646" s="2"/>
      <c r="F4646" s="2"/>
      <c r="G4646" s="2"/>
      <c r="H4646" s="68" t="s">
        <v>2424</v>
      </c>
      <c r="I4646" s="68"/>
      <c r="J4646" s="68"/>
      <c r="K4646" s="68"/>
      <c r="L4646" s="71">
        <f>SUM(L4639:L4645)</f>
        <v>828.9</v>
      </c>
    </row>
    <row r="4647" ht="15" customHeight="1" spans="1:12">
      <c r="A4647" s="63" t="s">
        <v>2389</v>
      </c>
      <c r="B4647" s="63"/>
      <c r="C4647" s="63"/>
      <c r="D4647" s="64" t="s">
        <v>4</v>
      </c>
      <c r="E4647" s="64"/>
      <c r="F4647" s="64"/>
      <c r="G4647" s="64" t="s">
        <v>2297</v>
      </c>
      <c r="H4647" s="64" t="s">
        <v>2298</v>
      </c>
      <c r="I4647" s="64"/>
      <c r="J4647" s="64" t="s">
        <v>2299</v>
      </c>
      <c r="K4647" s="64"/>
      <c r="L4647" s="64" t="s">
        <v>2300</v>
      </c>
    </row>
    <row r="4648" ht="15" customHeight="1" spans="1:12">
      <c r="A4648" s="65" t="s">
        <v>2630</v>
      </c>
      <c r="B4648" s="66" t="s">
        <v>2631</v>
      </c>
      <c r="C4648" s="66"/>
      <c r="D4648" s="65" t="s">
        <v>14</v>
      </c>
      <c r="E4648" s="65"/>
      <c r="F4648" s="65"/>
      <c r="G4648" s="65" t="s">
        <v>2392</v>
      </c>
      <c r="H4648" s="67">
        <v>10.8462</v>
      </c>
      <c r="I4648" s="67"/>
      <c r="J4648" s="70">
        <v>32.27</v>
      </c>
      <c r="K4648" s="70"/>
      <c r="L4648" s="70">
        <f>TRUNC(TRUNC(H4648,8)*J4648,2)</f>
        <v>350</v>
      </c>
    </row>
    <row r="4649" ht="15" customHeight="1" spans="1:12">
      <c r="A4649" s="65" t="s">
        <v>2395</v>
      </c>
      <c r="B4649" s="66" t="s">
        <v>2396</v>
      </c>
      <c r="C4649" s="66"/>
      <c r="D4649" s="65" t="s">
        <v>14</v>
      </c>
      <c r="E4649" s="65"/>
      <c r="F4649" s="65"/>
      <c r="G4649" s="65" t="s">
        <v>2392</v>
      </c>
      <c r="H4649" s="67">
        <v>8.522</v>
      </c>
      <c r="I4649" s="67"/>
      <c r="J4649" s="70">
        <v>23.23</v>
      </c>
      <c r="K4649" s="70"/>
      <c r="L4649" s="70">
        <f>TRUNC(TRUNC(H4649,8)*J4649,2)</f>
        <v>197.96</v>
      </c>
    </row>
    <row r="4650" ht="18" customHeight="1" spans="1:12">
      <c r="A4650" s="2"/>
      <c r="B4650" s="2"/>
      <c r="C4650" s="2"/>
      <c r="D4650" s="2"/>
      <c r="E4650" s="2"/>
      <c r="F4650" s="2"/>
      <c r="G4650" s="2"/>
      <c r="H4650" s="68" t="s">
        <v>2393</v>
      </c>
      <c r="I4650" s="68"/>
      <c r="J4650" s="68"/>
      <c r="K4650" s="68"/>
      <c r="L4650" s="71">
        <f>SUM(L4648:L4649)</f>
        <v>547.96</v>
      </c>
    </row>
    <row r="4651" ht="15" customHeight="1" spans="1:12">
      <c r="A4651" s="63" t="s">
        <v>2314</v>
      </c>
      <c r="B4651" s="63"/>
      <c r="C4651" s="63"/>
      <c r="D4651" s="64" t="s">
        <v>4</v>
      </c>
      <c r="E4651" s="64"/>
      <c r="F4651" s="64"/>
      <c r="G4651" s="64" t="s">
        <v>2297</v>
      </c>
      <c r="H4651" s="64" t="s">
        <v>2298</v>
      </c>
      <c r="I4651" s="64"/>
      <c r="J4651" s="64" t="s">
        <v>2299</v>
      </c>
      <c r="K4651" s="64"/>
      <c r="L4651" s="64" t="s">
        <v>2300</v>
      </c>
    </row>
    <row r="4652" ht="29.1" customHeight="1" spans="1:12">
      <c r="A4652" s="65" t="s">
        <v>2632</v>
      </c>
      <c r="B4652" s="66" t="s">
        <v>2633</v>
      </c>
      <c r="C4652" s="66"/>
      <c r="D4652" s="65" t="s">
        <v>14</v>
      </c>
      <c r="E4652" s="65"/>
      <c r="F4652" s="65"/>
      <c r="G4652" s="65" t="s">
        <v>51</v>
      </c>
      <c r="H4652" s="67">
        <v>0.4319</v>
      </c>
      <c r="I4652" s="67"/>
      <c r="J4652" s="70">
        <v>648.67</v>
      </c>
      <c r="K4652" s="70"/>
      <c r="L4652" s="70">
        <f t="shared" ref="L4652:L4658" si="27">TRUNC(TRUNC(H4652,8)*J4652,2)</f>
        <v>280.16</v>
      </c>
    </row>
    <row r="4653" ht="29.1" customHeight="1" spans="1:12">
      <c r="A4653" s="65" t="s">
        <v>3592</v>
      </c>
      <c r="B4653" s="66" t="s">
        <v>3593</v>
      </c>
      <c r="C4653" s="66"/>
      <c r="D4653" s="65" t="s">
        <v>14</v>
      </c>
      <c r="E4653" s="65"/>
      <c r="F4653" s="65"/>
      <c r="G4653" s="65" t="s">
        <v>51</v>
      </c>
      <c r="H4653" s="67">
        <v>0.033</v>
      </c>
      <c r="I4653" s="67"/>
      <c r="J4653" s="70">
        <v>580.72</v>
      </c>
      <c r="K4653" s="70"/>
      <c r="L4653" s="70">
        <f t="shared" si="27"/>
        <v>19.16</v>
      </c>
    </row>
    <row r="4654" ht="21" customHeight="1" spans="1:12">
      <c r="A4654" s="65" t="s">
        <v>2649</v>
      </c>
      <c r="B4654" s="66" t="s">
        <v>2650</v>
      </c>
      <c r="C4654" s="66"/>
      <c r="D4654" s="65" t="s">
        <v>14</v>
      </c>
      <c r="E4654" s="65"/>
      <c r="F4654" s="65"/>
      <c r="G4654" s="65" t="s">
        <v>193</v>
      </c>
      <c r="H4654" s="67">
        <v>2.3446</v>
      </c>
      <c r="I4654" s="67"/>
      <c r="J4654" s="70">
        <v>10.8</v>
      </c>
      <c r="K4654" s="70"/>
      <c r="L4654" s="70">
        <f t="shared" si="27"/>
        <v>25.32</v>
      </c>
    </row>
    <row r="4655" ht="29.1" customHeight="1" spans="1:12">
      <c r="A4655" s="65" t="s">
        <v>3902</v>
      </c>
      <c r="B4655" s="66" t="s">
        <v>3903</v>
      </c>
      <c r="C4655" s="66"/>
      <c r="D4655" s="65" t="s">
        <v>14</v>
      </c>
      <c r="E4655" s="65"/>
      <c r="F4655" s="65"/>
      <c r="G4655" s="65" t="s">
        <v>51</v>
      </c>
      <c r="H4655" s="67">
        <v>0.1465</v>
      </c>
      <c r="I4655" s="67"/>
      <c r="J4655" s="70">
        <v>517.07</v>
      </c>
      <c r="K4655" s="70"/>
      <c r="L4655" s="70">
        <f t="shared" si="27"/>
        <v>75.75</v>
      </c>
    </row>
    <row r="4656" ht="29.1" customHeight="1" spans="1:12">
      <c r="A4656" s="65" t="s">
        <v>235</v>
      </c>
      <c r="B4656" s="66" t="s">
        <v>236</v>
      </c>
      <c r="C4656" s="66"/>
      <c r="D4656" s="65" t="s">
        <v>14</v>
      </c>
      <c r="E4656" s="65"/>
      <c r="F4656" s="65"/>
      <c r="G4656" s="65" t="s">
        <v>41</v>
      </c>
      <c r="H4656" s="67">
        <v>0.76</v>
      </c>
      <c r="I4656" s="67"/>
      <c r="J4656" s="70">
        <v>75.78</v>
      </c>
      <c r="K4656" s="70"/>
      <c r="L4656" s="70">
        <f t="shared" si="27"/>
        <v>57.59</v>
      </c>
    </row>
    <row r="4657" ht="21" customHeight="1" spans="1:12">
      <c r="A4657" s="65" t="s">
        <v>2653</v>
      </c>
      <c r="B4657" s="66" t="s">
        <v>2654</v>
      </c>
      <c r="C4657" s="66"/>
      <c r="D4657" s="65" t="s">
        <v>14</v>
      </c>
      <c r="E4657" s="65"/>
      <c r="F4657" s="65"/>
      <c r="G4657" s="65" t="s">
        <v>51</v>
      </c>
      <c r="H4657" s="67">
        <v>0.076</v>
      </c>
      <c r="I4657" s="67"/>
      <c r="J4657" s="70">
        <v>1117.16</v>
      </c>
      <c r="K4657" s="70"/>
      <c r="L4657" s="70">
        <f t="shared" si="27"/>
        <v>84.9</v>
      </c>
    </row>
    <row r="4658" ht="21" customHeight="1" spans="1:12">
      <c r="A4658" s="65" t="s">
        <v>3904</v>
      </c>
      <c r="B4658" s="66" t="s">
        <v>3905</v>
      </c>
      <c r="C4658" s="66"/>
      <c r="D4658" s="65" t="s">
        <v>14</v>
      </c>
      <c r="E4658" s="65"/>
      <c r="F4658" s="65"/>
      <c r="G4658" s="65" t="s">
        <v>41</v>
      </c>
      <c r="H4658" s="67">
        <v>1.04</v>
      </c>
      <c r="I4658" s="67"/>
      <c r="J4658" s="70">
        <v>7.15</v>
      </c>
      <c r="K4658" s="70"/>
      <c r="L4658" s="70">
        <f t="shared" si="27"/>
        <v>7.43</v>
      </c>
    </row>
    <row r="4659" ht="15" customHeight="1" spans="1:12">
      <c r="A4659" s="2"/>
      <c r="B4659" s="2"/>
      <c r="C4659" s="2"/>
      <c r="D4659" s="2"/>
      <c r="E4659" s="2"/>
      <c r="F4659" s="2"/>
      <c r="G4659" s="2"/>
      <c r="H4659" s="68" t="s">
        <v>2317</v>
      </c>
      <c r="I4659" s="68"/>
      <c r="J4659" s="68"/>
      <c r="K4659" s="68"/>
      <c r="L4659" s="71">
        <f>SUM(L4652:L4658)</f>
        <v>550.31</v>
      </c>
    </row>
    <row r="4660" ht="15" customHeight="1" spans="1:12">
      <c r="A4660" s="2"/>
      <c r="B4660" s="2"/>
      <c r="C4660" s="2"/>
      <c r="D4660" s="2"/>
      <c r="E4660" s="2"/>
      <c r="F4660" s="2"/>
      <c r="G4660" s="2"/>
      <c r="H4660" s="69" t="s">
        <v>2318</v>
      </c>
      <c r="I4660" s="69"/>
      <c r="J4660" s="69"/>
      <c r="K4660" s="69"/>
      <c r="L4660" s="72">
        <f>SUM(L4637,L4646,L4650,L4659)</f>
        <v>1933.95</v>
      </c>
    </row>
    <row r="4661" ht="9.95" customHeight="1" spans="1:12">
      <c r="A4661" s="2"/>
      <c r="B4661" s="2"/>
      <c r="C4661" s="2"/>
      <c r="D4661" s="2"/>
      <c r="E4661" s="2"/>
      <c r="F4661" s="2"/>
      <c r="G4661" s="2"/>
      <c r="H4661" s="61"/>
      <c r="I4661" s="61"/>
      <c r="J4661" s="61"/>
      <c r="K4661" s="61"/>
      <c r="L4661" s="61"/>
    </row>
    <row r="4662" ht="20.1" customHeight="1" spans="1:12">
      <c r="A4662" s="62" t="s">
        <v>3906</v>
      </c>
      <c r="B4662" s="62"/>
      <c r="C4662" s="62"/>
      <c r="D4662" s="62"/>
      <c r="E4662" s="62"/>
      <c r="F4662" s="62"/>
      <c r="G4662" s="62"/>
      <c r="H4662" s="62"/>
      <c r="I4662" s="62"/>
      <c r="J4662" s="62"/>
      <c r="K4662" s="62"/>
      <c r="L4662" s="62"/>
    </row>
    <row r="4663" ht="15" customHeight="1" spans="1:12">
      <c r="A4663" s="63" t="s">
        <v>2381</v>
      </c>
      <c r="B4663" s="63"/>
      <c r="C4663" s="63"/>
      <c r="D4663" s="64" t="s">
        <v>4</v>
      </c>
      <c r="E4663" s="64"/>
      <c r="F4663" s="64"/>
      <c r="G4663" s="64" t="s">
        <v>2297</v>
      </c>
      <c r="H4663" s="64" t="s">
        <v>2298</v>
      </c>
      <c r="I4663" s="64"/>
      <c r="J4663" s="64" t="s">
        <v>2299</v>
      </c>
      <c r="K4663" s="64"/>
      <c r="L4663" s="64" t="s">
        <v>2300</v>
      </c>
    </row>
    <row r="4664" ht="45.95" customHeight="1" spans="1:12">
      <c r="A4664" s="65" t="s">
        <v>2398</v>
      </c>
      <c r="B4664" s="66" t="s">
        <v>2399</v>
      </c>
      <c r="C4664" s="66"/>
      <c r="D4664" s="65" t="s">
        <v>14</v>
      </c>
      <c r="E4664" s="65"/>
      <c r="F4664" s="65"/>
      <c r="G4664" s="65" t="s">
        <v>2384</v>
      </c>
      <c r="H4664" s="67">
        <v>0.0178</v>
      </c>
      <c r="I4664" s="67"/>
      <c r="J4664" s="70">
        <v>76.23</v>
      </c>
      <c r="K4664" s="70"/>
      <c r="L4664" s="70">
        <f>TRUNC(TRUNC(H4664,8)*J4664,2)</f>
        <v>1.35</v>
      </c>
    </row>
    <row r="4665" ht="45.95" customHeight="1" spans="1:12">
      <c r="A4665" s="65" t="s">
        <v>2400</v>
      </c>
      <c r="B4665" s="66" t="s">
        <v>2401</v>
      </c>
      <c r="C4665" s="66"/>
      <c r="D4665" s="65" t="s">
        <v>14</v>
      </c>
      <c r="E4665" s="65"/>
      <c r="F4665" s="65"/>
      <c r="G4665" s="65" t="s">
        <v>2387</v>
      </c>
      <c r="H4665" s="67">
        <v>0.0087</v>
      </c>
      <c r="I4665" s="67"/>
      <c r="J4665" s="70">
        <v>160.58</v>
      </c>
      <c r="K4665" s="70"/>
      <c r="L4665" s="70">
        <f>TRUNC(TRUNC(H4665,8)*J4665,2)</f>
        <v>1.39</v>
      </c>
    </row>
    <row r="4666" ht="18" customHeight="1" spans="1:12">
      <c r="A4666" s="2"/>
      <c r="B4666" s="2"/>
      <c r="C4666" s="2"/>
      <c r="D4666" s="2"/>
      <c r="E4666" s="2"/>
      <c r="F4666" s="2"/>
      <c r="G4666" s="2"/>
      <c r="H4666" s="68" t="s">
        <v>2388</v>
      </c>
      <c r="I4666" s="68"/>
      <c r="J4666" s="68"/>
      <c r="K4666" s="68"/>
      <c r="L4666" s="71">
        <f>SUM(L4664:L4665)</f>
        <v>2.74</v>
      </c>
    </row>
    <row r="4667" ht="15" customHeight="1" spans="1:12">
      <c r="A4667" s="63" t="s">
        <v>2413</v>
      </c>
      <c r="B4667" s="63"/>
      <c r="C4667" s="63"/>
      <c r="D4667" s="64" t="s">
        <v>4</v>
      </c>
      <c r="E4667" s="64"/>
      <c r="F4667" s="64"/>
      <c r="G4667" s="64" t="s">
        <v>2297</v>
      </c>
      <c r="H4667" s="64" t="s">
        <v>2298</v>
      </c>
      <c r="I4667" s="64"/>
      <c r="J4667" s="64" t="s">
        <v>2299</v>
      </c>
      <c r="K4667" s="64"/>
      <c r="L4667" s="64" t="s">
        <v>2300</v>
      </c>
    </row>
    <row r="4668" ht="21" customHeight="1" spans="1:12">
      <c r="A4668" s="65" t="s">
        <v>2743</v>
      </c>
      <c r="B4668" s="66" t="s">
        <v>2744</v>
      </c>
      <c r="C4668" s="66"/>
      <c r="D4668" s="65" t="s">
        <v>14</v>
      </c>
      <c r="E4668" s="65"/>
      <c r="F4668" s="65"/>
      <c r="G4668" s="65" t="s">
        <v>2732</v>
      </c>
      <c r="H4668" s="67">
        <v>0.0054</v>
      </c>
      <c r="I4668" s="67"/>
      <c r="J4668" s="70">
        <v>6.39</v>
      </c>
      <c r="K4668" s="70"/>
      <c r="L4668" s="70">
        <f t="shared" ref="L4668:L4673" si="28">TRUNC(TRUNC(H4668,8)*J4668,2)</f>
        <v>0.03</v>
      </c>
    </row>
    <row r="4669" ht="21" customHeight="1" spans="1:12">
      <c r="A4669" s="65" t="s">
        <v>2604</v>
      </c>
      <c r="B4669" s="66" t="s">
        <v>2605</v>
      </c>
      <c r="C4669" s="66"/>
      <c r="D4669" s="65" t="s">
        <v>14</v>
      </c>
      <c r="E4669" s="65"/>
      <c r="F4669" s="65"/>
      <c r="G4669" s="65" t="s">
        <v>146</v>
      </c>
      <c r="H4669" s="67">
        <v>0.1184</v>
      </c>
      <c r="I4669" s="67"/>
      <c r="J4669" s="70">
        <v>9.5</v>
      </c>
      <c r="K4669" s="70"/>
      <c r="L4669" s="70">
        <f t="shared" si="28"/>
        <v>1.12</v>
      </c>
    </row>
    <row r="4670" ht="15" customHeight="1" spans="1:12">
      <c r="A4670" s="65" t="s">
        <v>2621</v>
      </c>
      <c r="B4670" s="66" t="s">
        <v>2622</v>
      </c>
      <c r="C4670" s="66"/>
      <c r="D4670" s="65" t="s">
        <v>14</v>
      </c>
      <c r="E4670" s="65"/>
      <c r="F4670" s="65"/>
      <c r="G4670" s="65" t="s">
        <v>193</v>
      </c>
      <c r="H4670" s="67">
        <v>0.0125</v>
      </c>
      <c r="I4670" s="67"/>
      <c r="J4670" s="70">
        <v>18.1</v>
      </c>
      <c r="K4670" s="70"/>
      <c r="L4670" s="70">
        <f t="shared" si="28"/>
        <v>0.22</v>
      </c>
    </row>
    <row r="4671" ht="21" customHeight="1" spans="1:12">
      <c r="A4671" s="65" t="s">
        <v>2751</v>
      </c>
      <c r="B4671" s="66" t="s">
        <v>2752</v>
      </c>
      <c r="C4671" s="66"/>
      <c r="D4671" s="65" t="s">
        <v>14</v>
      </c>
      <c r="E4671" s="65"/>
      <c r="F4671" s="65"/>
      <c r="G4671" s="65" t="s">
        <v>146</v>
      </c>
      <c r="H4671" s="67">
        <v>0.1408</v>
      </c>
      <c r="I4671" s="67"/>
      <c r="J4671" s="70">
        <v>3.32</v>
      </c>
      <c r="K4671" s="70"/>
      <c r="L4671" s="70">
        <f t="shared" si="28"/>
        <v>0.46</v>
      </c>
    </row>
    <row r="4672" ht="29.1" customHeight="1" spans="1:12">
      <c r="A4672" s="65" t="s">
        <v>2521</v>
      </c>
      <c r="B4672" s="66" t="s">
        <v>2522</v>
      </c>
      <c r="C4672" s="66"/>
      <c r="D4672" s="65" t="s">
        <v>14</v>
      </c>
      <c r="E4672" s="65"/>
      <c r="F4672" s="65"/>
      <c r="G4672" s="65" t="s">
        <v>146</v>
      </c>
      <c r="H4672" s="67">
        <v>0.4416</v>
      </c>
      <c r="I4672" s="67"/>
      <c r="J4672" s="70">
        <v>18.75</v>
      </c>
      <c r="K4672" s="70"/>
      <c r="L4672" s="70">
        <f t="shared" si="28"/>
        <v>8.28</v>
      </c>
    </row>
    <row r="4673" ht="21" customHeight="1" spans="1:12">
      <c r="A4673" s="65" t="s">
        <v>3590</v>
      </c>
      <c r="B4673" s="66" t="s">
        <v>3591</v>
      </c>
      <c r="C4673" s="66"/>
      <c r="D4673" s="65" t="s">
        <v>14</v>
      </c>
      <c r="E4673" s="65"/>
      <c r="F4673" s="65"/>
      <c r="G4673" s="65" t="s">
        <v>35</v>
      </c>
      <c r="H4673" s="67">
        <v>131.8188</v>
      </c>
      <c r="I4673" s="67"/>
      <c r="J4673" s="70">
        <v>0.64</v>
      </c>
      <c r="K4673" s="70"/>
      <c r="L4673" s="70">
        <f t="shared" si="28"/>
        <v>84.36</v>
      </c>
    </row>
    <row r="4674" ht="15" customHeight="1" spans="1:12">
      <c r="A4674" s="2"/>
      <c r="B4674" s="2"/>
      <c r="C4674" s="2"/>
      <c r="D4674" s="2"/>
      <c r="E4674" s="2"/>
      <c r="F4674" s="2"/>
      <c r="G4674" s="2"/>
      <c r="H4674" s="68" t="s">
        <v>2424</v>
      </c>
      <c r="I4674" s="68"/>
      <c r="J4674" s="68"/>
      <c r="K4674" s="68"/>
      <c r="L4674" s="71">
        <f>SUM(L4668:L4673)</f>
        <v>94.47</v>
      </c>
    </row>
    <row r="4675" ht="15" customHeight="1" spans="1:12">
      <c r="A4675" s="63" t="s">
        <v>2389</v>
      </c>
      <c r="B4675" s="63"/>
      <c r="C4675" s="63"/>
      <c r="D4675" s="64" t="s">
        <v>4</v>
      </c>
      <c r="E4675" s="64"/>
      <c r="F4675" s="64"/>
      <c r="G4675" s="64" t="s">
        <v>2297</v>
      </c>
      <c r="H4675" s="64" t="s">
        <v>2298</v>
      </c>
      <c r="I4675" s="64"/>
      <c r="J4675" s="64" t="s">
        <v>2299</v>
      </c>
      <c r="K4675" s="64"/>
      <c r="L4675" s="64" t="s">
        <v>2300</v>
      </c>
    </row>
    <row r="4676" ht="15" customHeight="1" spans="1:12">
      <c r="A4676" s="65" t="s">
        <v>2630</v>
      </c>
      <c r="B4676" s="66" t="s">
        <v>2631</v>
      </c>
      <c r="C4676" s="66"/>
      <c r="D4676" s="65" t="s">
        <v>14</v>
      </c>
      <c r="E4676" s="65"/>
      <c r="F4676" s="65"/>
      <c r="G4676" s="65" t="s">
        <v>2392</v>
      </c>
      <c r="H4676" s="67">
        <v>5.0944</v>
      </c>
      <c r="I4676" s="67"/>
      <c r="J4676" s="70">
        <v>32.27</v>
      </c>
      <c r="K4676" s="70"/>
      <c r="L4676" s="70">
        <f>TRUNC(TRUNC(H4676,8)*J4676,2)</f>
        <v>164.39</v>
      </c>
    </row>
    <row r="4677" ht="15" customHeight="1" spans="1:12">
      <c r="A4677" s="65" t="s">
        <v>2395</v>
      </c>
      <c r="B4677" s="66" t="s">
        <v>2396</v>
      </c>
      <c r="C4677" s="66"/>
      <c r="D4677" s="65" t="s">
        <v>14</v>
      </c>
      <c r="E4677" s="65"/>
      <c r="F4677" s="65"/>
      <c r="G4677" s="65" t="s">
        <v>2392</v>
      </c>
      <c r="H4677" s="67">
        <v>4.0028</v>
      </c>
      <c r="I4677" s="67"/>
      <c r="J4677" s="70">
        <v>23.23</v>
      </c>
      <c r="K4677" s="70"/>
      <c r="L4677" s="70">
        <f>TRUNC(TRUNC(H4677,8)*J4677,2)</f>
        <v>92.98</v>
      </c>
    </row>
    <row r="4678" ht="18" customHeight="1" spans="1:12">
      <c r="A4678" s="2"/>
      <c r="B4678" s="2"/>
      <c r="C4678" s="2"/>
      <c r="D4678" s="2"/>
      <c r="E4678" s="2"/>
      <c r="F4678" s="2"/>
      <c r="G4678" s="2"/>
      <c r="H4678" s="68" t="s">
        <v>2393</v>
      </c>
      <c r="I4678" s="68"/>
      <c r="J4678" s="68"/>
      <c r="K4678" s="68"/>
      <c r="L4678" s="71">
        <f>SUM(L4676:L4677)</f>
        <v>257.37</v>
      </c>
    </row>
    <row r="4679" ht="15" customHeight="1" spans="1:12">
      <c r="A4679" s="63" t="s">
        <v>2314</v>
      </c>
      <c r="B4679" s="63"/>
      <c r="C4679" s="63"/>
      <c r="D4679" s="64" t="s">
        <v>4</v>
      </c>
      <c r="E4679" s="64"/>
      <c r="F4679" s="64"/>
      <c r="G4679" s="64" t="s">
        <v>2297</v>
      </c>
      <c r="H4679" s="64" t="s">
        <v>2298</v>
      </c>
      <c r="I4679" s="64"/>
      <c r="J4679" s="64" t="s">
        <v>2299</v>
      </c>
      <c r="K4679" s="64"/>
      <c r="L4679" s="64" t="s">
        <v>2300</v>
      </c>
    </row>
    <row r="4680" ht="29.1" customHeight="1" spans="1:12">
      <c r="A4680" s="65" t="s">
        <v>2647</v>
      </c>
      <c r="B4680" s="66" t="s">
        <v>2648</v>
      </c>
      <c r="C4680" s="66"/>
      <c r="D4680" s="65" t="s">
        <v>14</v>
      </c>
      <c r="E4680" s="65"/>
      <c r="F4680" s="65"/>
      <c r="G4680" s="65" t="s">
        <v>51</v>
      </c>
      <c r="H4680" s="67">
        <v>0.1156</v>
      </c>
      <c r="I4680" s="67"/>
      <c r="J4680" s="70">
        <v>794.07</v>
      </c>
      <c r="K4680" s="70"/>
      <c r="L4680" s="70">
        <f>TRUNC(TRUNC(H4680,8)*J4680,2)</f>
        <v>91.79</v>
      </c>
    </row>
    <row r="4681" ht="29.1" customHeight="1" spans="1:12">
      <c r="A4681" s="65" t="s">
        <v>3592</v>
      </c>
      <c r="B4681" s="66" t="s">
        <v>3593</v>
      </c>
      <c r="C4681" s="66"/>
      <c r="D4681" s="65" t="s">
        <v>14</v>
      </c>
      <c r="E4681" s="65"/>
      <c r="F4681" s="65"/>
      <c r="G4681" s="65" t="s">
        <v>51</v>
      </c>
      <c r="H4681" s="67">
        <v>0.0148</v>
      </c>
      <c r="I4681" s="67"/>
      <c r="J4681" s="70">
        <v>580.72</v>
      </c>
      <c r="K4681" s="70"/>
      <c r="L4681" s="70">
        <f>TRUNC(TRUNC(H4681,8)*J4681,2)</f>
        <v>8.59</v>
      </c>
    </row>
    <row r="4682" ht="29.1" customHeight="1" spans="1:12">
      <c r="A4682" s="65" t="s">
        <v>3902</v>
      </c>
      <c r="B4682" s="66" t="s">
        <v>3903</v>
      </c>
      <c r="C4682" s="66"/>
      <c r="D4682" s="65" t="s">
        <v>14</v>
      </c>
      <c r="E4682" s="65"/>
      <c r="F4682" s="65"/>
      <c r="G4682" s="65" t="s">
        <v>51</v>
      </c>
      <c r="H4682" s="67">
        <v>0.0744</v>
      </c>
      <c r="I4682" s="67"/>
      <c r="J4682" s="70">
        <v>517.07</v>
      </c>
      <c r="K4682" s="70"/>
      <c r="L4682" s="70">
        <f>TRUNC(TRUNC(H4682,8)*J4682,2)</f>
        <v>38.47</v>
      </c>
    </row>
    <row r="4683" ht="29.1" customHeight="1" spans="1:12">
      <c r="A4683" s="65" t="s">
        <v>2657</v>
      </c>
      <c r="B4683" s="66" t="s">
        <v>2658</v>
      </c>
      <c r="C4683" s="66"/>
      <c r="D4683" s="65" t="s">
        <v>14</v>
      </c>
      <c r="E4683" s="65"/>
      <c r="F4683" s="65"/>
      <c r="G4683" s="65" t="s">
        <v>51</v>
      </c>
      <c r="H4683" s="67">
        <v>0.0448</v>
      </c>
      <c r="I4683" s="67"/>
      <c r="J4683" s="70">
        <v>2654.18</v>
      </c>
      <c r="K4683" s="70"/>
      <c r="L4683" s="70">
        <f>TRUNC(TRUNC(H4683,8)*J4683,2)</f>
        <v>118.9</v>
      </c>
    </row>
    <row r="4684" ht="21" customHeight="1" spans="1:12">
      <c r="A4684" s="65" t="s">
        <v>3904</v>
      </c>
      <c r="B4684" s="66" t="s">
        <v>3905</v>
      </c>
      <c r="C4684" s="66"/>
      <c r="D4684" s="65" t="s">
        <v>14</v>
      </c>
      <c r="E4684" s="65"/>
      <c r="F4684" s="65"/>
      <c r="G4684" s="65" t="s">
        <v>41</v>
      </c>
      <c r="H4684" s="67">
        <v>0.81</v>
      </c>
      <c r="I4684" s="67"/>
      <c r="J4684" s="70">
        <v>7.15</v>
      </c>
      <c r="K4684" s="70"/>
      <c r="L4684" s="70">
        <f>TRUNC(TRUNC(H4684,8)*J4684,2)</f>
        <v>5.79</v>
      </c>
    </row>
    <row r="4685" ht="15" customHeight="1" spans="1:12">
      <c r="A4685" s="2"/>
      <c r="B4685" s="2"/>
      <c r="C4685" s="2"/>
      <c r="D4685" s="2"/>
      <c r="E4685" s="2"/>
      <c r="F4685" s="2"/>
      <c r="G4685" s="2"/>
      <c r="H4685" s="68" t="s">
        <v>2317</v>
      </c>
      <c r="I4685" s="68"/>
      <c r="J4685" s="68"/>
      <c r="K4685" s="68"/>
      <c r="L4685" s="71">
        <f>SUM(L4680:L4684)</f>
        <v>263.54</v>
      </c>
    </row>
    <row r="4686" ht="15" customHeight="1" spans="1:12">
      <c r="A4686" s="2"/>
      <c r="B4686" s="2"/>
      <c r="C4686" s="2"/>
      <c r="D4686" s="2"/>
      <c r="E4686" s="2"/>
      <c r="F4686" s="2"/>
      <c r="G4686" s="2"/>
      <c r="H4686" s="69" t="s">
        <v>2318</v>
      </c>
      <c r="I4686" s="69"/>
      <c r="J4686" s="69"/>
      <c r="K4686" s="69"/>
      <c r="L4686" s="72">
        <f>SUM(L4666,L4674,L4678,L4685)</f>
        <v>618.12</v>
      </c>
    </row>
    <row r="4687" ht="9.95" customHeight="1" spans="1:12">
      <c r="A4687" s="2"/>
      <c r="B4687" s="2"/>
      <c r="C4687" s="2"/>
      <c r="D4687" s="2"/>
      <c r="E4687" s="2"/>
      <c r="F4687" s="2"/>
      <c r="G4687" s="2"/>
      <c r="H4687" s="61"/>
      <c r="I4687" s="61"/>
      <c r="J4687" s="61"/>
      <c r="K4687" s="61"/>
      <c r="L4687" s="61"/>
    </row>
    <row r="4688" ht="20.1" customHeight="1" spans="1:12">
      <c r="A4688" s="62" t="s">
        <v>3907</v>
      </c>
      <c r="B4688" s="62"/>
      <c r="C4688" s="62"/>
      <c r="D4688" s="62"/>
      <c r="E4688" s="62"/>
      <c r="F4688" s="62"/>
      <c r="G4688" s="62"/>
      <c r="H4688" s="62"/>
      <c r="I4688" s="62"/>
      <c r="J4688" s="62"/>
      <c r="K4688" s="62"/>
      <c r="L4688" s="62"/>
    </row>
    <row r="4689" ht="15" customHeight="1" spans="1:12">
      <c r="A4689" s="63" t="s">
        <v>2413</v>
      </c>
      <c r="B4689" s="63"/>
      <c r="C4689" s="63"/>
      <c r="D4689" s="64" t="s">
        <v>4</v>
      </c>
      <c r="E4689" s="64"/>
      <c r="F4689" s="64"/>
      <c r="G4689" s="64" t="s">
        <v>2297</v>
      </c>
      <c r="H4689" s="64" t="s">
        <v>2298</v>
      </c>
      <c r="I4689" s="64"/>
      <c r="J4689" s="64" t="s">
        <v>2299</v>
      </c>
      <c r="K4689" s="64"/>
      <c r="L4689" s="64" t="s">
        <v>2300</v>
      </c>
    </row>
    <row r="4690" ht="21" customHeight="1" spans="1:12">
      <c r="A4690" s="65" t="s">
        <v>3908</v>
      </c>
      <c r="B4690" s="66" t="s">
        <v>3909</v>
      </c>
      <c r="C4690" s="66"/>
      <c r="D4690" s="65" t="s">
        <v>14</v>
      </c>
      <c r="E4690" s="65"/>
      <c r="F4690" s="65"/>
      <c r="G4690" s="65" t="s">
        <v>35</v>
      </c>
      <c r="H4690" s="67">
        <v>1</v>
      </c>
      <c r="I4690" s="67"/>
      <c r="J4690" s="70">
        <v>50.22</v>
      </c>
      <c r="K4690" s="70"/>
      <c r="L4690" s="70">
        <f>TRUNC(TRUNC(H4690,8)*J4690,2)</f>
        <v>50.22</v>
      </c>
    </row>
    <row r="4691" ht="15" customHeight="1" spans="1:12">
      <c r="A4691" s="2"/>
      <c r="B4691" s="2"/>
      <c r="C4691" s="2"/>
      <c r="D4691" s="2"/>
      <c r="E4691" s="2"/>
      <c r="F4691" s="2"/>
      <c r="G4691" s="2"/>
      <c r="H4691" s="68" t="s">
        <v>2424</v>
      </c>
      <c r="I4691" s="68"/>
      <c r="J4691" s="68"/>
      <c r="K4691" s="68"/>
      <c r="L4691" s="71">
        <f>SUM(L4690:L4690)</f>
        <v>50.22</v>
      </c>
    </row>
    <row r="4692" ht="15" customHeight="1" spans="1:12">
      <c r="A4692" s="63" t="s">
        <v>2389</v>
      </c>
      <c r="B4692" s="63"/>
      <c r="C4692" s="63"/>
      <c r="D4692" s="64" t="s">
        <v>4</v>
      </c>
      <c r="E4692" s="64"/>
      <c r="F4692" s="64"/>
      <c r="G4692" s="64" t="s">
        <v>2297</v>
      </c>
      <c r="H4692" s="64" t="s">
        <v>2298</v>
      </c>
      <c r="I4692" s="64"/>
      <c r="J4692" s="64" t="s">
        <v>2299</v>
      </c>
      <c r="K4692" s="64"/>
      <c r="L4692" s="64" t="s">
        <v>2300</v>
      </c>
    </row>
    <row r="4693" ht="21" customHeight="1" spans="1:12">
      <c r="A4693" s="65" t="s">
        <v>3219</v>
      </c>
      <c r="B4693" s="66" t="s">
        <v>3220</v>
      </c>
      <c r="C4693" s="66"/>
      <c r="D4693" s="65" t="s">
        <v>14</v>
      </c>
      <c r="E4693" s="65"/>
      <c r="F4693" s="65"/>
      <c r="G4693" s="65" t="s">
        <v>2392</v>
      </c>
      <c r="H4693" s="67">
        <v>0.633</v>
      </c>
      <c r="I4693" s="67"/>
      <c r="J4693" s="70">
        <v>24.39</v>
      </c>
      <c r="K4693" s="70"/>
      <c r="L4693" s="70">
        <f>TRUNC(TRUNC(H4693,8)*J4693,2)</f>
        <v>15.43</v>
      </c>
    </row>
    <row r="4694" ht="15" customHeight="1" spans="1:12">
      <c r="A4694" s="65" t="s">
        <v>2710</v>
      </c>
      <c r="B4694" s="66" t="s">
        <v>2711</v>
      </c>
      <c r="C4694" s="66"/>
      <c r="D4694" s="65" t="s">
        <v>14</v>
      </c>
      <c r="E4694" s="65"/>
      <c r="F4694" s="65"/>
      <c r="G4694" s="65" t="s">
        <v>2392</v>
      </c>
      <c r="H4694" s="67">
        <v>0.633</v>
      </c>
      <c r="I4694" s="67"/>
      <c r="J4694" s="70">
        <v>32.69</v>
      </c>
      <c r="K4694" s="70"/>
      <c r="L4694" s="70">
        <f>TRUNC(TRUNC(H4694,8)*J4694,2)</f>
        <v>20.69</v>
      </c>
    </row>
    <row r="4695" ht="18" customHeight="1" spans="1:12">
      <c r="A4695" s="2"/>
      <c r="B4695" s="2"/>
      <c r="C4695" s="2"/>
      <c r="D4695" s="2"/>
      <c r="E4695" s="2"/>
      <c r="F4695" s="2"/>
      <c r="G4695" s="2"/>
      <c r="H4695" s="68" t="s">
        <v>2393</v>
      </c>
      <c r="I4695" s="68"/>
      <c r="J4695" s="68"/>
      <c r="K4695" s="68"/>
      <c r="L4695" s="71">
        <f>SUM(L4693:L4694)</f>
        <v>36.12</v>
      </c>
    </row>
    <row r="4696" ht="15" customHeight="1" spans="1:12">
      <c r="A4696" s="2"/>
      <c r="B4696" s="2"/>
      <c r="C4696" s="2"/>
      <c r="D4696" s="2"/>
      <c r="E4696" s="2"/>
      <c r="F4696" s="2"/>
      <c r="G4696" s="2"/>
      <c r="H4696" s="69" t="s">
        <v>2318</v>
      </c>
      <c r="I4696" s="69"/>
      <c r="J4696" s="69"/>
      <c r="K4696" s="69"/>
      <c r="L4696" s="72">
        <f>SUM(L4691,L4695)</f>
        <v>86.34</v>
      </c>
    </row>
    <row r="4697" ht="9.95" customHeight="1" spans="1:12">
      <c r="A4697" s="2"/>
      <c r="B4697" s="2"/>
      <c r="C4697" s="2"/>
      <c r="D4697" s="2"/>
      <c r="E4697" s="2"/>
      <c r="F4697" s="2"/>
      <c r="G4697" s="2"/>
      <c r="H4697" s="61"/>
      <c r="I4697" s="61"/>
      <c r="J4697" s="61"/>
      <c r="K4697" s="61"/>
      <c r="L4697" s="61"/>
    </row>
    <row r="4698" ht="20.1" customHeight="1" spans="1:12">
      <c r="A4698" s="62" t="s">
        <v>3910</v>
      </c>
      <c r="B4698" s="62"/>
      <c r="C4698" s="62"/>
      <c r="D4698" s="62"/>
      <c r="E4698" s="62"/>
      <c r="F4698" s="62"/>
      <c r="G4698" s="62"/>
      <c r="H4698" s="62"/>
      <c r="I4698" s="62"/>
      <c r="J4698" s="62"/>
      <c r="K4698" s="62"/>
      <c r="L4698" s="62"/>
    </row>
    <row r="4699" ht="15" customHeight="1" spans="1:12">
      <c r="A4699" s="63" t="s">
        <v>2413</v>
      </c>
      <c r="B4699" s="63"/>
      <c r="C4699" s="63"/>
      <c r="D4699" s="64" t="s">
        <v>4</v>
      </c>
      <c r="E4699" s="64"/>
      <c r="F4699" s="64"/>
      <c r="G4699" s="64" t="s">
        <v>2297</v>
      </c>
      <c r="H4699" s="64" t="s">
        <v>2298</v>
      </c>
      <c r="I4699" s="64"/>
      <c r="J4699" s="64" t="s">
        <v>2299</v>
      </c>
      <c r="K4699" s="64"/>
      <c r="L4699" s="64" t="s">
        <v>2300</v>
      </c>
    </row>
    <row r="4700" ht="29.1" customHeight="1" spans="1:12">
      <c r="A4700" s="65" t="s">
        <v>3627</v>
      </c>
      <c r="B4700" s="66" t="s">
        <v>3628</v>
      </c>
      <c r="C4700" s="66"/>
      <c r="D4700" s="65" t="s">
        <v>14</v>
      </c>
      <c r="E4700" s="65"/>
      <c r="F4700" s="65"/>
      <c r="G4700" s="65" t="s">
        <v>35</v>
      </c>
      <c r="H4700" s="67">
        <v>4</v>
      </c>
      <c r="I4700" s="67"/>
      <c r="J4700" s="70">
        <v>1.38</v>
      </c>
      <c r="K4700" s="70"/>
      <c r="L4700" s="70">
        <f>ROUND(ROUND(H4700,8)*J4700,2)</f>
        <v>5.52</v>
      </c>
    </row>
    <row r="4701" ht="29.1" customHeight="1" spans="1:12">
      <c r="A4701" s="65" t="s">
        <v>3911</v>
      </c>
      <c r="B4701" s="66" t="s">
        <v>3912</v>
      </c>
      <c r="C4701" s="66"/>
      <c r="D4701" s="65" t="s">
        <v>3081</v>
      </c>
      <c r="E4701" s="65"/>
      <c r="F4701" s="65"/>
      <c r="G4701" s="65" t="s">
        <v>35</v>
      </c>
      <c r="H4701" s="67">
        <v>1</v>
      </c>
      <c r="I4701" s="67"/>
      <c r="J4701" s="70">
        <v>548.9</v>
      </c>
      <c r="K4701" s="70"/>
      <c r="L4701" s="70">
        <f>ROUND(ROUND(H4701,8)*J4701,2)</f>
        <v>548.9</v>
      </c>
    </row>
    <row r="4702" ht="15" customHeight="1" spans="1:12">
      <c r="A4702" s="65" t="s">
        <v>3369</v>
      </c>
      <c r="B4702" s="66" t="s">
        <v>3370</v>
      </c>
      <c r="C4702" s="66"/>
      <c r="D4702" s="65" t="s">
        <v>14</v>
      </c>
      <c r="E4702" s="65"/>
      <c r="F4702" s="65"/>
      <c r="G4702" s="65" t="s">
        <v>35</v>
      </c>
      <c r="H4702" s="67">
        <v>4</v>
      </c>
      <c r="I4702" s="67"/>
      <c r="J4702" s="70">
        <v>0.32</v>
      </c>
      <c r="K4702" s="70"/>
      <c r="L4702" s="70">
        <f>ROUND(ROUND(H4702,8)*J4702,2)</f>
        <v>1.28</v>
      </c>
    </row>
    <row r="4703" ht="15" customHeight="1" spans="1:12">
      <c r="A4703" s="65" t="s">
        <v>3896</v>
      </c>
      <c r="B4703" s="66" t="s">
        <v>3897</v>
      </c>
      <c r="C4703" s="66"/>
      <c r="D4703" s="65" t="s">
        <v>14</v>
      </c>
      <c r="E4703" s="65"/>
      <c r="F4703" s="65"/>
      <c r="G4703" s="65" t="s">
        <v>146</v>
      </c>
      <c r="H4703" s="67">
        <v>0.2</v>
      </c>
      <c r="I4703" s="67"/>
      <c r="J4703" s="70">
        <v>3.84</v>
      </c>
      <c r="K4703" s="70"/>
      <c r="L4703" s="70">
        <f>ROUND(ROUND(H4703,8)*J4703,2)</f>
        <v>0.77</v>
      </c>
    </row>
    <row r="4704" ht="15" customHeight="1" spans="1:12">
      <c r="A4704" s="2"/>
      <c r="B4704" s="2"/>
      <c r="C4704" s="2"/>
      <c r="D4704" s="2"/>
      <c r="E4704" s="2"/>
      <c r="F4704" s="2"/>
      <c r="G4704" s="2"/>
      <c r="H4704" s="68" t="s">
        <v>2424</v>
      </c>
      <c r="I4704" s="68"/>
      <c r="J4704" s="68"/>
      <c r="K4704" s="68"/>
      <c r="L4704" s="71">
        <f>SUM(L4700:L4703)</f>
        <v>556.47</v>
      </c>
    </row>
    <row r="4705" ht="15" customHeight="1" spans="1:12">
      <c r="A4705" s="63" t="s">
        <v>2389</v>
      </c>
      <c r="B4705" s="63"/>
      <c r="C4705" s="63"/>
      <c r="D4705" s="64" t="s">
        <v>4</v>
      </c>
      <c r="E4705" s="64"/>
      <c r="F4705" s="64"/>
      <c r="G4705" s="64" t="s">
        <v>2297</v>
      </c>
      <c r="H4705" s="64" t="s">
        <v>2298</v>
      </c>
      <c r="I4705" s="64"/>
      <c r="J4705" s="64" t="s">
        <v>2299</v>
      </c>
      <c r="K4705" s="64"/>
      <c r="L4705" s="64" t="s">
        <v>2300</v>
      </c>
    </row>
    <row r="4706" ht="21" customHeight="1" spans="1:12">
      <c r="A4706" s="65" t="s">
        <v>3219</v>
      </c>
      <c r="B4706" s="66" t="s">
        <v>3220</v>
      </c>
      <c r="C4706" s="66"/>
      <c r="D4706" s="65" t="s">
        <v>14</v>
      </c>
      <c r="E4706" s="65"/>
      <c r="F4706" s="65"/>
      <c r="G4706" s="65" t="s">
        <v>2392</v>
      </c>
      <c r="H4706" s="67">
        <v>0.633</v>
      </c>
      <c r="I4706" s="67"/>
      <c r="J4706" s="70">
        <v>24.39</v>
      </c>
      <c r="K4706" s="70"/>
      <c r="L4706" s="70">
        <f>ROUND(ROUND(H4706,8)*J4706,2)</f>
        <v>15.44</v>
      </c>
    </row>
    <row r="4707" ht="21" customHeight="1" spans="1:12">
      <c r="A4707" s="65" t="s">
        <v>2673</v>
      </c>
      <c r="B4707" s="66" t="s">
        <v>2674</v>
      </c>
      <c r="C4707" s="66"/>
      <c r="D4707" s="65" t="s">
        <v>14</v>
      </c>
      <c r="E4707" s="65"/>
      <c r="F4707" s="65"/>
      <c r="G4707" s="65" t="s">
        <v>2392</v>
      </c>
      <c r="H4707" s="67">
        <v>2.0425</v>
      </c>
      <c r="I4707" s="67"/>
      <c r="J4707" s="70">
        <v>23.37</v>
      </c>
      <c r="K4707" s="70"/>
      <c r="L4707" s="70">
        <f>ROUND(ROUND(H4707,8)*J4707,2)</f>
        <v>47.73</v>
      </c>
    </row>
    <row r="4708" ht="15" customHeight="1" spans="1:12">
      <c r="A4708" s="65" t="s">
        <v>2710</v>
      </c>
      <c r="B4708" s="66" t="s">
        <v>2711</v>
      </c>
      <c r="C4708" s="66"/>
      <c r="D4708" s="65" t="s">
        <v>14</v>
      </c>
      <c r="E4708" s="65"/>
      <c r="F4708" s="65"/>
      <c r="G4708" s="65" t="s">
        <v>2392</v>
      </c>
      <c r="H4708" s="67">
        <v>0.633</v>
      </c>
      <c r="I4708" s="67"/>
      <c r="J4708" s="70">
        <v>32.69</v>
      </c>
      <c r="K4708" s="70"/>
      <c r="L4708" s="70">
        <f>ROUND(ROUND(H4708,8)*J4708,2)</f>
        <v>20.69</v>
      </c>
    </row>
    <row r="4709" ht="21" customHeight="1" spans="1:12">
      <c r="A4709" s="65" t="s">
        <v>2675</v>
      </c>
      <c r="B4709" s="66" t="s">
        <v>2676</v>
      </c>
      <c r="C4709" s="66"/>
      <c r="D4709" s="65" t="s">
        <v>14</v>
      </c>
      <c r="E4709" s="65"/>
      <c r="F4709" s="65"/>
      <c r="G4709" s="65" t="s">
        <v>2392</v>
      </c>
      <c r="H4709" s="67">
        <v>2.0425</v>
      </c>
      <c r="I4709" s="67"/>
      <c r="J4709" s="70">
        <v>31.5</v>
      </c>
      <c r="K4709" s="70"/>
      <c r="L4709" s="70">
        <f>ROUND(ROUND(H4709,8)*J4709,2)</f>
        <v>64.34</v>
      </c>
    </row>
    <row r="4710" ht="18" customHeight="1" spans="1:12">
      <c r="A4710" s="2"/>
      <c r="B4710" s="2"/>
      <c r="C4710" s="2"/>
      <c r="D4710" s="2"/>
      <c r="E4710" s="2"/>
      <c r="F4710" s="2"/>
      <c r="G4710" s="2"/>
      <c r="H4710" s="68" t="s">
        <v>2393</v>
      </c>
      <c r="I4710" s="68"/>
      <c r="J4710" s="68"/>
      <c r="K4710" s="68"/>
      <c r="L4710" s="71">
        <f>SUM(L4706:L4709)</f>
        <v>148.2</v>
      </c>
    </row>
    <row r="4711" ht="15" customHeight="1" spans="1:12">
      <c r="A4711" s="93" t="s">
        <v>3913</v>
      </c>
      <c r="B4711" s="93"/>
      <c r="C4711" s="93"/>
      <c r="D4711" s="93"/>
      <c r="E4711" s="2"/>
      <c r="F4711" s="2"/>
      <c r="G4711" s="2"/>
      <c r="H4711" s="69" t="s">
        <v>2318</v>
      </c>
      <c r="I4711" s="69"/>
      <c r="J4711" s="69"/>
      <c r="K4711" s="69"/>
      <c r="L4711" s="72">
        <v>704.67</v>
      </c>
    </row>
    <row r="4712" ht="2.1" customHeight="1" spans="1:12">
      <c r="A4712" s="93"/>
      <c r="B4712" s="93"/>
      <c r="C4712" s="93"/>
      <c r="D4712" s="93"/>
      <c r="E4712" s="2"/>
      <c r="F4712" s="2"/>
      <c r="G4712" s="2"/>
      <c r="H4712" s="2"/>
      <c r="I4712" s="2"/>
      <c r="J4712" s="2"/>
      <c r="K4712" s="2"/>
      <c r="L4712" s="2"/>
    </row>
    <row r="4713" ht="9.95" customHeight="1" spans="1:12">
      <c r="A4713" s="2"/>
      <c r="B4713" s="2"/>
      <c r="C4713" s="2"/>
      <c r="D4713" s="2"/>
      <c r="E4713" s="2"/>
      <c r="F4713" s="2"/>
      <c r="G4713" s="2"/>
      <c r="H4713" s="61"/>
      <c r="I4713" s="61"/>
      <c r="J4713" s="61"/>
      <c r="K4713" s="61"/>
      <c r="L4713" s="61"/>
    </row>
    <row r="4714" ht="20.1" customHeight="1" spans="1:12">
      <c r="A4714" s="62" t="s">
        <v>3914</v>
      </c>
      <c r="B4714" s="62"/>
      <c r="C4714" s="62"/>
      <c r="D4714" s="62"/>
      <c r="E4714" s="62"/>
      <c r="F4714" s="62"/>
      <c r="G4714" s="62"/>
      <c r="H4714" s="62"/>
      <c r="I4714" s="62"/>
      <c r="J4714" s="62"/>
      <c r="K4714" s="62"/>
      <c r="L4714" s="62"/>
    </row>
    <row r="4715" ht="15" customHeight="1" spans="1:12">
      <c r="A4715" s="63" t="s">
        <v>2413</v>
      </c>
      <c r="B4715" s="63"/>
      <c r="C4715" s="63"/>
      <c r="D4715" s="64" t="s">
        <v>4</v>
      </c>
      <c r="E4715" s="64"/>
      <c r="F4715" s="64"/>
      <c r="G4715" s="64" t="s">
        <v>2297</v>
      </c>
      <c r="H4715" s="64" t="s">
        <v>2298</v>
      </c>
      <c r="I4715" s="64"/>
      <c r="J4715" s="64" t="s">
        <v>2299</v>
      </c>
      <c r="K4715" s="64"/>
      <c r="L4715" s="64" t="s">
        <v>2300</v>
      </c>
    </row>
    <row r="4716" ht="15" customHeight="1" spans="1:12">
      <c r="A4716" s="65" t="s">
        <v>3915</v>
      </c>
      <c r="B4716" s="66" t="s">
        <v>3916</v>
      </c>
      <c r="C4716" s="66"/>
      <c r="D4716" s="65" t="s">
        <v>14</v>
      </c>
      <c r="E4716" s="65"/>
      <c r="F4716" s="65"/>
      <c r="G4716" s="65" t="s">
        <v>35</v>
      </c>
      <c r="H4716" s="67">
        <v>0.0053</v>
      </c>
      <c r="I4716" s="67"/>
      <c r="J4716" s="70">
        <v>11.32</v>
      </c>
      <c r="K4716" s="70"/>
      <c r="L4716" s="70">
        <f>TRUNC(TRUNC(H4716,8)*J4716,2)</f>
        <v>0.05</v>
      </c>
    </row>
    <row r="4717" ht="29.1" customHeight="1" spans="1:12">
      <c r="A4717" s="65" t="s">
        <v>3917</v>
      </c>
      <c r="B4717" s="66" t="s">
        <v>3918</v>
      </c>
      <c r="C4717" s="66"/>
      <c r="D4717" s="65" t="s">
        <v>14</v>
      </c>
      <c r="E4717" s="65"/>
      <c r="F4717" s="65"/>
      <c r="G4717" s="65" t="s">
        <v>35</v>
      </c>
      <c r="H4717" s="67">
        <v>1</v>
      </c>
      <c r="I4717" s="67"/>
      <c r="J4717" s="70">
        <v>28.36</v>
      </c>
      <c r="K4717" s="70"/>
      <c r="L4717" s="70">
        <f>TRUNC(TRUNC(H4717,8)*J4717,2)</f>
        <v>28.36</v>
      </c>
    </row>
    <row r="4718" ht="15" customHeight="1" spans="1:12">
      <c r="A4718" s="2"/>
      <c r="B4718" s="2"/>
      <c r="C4718" s="2"/>
      <c r="D4718" s="2"/>
      <c r="E4718" s="2"/>
      <c r="F4718" s="2"/>
      <c r="G4718" s="2"/>
      <c r="H4718" s="68" t="s">
        <v>2424</v>
      </c>
      <c r="I4718" s="68"/>
      <c r="J4718" s="68"/>
      <c r="K4718" s="68"/>
      <c r="L4718" s="71">
        <f>SUM(L4716:L4717)</f>
        <v>28.41</v>
      </c>
    </row>
    <row r="4719" ht="15" customHeight="1" spans="1:12">
      <c r="A4719" s="63" t="s">
        <v>2389</v>
      </c>
      <c r="B4719" s="63"/>
      <c r="C4719" s="63"/>
      <c r="D4719" s="64" t="s">
        <v>4</v>
      </c>
      <c r="E4719" s="64"/>
      <c r="F4719" s="64"/>
      <c r="G4719" s="64" t="s">
        <v>2297</v>
      </c>
      <c r="H4719" s="64" t="s">
        <v>2298</v>
      </c>
      <c r="I4719" s="64"/>
      <c r="J4719" s="64" t="s">
        <v>2299</v>
      </c>
      <c r="K4719" s="64"/>
      <c r="L4719" s="64" t="s">
        <v>2300</v>
      </c>
    </row>
    <row r="4720" ht="21" customHeight="1" spans="1:12">
      <c r="A4720" s="65" t="s">
        <v>2673</v>
      </c>
      <c r="B4720" s="66" t="s">
        <v>2674</v>
      </c>
      <c r="C4720" s="66"/>
      <c r="D4720" s="65" t="s">
        <v>14</v>
      </c>
      <c r="E4720" s="65"/>
      <c r="F4720" s="65"/>
      <c r="G4720" s="65" t="s">
        <v>2392</v>
      </c>
      <c r="H4720" s="67">
        <v>0.1904</v>
      </c>
      <c r="I4720" s="67"/>
      <c r="J4720" s="70">
        <v>23.37</v>
      </c>
      <c r="K4720" s="70"/>
      <c r="L4720" s="70">
        <f>TRUNC(TRUNC(H4720,8)*J4720,2)</f>
        <v>4.44</v>
      </c>
    </row>
    <row r="4721" ht="21" customHeight="1" spans="1:12">
      <c r="A4721" s="65" t="s">
        <v>2675</v>
      </c>
      <c r="B4721" s="66" t="s">
        <v>2676</v>
      </c>
      <c r="C4721" s="66"/>
      <c r="D4721" s="65" t="s">
        <v>14</v>
      </c>
      <c r="E4721" s="65"/>
      <c r="F4721" s="65"/>
      <c r="G4721" s="65" t="s">
        <v>2392</v>
      </c>
      <c r="H4721" s="67">
        <v>0.1904</v>
      </c>
      <c r="I4721" s="67"/>
      <c r="J4721" s="70">
        <v>31.5</v>
      </c>
      <c r="K4721" s="70"/>
      <c r="L4721" s="70">
        <f>TRUNC(TRUNC(H4721,8)*J4721,2)</f>
        <v>5.99</v>
      </c>
    </row>
    <row r="4722" ht="18" customHeight="1" spans="1:12">
      <c r="A4722" s="2"/>
      <c r="B4722" s="2"/>
      <c r="C4722" s="2"/>
      <c r="D4722" s="2"/>
      <c r="E4722" s="2"/>
      <c r="F4722" s="2"/>
      <c r="G4722" s="2"/>
      <c r="H4722" s="68" t="s">
        <v>2393</v>
      </c>
      <c r="I4722" s="68"/>
      <c r="J4722" s="68"/>
      <c r="K4722" s="68"/>
      <c r="L4722" s="71">
        <f>SUM(L4720:L4721)</f>
        <v>10.43</v>
      </c>
    </row>
    <row r="4723" ht="15" customHeight="1" spans="1:12">
      <c r="A4723" s="2"/>
      <c r="B4723" s="2"/>
      <c r="C4723" s="2"/>
      <c r="D4723" s="2"/>
      <c r="E4723" s="2"/>
      <c r="F4723" s="2"/>
      <c r="G4723" s="2"/>
      <c r="H4723" s="69" t="s">
        <v>2318</v>
      </c>
      <c r="I4723" s="69"/>
      <c r="J4723" s="69"/>
      <c r="K4723" s="69"/>
      <c r="L4723" s="72">
        <f>SUM(L4718,L4722)</f>
        <v>38.84</v>
      </c>
    </row>
    <row r="4724" ht="9.95" customHeight="1" spans="1:12">
      <c r="A4724" s="2"/>
      <c r="B4724" s="2"/>
      <c r="C4724" s="2"/>
      <c r="D4724" s="2"/>
      <c r="E4724" s="2"/>
      <c r="F4724" s="2"/>
      <c r="G4724" s="2"/>
      <c r="H4724" s="61"/>
      <c r="I4724" s="61"/>
      <c r="J4724" s="61"/>
      <c r="K4724" s="61"/>
      <c r="L4724" s="61"/>
    </row>
    <row r="4725" ht="20.1" customHeight="1" spans="1:12">
      <c r="A4725" s="62" t="s">
        <v>3919</v>
      </c>
      <c r="B4725" s="62"/>
      <c r="C4725" s="62"/>
      <c r="D4725" s="62"/>
      <c r="E4725" s="62"/>
      <c r="F4725" s="62"/>
      <c r="G4725" s="62"/>
      <c r="H4725" s="62"/>
      <c r="I4725" s="62"/>
      <c r="J4725" s="62"/>
      <c r="K4725" s="62"/>
      <c r="L4725" s="62"/>
    </row>
    <row r="4726" ht="15" customHeight="1" spans="1:12">
      <c r="A4726" s="63" t="s">
        <v>2413</v>
      </c>
      <c r="B4726" s="63"/>
      <c r="C4726" s="63"/>
      <c r="D4726" s="64" t="s">
        <v>4</v>
      </c>
      <c r="E4726" s="64"/>
      <c r="F4726" s="64"/>
      <c r="G4726" s="64" t="s">
        <v>2297</v>
      </c>
      <c r="H4726" s="64" t="s">
        <v>2298</v>
      </c>
      <c r="I4726" s="64"/>
      <c r="J4726" s="64" t="s">
        <v>2299</v>
      </c>
      <c r="K4726" s="64"/>
      <c r="L4726" s="64" t="s">
        <v>2300</v>
      </c>
    </row>
    <row r="4727" ht="15" customHeight="1" spans="1:12">
      <c r="A4727" s="65" t="s">
        <v>3915</v>
      </c>
      <c r="B4727" s="66" t="s">
        <v>3916</v>
      </c>
      <c r="C4727" s="66"/>
      <c r="D4727" s="65" t="s">
        <v>14</v>
      </c>
      <c r="E4727" s="65"/>
      <c r="F4727" s="65"/>
      <c r="G4727" s="65" t="s">
        <v>35</v>
      </c>
      <c r="H4727" s="67">
        <v>0.0192</v>
      </c>
      <c r="I4727" s="67"/>
      <c r="J4727" s="70">
        <v>11.32</v>
      </c>
      <c r="K4727" s="70"/>
      <c r="L4727" s="70">
        <f>TRUNC(TRUNC(H4727,8)*J4727,2)</f>
        <v>0.21</v>
      </c>
    </row>
    <row r="4728" ht="21" customHeight="1" spans="1:12">
      <c r="A4728" s="65" t="s">
        <v>3920</v>
      </c>
      <c r="B4728" s="66" t="s">
        <v>3921</v>
      </c>
      <c r="C4728" s="66"/>
      <c r="D4728" s="65" t="s">
        <v>14</v>
      </c>
      <c r="E4728" s="65"/>
      <c r="F4728" s="65"/>
      <c r="G4728" s="65" t="s">
        <v>35</v>
      </c>
      <c r="H4728" s="67">
        <v>1</v>
      </c>
      <c r="I4728" s="67"/>
      <c r="J4728" s="70">
        <v>95.29</v>
      </c>
      <c r="K4728" s="70"/>
      <c r="L4728" s="70">
        <f>TRUNC(TRUNC(H4728,8)*J4728,2)</f>
        <v>95.29</v>
      </c>
    </row>
    <row r="4729" ht="15" customHeight="1" spans="1:12">
      <c r="A4729" s="2"/>
      <c r="B4729" s="2"/>
      <c r="C4729" s="2"/>
      <c r="D4729" s="2"/>
      <c r="E4729" s="2"/>
      <c r="F4729" s="2"/>
      <c r="G4729" s="2"/>
      <c r="H4729" s="68" t="s">
        <v>2424</v>
      </c>
      <c r="I4729" s="68"/>
      <c r="J4729" s="68"/>
      <c r="K4729" s="68"/>
      <c r="L4729" s="71">
        <f>SUM(L4727:L4728)</f>
        <v>95.5</v>
      </c>
    </row>
    <row r="4730" ht="15" customHeight="1" spans="1:12">
      <c r="A4730" s="63" t="s">
        <v>2389</v>
      </c>
      <c r="B4730" s="63"/>
      <c r="C4730" s="63"/>
      <c r="D4730" s="64" t="s">
        <v>4</v>
      </c>
      <c r="E4730" s="64"/>
      <c r="F4730" s="64"/>
      <c r="G4730" s="64" t="s">
        <v>2297</v>
      </c>
      <c r="H4730" s="64" t="s">
        <v>2298</v>
      </c>
      <c r="I4730" s="64"/>
      <c r="J4730" s="64" t="s">
        <v>2299</v>
      </c>
      <c r="K4730" s="64"/>
      <c r="L4730" s="64" t="s">
        <v>2300</v>
      </c>
    </row>
    <row r="4731" ht="21" customHeight="1" spans="1:12">
      <c r="A4731" s="65" t="s">
        <v>2673</v>
      </c>
      <c r="B4731" s="66" t="s">
        <v>2674</v>
      </c>
      <c r="C4731" s="66"/>
      <c r="D4731" s="65" t="s">
        <v>14</v>
      </c>
      <c r="E4731" s="65"/>
      <c r="F4731" s="65"/>
      <c r="G4731" s="65" t="s">
        <v>2392</v>
      </c>
      <c r="H4731" s="67">
        <v>0.2633</v>
      </c>
      <c r="I4731" s="67"/>
      <c r="J4731" s="70">
        <v>23.37</v>
      </c>
      <c r="K4731" s="70"/>
      <c r="L4731" s="70">
        <f>TRUNC(TRUNC(H4731,8)*J4731,2)</f>
        <v>6.15</v>
      </c>
    </row>
    <row r="4732" ht="21" customHeight="1" spans="1:12">
      <c r="A4732" s="65" t="s">
        <v>2675</v>
      </c>
      <c r="B4732" s="66" t="s">
        <v>2676</v>
      </c>
      <c r="C4732" s="66"/>
      <c r="D4732" s="65" t="s">
        <v>14</v>
      </c>
      <c r="E4732" s="65"/>
      <c r="F4732" s="65"/>
      <c r="G4732" s="65" t="s">
        <v>2392</v>
      </c>
      <c r="H4732" s="67">
        <v>0.2633</v>
      </c>
      <c r="I4732" s="67"/>
      <c r="J4732" s="70">
        <v>31.5</v>
      </c>
      <c r="K4732" s="70"/>
      <c r="L4732" s="70">
        <f>TRUNC(TRUNC(H4732,8)*J4732,2)</f>
        <v>8.29</v>
      </c>
    </row>
    <row r="4733" ht="18" customHeight="1" spans="1:12">
      <c r="A4733" s="2"/>
      <c r="B4733" s="2"/>
      <c r="C4733" s="2"/>
      <c r="D4733" s="2"/>
      <c r="E4733" s="2"/>
      <c r="F4733" s="2"/>
      <c r="G4733" s="2"/>
      <c r="H4733" s="68" t="s">
        <v>2393</v>
      </c>
      <c r="I4733" s="68"/>
      <c r="J4733" s="68"/>
      <c r="K4733" s="68"/>
      <c r="L4733" s="71">
        <f>SUM(L4731:L4732)</f>
        <v>14.44</v>
      </c>
    </row>
    <row r="4734" ht="15" customHeight="1" spans="1:12">
      <c r="A4734" s="2"/>
      <c r="B4734" s="2"/>
      <c r="C4734" s="2"/>
      <c r="D4734" s="2"/>
      <c r="E4734" s="2"/>
      <c r="F4734" s="2"/>
      <c r="G4734" s="2"/>
      <c r="H4734" s="69" t="s">
        <v>2318</v>
      </c>
      <c r="I4734" s="69"/>
      <c r="J4734" s="69"/>
      <c r="K4734" s="69"/>
      <c r="L4734" s="72">
        <f>SUM(L4729,L4733)</f>
        <v>109.94</v>
      </c>
    </row>
    <row r="4735" ht="9.95" customHeight="1" spans="1:12">
      <c r="A4735" s="2"/>
      <c r="B4735" s="2"/>
      <c r="C4735" s="2"/>
      <c r="D4735" s="2"/>
      <c r="E4735" s="2"/>
      <c r="F4735" s="2"/>
      <c r="G4735" s="2"/>
      <c r="H4735" s="61"/>
      <c r="I4735" s="61"/>
      <c r="J4735" s="61"/>
      <c r="K4735" s="61"/>
      <c r="L4735" s="61"/>
    </row>
    <row r="4736" ht="20.1" customHeight="1" spans="1:12">
      <c r="A4736" s="62" t="s">
        <v>3922</v>
      </c>
      <c r="B4736" s="62"/>
      <c r="C4736" s="62"/>
      <c r="D4736" s="62"/>
      <c r="E4736" s="62"/>
      <c r="F4736" s="62"/>
      <c r="G4736" s="62"/>
      <c r="H4736" s="62"/>
      <c r="I4736" s="62"/>
      <c r="J4736" s="62"/>
      <c r="K4736" s="62"/>
      <c r="L4736" s="62"/>
    </row>
    <row r="4737" ht="15" customHeight="1" spans="1:12">
      <c r="A4737" s="63" t="s">
        <v>2413</v>
      </c>
      <c r="B4737" s="63"/>
      <c r="C4737" s="63"/>
      <c r="D4737" s="64" t="s">
        <v>4</v>
      </c>
      <c r="E4737" s="64"/>
      <c r="F4737" s="64"/>
      <c r="G4737" s="64" t="s">
        <v>2297</v>
      </c>
      <c r="H4737" s="64" t="s">
        <v>2298</v>
      </c>
      <c r="I4737" s="64"/>
      <c r="J4737" s="64" t="s">
        <v>2299</v>
      </c>
      <c r="K4737" s="64"/>
      <c r="L4737" s="64" t="s">
        <v>2300</v>
      </c>
    </row>
    <row r="4738" ht="15" customHeight="1" spans="1:12">
      <c r="A4738" s="65" t="s">
        <v>3915</v>
      </c>
      <c r="B4738" s="66" t="s">
        <v>3916</v>
      </c>
      <c r="C4738" s="66"/>
      <c r="D4738" s="65" t="s">
        <v>14</v>
      </c>
      <c r="E4738" s="65"/>
      <c r="F4738" s="65"/>
      <c r="G4738" s="65" t="s">
        <v>35</v>
      </c>
      <c r="H4738" s="67">
        <v>0.024</v>
      </c>
      <c r="I4738" s="67"/>
      <c r="J4738" s="70">
        <v>11.32</v>
      </c>
      <c r="K4738" s="70"/>
      <c r="L4738" s="70">
        <f>TRUNC(TRUNC(H4738,8)*J4738,2)</f>
        <v>0.27</v>
      </c>
    </row>
    <row r="4739" ht="21" customHeight="1" spans="1:12">
      <c r="A4739" s="65" t="s">
        <v>3923</v>
      </c>
      <c r="B4739" s="66" t="s">
        <v>3924</v>
      </c>
      <c r="C4739" s="66"/>
      <c r="D4739" s="65" t="s">
        <v>14</v>
      </c>
      <c r="E4739" s="65"/>
      <c r="F4739" s="65"/>
      <c r="G4739" s="65" t="s">
        <v>35</v>
      </c>
      <c r="H4739" s="67">
        <v>1</v>
      </c>
      <c r="I4739" s="67"/>
      <c r="J4739" s="70">
        <v>132.73</v>
      </c>
      <c r="K4739" s="70"/>
      <c r="L4739" s="70">
        <f>TRUNC(TRUNC(H4739,8)*J4739,2)</f>
        <v>132.73</v>
      </c>
    </row>
    <row r="4740" ht="15" customHeight="1" spans="1:12">
      <c r="A4740" s="2"/>
      <c r="B4740" s="2"/>
      <c r="C4740" s="2"/>
      <c r="D4740" s="2"/>
      <c r="E4740" s="2"/>
      <c r="F4740" s="2"/>
      <c r="G4740" s="2"/>
      <c r="H4740" s="68" t="s">
        <v>2424</v>
      </c>
      <c r="I4740" s="68"/>
      <c r="J4740" s="68"/>
      <c r="K4740" s="68"/>
      <c r="L4740" s="71">
        <f>SUM(L4738:L4739)</f>
        <v>133</v>
      </c>
    </row>
    <row r="4741" ht="15" customHeight="1" spans="1:12">
      <c r="A4741" s="63" t="s">
        <v>2389</v>
      </c>
      <c r="B4741" s="63"/>
      <c r="C4741" s="63"/>
      <c r="D4741" s="64" t="s">
        <v>4</v>
      </c>
      <c r="E4741" s="64"/>
      <c r="F4741" s="64"/>
      <c r="G4741" s="64" t="s">
        <v>2297</v>
      </c>
      <c r="H4741" s="64" t="s">
        <v>2298</v>
      </c>
      <c r="I4741" s="64"/>
      <c r="J4741" s="64" t="s">
        <v>2299</v>
      </c>
      <c r="K4741" s="64"/>
      <c r="L4741" s="64" t="s">
        <v>2300</v>
      </c>
    </row>
    <row r="4742" ht="21" customHeight="1" spans="1:12">
      <c r="A4742" s="65" t="s">
        <v>2673</v>
      </c>
      <c r="B4742" s="66" t="s">
        <v>2674</v>
      </c>
      <c r="C4742" s="66"/>
      <c r="D4742" s="65" t="s">
        <v>14</v>
      </c>
      <c r="E4742" s="65"/>
      <c r="F4742" s="65"/>
      <c r="G4742" s="65" t="s">
        <v>2392</v>
      </c>
      <c r="H4742" s="67">
        <v>0.3398</v>
      </c>
      <c r="I4742" s="67"/>
      <c r="J4742" s="70">
        <v>23.37</v>
      </c>
      <c r="K4742" s="70"/>
      <c r="L4742" s="70">
        <f>TRUNC(TRUNC(H4742,8)*J4742,2)</f>
        <v>7.94</v>
      </c>
    </row>
    <row r="4743" ht="21" customHeight="1" spans="1:12">
      <c r="A4743" s="65" t="s">
        <v>2675</v>
      </c>
      <c r="B4743" s="66" t="s">
        <v>2676</v>
      </c>
      <c r="C4743" s="66"/>
      <c r="D4743" s="65" t="s">
        <v>14</v>
      </c>
      <c r="E4743" s="65"/>
      <c r="F4743" s="65"/>
      <c r="G4743" s="65" t="s">
        <v>2392</v>
      </c>
      <c r="H4743" s="67">
        <v>0.3398</v>
      </c>
      <c r="I4743" s="67"/>
      <c r="J4743" s="70">
        <v>31.5</v>
      </c>
      <c r="K4743" s="70"/>
      <c r="L4743" s="70">
        <f>TRUNC(TRUNC(H4743,8)*J4743,2)</f>
        <v>10.7</v>
      </c>
    </row>
    <row r="4744" ht="18" customHeight="1" spans="1:12">
      <c r="A4744" s="2"/>
      <c r="B4744" s="2"/>
      <c r="C4744" s="2"/>
      <c r="D4744" s="2"/>
      <c r="E4744" s="2"/>
      <c r="F4744" s="2"/>
      <c r="G4744" s="2"/>
      <c r="H4744" s="68" t="s">
        <v>2393</v>
      </c>
      <c r="I4744" s="68"/>
      <c r="J4744" s="68"/>
      <c r="K4744" s="68"/>
      <c r="L4744" s="71">
        <f>SUM(L4742:L4743)</f>
        <v>18.64</v>
      </c>
    </row>
    <row r="4745" ht="15" customHeight="1" spans="1:12">
      <c r="A4745" s="2"/>
      <c r="B4745" s="2"/>
      <c r="C4745" s="2"/>
      <c r="D4745" s="2"/>
      <c r="E4745" s="2"/>
      <c r="F4745" s="2"/>
      <c r="G4745" s="2"/>
      <c r="H4745" s="69" t="s">
        <v>2318</v>
      </c>
      <c r="I4745" s="69"/>
      <c r="J4745" s="69"/>
      <c r="K4745" s="69"/>
      <c r="L4745" s="72">
        <f>SUM(L4740,L4744)</f>
        <v>151.64</v>
      </c>
    </row>
    <row r="4746" ht="9.95" customHeight="1" spans="1:12">
      <c r="A4746" s="2"/>
      <c r="B4746" s="2"/>
      <c r="C4746" s="2"/>
      <c r="D4746" s="2"/>
      <c r="E4746" s="2"/>
      <c r="F4746" s="2"/>
      <c r="G4746" s="2"/>
      <c r="H4746" s="61"/>
      <c r="I4746" s="61"/>
      <c r="J4746" s="61"/>
      <c r="K4746" s="61"/>
      <c r="L4746" s="61"/>
    </row>
    <row r="4747" ht="20.1" customHeight="1" spans="1:12">
      <c r="A4747" s="62" t="s">
        <v>3925</v>
      </c>
      <c r="B4747" s="62"/>
      <c r="C4747" s="62"/>
      <c r="D4747" s="62"/>
      <c r="E4747" s="62"/>
      <c r="F4747" s="62"/>
      <c r="G4747" s="62"/>
      <c r="H4747" s="62"/>
      <c r="I4747" s="62"/>
      <c r="J4747" s="62"/>
      <c r="K4747" s="62"/>
      <c r="L4747" s="62"/>
    </row>
    <row r="4748" ht="15" customHeight="1" spans="1:12">
      <c r="A4748" s="63" t="s">
        <v>2413</v>
      </c>
      <c r="B4748" s="63"/>
      <c r="C4748" s="63"/>
      <c r="D4748" s="64" t="s">
        <v>4</v>
      </c>
      <c r="E4748" s="64"/>
      <c r="F4748" s="64"/>
      <c r="G4748" s="64" t="s">
        <v>2297</v>
      </c>
      <c r="H4748" s="64" t="s">
        <v>2298</v>
      </c>
      <c r="I4748" s="64"/>
      <c r="J4748" s="64" t="s">
        <v>2299</v>
      </c>
      <c r="K4748" s="64"/>
      <c r="L4748" s="64" t="s">
        <v>2300</v>
      </c>
    </row>
    <row r="4749" ht="15" customHeight="1" spans="1:12">
      <c r="A4749" s="65" t="s">
        <v>3915</v>
      </c>
      <c r="B4749" s="66" t="s">
        <v>3916</v>
      </c>
      <c r="C4749" s="66"/>
      <c r="D4749" s="65" t="s">
        <v>14</v>
      </c>
      <c r="E4749" s="65"/>
      <c r="F4749" s="65"/>
      <c r="G4749" s="65" t="s">
        <v>35</v>
      </c>
      <c r="H4749" s="67">
        <v>0.0106</v>
      </c>
      <c r="I4749" s="67"/>
      <c r="J4749" s="70">
        <v>11.32</v>
      </c>
      <c r="K4749" s="70"/>
      <c r="L4749" s="70">
        <f>TRUNC(TRUNC(H4749,8)*J4749,2)</f>
        <v>0.11</v>
      </c>
    </row>
    <row r="4750" ht="21" customHeight="1" spans="1:12">
      <c r="A4750" s="65" t="s">
        <v>3926</v>
      </c>
      <c r="B4750" s="66" t="s">
        <v>3927</v>
      </c>
      <c r="C4750" s="66"/>
      <c r="D4750" s="65" t="s">
        <v>14</v>
      </c>
      <c r="E4750" s="65"/>
      <c r="F4750" s="65"/>
      <c r="G4750" s="65" t="s">
        <v>35</v>
      </c>
      <c r="H4750" s="67">
        <v>1</v>
      </c>
      <c r="I4750" s="67"/>
      <c r="J4750" s="70">
        <v>35.09</v>
      </c>
      <c r="K4750" s="70"/>
      <c r="L4750" s="70">
        <f>TRUNC(TRUNC(H4750,8)*J4750,2)</f>
        <v>35.09</v>
      </c>
    </row>
    <row r="4751" ht="15" customHeight="1" spans="1:12">
      <c r="A4751" s="2"/>
      <c r="B4751" s="2"/>
      <c r="C4751" s="2"/>
      <c r="D4751" s="2"/>
      <c r="E4751" s="2"/>
      <c r="F4751" s="2"/>
      <c r="G4751" s="2"/>
      <c r="H4751" s="68" t="s">
        <v>2424</v>
      </c>
      <c r="I4751" s="68"/>
      <c r="J4751" s="68"/>
      <c r="K4751" s="68"/>
      <c r="L4751" s="71">
        <f>SUM(L4749:L4750)</f>
        <v>35.2</v>
      </c>
    </row>
    <row r="4752" ht="15" customHeight="1" spans="1:12">
      <c r="A4752" s="63" t="s">
        <v>2389</v>
      </c>
      <c r="B4752" s="63"/>
      <c r="C4752" s="63"/>
      <c r="D4752" s="64" t="s">
        <v>4</v>
      </c>
      <c r="E4752" s="64"/>
      <c r="F4752" s="64"/>
      <c r="G4752" s="64" t="s">
        <v>2297</v>
      </c>
      <c r="H4752" s="64" t="s">
        <v>2298</v>
      </c>
      <c r="I4752" s="64"/>
      <c r="J4752" s="64" t="s">
        <v>2299</v>
      </c>
      <c r="K4752" s="64"/>
      <c r="L4752" s="64" t="s">
        <v>2300</v>
      </c>
    </row>
    <row r="4753" ht="21" customHeight="1" spans="1:12">
      <c r="A4753" s="65" t="s">
        <v>2673</v>
      </c>
      <c r="B4753" s="66" t="s">
        <v>2674</v>
      </c>
      <c r="C4753" s="66"/>
      <c r="D4753" s="65" t="s">
        <v>14</v>
      </c>
      <c r="E4753" s="65"/>
      <c r="F4753" s="65"/>
      <c r="G4753" s="65" t="s">
        <v>2392</v>
      </c>
      <c r="H4753" s="67">
        <v>0.1102</v>
      </c>
      <c r="I4753" s="67"/>
      <c r="J4753" s="70">
        <v>23.37</v>
      </c>
      <c r="K4753" s="70"/>
      <c r="L4753" s="70">
        <f>TRUNC(TRUNC(H4753,8)*J4753,2)</f>
        <v>2.57</v>
      </c>
    </row>
    <row r="4754" ht="21" customHeight="1" spans="1:12">
      <c r="A4754" s="65" t="s">
        <v>2675</v>
      </c>
      <c r="B4754" s="66" t="s">
        <v>2676</v>
      </c>
      <c r="C4754" s="66"/>
      <c r="D4754" s="65" t="s">
        <v>14</v>
      </c>
      <c r="E4754" s="65"/>
      <c r="F4754" s="65"/>
      <c r="G4754" s="65" t="s">
        <v>2392</v>
      </c>
      <c r="H4754" s="67">
        <v>0.1102</v>
      </c>
      <c r="I4754" s="67"/>
      <c r="J4754" s="70">
        <v>31.5</v>
      </c>
      <c r="K4754" s="70"/>
      <c r="L4754" s="70">
        <f>TRUNC(TRUNC(H4754,8)*J4754,2)</f>
        <v>3.47</v>
      </c>
    </row>
    <row r="4755" ht="18" customHeight="1" spans="1:12">
      <c r="A4755" s="2"/>
      <c r="B4755" s="2"/>
      <c r="C4755" s="2"/>
      <c r="D4755" s="2"/>
      <c r="E4755" s="2"/>
      <c r="F4755" s="2"/>
      <c r="G4755" s="2"/>
      <c r="H4755" s="68" t="s">
        <v>2393</v>
      </c>
      <c r="I4755" s="68"/>
      <c r="J4755" s="68"/>
      <c r="K4755" s="68"/>
      <c r="L4755" s="71">
        <f>SUM(L4753:L4754)</f>
        <v>6.04</v>
      </c>
    </row>
    <row r="4756" ht="15" customHeight="1" spans="1:12">
      <c r="A4756" s="2"/>
      <c r="B4756" s="2"/>
      <c r="C4756" s="2"/>
      <c r="D4756" s="2"/>
      <c r="E4756" s="2"/>
      <c r="F4756" s="2"/>
      <c r="G4756" s="2"/>
      <c r="H4756" s="69" t="s">
        <v>2318</v>
      </c>
      <c r="I4756" s="69"/>
      <c r="J4756" s="69"/>
      <c r="K4756" s="69"/>
      <c r="L4756" s="72">
        <f>SUM(L4751,L4755)</f>
        <v>41.24</v>
      </c>
    </row>
    <row r="4757" ht="9.95" customHeight="1" spans="1:12">
      <c r="A4757" s="2"/>
      <c r="B4757" s="2"/>
      <c r="C4757" s="2"/>
      <c r="D4757" s="2"/>
      <c r="E4757" s="2"/>
      <c r="F4757" s="2"/>
      <c r="G4757" s="2"/>
      <c r="H4757" s="61"/>
      <c r="I4757" s="61"/>
      <c r="J4757" s="61"/>
      <c r="K4757" s="61"/>
      <c r="L4757" s="61"/>
    </row>
    <row r="4758" ht="20.1" customHeight="1" spans="1:12">
      <c r="A4758" s="62" t="s">
        <v>3928</v>
      </c>
      <c r="B4758" s="62"/>
      <c r="C4758" s="62"/>
      <c r="D4758" s="62"/>
      <c r="E4758" s="62"/>
      <c r="F4758" s="62"/>
      <c r="G4758" s="62"/>
      <c r="H4758" s="62"/>
      <c r="I4758" s="62"/>
      <c r="J4758" s="62"/>
      <c r="K4758" s="62"/>
      <c r="L4758" s="62"/>
    </row>
    <row r="4759" ht="15" customHeight="1" spans="1:12">
      <c r="A4759" s="63" t="s">
        <v>2413</v>
      </c>
      <c r="B4759" s="63"/>
      <c r="C4759" s="63"/>
      <c r="D4759" s="64" t="s">
        <v>4</v>
      </c>
      <c r="E4759" s="64"/>
      <c r="F4759" s="64"/>
      <c r="G4759" s="64" t="s">
        <v>2297</v>
      </c>
      <c r="H4759" s="64" t="s">
        <v>2298</v>
      </c>
      <c r="I4759" s="64"/>
      <c r="J4759" s="64" t="s">
        <v>2299</v>
      </c>
      <c r="K4759" s="64"/>
      <c r="L4759" s="64" t="s">
        <v>2300</v>
      </c>
    </row>
    <row r="4760" ht="15" customHeight="1" spans="1:12">
      <c r="A4760" s="65" t="s">
        <v>3915</v>
      </c>
      <c r="B4760" s="66" t="s">
        <v>3916</v>
      </c>
      <c r="C4760" s="66"/>
      <c r="D4760" s="65" t="s">
        <v>14</v>
      </c>
      <c r="E4760" s="65"/>
      <c r="F4760" s="65"/>
      <c r="G4760" s="65" t="s">
        <v>35</v>
      </c>
      <c r="H4760" s="67">
        <v>0.0106</v>
      </c>
      <c r="I4760" s="67"/>
      <c r="J4760" s="70">
        <v>11.32</v>
      </c>
      <c r="K4760" s="70"/>
      <c r="L4760" s="70">
        <f>TRUNC(TRUNC(H4760,8)*J4760,2)</f>
        <v>0.11</v>
      </c>
    </row>
    <row r="4761" ht="21" customHeight="1" spans="1:12">
      <c r="A4761" s="65" t="s">
        <v>3929</v>
      </c>
      <c r="B4761" s="66" t="s">
        <v>3930</v>
      </c>
      <c r="C4761" s="66"/>
      <c r="D4761" s="65" t="s">
        <v>14</v>
      </c>
      <c r="E4761" s="65"/>
      <c r="F4761" s="65"/>
      <c r="G4761" s="65" t="s">
        <v>35</v>
      </c>
      <c r="H4761" s="67">
        <v>1</v>
      </c>
      <c r="I4761" s="67"/>
      <c r="J4761" s="70">
        <v>28.14</v>
      </c>
      <c r="K4761" s="70"/>
      <c r="L4761" s="70">
        <f>TRUNC(TRUNC(H4761,8)*J4761,2)</f>
        <v>28.14</v>
      </c>
    </row>
    <row r="4762" ht="15" customHeight="1" spans="1:12">
      <c r="A4762" s="2"/>
      <c r="B4762" s="2"/>
      <c r="C4762" s="2"/>
      <c r="D4762" s="2"/>
      <c r="E4762" s="2"/>
      <c r="F4762" s="2"/>
      <c r="G4762" s="2"/>
      <c r="H4762" s="68" t="s">
        <v>2424</v>
      </c>
      <c r="I4762" s="68"/>
      <c r="J4762" s="68"/>
      <c r="K4762" s="68"/>
      <c r="L4762" s="71">
        <f>SUM(L4760:L4761)</f>
        <v>28.25</v>
      </c>
    </row>
    <row r="4763" ht="15" customHeight="1" spans="1:12">
      <c r="A4763" s="63" t="s">
        <v>2389</v>
      </c>
      <c r="B4763" s="63"/>
      <c r="C4763" s="63"/>
      <c r="D4763" s="64" t="s">
        <v>4</v>
      </c>
      <c r="E4763" s="64"/>
      <c r="F4763" s="64"/>
      <c r="G4763" s="64" t="s">
        <v>2297</v>
      </c>
      <c r="H4763" s="64" t="s">
        <v>2298</v>
      </c>
      <c r="I4763" s="64"/>
      <c r="J4763" s="64" t="s">
        <v>2299</v>
      </c>
      <c r="K4763" s="64"/>
      <c r="L4763" s="64" t="s">
        <v>2300</v>
      </c>
    </row>
    <row r="4764" ht="21" customHeight="1" spans="1:12">
      <c r="A4764" s="65" t="s">
        <v>2673</v>
      </c>
      <c r="B4764" s="66" t="s">
        <v>2674</v>
      </c>
      <c r="C4764" s="66"/>
      <c r="D4764" s="65" t="s">
        <v>14</v>
      </c>
      <c r="E4764" s="65"/>
      <c r="F4764" s="65"/>
      <c r="G4764" s="65" t="s">
        <v>2392</v>
      </c>
      <c r="H4764" s="67">
        <v>0.1102</v>
      </c>
      <c r="I4764" s="67"/>
      <c r="J4764" s="70">
        <v>23.37</v>
      </c>
      <c r="K4764" s="70"/>
      <c r="L4764" s="70">
        <f>TRUNC(TRUNC(H4764,8)*J4764,2)</f>
        <v>2.57</v>
      </c>
    </row>
    <row r="4765" ht="21" customHeight="1" spans="1:12">
      <c r="A4765" s="65" t="s">
        <v>2675</v>
      </c>
      <c r="B4765" s="66" t="s">
        <v>2676</v>
      </c>
      <c r="C4765" s="66"/>
      <c r="D4765" s="65" t="s">
        <v>14</v>
      </c>
      <c r="E4765" s="65"/>
      <c r="F4765" s="65"/>
      <c r="G4765" s="65" t="s">
        <v>2392</v>
      </c>
      <c r="H4765" s="67">
        <v>0.1102</v>
      </c>
      <c r="I4765" s="67"/>
      <c r="J4765" s="70">
        <v>31.5</v>
      </c>
      <c r="K4765" s="70"/>
      <c r="L4765" s="70">
        <f>TRUNC(TRUNC(H4765,8)*J4765,2)</f>
        <v>3.47</v>
      </c>
    </row>
    <row r="4766" ht="18" customHeight="1" spans="1:12">
      <c r="A4766" s="2"/>
      <c r="B4766" s="2"/>
      <c r="C4766" s="2"/>
      <c r="D4766" s="2"/>
      <c r="E4766" s="2"/>
      <c r="F4766" s="2"/>
      <c r="G4766" s="2"/>
      <c r="H4766" s="68" t="s">
        <v>2393</v>
      </c>
      <c r="I4766" s="68"/>
      <c r="J4766" s="68"/>
      <c r="K4766" s="68"/>
      <c r="L4766" s="71">
        <f>SUM(L4764:L4765)</f>
        <v>6.04</v>
      </c>
    </row>
    <row r="4767" ht="15" customHeight="1" spans="1:12">
      <c r="A4767" s="2"/>
      <c r="B4767" s="2"/>
      <c r="C4767" s="2"/>
      <c r="D4767" s="2"/>
      <c r="E4767" s="2"/>
      <c r="F4767" s="2"/>
      <c r="G4767" s="2"/>
      <c r="H4767" s="69" t="s">
        <v>2318</v>
      </c>
      <c r="I4767" s="69"/>
      <c r="J4767" s="69"/>
      <c r="K4767" s="69"/>
      <c r="L4767" s="72">
        <f>SUM(L4762,L4766)</f>
        <v>34.29</v>
      </c>
    </row>
    <row r="4768" ht="9.95" customHeight="1" spans="1:12">
      <c r="A4768" s="2"/>
      <c r="B4768" s="2"/>
      <c r="C4768" s="2"/>
      <c r="D4768" s="2"/>
      <c r="E4768" s="2"/>
      <c r="F4768" s="2"/>
      <c r="G4768" s="2"/>
      <c r="H4768" s="61"/>
      <c r="I4768" s="61"/>
      <c r="J4768" s="61"/>
      <c r="K4768" s="61"/>
      <c r="L4768" s="61"/>
    </row>
    <row r="4769" ht="20.1" customHeight="1" spans="1:12">
      <c r="A4769" s="62" t="s">
        <v>3931</v>
      </c>
      <c r="B4769" s="62"/>
      <c r="C4769" s="62"/>
      <c r="D4769" s="62"/>
      <c r="E4769" s="62"/>
      <c r="F4769" s="62"/>
      <c r="G4769" s="62"/>
      <c r="H4769" s="62"/>
      <c r="I4769" s="62"/>
      <c r="J4769" s="62"/>
      <c r="K4769" s="62"/>
      <c r="L4769" s="62"/>
    </row>
    <row r="4770" ht="15" customHeight="1" spans="1:12">
      <c r="A4770" s="63" t="s">
        <v>2413</v>
      </c>
      <c r="B4770" s="63"/>
      <c r="C4770" s="63"/>
      <c r="D4770" s="64" t="s">
        <v>4</v>
      </c>
      <c r="E4770" s="64"/>
      <c r="F4770" s="64"/>
      <c r="G4770" s="64" t="s">
        <v>2297</v>
      </c>
      <c r="H4770" s="64" t="s">
        <v>2298</v>
      </c>
      <c r="I4770" s="64"/>
      <c r="J4770" s="64" t="s">
        <v>2299</v>
      </c>
      <c r="K4770" s="64"/>
      <c r="L4770" s="64" t="s">
        <v>2300</v>
      </c>
    </row>
    <row r="4771" ht="15" customHeight="1" spans="1:12">
      <c r="A4771" s="65" t="s">
        <v>3915</v>
      </c>
      <c r="B4771" s="66" t="s">
        <v>3916</v>
      </c>
      <c r="C4771" s="66"/>
      <c r="D4771" s="65" t="s">
        <v>14</v>
      </c>
      <c r="E4771" s="65"/>
      <c r="F4771" s="65"/>
      <c r="G4771" s="65" t="s">
        <v>35</v>
      </c>
      <c r="H4771" s="67">
        <v>0.0132</v>
      </c>
      <c r="I4771" s="67"/>
      <c r="J4771" s="70">
        <v>11.32</v>
      </c>
      <c r="K4771" s="70"/>
      <c r="L4771" s="70">
        <f>TRUNC(TRUNC(H4771,8)*J4771,2)</f>
        <v>0.14</v>
      </c>
    </row>
    <row r="4772" ht="21" customHeight="1" spans="1:12">
      <c r="A4772" s="65" t="s">
        <v>3932</v>
      </c>
      <c r="B4772" s="66" t="s">
        <v>3933</v>
      </c>
      <c r="C4772" s="66"/>
      <c r="D4772" s="65" t="s">
        <v>14</v>
      </c>
      <c r="E4772" s="65"/>
      <c r="F4772" s="65"/>
      <c r="G4772" s="65" t="s">
        <v>35</v>
      </c>
      <c r="H4772" s="67">
        <v>1</v>
      </c>
      <c r="I4772" s="67"/>
      <c r="J4772" s="70">
        <v>77.7</v>
      </c>
      <c r="K4772" s="70"/>
      <c r="L4772" s="70">
        <f>TRUNC(TRUNC(H4772,8)*J4772,2)</f>
        <v>77.7</v>
      </c>
    </row>
    <row r="4773" ht="15" customHeight="1" spans="1:12">
      <c r="A4773" s="2"/>
      <c r="B4773" s="2"/>
      <c r="C4773" s="2"/>
      <c r="D4773" s="2"/>
      <c r="E4773" s="2"/>
      <c r="F4773" s="2"/>
      <c r="G4773" s="2"/>
      <c r="H4773" s="68" t="s">
        <v>2424</v>
      </c>
      <c r="I4773" s="68"/>
      <c r="J4773" s="68"/>
      <c r="K4773" s="68"/>
      <c r="L4773" s="71">
        <f>SUM(L4771:L4772)</f>
        <v>77.84</v>
      </c>
    </row>
    <row r="4774" ht="15" customHeight="1" spans="1:12">
      <c r="A4774" s="63" t="s">
        <v>2389</v>
      </c>
      <c r="B4774" s="63"/>
      <c r="C4774" s="63"/>
      <c r="D4774" s="64" t="s">
        <v>4</v>
      </c>
      <c r="E4774" s="64"/>
      <c r="F4774" s="64"/>
      <c r="G4774" s="64" t="s">
        <v>2297</v>
      </c>
      <c r="H4774" s="64" t="s">
        <v>2298</v>
      </c>
      <c r="I4774" s="64"/>
      <c r="J4774" s="64" t="s">
        <v>2299</v>
      </c>
      <c r="K4774" s="64"/>
      <c r="L4774" s="64" t="s">
        <v>2300</v>
      </c>
    </row>
    <row r="4775" ht="21" customHeight="1" spans="1:12">
      <c r="A4775" s="65" t="s">
        <v>2673</v>
      </c>
      <c r="B4775" s="66" t="s">
        <v>2674</v>
      </c>
      <c r="C4775" s="66"/>
      <c r="D4775" s="65" t="s">
        <v>14</v>
      </c>
      <c r="E4775" s="65"/>
      <c r="F4775" s="65"/>
      <c r="G4775" s="65" t="s">
        <v>2392</v>
      </c>
      <c r="H4775" s="67">
        <v>0.1485</v>
      </c>
      <c r="I4775" s="67"/>
      <c r="J4775" s="70">
        <v>23.37</v>
      </c>
      <c r="K4775" s="70"/>
      <c r="L4775" s="70">
        <f>TRUNC(TRUNC(H4775,8)*J4775,2)</f>
        <v>3.47</v>
      </c>
    </row>
    <row r="4776" ht="21" customHeight="1" spans="1:12">
      <c r="A4776" s="65" t="s">
        <v>2675</v>
      </c>
      <c r="B4776" s="66" t="s">
        <v>2676</v>
      </c>
      <c r="C4776" s="66"/>
      <c r="D4776" s="65" t="s">
        <v>14</v>
      </c>
      <c r="E4776" s="65"/>
      <c r="F4776" s="65"/>
      <c r="G4776" s="65" t="s">
        <v>2392</v>
      </c>
      <c r="H4776" s="67">
        <v>0.1485</v>
      </c>
      <c r="I4776" s="67"/>
      <c r="J4776" s="70">
        <v>31.5</v>
      </c>
      <c r="K4776" s="70"/>
      <c r="L4776" s="70">
        <f>TRUNC(TRUNC(H4776,8)*J4776,2)</f>
        <v>4.67</v>
      </c>
    </row>
    <row r="4777" ht="18" customHeight="1" spans="1:12">
      <c r="A4777" s="2"/>
      <c r="B4777" s="2"/>
      <c r="C4777" s="2"/>
      <c r="D4777" s="2"/>
      <c r="E4777" s="2"/>
      <c r="F4777" s="2"/>
      <c r="G4777" s="2"/>
      <c r="H4777" s="68" t="s">
        <v>2393</v>
      </c>
      <c r="I4777" s="68"/>
      <c r="J4777" s="68"/>
      <c r="K4777" s="68"/>
      <c r="L4777" s="71">
        <f>SUM(L4775:L4776)</f>
        <v>8.14</v>
      </c>
    </row>
    <row r="4778" ht="15" customHeight="1" spans="1:12">
      <c r="A4778" s="2"/>
      <c r="B4778" s="2"/>
      <c r="C4778" s="2"/>
      <c r="D4778" s="2"/>
      <c r="E4778" s="2"/>
      <c r="F4778" s="2"/>
      <c r="G4778" s="2"/>
      <c r="H4778" s="69" t="s">
        <v>2318</v>
      </c>
      <c r="I4778" s="69"/>
      <c r="J4778" s="69"/>
      <c r="K4778" s="69"/>
      <c r="L4778" s="72">
        <f>SUM(L4773,L4777)</f>
        <v>85.98</v>
      </c>
    </row>
    <row r="4779" ht="9.95" customHeight="1" spans="1:12">
      <c r="A4779" s="2"/>
      <c r="B4779" s="2"/>
      <c r="C4779" s="2"/>
      <c r="D4779" s="2"/>
      <c r="E4779" s="2"/>
      <c r="F4779" s="2"/>
      <c r="G4779" s="2"/>
      <c r="H4779" s="61"/>
      <c r="I4779" s="61"/>
      <c r="J4779" s="61"/>
      <c r="K4779" s="61"/>
      <c r="L4779" s="61"/>
    </row>
    <row r="4780" ht="20.1" customHeight="1" spans="1:12">
      <c r="A4780" s="62" t="s">
        <v>3934</v>
      </c>
      <c r="B4780" s="62"/>
      <c r="C4780" s="62"/>
      <c r="D4780" s="62"/>
      <c r="E4780" s="62"/>
      <c r="F4780" s="62"/>
      <c r="G4780" s="62"/>
      <c r="H4780" s="62"/>
      <c r="I4780" s="62"/>
      <c r="J4780" s="62"/>
      <c r="K4780" s="62"/>
      <c r="L4780" s="62"/>
    </row>
    <row r="4781" ht="15" customHeight="1" spans="1:12">
      <c r="A4781" s="63" t="s">
        <v>2413</v>
      </c>
      <c r="B4781" s="63"/>
      <c r="C4781" s="63"/>
      <c r="D4781" s="64" t="s">
        <v>4</v>
      </c>
      <c r="E4781" s="64"/>
      <c r="F4781" s="64"/>
      <c r="G4781" s="64" t="s">
        <v>2297</v>
      </c>
      <c r="H4781" s="64" t="s">
        <v>2298</v>
      </c>
      <c r="I4781" s="64"/>
      <c r="J4781" s="64" t="s">
        <v>2299</v>
      </c>
      <c r="K4781" s="64"/>
      <c r="L4781" s="64" t="s">
        <v>2300</v>
      </c>
    </row>
    <row r="4782" ht="15" customHeight="1" spans="1:12">
      <c r="A4782" s="65" t="s">
        <v>3915</v>
      </c>
      <c r="B4782" s="66" t="s">
        <v>3916</v>
      </c>
      <c r="C4782" s="66"/>
      <c r="D4782" s="65" t="s">
        <v>14</v>
      </c>
      <c r="E4782" s="65"/>
      <c r="F4782" s="65"/>
      <c r="G4782" s="65" t="s">
        <v>35</v>
      </c>
      <c r="H4782" s="67">
        <v>0.0192</v>
      </c>
      <c r="I4782" s="67"/>
      <c r="J4782" s="70">
        <v>11.32</v>
      </c>
      <c r="K4782" s="70"/>
      <c r="L4782" s="70">
        <f>TRUNC(TRUNC(H4782,8)*J4782,2)</f>
        <v>0.21</v>
      </c>
    </row>
    <row r="4783" ht="21" customHeight="1" spans="1:12">
      <c r="A4783" s="65" t="s">
        <v>3935</v>
      </c>
      <c r="B4783" s="66" t="s">
        <v>3936</v>
      </c>
      <c r="C4783" s="66"/>
      <c r="D4783" s="65" t="s">
        <v>14</v>
      </c>
      <c r="E4783" s="65"/>
      <c r="F4783" s="65"/>
      <c r="G4783" s="65" t="s">
        <v>35</v>
      </c>
      <c r="H4783" s="67">
        <v>1</v>
      </c>
      <c r="I4783" s="67"/>
      <c r="J4783" s="70">
        <v>139.56</v>
      </c>
      <c r="K4783" s="70"/>
      <c r="L4783" s="70">
        <f>TRUNC(TRUNC(H4783,8)*J4783,2)</f>
        <v>139.56</v>
      </c>
    </row>
    <row r="4784" ht="15" customHeight="1" spans="1:12">
      <c r="A4784" s="2"/>
      <c r="B4784" s="2"/>
      <c r="C4784" s="2"/>
      <c r="D4784" s="2"/>
      <c r="E4784" s="2"/>
      <c r="F4784" s="2"/>
      <c r="G4784" s="2"/>
      <c r="H4784" s="68" t="s">
        <v>2424</v>
      </c>
      <c r="I4784" s="68"/>
      <c r="J4784" s="68"/>
      <c r="K4784" s="68"/>
      <c r="L4784" s="71">
        <f>SUM(L4782:L4783)</f>
        <v>139.77</v>
      </c>
    </row>
    <row r="4785" ht="15" customHeight="1" spans="1:12">
      <c r="A4785" s="63" t="s">
        <v>2389</v>
      </c>
      <c r="B4785" s="63"/>
      <c r="C4785" s="63"/>
      <c r="D4785" s="64" t="s">
        <v>4</v>
      </c>
      <c r="E4785" s="64"/>
      <c r="F4785" s="64"/>
      <c r="G4785" s="64" t="s">
        <v>2297</v>
      </c>
      <c r="H4785" s="64" t="s">
        <v>2298</v>
      </c>
      <c r="I4785" s="64"/>
      <c r="J4785" s="64" t="s">
        <v>2299</v>
      </c>
      <c r="K4785" s="64"/>
      <c r="L4785" s="64" t="s">
        <v>2300</v>
      </c>
    </row>
    <row r="4786" ht="21" customHeight="1" spans="1:12">
      <c r="A4786" s="65" t="s">
        <v>2673</v>
      </c>
      <c r="B4786" s="66" t="s">
        <v>2674</v>
      </c>
      <c r="C4786" s="66"/>
      <c r="D4786" s="65" t="s">
        <v>14</v>
      </c>
      <c r="E4786" s="65"/>
      <c r="F4786" s="65"/>
      <c r="G4786" s="65" t="s">
        <v>2392</v>
      </c>
      <c r="H4786" s="67">
        <v>0.2633</v>
      </c>
      <c r="I4786" s="67"/>
      <c r="J4786" s="70">
        <v>23.37</v>
      </c>
      <c r="K4786" s="70"/>
      <c r="L4786" s="70">
        <f>TRUNC(TRUNC(H4786,8)*J4786,2)</f>
        <v>6.15</v>
      </c>
    </row>
    <row r="4787" ht="21" customHeight="1" spans="1:12">
      <c r="A4787" s="65" t="s">
        <v>2675</v>
      </c>
      <c r="B4787" s="66" t="s">
        <v>2676</v>
      </c>
      <c r="C4787" s="66"/>
      <c r="D4787" s="65" t="s">
        <v>14</v>
      </c>
      <c r="E4787" s="65"/>
      <c r="F4787" s="65"/>
      <c r="G4787" s="65" t="s">
        <v>2392</v>
      </c>
      <c r="H4787" s="67">
        <v>0.2633</v>
      </c>
      <c r="I4787" s="67"/>
      <c r="J4787" s="70">
        <v>31.5</v>
      </c>
      <c r="K4787" s="70"/>
      <c r="L4787" s="70">
        <f>TRUNC(TRUNC(H4787,8)*J4787,2)</f>
        <v>8.29</v>
      </c>
    </row>
    <row r="4788" ht="18" customHeight="1" spans="1:12">
      <c r="A4788" s="2"/>
      <c r="B4788" s="2"/>
      <c r="C4788" s="2"/>
      <c r="D4788" s="2"/>
      <c r="E4788" s="2"/>
      <c r="F4788" s="2"/>
      <c r="G4788" s="2"/>
      <c r="H4788" s="68" t="s">
        <v>2393</v>
      </c>
      <c r="I4788" s="68"/>
      <c r="J4788" s="68"/>
      <c r="K4788" s="68"/>
      <c r="L4788" s="71">
        <f>SUM(L4786:L4787)</f>
        <v>14.44</v>
      </c>
    </row>
    <row r="4789" ht="15" customHeight="1" spans="1:12">
      <c r="A4789" s="2"/>
      <c r="B4789" s="2"/>
      <c r="C4789" s="2"/>
      <c r="D4789" s="2"/>
      <c r="E4789" s="2"/>
      <c r="F4789" s="2"/>
      <c r="G4789" s="2"/>
      <c r="H4789" s="69" t="s">
        <v>2318</v>
      </c>
      <c r="I4789" s="69"/>
      <c r="J4789" s="69"/>
      <c r="K4789" s="69"/>
      <c r="L4789" s="72">
        <f>SUM(L4784,L4788)</f>
        <v>154.21</v>
      </c>
    </row>
    <row r="4790" ht="9.95" customHeight="1" spans="1:12">
      <c r="A4790" s="2"/>
      <c r="B4790" s="2"/>
      <c r="C4790" s="2"/>
      <c r="D4790" s="2"/>
      <c r="E4790" s="2"/>
      <c r="F4790" s="2"/>
      <c r="G4790" s="2"/>
      <c r="H4790" s="61"/>
      <c r="I4790" s="61"/>
      <c r="J4790" s="61"/>
      <c r="K4790" s="61"/>
      <c r="L4790" s="61"/>
    </row>
    <row r="4791" ht="20.1" customHeight="1" spans="1:12">
      <c r="A4791" s="62" t="s">
        <v>3937</v>
      </c>
      <c r="B4791" s="62"/>
      <c r="C4791" s="62"/>
      <c r="D4791" s="62"/>
      <c r="E4791" s="62"/>
      <c r="F4791" s="62"/>
      <c r="G4791" s="62"/>
      <c r="H4791" s="62"/>
      <c r="I4791" s="62"/>
      <c r="J4791" s="62"/>
      <c r="K4791" s="62"/>
      <c r="L4791" s="62"/>
    </row>
    <row r="4792" ht="15" customHeight="1" spans="1:12">
      <c r="A4792" s="63" t="s">
        <v>2413</v>
      </c>
      <c r="B4792" s="63"/>
      <c r="C4792" s="63"/>
      <c r="D4792" s="64" t="s">
        <v>4</v>
      </c>
      <c r="E4792" s="64"/>
      <c r="F4792" s="64"/>
      <c r="G4792" s="64" t="s">
        <v>2297</v>
      </c>
      <c r="H4792" s="64" t="s">
        <v>2298</v>
      </c>
      <c r="I4792" s="64"/>
      <c r="J4792" s="64" t="s">
        <v>2299</v>
      </c>
      <c r="K4792" s="64"/>
      <c r="L4792" s="64" t="s">
        <v>2300</v>
      </c>
    </row>
    <row r="4793" ht="15" customHeight="1" spans="1:12">
      <c r="A4793" s="65" t="s">
        <v>3915</v>
      </c>
      <c r="B4793" s="66" t="s">
        <v>3916</v>
      </c>
      <c r="C4793" s="66"/>
      <c r="D4793" s="65" t="s">
        <v>14</v>
      </c>
      <c r="E4793" s="65"/>
      <c r="F4793" s="65"/>
      <c r="G4793" s="65" t="s">
        <v>35</v>
      </c>
      <c r="H4793" s="67">
        <v>0.024</v>
      </c>
      <c r="I4793" s="67"/>
      <c r="J4793" s="70">
        <v>11.32</v>
      </c>
      <c r="K4793" s="70"/>
      <c r="L4793" s="70">
        <f>TRUNC(TRUNC(H4793,8)*J4793,2)</f>
        <v>0.27</v>
      </c>
    </row>
    <row r="4794" ht="21" customHeight="1" spans="1:12">
      <c r="A4794" s="65" t="s">
        <v>3938</v>
      </c>
      <c r="B4794" s="66" t="s">
        <v>3939</v>
      </c>
      <c r="C4794" s="66"/>
      <c r="D4794" s="65" t="s">
        <v>14</v>
      </c>
      <c r="E4794" s="65"/>
      <c r="F4794" s="65"/>
      <c r="G4794" s="65" t="s">
        <v>35</v>
      </c>
      <c r="H4794" s="67">
        <v>1</v>
      </c>
      <c r="I4794" s="67"/>
      <c r="J4794" s="70">
        <v>215.2</v>
      </c>
      <c r="K4794" s="70"/>
      <c r="L4794" s="70">
        <f>TRUNC(TRUNC(H4794,8)*J4794,2)</f>
        <v>215.2</v>
      </c>
    </row>
    <row r="4795" ht="15" customHeight="1" spans="1:12">
      <c r="A4795" s="2"/>
      <c r="B4795" s="2"/>
      <c r="C4795" s="2"/>
      <c r="D4795" s="2"/>
      <c r="E4795" s="2"/>
      <c r="F4795" s="2"/>
      <c r="G4795" s="2"/>
      <c r="H4795" s="68" t="s">
        <v>2424</v>
      </c>
      <c r="I4795" s="68"/>
      <c r="J4795" s="68"/>
      <c r="K4795" s="68"/>
      <c r="L4795" s="71">
        <f>SUM(L4793:L4794)</f>
        <v>215.47</v>
      </c>
    </row>
    <row r="4796" ht="15" customHeight="1" spans="1:12">
      <c r="A4796" s="63" t="s">
        <v>2389</v>
      </c>
      <c r="B4796" s="63"/>
      <c r="C4796" s="63"/>
      <c r="D4796" s="64" t="s">
        <v>4</v>
      </c>
      <c r="E4796" s="64"/>
      <c r="F4796" s="64"/>
      <c r="G4796" s="64" t="s">
        <v>2297</v>
      </c>
      <c r="H4796" s="64" t="s">
        <v>2298</v>
      </c>
      <c r="I4796" s="64"/>
      <c r="J4796" s="64" t="s">
        <v>2299</v>
      </c>
      <c r="K4796" s="64"/>
      <c r="L4796" s="64" t="s">
        <v>2300</v>
      </c>
    </row>
    <row r="4797" ht="21" customHeight="1" spans="1:12">
      <c r="A4797" s="65" t="s">
        <v>2673</v>
      </c>
      <c r="B4797" s="66" t="s">
        <v>2674</v>
      </c>
      <c r="C4797" s="66"/>
      <c r="D4797" s="65" t="s">
        <v>14</v>
      </c>
      <c r="E4797" s="65"/>
      <c r="F4797" s="65"/>
      <c r="G4797" s="65" t="s">
        <v>2392</v>
      </c>
      <c r="H4797" s="67">
        <v>0.3398</v>
      </c>
      <c r="I4797" s="67"/>
      <c r="J4797" s="70">
        <v>23.37</v>
      </c>
      <c r="K4797" s="70"/>
      <c r="L4797" s="70">
        <f>TRUNC(TRUNC(H4797,8)*J4797,2)</f>
        <v>7.94</v>
      </c>
    </row>
    <row r="4798" ht="21" customHeight="1" spans="1:12">
      <c r="A4798" s="65" t="s">
        <v>2675</v>
      </c>
      <c r="B4798" s="66" t="s">
        <v>2676</v>
      </c>
      <c r="C4798" s="66"/>
      <c r="D4798" s="65" t="s">
        <v>14</v>
      </c>
      <c r="E4798" s="65"/>
      <c r="F4798" s="65"/>
      <c r="G4798" s="65" t="s">
        <v>2392</v>
      </c>
      <c r="H4798" s="67">
        <v>0.3398</v>
      </c>
      <c r="I4798" s="67"/>
      <c r="J4798" s="70">
        <v>31.5</v>
      </c>
      <c r="K4798" s="70"/>
      <c r="L4798" s="70">
        <f>TRUNC(TRUNC(H4798,8)*J4798,2)</f>
        <v>10.7</v>
      </c>
    </row>
    <row r="4799" ht="18" customHeight="1" spans="1:12">
      <c r="A4799" s="2"/>
      <c r="B4799" s="2"/>
      <c r="C4799" s="2"/>
      <c r="D4799" s="2"/>
      <c r="E4799" s="2"/>
      <c r="F4799" s="2"/>
      <c r="G4799" s="2"/>
      <c r="H4799" s="68" t="s">
        <v>2393</v>
      </c>
      <c r="I4799" s="68"/>
      <c r="J4799" s="68"/>
      <c r="K4799" s="68"/>
      <c r="L4799" s="71">
        <f>SUM(L4797:L4798)</f>
        <v>18.64</v>
      </c>
    </row>
    <row r="4800" ht="15" customHeight="1" spans="1:12">
      <c r="A4800" s="2"/>
      <c r="B4800" s="2"/>
      <c r="C4800" s="2"/>
      <c r="D4800" s="2"/>
      <c r="E4800" s="2"/>
      <c r="F4800" s="2"/>
      <c r="G4800" s="2"/>
      <c r="H4800" s="69" t="s">
        <v>2318</v>
      </c>
      <c r="I4800" s="69"/>
      <c r="J4800" s="69"/>
      <c r="K4800" s="69"/>
      <c r="L4800" s="72">
        <f>SUM(L4795,L4799)</f>
        <v>234.11</v>
      </c>
    </row>
    <row r="4801" ht="9.95" customHeight="1" spans="1:12">
      <c r="A4801" s="2"/>
      <c r="B4801" s="2"/>
      <c r="C4801" s="2"/>
      <c r="D4801" s="2"/>
      <c r="E4801" s="2"/>
      <c r="F4801" s="2"/>
      <c r="G4801" s="2"/>
      <c r="H4801" s="61"/>
      <c r="I4801" s="61"/>
      <c r="J4801" s="61"/>
      <c r="K4801" s="61"/>
      <c r="L4801" s="61"/>
    </row>
    <row r="4802" ht="20.1" customHeight="1" spans="1:12">
      <c r="A4802" s="62" t="s">
        <v>3940</v>
      </c>
      <c r="B4802" s="62"/>
      <c r="C4802" s="62"/>
      <c r="D4802" s="62"/>
      <c r="E4802" s="62"/>
      <c r="F4802" s="62"/>
      <c r="G4802" s="62"/>
      <c r="H4802" s="62"/>
      <c r="I4802" s="62"/>
      <c r="J4802" s="62"/>
      <c r="K4802" s="62"/>
      <c r="L4802" s="62"/>
    </row>
    <row r="4803" ht="15" customHeight="1" spans="1:12">
      <c r="A4803" s="63" t="s">
        <v>2413</v>
      </c>
      <c r="B4803" s="63"/>
      <c r="C4803" s="63"/>
      <c r="D4803" s="64" t="s">
        <v>4</v>
      </c>
      <c r="E4803" s="64"/>
      <c r="F4803" s="64"/>
      <c r="G4803" s="64" t="s">
        <v>2297</v>
      </c>
      <c r="H4803" s="64" t="s">
        <v>2298</v>
      </c>
      <c r="I4803" s="64"/>
      <c r="J4803" s="64" t="s">
        <v>2299</v>
      </c>
      <c r="K4803" s="64"/>
      <c r="L4803" s="64" t="s">
        <v>2300</v>
      </c>
    </row>
    <row r="4804" ht="15" customHeight="1" spans="1:12">
      <c r="A4804" s="65" t="s">
        <v>3915</v>
      </c>
      <c r="B4804" s="66" t="s">
        <v>3916</v>
      </c>
      <c r="C4804" s="66"/>
      <c r="D4804" s="65" t="s">
        <v>14</v>
      </c>
      <c r="E4804" s="65"/>
      <c r="F4804" s="65"/>
      <c r="G4804" s="65" t="s">
        <v>35</v>
      </c>
      <c r="H4804" s="67">
        <v>0.0192</v>
      </c>
      <c r="I4804" s="67"/>
      <c r="J4804" s="70">
        <v>11.32</v>
      </c>
      <c r="K4804" s="70"/>
      <c r="L4804" s="70">
        <f>TRUNC(TRUNC(H4804,8)*J4804,2)</f>
        <v>0.21</v>
      </c>
    </row>
    <row r="4805" ht="21" customHeight="1" spans="1:12">
      <c r="A4805" s="65" t="s">
        <v>3941</v>
      </c>
      <c r="B4805" s="66" t="s">
        <v>3942</v>
      </c>
      <c r="C4805" s="66"/>
      <c r="D4805" s="65" t="s">
        <v>14</v>
      </c>
      <c r="E4805" s="65"/>
      <c r="F4805" s="65"/>
      <c r="G4805" s="65" t="s">
        <v>35</v>
      </c>
      <c r="H4805" s="67">
        <v>1</v>
      </c>
      <c r="I4805" s="67"/>
      <c r="J4805" s="70">
        <v>116.71</v>
      </c>
      <c r="K4805" s="70"/>
      <c r="L4805" s="70">
        <f>TRUNC(TRUNC(H4805,8)*J4805,2)</f>
        <v>116.71</v>
      </c>
    </row>
    <row r="4806" ht="15" customHeight="1" spans="1:12">
      <c r="A4806" s="2"/>
      <c r="B4806" s="2"/>
      <c r="C4806" s="2"/>
      <c r="D4806" s="2"/>
      <c r="E4806" s="2"/>
      <c r="F4806" s="2"/>
      <c r="G4806" s="2"/>
      <c r="H4806" s="68" t="s">
        <v>2424</v>
      </c>
      <c r="I4806" s="68"/>
      <c r="J4806" s="68"/>
      <c r="K4806" s="68"/>
      <c r="L4806" s="71">
        <f>SUM(L4804:L4805)</f>
        <v>116.92</v>
      </c>
    </row>
    <row r="4807" ht="15" customHeight="1" spans="1:12">
      <c r="A4807" s="63" t="s">
        <v>2389</v>
      </c>
      <c r="B4807" s="63"/>
      <c r="C4807" s="63"/>
      <c r="D4807" s="64" t="s">
        <v>4</v>
      </c>
      <c r="E4807" s="64"/>
      <c r="F4807" s="64"/>
      <c r="G4807" s="64" t="s">
        <v>2297</v>
      </c>
      <c r="H4807" s="64" t="s">
        <v>2298</v>
      </c>
      <c r="I4807" s="64"/>
      <c r="J4807" s="64" t="s">
        <v>2299</v>
      </c>
      <c r="K4807" s="64"/>
      <c r="L4807" s="64" t="s">
        <v>2300</v>
      </c>
    </row>
    <row r="4808" ht="21" customHeight="1" spans="1:12">
      <c r="A4808" s="65" t="s">
        <v>2673</v>
      </c>
      <c r="B4808" s="66" t="s">
        <v>2674</v>
      </c>
      <c r="C4808" s="66"/>
      <c r="D4808" s="65" t="s">
        <v>14</v>
      </c>
      <c r="E4808" s="65"/>
      <c r="F4808" s="65"/>
      <c r="G4808" s="65" t="s">
        <v>2392</v>
      </c>
      <c r="H4808" s="67">
        <v>0.2633</v>
      </c>
      <c r="I4808" s="67"/>
      <c r="J4808" s="70">
        <v>23.37</v>
      </c>
      <c r="K4808" s="70"/>
      <c r="L4808" s="70">
        <f>TRUNC(TRUNC(H4808,8)*J4808,2)</f>
        <v>6.15</v>
      </c>
    </row>
    <row r="4809" ht="21" customHeight="1" spans="1:12">
      <c r="A4809" s="65" t="s">
        <v>2675</v>
      </c>
      <c r="B4809" s="66" t="s">
        <v>2676</v>
      </c>
      <c r="C4809" s="66"/>
      <c r="D4809" s="65" t="s">
        <v>14</v>
      </c>
      <c r="E4809" s="65"/>
      <c r="F4809" s="65"/>
      <c r="G4809" s="65" t="s">
        <v>2392</v>
      </c>
      <c r="H4809" s="67">
        <v>0.2633</v>
      </c>
      <c r="I4809" s="67"/>
      <c r="J4809" s="70">
        <v>31.5</v>
      </c>
      <c r="K4809" s="70"/>
      <c r="L4809" s="70">
        <f>TRUNC(TRUNC(H4809,8)*J4809,2)</f>
        <v>8.29</v>
      </c>
    </row>
    <row r="4810" ht="18" customHeight="1" spans="1:12">
      <c r="A4810" s="2"/>
      <c r="B4810" s="2"/>
      <c r="C4810" s="2"/>
      <c r="D4810" s="2"/>
      <c r="E4810" s="2"/>
      <c r="F4810" s="2"/>
      <c r="G4810" s="2"/>
      <c r="H4810" s="68" t="s">
        <v>2393</v>
      </c>
      <c r="I4810" s="68"/>
      <c r="J4810" s="68"/>
      <c r="K4810" s="68"/>
      <c r="L4810" s="71">
        <f>SUM(L4808:L4809)</f>
        <v>14.44</v>
      </c>
    </row>
    <row r="4811" ht="15" customHeight="1" spans="1:12">
      <c r="A4811" s="2"/>
      <c r="B4811" s="2"/>
      <c r="C4811" s="2"/>
      <c r="D4811" s="2"/>
      <c r="E4811" s="2"/>
      <c r="F4811" s="2"/>
      <c r="G4811" s="2"/>
      <c r="H4811" s="69" t="s">
        <v>2318</v>
      </c>
      <c r="I4811" s="69"/>
      <c r="J4811" s="69"/>
      <c r="K4811" s="69"/>
      <c r="L4811" s="72">
        <f>SUM(L4806,L4810)</f>
        <v>131.36</v>
      </c>
    </row>
    <row r="4812" ht="9.95" customHeight="1" spans="1:12">
      <c r="A4812" s="2"/>
      <c r="B4812" s="2"/>
      <c r="C4812" s="2"/>
      <c r="D4812" s="2"/>
      <c r="E4812" s="2"/>
      <c r="F4812" s="2"/>
      <c r="G4812" s="2"/>
      <c r="H4812" s="61"/>
      <c r="I4812" s="61"/>
      <c r="J4812" s="61"/>
      <c r="K4812" s="61"/>
      <c r="L4812" s="61"/>
    </row>
    <row r="4813" ht="20.1" customHeight="1" spans="1:12">
      <c r="A4813" s="62" t="s">
        <v>3943</v>
      </c>
      <c r="B4813" s="62"/>
      <c r="C4813" s="62"/>
      <c r="D4813" s="62"/>
      <c r="E4813" s="62"/>
      <c r="F4813" s="62"/>
      <c r="G4813" s="62"/>
      <c r="H4813" s="62"/>
      <c r="I4813" s="62"/>
      <c r="J4813" s="62"/>
      <c r="K4813" s="62"/>
      <c r="L4813" s="62"/>
    </row>
    <row r="4814" ht="15" customHeight="1" spans="1:12">
      <c r="A4814" s="63" t="s">
        <v>2413</v>
      </c>
      <c r="B4814" s="63"/>
      <c r="C4814" s="63"/>
      <c r="D4814" s="64" t="s">
        <v>4</v>
      </c>
      <c r="E4814" s="64"/>
      <c r="F4814" s="64"/>
      <c r="G4814" s="64" t="s">
        <v>2297</v>
      </c>
      <c r="H4814" s="64" t="s">
        <v>2298</v>
      </c>
      <c r="I4814" s="64"/>
      <c r="J4814" s="64" t="s">
        <v>2299</v>
      </c>
      <c r="K4814" s="64"/>
      <c r="L4814" s="64" t="s">
        <v>2300</v>
      </c>
    </row>
    <row r="4815" ht="15" customHeight="1" spans="1:12">
      <c r="A4815" s="65" t="s">
        <v>3915</v>
      </c>
      <c r="B4815" s="66" t="s">
        <v>3916</v>
      </c>
      <c r="C4815" s="66"/>
      <c r="D4815" s="65" t="s">
        <v>14</v>
      </c>
      <c r="E4815" s="65"/>
      <c r="F4815" s="65"/>
      <c r="G4815" s="65" t="s">
        <v>35</v>
      </c>
      <c r="H4815" s="67">
        <v>0.012</v>
      </c>
      <c r="I4815" s="67"/>
      <c r="J4815" s="70">
        <v>11.32</v>
      </c>
      <c r="K4815" s="70"/>
      <c r="L4815" s="70">
        <f>TRUNC(TRUNC(H4815,8)*J4815,2)</f>
        <v>0.13</v>
      </c>
    </row>
    <row r="4816" ht="21" customHeight="1" spans="1:12">
      <c r="A4816" s="65" t="s">
        <v>3944</v>
      </c>
      <c r="B4816" s="66" t="s">
        <v>3945</v>
      </c>
      <c r="C4816" s="66"/>
      <c r="D4816" s="65" t="s">
        <v>14</v>
      </c>
      <c r="E4816" s="65"/>
      <c r="F4816" s="65"/>
      <c r="G4816" s="65" t="s">
        <v>35</v>
      </c>
      <c r="H4816" s="67">
        <v>1</v>
      </c>
      <c r="I4816" s="67"/>
      <c r="J4816" s="70">
        <v>171.15</v>
      </c>
      <c r="K4816" s="70"/>
      <c r="L4816" s="70">
        <f>TRUNC(TRUNC(H4816,8)*J4816,2)</f>
        <v>171.15</v>
      </c>
    </row>
    <row r="4817" ht="15" customHeight="1" spans="1:12">
      <c r="A4817" s="2"/>
      <c r="B4817" s="2"/>
      <c r="C4817" s="2"/>
      <c r="D4817" s="2"/>
      <c r="E4817" s="2"/>
      <c r="F4817" s="2"/>
      <c r="G4817" s="2"/>
      <c r="H4817" s="68" t="s">
        <v>2424</v>
      </c>
      <c r="I4817" s="68"/>
      <c r="J4817" s="68"/>
      <c r="K4817" s="68"/>
      <c r="L4817" s="71">
        <f>SUM(L4815:L4816)</f>
        <v>171.28</v>
      </c>
    </row>
    <row r="4818" ht="15" customHeight="1" spans="1:12">
      <c r="A4818" s="63" t="s">
        <v>2389</v>
      </c>
      <c r="B4818" s="63"/>
      <c r="C4818" s="63"/>
      <c r="D4818" s="64" t="s">
        <v>4</v>
      </c>
      <c r="E4818" s="64"/>
      <c r="F4818" s="64"/>
      <c r="G4818" s="64" t="s">
        <v>2297</v>
      </c>
      <c r="H4818" s="64" t="s">
        <v>2298</v>
      </c>
      <c r="I4818" s="64"/>
      <c r="J4818" s="64" t="s">
        <v>2299</v>
      </c>
      <c r="K4818" s="64"/>
      <c r="L4818" s="64" t="s">
        <v>2300</v>
      </c>
    </row>
    <row r="4819" ht="21" customHeight="1" spans="1:12">
      <c r="A4819" s="65" t="s">
        <v>2673</v>
      </c>
      <c r="B4819" s="66" t="s">
        <v>2674</v>
      </c>
      <c r="C4819" s="66"/>
      <c r="D4819" s="65" t="s">
        <v>14</v>
      </c>
      <c r="E4819" s="65"/>
      <c r="F4819" s="65"/>
      <c r="G4819" s="65" t="s">
        <v>2392</v>
      </c>
      <c r="H4819" s="67">
        <v>0.1699</v>
      </c>
      <c r="I4819" s="67"/>
      <c r="J4819" s="70">
        <v>23.37</v>
      </c>
      <c r="K4819" s="70"/>
      <c r="L4819" s="70">
        <f>TRUNC(TRUNC(H4819,8)*J4819,2)</f>
        <v>3.97</v>
      </c>
    </row>
    <row r="4820" ht="21" customHeight="1" spans="1:12">
      <c r="A4820" s="65" t="s">
        <v>2675</v>
      </c>
      <c r="B4820" s="66" t="s">
        <v>2676</v>
      </c>
      <c r="C4820" s="66"/>
      <c r="D4820" s="65" t="s">
        <v>14</v>
      </c>
      <c r="E4820" s="65"/>
      <c r="F4820" s="65"/>
      <c r="G4820" s="65" t="s">
        <v>2392</v>
      </c>
      <c r="H4820" s="67">
        <v>0.1699</v>
      </c>
      <c r="I4820" s="67"/>
      <c r="J4820" s="70">
        <v>31.5</v>
      </c>
      <c r="K4820" s="70"/>
      <c r="L4820" s="70">
        <f>TRUNC(TRUNC(H4820,8)*J4820,2)</f>
        <v>5.35</v>
      </c>
    </row>
    <row r="4821" ht="18" customHeight="1" spans="1:12">
      <c r="A4821" s="2"/>
      <c r="B4821" s="2"/>
      <c r="C4821" s="2"/>
      <c r="D4821" s="2"/>
      <c r="E4821" s="2"/>
      <c r="F4821" s="2"/>
      <c r="G4821" s="2"/>
      <c r="H4821" s="68" t="s">
        <v>2393</v>
      </c>
      <c r="I4821" s="68"/>
      <c r="J4821" s="68"/>
      <c r="K4821" s="68"/>
      <c r="L4821" s="71">
        <f>SUM(L4819:L4820)</f>
        <v>9.32</v>
      </c>
    </row>
    <row r="4822" ht="15" customHeight="1" spans="1:12">
      <c r="A4822" s="2"/>
      <c r="B4822" s="2"/>
      <c r="C4822" s="2"/>
      <c r="D4822" s="2"/>
      <c r="E4822" s="2"/>
      <c r="F4822" s="2"/>
      <c r="G4822" s="2"/>
      <c r="H4822" s="69" t="s">
        <v>2318</v>
      </c>
      <c r="I4822" s="69"/>
      <c r="J4822" s="69"/>
      <c r="K4822" s="69"/>
      <c r="L4822" s="72">
        <f>SUM(L4817,L4821)</f>
        <v>180.6</v>
      </c>
    </row>
    <row r="4823" ht="9.95" customHeight="1" spans="1:12">
      <c r="A4823" s="2"/>
      <c r="B4823" s="2"/>
      <c r="C4823" s="2"/>
      <c r="D4823" s="2"/>
      <c r="E4823" s="2"/>
      <c r="F4823" s="2"/>
      <c r="G4823" s="2"/>
      <c r="H4823" s="61"/>
      <c r="I4823" s="61"/>
      <c r="J4823" s="61"/>
      <c r="K4823" s="61"/>
      <c r="L4823" s="61"/>
    </row>
    <row r="4824" ht="20.1" customHeight="1" spans="1:12">
      <c r="A4824" s="62" t="s">
        <v>3946</v>
      </c>
      <c r="B4824" s="62"/>
      <c r="C4824" s="62"/>
      <c r="D4824" s="62"/>
      <c r="E4824" s="62"/>
      <c r="F4824" s="62"/>
      <c r="G4824" s="62"/>
      <c r="H4824" s="62"/>
      <c r="I4824" s="62"/>
      <c r="J4824" s="62"/>
      <c r="K4824" s="62"/>
      <c r="L4824" s="62"/>
    </row>
    <row r="4825" ht="15" customHeight="1" spans="1:12">
      <c r="A4825" s="63" t="s">
        <v>2413</v>
      </c>
      <c r="B4825" s="63"/>
      <c r="C4825" s="63"/>
      <c r="D4825" s="64" t="s">
        <v>4</v>
      </c>
      <c r="E4825" s="64"/>
      <c r="F4825" s="64"/>
      <c r="G4825" s="64" t="s">
        <v>2297</v>
      </c>
      <c r="H4825" s="64" t="s">
        <v>2298</v>
      </c>
      <c r="I4825" s="64"/>
      <c r="J4825" s="64" t="s">
        <v>2299</v>
      </c>
      <c r="K4825" s="64"/>
      <c r="L4825" s="64" t="s">
        <v>2300</v>
      </c>
    </row>
    <row r="4826" ht="21" customHeight="1" spans="1:12">
      <c r="A4826" s="65" t="s">
        <v>3947</v>
      </c>
      <c r="B4826" s="66" t="s">
        <v>3948</v>
      </c>
      <c r="C4826" s="66"/>
      <c r="D4826" s="65" t="s">
        <v>3081</v>
      </c>
      <c r="E4826" s="65"/>
      <c r="F4826" s="65"/>
      <c r="G4826" s="65" t="s">
        <v>35</v>
      </c>
      <c r="H4826" s="67">
        <v>1</v>
      </c>
      <c r="I4826" s="67"/>
      <c r="J4826" s="70">
        <v>280.02</v>
      </c>
      <c r="K4826" s="70"/>
      <c r="L4826" s="70">
        <f>ROUND(ROUND(H4826,8)*J4826,2)</f>
        <v>280.02</v>
      </c>
    </row>
    <row r="4827" ht="15" customHeight="1" spans="1:12">
      <c r="A4827" s="2"/>
      <c r="B4827" s="2"/>
      <c r="C4827" s="2"/>
      <c r="D4827" s="2"/>
      <c r="E4827" s="2"/>
      <c r="F4827" s="2"/>
      <c r="G4827" s="2"/>
      <c r="H4827" s="68" t="s">
        <v>2424</v>
      </c>
      <c r="I4827" s="68"/>
      <c r="J4827" s="68"/>
      <c r="K4827" s="68"/>
      <c r="L4827" s="71">
        <f>SUM(L4826:L4826)</f>
        <v>280.02</v>
      </c>
    </row>
    <row r="4828" ht="15" customHeight="1" spans="1:12">
      <c r="A4828" s="63" t="s">
        <v>2389</v>
      </c>
      <c r="B4828" s="63"/>
      <c r="C4828" s="63"/>
      <c r="D4828" s="64" t="s">
        <v>4</v>
      </c>
      <c r="E4828" s="64"/>
      <c r="F4828" s="64"/>
      <c r="G4828" s="64" t="s">
        <v>2297</v>
      </c>
      <c r="H4828" s="64" t="s">
        <v>2298</v>
      </c>
      <c r="I4828" s="64"/>
      <c r="J4828" s="64" t="s">
        <v>2299</v>
      </c>
      <c r="K4828" s="64"/>
      <c r="L4828" s="64" t="s">
        <v>2300</v>
      </c>
    </row>
    <row r="4829" ht="21" customHeight="1" spans="1:12">
      <c r="A4829" s="65" t="s">
        <v>2673</v>
      </c>
      <c r="B4829" s="66" t="s">
        <v>2674</v>
      </c>
      <c r="C4829" s="66"/>
      <c r="D4829" s="65" t="s">
        <v>14</v>
      </c>
      <c r="E4829" s="65"/>
      <c r="F4829" s="65"/>
      <c r="G4829" s="65" t="s">
        <v>2392</v>
      </c>
      <c r="H4829" s="67">
        <v>0.7039</v>
      </c>
      <c r="I4829" s="67"/>
      <c r="J4829" s="70">
        <v>23.37</v>
      </c>
      <c r="K4829" s="70"/>
      <c r="L4829" s="70">
        <f>ROUND(ROUND(H4829,8)*J4829,2)</f>
        <v>16.45</v>
      </c>
    </row>
    <row r="4830" ht="21" customHeight="1" spans="1:12">
      <c r="A4830" s="65" t="s">
        <v>2675</v>
      </c>
      <c r="B4830" s="66" t="s">
        <v>2676</v>
      </c>
      <c r="C4830" s="66"/>
      <c r="D4830" s="65" t="s">
        <v>14</v>
      </c>
      <c r="E4830" s="65"/>
      <c r="F4830" s="65"/>
      <c r="G4830" s="65" t="s">
        <v>2392</v>
      </c>
      <c r="H4830" s="67">
        <v>0.7039</v>
      </c>
      <c r="I4830" s="67"/>
      <c r="J4830" s="70">
        <v>31.5</v>
      </c>
      <c r="K4830" s="70"/>
      <c r="L4830" s="70">
        <f>ROUND(ROUND(H4830,8)*J4830,2)</f>
        <v>22.17</v>
      </c>
    </row>
    <row r="4831" ht="18" customHeight="1" spans="1:12">
      <c r="A4831" s="2"/>
      <c r="B4831" s="2"/>
      <c r="C4831" s="2"/>
      <c r="D4831" s="2"/>
      <c r="E4831" s="2"/>
      <c r="F4831" s="2"/>
      <c r="G4831" s="2"/>
      <c r="H4831" s="68" t="s">
        <v>2393</v>
      </c>
      <c r="I4831" s="68"/>
      <c r="J4831" s="68"/>
      <c r="K4831" s="68"/>
      <c r="L4831" s="71">
        <f>SUM(L4829:L4830)</f>
        <v>38.62</v>
      </c>
    </row>
    <row r="4832" ht="15" customHeight="1" spans="1:12">
      <c r="A4832" s="93" t="s">
        <v>3949</v>
      </c>
      <c r="B4832" s="93"/>
      <c r="C4832" s="93"/>
      <c r="D4832" s="93"/>
      <c r="E4832" s="2"/>
      <c r="F4832" s="2"/>
      <c r="G4832" s="2"/>
      <c r="H4832" s="69" t="s">
        <v>2318</v>
      </c>
      <c r="I4832" s="69"/>
      <c r="J4832" s="69"/>
      <c r="K4832" s="69"/>
      <c r="L4832" s="72">
        <v>318.64</v>
      </c>
    </row>
    <row r="4833" ht="2.1" customHeight="1" spans="1:12">
      <c r="A4833" s="93"/>
      <c r="B4833" s="93"/>
      <c r="C4833" s="93"/>
      <c r="D4833" s="93"/>
      <c r="E4833" s="2"/>
      <c r="F4833" s="2"/>
      <c r="G4833" s="2"/>
      <c r="H4833" s="2"/>
      <c r="I4833" s="2"/>
      <c r="J4833" s="2"/>
      <c r="K4833" s="2"/>
      <c r="L4833" s="2"/>
    </row>
    <row r="4834" ht="9.95" customHeight="1" spans="1:12">
      <c r="A4834" s="2"/>
      <c r="B4834" s="2"/>
      <c r="C4834" s="2"/>
      <c r="D4834" s="2"/>
      <c r="E4834" s="2"/>
      <c r="F4834" s="2"/>
      <c r="G4834" s="2"/>
      <c r="H4834" s="61"/>
      <c r="I4834" s="61"/>
      <c r="J4834" s="61"/>
      <c r="K4834" s="61"/>
      <c r="L4834" s="61"/>
    </row>
    <row r="4835" ht="20.1" customHeight="1" spans="1:12">
      <c r="A4835" s="62" t="s">
        <v>3950</v>
      </c>
      <c r="B4835" s="62"/>
      <c r="C4835" s="62"/>
      <c r="D4835" s="62"/>
      <c r="E4835" s="62"/>
      <c r="F4835" s="62"/>
      <c r="G4835" s="62"/>
      <c r="H4835" s="62"/>
      <c r="I4835" s="62"/>
      <c r="J4835" s="62"/>
      <c r="K4835" s="62"/>
      <c r="L4835" s="62"/>
    </row>
    <row r="4836" ht="15" customHeight="1" spans="1:12">
      <c r="A4836" s="63" t="s">
        <v>2413</v>
      </c>
      <c r="B4836" s="63"/>
      <c r="C4836" s="63"/>
      <c r="D4836" s="64" t="s">
        <v>4</v>
      </c>
      <c r="E4836" s="64"/>
      <c r="F4836" s="64"/>
      <c r="G4836" s="64" t="s">
        <v>2297</v>
      </c>
      <c r="H4836" s="64" t="s">
        <v>2298</v>
      </c>
      <c r="I4836" s="64"/>
      <c r="J4836" s="64" t="s">
        <v>2299</v>
      </c>
      <c r="K4836" s="64"/>
      <c r="L4836" s="64" t="s">
        <v>2300</v>
      </c>
    </row>
    <row r="4837" ht="15" customHeight="1" spans="1:12">
      <c r="A4837" s="65" t="s">
        <v>3915</v>
      </c>
      <c r="B4837" s="66" t="s">
        <v>3916</v>
      </c>
      <c r="C4837" s="66"/>
      <c r="D4837" s="65" t="s">
        <v>14</v>
      </c>
      <c r="E4837" s="65"/>
      <c r="F4837" s="65"/>
      <c r="G4837" s="65" t="s">
        <v>35</v>
      </c>
      <c r="H4837" s="67">
        <v>0.0106</v>
      </c>
      <c r="I4837" s="67"/>
      <c r="J4837" s="70">
        <v>11.32</v>
      </c>
      <c r="K4837" s="70"/>
      <c r="L4837" s="70">
        <f>TRUNC(TRUNC(H4837,8)*J4837,2)</f>
        <v>0.11</v>
      </c>
    </row>
    <row r="4838" ht="21" customHeight="1" spans="1:12">
      <c r="A4838" s="65" t="s">
        <v>3951</v>
      </c>
      <c r="B4838" s="66" t="s">
        <v>3952</v>
      </c>
      <c r="C4838" s="66"/>
      <c r="D4838" s="65" t="s">
        <v>14</v>
      </c>
      <c r="E4838" s="65"/>
      <c r="F4838" s="65"/>
      <c r="G4838" s="65" t="s">
        <v>35</v>
      </c>
      <c r="H4838" s="67">
        <v>1</v>
      </c>
      <c r="I4838" s="67"/>
      <c r="J4838" s="70">
        <v>57.56</v>
      </c>
      <c r="K4838" s="70"/>
      <c r="L4838" s="70">
        <f>TRUNC(TRUNC(H4838,8)*J4838,2)</f>
        <v>57.56</v>
      </c>
    </row>
    <row r="4839" ht="15" customHeight="1" spans="1:12">
      <c r="A4839" s="2"/>
      <c r="B4839" s="2"/>
      <c r="C4839" s="2"/>
      <c r="D4839" s="2"/>
      <c r="E4839" s="2"/>
      <c r="F4839" s="2"/>
      <c r="G4839" s="2"/>
      <c r="H4839" s="68" t="s">
        <v>2424</v>
      </c>
      <c r="I4839" s="68"/>
      <c r="J4839" s="68"/>
      <c r="K4839" s="68"/>
      <c r="L4839" s="71">
        <f>SUM(L4837:L4838)</f>
        <v>57.67</v>
      </c>
    </row>
    <row r="4840" ht="15" customHeight="1" spans="1:12">
      <c r="A4840" s="63" t="s">
        <v>2389</v>
      </c>
      <c r="B4840" s="63"/>
      <c r="C4840" s="63"/>
      <c r="D4840" s="64" t="s">
        <v>4</v>
      </c>
      <c r="E4840" s="64"/>
      <c r="F4840" s="64"/>
      <c r="G4840" s="64" t="s">
        <v>2297</v>
      </c>
      <c r="H4840" s="64" t="s">
        <v>2298</v>
      </c>
      <c r="I4840" s="64"/>
      <c r="J4840" s="64" t="s">
        <v>2299</v>
      </c>
      <c r="K4840" s="64"/>
      <c r="L4840" s="64" t="s">
        <v>2300</v>
      </c>
    </row>
    <row r="4841" ht="21" customHeight="1" spans="1:12">
      <c r="A4841" s="65" t="s">
        <v>2673</v>
      </c>
      <c r="B4841" s="66" t="s">
        <v>2674</v>
      </c>
      <c r="C4841" s="66"/>
      <c r="D4841" s="65" t="s">
        <v>14</v>
      </c>
      <c r="E4841" s="65"/>
      <c r="F4841" s="65"/>
      <c r="G4841" s="65" t="s">
        <v>2392</v>
      </c>
      <c r="H4841" s="67">
        <v>0.1102</v>
      </c>
      <c r="I4841" s="67"/>
      <c r="J4841" s="70">
        <v>23.37</v>
      </c>
      <c r="K4841" s="70"/>
      <c r="L4841" s="70">
        <f>TRUNC(TRUNC(H4841,8)*J4841,2)</f>
        <v>2.57</v>
      </c>
    </row>
    <row r="4842" ht="21" customHeight="1" spans="1:12">
      <c r="A4842" s="65" t="s">
        <v>2675</v>
      </c>
      <c r="B4842" s="66" t="s">
        <v>2676</v>
      </c>
      <c r="C4842" s="66"/>
      <c r="D4842" s="65" t="s">
        <v>14</v>
      </c>
      <c r="E4842" s="65"/>
      <c r="F4842" s="65"/>
      <c r="G4842" s="65" t="s">
        <v>2392</v>
      </c>
      <c r="H4842" s="67">
        <v>0.1102</v>
      </c>
      <c r="I4842" s="67"/>
      <c r="J4842" s="70">
        <v>31.5</v>
      </c>
      <c r="K4842" s="70"/>
      <c r="L4842" s="70">
        <f>TRUNC(TRUNC(H4842,8)*J4842,2)</f>
        <v>3.47</v>
      </c>
    </row>
    <row r="4843" ht="18" customHeight="1" spans="1:12">
      <c r="A4843" s="2"/>
      <c r="B4843" s="2"/>
      <c r="C4843" s="2"/>
      <c r="D4843" s="2"/>
      <c r="E4843" s="2"/>
      <c r="F4843" s="2"/>
      <c r="G4843" s="2"/>
      <c r="H4843" s="68" t="s">
        <v>2393</v>
      </c>
      <c r="I4843" s="68"/>
      <c r="J4843" s="68"/>
      <c r="K4843" s="68"/>
      <c r="L4843" s="71">
        <f>SUM(L4841:L4842)</f>
        <v>6.04</v>
      </c>
    </row>
    <row r="4844" ht="15" customHeight="1" spans="1:12">
      <c r="A4844" s="2"/>
      <c r="B4844" s="2"/>
      <c r="C4844" s="2"/>
      <c r="D4844" s="2"/>
      <c r="E4844" s="2"/>
      <c r="F4844" s="2"/>
      <c r="G4844" s="2"/>
      <c r="H4844" s="69" t="s">
        <v>2318</v>
      </c>
      <c r="I4844" s="69"/>
      <c r="J4844" s="69"/>
      <c r="K4844" s="69"/>
      <c r="L4844" s="72">
        <f>SUM(L4839,L4843)</f>
        <v>63.71</v>
      </c>
    </row>
    <row r="4845" ht="9.95" customHeight="1" spans="1:12">
      <c r="A4845" s="2"/>
      <c r="B4845" s="2"/>
      <c r="C4845" s="2"/>
      <c r="D4845" s="2"/>
      <c r="E4845" s="2"/>
      <c r="F4845" s="2"/>
      <c r="G4845" s="2"/>
      <c r="H4845" s="61"/>
      <c r="I4845" s="61"/>
      <c r="J4845" s="61"/>
      <c r="K4845" s="61"/>
      <c r="L4845" s="61"/>
    </row>
    <row r="4846" ht="20.1" customHeight="1" spans="1:12">
      <c r="A4846" s="62" t="s">
        <v>3953</v>
      </c>
      <c r="B4846" s="62"/>
      <c r="C4846" s="62"/>
      <c r="D4846" s="62"/>
      <c r="E4846" s="62"/>
      <c r="F4846" s="62"/>
      <c r="G4846" s="62"/>
      <c r="H4846" s="62"/>
      <c r="I4846" s="62"/>
      <c r="J4846" s="62"/>
      <c r="K4846" s="62"/>
      <c r="L4846" s="62"/>
    </row>
    <row r="4847" ht="15" customHeight="1" spans="1:12">
      <c r="A4847" s="63" t="s">
        <v>2413</v>
      </c>
      <c r="B4847" s="63"/>
      <c r="C4847" s="63"/>
      <c r="D4847" s="64" t="s">
        <v>4</v>
      </c>
      <c r="E4847" s="64"/>
      <c r="F4847" s="64"/>
      <c r="G4847" s="64" t="s">
        <v>2297</v>
      </c>
      <c r="H4847" s="64" t="s">
        <v>2298</v>
      </c>
      <c r="I4847" s="64"/>
      <c r="J4847" s="64" t="s">
        <v>2299</v>
      </c>
      <c r="K4847" s="64"/>
      <c r="L4847" s="64" t="s">
        <v>2300</v>
      </c>
    </row>
    <row r="4848" ht="21" customHeight="1" spans="1:12">
      <c r="A4848" s="65" t="s">
        <v>3954</v>
      </c>
      <c r="B4848" s="66" t="s">
        <v>3955</v>
      </c>
      <c r="C4848" s="66"/>
      <c r="D4848" s="65" t="s">
        <v>3081</v>
      </c>
      <c r="E4848" s="65"/>
      <c r="F4848" s="65"/>
      <c r="G4848" s="65" t="s">
        <v>35</v>
      </c>
      <c r="H4848" s="67">
        <v>1</v>
      </c>
      <c r="I4848" s="67"/>
      <c r="J4848" s="70">
        <v>279.99</v>
      </c>
      <c r="K4848" s="70"/>
      <c r="L4848" s="70">
        <f>ROUND(ROUND(H4848,8)*J4848,2)</f>
        <v>279.99</v>
      </c>
    </row>
    <row r="4849" ht="15" customHeight="1" spans="1:12">
      <c r="A4849" s="2"/>
      <c r="B4849" s="2"/>
      <c r="C4849" s="2"/>
      <c r="D4849" s="2"/>
      <c r="E4849" s="2"/>
      <c r="F4849" s="2"/>
      <c r="G4849" s="2"/>
      <c r="H4849" s="68" t="s">
        <v>2424</v>
      </c>
      <c r="I4849" s="68"/>
      <c r="J4849" s="68"/>
      <c r="K4849" s="68"/>
      <c r="L4849" s="71">
        <f>SUM(L4848:L4848)</f>
        <v>279.99</v>
      </c>
    </row>
    <row r="4850" ht="15" customHeight="1" spans="1:12">
      <c r="A4850" s="63" t="s">
        <v>2389</v>
      </c>
      <c r="B4850" s="63"/>
      <c r="C4850" s="63"/>
      <c r="D4850" s="64" t="s">
        <v>4</v>
      </c>
      <c r="E4850" s="64"/>
      <c r="F4850" s="64"/>
      <c r="G4850" s="64" t="s">
        <v>2297</v>
      </c>
      <c r="H4850" s="64" t="s">
        <v>2298</v>
      </c>
      <c r="I4850" s="64"/>
      <c r="J4850" s="64" t="s">
        <v>2299</v>
      </c>
      <c r="K4850" s="64"/>
      <c r="L4850" s="64" t="s">
        <v>2300</v>
      </c>
    </row>
    <row r="4851" ht="21" customHeight="1" spans="1:12">
      <c r="A4851" s="65" t="s">
        <v>2673</v>
      </c>
      <c r="B4851" s="66" t="s">
        <v>2674</v>
      </c>
      <c r="C4851" s="66"/>
      <c r="D4851" s="65" t="s">
        <v>14</v>
      </c>
      <c r="E4851" s="65"/>
      <c r="F4851" s="65"/>
      <c r="G4851" s="65" t="s">
        <v>2392</v>
      </c>
      <c r="H4851" s="67">
        <v>0.7039</v>
      </c>
      <c r="I4851" s="67"/>
      <c r="J4851" s="70">
        <v>23.37</v>
      </c>
      <c r="K4851" s="70"/>
      <c r="L4851" s="70">
        <f>ROUND(ROUND(H4851,8)*J4851,2)</f>
        <v>16.45</v>
      </c>
    </row>
    <row r="4852" ht="21" customHeight="1" spans="1:12">
      <c r="A4852" s="65" t="s">
        <v>2675</v>
      </c>
      <c r="B4852" s="66" t="s">
        <v>2676</v>
      </c>
      <c r="C4852" s="66"/>
      <c r="D4852" s="65" t="s">
        <v>14</v>
      </c>
      <c r="E4852" s="65"/>
      <c r="F4852" s="65"/>
      <c r="G4852" s="65" t="s">
        <v>2392</v>
      </c>
      <c r="H4852" s="67">
        <v>0.7039</v>
      </c>
      <c r="I4852" s="67"/>
      <c r="J4852" s="70">
        <v>31.5</v>
      </c>
      <c r="K4852" s="70"/>
      <c r="L4852" s="70">
        <f>ROUND(ROUND(H4852,8)*J4852,2)</f>
        <v>22.17</v>
      </c>
    </row>
    <row r="4853" ht="18" customHeight="1" spans="1:12">
      <c r="A4853" s="2"/>
      <c r="B4853" s="2"/>
      <c r="C4853" s="2"/>
      <c r="D4853" s="2"/>
      <c r="E4853" s="2"/>
      <c r="F4853" s="2"/>
      <c r="G4853" s="2"/>
      <c r="H4853" s="68" t="s">
        <v>2393</v>
      </c>
      <c r="I4853" s="68"/>
      <c r="J4853" s="68"/>
      <c r="K4853" s="68"/>
      <c r="L4853" s="71">
        <f>SUM(L4851:L4852)</f>
        <v>38.62</v>
      </c>
    </row>
    <row r="4854" ht="15" customHeight="1" spans="1:12">
      <c r="A4854" s="93" t="s">
        <v>3956</v>
      </c>
      <c r="B4854" s="93"/>
      <c r="C4854" s="93"/>
      <c r="D4854" s="93"/>
      <c r="E4854" s="2"/>
      <c r="F4854" s="2"/>
      <c r="G4854" s="2"/>
      <c r="H4854" s="69" t="s">
        <v>2318</v>
      </c>
      <c r="I4854" s="69"/>
      <c r="J4854" s="69"/>
      <c r="K4854" s="69"/>
      <c r="L4854" s="72">
        <v>318.61</v>
      </c>
    </row>
    <row r="4855" ht="9.95" customHeight="1" spans="1:12">
      <c r="A4855" s="2"/>
      <c r="B4855" s="2"/>
      <c r="C4855" s="2"/>
      <c r="D4855" s="2"/>
      <c r="E4855" s="2"/>
      <c r="F4855" s="2"/>
      <c r="G4855" s="2"/>
      <c r="H4855" s="61"/>
      <c r="I4855" s="61"/>
      <c r="J4855" s="61"/>
      <c r="K4855" s="61"/>
      <c r="L4855" s="61"/>
    </row>
    <row r="4856" ht="20.1" customHeight="1" spans="1:12">
      <c r="A4856" s="62" t="s">
        <v>3957</v>
      </c>
      <c r="B4856" s="62"/>
      <c r="C4856" s="62"/>
      <c r="D4856" s="62"/>
      <c r="E4856" s="62"/>
      <c r="F4856" s="62"/>
      <c r="G4856" s="62"/>
      <c r="H4856" s="62"/>
      <c r="I4856" s="62"/>
      <c r="J4856" s="62"/>
      <c r="K4856" s="62"/>
      <c r="L4856" s="62"/>
    </row>
    <row r="4857" ht="15" customHeight="1" spans="1:12">
      <c r="A4857" s="63" t="s">
        <v>2413</v>
      </c>
      <c r="B4857" s="63"/>
      <c r="C4857" s="63"/>
      <c r="D4857" s="64" t="s">
        <v>4</v>
      </c>
      <c r="E4857" s="64"/>
      <c r="F4857" s="64"/>
      <c r="G4857" s="64" t="s">
        <v>2297</v>
      </c>
      <c r="H4857" s="64" t="s">
        <v>2298</v>
      </c>
      <c r="I4857" s="64"/>
      <c r="J4857" s="64" t="s">
        <v>2299</v>
      </c>
      <c r="K4857" s="64"/>
      <c r="L4857" s="64" t="s">
        <v>2300</v>
      </c>
    </row>
    <row r="4858" ht="15" customHeight="1" spans="1:12">
      <c r="A4858" s="65" t="s">
        <v>3915</v>
      </c>
      <c r="B4858" s="66" t="s">
        <v>3916</v>
      </c>
      <c r="C4858" s="66"/>
      <c r="D4858" s="65" t="s">
        <v>14</v>
      </c>
      <c r="E4858" s="65"/>
      <c r="F4858" s="65"/>
      <c r="G4858" s="65" t="s">
        <v>35</v>
      </c>
      <c r="H4858" s="67">
        <v>0.0168</v>
      </c>
      <c r="I4858" s="67"/>
      <c r="J4858" s="70">
        <v>11.32</v>
      </c>
      <c r="K4858" s="70"/>
      <c r="L4858" s="70">
        <f t="shared" ref="L4858:L4863" si="29">ROUND(ROUND(H4858,8)*J4858,2)</f>
        <v>0.19</v>
      </c>
    </row>
    <row r="4859" ht="38.1" customHeight="1" spans="1:12">
      <c r="A4859" s="65" t="s">
        <v>3958</v>
      </c>
      <c r="B4859" s="66" t="s">
        <v>3959</v>
      </c>
      <c r="C4859" s="66"/>
      <c r="D4859" s="65" t="s">
        <v>14</v>
      </c>
      <c r="E4859" s="65"/>
      <c r="F4859" s="65"/>
      <c r="G4859" s="65" t="s">
        <v>35</v>
      </c>
      <c r="H4859" s="67">
        <v>1</v>
      </c>
      <c r="I4859" s="67"/>
      <c r="J4859" s="70">
        <v>1330.79</v>
      </c>
      <c r="K4859" s="70"/>
      <c r="L4859" s="70">
        <f t="shared" si="29"/>
        <v>1330.79</v>
      </c>
    </row>
    <row r="4860" ht="15" customHeight="1" spans="1:12">
      <c r="A4860" s="65" t="s">
        <v>3778</v>
      </c>
      <c r="B4860" s="66" t="s">
        <v>3779</v>
      </c>
      <c r="C4860" s="66"/>
      <c r="D4860" s="65" t="s">
        <v>14</v>
      </c>
      <c r="E4860" s="65"/>
      <c r="F4860" s="65"/>
      <c r="G4860" s="65" t="s">
        <v>35</v>
      </c>
      <c r="H4860" s="67">
        <v>0.1864</v>
      </c>
      <c r="I4860" s="67"/>
      <c r="J4860" s="70">
        <v>2.33</v>
      </c>
      <c r="K4860" s="70"/>
      <c r="L4860" s="70">
        <f t="shared" si="29"/>
        <v>0.43</v>
      </c>
    </row>
    <row r="4861" ht="21" customHeight="1" spans="1:12">
      <c r="A4861" s="65" t="s">
        <v>3799</v>
      </c>
      <c r="B4861" s="66" t="s">
        <v>3800</v>
      </c>
      <c r="C4861" s="66"/>
      <c r="D4861" s="65" t="s">
        <v>14</v>
      </c>
      <c r="E4861" s="65"/>
      <c r="F4861" s="65"/>
      <c r="G4861" s="65" t="s">
        <v>35</v>
      </c>
      <c r="H4861" s="67">
        <v>0.1045</v>
      </c>
      <c r="I4861" s="67"/>
      <c r="J4861" s="70">
        <v>71.57</v>
      </c>
      <c r="K4861" s="70"/>
      <c r="L4861" s="70">
        <f t="shared" si="29"/>
        <v>7.48</v>
      </c>
    </row>
    <row r="4862" ht="15" customHeight="1" spans="1:12">
      <c r="A4862" s="65" t="s">
        <v>3783</v>
      </c>
      <c r="B4862" s="66" t="s">
        <v>3784</v>
      </c>
      <c r="C4862" s="66"/>
      <c r="D4862" s="65" t="s">
        <v>14</v>
      </c>
      <c r="E4862" s="65"/>
      <c r="F4862" s="65"/>
      <c r="G4862" s="65" t="s">
        <v>146</v>
      </c>
      <c r="H4862" s="67">
        <v>2.9905</v>
      </c>
      <c r="I4862" s="67"/>
      <c r="J4862" s="70">
        <v>7.36</v>
      </c>
      <c r="K4862" s="70"/>
      <c r="L4862" s="70">
        <f t="shared" si="29"/>
        <v>22.01</v>
      </c>
    </row>
    <row r="4863" ht="15" customHeight="1" spans="1:12">
      <c r="A4863" s="65" t="s">
        <v>3789</v>
      </c>
      <c r="B4863" s="66" t="s">
        <v>3790</v>
      </c>
      <c r="C4863" s="66"/>
      <c r="D4863" s="65" t="s">
        <v>14</v>
      </c>
      <c r="E4863" s="65"/>
      <c r="F4863" s="65"/>
      <c r="G4863" s="65" t="s">
        <v>146</v>
      </c>
      <c r="H4863" s="67">
        <v>0.9444</v>
      </c>
      <c r="I4863" s="67"/>
      <c r="J4863" s="70">
        <v>12.67</v>
      </c>
      <c r="K4863" s="70"/>
      <c r="L4863" s="70">
        <f t="shared" si="29"/>
        <v>11.97</v>
      </c>
    </row>
    <row r="4864" ht="15" customHeight="1" spans="1:12">
      <c r="A4864" s="2"/>
      <c r="B4864" s="2"/>
      <c r="C4864" s="2"/>
      <c r="D4864" s="2"/>
      <c r="E4864" s="2"/>
      <c r="F4864" s="2"/>
      <c r="G4864" s="2"/>
      <c r="H4864" s="68" t="s">
        <v>2424</v>
      </c>
      <c r="I4864" s="68"/>
      <c r="J4864" s="68"/>
      <c r="K4864" s="68"/>
      <c r="L4864" s="71">
        <f>SUM(L4858:L4863)</f>
        <v>1372.87</v>
      </c>
    </row>
    <row r="4865" ht="15" customHeight="1" spans="1:12">
      <c r="A4865" s="63" t="s">
        <v>2389</v>
      </c>
      <c r="B4865" s="63"/>
      <c r="C4865" s="63"/>
      <c r="D4865" s="64" t="s">
        <v>4</v>
      </c>
      <c r="E4865" s="64"/>
      <c r="F4865" s="64"/>
      <c r="G4865" s="64" t="s">
        <v>2297</v>
      </c>
      <c r="H4865" s="64" t="s">
        <v>2298</v>
      </c>
      <c r="I4865" s="64"/>
      <c r="J4865" s="64" t="s">
        <v>2299</v>
      </c>
      <c r="K4865" s="64"/>
      <c r="L4865" s="64" t="s">
        <v>2300</v>
      </c>
    </row>
    <row r="4866" ht="21" customHeight="1" spans="1:12">
      <c r="A4866" s="65" t="s">
        <v>2673</v>
      </c>
      <c r="B4866" s="66" t="s">
        <v>2674</v>
      </c>
      <c r="C4866" s="66"/>
      <c r="D4866" s="65" t="s">
        <v>14</v>
      </c>
      <c r="E4866" s="65"/>
      <c r="F4866" s="65"/>
      <c r="G4866" s="65" t="s">
        <v>2392</v>
      </c>
      <c r="H4866" s="67">
        <v>1.7039</v>
      </c>
      <c r="I4866" s="67"/>
      <c r="J4866" s="70">
        <v>23.37</v>
      </c>
      <c r="K4866" s="70"/>
      <c r="L4866" s="70">
        <f>ROUND(ROUND(H4866,8)*J4866,2)</f>
        <v>39.82</v>
      </c>
    </row>
    <row r="4867" ht="21" customHeight="1" spans="1:12">
      <c r="A4867" s="65" t="s">
        <v>2675</v>
      </c>
      <c r="B4867" s="66" t="s">
        <v>2676</v>
      </c>
      <c r="C4867" s="66"/>
      <c r="D4867" s="65" t="s">
        <v>14</v>
      </c>
      <c r="E4867" s="65"/>
      <c r="F4867" s="65"/>
      <c r="G4867" s="65" t="s">
        <v>2392</v>
      </c>
      <c r="H4867" s="67">
        <v>1.7039</v>
      </c>
      <c r="I4867" s="67"/>
      <c r="J4867" s="70">
        <v>31.5</v>
      </c>
      <c r="K4867" s="70"/>
      <c r="L4867" s="70">
        <f>ROUND(ROUND(H4867,8)*J4867,2)</f>
        <v>53.67</v>
      </c>
    </row>
    <row r="4868" ht="18" customHeight="1" spans="1:12">
      <c r="A4868" s="2"/>
      <c r="B4868" s="2"/>
      <c r="C4868" s="2"/>
      <c r="D4868" s="2"/>
      <c r="E4868" s="2"/>
      <c r="F4868" s="2"/>
      <c r="G4868" s="2"/>
      <c r="H4868" s="68" t="s">
        <v>2393</v>
      </c>
      <c r="I4868" s="68"/>
      <c r="J4868" s="68"/>
      <c r="K4868" s="68"/>
      <c r="L4868" s="71">
        <f>SUM(L4866:L4867)</f>
        <v>93.49</v>
      </c>
    </row>
    <row r="4869" ht="15" customHeight="1" spans="1:12">
      <c r="A4869" s="93" t="s">
        <v>3960</v>
      </c>
      <c r="B4869" s="93"/>
      <c r="C4869" s="93"/>
      <c r="D4869" s="93"/>
      <c r="E4869" s="2"/>
      <c r="F4869" s="2"/>
      <c r="G4869" s="2"/>
      <c r="H4869" s="69" t="s">
        <v>2318</v>
      </c>
      <c r="I4869" s="69"/>
      <c r="J4869" s="69"/>
      <c r="K4869" s="69"/>
      <c r="L4869" s="72">
        <v>1466.36</v>
      </c>
    </row>
    <row r="4870" ht="9.95" customHeight="1" spans="1:12">
      <c r="A4870" s="2"/>
      <c r="B4870" s="2"/>
      <c r="C4870" s="2"/>
      <c r="D4870" s="2"/>
      <c r="E4870" s="2"/>
      <c r="F4870" s="2"/>
      <c r="G4870" s="2"/>
      <c r="H4870" s="61"/>
      <c r="I4870" s="61"/>
      <c r="J4870" s="61"/>
      <c r="K4870" s="61"/>
      <c r="L4870" s="61"/>
    </row>
    <row r="4871" ht="20.1" customHeight="1" spans="1:12">
      <c r="A4871" s="62" t="s">
        <v>3961</v>
      </c>
      <c r="B4871" s="62"/>
      <c r="C4871" s="62"/>
      <c r="D4871" s="62"/>
      <c r="E4871" s="62"/>
      <c r="F4871" s="62"/>
      <c r="G4871" s="62"/>
      <c r="H4871" s="62"/>
      <c r="I4871" s="62"/>
      <c r="J4871" s="62"/>
      <c r="K4871" s="62"/>
      <c r="L4871" s="62"/>
    </row>
    <row r="4872" ht="15" customHeight="1" spans="1:12">
      <c r="A4872" s="63" t="s">
        <v>2413</v>
      </c>
      <c r="B4872" s="63"/>
      <c r="C4872" s="63"/>
      <c r="D4872" s="64" t="s">
        <v>4</v>
      </c>
      <c r="E4872" s="64"/>
      <c r="F4872" s="64"/>
      <c r="G4872" s="64" t="s">
        <v>2297</v>
      </c>
      <c r="H4872" s="64" t="s">
        <v>2298</v>
      </c>
      <c r="I4872" s="64"/>
      <c r="J4872" s="64" t="s">
        <v>2299</v>
      </c>
      <c r="K4872" s="64"/>
      <c r="L4872" s="64" t="s">
        <v>2300</v>
      </c>
    </row>
    <row r="4873" ht="15" customHeight="1" spans="1:12">
      <c r="A4873" s="65" t="s">
        <v>3778</v>
      </c>
      <c r="B4873" s="66" t="s">
        <v>3779</v>
      </c>
      <c r="C4873" s="66"/>
      <c r="D4873" s="65" t="s">
        <v>14</v>
      </c>
      <c r="E4873" s="65"/>
      <c r="F4873" s="65"/>
      <c r="G4873" s="65" t="s">
        <v>35</v>
      </c>
      <c r="H4873" s="67">
        <v>0.0163</v>
      </c>
      <c r="I4873" s="67"/>
      <c r="J4873" s="70">
        <v>2.33</v>
      </c>
      <c r="K4873" s="70"/>
      <c r="L4873" s="70">
        <f>TRUNC(TRUNC(H4873,8)*J4873,2)</f>
        <v>0.03</v>
      </c>
    </row>
    <row r="4874" ht="21" customHeight="1" spans="1:12">
      <c r="A4874" s="65" t="s">
        <v>3962</v>
      </c>
      <c r="B4874" s="66" t="s">
        <v>3963</v>
      </c>
      <c r="C4874" s="66"/>
      <c r="D4874" s="65" t="s">
        <v>14</v>
      </c>
      <c r="E4874" s="65"/>
      <c r="F4874" s="65"/>
      <c r="G4874" s="65" t="s">
        <v>146</v>
      </c>
      <c r="H4874" s="67">
        <v>1.0549</v>
      </c>
      <c r="I4874" s="67"/>
      <c r="J4874" s="70">
        <v>5.02</v>
      </c>
      <c r="K4874" s="70"/>
      <c r="L4874" s="70">
        <f>TRUNC(TRUNC(H4874,8)*J4874,2)</f>
        <v>5.29</v>
      </c>
    </row>
    <row r="4875" ht="15" customHeight="1" spans="1:12">
      <c r="A4875" s="2"/>
      <c r="B4875" s="2"/>
      <c r="C4875" s="2"/>
      <c r="D4875" s="2"/>
      <c r="E4875" s="2"/>
      <c r="F4875" s="2"/>
      <c r="G4875" s="2"/>
      <c r="H4875" s="68" t="s">
        <v>2424</v>
      </c>
      <c r="I4875" s="68"/>
      <c r="J4875" s="68"/>
      <c r="K4875" s="68"/>
      <c r="L4875" s="71">
        <f>SUM(L4873:L4874)</f>
        <v>5.32</v>
      </c>
    </row>
    <row r="4876" ht="15" customHeight="1" spans="1:12">
      <c r="A4876" s="63" t="s">
        <v>2389</v>
      </c>
      <c r="B4876" s="63"/>
      <c r="C4876" s="63"/>
      <c r="D4876" s="64" t="s">
        <v>4</v>
      </c>
      <c r="E4876" s="64"/>
      <c r="F4876" s="64"/>
      <c r="G4876" s="64" t="s">
        <v>2297</v>
      </c>
      <c r="H4876" s="64" t="s">
        <v>2298</v>
      </c>
      <c r="I4876" s="64"/>
      <c r="J4876" s="64" t="s">
        <v>2299</v>
      </c>
      <c r="K4876" s="64"/>
      <c r="L4876" s="64" t="s">
        <v>2300</v>
      </c>
    </row>
    <row r="4877" ht="21" customHeight="1" spans="1:12">
      <c r="A4877" s="65" t="s">
        <v>2673</v>
      </c>
      <c r="B4877" s="66" t="s">
        <v>2674</v>
      </c>
      <c r="C4877" s="66"/>
      <c r="D4877" s="65" t="s">
        <v>14</v>
      </c>
      <c r="E4877" s="65"/>
      <c r="F4877" s="65"/>
      <c r="G4877" s="65" t="s">
        <v>2392</v>
      </c>
      <c r="H4877" s="67">
        <v>0.293</v>
      </c>
      <c r="I4877" s="67"/>
      <c r="J4877" s="70">
        <v>23.37</v>
      </c>
      <c r="K4877" s="70"/>
      <c r="L4877" s="70">
        <f>TRUNC(TRUNC(H4877,8)*J4877,2)</f>
        <v>6.84</v>
      </c>
    </row>
    <row r="4878" ht="21" customHeight="1" spans="1:12">
      <c r="A4878" s="65" t="s">
        <v>2675</v>
      </c>
      <c r="B4878" s="66" t="s">
        <v>2676</v>
      </c>
      <c r="C4878" s="66"/>
      <c r="D4878" s="65" t="s">
        <v>14</v>
      </c>
      <c r="E4878" s="65"/>
      <c r="F4878" s="65"/>
      <c r="G4878" s="65" t="s">
        <v>2392</v>
      </c>
      <c r="H4878" s="67">
        <v>0.293</v>
      </c>
      <c r="I4878" s="67"/>
      <c r="J4878" s="70">
        <v>31.5</v>
      </c>
      <c r="K4878" s="70"/>
      <c r="L4878" s="70">
        <f>TRUNC(TRUNC(H4878,8)*J4878,2)</f>
        <v>9.22</v>
      </c>
    </row>
    <row r="4879" ht="18" customHeight="1" spans="1:12">
      <c r="A4879" s="2"/>
      <c r="B4879" s="2"/>
      <c r="C4879" s="2"/>
      <c r="D4879" s="2"/>
      <c r="E4879" s="2"/>
      <c r="F4879" s="2"/>
      <c r="G4879" s="2"/>
      <c r="H4879" s="68" t="s">
        <v>2393</v>
      </c>
      <c r="I4879" s="68"/>
      <c r="J4879" s="68"/>
      <c r="K4879" s="68"/>
      <c r="L4879" s="71">
        <f>SUM(L4877:L4878)</f>
        <v>16.06</v>
      </c>
    </row>
    <row r="4880" ht="15" customHeight="1" spans="1:12">
      <c r="A4880" s="2"/>
      <c r="B4880" s="2"/>
      <c r="C4880" s="2"/>
      <c r="D4880" s="2"/>
      <c r="E4880" s="2"/>
      <c r="F4880" s="2"/>
      <c r="G4880" s="2"/>
      <c r="H4880" s="69" t="s">
        <v>2318</v>
      </c>
      <c r="I4880" s="69"/>
      <c r="J4880" s="69"/>
      <c r="K4880" s="69"/>
      <c r="L4880" s="72">
        <f>SUM(L4875,L4879)</f>
        <v>21.38</v>
      </c>
    </row>
    <row r="4881" ht="9.95" customHeight="1" spans="1:12">
      <c r="A4881" s="2"/>
      <c r="B4881" s="2"/>
      <c r="C4881" s="2"/>
      <c r="D4881" s="2"/>
      <c r="E4881" s="2"/>
      <c r="F4881" s="2"/>
      <c r="G4881" s="2"/>
      <c r="H4881" s="61"/>
      <c r="I4881" s="61"/>
      <c r="J4881" s="61"/>
      <c r="K4881" s="61"/>
      <c r="L4881" s="61"/>
    </row>
    <row r="4882" ht="20.1" customHeight="1" spans="1:12">
      <c r="A4882" s="62" t="s">
        <v>3964</v>
      </c>
      <c r="B4882" s="62"/>
      <c r="C4882" s="62"/>
      <c r="D4882" s="62"/>
      <c r="E4882" s="62"/>
      <c r="F4882" s="62"/>
      <c r="G4882" s="62"/>
      <c r="H4882" s="62"/>
      <c r="I4882" s="62"/>
      <c r="J4882" s="62"/>
      <c r="K4882" s="62"/>
      <c r="L4882" s="62"/>
    </row>
    <row r="4883" ht="15" customHeight="1" spans="1:12">
      <c r="A4883" s="63" t="s">
        <v>2413</v>
      </c>
      <c r="B4883" s="63"/>
      <c r="C4883" s="63"/>
      <c r="D4883" s="64" t="s">
        <v>4</v>
      </c>
      <c r="E4883" s="64"/>
      <c r="F4883" s="64"/>
      <c r="G4883" s="64" t="s">
        <v>2297</v>
      </c>
      <c r="H4883" s="64" t="s">
        <v>2298</v>
      </c>
      <c r="I4883" s="64"/>
      <c r="J4883" s="64" t="s">
        <v>2299</v>
      </c>
      <c r="K4883" s="64"/>
      <c r="L4883" s="64" t="s">
        <v>2300</v>
      </c>
    </row>
    <row r="4884" ht="15" customHeight="1" spans="1:12">
      <c r="A4884" s="65" t="s">
        <v>3778</v>
      </c>
      <c r="B4884" s="66" t="s">
        <v>3779</v>
      </c>
      <c r="C4884" s="66"/>
      <c r="D4884" s="65" t="s">
        <v>14</v>
      </c>
      <c r="E4884" s="65"/>
      <c r="F4884" s="65"/>
      <c r="G4884" s="65" t="s">
        <v>35</v>
      </c>
      <c r="H4884" s="67">
        <v>0.0177</v>
      </c>
      <c r="I4884" s="67"/>
      <c r="J4884" s="70">
        <v>2.33</v>
      </c>
      <c r="K4884" s="70"/>
      <c r="L4884" s="70">
        <f>TRUNC(TRUNC(H4884,8)*J4884,2)</f>
        <v>0.04</v>
      </c>
    </row>
    <row r="4885" ht="21" customHeight="1" spans="1:12">
      <c r="A4885" s="65" t="s">
        <v>3965</v>
      </c>
      <c r="B4885" s="66" t="s">
        <v>3966</v>
      </c>
      <c r="C4885" s="66"/>
      <c r="D4885" s="65" t="s">
        <v>14</v>
      </c>
      <c r="E4885" s="65"/>
      <c r="F4885" s="65"/>
      <c r="G4885" s="65" t="s">
        <v>146</v>
      </c>
      <c r="H4885" s="67">
        <v>1.0549</v>
      </c>
      <c r="I4885" s="67"/>
      <c r="J4885" s="70">
        <v>8.29</v>
      </c>
      <c r="K4885" s="70"/>
      <c r="L4885" s="70">
        <f>TRUNC(TRUNC(H4885,8)*J4885,2)</f>
        <v>8.74</v>
      </c>
    </row>
    <row r="4886" ht="15" customHeight="1" spans="1:12">
      <c r="A4886" s="2"/>
      <c r="B4886" s="2"/>
      <c r="C4886" s="2"/>
      <c r="D4886" s="2"/>
      <c r="E4886" s="2"/>
      <c r="F4886" s="2"/>
      <c r="G4886" s="2"/>
      <c r="H4886" s="68" t="s">
        <v>2424</v>
      </c>
      <c r="I4886" s="68"/>
      <c r="J4886" s="68"/>
      <c r="K4886" s="68"/>
      <c r="L4886" s="71">
        <f>SUM(L4884:L4885)</f>
        <v>8.78</v>
      </c>
    </row>
    <row r="4887" ht="15" customHeight="1" spans="1:12">
      <c r="A4887" s="63" t="s">
        <v>2389</v>
      </c>
      <c r="B4887" s="63"/>
      <c r="C4887" s="63"/>
      <c r="D4887" s="64" t="s">
        <v>4</v>
      </c>
      <c r="E4887" s="64"/>
      <c r="F4887" s="64"/>
      <c r="G4887" s="64" t="s">
        <v>2297</v>
      </c>
      <c r="H4887" s="64" t="s">
        <v>2298</v>
      </c>
      <c r="I4887" s="64"/>
      <c r="J4887" s="64" t="s">
        <v>2299</v>
      </c>
      <c r="K4887" s="64"/>
      <c r="L4887" s="64" t="s">
        <v>2300</v>
      </c>
    </row>
    <row r="4888" ht="21" customHeight="1" spans="1:12">
      <c r="A4888" s="65" t="s">
        <v>2673</v>
      </c>
      <c r="B4888" s="66" t="s">
        <v>2674</v>
      </c>
      <c r="C4888" s="66"/>
      <c r="D4888" s="65" t="s">
        <v>14</v>
      </c>
      <c r="E4888" s="65"/>
      <c r="F4888" s="65"/>
      <c r="G4888" s="65" t="s">
        <v>2392</v>
      </c>
      <c r="H4888" s="67">
        <v>0.3182</v>
      </c>
      <c r="I4888" s="67"/>
      <c r="J4888" s="70">
        <v>23.37</v>
      </c>
      <c r="K4888" s="70"/>
      <c r="L4888" s="70">
        <f>TRUNC(TRUNC(H4888,8)*J4888,2)</f>
        <v>7.43</v>
      </c>
    </row>
    <row r="4889" ht="21" customHeight="1" spans="1:12">
      <c r="A4889" s="65" t="s">
        <v>2675</v>
      </c>
      <c r="B4889" s="66" t="s">
        <v>2676</v>
      </c>
      <c r="C4889" s="66"/>
      <c r="D4889" s="65" t="s">
        <v>14</v>
      </c>
      <c r="E4889" s="65"/>
      <c r="F4889" s="65"/>
      <c r="G4889" s="65" t="s">
        <v>2392</v>
      </c>
      <c r="H4889" s="67">
        <v>0.3182</v>
      </c>
      <c r="I4889" s="67"/>
      <c r="J4889" s="70">
        <v>31.5</v>
      </c>
      <c r="K4889" s="70"/>
      <c r="L4889" s="70">
        <f>TRUNC(TRUNC(H4889,8)*J4889,2)</f>
        <v>10.02</v>
      </c>
    </row>
    <row r="4890" ht="18" customHeight="1" spans="1:12">
      <c r="A4890" s="2"/>
      <c r="B4890" s="2"/>
      <c r="C4890" s="2"/>
      <c r="D4890" s="2"/>
      <c r="E4890" s="2"/>
      <c r="F4890" s="2"/>
      <c r="G4890" s="2"/>
      <c r="H4890" s="68" t="s">
        <v>2393</v>
      </c>
      <c r="I4890" s="68"/>
      <c r="J4890" s="68"/>
      <c r="K4890" s="68"/>
      <c r="L4890" s="71">
        <f>SUM(L4888:L4889)</f>
        <v>17.45</v>
      </c>
    </row>
    <row r="4891" ht="15" customHeight="1" spans="1:12">
      <c r="A4891" s="2"/>
      <c r="B4891" s="2"/>
      <c r="C4891" s="2"/>
      <c r="D4891" s="2"/>
      <c r="E4891" s="2"/>
      <c r="F4891" s="2"/>
      <c r="G4891" s="2"/>
      <c r="H4891" s="69" t="s">
        <v>2318</v>
      </c>
      <c r="I4891" s="69"/>
      <c r="J4891" s="69"/>
      <c r="K4891" s="69"/>
      <c r="L4891" s="72">
        <f>SUM(L4886,L4890)</f>
        <v>26.23</v>
      </c>
    </row>
    <row r="4892" ht="9.95" customHeight="1" spans="1:12">
      <c r="A4892" s="2"/>
      <c r="B4892" s="2"/>
      <c r="C4892" s="2"/>
      <c r="D4892" s="2"/>
      <c r="E4892" s="2"/>
      <c r="F4892" s="2"/>
      <c r="G4892" s="2"/>
      <c r="H4892" s="61"/>
      <c r="I4892" s="61"/>
      <c r="J4892" s="61"/>
      <c r="K4892" s="61"/>
      <c r="L4892" s="61"/>
    </row>
    <row r="4893" ht="20.1" customHeight="1" spans="1:12">
      <c r="A4893" s="62" t="s">
        <v>3967</v>
      </c>
      <c r="B4893" s="62"/>
      <c r="C4893" s="62"/>
      <c r="D4893" s="62"/>
      <c r="E4893" s="62"/>
      <c r="F4893" s="62"/>
      <c r="G4893" s="62"/>
      <c r="H4893" s="62"/>
      <c r="I4893" s="62"/>
      <c r="J4893" s="62"/>
      <c r="K4893" s="62"/>
      <c r="L4893" s="62"/>
    </row>
    <row r="4894" ht="15" customHeight="1" spans="1:12">
      <c r="A4894" s="63" t="s">
        <v>2413</v>
      </c>
      <c r="B4894" s="63"/>
      <c r="C4894" s="63"/>
      <c r="D4894" s="64" t="s">
        <v>4</v>
      </c>
      <c r="E4894" s="64"/>
      <c r="F4894" s="64"/>
      <c r="G4894" s="64" t="s">
        <v>2297</v>
      </c>
      <c r="H4894" s="64" t="s">
        <v>2298</v>
      </c>
      <c r="I4894" s="64"/>
      <c r="J4894" s="64" t="s">
        <v>2299</v>
      </c>
      <c r="K4894" s="64"/>
      <c r="L4894" s="64" t="s">
        <v>2300</v>
      </c>
    </row>
    <row r="4895" ht="15" customHeight="1" spans="1:12">
      <c r="A4895" s="65" t="s">
        <v>3778</v>
      </c>
      <c r="B4895" s="66" t="s">
        <v>3779</v>
      </c>
      <c r="C4895" s="66"/>
      <c r="D4895" s="65" t="s">
        <v>14</v>
      </c>
      <c r="E4895" s="65"/>
      <c r="F4895" s="65"/>
      <c r="G4895" s="65" t="s">
        <v>35</v>
      </c>
      <c r="H4895" s="67">
        <v>0.023</v>
      </c>
      <c r="I4895" s="67"/>
      <c r="J4895" s="70">
        <v>2.33</v>
      </c>
      <c r="K4895" s="70"/>
      <c r="L4895" s="70">
        <f>TRUNC(TRUNC(H4895,8)*J4895,2)</f>
        <v>0.05</v>
      </c>
    </row>
    <row r="4896" ht="21" customHeight="1" spans="1:12">
      <c r="A4896" s="65" t="s">
        <v>3965</v>
      </c>
      <c r="B4896" s="66" t="s">
        <v>3966</v>
      </c>
      <c r="C4896" s="66"/>
      <c r="D4896" s="65" t="s">
        <v>14</v>
      </c>
      <c r="E4896" s="65"/>
      <c r="F4896" s="65"/>
      <c r="G4896" s="65" t="s">
        <v>146</v>
      </c>
      <c r="H4896" s="67">
        <v>1.0549</v>
      </c>
      <c r="I4896" s="67"/>
      <c r="J4896" s="70">
        <v>8.29</v>
      </c>
      <c r="K4896" s="70"/>
      <c r="L4896" s="70">
        <f>TRUNC(TRUNC(H4896,8)*J4896,2)</f>
        <v>8.74</v>
      </c>
    </row>
    <row r="4897" ht="15" customHeight="1" spans="1:12">
      <c r="A4897" s="2"/>
      <c r="B4897" s="2"/>
      <c r="C4897" s="2"/>
      <c r="D4897" s="2"/>
      <c r="E4897" s="2"/>
      <c r="F4897" s="2"/>
      <c r="G4897" s="2"/>
      <c r="H4897" s="68" t="s">
        <v>2424</v>
      </c>
      <c r="I4897" s="68"/>
      <c r="J4897" s="68"/>
      <c r="K4897" s="68"/>
      <c r="L4897" s="71">
        <f>SUM(L4895:L4896)</f>
        <v>8.79</v>
      </c>
    </row>
    <row r="4898" ht="15" customHeight="1" spans="1:12">
      <c r="A4898" s="63" t="s">
        <v>2389</v>
      </c>
      <c r="B4898" s="63"/>
      <c r="C4898" s="63"/>
      <c r="D4898" s="64" t="s">
        <v>4</v>
      </c>
      <c r="E4898" s="64"/>
      <c r="F4898" s="64"/>
      <c r="G4898" s="64" t="s">
        <v>2297</v>
      </c>
      <c r="H4898" s="64" t="s">
        <v>2298</v>
      </c>
      <c r="I4898" s="64"/>
      <c r="J4898" s="64" t="s">
        <v>2299</v>
      </c>
      <c r="K4898" s="64"/>
      <c r="L4898" s="64" t="s">
        <v>2300</v>
      </c>
    </row>
    <row r="4899" ht="21" customHeight="1" spans="1:12">
      <c r="A4899" s="65" t="s">
        <v>2673</v>
      </c>
      <c r="B4899" s="66" t="s">
        <v>2674</v>
      </c>
      <c r="C4899" s="66"/>
      <c r="D4899" s="65" t="s">
        <v>14</v>
      </c>
      <c r="E4899" s="65"/>
      <c r="F4899" s="65"/>
      <c r="G4899" s="65" t="s">
        <v>2392</v>
      </c>
      <c r="H4899" s="67">
        <v>0.0415</v>
      </c>
      <c r="I4899" s="67"/>
      <c r="J4899" s="70">
        <v>23.37</v>
      </c>
      <c r="K4899" s="70"/>
      <c r="L4899" s="70">
        <f>TRUNC(TRUNC(H4899,8)*J4899,2)</f>
        <v>0.96</v>
      </c>
    </row>
    <row r="4900" ht="21" customHeight="1" spans="1:12">
      <c r="A4900" s="65" t="s">
        <v>2675</v>
      </c>
      <c r="B4900" s="66" t="s">
        <v>2676</v>
      </c>
      <c r="C4900" s="66"/>
      <c r="D4900" s="65" t="s">
        <v>14</v>
      </c>
      <c r="E4900" s="65"/>
      <c r="F4900" s="65"/>
      <c r="G4900" s="65" t="s">
        <v>2392</v>
      </c>
      <c r="H4900" s="67">
        <v>0.0415</v>
      </c>
      <c r="I4900" s="67"/>
      <c r="J4900" s="70">
        <v>31.5</v>
      </c>
      <c r="K4900" s="70"/>
      <c r="L4900" s="70">
        <f>TRUNC(TRUNC(H4900,8)*J4900,2)</f>
        <v>1.3</v>
      </c>
    </row>
    <row r="4901" ht="18" customHeight="1" spans="1:12">
      <c r="A4901" s="2"/>
      <c r="B4901" s="2"/>
      <c r="C4901" s="2"/>
      <c r="D4901" s="2"/>
      <c r="E4901" s="2"/>
      <c r="F4901" s="2"/>
      <c r="G4901" s="2"/>
      <c r="H4901" s="68" t="s">
        <v>2393</v>
      </c>
      <c r="I4901" s="68"/>
      <c r="J4901" s="68"/>
      <c r="K4901" s="68"/>
      <c r="L4901" s="71">
        <f>SUM(L4899:L4900)</f>
        <v>2.26</v>
      </c>
    </row>
    <row r="4902" ht="15" customHeight="1" spans="1:12">
      <c r="A4902" s="2"/>
      <c r="B4902" s="2"/>
      <c r="C4902" s="2"/>
      <c r="D4902" s="2"/>
      <c r="E4902" s="2"/>
      <c r="F4902" s="2"/>
      <c r="G4902" s="2"/>
      <c r="H4902" s="69" t="s">
        <v>2318</v>
      </c>
      <c r="I4902" s="69"/>
      <c r="J4902" s="69"/>
      <c r="K4902" s="69"/>
      <c r="L4902" s="72">
        <f>SUM(L4897,L4901)</f>
        <v>11.05</v>
      </c>
    </row>
    <row r="4903" ht="9.95" customHeight="1" spans="1:12">
      <c r="A4903" s="2"/>
      <c r="B4903" s="2"/>
      <c r="C4903" s="2"/>
      <c r="D4903" s="2"/>
      <c r="E4903" s="2"/>
      <c r="F4903" s="2"/>
      <c r="G4903" s="2"/>
      <c r="H4903" s="61"/>
      <c r="I4903" s="61"/>
      <c r="J4903" s="61"/>
      <c r="K4903" s="61"/>
      <c r="L4903" s="61"/>
    </row>
    <row r="4904" ht="20.1" customHeight="1" spans="1:12">
      <c r="A4904" s="62" t="s">
        <v>3968</v>
      </c>
      <c r="B4904" s="62"/>
      <c r="C4904" s="62"/>
      <c r="D4904" s="62"/>
      <c r="E4904" s="62"/>
      <c r="F4904" s="62"/>
      <c r="G4904" s="62"/>
      <c r="H4904" s="62"/>
      <c r="I4904" s="62"/>
      <c r="J4904" s="62"/>
      <c r="K4904" s="62"/>
      <c r="L4904" s="62"/>
    </row>
    <row r="4905" ht="15" customHeight="1" spans="1:12">
      <c r="A4905" s="63" t="s">
        <v>2413</v>
      </c>
      <c r="B4905" s="63"/>
      <c r="C4905" s="63"/>
      <c r="D4905" s="64" t="s">
        <v>4</v>
      </c>
      <c r="E4905" s="64"/>
      <c r="F4905" s="64"/>
      <c r="G4905" s="64" t="s">
        <v>2297</v>
      </c>
      <c r="H4905" s="64" t="s">
        <v>2298</v>
      </c>
      <c r="I4905" s="64"/>
      <c r="J4905" s="64" t="s">
        <v>2299</v>
      </c>
      <c r="K4905" s="64"/>
      <c r="L4905" s="64" t="s">
        <v>2300</v>
      </c>
    </row>
    <row r="4906" ht="15" customHeight="1" spans="1:12">
      <c r="A4906" s="65" t="s">
        <v>3778</v>
      </c>
      <c r="B4906" s="66" t="s">
        <v>3779</v>
      </c>
      <c r="C4906" s="66"/>
      <c r="D4906" s="65" t="s">
        <v>14</v>
      </c>
      <c r="E4906" s="65"/>
      <c r="F4906" s="65"/>
      <c r="G4906" s="65" t="s">
        <v>35</v>
      </c>
      <c r="H4906" s="67">
        <v>0.0212</v>
      </c>
      <c r="I4906" s="67"/>
      <c r="J4906" s="70">
        <v>2.33</v>
      </c>
      <c r="K4906" s="70"/>
      <c r="L4906" s="70">
        <f>TRUNC(TRUNC(H4906,8)*J4906,2)</f>
        <v>0.04</v>
      </c>
    </row>
    <row r="4907" ht="21" customHeight="1" spans="1:12">
      <c r="A4907" s="65" t="s">
        <v>3969</v>
      </c>
      <c r="B4907" s="66" t="s">
        <v>3970</v>
      </c>
      <c r="C4907" s="66"/>
      <c r="D4907" s="65" t="s">
        <v>14</v>
      </c>
      <c r="E4907" s="65"/>
      <c r="F4907" s="65"/>
      <c r="G4907" s="65" t="s">
        <v>146</v>
      </c>
      <c r="H4907" s="67">
        <v>1.0549</v>
      </c>
      <c r="I4907" s="67"/>
      <c r="J4907" s="70">
        <v>10.88</v>
      </c>
      <c r="K4907" s="70"/>
      <c r="L4907" s="70">
        <f>TRUNC(TRUNC(H4907,8)*J4907,2)</f>
        <v>11.47</v>
      </c>
    </row>
    <row r="4908" ht="15" customHeight="1" spans="1:12">
      <c r="A4908" s="2"/>
      <c r="B4908" s="2"/>
      <c r="C4908" s="2"/>
      <c r="D4908" s="2"/>
      <c r="E4908" s="2"/>
      <c r="F4908" s="2"/>
      <c r="G4908" s="2"/>
      <c r="H4908" s="68" t="s">
        <v>2424</v>
      </c>
      <c r="I4908" s="68"/>
      <c r="J4908" s="68"/>
      <c r="K4908" s="68"/>
      <c r="L4908" s="71">
        <f>SUM(L4906:L4907)</f>
        <v>11.51</v>
      </c>
    </row>
    <row r="4909" ht="15" customHeight="1" spans="1:12">
      <c r="A4909" s="63" t="s">
        <v>2389</v>
      </c>
      <c r="B4909" s="63"/>
      <c r="C4909" s="63"/>
      <c r="D4909" s="64" t="s">
        <v>4</v>
      </c>
      <c r="E4909" s="64"/>
      <c r="F4909" s="64"/>
      <c r="G4909" s="64" t="s">
        <v>2297</v>
      </c>
      <c r="H4909" s="64" t="s">
        <v>2298</v>
      </c>
      <c r="I4909" s="64"/>
      <c r="J4909" s="64" t="s">
        <v>2299</v>
      </c>
      <c r="K4909" s="64"/>
      <c r="L4909" s="64" t="s">
        <v>2300</v>
      </c>
    </row>
    <row r="4910" ht="21" customHeight="1" spans="1:12">
      <c r="A4910" s="65" t="s">
        <v>2673</v>
      </c>
      <c r="B4910" s="66" t="s">
        <v>2674</v>
      </c>
      <c r="C4910" s="66"/>
      <c r="D4910" s="65" t="s">
        <v>14</v>
      </c>
      <c r="E4910" s="65"/>
      <c r="F4910" s="65"/>
      <c r="G4910" s="65" t="s">
        <v>2392</v>
      </c>
      <c r="H4910" s="67">
        <v>0.3813</v>
      </c>
      <c r="I4910" s="67"/>
      <c r="J4910" s="70">
        <v>23.37</v>
      </c>
      <c r="K4910" s="70"/>
      <c r="L4910" s="70">
        <f>TRUNC(TRUNC(H4910,8)*J4910,2)</f>
        <v>8.91</v>
      </c>
    </row>
    <row r="4911" ht="21" customHeight="1" spans="1:12">
      <c r="A4911" s="65" t="s">
        <v>2675</v>
      </c>
      <c r="B4911" s="66" t="s">
        <v>2676</v>
      </c>
      <c r="C4911" s="66"/>
      <c r="D4911" s="65" t="s">
        <v>14</v>
      </c>
      <c r="E4911" s="65"/>
      <c r="F4911" s="65"/>
      <c r="G4911" s="65" t="s">
        <v>2392</v>
      </c>
      <c r="H4911" s="67">
        <v>0.3813</v>
      </c>
      <c r="I4911" s="67"/>
      <c r="J4911" s="70">
        <v>31.5</v>
      </c>
      <c r="K4911" s="70"/>
      <c r="L4911" s="70">
        <f>TRUNC(TRUNC(H4911,8)*J4911,2)</f>
        <v>12.01</v>
      </c>
    </row>
    <row r="4912" ht="18" customHeight="1" spans="1:12">
      <c r="A4912" s="2"/>
      <c r="B4912" s="2"/>
      <c r="C4912" s="2"/>
      <c r="D4912" s="2"/>
      <c r="E4912" s="2"/>
      <c r="F4912" s="2"/>
      <c r="G4912" s="2"/>
      <c r="H4912" s="68" t="s">
        <v>2393</v>
      </c>
      <c r="I4912" s="68"/>
      <c r="J4912" s="68"/>
      <c r="K4912" s="68"/>
      <c r="L4912" s="71">
        <f>SUM(L4910:L4911)</f>
        <v>20.92</v>
      </c>
    </row>
    <row r="4913" ht="15" customHeight="1" spans="1:12">
      <c r="A4913" s="2"/>
      <c r="B4913" s="2"/>
      <c r="C4913" s="2"/>
      <c r="D4913" s="2"/>
      <c r="E4913" s="2"/>
      <c r="F4913" s="2"/>
      <c r="G4913" s="2"/>
      <c r="H4913" s="69" t="s">
        <v>2318</v>
      </c>
      <c r="I4913" s="69"/>
      <c r="J4913" s="69"/>
      <c r="K4913" s="69"/>
      <c r="L4913" s="72">
        <f>SUM(L4908,L4912)</f>
        <v>32.43</v>
      </c>
    </row>
    <row r="4914" ht="9.95" customHeight="1" spans="1:12">
      <c r="A4914" s="2"/>
      <c r="B4914" s="2"/>
      <c r="C4914" s="2"/>
      <c r="D4914" s="2"/>
      <c r="E4914" s="2"/>
      <c r="F4914" s="2"/>
      <c r="G4914" s="2"/>
      <c r="H4914" s="61"/>
      <c r="I4914" s="61"/>
      <c r="J4914" s="61"/>
      <c r="K4914" s="61"/>
      <c r="L4914" s="61"/>
    </row>
    <row r="4915" ht="20.1" customHeight="1" spans="1:12">
      <c r="A4915" s="62" t="s">
        <v>3971</v>
      </c>
      <c r="B4915" s="62"/>
      <c r="C4915" s="62"/>
      <c r="D4915" s="62"/>
      <c r="E4915" s="62"/>
      <c r="F4915" s="62"/>
      <c r="G4915" s="62"/>
      <c r="H4915" s="62"/>
      <c r="I4915" s="62"/>
      <c r="J4915" s="62"/>
      <c r="K4915" s="62"/>
      <c r="L4915" s="62"/>
    </row>
    <row r="4916" ht="15" customHeight="1" spans="1:12">
      <c r="A4916" s="63" t="s">
        <v>2413</v>
      </c>
      <c r="B4916" s="63"/>
      <c r="C4916" s="63"/>
      <c r="D4916" s="64" t="s">
        <v>4</v>
      </c>
      <c r="E4916" s="64"/>
      <c r="F4916" s="64"/>
      <c r="G4916" s="64" t="s">
        <v>2297</v>
      </c>
      <c r="H4916" s="64" t="s">
        <v>2298</v>
      </c>
      <c r="I4916" s="64"/>
      <c r="J4916" s="64" t="s">
        <v>2299</v>
      </c>
      <c r="K4916" s="64"/>
      <c r="L4916" s="64" t="s">
        <v>2300</v>
      </c>
    </row>
    <row r="4917" ht="15" customHeight="1" spans="1:12">
      <c r="A4917" s="65" t="s">
        <v>3778</v>
      </c>
      <c r="B4917" s="66" t="s">
        <v>3779</v>
      </c>
      <c r="C4917" s="66"/>
      <c r="D4917" s="65" t="s">
        <v>14</v>
      </c>
      <c r="E4917" s="65"/>
      <c r="F4917" s="65"/>
      <c r="G4917" s="65" t="s">
        <v>35</v>
      </c>
      <c r="H4917" s="67">
        <v>0.0085</v>
      </c>
      <c r="I4917" s="67"/>
      <c r="J4917" s="70">
        <v>2.33</v>
      </c>
      <c r="K4917" s="70"/>
      <c r="L4917" s="70">
        <f>TRUNC(TRUNC(H4917,8)*J4917,2)</f>
        <v>0.01</v>
      </c>
    </row>
    <row r="4918" ht="21" customHeight="1" spans="1:12">
      <c r="A4918" s="65" t="s">
        <v>3969</v>
      </c>
      <c r="B4918" s="66" t="s">
        <v>3970</v>
      </c>
      <c r="C4918" s="66"/>
      <c r="D4918" s="65" t="s">
        <v>14</v>
      </c>
      <c r="E4918" s="65"/>
      <c r="F4918" s="65"/>
      <c r="G4918" s="65" t="s">
        <v>146</v>
      </c>
      <c r="H4918" s="67">
        <v>1.0549</v>
      </c>
      <c r="I4918" s="67"/>
      <c r="J4918" s="70">
        <v>10.88</v>
      </c>
      <c r="K4918" s="70"/>
      <c r="L4918" s="70">
        <f>TRUNC(TRUNC(H4918,8)*J4918,2)</f>
        <v>11.47</v>
      </c>
    </row>
    <row r="4919" ht="15" customHeight="1" spans="1:12">
      <c r="A4919" s="2"/>
      <c r="B4919" s="2"/>
      <c r="C4919" s="2"/>
      <c r="D4919" s="2"/>
      <c r="E4919" s="2"/>
      <c r="F4919" s="2"/>
      <c r="G4919" s="2"/>
      <c r="H4919" s="68" t="s">
        <v>2424</v>
      </c>
      <c r="I4919" s="68"/>
      <c r="J4919" s="68"/>
      <c r="K4919" s="68"/>
      <c r="L4919" s="71">
        <f>SUM(L4917:L4918)</f>
        <v>11.48</v>
      </c>
    </row>
    <row r="4920" ht="15" customHeight="1" spans="1:12">
      <c r="A4920" s="63" t="s">
        <v>2389</v>
      </c>
      <c r="B4920" s="63"/>
      <c r="C4920" s="63"/>
      <c r="D4920" s="64" t="s">
        <v>4</v>
      </c>
      <c r="E4920" s="64"/>
      <c r="F4920" s="64"/>
      <c r="G4920" s="64" t="s">
        <v>2297</v>
      </c>
      <c r="H4920" s="64" t="s">
        <v>2298</v>
      </c>
      <c r="I4920" s="64"/>
      <c r="J4920" s="64" t="s">
        <v>2299</v>
      </c>
      <c r="K4920" s="64"/>
      <c r="L4920" s="64" t="s">
        <v>2300</v>
      </c>
    </row>
    <row r="4921" ht="21" customHeight="1" spans="1:12">
      <c r="A4921" s="65" t="s">
        <v>2673</v>
      </c>
      <c r="B4921" s="66" t="s">
        <v>2674</v>
      </c>
      <c r="C4921" s="66"/>
      <c r="D4921" s="65" t="s">
        <v>14</v>
      </c>
      <c r="E4921" s="65"/>
      <c r="F4921" s="65"/>
      <c r="G4921" s="65" t="s">
        <v>2392</v>
      </c>
      <c r="H4921" s="67">
        <v>0.1524</v>
      </c>
      <c r="I4921" s="67"/>
      <c r="J4921" s="70">
        <v>23.37</v>
      </c>
      <c r="K4921" s="70"/>
      <c r="L4921" s="70">
        <f>TRUNC(TRUNC(H4921,8)*J4921,2)</f>
        <v>3.56</v>
      </c>
    </row>
    <row r="4922" ht="21" customHeight="1" spans="1:12">
      <c r="A4922" s="65" t="s">
        <v>2675</v>
      </c>
      <c r="B4922" s="66" t="s">
        <v>2676</v>
      </c>
      <c r="C4922" s="66"/>
      <c r="D4922" s="65" t="s">
        <v>14</v>
      </c>
      <c r="E4922" s="65"/>
      <c r="F4922" s="65"/>
      <c r="G4922" s="65" t="s">
        <v>2392</v>
      </c>
      <c r="H4922" s="67">
        <v>0.1524</v>
      </c>
      <c r="I4922" s="67"/>
      <c r="J4922" s="70">
        <v>31.5</v>
      </c>
      <c r="K4922" s="70"/>
      <c r="L4922" s="70">
        <f>TRUNC(TRUNC(H4922,8)*J4922,2)</f>
        <v>4.8</v>
      </c>
    </row>
    <row r="4923" ht="18" customHeight="1" spans="1:12">
      <c r="A4923" s="2"/>
      <c r="B4923" s="2"/>
      <c r="C4923" s="2"/>
      <c r="D4923" s="2"/>
      <c r="E4923" s="2"/>
      <c r="F4923" s="2"/>
      <c r="G4923" s="2"/>
      <c r="H4923" s="68" t="s">
        <v>2393</v>
      </c>
      <c r="I4923" s="68"/>
      <c r="J4923" s="68"/>
      <c r="K4923" s="68"/>
      <c r="L4923" s="71">
        <f>SUM(L4921:L4922)</f>
        <v>8.36</v>
      </c>
    </row>
    <row r="4924" ht="15" customHeight="1" spans="1:12">
      <c r="A4924" s="2"/>
      <c r="B4924" s="2"/>
      <c r="C4924" s="2"/>
      <c r="D4924" s="2"/>
      <c r="E4924" s="2"/>
      <c r="F4924" s="2"/>
      <c r="G4924" s="2"/>
      <c r="H4924" s="69" t="s">
        <v>2318</v>
      </c>
      <c r="I4924" s="69"/>
      <c r="J4924" s="69"/>
      <c r="K4924" s="69"/>
      <c r="L4924" s="72">
        <f>SUM(L4919,L4923)</f>
        <v>19.84</v>
      </c>
    </row>
    <row r="4925" ht="9.95" customHeight="1" spans="1:12">
      <c r="A4925" s="2"/>
      <c r="B4925" s="2"/>
      <c r="C4925" s="2"/>
      <c r="D4925" s="2"/>
      <c r="E4925" s="2"/>
      <c r="F4925" s="2"/>
      <c r="G4925" s="2"/>
      <c r="H4925" s="61"/>
      <c r="I4925" s="61"/>
      <c r="J4925" s="61"/>
      <c r="K4925" s="61"/>
      <c r="L4925" s="61"/>
    </row>
    <row r="4926" ht="20.1" customHeight="1" spans="1:12">
      <c r="A4926" s="62" t="s">
        <v>3972</v>
      </c>
      <c r="B4926" s="62"/>
      <c r="C4926" s="62"/>
      <c r="D4926" s="62"/>
      <c r="E4926" s="62"/>
      <c r="F4926" s="62"/>
      <c r="G4926" s="62"/>
      <c r="H4926" s="62"/>
      <c r="I4926" s="62"/>
      <c r="J4926" s="62"/>
      <c r="K4926" s="62"/>
      <c r="L4926" s="62"/>
    </row>
    <row r="4927" ht="15" customHeight="1" spans="1:12">
      <c r="A4927" s="63" t="s">
        <v>2413</v>
      </c>
      <c r="B4927" s="63"/>
      <c r="C4927" s="63"/>
      <c r="D4927" s="64" t="s">
        <v>4</v>
      </c>
      <c r="E4927" s="64"/>
      <c r="F4927" s="64"/>
      <c r="G4927" s="64" t="s">
        <v>2297</v>
      </c>
      <c r="H4927" s="64" t="s">
        <v>2298</v>
      </c>
      <c r="I4927" s="64"/>
      <c r="J4927" s="64" t="s">
        <v>2299</v>
      </c>
      <c r="K4927" s="64"/>
      <c r="L4927" s="64" t="s">
        <v>2300</v>
      </c>
    </row>
    <row r="4928" ht="15" customHeight="1" spans="1:12">
      <c r="A4928" s="65" t="s">
        <v>3778</v>
      </c>
      <c r="B4928" s="66" t="s">
        <v>3779</v>
      </c>
      <c r="C4928" s="66"/>
      <c r="D4928" s="65" t="s">
        <v>14</v>
      </c>
      <c r="E4928" s="65"/>
      <c r="F4928" s="65"/>
      <c r="G4928" s="65" t="s">
        <v>35</v>
      </c>
      <c r="H4928" s="67">
        <v>0.0247</v>
      </c>
      <c r="I4928" s="67"/>
      <c r="J4928" s="70">
        <v>2.33</v>
      </c>
      <c r="K4928" s="70"/>
      <c r="L4928" s="70">
        <f>TRUNC(TRUNC(H4928,8)*J4928,2)</f>
        <v>0.05</v>
      </c>
    </row>
    <row r="4929" ht="21" customHeight="1" spans="1:12">
      <c r="A4929" s="65" t="s">
        <v>3973</v>
      </c>
      <c r="B4929" s="66" t="s">
        <v>3974</v>
      </c>
      <c r="C4929" s="66"/>
      <c r="D4929" s="65" t="s">
        <v>14</v>
      </c>
      <c r="E4929" s="65"/>
      <c r="F4929" s="65"/>
      <c r="G4929" s="65" t="s">
        <v>146</v>
      </c>
      <c r="H4929" s="67">
        <v>1.0549</v>
      </c>
      <c r="I4929" s="67"/>
      <c r="J4929" s="70">
        <v>11.49</v>
      </c>
      <c r="K4929" s="70"/>
      <c r="L4929" s="70">
        <f>TRUNC(TRUNC(H4929,8)*J4929,2)</f>
        <v>12.12</v>
      </c>
    </row>
    <row r="4930" ht="15" customHeight="1" spans="1:12">
      <c r="A4930" s="2"/>
      <c r="B4930" s="2"/>
      <c r="C4930" s="2"/>
      <c r="D4930" s="2"/>
      <c r="E4930" s="2"/>
      <c r="F4930" s="2"/>
      <c r="G4930" s="2"/>
      <c r="H4930" s="68" t="s">
        <v>2424</v>
      </c>
      <c r="I4930" s="68"/>
      <c r="J4930" s="68"/>
      <c r="K4930" s="68"/>
      <c r="L4930" s="71">
        <f>SUM(L4928:L4929)</f>
        <v>12.17</v>
      </c>
    </row>
    <row r="4931" ht="15" customHeight="1" spans="1:12">
      <c r="A4931" s="63" t="s">
        <v>2389</v>
      </c>
      <c r="B4931" s="63"/>
      <c r="C4931" s="63"/>
      <c r="D4931" s="64" t="s">
        <v>4</v>
      </c>
      <c r="E4931" s="64"/>
      <c r="F4931" s="64"/>
      <c r="G4931" s="64" t="s">
        <v>2297</v>
      </c>
      <c r="H4931" s="64" t="s">
        <v>2298</v>
      </c>
      <c r="I4931" s="64"/>
      <c r="J4931" s="64" t="s">
        <v>2299</v>
      </c>
      <c r="K4931" s="64"/>
      <c r="L4931" s="64" t="s">
        <v>2300</v>
      </c>
    </row>
    <row r="4932" ht="21" customHeight="1" spans="1:12">
      <c r="A4932" s="65" t="s">
        <v>2673</v>
      </c>
      <c r="B4932" s="66" t="s">
        <v>2674</v>
      </c>
      <c r="C4932" s="66"/>
      <c r="D4932" s="65" t="s">
        <v>14</v>
      </c>
      <c r="E4932" s="65"/>
      <c r="F4932" s="65"/>
      <c r="G4932" s="65" t="s">
        <v>2392</v>
      </c>
      <c r="H4932" s="67">
        <v>0.4444</v>
      </c>
      <c r="I4932" s="67"/>
      <c r="J4932" s="70">
        <v>23.37</v>
      </c>
      <c r="K4932" s="70"/>
      <c r="L4932" s="70">
        <f>TRUNC(TRUNC(H4932,8)*J4932,2)</f>
        <v>10.38</v>
      </c>
    </row>
    <row r="4933" ht="21" customHeight="1" spans="1:12">
      <c r="A4933" s="65" t="s">
        <v>2675</v>
      </c>
      <c r="B4933" s="66" t="s">
        <v>2676</v>
      </c>
      <c r="C4933" s="66"/>
      <c r="D4933" s="65" t="s">
        <v>14</v>
      </c>
      <c r="E4933" s="65"/>
      <c r="F4933" s="65"/>
      <c r="G4933" s="65" t="s">
        <v>2392</v>
      </c>
      <c r="H4933" s="67">
        <v>0.4444</v>
      </c>
      <c r="I4933" s="67"/>
      <c r="J4933" s="70">
        <v>31.5</v>
      </c>
      <c r="K4933" s="70"/>
      <c r="L4933" s="70">
        <f>TRUNC(TRUNC(H4933,8)*J4933,2)</f>
        <v>13.99</v>
      </c>
    </row>
    <row r="4934" ht="18" customHeight="1" spans="1:12">
      <c r="A4934" s="2"/>
      <c r="B4934" s="2"/>
      <c r="C4934" s="2"/>
      <c r="D4934" s="2"/>
      <c r="E4934" s="2"/>
      <c r="F4934" s="2"/>
      <c r="G4934" s="2"/>
      <c r="H4934" s="68" t="s">
        <v>2393</v>
      </c>
      <c r="I4934" s="68"/>
      <c r="J4934" s="68"/>
      <c r="K4934" s="68"/>
      <c r="L4934" s="71">
        <f>SUM(L4932:L4933)</f>
        <v>24.37</v>
      </c>
    </row>
    <row r="4935" ht="15" customHeight="1" spans="1:12">
      <c r="A4935" s="2"/>
      <c r="B4935" s="2"/>
      <c r="C4935" s="2"/>
      <c r="D4935" s="2"/>
      <c r="E4935" s="2"/>
      <c r="F4935" s="2"/>
      <c r="G4935" s="2"/>
      <c r="H4935" s="69" t="s">
        <v>2318</v>
      </c>
      <c r="I4935" s="69"/>
      <c r="J4935" s="69"/>
      <c r="K4935" s="69"/>
      <c r="L4935" s="72">
        <f>SUM(L4930,L4934)</f>
        <v>36.54</v>
      </c>
    </row>
    <row r="4936" ht="9.95" customHeight="1" spans="1:12">
      <c r="A4936" s="2"/>
      <c r="B4936" s="2"/>
      <c r="C4936" s="2"/>
      <c r="D4936" s="2"/>
      <c r="E4936" s="2"/>
      <c r="F4936" s="2"/>
      <c r="G4936" s="2"/>
      <c r="H4936" s="61"/>
      <c r="I4936" s="61"/>
      <c r="J4936" s="61"/>
      <c r="K4936" s="61"/>
      <c r="L4936" s="61"/>
    </row>
    <row r="4937" ht="20.1" customHeight="1" spans="1:12">
      <c r="A4937" s="62" t="s">
        <v>3975</v>
      </c>
      <c r="B4937" s="62"/>
      <c r="C4937" s="62"/>
      <c r="D4937" s="62"/>
      <c r="E4937" s="62"/>
      <c r="F4937" s="62"/>
      <c r="G4937" s="62"/>
      <c r="H4937" s="62"/>
      <c r="I4937" s="62"/>
      <c r="J4937" s="62"/>
      <c r="K4937" s="62"/>
      <c r="L4937" s="62"/>
    </row>
    <row r="4938" ht="15" customHeight="1" spans="1:12">
      <c r="A4938" s="63" t="s">
        <v>2413</v>
      </c>
      <c r="B4938" s="63"/>
      <c r="C4938" s="63"/>
      <c r="D4938" s="64" t="s">
        <v>4</v>
      </c>
      <c r="E4938" s="64"/>
      <c r="F4938" s="64"/>
      <c r="G4938" s="64" t="s">
        <v>2297</v>
      </c>
      <c r="H4938" s="64" t="s">
        <v>2298</v>
      </c>
      <c r="I4938" s="64"/>
      <c r="J4938" s="64" t="s">
        <v>2299</v>
      </c>
      <c r="K4938" s="64"/>
      <c r="L4938" s="64" t="s">
        <v>2300</v>
      </c>
    </row>
    <row r="4939" ht="15" customHeight="1" spans="1:12">
      <c r="A4939" s="65" t="s">
        <v>3778</v>
      </c>
      <c r="B4939" s="66" t="s">
        <v>3779</v>
      </c>
      <c r="C4939" s="66"/>
      <c r="D4939" s="65" t="s">
        <v>14</v>
      </c>
      <c r="E4939" s="65"/>
      <c r="F4939" s="65"/>
      <c r="G4939" s="65" t="s">
        <v>35</v>
      </c>
      <c r="H4939" s="67">
        <v>0.0146</v>
      </c>
      <c r="I4939" s="67"/>
      <c r="J4939" s="70">
        <v>2.33</v>
      </c>
      <c r="K4939" s="70"/>
      <c r="L4939" s="70">
        <f>TRUNC(TRUNC(H4939,8)*J4939,2)</f>
        <v>0.03</v>
      </c>
    </row>
    <row r="4940" ht="21" customHeight="1" spans="1:12">
      <c r="A4940" s="65" t="s">
        <v>3973</v>
      </c>
      <c r="B4940" s="66" t="s">
        <v>3974</v>
      </c>
      <c r="C4940" s="66"/>
      <c r="D4940" s="65" t="s">
        <v>14</v>
      </c>
      <c r="E4940" s="65"/>
      <c r="F4940" s="65"/>
      <c r="G4940" s="65" t="s">
        <v>146</v>
      </c>
      <c r="H4940" s="67">
        <v>1.0549</v>
      </c>
      <c r="I4940" s="67"/>
      <c r="J4940" s="70">
        <v>11.49</v>
      </c>
      <c r="K4940" s="70"/>
      <c r="L4940" s="70">
        <f>TRUNC(TRUNC(H4940,8)*J4940,2)</f>
        <v>12.12</v>
      </c>
    </row>
    <row r="4941" ht="15" customHeight="1" spans="1:12">
      <c r="A4941" s="2"/>
      <c r="B4941" s="2"/>
      <c r="C4941" s="2"/>
      <c r="D4941" s="2"/>
      <c r="E4941" s="2"/>
      <c r="F4941" s="2"/>
      <c r="G4941" s="2"/>
      <c r="H4941" s="68" t="s">
        <v>2424</v>
      </c>
      <c r="I4941" s="68"/>
      <c r="J4941" s="68"/>
      <c r="K4941" s="68"/>
      <c r="L4941" s="71">
        <f>SUM(L4939:L4940)</f>
        <v>12.15</v>
      </c>
    </row>
    <row r="4942" ht="15" customHeight="1" spans="1:12">
      <c r="A4942" s="63" t="s">
        <v>2389</v>
      </c>
      <c r="B4942" s="63"/>
      <c r="C4942" s="63"/>
      <c r="D4942" s="64" t="s">
        <v>4</v>
      </c>
      <c r="E4942" s="64"/>
      <c r="F4942" s="64"/>
      <c r="G4942" s="64" t="s">
        <v>2297</v>
      </c>
      <c r="H4942" s="64" t="s">
        <v>2298</v>
      </c>
      <c r="I4942" s="64"/>
      <c r="J4942" s="64" t="s">
        <v>2299</v>
      </c>
      <c r="K4942" s="64"/>
      <c r="L4942" s="64" t="s">
        <v>2300</v>
      </c>
    </row>
    <row r="4943" ht="21" customHeight="1" spans="1:12">
      <c r="A4943" s="65" t="s">
        <v>2673</v>
      </c>
      <c r="B4943" s="66" t="s">
        <v>2674</v>
      </c>
      <c r="C4943" s="66"/>
      <c r="D4943" s="65" t="s">
        <v>14</v>
      </c>
      <c r="E4943" s="65"/>
      <c r="F4943" s="65"/>
      <c r="G4943" s="65" t="s">
        <v>2392</v>
      </c>
      <c r="H4943" s="67">
        <v>0.2632</v>
      </c>
      <c r="I4943" s="67"/>
      <c r="J4943" s="70">
        <v>23.37</v>
      </c>
      <c r="K4943" s="70"/>
      <c r="L4943" s="70">
        <f>TRUNC(TRUNC(H4943,8)*J4943,2)</f>
        <v>6.15</v>
      </c>
    </row>
    <row r="4944" ht="21" customHeight="1" spans="1:12">
      <c r="A4944" s="65" t="s">
        <v>2675</v>
      </c>
      <c r="B4944" s="66" t="s">
        <v>2676</v>
      </c>
      <c r="C4944" s="66"/>
      <c r="D4944" s="65" t="s">
        <v>14</v>
      </c>
      <c r="E4944" s="65"/>
      <c r="F4944" s="65"/>
      <c r="G4944" s="65" t="s">
        <v>2392</v>
      </c>
      <c r="H4944" s="67">
        <v>0.2632</v>
      </c>
      <c r="I4944" s="67"/>
      <c r="J4944" s="70">
        <v>31.5</v>
      </c>
      <c r="K4944" s="70"/>
      <c r="L4944" s="70">
        <f>TRUNC(TRUNC(H4944,8)*J4944,2)</f>
        <v>8.29</v>
      </c>
    </row>
    <row r="4945" ht="18" customHeight="1" spans="1:12">
      <c r="A4945" s="2"/>
      <c r="B4945" s="2"/>
      <c r="C4945" s="2"/>
      <c r="D4945" s="2"/>
      <c r="E4945" s="2"/>
      <c r="F4945" s="2"/>
      <c r="G4945" s="2"/>
      <c r="H4945" s="68" t="s">
        <v>2393</v>
      </c>
      <c r="I4945" s="68"/>
      <c r="J4945" s="68"/>
      <c r="K4945" s="68"/>
      <c r="L4945" s="71">
        <f>SUM(L4943:L4944)</f>
        <v>14.44</v>
      </c>
    </row>
    <row r="4946" ht="15" customHeight="1" spans="1:12">
      <c r="A4946" s="2"/>
      <c r="B4946" s="2"/>
      <c r="C4946" s="2"/>
      <c r="D4946" s="2"/>
      <c r="E4946" s="2"/>
      <c r="F4946" s="2"/>
      <c r="G4946" s="2"/>
      <c r="H4946" s="69" t="s">
        <v>2318</v>
      </c>
      <c r="I4946" s="69"/>
      <c r="J4946" s="69"/>
      <c r="K4946" s="69"/>
      <c r="L4946" s="72">
        <f>SUM(L4941,L4945)</f>
        <v>26.59</v>
      </c>
    </row>
    <row r="4947" ht="9.95" customHeight="1" spans="1:12">
      <c r="A4947" s="2"/>
      <c r="B4947" s="2"/>
      <c r="C4947" s="2"/>
      <c r="D4947" s="2"/>
      <c r="E4947" s="2"/>
      <c r="F4947" s="2"/>
      <c r="G4947" s="2"/>
      <c r="H4947" s="61"/>
      <c r="I4947" s="61"/>
      <c r="J4947" s="61"/>
      <c r="K4947" s="61"/>
      <c r="L4947" s="61"/>
    </row>
    <row r="4948" ht="20.1" customHeight="1" spans="1:12">
      <c r="A4948" s="62" t="s">
        <v>3976</v>
      </c>
      <c r="B4948" s="62"/>
      <c r="C4948" s="62"/>
      <c r="D4948" s="62"/>
      <c r="E4948" s="62"/>
      <c r="F4948" s="62"/>
      <c r="G4948" s="62"/>
      <c r="H4948" s="62"/>
      <c r="I4948" s="62"/>
      <c r="J4948" s="62"/>
      <c r="K4948" s="62"/>
      <c r="L4948" s="62"/>
    </row>
    <row r="4949" ht="15" customHeight="1" spans="1:12">
      <c r="A4949" s="63" t="s">
        <v>2413</v>
      </c>
      <c r="B4949" s="63"/>
      <c r="C4949" s="63"/>
      <c r="D4949" s="64" t="s">
        <v>4</v>
      </c>
      <c r="E4949" s="64"/>
      <c r="F4949" s="64"/>
      <c r="G4949" s="64" t="s">
        <v>2297</v>
      </c>
      <c r="H4949" s="64" t="s">
        <v>2298</v>
      </c>
      <c r="I4949" s="64"/>
      <c r="J4949" s="64" t="s">
        <v>2299</v>
      </c>
      <c r="K4949" s="64"/>
      <c r="L4949" s="64" t="s">
        <v>2300</v>
      </c>
    </row>
    <row r="4950" ht="29.1" customHeight="1" spans="1:12">
      <c r="A4950" s="65" t="s">
        <v>3977</v>
      </c>
      <c r="B4950" s="66" t="s">
        <v>3978</v>
      </c>
      <c r="C4950" s="66"/>
      <c r="D4950" s="65" t="s">
        <v>14</v>
      </c>
      <c r="E4950" s="65"/>
      <c r="F4950" s="65"/>
      <c r="G4950" s="65" t="s">
        <v>35</v>
      </c>
      <c r="H4950" s="67">
        <v>0.0146</v>
      </c>
      <c r="I4950" s="67"/>
      <c r="J4950" s="70">
        <v>26.07</v>
      </c>
      <c r="K4950" s="70"/>
      <c r="L4950" s="70">
        <f>TRUNC(TRUNC(H4950,8)*J4950,2)</f>
        <v>0.38</v>
      </c>
    </row>
    <row r="4951" ht="21" customHeight="1" spans="1:12">
      <c r="A4951" s="65" t="s">
        <v>3979</v>
      </c>
      <c r="B4951" s="66" t="s">
        <v>3980</v>
      </c>
      <c r="C4951" s="66"/>
      <c r="D4951" s="65" t="s">
        <v>14</v>
      </c>
      <c r="E4951" s="65"/>
      <c r="F4951" s="65"/>
      <c r="G4951" s="65" t="s">
        <v>146</v>
      </c>
      <c r="H4951" s="67">
        <v>1.05</v>
      </c>
      <c r="I4951" s="67"/>
      <c r="J4951" s="70">
        <v>60.69</v>
      </c>
      <c r="K4951" s="70"/>
      <c r="L4951" s="70">
        <f>TRUNC(TRUNC(H4951,8)*J4951,2)</f>
        <v>63.72</v>
      </c>
    </row>
    <row r="4952" ht="15" customHeight="1" spans="1:12">
      <c r="A4952" s="2"/>
      <c r="B4952" s="2"/>
      <c r="C4952" s="2"/>
      <c r="D4952" s="2"/>
      <c r="E4952" s="2"/>
      <c r="F4952" s="2"/>
      <c r="G4952" s="2"/>
      <c r="H4952" s="68" t="s">
        <v>2424</v>
      </c>
      <c r="I4952" s="68"/>
      <c r="J4952" s="68"/>
      <c r="K4952" s="68"/>
      <c r="L4952" s="71">
        <f>SUM(L4950:L4951)</f>
        <v>64.1</v>
      </c>
    </row>
    <row r="4953" ht="15" customHeight="1" spans="1:12">
      <c r="A4953" s="63" t="s">
        <v>2389</v>
      </c>
      <c r="B4953" s="63"/>
      <c r="C4953" s="63"/>
      <c r="D4953" s="64" t="s">
        <v>4</v>
      </c>
      <c r="E4953" s="64"/>
      <c r="F4953" s="64"/>
      <c r="G4953" s="64" t="s">
        <v>2297</v>
      </c>
      <c r="H4953" s="64" t="s">
        <v>2298</v>
      </c>
      <c r="I4953" s="64"/>
      <c r="J4953" s="64" t="s">
        <v>2299</v>
      </c>
      <c r="K4953" s="64"/>
      <c r="L4953" s="64" t="s">
        <v>2300</v>
      </c>
    </row>
    <row r="4954" ht="21" customHeight="1" spans="1:12">
      <c r="A4954" s="65" t="s">
        <v>3981</v>
      </c>
      <c r="B4954" s="66" t="s">
        <v>3982</v>
      </c>
      <c r="C4954" s="66"/>
      <c r="D4954" s="65" t="s">
        <v>14</v>
      </c>
      <c r="E4954" s="65"/>
      <c r="F4954" s="65"/>
      <c r="G4954" s="65" t="s">
        <v>2392</v>
      </c>
      <c r="H4954" s="67">
        <v>0.0892</v>
      </c>
      <c r="I4954" s="67"/>
      <c r="J4954" s="70">
        <v>27.21</v>
      </c>
      <c r="K4954" s="70"/>
      <c r="L4954" s="70">
        <f>TRUNC(TRUNC(H4954,8)*J4954,2)</f>
        <v>2.42</v>
      </c>
    </row>
    <row r="4955" ht="15" customHeight="1" spans="1:12">
      <c r="A4955" s="65" t="s">
        <v>2395</v>
      </c>
      <c r="B4955" s="66" t="s">
        <v>2396</v>
      </c>
      <c r="C4955" s="66"/>
      <c r="D4955" s="65" t="s">
        <v>14</v>
      </c>
      <c r="E4955" s="65"/>
      <c r="F4955" s="65"/>
      <c r="G4955" s="65" t="s">
        <v>2392</v>
      </c>
      <c r="H4955" s="67">
        <v>0.0892</v>
      </c>
      <c r="I4955" s="67"/>
      <c r="J4955" s="70">
        <v>23.23</v>
      </c>
      <c r="K4955" s="70"/>
      <c r="L4955" s="70">
        <f>TRUNC(TRUNC(H4955,8)*J4955,2)</f>
        <v>2.07</v>
      </c>
    </row>
    <row r="4956" ht="18" customHeight="1" spans="1:12">
      <c r="A4956" s="2"/>
      <c r="B4956" s="2"/>
      <c r="C4956" s="2"/>
      <c r="D4956" s="2"/>
      <c r="E4956" s="2"/>
      <c r="F4956" s="2"/>
      <c r="G4956" s="2"/>
      <c r="H4956" s="68" t="s">
        <v>2393</v>
      </c>
      <c r="I4956" s="68"/>
      <c r="J4956" s="68"/>
      <c r="K4956" s="68"/>
      <c r="L4956" s="71">
        <f>SUM(L4954:L4955)</f>
        <v>4.49</v>
      </c>
    </row>
    <row r="4957" ht="15" customHeight="1" spans="1:12">
      <c r="A4957" s="2"/>
      <c r="B4957" s="2"/>
      <c r="C4957" s="2"/>
      <c r="D4957" s="2"/>
      <c r="E4957" s="2"/>
      <c r="F4957" s="2"/>
      <c r="G4957" s="2"/>
      <c r="H4957" s="69" t="s">
        <v>2318</v>
      </c>
      <c r="I4957" s="69"/>
      <c r="J4957" s="69"/>
      <c r="K4957" s="69"/>
      <c r="L4957" s="72">
        <f>SUM(L4952,L4956)</f>
        <v>68.59</v>
      </c>
    </row>
    <row r="4958" ht="9.95" customHeight="1" spans="1:12">
      <c r="A4958" s="2"/>
      <c r="B4958" s="2"/>
      <c r="C4958" s="2"/>
      <c r="D4958" s="2"/>
      <c r="E4958" s="2"/>
      <c r="F4958" s="2"/>
      <c r="G4958" s="2"/>
      <c r="H4958" s="61"/>
      <c r="I4958" s="61"/>
      <c r="J4958" s="61"/>
      <c r="K4958" s="61"/>
      <c r="L4958" s="61"/>
    </row>
    <row r="4959" ht="20.1" customHeight="1" spans="1:12">
      <c r="A4959" s="62" t="s">
        <v>3983</v>
      </c>
      <c r="B4959" s="62"/>
      <c r="C4959" s="62"/>
      <c r="D4959" s="62"/>
      <c r="E4959" s="62"/>
      <c r="F4959" s="62"/>
      <c r="G4959" s="62"/>
      <c r="H4959" s="62"/>
      <c r="I4959" s="62"/>
      <c r="J4959" s="62"/>
      <c r="K4959" s="62"/>
      <c r="L4959" s="62"/>
    </row>
    <row r="4960" ht="15" customHeight="1" spans="1:12">
      <c r="A4960" s="63" t="s">
        <v>2413</v>
      </c>
      <c r="B4960" s="63"/>
      <c r="C4960" s="63"/>
      <c r="D4960" s="64" t="s">
        <v>4</v>
      </c>
      <c r="E4960" s="64"/>
      <c r="F4960" s="64"/>
      <c r="G4960" s="64" t="s">
        <v>2297</v>
      </c>
      <c r="H4960" s="64" t="s">
        <v>2298</v>
      </c>
      <c r="I4960" s="64"/>
      <c r="J4960" s="64" t="s">
        <v>2299</v>
      </c>
      <c r="K4960" s="64"/>
      <c r="L4960" s="64" t="s">
        <v>2300</v>
      </c>
    </row>
    <row r="4961" ht="21" customHeight="1" spans="1:12">
      <c r="A4961" s="65" t="s">
        <v>3984</v>
      </c>
      <c r="B4961" s="66" t="s">
        <v>3985</v>
      </c>
      <c r="C4961" s="66"/>
      <c r="D4961" s="65" t="s">
        <v>14</v>
      </c>
      <c r="E4961" s="65"/>
      <c r="F4961" s="65"/>
      <c r="G4961" s="65" t="s">
        <v>35</v>
      </c>
      <c r="H4961" s="67">
        <v>1</v>
      </c>
      <c r="I4961" s="67"/>
      <c r="J4961" s="70">
        <v>3.37</v>
      </c>
      <c r="K4961" s="70"/>
      <c r="L4961" s="70">
        <f>TRUNC(TRUNC(H4961,8)*J4961,2)</f>
        <v>3.37</v>
      </c>
    </row>
    <row r="4962" ht="21" customHeight="1" spans="1:12">
      <c r="A4962" s="65" t="s">
        <v>3986</v>
      </c>
      <c r="B4962" s="66" t="s">
        <v>3987</v>
      </c>
      <c r="C4962" s="66"/>
      <c r="D4962" s="65" t="s">
        <v>14</v>
      </c>
      <c r="E4962" s="65"/>
      <c r="F4962" s="65"/>
      <c r="G4962" s="65" t="s">
        <v>35</v>
      </c>
      <c r="H4962" s="67">
        <v>1</v>
      </c>
      <c r="I4962" s="67"/>
      <c r="J4962" s="70">
        <v>7.44</v>
      </c>
      <c r="K4962" s="70"/>
      <c r="L4962" s="70">
        <f>TRUNC(TRUNC(H4962,8)*J4962,2)</f>
        <v>7.44</v>
      </c>
    </row>
    <row r="4963" ht="29.1" customHeight="1" spans="1:12">
      <c r="A4963" s="65" t="s">
        <v>3977</v>
      </c>
      <c r="B4963" s="66" t="s">
        <v>3978</v>
      </c>
      <c r="C4963" s="66"/>
      <c r="D4963" s="65" t="s">
        <v>14</v>
      </c>
      <c r="E4963" s="65"/>
      <c r="F4963" s="65"/>
      <c r="G4963" s="65" t="s">
        <v>35</v>
      </c>
      <c r="H4963" s="67">
        <v>0.0575</v>
      </c>
      <c r="I4963" s="67"/>
      <c r="J4963" s="70">
        <v>26.07</v>
      </c>
      <c r="K4963" s="70"/>
      <c r="L4963" s="70">
        <f>TRUNC(TRUNC(H4963,8)*J4963,2)</f>
        <v>1.49</v>
      </c>
    </row>
    <row r="4964" ht="15" customHeight="1" spans="1:12">
      <c r="A4964" s="2"/>
      <c r="B4964" s="2"/>
      <c r="C4964" s="2"/>
      <c r="D4964" s="2"/>
      <c r="E4964" s="2"/>
      <c r="F4964" s="2"/>
      <c r="G4964" s="2"/>
      <c r="H4964" s="68" t="s">
        <v>2424</v>
      </c>
      <c r="I4964" s="68"/>
      <c r="J4964" s="68"/>
      <c r="K4964" s="68"/>
      <c r="L4964" s="71">
        <f>SUM(L4961:L4963)</f>
        <v>12.3</v>
      </c>
    </row>
    <row r="4965" ht="15" customHeight="1" spans="1:12">
      <c r="A4965" s="63" t="s">
        <v>2389</v>
      </c>
      <c r="B4965" s="63"/>
      <c r="C4965" s="63"/>
      <c r="D4965" s="64" t="s">
        <v>4</v>
      </c>
      <c r="E4965" s="64"/>
      <c r="F4965" s="64"/>
      <c r="G4965" s="64" t="s">
        <v>2297</v>
      </c>
      <c r="H4965" s="64" t="s">
        <v>2298</v>
      </c>
      <c r="I4965" s="64"/>
      <c r="J4965" s="64" t="s">
        <v>2299</v>
      </c>
      <c r="K4965" s="64"/>
      <c r="L4965" s="64" t="s">
        <v>2300</v>
      </c>
    </row>
    <row r="4966" ht="21" customHeight="1" spans="1:12">
      <c r="A4966" s="65" t="s">
        <v>2673</v>
      </c>
      <c r="B4966" s="66" t="s">
        <v>2674</v>
      </c>
      <c r="C4966" s="66"/>
      <c r="D4966" s="65" t="s">
        <v>14</v>
      </c>
      <c r="E4966" s="65"/>
      <c r="F4966" s="65"/>
      <c r="G4966" s="65" t="s">
        <v>2392</v>
      </c>
      <c r="H4966" s="67">
        <v>0.0925</v>
      </c>
      <c r="I4966" s="67"/>
      <c r="J4966" s="70">
        <v>23.37</v>
      </c>
      <c r="K4966" s="70"/>
      <c r="L4966" s="70">
        <f>TRUNC(TRUNC(H4966,8)*J4966,2)</f>
        <v>2.16</v>
      </c>
    </row>
    <row r="4967" ht="21" customHeight="1" spans="1:12">
      <c r="A4967" s="65" t="s">
        <v>2675</v>
      </c>
      <c r="B4967" s="66" t="s">
        <v>2676</v>
      </c>
      <c r="C4967" s="66"/>
      <c r="D4967" s="65" t="s">
        <v>14</v>
      </c>
      <c r="E4967" s="65"/>
      <c r="F4967" s="65"/>
      <c r="G4967" s="65" t="s">
        <v>2392</v>
      </c>
      <c r="H4967" s="67">
        <v>0.0925</v>
      </c>
      <c r="I4967" s="67"/>
      <c r="J4967" s="70">
        <v>31.5</v>
      </c>
      <c r="K4967" s="70"/>
      <c r="L4967" s="70">
        <f>TRUNC(TRUNC(H4967,8)*J4967,2)</f>
        <v>2.91</v>
      </c>
    </row>
    <row r="4968" ht="18" customHeight="1" spans="1:12">
      <c r="A4968" s="2"/>
      <c r="B4968" s="2"/>
      <c r="C4968" s="2"/>
      <c r="D4968" s="2"/>
      <c r="E4968" s="2"/>
      <c r="F4968" s="2"/>
      <c r="G4968" s="2"/>
      <c r="H4968" s="68" t="s">
        <v>2393</v>
      </c>
      <c r="I4968" s="68"/>
      <c r="J4968" s="68"/>
      <c r="K4968" s="68"/>
      <c r="L4968" s="71">
        <f>SUM(L4966:L4967)</f>
        <v>5.07</v>
      </c>
    </row>
    <row r="4969" ht="15" customHeight="1" spans="1:12">
      <c r="A4969" s="2"/>
      <c r="B4969" s="2"/>
      <c r="C4969" s="2"/>
      <c r="D4969" s="2"/>
      <c r="E4969" s="2"/>
      <c r="F4969" s="2"/>
      <c r="G4969" s="2"/>
      <c r="H4969" s="69" t="s">
        <v>2318</v>
      </c>
      <c r="I4969" s="69"/>
      <c r="J4969" s="69"/>
      <c r="K4969" s="69"/>
      <c r="L4969" s="72">
        <f>SUM(L4964,L4968)</f>
        <v>17.37</v>
      </c>
    </row>
    <row r="4970" ht="9.95" customHeight="1" spans="1:12">
      <c r="A4970" s="2"/>
      <c r="B4970" s="2"/>
      <c r="C4970" s="2"/>
      <c r="D4970" s="2"/>
      <c r="E4970" s="2"/>
      <c r="F4970" s="2"/>
      <c r="G4970" s="2"/>
      <c r="H4970" s="61"/>
      <c r="I4970" s="61"/>
      <c r="J4970" s="61"/>
      <c r="K4970" s="61"/>
      <c r="L4970" s="61"/>
    </row>
    <row r="4971" ht="20.1" customHeight="1" spans="1:12">
      <c r="A4971" s="62" t="s">
        <v>3988</v>
      </c>
      <c r="B4971" s="62"/>
      <c r="C4971" s="62"/>
      <c r="D4971" s="62"/>
      <c r="E4971" s="62"/>
      <c r="F4971" s="62"/>
      <c r="G4971" s="62"/>
      <c r="H4971" s="62"/>
      <c r="I4971" s="62"/>
      <c r="J4971" s="62"/>
      <c r="K4971" s="62"/>
      <c r="L4971" s="62"/>
    </row>
    <row r="4972" ht="15" customHeight="1" spans="1:12">
      <c r="A4972" s="63" t="s">
        <v>2413</v>
      </c>
      <c r="B4972" s="63"/>
      <c r="C4972" s="63"/>
      <c r="D4972" s="64" t="s">
        <v>4</v>
      </c>
      <c r="E4972" s="64"/>
      <c r="F4972" s="64"/>
      <c r="G4972" s="64" t="s">
        <v>2297</v>
      </c>
      <c r="H4972" s="64" t="s">
        <v>2298</v>
      </c>
      <c r="I4972" s="64"/>
      <c r="J4972" s="64" t="s">
        <v>2299</v>
      </c>
      <c r="K4972" s="64"/>
      <c r="L4972" s="64" t="s">
        <v>2300</v>
      </c>
    </row>
    <row r="4973" ht="21" customHeight="1" spans="1:12">
      <c r="A4973" s="65" t="s">
        <v>3989</v>
      </c>
      <c r="B4973" s="66" t="s">
        <v>3990</v>
      </c>
      <c r="C4973" s="66"/>
      <c r="D4973" s="65" t="s">
        <v>14</v>
      </c>
      <c r="E4973" s="65"/>
      <c r="F4973" s="65"/>
      <c r="G4973" s="65" t="s">
        <v>35</v>
      </c>
      <c r="H4973" s="67">
        <v>1</v>
      </c>
      <c r="I4973" s="67"/>
      <c r="J4973" s="70">
        <v>3.04</v>
      </c>
      <c r="K4973" s="70"/>
      <c r="L4973" s="70">
        <f>ROUND(ROUND(H4973,8)*J4973,2)</f>
        <v>3.04</v>
      </c>
    </row>
    <row r="4974" ht="15" customHeight="1" spans="1:12">
      <c r="A4974" s="65" t="s">
        <v>3991</v>
      </c>
      <c r="B4974" s="66" t="s">
        <v>3992</v>
      </c>
      <c r="C4974" s="66"/>
      <c r="D4974" s="65" t="s">
        <v>14</v>
      </c>
      <c r="E4974" s="65"/>
      <c r="F4974" s="65"/>
      <c r="G4974" s="65" t="s">
        <v>35</v>
      </c>
      <c r="H4974" s="67">
        <v>1</v>
      </c>
      <c r="I4974" s="67"/>
      <c r="J4974" s="70">
        <v>8.19</v>
      </c>
      <c r="K4974" s="70"/>
      <c r="L4974" s="70">
        <f>ROUND(ROUND(H4974,8)*J4974,2)</f>
        <v>8.19</v>
      </c>
    </row>
    <row r="4975" ht="29.1" customHeight="1" spans="1:12">
      <c r="A4975" s="65" t="s">
        <v>3977</v>
      </c>
      <c r="B4975" s="66" t="s">
        <v>3978</v>
      </c>
      <c r="C4975" s="66"/>
      <c r="D4975" s="65" t="s">
        <v>14</v>
      </c>
      <c r="E4975" s="65"/>
      <c r="F4975" s="65"/>
      <c r="G4975" s="65" t="s">
        <v>35</v>
      </c>
      <c r="H4975" s="67">
        <v>0.0575</v>
      </c>
      <c r="I4975" s="67"/>
      <c r="J4975" s="70">
        <v>26.07</v>
      </c>
      <c r="K4975" s="70"/>
      <c r="L4975" s="70">
        <f>ROUND(ROUND(H4975,8)*J4975,2)</f>
        <v>1.5</v>
      </c>
    </row>
    <row r="4976" ht="15" customHeight="1" spans="1:12">
      <c r="A4976" s="2"/>
      <c r="B4976" s="2"/>
      <c r="C4976" s="2"/>
      <c r="D4976" s="2"/>
      <c r="E4976" s="2"/>
      <c r="F4976" s="2"/>
      <c r="G4976" s="2"/>
      <c r="H4976" s="68" t="s">
        <v>2424</v>
      </c>
      <c r="I4976" s="68"/>
      <c r="J4976" s="68"/>
      <c r="K4976" s="68"/>
      <c r="L4976" s="71">
        <f>SUM(L4973:L4975)</f>
        <v>12.73</v>
      </c>
    </row>
    <row r="4977" ht="15" customHeight="1" spans="1:12">
      <c r="A4977" s="63" t="s">
        <v>2389</v>
      </c>
      <c r="B4977" s="63"/>
      <c r="C4977" s="63"/>
      <c r="D4977" s="64" t="s">
        <v>4</v>
      </c>
      <c r="E4977" s="64"/>
      <c r="F4977" s="64"/>
      <c r="G4977" s="64" t="s">
        <v>2297</v>
      </c>
      <c r="H4977" s="64" t="s">
        <v>2298</v>
      </c>
      <c r="I4977" s="64"/>
      <c r="J4977" s="64" t="s">
        <v>2299</v>
      </c>
      <c r="K4977" s="64"/>
      <c r="L4977" s="64" t="s">
        <v>2300</v>
      </c>
    </row>
    <row r="4978" ht="21" customHeight="1" spans="1:12">
      <c r="A4978" s="65" t="s">
        <v>2673</v>
      </c>
      <c r="B4978" s="66" t="s">
        <v>2674</v>
      </c>
      <c r="C4978" s="66"/>
      <c r="D4978" s="65" t="s">
        <v>14</v>
      </c>
      <c r="E4978" s="65"/>
      <c r="F4978" s="65"/>
      <c r="G4978" s="65" t="s">
        <v>2392</v>
      </c>
      <c r="H4978" s="67">
        <v>0.0925</v>
      </c>
      <c r="I4978" s="67"/>
      <c r="J4978" s="70">
        <v>23.37</v>
      </c>
      <c r="K4978" s="70"/>
      <c r="L4978" s="70">
        <f>ROUND(ROUND(H4978,8)*J4978,2)</f>
        <v>2.16</v>
      </c>
    </row>
    <row r="4979" ht="21" customHeight="1" spans="1:12">
      <c r="A4979" s="65" t="s">
        <v>2675</v>
      </c>
      <c r="B4979" s="66" t="s">
        <v>2676</v>
      </c>
      <c r="C4979" s="66"/>
      <c r="D4979" s="65" t="s">
        <v>14</v>
      </c>
      <c r="E4979" s="65"/>
      <c r="F4979" s="65"/>
      <c r="G4979" s="65" t="s">
        <v>2392</v>
      </c>
      <c r="H4979" s="67">
        <v>0.0925</v>
      </c>
      <c r="I4979" s="67"/>
      <c r="J4979" s="70">
        <v>31.5</v>
      </c>
      <c r="K4979" s="70"/>
      <c r="L4979" s="70">
        <f>ROUND(ROUND(H4979,8)*J4979,2)</f>
        <v>2.91</v>
      </c>
    </row>
    <row r="4980" ht="18" customHeight="1" spans="1:12">
      <c r="A4980" s="2"/>
      <c r="B4980" s="2"/>
      <c r="C4980" s="2"/>
      <c r="D4980" s="2"/>
      <c r="E4980" s="2"/>
      <c r="F4980" s="2"/>
      <c r="G4980" s="2"/>
      <c r="H4980" s="68" t="s">
        <v>2393</v>
      </c>
      <c r="I4980" s="68"/>
      <c r="J4980" s="68"/>
      <c r="K4980" s="68"/>
      <c r="L4980" s="71">
        <f>SUM(L4978:L4979)</f>
        <v>5.07</v>
      </c>
    </row>
    <row r="4981" ht="15" customHeight="1" spans="1:12">
      <c r="A4981" s="93" t="s">
        <v>3993</v>
      </c>
      <c r="B4981" s="93"/>
      <c r="C4981" s="93"/>
      <c r="D4981" s="93"/>
      <c r="E4981" s="2"/>
      <c r="F4981" s="2"/>
      <c r="G4981" s="2"/>
      <c r="H4981" s="69" t="s">
        <v>2318</v>
      </c>
      <c r="I4981" s="69"/>
      <c r="J4981" s="69"/>
      <c r="K4981" s="69"/>
      <c r="L4981" s="72">
        <v>17.8</v>
      </c>
    </row>
    <row r="4982" ht="9.95" customHeight="1" spans="1:12">
      <c r="A4982" s="2"/>
      <c r="B4982" s="2"/>
      <c r="C4982" s="2"/>
      <c r="D4982" s="2"/>
      <c r="E4982" s="2"/>
      <c r="F4982" s="2"/>
      <c r="G4982" s="2"/>
      <c r="H4982" s="61"/>
      <c r="I4982" s="61"/>
      <c r="J4982" s="61"/>
      <c r="K4982" s="61"/>
      <c r="L4982" s="61"/>
    </row>
    <row r="4983" ht="20.1" customHeight="1" spans="1:12">
      <c r="A4983" s="62" t="s">
        <v>3994</v>
      </c>
      <c r="B4983" s="62"/>
      <c r="C4983" s="62"/>
      <c r="D4983" s="62"/>
      <c r="E4983" s="62"/>
      <c r="F4983" s="62"/>
      <c r="G4983" s="62"/>
      <c r="H4983" s="62"/>
      <c r="I4983" s="62"/>
      <c r="J4983" s="62"/>
      <c r="K4983" s="62"/>
      <c r="L4983" s="62"/>
    </row>
    <row r="4984" ht="15" customHeight="1" spans="1:12">
      <c r="A4984" s="63" t="s">
        <v>2413</v>
      </c>
      <c r="B4984" s="63"/>
      <c r="C4984" s="63"/>
      <c r="D4984" s="64" t="s">
        <v>4</v>
      </c>
      <c r="E4984" s="64"/>
      <c r="F4984" s="64"/>
      <c r="G4984" s="64" t="s">
        <v>2297</v>
      </c>
      <c r="H4984" s="64" t="s">
        <v>2298</v>
      </c>
      <c r="I4984" s="64"/>
      <c r="J4984" s="64" t="s">
        <v>2299</v>
      </c>
      <c r="K4984" s="64"/>
      <c r="L4984" s="64" t="s">
        <v>2300</v>
      </c>
    </row>
    <row r="4985" ht="21" customHeight="1" spans="1:12">
      <c r="A4985" s="65" t="s">
        <v>3984</v>
      </c>
      <c r="B4985" s="66" t="s">
        <v>3985</v>
      </c>
      <c r="C4985" s="66"/>
      <c r="D4985" s="65" t="s">
        <v>14</v>
      </c>
      <c r="E4985" s="65"/>
      <c r="F4985" s="65"/>
      <c r="G4985" s="65" t="s">
        <v>35</v>
      </c>
      <c r="H4985" s="67">
        <v>2</v>
      </c>
      <c r="I4985" s="67"/>
      <c r="J4985" s="70">
        <v>3.37</v>
      </c>
      <c r="K4985" s="70"/>
      <c r="L4985" s="70">
        <f>TRUNC(TRUNC(H4985,8)*J4985,2)</f>
        <v>6.74</v>
      </c>
    </row>
    <row r="4986" ht="21" customHeight="1" spans="1:12">
      <c r="A4986" s="65" t="s">
        <v>3995</v>
      </c>
      <c r="B4986" s="66" t="s">
        <v>3996</v>
      </c>
      <c r="C4986" s="66"/>
      <c r="D4986" s="65" t="s">
        <v>14</v>
      </c>
      <c r="E4986" s="65"/>
      <c r="F4986" s="65"/>
      <c r="G4986" s="65" t="s">
        <v>35</v>
      </c>
      <c r="H4986" s="67">
        <v>1</v>
      </c>
      <c r="I4986" s="67"/>
      <c r="J4986" s="70">
        <v>17.98</v>
      </c>
      <c r="K4986" s="70"/>
      <c r="L4986" s="70">
        <f>TRUNC(TRUNC(H4986,8)*J4986,2)</f>
        <v>17.98</v>
      </c>
    </row>
    <row r="4987" ht="29.1" customHeight="1" spans="1:12">
      <c r="A4987" s="65" t="s">
        <v>3977</v>
      </c>
      <c r="B4987" s="66" t="s">
        <v>3978</v>
      </c>
      <c r="C4987" s="66"/>
      <c r="D4987" s="65" t="s">
        <v>14</v>
      </c>
      <c r="E4987" s="65"/>
      <c r="F4987" s="65"/>
      <c r="G4987" s="65" t="s">
        <v>35</v>
      </c>
      <c r="H4987" s="67">
        <v>0.115</v>
      </c>
      <c r="I4987" s="67"/>
      <c r="J4987" s="70">
        <v>26.07</v>
      </c>
      <c r="K4987" s="70"/>
      <c r="L4987" s="70">
        <f>TRUNC(TRUNC(H4987,8)*J4987,2)</f>
        <v>2.99</v>
      </c>
    </row>
    <row r="4988" ht="15" customHeight="1" spans="1:12">
      <c r="A4988" s="2"/>
      <c r="B4988" s="2"/>
      <c r="C4988" s="2"/>
      <c r="D4988" s="2"/>
      <c r="E4988" s="2"/>
      <c r="F4988" s="2"/>
      <c r="G4988" s="2"/>
      <c r="H4988" s="68" t="s">
        <v>2424</v>
      </c>
      <c r="I4988" s="68"/>
      <c r="J4988" s="68"/>
      <c r="K4988" s="68"/>
      <c r="L4988" s="71">
        <f>SUM(L4985:L4987)</f>
        <v>27.71</v>
      </c>
    </row>
    <row r="4989" ht="15" customHeight="1" spans="1:12">
      <c r="A4989" s="63" t="s">
        <v>2389</v>
      </c>
      <c r="B4989" s="63"/>
      <c r="C4989" s="63"/>
      <c r="D4989" s="64" t="s">
        <v>4</v>
      </c>
      <c r="E4989" s="64"/>
      <c r="F4989" s="64"/>
      <c r="G4989" s="64" t="s">
        <v>2297</v>
      </c>
      <c r="H4989" s="64" t="s">
        <v>2298</v>
      </c>
      <c r="I4989" s="64"/>
      <c r="J4989" s="64" t="s">
        <v>2299</v>
      </c>
      <c r="K4989" s="64"/>
      <c r="L4989" s="64" t="s">
        <v>2300</v>
      </c>
    </row>
    <row r="4990" ht="21" customHeight="1" spans="1:12">
      <c r="A4990" s="65" t="s">
        <v>2673</v>
      </c>
      <c r="B4990" s="66" t="s">
        <v>2674</v>
      </c>
      <c r="C4990" s="66"/>
      <c r="D4990" s="65" t="s">
        <v>14</v>
      </c>
      <c r="E4990" s="65"/>
      <c r="F4990" s="65"/>
      <c r="G4990" s="65" t="s">
        <v>2392</v>
      </c>
      <c r="H4990" s="67">
        <v>0.1926</v>
      </c>
      <c r="I4990" s="67"/>
      <c r="J4990" s="70">
        <v>23.37</v>
      </c>
      <c r="K4990" s="70"/>
      <c r="L4990" s="70">
        <f>TRUNC(TRUNC(H4990,8)*J4990,2)</f>
        <v>4.5</v>
      </c>
    </row>
    <row r="4991" ht="21" customHeight="1" spans="1:12">
      <c r="A4991" s="65" t="s">
        <v>2675</v>
      </c>
      <c r="B4991" s="66" t="s">
        <v>2676</v>
      </c>
      <c r="C4991" s="66"/>
      <c r="D4991" s="65" t="s">
        <v>14</v>
      </c>
      <c r="E4991" s="65"/>
      <c r="F4991" s="65"/>
      <c r="G4991" s="65" t="s">
        <v>2392</v>
      </c>
      <c r="H4991" s="67">
        <v>0.1926</v>
      </c>
      <c r="I4991" s="67"/>
      <c r="J4991" s="70">
        <v>31.5</v>
      </c>
      <c r="K4991" s="70"/>
      <c r="L4991" s="70">
        <f>TRUNC(TRUNC(H4991,8)*J4991,2)</f>
        <v>6.06</v>
      </c>
    </row>
    <row r="4992" ht="18" customHeight="1" spans="1:12">
      <c r="A4992" s="2"/>
      <c r="B4992" s="2"/>
      <c r="C4992" s="2"/>
      <c r="D4992" s="2"/>
      <c r="E4992" s="2"/>
      <c r="F4992" s="2"/>
      <c r="G4992" s="2"/>
      <c r="H4992" s="68" t="s">
        <v>2393</v>
      </c>
      <c r="I4992" s="68"/>
      <c r="J4992" s="68"/>
      <c r="K4992" s="68"/>
      <c r="L4992" s="71">
        <f>SUM(L4990:L4991)</f>
        <v>10.56</v>
      </c>
    </row>
    <row r="4993" ht="15" customHeight="1" spans="1:12">
      <c r="A4993" s="2"/>
      <c r="B4993" s="2"/>
      <c r="C4993" s="2"/>
      <c r="D4993" s="2"/>
      <c r="E4993" s="2"/>
      <c r="F4993" s="2"/>
      <c r="G4993" s="2"/>
      <c r="H4993" s="69" t="s">
        <v>2318</v>
      </c>
      <c r="I4993" s="69"/>
      <c r="J4993" s="69"/>
      <c r="K4993" s="69"/>
      <c r="L4993" s="72">
        <f>SUM(L4988,L4992)</f>
        <v>38.27</v>
      </c>
    </row>
    <row r="4994" ht="9.95" customHeight="1" spans="1:12">
      <c r="A4994" s="2"/>
      <c r="B4994" s="2"/>
      <c r="C4994" s="2"/>
      <c r="D4994" s="2"/>
      <c r="E4994" s="2"/>
      <c r="F4994" s="2"/>
      <c r="G4994" s="2"/>
      <c r="H4994" s="61"/>
      <c r="I4994" s="61"/>
      <c r="J4994" s="61"/>
      <c r="K4994" s="61"/>
      <c r="L4994" s="61"/>
    </row>
    <row r="4995" ht="20.1" customHeight="1" spans="1:12">
      <c r="A4995" s="62" t="s">
        <v>3997</v>
      </c>
      <c r="B4995" s="62"/>
      <c r="C4995" s="62"/>
      <c r="D4995" s="62"/>
      <c r="E4995" s="62"/>
      <c r="F4995" s="62"/>
      <c r="G4995" s="62"/>
      <c r="H4995" s="62"/>
      <c r="I4995" s="62"/>
      <c r="J4995" s="62"/>
      <c r="K4995" s="62"/>
      <c r="L4995" s="62"/>
    </row>
    <row r="4996" ht="15" customHeight="1" spans="1:12">
      <c r="A4996" s="63" t="s">
        <v>2413</v>
      </c>
      <c r="B4996" s="63"/>
      <c r="C4996" s="63"/>
      <c r="D4996" s="64" t="s">
        <v>4</v>
      </c>
      <c r="E4996" s="64"/>
      <c r="F4996" s="64"/>
      <c r="G4996" s="64" t="s">
        <v>2297</v>
      </c>
      <c r="H4996" s="64" t="s">
        <v>2298</v>
      </c>
      <c r="I4996" s="64"/>
      <c r="J4996" s="64" t="s">
        <v>2299</v>
      </c>
      <c r="K4996" s="64"/>
      <c r="L4996" s="64" t="s">
        <v>2300</v>
      </c>
    </row>
    <row r="4997" ht="15" customHeight="1" spans="1:12">
      <c r="A4997" s="65" t="s">
        <v>3797</v>
      </c>
      <c r="B4997" s="66" t="s">
        <v>3798</v>
      </c>
      <c r="C4997" s="66"/>
      <c r="D4997" s="65" t="s">
        <v>14</v>
      </c>
      <c r="E4997" s="65"/>
      <c r="F4997" s="65"/>
      <c r="G4997" s="65" t="s">
        <v>35</v>
      </c>
      <c r="H4997" s="67">
        <v>0.0099</v>
      </c>
      <c r="I4997" s="67"/>
      <c r="J4997" s="70">
        <v>63.17</v>
      </c>
      <c r="K4997" s="70"/>
      <c r="L4997" s="70">
        <f>TRUNC(TRUNC(H4997,8)*J4997,2)</f>
        <v>0.62</v>
      </c>
    </row>
    <row r="4998" ht="21" customHeight="1" spans="1:12">
      <c r="A4998" s="65" t="s">
        <v>3998</v>
      </c>
      <c r="B4998" s="66" t="s">
        <v>3999</v>
      </c>
      <c r="C4998" s="66"/>
      <c r="D4998" s="65" t="s">
        <v>14</v>
      </c>
      <c r="E4998" s="65"/>
      <c r="F4998" s="65"/>
      <c r="G4998" s="65" t="s">
        <v>35</v>
      </c>
      <c r="H4998" s="67">
        <v>1</v>
      </c>
      <c r="I4998" s="67"/>
      <c r="J4998" s="70">
        <v>1.8</v>
      </c>
      <c r="K4998" s="70"/>
      <c r="L4998" s="70">
        <f>TRUNC(TRUNC(H4998,8)*J4998,2)</f>
        <v>1.8</v>
      </c>
    </row>
    <row r="4999" ht="15" customHeight="1" spans="1:12">
      <c r="A4999" s="65" t="s">
        <v>3778</v>
      </c>
      <c r="B4999" s="66" t="s">
        <v>3779</v>
      </c>
      <c r="C4999" s="66"/>
      <c r="D4999" s="65" t="s">
        <v>14</v>
      </c>
      <c r="E4999" s="65"/>
      <c r="F4999" s="65"/>
      <c r="G4999" s="65" t="s">
        <v>35</v>
      </c>
      <c r="H4999" s="67">
        <v>0.0071</v>
      </c>
      <c r="I4999" s="67"/>
      <c r="J4999" s="70">
        <v>2.33</v>
      </c>
      <c r="K4999" s="70"/>
      <c r="L4999" s="70">
        <f>TRUNC(TRUNC(H4999,8)*J4999,2)</f>
        <v>0.01</v>
      </c>
    </row>
    <row r="5000" ht="21" customHeight="1" spans="1:12">
      <c r="A5000" s="65" t="s">
        <v>3799</v>
      </c>
      <c r="B5000" s="66" t="s">
        <v>3800</v>
      </c>
      <c r="C5000" s="66"/>
      <c r="D5000" s="65" t="s">
        <v>14</v>
      </c>
      <c r="E5000" s="65"/>
      <c r="F5000" s="65"/>
      <c r="G5000" s="65" t="s">
        <v>35</v>
      </c>
      <c r="H5000" s="67">
        <v>0.015</v>
      </c>
      <c r="I5000" s="67"/>
      <c r="J5000" s="70">
        <v>71.57</v>
      </c>
      <c r="K5000" s="70"/>
      <c r="L5000" s="70">
        <f>TRUNC(TRUNC(H5000,8)*J5000,2)</f>
        <v>1.07</v>
      </c>
    </row>
    <row r="5001" ht="15" customHeight="1" spans="1:12">
      <c r="A5001" s="2"/>
      <c r="B5001" s="2"/>
      <c r="C5001" s="2"/>
      <c r="D5001" s="2"/>
      <c r="E5001" s="2"/>
      <c r="F5001" s="2"/>
      <c r="G5001" s="2"/>
      <c r="H5001" s="68" t="s">
        <v>2424</v>
      </c>
      <c r="I5001" s="68"/>
      <c r="J5001" s="68"/>
      <c r="K5001" s="68"/>
      <c r="L5001" s="71">
        <f>SUM(L4997:L5000)</f>
        <v>3.5</v>
      </c>
    </row>
    <row r="5002" ht="15" customHeight="1" spans="1:12">
      <c r="A5002" s="63" t="s">
        <v>2389</v>
      </c>
      <c r="B5002" s="63"/>
      <c r="C5002" s="63"/>
      <c r="D5002" s="64" t="s">
        <v>4</v>
      </c>
      <c r="E5002" s="64"/>
      <c r="F5002" s="64"/>
      <c r="G5002" s="64" t="s">
        <v>2297</v>
      </c>
      <c r="H5002" s="64" t="s">
        <v>2298</v>
      </c>
      <c r="I5002" s="64"/>
      <c r="J5002" s="64" t="s">
        <v>2299</v>
      </c>
      <c r="K5002" s="64"/>
      <c r="L5002" s="64" t="s">
        <v>2300</v>
      </c>
    </row>
    <row r="5003" ht="21" customHeight="1" spans="1:12">
      <c r="A5003" s="65" t="s">
        <v>2673</v>
      </c>
      <c r="B5003" s="66" t="s">
        <v>2674</v>
      </c>
      <c r="C5003" s="66"/>
      <c r="D5003" s="65" t="s">
        <v>14</v>
      </c>
      <c r="E5003" s="65"/>
      <c r="F5003" s="65"/>
      <c r="G5003" s="65" t="s">
        <v>2392</v>
      </c>
      <c r="H5003" s="67">
        <v>0.127</v>
      </c>
      <c r="I5003" s="67"/>
      <c r="J5003" s="70">
        <v>23.37</v>
      </c>
      <c r="K5003" s="70"/>
      <c r="L5003" s="70">
        <f>TRUNC(TRUNC(H5003,8)*J5003,2)</f>
        <v>2.96</v>
      </c>
    </row>
    <row r="5004" ht="21" customHeight="1" spans="1:12">
      <c r="A5004" s="65" t="s">
        <v>2675</v>
      </c>
      <c r="B5004" s="66" t="s">
        <v>2676</v>
      </c>
      <c r="C5004" s="66"/>
      <c r="D5004" s="65" t="s">
        <v>14</v>
      </c>
      <c r="E5004" s="65"/>
      <c r="F5004" s="65"/>
      <c r="G5004" s="65" t="s">
        <v>2392</v>
      </c>
      <c r="H5004" s="67">
        <v>0.127</v>
      </c>
      <c r="I5004" s="67"/>
      <c r="J5004" s="70">
        <v>31.5</v>
      </c>
      <c r="K5004" s="70"/>
      <c r="L5004" s="70">
        <f>TRUNC(TRUNC(H5004,8)*J5004,2)</f>
        <v>4</v>
      </c>
    </row>
    <row r="5005" ht="18" customHeight="1" spans="1:12">
      <c r="A5005" s="2"/>
      <c r="B5005" s="2"/>
      <c r="C5005" s="2"/>
      <c r="D5005" s="2"/>
      <c r="E5005" s="2"/>
      <c r="F5005" s="2"/>
      <c r="G5005" s="2"/>
      <c r="H5005" s="68" t="s">
        <v>2393</v>
      </c>
      <c r="I5005" s="68"/>
      <c r="J5005" s="68"/>
      <c r="K5005" s="68"/>
      <c r="L5005" s="71">
        <f>SUM(L5003:L5004)</f>
        <v>6.96</v>
      </c>
    </row>
    <row r="5006" ht="15" customHeight="1" spans="1:12">
      <c r="A5006" s="2"/>
      <c r="B5006" s="2"/>
      <c r="C5006" s="2"/>
      <c r="D5006" s="2"/>
      <c r="E5006" s="2"/>
      <c r="F5006" s="2"/>
      <c r="G5006" s="2"/>
      <c r="H5006" s="69" t="s">
        <v>2318</v>
      </c>
      <c r="I5006" s="69"/>
      <c r="J5006" s="69"/>
      <c r="K5006" s="69"/>
      <c r="L5006" s="72">
        <f>SUM(L5001,L5005)</f>
        <v>10.46</v>
      </c>
    </row>
    <row r="5007" ht="9.95" customHeight="1" spans="1:12">
      <c r="A5007" s="2"/>
      <c r="B5007" s="2"/>
      <c r="C5007" s="2"/>
      <c r="D5007" s="2"/>
      <c r="E5007" s="2"/>
      <c r="F5007" s="2"/>
      <c r="G5007" s="2"/>
      <c r="H5007" s="61"/>
      <c r="I5007" s="61"/>
      <c r="J5007" s="61"/>
      <c r="K5007" s="61"/>
      <c r="L5007" s="61"/>
    </row>
    <row r="5008" ht="20.1" customHeight="1" spans="1:12">
      <c r="A5008" s="62" t="s">
        <v>4000</v>
      </c>
      <c r="B5008" s="62"/>
      <c r="C5008" s="62"/>
      <c r="D5008" s="62"/>
      <c r="E5008" s="62"/>
      <c r="F5008" s="62"/>
      <c r="G5008" s="62"/>
      <c r="H5008" s="62"/>
      <c r="I5008" s="62"/>
      <c r="J5008" s="62"/>
      <c r="K5008" s="62"/>
      <c r="L5008" s="62"/>
    </row>
    <row r="5009" ht="15" customHeight="1" spans="1:12">
      <c r="A5009" s="63" t="s">
        <v>2413</v>
      </c>
      <c r="B5009" s="63"/>
      <c r="C5009" s="63"/>
      <c r="D5009" s="64" t="s">
        <v>4</v>
      </c>
      <c r="E5009" s="64"/>
      <c r="F5009" s="64"/>
      <c r="G5009" s="64" t="s">
        <v>2297</v>
      </c>
      <c r="H5009" s="64" t="s">
        <v>2298</v>
      </c>
      <c r="I5009" s="64"/>
      <c r="J5009" s="64" t="s">
        <v>2299</v>
      </c>
      <c r="K5009" s="64"/>
      <c r="L5009" s="64" t="s">
        <v>2300</v>
      </c>
    </row>
    <row r="5010" ht="21" customHeight="1" spans="1:12">
      <c r="A5010" s="65" t="s">
        <v>4001</v>
      </c>
      <c r="B5010" s="66" t="s">
        <v>4002</v>
      </c>
      <c r="C5010" s="66"/>
      <c r="D5010" s="65" t="s">
        <v>14</v>
      </c>
      <c r="E5010" s="65"/>
      <c r="F5010" s="65"/>
      <c r="G5010" s="65" t="s">
        <v>35</v>
      </c>
      <c r="H5010" s="67">
        <v>2</v>
      </c>
      <c r="I5010" s="67"/>
      <c r="J5010" s="70">
        <v>1.9</v>
      </c>
      <c r="K5010" s="70"/>
      <c r="L5010" s="70">
        <f>TRUNC(TRUNC(H5010,8)*J5010,2)</f>
        <v>3.8</v>
      </c>
    </row>
    <row r="5011" ht="21" customHeight="1" spans="1:12">
      <c r="A5011" s="65" t="s">
        <v>4003</v>
      </c>
      <c r="B5011" s="66" t="s">
        <v>4004</v>
      </c>
      <c r="C5011" s="66"/>
      <c r="D5011" s="65" t="s">
        <v>14</v>
      </c>
      <c r="E5011" s="65"/>
      <c r="F5011" s="65"/>
      <c r="G5011" s="65" t="s">
        <v>35</v>
      </c>
      <c r="H5011" s="67">
        <v>1</v>
      </c>
      <c r="I5011" s="67"/>
      <c r="J5011" s="70">
        <v>2.92</v>
      </c>
      <c r="K5011" s="70"/>
      <c r="L5011" s="70">
        <f>TRUNC(TRUNC(H5011,8)*J5011,2)</f>
        <v>2.92</v>
      </c>
    </row>
    <row r="5012" ht="29.1" customHeight="1" spans="1:12">
      <c r="A5012" s="65" t="s">
        <v>3977</v>
      </c>
      <c r="B5012" s="66" t="s">
        <v>3978</v>
      </c>
      <c r="C5012" s="66"/>
      <c r="D5012" s="65" t="s">
        <v>14</v>
      </c>
      <c r="E5012" s="65"/>
      <c r="F5012" s="65"/>
      <c r="G5012" s="65" t="s">
        <v>35</v>
      </c>
      <c r="H5012" s="67">
        <v>0.05</v>
      </c>
      <c r="I5012" s="67"/>
      <c r="J5012" s="70">
        <v>26.07</v>
      </c>
      <c r="K5012" s="70"/>
      <c r="L5012" s="70">
        <f>TRUNC(TRUNC(H5012,8)*J5012,2)</f>
        <v>1.3</v>
      </c>
    </row>
    <row r="5013" ht="15" customHeight="1" spans="1:12">
      <c r="A5013" s="2"/>
      <c r="B5013" s="2"/>
      <c r="C5013" s="2"/>
      <c r="D5013" s="2"/>
      <c r="E5013" s="2"/>
      <c r="F5013" s="2"/>
      <c r="G5013" s="2"/>
      <c r="H5013" s="68" t="s">
        <v>2424</v>
      </c>
      <c r="I5013" s="68"/>
      <c r="J5013" s="68"/>
      <c r="K5013" s="68"/>
      <c r="L5013" s="71">
        <f>SUM(L5010:L5012)</f>
        <v>8.02</v>
      </c>
    </row>
    <row r="5014" ht="15" customHeight="1" spans="1:12">
      <c r="A5014" s="63" t="s">
        <v>2389</v>
      </c>
      <c r="B5014" s="63"/>
      <c r="C5014" s="63"/>
      <c r="D5014" s="64" t="s">
        <v>4</v>
      </c>
      <c r="E5014" s="64"/>
      <c r="F5014" s="64"/>
      <c r="G5014" s="64" t="s">
        <v>2297</v>
      </c>
      <c r="H5014" s="64" t="s">
        <v>2298</v>
      </c>
      <c r="I5014" s="64"/>
      <c r="J5014" s="64" t="s">
        <v>2299</v>
      </c>
      <c r="K5014" s="64"/>
      <c r="L5014" s="64" t="s">
        <v>2300</v>
      </c>
    </row>
    <row r="5015" ht="21" customHeight="1" spans="1:12">
      <c r="A5015" s="65" t="s">
        <v>2673</v>
      </c>
      <c r="B5015" s="66" t="s">
        <v>2674</v>
      </c>
      <c r="C5015" s="66"/>
      <c r="D5015" s="65" t="s">
        <v>14</v>
      </c>
      <c r="E5015" s="65"/>
      <c r="F5015" s="65"/>
      <c r="G5015" s="65" t="s">
        <v>2392</v>
      </c>
      <c r="H5015" s="67">
        <v>0.0343</v>
      </c>
      <c r="I5015" s="67"/>
      <c r="J5015" s="70">
        <v>23.37</v>
      </c>
      <c r="K5015" s="70"/>
      <c r="L5015" s="70">
        <f>TRUNC(TRUNC(H5015,8)*J5015,2)</f>
        <v>0.8</v>
      </c>
    </row>
    <row r="5016" ht="21" customHeight="1" spans="1:12">
      <c r="A5016" s="65" t="s">
        <v>2675</v>
      </c>
      <c r="B5016" s="66" t="s">
        <v>2676</v>
      </c>
      <c r="C5016" s="66"/>
      <c r="D5016" s="65" t="s">
        <v>14</v>
      </c>
      <c r="E5016" s="65"/>
      <c r="F5016" s="65"/>
      <c r="G5016" s="65" t="s">
        <v>2392</v>
      </c>
      <c r="H5016" s="67">
        <v>0.0343</v>
      </c>
      <c r="I5016" s="67"/>
      <c r="J5016" s="70">
        <v>31.5</v>
      </c>
      <c r="K5016" s="70"/>
      <c r="L5016" s="70">
        <f>TRUNC(TRUNC(H5016,8)*J5016,2)</f>
        <v>1.08</v>
      </c>
    </row>
    <row r="5017" ht="18" customHeight="1" spans="1:12">
      <c r="A5017" s="2"/>
      <c r="B5017" s="2"/>
      <c r="C5017" s="2"/>
      <c r="D5017" s="2"/>
      <c r="E5017" s="2"/>
      <c r="F5017" s="2"/>
      <c r="G5017" s="2"/>
      <c r="H5017" s="68" t="s">
        <v>2393</v>
      </c>
      <c r="I5017" s="68"/>
      <c r="J5017" s="68"/>
      <c r="K5017" s="68"/>
      <c r="L5017" s="71">
        <f>SUM(L5015:L5016)</f>
        <v>1.88</v>
      </c>
    </row>
    <row r="5018" ht="15" customHeight="1" spans="1:12">
      <c r="A5018" s="2"/>
      <c r="B5018" s="2"/>
      <c r="C5018" s="2"/>
      <c r="D5018" s="2"/>
      <c r="E5018" s="2"/>
      <c r="F5018" s="2"/>
      <c r="G5018" s="2"/>
      <c r="H5018" s="69" t="s">
        <v>2318</v>
      </c>
      <c r="I5018" s="69"/>
      <c r="J5018" s="69"/>
      <c r="K5018" s="69"/>
      <c r="L5018" s="72">
        <f>SUM(L5013,L5017)</f>
        <v>9.9</v>
      </c>
    </row>
    <row r="5019" ht="9.95" customHeight="1" spans="1:12">
      <c r="A5019" s="2"/>
      <c r="B5019" s="2"/>
      <c r="C5019" s="2"/>
      <c r="D5019" s="2"/>
      <c r="E5019" s="2"/>
      <c r="F5019" s="2"/>
      <c r="G5019" s="2"/>
      <c r="H5019" s="61"/>
      <c r="I5019" s="61"/>
      <c r="J5019" s="61"/>
      <c r="K5019" s="61"/>
      <c r="L5019" s="61"/>
    </row>
    <row r="5020" ht="20.1" customHeight="1" spans="1:12">
      <c r="A5020" s="62" t="s">
        <v>4005</v>
      </c>
      <c r="B5020" s="62"/>
      <c r="C5020" s="62"/>
      <c r="D5020" s="62"/>
      <c r="E5020" s="62"/>
      <c r="F5020" s="62"/>
      <c r="G5020" s="62"/>
      <c r="H5020" s="62"/>
      <c r="I5020" s="62"/>
      <c r="J5020" s="62"/>
      <c r="K5020" s="62"/>
      <c r="L5020" s="62"/>
    </row>
    <row r="5021" ht="15" customHeight="1" spans="1:12">
      <c r="A5021" s="63" t="s">
        <v>2413</v>
      </c>
      <c r="B5021" s="63"/>
      <c r="C5021" s="63"/>
      <c r="D5021" s="64" t="s">
        <v>4</v>
      </c>
      <c r="E5021" s="64"/>
      <c r="F5021" s="64"/>
      <c r="G5021" s="64" t="s">
        <v>2297</v>
      </c>
      <c r="H5021" s="64" t="s">
        <v>2298</v>
      </c>
      <c r="I5021" s="64"/>
      <c r="J5021" s="64" t="s">
        <v>2299</v>
      </c>
      <c r="K5021" s="64"/>
      <c r="L5021" s="64" t="s">
        <v>2300</v>
      </c>
    </row>
    <row r="5022" ht="21" customHeight="1" spans="1:12">
      <c r="A5022" s="65" t="s">
        <v>4001</v>
      </c>
      <c r="B5022" s="66" t="s">
        <v>4002</v>
      </c>
      <c r="C5022" s="66"/>
      <c r="D5022" s="65" t="s">
        <v>14</v>
      </c>
      <c r="E5022" s="65"/>
      <c r="F5022" s="65"/>
      <c r="G5022" s="65" t="s">
        <v>35</v>
      </c>
      <c r="H5022" s="67">
        <v>2</v>
      </c>
      <c r="I5022" s="67"/>
      <c r="J5022" s="70">
        <v>1.9</v>
      </c>
      <c r="K5022" s="70"/>
      <c r="L5022" s="70">
        <f>TRUNC(TRUNC(H5022,8)*J5022,2)</f>
        <v>3.8</v>
      </c>
    </row>
    <row r="5023" ht="21" customHeight="1" spans="1:12">
      <c r="A5023" s="65" t="s">
        <v>4003</v>
      </c>
      <c r="B5023" s="66" t="s">
        <v>4004</v>
      </c>
      <c r="C5023" s="66"/>
      <c r="D5023" s="65" t="s">
        <v>14</v>
      </c>
      <c r="E5023" s="65"/>
      <c r="F5023" s="65"/>
      <c r="G5023" s="65" t="s">
        <v>35</v>
      </c>
      <c r="H5023" s="67">
        <v>1</v>
      </c>
      <c r="I5023" s="67"/>
      <c r="J5023" s="70">
        <v>2.92</v>
      </c>
      <c r="K5023" s="70"/>
      <c r="L5023" s="70">
        <f>TRUNC(TRUNC(H5023,8)*J5023,2)</f>
        <v>2.92</v>
      </c>
    </row>
    <row r="5024" ht="29.1" customHeight="1" spans="1:12">
      <c r="A5024" s="65" t="s">
        <v>3977</v>
      </c>
      <c r="B5024" s="66" t="s">
        <v>3978</v>
      </c>
      <c r="C5024" s="66"/>
      <c r="D5024" s="65" t="s">
        <v>14</v>
      </c>
      <c r="E5024" s="65"/>
      <c r="F5024" s="65"/>
      <c r="G5024" s="65" t="s">
        <v>35</v>
      </c>
      <c r="H5024" s="67">
        <v>0.05</v>
      </c>
      <c r="I5024" s="67"/>
      <c r="J5024" s="70">
        <v>26.07</v>
      </c>
      <c r="K5024" s="70"/>
      <c r="L5024" s="70">
        <f>TRUNC(TRUNC(H5024,8)*J5024,2)</f>
        <v>1.3</v>
      </c>
    </row>
    <row r="5025" ht="15" customHeight="1" spans="1:12">
      <c r="A5025" s="2"/>
      <c r="B5025" s="2"/>
      <c r="C5025" s="2"/>
      <c r="D5025" s="2"/>
      <c r="E5025" s="2"/>
      <c r="F5025" s="2"/>
      <c r="G5025" s="2"/>
      <c r="H5025" s="68" t="s">
        <v>2424</v>
      </c>
      <c r="I5025" s="68"/>
      <c r="J5025" s="68"/>
      <c r="K5025" s="68"/>
      <c r="L5025" s="71">
        <f>SUM(L5022:L5024)</f>
        <v>8.02</v>
      </c>
    </row>
    <row r="5026" ht="15" customHeight="1" spans="1:12">
      <c r="A5026" s="63" t="s">
        <v>2389</v>
      </c>
      <c r="B5026" s="63"/>
      <c r="C5026" s="63"/>
      <c r="D5026" s="64" t="s">
        <v>4</v>
      </c>
      <c r="E5026" s="64"/>
      <c r="F5026" s="64"/>
      <c r="G5026" s="64" t="s">
        <v>2297</v>
      </c>
      <c r="H5026" s="64" t="s">
        <v>2298</v>
      </c>
      <c r="I5026" s="64"/>
      <c r="J5026" s="64" t="s">
        <v>2299</v>
      </c>
      <c r="K5026" s="64"/>
      <c r="L5026" s="64" t="s">
        <v>2300</v>
      </c>
    </row>
    <row r="5027" ht="21" customHeight="1" spans="1:12">
      <c r="A5027" s="65" t="s">
        <v>2673</v>
      </c>
      <c r="B5027" s="66" t="s">
        <v>2674</v>
      </c>
      <c r="C5027" s="66"/>
      <c r="D5027" s="65" t="s">
        <v>14</v>
      </c>
      <c r="E5027" s="65"/>
      <c r="F5027" s="65"/>
      <c r="G5027" s="65" t="s">
        <v>2392</v>
      </c>
      <c r="H5027" s="67">
        <v>0.1379</v>
      </c>
      <c r="I5027" s="67"/>
      <c r="J5027" s="70">
        <v>23.37</v>
      </c>
      <c r="K5027" s="70"/>
      <c r="L5027" s="70">
        <f>TRUNC(TRUNC(H5027,8)*J5027,2)</f>
        <v>3.22</v>
      </c>
    </row>
    <row r="5028" ht="21" customHeight="1" spans="1:12">
      <c r="A5028" s="65" t="s">
        <v>2675</v>
      </c>
      <c r="B5028" s="66" t="s">
        <v>2676</v>
      </c>
      <c r="C5028" s="66"/>
      <c r="D5028" s="65" t="s">
        <v>14</v>
      </c>
      <c r="E5028" s="65"/>
      <c r="F5028" s="65"/>
      <c r="G5028" s="65" t="s">
        <v>2392</v>
      </c>
      <c r="H5028" s="67">
        <v>0.1379</v>
      </c>
      <c r="I5028" s="67"/>
      <c r="J5028" s="70">
        <v>31.5</v>
      </c>
      <c r="K5028" s="70"/>
      <c r="L5028" s="70">
        <f>TRUNC(TRUNC(H5028,8)*J5028,2)</f>
        <v>4.34</v>
      </c>
    </row>
    <row r="5029" ht="18" customHeight="1" spans="1:12">
      <c r="A5029" s="2"/>
      <c r="B5029" s="2"/>
      <c r="C5029" s="2"/>
      <c r="D5029" s="2"/>
      <c r="E5029" s="2"/>
      <c r="F5029" s="2"/>
      <c r="G5029" s="2"/>
      <c r="H5029" s="68" t="s">
        <v>2393</v>
      </c>
      <c r="I5029" s="68"/>
      <c r="J5029" s="68"/>
      <c r="K5029" s="68"/>
      <c r="L5029" s="71">
        <f>SUM(L5027:L5028)</f>
        <v>7.56</v>
      </c>
    </row>
    <row r="5030" ht="15" customHeight="1" spans="1:12">
      <c r="A5030" s="2"/>
      <c r="B5030" s="2"/>
      <c r="C5030" s="2"/>
      <c r="D5030" s="2"/>
      <c r="E5030" s="2"/>
      <c r="F5030" s="2"/>
      <c r="G5030" s="2"/>
      <c r="H5030" s="69" t="s">
        <v>2318</v>
      </c>
      <c r="I5030" s="69"/>
      <c r="J5030" s="69"/>
      <c r="K5030" s="69"/>
      <c r="L5030" s="72">
        <f>SUM(L5025,L5029)</f>
        <v>15.58</v>
      </c>
    </row>
    <row r="5031" ht="9.95" customHeight="1" spans="1:12">
      <c r="A5031" s="2"/>
      <c r="B5031" s="2"/>
      <c r="C5031" s="2"/>
      <c r="D5031" s="2"/>
      <c r="E5031" s="2"/>
      <c r="F5031" s="2"/>
      <c r="G5031" s="2"/>
      <c r="H5031" s="61"/>
      <c r="I5031" s="61"/>
      <c r="J5031" s="61"/>
      <c r="K5031" s="61"/>
      <c r="L5031" s="61"/>
    </row>
    <row r="5032" ht="20.1" customHeight="1" spans="1:12">
      <c r="A5032" s="62" t="s">
        <v>4006</v>
      </c>
      <c r="B5032" s="62"/>
      <c r="C5032" s="62"/>
      <c r="D5032" s="62"/>
      <c r="E5032" s="62"/>
      <c r="F5032" s="62"/>
      <c r="G5032" s="62"/>
      <c r="H5032" s="62"/>
      <c r="I5032" s="62"/>
      <c r="J5032" s="62"/>
      <c r="K5032" s="62"/>
      <c r="L5032" s="62"/>
    </row>
    <row r="5033" ht="15" customHeight="1" spans="1:12">
      <c r="A5033" s="63" t="s">
        <v>2413</v>
      </c>
      <c r="B5033" s="63"/>
      <c r="C5033" s="63"/>
      <c r="D5033" s="64" t="s">
        <v>4</v>
      </c>
      <c r="E5033" s="64"/>
      <c r="F5033" s="64"/>
      <c r="G5033" s="64" t="s">
        <v>2297</v>
      </c>
      <c r="H5033" s="64" t="s">
        <v>2298</v>
      </c>
      <c r="I5033" s="64"/>
      <c r="J5033" s="64" t="s">
        <v>2299</v>
      </c>
      <c r="K5033" s="64"/>
      <c r="L5033" s="64" t="s">
        <v>2300</v>
      </c>
    </row>
    <row r="5034" ht="21" customHeight="1" spans="1:12">
      <c r="A5034" s="65" t="s">
        <v>4007</v>
      </c>
      <c r="B5034" s="66" t="s">
        <v>4008</v>
      </c>
      <c r="C5034" s="66"/>
      <c r="D5034" s="65" t="s">
        <v>14</v>
      </c>
      <c r="E5034" s="65"/>
      <c r="F5034" s="65"/>
      <c r="G5034" s="65" t="s">
        <v>35</v>
      </c>
      <c r="H5034" s="67">
        <v>2</v>
      </c>
      <c r="I5034" s="67"/>
      <c r="J5034" s="70">
        <v>2.8</v>
      </c>
      <c r="K5034" s="70"/>
      <c r="L5034" s="70">
        <f>TRUNC(TRUNC(H5034,8)*J5034,2)</f>
        <v>5.6</v>
      </c>
    </row>
    <row r="5035" ht="21" customHeight="1" spans="1:12">
      <c r="A5035" s="65" t="s">
        <v>4009</v>
      </c>
      <c r="B5035" s="66" t="s">
        <v>4010</v>
      </c>
      <c r="C5035" s="66"/>
      <c r="D5035" s="65" t="s">
        <v>14</v>
      </c>
      <c r="E5035" s="65"/>
      <c r="F5035" s="65"/>
      <c r="G5035" s="65" t="s">
        <v>35</v>
      </c>
      <c r="H5035" s="67">
        <v>1</v>
      </c>
      <c r="I5035" s="67"/>
      <c r="J5035" s="70">
        <v>6.11</v>
      </c>
      <c r="K5035" s="70"/>
      <c r="L5035" s="70">
        <f>TRUNC(TRUNC(H5035,8)*J5035,2)</f>
        <v>6.11</v>
      </c>
    </row>
    <row r="5036" ht="29.1" customHeight="1" spans="1:12">
      <c r="A5036" s="65" t="s">
        <v>3977</v>
      </c>
      <c r="B5036" s="66" t="s">
        <v>3978</v>
      </c>
      <c r="C5036" s="66"/>
      <c r="D5036" s="65" t="s">
        <v>14</v>
      </c>
      <c r="E5036" s="65"/>
      <c r="F5036" s="65"/>
      <c r="G5036" s="65" t="s">
        <v>35</v>
      </c>
      <c r="H5036" s="67">
        <v>0.075</v>
      </c>
      <c r="I5036" s="67"/>
      <c r="J5036" s="70">
        <v>26.07</v>
      </c>
      <c r="K5036" s="70"/>
      <c r="L5036" s="70">
        <f>TRUNC(TRUNC(H5036,8)*J5036,2)</f>
        <v>1.95</v>
      </c>
    </row>
    <row r="5037" ht="15" customHeight="1" spans="1:12">
      <c r="A5037" s="2"/>
      <c r="B5037" s="2"/>
      <c r="C5037" s="2"/>
      <c r="D5037" s="2"/>
      <c r="E5037" s="2"/>
      <c r="F5037" s="2"/>
      <c r="G5037" s="2"/>
      <c r="H5037" s="68" t="s">
        <v>2424</v>
      </c>
      <c r="I5037" s="68"/>
      <c r="J5037" s="68"/>
      <c r="K5037" s="68"/>
      <c r="L5037" s="71">
        <f>SUM(L5034:L5036)</f>
        <v>13.66</v>
      </c>
    </row>
    <row r="5038" ht="15" customHeight="1" spans="1:12">
      <c r="A5038" s="63" t="s">
        <v>2389</v>
      </c>
      <c r="B5038" s="63"/>
      <c r="C5038" s="63"/>
      <c r="D5038" s="64" t="s">
        <v>4</v>
      </c>
      <c r="E5038" s="64"/>
      <c r="F5038" s="64"/>
      <c r="G5038" s="64" t="s">
        <v>2297</v>
      </c>
      <c r="H5038" s="64" t="s">
        <v>2298</v>
      </c>
      <c r="I5038" s="64"/>
      <c r="J5038" s="64" t="s">
        <v>2299</v>
      </c>
      <c r="K5038" s="64"/>
      <c r="L5038" s="64" t="s">
        <v>2300</v>
      </c>
    </row>
    <row r="5039" ht="21" customHeight="1" spans="1:12">
      <c r="A5039" s="65" t="s">
        <v>2673</v>
      </c>
      <c r="B5039" s="66" t="s">
        <v>2674</v>
      </c>
      <c r="C5039" s="66"/>
      <c r="D5039" s="65" t="s">
        <v>14</v>
      </c>
      <c r="E5039" s="65"/>
      <c r="F5039" s="65"/>
      <c r="G5039" s="65" t="s">
        <v>2392</v>
      </c>
      <c r="H5039" s="67">
        <v>0.1652</v>
      </c>
      <c r="I5039" s="67"/>
      <c r="J5039" s="70">
        <v>23.37</v>
      </c>
      <c r="K5039" s="70"/>
      <c r="L5039" s="70">
        <f>TRUNC(TRUNC(H5039,8)*J5039,2)</f>
        <v>3.86</v>
      </c>
    </row>
    <row r="5040" ht="21" customHeight="1" spans="1:12">
      <c r="A5040" s="65" t="s">
        <v>2675</v>
      </c>
      <c r="B5040" s="66" t="s">
        <v>2676</v>
      </c>
      <c r="C5040" s="66"/>
      <c r="D5040" s="65" t="s">
        <v>14</v>
      </c>
      <c r="E5040" s="65"/>
      <c r="F5040" s="65"/>
      <c r="G5040" s="65" t="s">
        <v>2392</v>
      </c>
      <c r="H5040" s="67">
        <v>0.1652</v>
      </c>
      <c r="I5040" s="67"/>
      <c r="J5040" s="70">
        <v>31.5</v>
      </c>
      <c r="K5040" s="70"/>
      <c r="L5040" s="70">
        <f>TRUNC(TRUNC(H5040,8)*J5040,2)</f>
        <v>5.2</v>
      </c>
    </row>
    <row r="5041" ht="18" customHeight="1" spans="1:12">
      <c r="A5041" s="2"/>
      <c r="B5041" s="2"/>
      <c r="C5041" s="2"/>
      <c r="D5041" s="2"/>
      <c r="E5041" s="2"/>
      <c r="F5041" s="2"/>
      <c r="G5041" s="2"/>
      <c r="H5041" s="68" t="s">
        <v>2393</v>
      </c>
      <c r="I5041" s="68"/>
      <c r="J5041" s="68"/>
      <c r="K5041" s="68"/>
      <c r="L5041" s="71">
        <f>SUM(L5039:L5040)</f>
        <v>9.06</v>
      </c>
    </row>
    <row r="5042" ht="15" customHeight="1" spans="1:12">
      <c r="A5042" s="2"/>
      <c r="B5042" s="2"/>
      <c r="C5042" s="2"/>
      <c r="D5042" s="2"/>
      <c r="E5042" s="2"/>
      <c r="F5042" s="2"/>
      <c r="G5042" s="2"/>
      <c r="H5042" s="69" t="s">
        <v>2318</v>
      </c>
      <c r="I5042" s="69"/>
      <c r="J5042" s="69"/>
      <c r="K5042" s="69"/>
      <c r="L5042" s="72">
        <f>SUM(L5037,L5041)</f>
        <v>22.72</v>
      </c>
    </row>
    <row r="5043" ht="9.95" customHeight="1" spans="1:12">
      <c r="A5043" s="2"/>
      <c r="B5043" s="2"/>
      <c r="C5043" s="2"/>
      <c r="D5043" s="2"/>
      <c r="E5043" s="2"/>
      <c r="F5043" s="2"/>
      <c r="G5043" s="2"/>
      <c r="H5043" s="61"/>
      <c r="I5043" s="61"/>
      <c r="J5043" s="61"/>
      <c r="K5043" s="61"/>
      <c r="L5043" s="61"/>
    </row>
    <row r="5044" ht="20.1" customHeight="1" spans="1:12">
      <c r="A5044" s="62" t="s">
        <v>4011</v>
      </c>
      <c r="B5044" s="62"/>
      <c r="C5044" s="62"/>
      <c r="D5044" s="62"/>
      <c r="E5044" s="62"/>
      <c r="F5044" s="62"/>
      <c r="G5044" s="62"/>
      <c r="H5044" s="62"/>
      <c r="I5044" s="62"/>
      <c r="J5044" s="62"/>
      <c r="K5044" s="62"/>
      <c r="L5044" s="62"/>
    </row>
    <row r="5045" ht="15" customHeight="1" spans="1:12">
      <c r="A5045" s="63" t="s">
        <v>2413</v>
      </c>
      <c r="B5045" s="63"/>
      <c r="C5045" s="63"/>
      <c r="D5045" s="64" t="s">
        <v>4</v>
      </c>
      <c r="E5045" s="64"/>
      <c r="F5045" s="64"/>
      <c r="G5045" s="64" t="s">
        <v>2297</v>
      </c>
      <c r="H5045" s="64" t="s">
        <v>2298</v>
      </c>
      <c r="I5045" s="64"/>
      <c r="J5045" s="64" t="s">
        <v>2299</v>
      </c>
      <c r="K5045" s="64"/>
      <c r="L5045" s="64" t="s">
        <v>2300</v>
      </c>
    </row>
    <row r="5046" ht="21" customHeight="1" spans="1:12">
      <c r="A5046" s="65" t="s">
        <v>3984</v>
      </c>
      <c r="B5046" s="66" t="s">
        <v>3985</v>
      </c>
      <c r="C5046" s="66"/>
      <c r="D5046" s="65" t="s">
        <v>14</v>
      </c>
      <c r="E5046" s="65"/>
      <c r="F5046" s="65"/>
      <c r="G5046" s="65" t="s">
        <v>35</v>
      </c>
      <c r="H5046" s="67">
        <v>2</v>
      </c>
      <c r="I5046" s="67"/>
      <c r="J5046" s="70">
        <v>3.37</v>
      </c>
      <c r="K5046" s="70"/>
      <c r="L5046" s="70">
        <f>TRUNC(TRUNC(H5046,8)*J5046,2)</f>
        <v>6.74</v>
      </c>
    </row>
    <row r="5047" ht="21" customHeight="1" spans="1:12">
      <c r="A5047" s="65" t="s">
        <v>4012</v>
      </c>
      <c r="B5047" s="66" t="s">
        <v>4013</v>
      </c>
      <c r="C5047" s="66"/>
      <c r="D5047" s="65" t="s">
        <v>14</v>
      </c>
      <c r="E5047" s="65"/>
      <c r="F5047" s="65"/>
      <c r="G5047" s="65" t="s">
        <v>35</v>
      </c>
      <c r="H5047" s="67">
        <v>1</v>
      </c>
      <c r="I5047" s="67"/>
      <c r="J5047" s="70">
        <v>7.05</v>
      </c>
      <c r="K5047" s="70"/>
      <c r="L5047" s="70">
        <f>TRUNC(TRUNC(H5047,8)*J5047,2)</f>
        <v>7.05</v>
      </c>
    </row>
    <row r="5048" ht="29.1" customHeight="1" spans="1:12">
      <c r="A5048" s="65" t="s">
        <v>3977</v>
      </c>
      <c r="B5048" s="66" t="s">
        <v>3978</v>
      </c>
      <c r="C5048" s="66"/>
      <c r="D5048" s="65" t="s">
        <v>14</v>
      </c>
      <c r="E5048" s="65"/>
      <c r="F5048" s="65"/>
      <c r="G5048" s="65" t="s">
        <v>35</v>
      </c>
      <c r="H5048" s="67">
        <v>0.115</v>
      </c>
      <c r="I5048" s="67"/>
      <c r="J5048" s="70">
        <v>26.07</v>
      </c>
      <c r="K5048" s="70"/>
      <c r="L5048" s="70">
        <f>TRUNC(TRUNC(H5048,8)*J5048,2)</f>
        <v>2.99</v>
      </c>
    </row>
    <row r="5049" ht="15" customHeight="1" spans="1:12">
      <c r="A5049" s="2"/>
      <c r="B5049" s="2"/>
      <c r="C5049" s="2"/>
      <c r="D5049" s="2"/>
      <c r="E5049" s="2"/>
      <c r="F5049" s="2"/>
      <c r="G5049" s="2"/>
      <c r="H5049" s="68" t="s">
        <v>2424</v>
      </c>
      <c r="I5049" s="68"/>
      <c r="J5049" s="68"/>
      <c r="K5049" s="68"/>
      <c r="L5049" s="71">
        <f>SUM(L5046:L5048)</f>
        <v>16.78</v>
      </c>
    </row>
    <row r="5050" ht="15" customHeight="1" spans="1:12">
      <c r="A5050" s="63" t="s">
        <v>2389</v>
      </c>
      <c r="B5050" s="63"/>
      <c r="C5050" s="63"/>
      <c r="D5050" s="64" t="s">
        <v>4</v>
      </c>
      <c r="E5050" s="64"/>
      <c r="F5050" s="64"/>
      <c r="G5050" s="64" t="s">
        <v>2297</v>
      </c>
      <c r="H5050" s="64" t="s">
        <v>2298</v>
      </c>
      <c r="I5050" s="64"/>
      <c r="J5050" s="64" t="s">
        <v>2299</v>
      </c>
      <c r="K5050" s="64"/>
      <c r="L5050" s="64" t="s">
        <v>2300</v>
      </c>
    </row>
    <row r="5051" ht="21" customHeight="1" spans="1:12">
      <c r="A5051" s="65" t="s">
        <v>2673</v>
      </c>
      <c r="B5051" s="66" t="s">
        <v>2674</v>
      </c>
      <c r="C5051" s="66"/>
      <c r="D5051" s="65" t="s">
        <v>14</v>
      </c>
      <c r="E5051" s="65"/>
      <c r="F5051" s="65"/>
      <c r="G5051" s="65" t="s">
        <v>2392</v>
      </c>
      <c r="H5051" s="67">
        <v>0.2172</v>
      </c>
      <c r="I5051" s="67"/>
      <c r="J5051" s="70">
        <v>23.37</v>
      </c>
      <c r="K5051" s="70"/>
      <c r="L5051" s="70">
        <f>TRUNC(TRUNC(H5051,8)*J5051,2)</f>
        <v>5.07</v>
      </c>
    </row>
    <row r="5052" ht="21" customHeight="1" spans="1:12">
      <c r="A5052" s="65" t="s">
        <v>2675</v>
      </c>
      <c r="B5052" s="66" t="s">
        <v>2676</v>
      </c>
      <c r="C5052" s="66"/>
      <c r="D5052" s="65" t="s">
        <v>14</v>
      </c>
      <c r="E5052" s="65"/>
      <c r="F5052" s="65"/>
      <c r="G5052" s="65" t="s">
        <v>2392</v>
      </c>
      <c r="H5052" s="67">
        <v>0.2172</v>
      </c>
      <c r="I5052" s="67"/>
      <c r="J5052" s="70">
        <v>31.5</v>
      </c>
      <c r="K5052" s="70"/>
      <c r="L5052" s="70">
        <f>TRUNC(TRUNC(H5052,8)*J5052,2)</f>
        <v>6.84</v>
      </c>
    </row>
    <row r="5053" ht="18" customHeight="1" spans="1:12">
      <c r="A5053" s="2"/>
      <c r="B5053" s="2"/>
      <c r="C5053" s="2"/>
      <c r="D5053" s="2"/>
      <c r="E5053" s="2"/>
      <c r="F5053" s="2"/>
      <c r="G5053" s="2"/>
      <c r="H5053" s="68" t="s">
        <v>2393</v>
      </c>
      <c r="I5053" s="68"/>
      <c r="J5053" s="68"/>
      <c r="K5053" s="68"/>
      <c r="L5053" s="71">
        <f>SUM(L5051:L5052)</f>
        <v>11.91</v>
      </c>
    </row>
    <row r="5054" ht="15" customHeight="1" spans="1:12">
      <c r="A5054" s="2"/>
      <c r="B5054" s="2"/>
      <c r="C5054" s="2"/>
      <c r="D5054" s="2"/>
      <c r="E5054" s="2"/>
      <c r="F5054" s="2"/>
      <c r="G5054" s="2"/>
      <c r="H5054" s="69" t="s">
        <v>2318</v>
      </c>
      <c r="I5054" s="69"/>
      <c r="J5054" s="69"/>
      <c r="K5054" s="69"/>
      <c r="L5054" s="72">
        <f>SUM(L5049,L5053)</f>
        <v>28.69</v>
      </c>
    </row>
    <row r="5055" ht="9.95" customHeight="1" spans="1:12">
      <c r="A5055" s="2"/>
      <c r="B5055" s="2"/>
      <c r="C5055" s="2"/>
      <c r="D5055" s="2"/>
      <c r="E5055" s="2"/>
      <c r="F5055" s="2"/>
      <c r="G5055" s="2"/>
      <c r="H5055" s="61"/>
      <c r="I5055" s="61"/>
      <c r="J5055" s="61"/>
      <c r="K5055" s="61"/>
      <c r="L5055" s="61"/>
    </row>
    <row r="5056" ht="20.1" customHeight="1" spans="1:12">
      <c r="A5056" s="62" t="s">
        <v>4014</v>
      </c>
      <c r="B5056" s="62"/>
      <c r="C5056" s="62"/>
      <c r="D5056" s="62"/>
      <c r="E5056" s="62"/>
      <c r="F5056" s="62"/>
      <c r="G5056" s="62"/>
      <c r="H5056" s="62"/>
      <c r="I5056" s="62"/>
      <c r="J5056" s="62"/>
      <c r="K5056" s="62"/>
      <c r="L5056" s="62"/>
    </row>
    <row r="5057" ht="15" customHeight="1" spans="1:12">
      <c r="A5057" s="63" t="s">
        <v>2413</v>
      </c>
      <c r="B5057" s="63"/>
      <c r="C5057" s="63"/>
      <c r="D5057" s="64" t="s">
        <v>4</v>
      </c>
      <c r="E5057" s="64"/>
      <c r="F5057" s="64"/>
      <c r="G5057" s="64" t="s">
        <v>2297</v>
      </c>
      <c r="H5057" s="64" t="s">
        <v>2298</v>
      </c>
      <c r="I5057" s="64"/>
      <c r="J5057" s="64" t="s">
        <v>2299</v>
      </c>
      <c r="K5057" s="64"/>
      <c r="L5057" s="64" t="s">
        <v>2300</v>
      </c>
    </row>
    <row r="5058" ht="21" customHeight="1" spans="1:12">
      <c r="A5058" s="65" t="s">
        <v>3984</v>
      </c>
      <c r="B5058" s="66" t="s">
        <v>3985</v>
      </c>
      <c r="C5058" s="66"/>
      <c r="D5058" s="65" t="s">
        <v>14</v>
      </c>
      <c r="E5058" s="65"/>
      <c r="F5058" s="65"/>
      <c r="G5058" s="65" t="s">
        <v>35</v>
      </c>
      <c r="H5058" s="67">
        <v>2</v>
      </c>
      <c r="I5058" s="67"/>
      <c r="J5058" s="70">
        <v>3.37</v>
      </c>
      <c r="K5058" s="70"/>
      <c r="L5058" s="70">
        <f>TRUNC(TRUNC(H5058,8)*J5058,2)</f>
        <v>6.74</v>
      </c>
    </row>
    <row r="5059" ht="21" customHeight="1" spans="1:12">
      <c r="A5059" s="65" t="s">
        <v>4012</v>
      </c>
      <c r="B5059" s="66" t="s">
        <v>4013</v>
      </c>
      <c r="C5059" s="66"/>
      <c r="D5059" s="65" t="s">
        <v>14</v>
      </c>
      <c r="E5059" s="65"/>
      <c r="F5059" s="65"/>
      <c r="G5059" s="65" t="s">
        <v>35</v>
      </c>
      <c r="H5059" s="67">
        <v>1</v>
      </c>
      <c r="I5059" s="67"/>
      <c r="J5059" s="70">
        <v>7.05</v>
      </c>
      <c r="K5059" s="70"/>
      <c r="L5059" s="70">
        <f>TRUNC(TRUNC(H5059,8)*J5059,2)</f>
        <v>7.05</v>
      </c>
    </row>
    <row r="5060" ht="29.1" customHeight="1" spans="1:12">
      <c r="A5060" s="65" t="s">
        <v>3977</v>
      </c>
      <c r="B5060" s="66" t="s">
        <v>3978</v>
      </c>
      <c r="C5060" s="66"/>
      <c r="D5060" s="65" t="s">
        <v>14</v>
      </c>
      <c r="E5060" s="65"/>
      <c r="F5060" s="65"/>
      <c r="G5060" s="65" t="s">
        <v>35</v>
      </c>
      <c r="H5060" s="67">
        <v>0.115</v>
      </c>
      <c r="I5060" s="67"/>
      <c r="J5060" s="70">
        <v>26.07</v>
      </c>
      <c r="K5060" s="70"/>
      <c r="L5060" s="70">
        <f>TRUNC(TRUNC(H5060,8)*J5060,2)</f>
        <v>2.99</v>
      </c>
    </row>
    <row r="5061" ht="15" customHeight="1" spans="1:12">
      <c r="A5061" s="2"/>
      <c r="B5061" s="2"/>
      <c r="C5061" s="2"/>
      <c r="D5061" s="2"/>
      <c r="E5061" s="2"/>
      <c r="F5061" s="2"/>
      <c r="G5061" s="2"/>
      <c r="H5061" s="68" t="s">
        <v>2424</v>
      </c>
      <c r="I5061" s="68"/>
      <c r="J5061" s="68"/>
      <c r="K5061" s="68"/>
      <c r="L5061" s="71">
        <f>SUM(L5058:L5060)</f>
        <v>16.78</v>
      </c>
    </row>
    <row r="5062" ht="15" customHeight="1" spans="1:12">
      <c r="A5062" s="63" t="s">
        <v>2389</v>
      </c>
      <c r="B5062" s="63"/>
      <c r="C5062" s="63"/>
      <c r="D5062" s="64" t="s">
        <v>4</v>
      </c>
      <c r="E5062" s="64"/>
      <c r="F5062" s="64"/>
      <c r="G5062" s="64" t="s">
        <v>2297</v>
      </c>
      <c r="H5062" s="64" t="s">
        <v>2298</v>
      </c>
      <c r="I5062" s="64"/>
      <c r="J5062" s="64" t="s">
        <v>2299</v>
      </c>
      <c r="K5062" s="64"/>
      <c r="L5062" s="64" t="s">
        <v>2300</v>
      </c>
    </row>
    <row r="5063" ht="21" customHeight="1" spans="1:12">
      <c r="A5063" s="65" t="s">
        <v>2673</v>
      </c>
      <c r="B5063" s="66" t="s">
        <v>2674</v>
      </c>
      <c r="C5063" s="66"/>
      <c r="D5063" s="65" t="s">
        <v>14</v>
      </c>
      <c r="E5063" s="65"/>
      <c r="F5063" s="65"/>
      <c r="G5063" s="65" t="s">
        <v>2392</v>
      </c>
      <c r="H5063" s="67">
        <v>0.1926</v>
      </c>
      <c r="I5063" s="67"/>
      <c r="J5063" s="70">
        <v>23.37</v>
      </c>
      <c r="K5063" s="70"/>
      <c r="L5063" s="70">
        <f>TRUNC(TRUNC(H5063,8)*J5063,2)</f>
        <v>4.5</v>
      </c>
    </row>
    <row r="5064" ht="21" customHeight="1" spans="1:12">
      <c r="A5064" s="65" t="s">
        <v>2675</v>
      </c>
      <c r="B5064" s="66" t="s">
        <v>2676</v>
      </c>
      <c r="C5064" s="66"/>
      <c r="D5064" s="65" t="s">
        <v>14</v>
      </c>
      <c r="E5064" s="65"/>
      <c r="F5064" s="65"/>
      <c r="G5064" s="65" t="s">
        <v>2392</v>
      </c>
      <c r="H5064" s="67">
        <v>0.1926</v>
      </c>
      <c r="I5064" s="67"/>
      <c r="J5064" s="70">
        <v>31.5</v>
      </c>
      <c r="K5064" s="70"/>
      <c r="L5064" s="70">
        <f>TRUNC(TRUNC(H5064,8)*J5064,2)</f>
        <v>6.06</v>
      </c>
    </row>
    <row r="5065" ht="18" customHeight="1" spans="1:12">
      <c r="A5065" s="2"/>
      <c r="B5065" s="2"/>
      <c r="C5065" s="2"/>
      <c r="D5065" s="2"/>
      <c r="E5065" s="2"/>
      <c r="F5065" s="2"/>
      <c r="G5065" s="2"/>
      <c r="H5065" s="68" t="s">
        <v>2393</v>
      </c>
      <c r="I5065" s="68"/>
      <c r="J5065" s="68"/>
      <c r="K5065" s="68"/>
      <c r="L5065" s="71">
        <f>SUM(L5063:L5064)</f>
        <v>10.56</v>
      </c>
    </row>
    <row r="5066" ht="15" customHeight="1" spans="1:12">
      <c r="A5066" s="2"/>
      <c r="B5066" s="2"/>
      <c r="C5066" s="2"/>
      <c r="D5066" s="2"/>
      <c r="E5066" s="2"/>
      <c r="F5066" s="2"/>
      <c r="G5066" s="2"/>
      <c r="H5066" s="69" t="s">
        <v>2318</v>
      </c>
      <c r="I5066" s="69"/>
      <c r="J5066" s="69"/>
      <c r="K5066" s="69"/>
      <c r="L5066" s="72">
        <f>SUM(L5061,L5065)</f>
        <v>27.34</v>
      </c>
    </row>
    <row r="5067" ht="9.95" customHeight="1" spans="1:12">
      <c r="A5067" s="2"/>
      <c r="B5067" s="2"/>
      <c r="C5067" s="2"/>
      <c r="D5067" s="2"/>
      <c r="E5067" s="2"/>
      <c r="F5067" s="2"/>
      <c r="G5067" s="2"/>
      <c r="H5067" s="61"/>
      <c r="I5067" s="61"/>
      <c r="J5067" s="61"/>
      <c r="K5067" s="61"/>
      <c r="L5067" s="61"/>
    </row>
    <row r="5068" ht="20.1" customHeight="1" spans="1:12">
      <c r="A5068" s="62" t="s">
        <v>4015</v>
      </c>
      <c r="B5068" s="62"/>
      <c r="C5068" s="62"/>
      <c r="D5068" s="62"/>
      <c r="E5068" s="62"/>
      <c r="F5068" s="62"/>
      <c r="G5068" s="62"/>
      <c r="H5068" s="62"/>
      <c r="I5068" s="62"/>
      <c r="J5068" s="62"/>
      <c r="K5068" s="62"/>
      <c r="L5068" s="62"/>
    </row>
    <row r="5069" ht="15" customHeight="1" spans="1:12">
      <c r="A5069" s="63" t="s">
        <v>2413</v>
      </c>
      <c r="B5069" s="63"/>
      <c r="C5069" s="63"/>
      <c r="D5069" s="64" t="s">
        <v>4</v>
      </c>
      <c r="E5069" s="64"/>
      <c r="F5069" s="64"/>
      <c r="G5069" s="64" t="s">
        <v>2297</v>
      </c>
      <c r="H5069" s="64" t="s">
        <v>2298</v>
      </c>
      <c r="I5069" s="64"/>
      <c r="J5069" s="64" t="s">
        <v>2299</v>
      </c>
      <c r="K5069" s="64"/>
      <c r="L5069" s="64" t="s">
        <v>2300</v>
      </c>
    </row>
    <row r="5070" ht="15" customHeight="1" spans="1:12">
      <c r="A5070" s="65" t="s">
        <v>3797</v>
      </c>
      <c r="B5070" s="66" t="s">
        <v>3798</v>
      </c>
      <c r="C5070" s="66"/>
      <c r="D5070" s="65" t="s">
        <v>14</v>
      </c>
      <c r="E5070" s="65"/>
      <c r="F5070" s="65"/>
      <c r="G5070" s="65" t="s">
        <v>35</v>
      </c>
      <c r="H5070" s="67">
        <v>0.0099</v>
      </c>
      <c r="I5070" s="67"/>
      <c r="J5070" s="70">
        <v>63.17</v>
      </c>
      <c r="K5070" s="70"/>
      <c r="L5070" s="70">
        <f>TRUNC(TRUNC(H5070,8)*J5070,2)</f>
        <v>0.62</v>
      </c>
    </row>
    <row r="5071" ht="21" customHeight="1" spans="1:12">
      <c r="A5071" s="65" t="s">
        <v>4016</v>
      </c>
      <c r="B5071" s="66" t="s">
        <v>4017</v>
      </c>
      <c r="C5071" s="66"/>
      <c r="D5071" s="65" t="s">
        <v>14</v>
      </c>
      <c r="E5071" s="65"/>
      <c r="F5071" s="65"/>
      <c r="G5071" s="65" t="s">
        <v>35</v>
      </c>
      <c r="H5071" s="67">
        <v>1</v>
      </c>
      <c r="I5071" s="67"/>
      <c r="J5071" s="70">
        <v>1.63</v>
      </c>
      <c r="K5071" s="70"/>
      <c r="L5071" s="70">
        <f>TRUNC(TRUNC(H5071,8)*J5071,2)</f>
        <v>1.63</v>
      </c>
    </row>
    <row r="5072" ht="15" customHeight="1" spans="1:12">
      <c r="A5072" s="65" t="s">
        <v>3778</v>
      </c>
      <c r="B5072" s="66" t="s">
        <v>3779</v>
      </c>
      <c r="C5072" s="66"/>
      <c r="D5072" s="65" t="s">
        <v>14</v>
      </c>
      <c r="E5072" s="65"/>
      <c r="F5072" s="65"/>
      <c r="G5072" s="65" t="s">
        <v>35</v>
      </c>
      <c r="H5072" s="67">
        <v>0.0071</v>
      </c>
      <c r="I5072" s="67"/>
      <c r="J5072" s="70">
        <v>2.33</v>
      </c>
      <c r="K5072" s="70"/>
      <c r="L5072" s="70">
        <f>TRUNC(TRUNC(H5072,8)*J5072,2)</f>
        <v>0.01</v>
      </c>
    </row>
    <row r="5073" ht="21" customHeight="1" spans="1:12">
      <c r="A5073" s="65" t="s">
        <v>3799</v>
      </c>
      <c r="B5073" s="66" t="s">
        <v>3800</v>
      </c>
      <c r="C5073" s="66"/>
      <c r="D5073" s="65" t="s">
        <v>14</v>
      </c>
      <c r="E5073" s="65"/>
      <c r="F5073" s="65"/>
      <c r="G5073" s="65" t="s">
        <v>35</v>
      </c>
      <c r="H5073" s="67">
        <v>0.015</v>
      </c>
      <c r="I5073" s="67"/>
      <c r="J5073" s="70">
        <v>71.57</v>
      </c>
      <c r="K5073" s="70"/>
      <c r="L5073" s="70">
        <f>TRUNC(TRUNC(H5073,8)*J5073,2)</f>
        <v>1.07</v>
      </c>
    </row>
    <row r="5074" ht="15" customHeight="1" spans="1:12">
      <c r="A5074" s="2"/>
      <c r="B5074" s="2"/>
      <c r="C5074" s="2"/>
      <c r="D5074" s="2"/>
      <c r="E5074" s="2"/>
      <c r="F5074" s="2"/>
      <c r="G5074" s="2"/>
      <c r="H5074" s="68" t="s">
        <v>2424</v>
      </c>
      <c r="I5074" s="68"/>
      <c r="J5074" s="68"/>
      <c r="K5074" s="68"/>
      <c r="L5074" s="71">
        <f>SUM(L5070:L5073)</f>
        <v>3.33</v>
      </c>
    </row>
    <row r="5075" ht="15" customHeight="1" spans="1:12">
      <c r="A5075" s="63" t="s">
        <v>2389</v>
      </c>
      <c r="B5075" s="63"/>
      <c r="C5075" s="63"/>
      <c r="D5075" s="64" t="s">
        <v>4</v>
      </c>
      <c r="E5075" s="64"/>
      <c r="F5075" s="64"/>
      <c r="G5075" s="64" t="s">
        <v>2297</v>
      </c>
      <c r="H5075" s="64" t="s">
        <v>2298</v>
      </c>
      <c r="I5075" s="64"/>
      <c r="J5075" s="64" t="s">
        <v>2299</v>
      </c>
      <c r="K5075" s="64"/>
      <c r="L5075" s="64" t="s">
        <v>2300</v>
      </c>
    </row>
    <row r="5076" ht="21" customHeight="1" spans="1:12">
      <c r="A5076" s="65" t="s">
        <v>2673</v>
      </c>
      <c r="B5076" s="66" t="s">
        <v>2674</v>
      </c>
      <c r="C5076" s="66"/>
      <c r="D5076" s="65" t="s">
        <v>14</v>
      </c>
      <c r="E5076" s="65"/>
      <c r="F5076" s="65"/>
      <c r="G5076" s="65" t="s">
        <v>2392</v>
      </c>
      <c r="H5076" s="67">
        <v>0.127</v>
      </c>
      <c r="I5076" s="67"/>
      <c r="J5076" s="70">
        <v>23.37</v>
      </c>
      <c r="K5076" s="70"/>
      <c r="L5076" s="70">
        <f>TRUNC(TRUNC(H5076,8)*J5076,2)</f>
        <v>2.96</v>
      </c>
    </row>
    <row r="5077" ht="21" customHeight="1" spans="1:12">
      <c r="A5077" s="65" t="s">
        <v>2675</v>
      </c>
      <c r="B5077" s="66" t="s">
        <v>2676</v>
      </c>
      <c r="C5077" s="66"/>
      <c r="D5077" s="65" t="s">
        <v>14</v>
      </c>
      <c r="E5077" s="65"/>
      <c r="F5077" s="65"/>
      <c r="G5077" s="65" t="s">
        <v>2392</v>
      </c>
      <c r="H5077" s="67">
        <v>0.127</v>
      </c>
      <c r="I5077" s="67"/>
      <c r="J5077" s="70">
        <v>31.5</v>
      </c>
      <c r="K5077" s="70"/>
      <c r="L5077" s="70">
        <f>TRUNC(TRUNC(H5077,8)*J5077,2)</f>
        <v>4</v>
      </c>
    </row>
    <row r="5078" ht="18" customHeight="1" spans="1:12">
      <c r="A5078" s="2"/>
      <c r="B5078" s="2"/>
      <c r="C5078" s="2"/>
      <c r="D5078" s="2"/>
      <c r="E5078" s="2"/>
      <c r="F5078" s="2"/>
      <c r="G5078" s="2"/>
      <c r="H5078" s="68" t="s">
        <v>2393</v>
      </c>
      <c r="I5078" s="68"/>
      <c r="J5078" s="68"/>
      <c r="K5078" s="68"/>
      <c r="L5078" s="71">
        <f>SUM(L5076:L5077)</f>
        <v>6.96</v>
      </c>
    </row>
    <row r="5079" ht="15" customHeight="1" spans="1:12">
      <c r="A5079" s="2"/>
      <c r="B5079" s="2"/>
      <c r="C5079" s="2"/>
      <c r="D5079" s="2"/>
      <c r="E5079" s="2"/>
      <c r="F5079" s="2"/>
      <c r="G5079" s="2"/>
      <c r="H5079" s="69" t="s">
        <v>2318</v>
      </c>
      <c r="I5079" s="69"/>
      <c r="J5079" s="69"/>
      <c r="K5079" s="69"/>
      <c r="L5079" s="72">
        <f>SUM(L5074,L5078)</f>
        <v>10.29</v>
      </c>
    </row>
    <row r="5080" ht="9.95" customHeight="1" spans="1:12">
      <c r="A5080" s="2"/>
      <c r="B5080" s="2"/>
      <c r="C5080" s="2"/>
      <c r="D5080" s="2"/>
      <c r="E5080" s="2"/>
      <c r="F5080" s="2"/>
      <c r="G5080" s="2"/>
      <c r="H5080" s="61"/>
      <c r="I5080" s="61"/>
      <c r="J5080" s="61"/>
      <c r="K5080" s="61"/>
      <c r="L5080" s="61"/>
    </row>
    <row r="5081" ht="20.1" customHeight="1" spans="1:12">
      <c r="A5081" s="62" t="s">
        <v>4018</v>
      </c>
      <c r="B5081" s="62"/>
      <c r="C5081" s="62"/>
      <c r="D5081" s="62"/>
      <c r="E5081" s="62"/>
      <c r="F5081" s="62"/>
      <c r="G5081" s="62"/>
      <c r="H5081" s="62"/>
      <c r="I5081" s="62"/>
      <c r="J5081" s="62"/>
      <c r="K5081" s="62"/>
      <c r="L5081" s="62"/>
    </row>
    <row r="5082" ht="15" customHeight="1" spans="1:12">
      <c r="A5082" s="63" t="s">
        <v>2413</v>
      </c>
      <c r="B5082" s="63"/>
      <c r="C5082" s="63"/>
      <c r="D5082" s="64" t="s">
        <v>4</v>
      </c>
      <c r="E5082" s="64"/>
      <c r="F5082" s="64"/>
      <c r="G5082" s="64" t="s">
        <v>2297</v>
      </c>
      <c r="H5082" s="64" t="s">
        <v>2298</v>
      </c>
      <c r="I5082" s="64"/>
      <c r="J5082" s="64" t="s">
        <v>2299</v>
      </c>
      <c r="K5082" s="64"/>
      <c r="L5082" s="64" t="s">
        <v>2300</v>
      </c>
    </row>
    <row r="5083" ht="21" customHeight="1" spans="1:12">
      <c r="A5083" s="65" t="s">
        <v>4001</v>
      </c>
      <c r="B5083" s="66" t="s">
        <v>4002</v>
      </c>
      <c r="C5083" s="66"/>
      <c r="D5083" s="65" t="s">
        <v>14</v>
      </c>
      <c r="E5083" s="65"/>
      <c r="F5083" s="65"/>
      <c r="G5083" s="65" t="s">
        <v>35</v>
      </c>
      <c r="H5083" s="67">
        <v>2</v>
      </c>
      <c r="I5083" s="67"/>
      <c r="J5083" s="70">
        <v>1.9</v>
      </c>
      <c r="K5083" s="70"/>
      <c r="L5083" s="70">
        <f>TRUNC(TRUNC(H5083,8)*J5083,2)</f>
        <v>3.8</v>
      </c>
    </row>
    <row r="5084" ht="21" customHeight="1" spans="1:12">
      <c r="A5084" s="65" t="s">
        <v>4019</v>
      </c>
      <c r="B5084" s="66" t="s">
        <v>4020</v>
      </c>
      <c r="C5084" s="66"/>
      <c r="D5084" s="65" t="s">
        <v>14</v>
      </c>
      <c r="E5084" s="65"/>
      <c r="F5084" s="65"/>
      <c r="G5084" s="65" t="s">
        <v>35</v>
      </c>
      <c r="H5084" s="67">
        <v>1</v>
      </c>
      <c r="I5084" s="67"/>
      <c r="J5084" s="70">
        <v>2.36</v>
      </c>
      <c r="K5084" s="70"/>
      <c r="L5084" s="70">
        <f>TRUNC(TRUNC(H5084,8)*J5084,2)</f>
        <v>2.36</v>
      </c>
    </row>
    <row r="5085" ht="29.1" customHeight="1" spans="1:12">
      <c r="A5085" s="65" t="s">
        <v>3977</v>
      </c>
      <c r="B5085" s="66" t="s">
        <v>3978</v>
      </c>
      <c r="C5085" s="66"/>
      <c r="D5085" s="65" t="s">
        <v>14</v>
      </c>
      <c r="E5085" s="65"/>
      <c r="F5085" s="65"/>
      <c r="G5085" s="65" t="s">
        <v>35</v>
      </c>
      <c r="H5085" s="67">
        <v>0.05</v>
      </c>
      <c r="I5085" s="67"/>
      <c r="J5085" s="70">
        <v>26.07</v>
      </c>
      <c r="K5085" s="70"/>
      <c r="L5085" s="70">
        <f>TRUNC(TRUNC(H5085,8)*J5085,2)</f>
        <v>1.3</v>
      </c>
    </row>
    <row r="5086" ht="15" customHeight="1" spans="1:12">
      <c r="A5086" s="2"/>
      <c r="B5086" s="2"/>
      <c r="C5086" s="2"/>
      <c r="D5086" s="2"/>
      <c r="E5086" s="2"/>
      <c r="F5086" s="2"/>
      <c r="G5086" s="2"/>
      <c r="H5086" s="68" t="s">
        <v>2424</v>
      </c>
      <c r="I5086" s="68"/>
      <c r="J5086" s="68"/>
      <c r="K5086" s="68"/>
      <c r="L5086" s="71">
        <f>SUM(L5083:L5085)</f>
        <v>7.46</v>
      </c>
    </row>
    <row r="5087" ht="15" customHeight="1" spans="1:12">
      <c r="A5087" s="63" t="s">
        <v>2389</v>
      </c>
      <c r="B5087" s="63"/>
      <c r="C5087" s="63"/>
      <c r="D5087" s="64" t="s">
        <v>4</v>
      </c>
      <c r="E5087" s="64"/>
      <c r="F5087" s="64"/>
      <c r="G5087" s="64" t="s">
        <v>2297</v>
      </c>
      <c r="H5087" s="64" t="s">
        <v>2298</v>
      </c>
      <c r="I5087" s="64"/>
      <c r="J5087" s="64" t="s">
        <v>2299</v>
      </c>
      <c r="K5087" s="64"/>
      <c r="L5087" s="64" t="s">
        <v>2300</v>
      </c>
    </row>
    <row r="5088" ht="21" customHeight="1" spans="1:12">
      <c r="A5088" s="65" t="s">
        <v>2673</v>
      </c>
      <c r="B5088" s="66" t="s">
        <v>2674</v>
      </c>
      <c r="C5088" s="66"/>
      <c r="D5088" s="65" t="s">
        <v>14</v>
      </c>
      <c r="E5088" s="65"/>
      <c r="F5088" s="65"/>
      <c r="G5088" s="65" t="s">
        <v>2392</v>
      </c>
      <c r="H5088" s="67">
        <v>0.0343</v>
      </c>
      <c r="I5088" s="67"/>
      <c r="J5088" s="70">
        <v>23.37</v>
      </c>
      <c r="K5088" s="70"/>
      <c r="L5088" s="70">
        <f>TRUNC(TRUNC(H5088,8)*J5088,2)</f>
        <v>0.8</v>
      </c>
    </row>
    <row r="5089" ht="21" customHeight="1" spans="1:12">
      <c r="A5089" s="65" t="s">
        <v>2675</v>
      </c>
      <c r="B5089" s="66" t="s">
        <v>2676</v>
      </c>
      <c r="C5089" s="66"/>
      <c r="D5089" s="65" t="s">
        <v>14</v>
      </c>
      <c r="E5089" s="65"/>
      <c r="F5089" s="65"/>
      <c r="G5089" s="65" t="s">
        <v>2392</v>
      </c>
      <c r="H5089" s="67">
        <v>0.0343</v>
      </c>
      <c r="I5089" s="67"/>
      <c r="J5089" s="70">
        <v>31.5</v>
      </c>
      <c r="K5089" s="70"/>
      <c r="L5089" s="70">
        <f>TRUNC(TRUNC(H5089,8)*J5089,2)</f>
        <v>1.08</v>
      </c>
    </row>
    <row r="5090" ht="18" customHeight="1" spans="1:12">
      <c r="A5090" s="2"/>
      <c r="B5090" s="2"/>
      <c r="C5090" s="2"/>
      <c r="D5090" s="2"/>
      <c r="E5090" s="2"/>
      <c r="F5090" s="2"/>
      <c r="G5090" s="2"/>
      <c r="H5090" s="68" t="s">
        <v>2393</v>
      </c>
      <c r="I5090" s="68"/>
      <c r="J5090" s="68"/>
      <c r="K5090" s="68"/>
      <c r="L5090" s="71">
        <f>SUM(L5088:L5089)</f>
        <v>1.88</v>
      </c>
    </row>
    <row r="5091" ht="15" customHeight="1" spans="1:12">
      <c r="A5091" s="2"/>
      <c r="B5091" s="2"/>
      <c r="C5091" s="2"/>
      <c r="D5091" s="2"/>
      <c r="E5091" s="2"/>
      <c r="F5091" s="2"/>
      <c r="G5091" s="2"/>
      <c r="H5091" s="69" t="s">
        <v>2318</v>
      </c>
      <c r="I5091" s="69"/>
      <c r="J5091" s="69"/>
      <c r="K5091" s="69"/>
      <c r="L5091" s="72">
        <f>SUM(L5086,L5090)</f>
        <v>9.34</v>
      </c>
    </row>
    <row r="5092" ht="9.95" customHeight="1" spans="1:12">
      <c r="A5092" s="2"/>
      <c r="B5092" s="2"/>
      <c r="C5092" s="2"/>
      <c r="D5092" s="2"/>
      <c r="E5092" s="2"/>
      <c r="F5092" s="2"/>
      <c r="G5092" s="2"/>
      <c r="H5092" s="61"/>
      <c r="I5092" s="61"/>
      <c r="J5092" s="61"/>
      <c r="K5092" s="61"/>
      <c r="L5092" s="61"/>
    </row>
    <row r="5093" ht="20.1" customHeight="1" spans="1:12">
      <c r="A5093" s="62" t="s">
        <v>4021</v>
      </c>
      <c r="B5093" s="62"/>
      <c r="C5093" s="62"/>
      <c r="D5093" s="62"/>
      <c r="E5093" s="62"/>
      <c r="F5093" s="62"/>
      <c r="G5093" s="62"/>
      <c r="H5093" s="62"/>
      <c r="I5093" s="62"/>
      <c r="J5093" s="62"/>
      <c r="K5093" s="62"/>
      <c r="L5093" s="62"/>
    </row>
    <row r="5094" ht="15" customHeight="1" spans="1:12">
      <c r="A5094" s="63" t="s">
        <v>2413</v>
      </c>
      <c r="B5094" s="63"/>
      <c r="C5094" s="63"/>
      <c r="D5094" s="64" t="s">
        <v>4</v>
      </c>
      <c r="E5094" s="64"/>
      <c r="F5094" s="64"/>
      <c r="G5094" s="64" t="s">
        <v>2297</v>
      </c>
      <c r="H5094" s="64" t="s">
        <v>2298</v>
      </c>
      <c r="I5094" s="64"/>
      <c r="J5094" s="64" t="s">
        <v>2299</v>
      </c>
      <c r="K5094" s="64"/>
      <c r="L5094" s="64" t="s">
        <v>2300</v>
      </c>
    </row>
    <row r="5095" ht="21" customHeight="1" spans="1:12">
      <c r="A5095" s="65" t="s">
        <v>4001</v>
      </c>
      <c r="B5095" s="66" t="s">
        <v>4002</v>
      </c>
      <c r="C5095" s="66"/>
      <c r="D5095" s="65" t="s">
        <v>14</v>
      </c>
      <c r="E5095" s="65"/>
      <c r="F5095" s="65"/>
      <c r="G5095" s="65" t="s">
        <v>35</v>
      </c>
      <c r="H5095" s="67">
        <v>2</v>
      </c>
      <c r="I5095" s="67"/>
      <c r="J5095" s="70">
        <v>1.9</v>
      </c>
      <c r="K5095" s="70"/>
      <c r="L5095" s="70">
        <f>TRUNC(TRUNC(H5095,8)*J5095,2)</f>
        <v>3.8</v>
      </c>
    </row>
    <row r="5096" ht="21" customHeight="1" spans="1:12">
      <c r="A5096" s="65" t="s">
        <v>4019</v>
      </c>
      <c r="B5096" s="66" t="s">
        <v>4020</v>
      </c>
      <c r="C5096" s="66"/>
      <c r="D5096" s="65" t="s">
        <v>14</v>
      </c>
      <c r="E5096" s="65"/>
      <c r="F5096" s="65"/>
      <c r="G5096" s="65" t="s">
        <v>35</v>
      </c>
      <c r="H5096" s="67">
        <v>1</v>
      </c>
      <c r="I5096" s="67"/>
      <c r="J5096" s="70">
        <v>2.36</v>
      </c>
      <c r="K5096" s="70"/>
      <c r="L5096" s="70">
        <f>TRUNC(TRUNC(H5096,8)*J5096,2)</f>
        <v>2.36</v>
      </c>
    </row>
    <row r="5097" ht="29.1" customHeight="1" spans="1:12">
      <c r="A5097" s="65" t="s">
        <v>3977</v>
      </c>
      <c r="B5097" s="66" t="s">
        <v>3978</v>
      </c>
      <c r="C5097" s="66"/>
      <c r="D5097" s="65" t="s">
        <v>14</v>
      </c>
      <c r="E5097" s="65"/>
      <c r="F5097" s="65"/>
      <c r="G5097" s="65" t="s">
        <v>35</v>
      </c>
      <c r="H5097" s="67">
        <v>0.05</v>
      </c>
      <c r="I5097" s="67"/>
      <c r="J5097" s="70">
        <v>26.07</v>
      </c>
      <c r="K5097" s="70"/>
      <c r="L5097" s="70">
        <f>TRUNC(TRUNC(H5097,8)*J5097,2)</f>
        <v>1.3</v>
      </c>
    </row>
    <row r="5098" ht="15" customHeight="1" spans="1:12">
      <c r="A5098" s="2"/>
      <c r="B5098" s="2"/>
      <c r="C5098" s="2"/>
      <c r="D5098" s="2"/>
      <c r="E5098" s="2"/>
      <c r="F5098" s="2"/>
      <c r="G5098" s="2"/>
      <c r="H5098" s="68" t="s">
        <v>2424</v>
      </c>
      <c r="I5098" s="68"/>
      <c r="J5098" s="68"/>
      <c r="K5098" s="68"/>
      <c r="L5098" s="71">
        <f>SUM(L5095:L5097)</f>
        <v>7.46</v>
      </c>
    </row>
    <row r="5099" ht="15" customHeight="1" spans="1:12">
      <c r="A5099" s="63" t="s">
        <v>2389</v>
      </c>
      <c r="B5099" s="63"/>
      <c r="C5099" s="63"/>
      <c r="D5099" s="64" t="s">
        <v>4</v>
      </c>
      <c r="E5099" s="64"/>
      <c r="F5099" s="64"/>
      <c r="G5099" s="64" t="s">
        <v>2297</v>
      </c>
      <c r="H5099" s="64" t="s">
        <v>2298</v>
      </c>
      <c r="I5099" s="64"/>
      <c r="J5099" s="64" t="s">
        <v>2299</v>
      </c>
      <c r="K5099" s="64"/>
      <c r="L5099" s="64" t="s">
        <v>2300</v>
      </c>
    </row>
    <row r="5100" ht="21" customHeight="1" spans="1:12">
      <c r="A5100" s="65" t="s">
        <v>2673</v>
      </c>
      <c r="B5100" s="66" t="s">
        <v>2674</v>
      </c>
      <c r="C5100" s="66"/>
      <c r="D5100" s="65" t="s">
        <v>14</v>
      </c>
      <c r="E5100" s="65"/>
      <c r="F5100" s="65"/>
      <c r="G5100" s="65" t="s">
        <v>2392</v>
      </c>
      <c r="H5100" s="67">
        <v>0.1379</v>
      </c>
      <c r="I5100" s="67"/>
      <c r="J5100" s="70">
        <v>23.37</v>
      </c>
      <c r="K5100" s="70"/>
      <c r="L5100" s="70">
        <f>TRUNC(TRUNC(H5100,8)*J5100,2)</f>
        <v>3.22</v>
      </c>
    </row>
    <row r="5101" ht="21" customHeight="1" spans="1:12">
      <c r="A5101" s="65" t="s">
        <v>2675</v>
      </c>
      <c r="B5101" s="66" t="s">
        <v>2676</v>
      </c>
      <c r="C5101" s="66"/>
      <c r="D5101" s="65" t="s">
        <v>14</v>
      </c>
      <c r="E5101" s="65"/>
      <c r="F5101" s="65"/>
      <c r="G5101" s="65" t="s">
        <v>2392</v>
      </c>
      <c r="H5101" s="67">
        <v>0.1379</v>
      </c>
      <c r="I5101" s="67"/>
      <c r="J5101" s="70">
        <v>31.5</v>
      </c>
      <c r="K5101" s="70"/>
      <c r="L5101" s="70">
        <f>TRUNC(TRUNC(H5101,8)*J5101,2)</f>
        <v>4.34</v>
      </c>
    </row>
    <row r="5102" ht="18" customHeight="1" spans="1:12">
      <c r="A5102" s="2"/>
      <c r="B5102" s="2"/>
      <c r="C5102" s="2"/>
      <c r="D5102" s="2"/>
      <c r="E5102" s="2"/>
      <c r="F5102" s="2"/>
      <c r="G5102" s="2"/>
      <c r="H5102" s="68" t="s">
        <v>2393</v>
      </c>
      <c r="I5102" s="68"/>
      <c r="J5102" s="68"/>
      <c r="K5102" s="68"/>
      <c r="L5102" s="71">
        <f>SUM(L5100:L5101)</f>
        <v>7.56</v>
      </c>
    </row>
    <row r="5103" ht="15" customHeight="1" spans="1:12">
      <c r="A5103" s="2"/>
      <c r="B5103" s="2"/>
      <c r="C5103" s="2"/>
      <c r="D5103" s="2"/>
      <c r="E5103" s="2"/>
      <c r="F5103" s="2"/>
      <c r="G5103" s="2"/>
      <c r="H5103" s="69" t="s">
        <v>2318</v>
      </c>
      <c r="I5103" s="69"/>
      <c r="J5103" s="69"/>
      <c r="K5103" s="69"/>
      <c r="L5103" s="72">
        <f>SUM(L5098,L5102)</f>
        <v>15.02</v>
      </c>
    </row>
    <row r="5104" ht="9.95" customHeight="1" spans="1:12">
      <c r="A5104" s="2"/>
      <c r="B5104" s="2"/>
      <c r="C5104" s="2"/>
      <c r="D5104" s="2"/>
      <c r="E5104" s="2"/>
      <c r="F5104" s="2"/>
      <c r="G5104" s="2"/>
      <c r="H5104" s="61"/>
      <c r="I5104" s="61"/>
      <c r="J5104" s="61"/>
      <c r="K5104" s="61"/>
      <c r="L5104" s="61"/>
    </row>
    <row r="5105" ht="20.1" customHeight="1" spans="1:12">
      <c r="A5105" s="62" t="s">
        <v>4022</v>
      </c>
      <c r="B5105" s="62"/>
      <c r="C5105" s="62"/>
      <c r="D5105" s="62"/>
      <c r="E5105" s="62"/>
      <c r="F5105" s="62"/>
      <c r="G5105" s="62"/>
      <c r="H5105" s="62"/>
      <c r="I5105" s="62"/>
      <c r="J5105" s="62"/>
      <c r="K5105" s="62"/>
      <c r="L5105" s="62"/>
    </row>
    <row r="5106" ht="15" customHeight="1" spans="1:12">
      <c r="A5106" s="63" t="s">
        <v>2413</v>
      </c>
      <c r="B5106" s="63"/>
      <c r="C5106" s="63"/>
      <c r="D5106" s="64" t="s">
        <v>4</v>
      </c>
      <c r="E5106" s="64"/>
      <c r="F5106" s="64"/>
      <c r="G5106" s="64" t="s">
        <v>2297</v>
      </c>
      <c r="H5106" s="64" t="s">
        <v>2298</v>
      </c>
      <c r="I5106" s="64"/>
      <c r="J5106" s="64" t="s">
        <v>2299</v>
      </c>
      <c r="K5106" s="64"/>
      <c r="L5106" s="64" t="s">
        <v>2300</v>
      </c>
    </row>
    <row r="5107" ht="21" customHeight="1" spans="1:12">
      <c r="A5107" s="65" t="s">
        <v>4007</v>
      </c>
      <c r="B5107" s="66" t="s">
        <v>4008</v>
      </c>
      <c r="C5107" s="66"/>
      <c r="D5107" s="65" t="s">
        <v>14</v>
      </c>
      <c r="E5107" s="65"/>
      <c r="F5107" s="65"/>
      <c r="G5107" s="65" t="s">
        <v>35</v>
      </c>
      <c r="H5107" s="67">
        <v>2</v>
      </c>
      <c r="I5107" s="67"/>
      <c r="J5107" s="70">
        <v>2.8</v>
      </c>
      <c r="K5107" s="70"/>
      <c r="L5107" s="70">
        <f>TRUNC(TRUNC(H5107,8)*J5107,2)</f>
        <v>5.6</v>
      </c>
    </row>
    <row r="5108" ht="21" customHeight="1" spans="1:12">
      <c r="A5108" s="65" t="s">
        <v>4023</v>
      </c>
      <c r="B5108" s="66" t="s">
        <v>4024</v>
      </c>
      <c r="C5108" s="66"/>
      <c r="D5108" s="65" t="s">
        <v>14</v>
      </c>
      <c r="E5108" s="65"/>
      <c r="F5108" s="65"/>
      <c r="G5108" s="65" t="s">
        <v>35</v>
      </c>
      <c r="H5108" s="67">
        <v>1</v>
      </c>
      <c r="I5108" s="67"/>
      <c r="J5108" s="70">
        <v>5.36</v>
      </c>
      <c r="K5108" s="70"/>
      <c r="L5108" s="70">
        <f>TRUNC(TRUNC(H5108,8)*J5108,2)</f>
        <v>5.36</v>
      </c>
    </row>
    <row r="5109" ht="29.1" customHeight="1" spans="1:12">
      <c r="A5109" s="65" t="s">
        <v>3977</v>
      </c>
      <c r="B5109" s="66" t="s">
        <v>3978</v>
      </c>
      <c r="C5109" s="66"/>
      <c r="D5109" s="65" t="s">
        <v>14</v>
      </c>
      <c r="E5109" s="65"/>
      <c r="F5109" s="65"/>
      <c r="G5109" s="65" t="s">
        <v>35</v>
      </c>
      <c r="H5109" s="67">
        <v>0.075</v>
      </c>
      <c r="I5109" s="67"/>
      <c r="J5109" s="70">
        <v>26.07</v>
      </c>
      <c r="K5109" s="70"/>
      <c r="L5109" s="70">
        <f>TRUNC(TRUNC(H5109,8)*J5109,2)</f>
        <v>1.95</v>
      </c>
    </row>
    <row r="5110" ht="15" customHeight="1" spans="1:12">
      <c r="A5110" s="2"/>
      <c r="B5110" s="2"/>
      <c r="C5110" s="2"/>
      <c r="D5110" s="2"/>
      <c r="E5110" s="2"/>
      <c r="F5110" s="2"/>
      <c r="G5110" s="2"/>
      <c r="H5110" s="68" t="s">
        <v>2424</v>
      </c>
      <c r="I5110" s="68"/>
      <c r="J5110" s="68"/>
      <c r="K5110" s="68"/>
      <c r="L5110" s="71">
        <f>SUM(L5107:L5109)</f>
        <v>12.91</v>
      </c>
    </row>
    <row r="5111" ht="15" customHeight="1" spans="1:12">
      <c r="A5111" s="63" t="s">
        <v>2389</v>
      </c>
      <c r="B5111" s="63"/>
      <c r="C5111" s="63"/>
      <c r="D5111" s="64" t="s">
        <v>4</v>
      </c>
      <c r="E5111" s="64"/>
      <c r="F5111" s="64"/>
      <c r="G5111" s="64" t="s">
        <v>2297</v>
      </c>
      <c r="H5111" s="64" t="s">
        <v>2298</v>
      </c>
      <c r="I5111" s="64"/>
      <c r="J5111" s="64" t="s">
        <v>2299</v>
      </c>
      <c r="K5111" s="64"/>
      <c r="L5111" s="64" t="s">
        <v>2300</v>
      </c>
    </row>
    <row r="5112" ht="21" customHeight="1" spans="1:12">
      <c r="A5112" s="65" t="s">
        <v>2673</v>
      </c>
      <c r="B5112" s="66" t="s">
        <v>2674</v>
      </c>
      <c r="C5112" s="66"/>
      <c r="D5112" s="65" t="s">
        <v>14</v>
      </c>
      <c r="E5112" s="65"/>
      <c r="F5112" s="65"/>
      <c r="G5112" s="65" t="s">
        <v>2392</v>
      </c>
      <c r="H5112" s="67">
        <v>0.1257</v>
      </c>
      <c r="I5112" s="67"/>
      <c r="J5112" s="70">
        <v>23.37</v>
      </c>
      <c r="K5112" s="70"/>
      <c r="L5112" s="70">
        <f>TRUNC(TRUNC(H5112,8)*J5112,2)</f>
        <v>2.93</v>
      </c>
    </row>
    <row r="5113" ht="21" customHeight="1" spans="1:12">
      <c r="A5113" s="65" t="s">
        <v>2675</v>
      </c>
      <c r="B5113" s="66" t="s">
        <v>2676</v>
      </c>
      <c r="C5113" s="66"/>
      <c r="D5113" s="65" t="s">
        <v>14</v>
      </c>
      <c r="E5113" s="65"/>
      <c r="F5113" s="65"/>
      <c r="G5113" s="65" t="s">
        <v>2392</v>
      </c>
      <c r="H5113" s="67">
        <v>0.1257</v>
      </c>
      <c r="I5113" s="67"/>
      <c r="J5113" s="70">
        <v>31.5</v>
      </c>
      <c r="K5113" s="70"/>
      <c r="L5113" s="70">
        <f>TRUNC(TRUNC(H5113,8)*J5113,2)</f>
        <v>3.95</v>
      </c>
    </row>
    <row r="5114" ht="18" customHeight="1" spans="1:12">
      <c r="A5114" s="2"/>
      <c r="B5114" s="2"/>
      <c r="C5114" s="2"/>
      <c r="D5114" s="2"/>
      <c r="E5114" s="2"/>
      <c r="F5114" s="2"/>
      <c r="G5114" s="2"/>
      <c r="H5114" s="68" t="s">
        <v>2393</v>
      </c>
      <c r="I5114" s="68"/>
      <c r="J5114" s="68"/>
      <c r="K5114" s="68"/>
      <c r="L5114" s="71">
        <f>SUM(L5112:L5113)</f>
        <v>6.88</v>
      </c>
    </row>
    <row r="5115" ht="15" customHeight="1" spans="1:12">
      <c r="A5115" s="2"/>
      <c r="B5115" s="2"/>
      <c r="C5115" s="2"/>
      <c r="D5115" s="2"/>
      <c r="E5115" s="2"/>
      <c r="F5115" s="2"/>
      <c r="G5115" s="2"/>
      <c r="H5115" s="69" t="s">
        <v>2318</v>
      </c>
      <c r="I5115" s="69"/>
      <c r="J5115" s="69"/>
      <c r="K5115" s="69"/>
      <c r="L5115" s="72">
        <f>SUM(L5110,L5114)</f>
        <v>19.79</v>
      </c>
    </row>
    <row r="5116" ht="9.95" customHeight="1" spans="1:12">
      <c r="A5116" s="2"/>
      <c r="B5116" s="2"/>
      <c r="C5116" s="2"/>
      <c r="D5116" s="2"/>
      <c r="E5116" s="2"/>
      <c r="F5116" s="2"/>
      <c r="G5116" s="2"/>
      <c r="H5116" s="61"/>
      <c r="I5116" s="61"/>
      <c r="J5116" s="61"/>
      <c r="K5116" s="61"/>
      <c r="L5116" s="61"/>
    </row>
    <row r="5117" ht="20.1" customHeight="1" spans="1:12">
      <c r="A5117" s="62" t="s">
        <v>4025</v>
      </c>
      <c r="B5117" s="62"/>
      <c r="C5117" s="62"/>
      <c r="D5117" s="62"/>
      <c r="E5117" s="62"/>
      <c r="F5117" s="62"/>
      <c r="G5117" s="62"/>
      <c r="H5117" s="62"/>
      <c r="I5117" s="62"/>
      <c r="J5117" s="62"/>
      <c r="K5117" s="62"/>
      <c r="L5117" s="62"/>
    </row>
    <row r="5118" ht="15" customHeight="1" spans="1:12">
      <c r="A5118" s="63" t="s">
        <v>2413</v>
      </c>
      <c r="B5118" s="63"/>
      <c r="C5118" s="63"/>
      <c r="D5118" s="64" t="s">
        <v>4</v>
      </c>
      <c r="E5118" s="64"/>
      <c r="F5118" s="64"/>
      <c r="G5118" s="64" t="s">
        <v>2297</v>
      </c>
      <c r="H5118" s="64" t="s">
        <v>2298</v>
      </c>
      <c r="I5118" s="64"/>
      <c r="J5118" s="64" t="s">
        <v>2299</v>
      </c>
      <c r="K5118" s="64"/>
      <c r="L5118" s="64" t="s">
        <v>2300</v>
      </c>
    </row>
    <row r="5119" ht="21" customHeight="1" spans="1:12">
      <c r="A5119" s="65" t="s">
        <v>4007</v>
      </c>
      <c r="B5119" s="66" t="s">
        <v>4008</v>
      </c>
      <c r="C5119" s="66"/>
      <c r="D5119" s="65" t="s">
        <v>14</v>
      </c>
      <c r="E5119" s="65"/>
      <c r="F5119" s="65"/>
      <c r="G5119" s="65" t="s">
        <v>35</v>
      </c>
      <c r="H5119" s="67">
        <v>2</v>
      </c>
      <c r="I5119" s="67"/>
      <c r="J5119" s="70">
        <v>2.8</v>
      </c>
      <c r="K5119" s="70"/>
      <c r="L5119" s="70">
        <f>TRUNC(TRUNC(H5119,8)*J5119,2)</f>
        <v>5.6</v>
      </c>
    </row>
    <row r="5120" ht="21" customHeight="1" spans="1:12">
      <c r="A5120" s="65" t="s">
        <v>4023</v>
      </c>
      <c r="B5120" s="66" t="s">
        <v>4024</v>
      </c>
      <c r="C5120" s="66"/>
      <c r="D5120" s="65" t="s">
        <v>14</v>
      </c>
      <c r="E5120" s="65"/>
      <c r="F5120" s="65"/>
      <c r="G5120" s="65" t="s">
        <v>35</v>
      </c>
      <c r="H5120" s="67">
        <v>1</v>
      </c>
      <c r="I5120" s="67"/>
      <c r="J5120" s="70">
        <v>5.36</v>
      </c>
      <c r="K5120" s="70"/>
      <c r="L5120" s="70">
        <f>TRUNC(TRUNC(H5120,8)*J5120,2)</f>
        <v>5.36</v>
      </c>
    </row>
    <row r="5121" ht="29.1" customHeight="1" spans="1:12">
      <c r="A5121" s="65" t="s">
        <v>3977</v>
      </c>
      <c r="B5121" s="66" t="s">
        <v>3978</v>
      </c>
      <c r="C5121" s="66"/>
      <c r="D5121" s="65" t="s">
        <v>14</v>
      </c>
      <c r="E5121" s="65"/>
      <c r="F5121" s="65"/>
      <c r="G5121" s="65" t="s">
        <v>35</v>
      </c>
      <c r="H5121" s="67">
        <v>0.075</v>
      </c>
      <c r="I5121" s="67"/>
      <c r="J5121" s="70">
        <v>26.07</v>
      </c>
      <c r="K5121" s="70"/>
      <c r="L5121" s="70">
        <f>TRUNC(TRUNC(H5121,8)*J5121,2)</f>
        <v>1.95</v>
      </c>
    </row>
    <row r="5122" ht="15" customHeight="1" spans="1:12">
      <c r="A5122" s="2"/>
      <c r="B5122" s="2"/>
      <c r="C5122" s="2"/>
      <c r="D5122" s="2"/>
      <c r="E5122" s="2"/>
      <c r="F5122" s="2"/>
      <c r="G5122" s="2"/>
      <c r="H5122" s="68" t="s">
        <v>2424</v>
      </c>
      <c r="I5122" s="68"/>
      <c r="J5122" s="68"/>
      <c r="K5122" s="68"/>
      <c r="L5122" s="71">
        <f>SUM(L5119:L5121)</f>
        <v>12.91</v>
      </c>
    </row>
    <row r="5123" ht="15" customHeight="1" spans="1:12">
      <c r="A5123" s="63" t="s">
        <v>2389</v>
      </c>
      <c r="B5123" s="63"/>
      <c r="C5123" s="63"/>
      <c r="D5123" s="64" t="s">
        <v>4</v>
      </c>
      <c r="E5123" s="64"/>
      <c r="F5123" s="64"/>
      <c r="G5123" s="64" t="s">
        <v>2297</v>
      </c>
      <c r="H5123" s="64" t="s">
        <v>2298</v>
      </c>
      <c r="I5123" s="64"/>
      <c r="J5123" s="64" t="s">
        <v>2299</v>
      </c>
      <c r="K5123" s="64"/>
      <c r="L5123" s="64" t="s">
        <v>2300</v>
      </c>
    </row>
    <row r="5124" ht="21" customHeight="1" spans="1:12">
      <c r="A5124" s="65" t="s">
        <v>2673</v>
      </c>
      <c r="B5124" s="66" t="s">
        <v>2674</v>
      </c>
      <c r="C5124" s="66"/>
      <c r="D5124" s="65" t="s">
        <v>14</v>
      </c>
      <c r="E5124" s="65"/>
      <c r="F5124" s="65"/>
      <c r="G5124" s="65" t="s">
        <v>2392</v>
      </c>
      <c r="H5124" s="67">
        <v>0.1652</v>
      </c>
      <c r="I5124" s="67"/>
      <c r="J5124" s="70">
        <v>23.37</v>
      </c>
      <c r="K5124" s="70"/>
      <c r="L5124" s="70">
        <f>TRUNC(TRUNC(H5124,8)*J5124,2)</f>
        <v>3.86</v>
      </c>
    </row>
    <row r="5125" ht="21" customHeight="1" spans="1:12">
      <c r="A5125" s="65" t="s">
        <v>2675</v>
      </c>
      <c r="B5125" s="66" t="s">
        <v>2676</v>
      </c>
      <c r="C5125" s="66"/>
      <c r="D5125" s="65" t="s">
        <v>14</v>
      </c>
      <c r="E5125" s="65"/>
      <c r="F5125" s="65"/>
      <c r="G5125" s="65" t="s">
        <v>2392</v>
      </c>
      <c r="H5125" s="67">
        <v>0.1652</v>
      </c>
      <c r="I5125" s="67"/>
      <c r="J5125" s="70">
        <v>31.5</v>
      </c>
      <c r="K5125" s="70"/>
      <c r="L5125" s="70">
        <f>TRUNC(TRUNC(H5125,8)*J5125,2)</f>
        <v>5.2</v>
      </c>
    </row>
    <row r="5126" ht="18" customHeight="1" spans="1:12">
      <c r="A5126" s="2"/>
      <c r="B5126" s="2"/>
      <c r="C5126" s="2"/>
      <c r="D5126" s="2"/>
      <c r="E5126" s="2"/>
      <c r="F5126" s="2"/>
      <c r="G5126" s="2"/>
      <c r="H5126" s="68" t="s">
        <v>2393</v>
      </c>
      <c r="I5126" s="68"/>
      <c r="J5126" s="68"/>
      <c r="K5126" s="68"/>
      <c r="L5126" s="71">
        <f>SUM(L5124:L5125)</f>
        <v>9.06</v>
      </c>
    </row>
    <row r="5127" ht="15" customHeight="1" spans="1:12">
      <c r="A5127" s="2"/>
      <c r="B5127" s="2"/>
      <c r="C5127" s="2"/>
      <c r="D5127" s="2"/>
      <c r="E5127" s="2"/>
      <c r="F5127" s="2"/>
      <c r="G5127" s="2"/>
      <c r="H5127" s="69" t="s">
        <v>2318</v>
      </c>
      <c r="I5127" s="69"/>
      <c r="J5127" s="69"/>
      <c r="K5127" s="69"/>
      <c r="L5127" s="72">
        <f>SUM(L5122,L5126)</f>
        <v>21.97</v>
      </c>
    </row>
    <row r="5128" ht="9.95" customHeight="1" spans="1:12">
      <c r="A5128" s="2"/>
      <c r="B5128" s="2"/>
      <c r="C5128" s="2"/>
      <c r="D5128" s="2"/>
      <c r="E5128" s="2"/>
      <c r="F5128" s="2"/>
      <c r="G5128" s="2"/>
      <c r="H5128" s="61"/>
      <c r="I5128" s="61"/>
      <c r="J5128" s="61"/>
      <c r="K5128" s="61"/>
      <c r="L5128" s="61"/>
    </row>
    <row r="5129" ht="20.1" customHeight="1" spans="1:12">
      <c r="A5129" s="62" t="s">
        <v>4026</v>
      </c>
      <c r="B5129" s="62"/>
      <c r="C5129" s="62"/>
      <c r="D5129" s="62"/>
      <c r="E5129" s="62"/>
      <c r="F5129" s="62"/>
      <c r="G5129" s="62"/>
      <c r="H5129" s="62"/>
      <c r="I5129" s="62"/>
      <c r="J5129" s="62"/>
      <c r="K5129" s="62"/>
      <c r="L5129" s="62"/>
    </row>
    <row r="5130" ht="15" customHeight="1" spans="1:12">
      <c r="A5130" s="63" t="s">
        <v>2413</v>
      </c>
      <c r="B5130" s="63"/>
      <c r="C5130" s="63"/>
      <c r="D5130" s="64" t="s">
        <v>4</v>
      </c>
      <c r="E5130" s="64"/>
      <c r="F5130" s="64"/>
      <c r="G5130" s="64" t="s">
        <v>2297</v>
      </c>
      <c r="H5130" s="64" t="s">
        <v>2298</v>
      </c>
      <c r="I5130" s="64"/>
      <c r="J5130" s="64" t="s">
        <v>2299</v>
      </c>
      <c r="K5130" s="64"/>
      <c r="L5130" s="64" t="s">
        <v>2300</v>
      </c>
    </row>
    <row r="5131" ht="21" customHeight="1" spans="1:12">
      <c r="A5131" s="65" t="s">
        <v>3984</v>
      </c>
      <c r="B5131" s="66" t="s">
        <v>3985</v>
      </c>
      <c r="C5131" s="66"/>
      <c r="D5131" s="65" t="s">
        <v>14</v>
      </c>
      <c r="E5131" s="65"/>
      <c r="F5131" s="65"/>
      <c r="G5131" s="65" t="s">
        <v>35</v>
      </c>
      <c r="H5131" s="67">
        <v>2</v>
      </c>
      <c r="I5131" s="67"/>
      <c r="J5131" s="70">
        <v>3.37</v>
      </c>
      <c r="K5131" s="70"/>
      <c r="L5131" s="70">
        <f>TRUNC(TRUNC(H5131,8)*J5131,2)</f>
        <v>6.74</v>
      </c>
    </row>
    <row r="5132" ht="21" customHeight="1" spans="1:12">
      <c r="A5132" s="65" t="s">
        <v>4027</v>
      </c>
      <c r="B5132" s="66" t="s">
        <v>4028</v>
      </c>
      <c r="C5132" s="66"/>
      <c r="D5132" s="65" t="s">
        <v>14</v>
      </c>
      <c r="E5132" s="65"/>
      <c r="F5132" s="65"/>
      <c r="G5132" s="65" t="s">
        <v>35</v>
      </c>
      <c r="H5132" s="67">
        <v>1</v>
      </c>
      <c r="I5132" s="67"/>
      <c r="J5132" s="70">
        <v>6.4</v>
      </c>
      <c r="K5132" s="70"/>
      <c r="L5132" s="70">
        <f>TRUNC(TRUNC(H5132,8)*J5132,2)</f>
        <v>6.4</v>
      </c>
    </row>
    <row r="5133" ht="29.1" customHeight="1" spans="1:12">
      <c r="A5133" s="65" t="s">
        <v>3977</v>
      </c>
      <c r="B5133" s="66" t="s">
        <v>3978</v>
      </c>
      <c r="C5133" s="66"/>
      <c r="D5133" s="65" t="s">
        <v>14</v>
      </c>
      <c r="E5133" s="65"/>
      <c r="F5133" s="65"/>
      <c r="G5133" s="65" t="s">
        <v>35</v>
      </c>
      <c r="H5133" s="67">
        <v>0.115</v>
      </c>
      <c r="I5133" s="67"/>
      <c r="J5133" s="70">
        <v>26.07</v>
      </c>
      <c r="K5133" s="70"/>
      <c r="L5133" s="70">
        <f>TRUNC(TRUNC(H5133,8)*J5133,2)</f>
        <v>2.99</v>
      </c>
    </row>
    <row r="5134" ht="15" customHeight="1" spans="1:12">
      <c r="A5134" s="2"/>
      <c r="B5134" s="2"/>
      <c r="C5134" s="2"/>
      <c r="D5134" s="2"/>
      <c r="E5134" s="2"/>
      <c r="F5134" s="2"/>
      <c r="G5134" s="2"/>
      <c r="H5134" s="68" t="s">
        <v>2424</v>
      </c>
      <c r="I5134" s="68"/>
      <c r="J5134" s="68"/>
      <c r="K5134" s="68"/>
      <c r="L5134" s="71">
        <f>SUM(L5131:L5133)</f>
        <v>16.13</v>
      </c>
    </row>
    <row r="5135" ht="15" customHeight="1" spans="1:12">
      <c r="A5135" s="63" t="s">
        <v>2389</v>
      </c>
      <c r="B5135" s="63"/>
      <c r="C5135" s="63"/>
      <c r="D5135" s="64" t="s">
        <v>4</v>
      </c>
      <c r="E5135" s="64"/>
      <c r="F5135" s="64"/>
      <c r="G5135" s="64" t="s">
        <v>2297</v>
      </c>
      <c r="H5135" s="64" t="s">
        <v>2298</v>
      </c>
      <c r="I5135" s="64"/>
      <c r="J5135" s="64" t="s">
        <v>2299</v>
      </c>
      <c r="K5135" s="64"/>
      <c r="L5135" s="64" t="s">
        <v>2300</v>
      </c>
    </row>
    <row r="5136" ht="21" customHeight="1" spans="1:12">
      <c r="A5136" s="65" t="s">
        <v>2673</v>
      </c>
      <c r="B5136" s="66" t="s">
        <v>2674</v>
      </c>
      <c r="C5136" s="66"/>
      <c r="D5136" s="65" t="s">
        <v>14</v>
      </c>
      <c r="E5136" s="65"/>
      <c r="F5136" s="65"/>
      <c r="G5136" s="65" t="s">
        <v>2392</v>
      </c>
      <c r="H5136" s="67">
        <v>0.2172</v>
      </c>
      <c r="I5136" s="67"/>
      <c r="J5136" s="70">
        <v>23.37</v>
      </c>
      <c r="K5136" s="70"/>
      <c r="L5136" s="70">
        <f>TRUNC(TRUNC(H5136,8)*J5136,2)</f>
        <v>5.07</v>
      </c>
    </row>
    <row r="5137" ht="21" customHeight="1" spans="1:12">
      <c r="A5137" s="65" t="s">
        <v>2675</v>
      </c>
      <c r="B5137" s="66" t="s">
        <v>2676</v>
      </c>
      <c r="C5137" s="66"/>
      <c r="D5137" s="65" t="s">
        <v>14</v>
      </c>
      <c r="E5137" s="65"/>
      <c r="F5137" s="65"/>
      <c r="G5137" s="65" t="s">
        <v>2392</v>
      </c>
      <c r="H5137" s="67">
        <v>0.2172</v>
      </c>
      <c r="I5137" s="67"/>
      <c r="J5137" s="70">
        <v>31.5</v>
      </c>
      <c r="K5137" s="70"/>
      <c r="L5137" s="70">
        <f>TRUNC(TRUNC(H5137,8)*J5137,2)</f>
        <v>6.84</v>
      </c>
    </row>
    <row r="5138" ht="18" customHeight="1" spans="1:12">
      <c r="A5138" s="2"/>
      <c r="B5138" s="2"/>
      <c r="C5138" s="2"/>
      <c r="D5138" s="2"/>
      <c r="E5138" s="2"/>
      <c r="F5138" s="2"/>
      <c r="G5138" s="2"/>
      <c r="H5138" s="68" t="s">
        <v>2393</v>
      </c>
      <c r="I5138" s="68"/>
      <c r="J5138" s="68"/>
      <c r="K5138" s="68"/>
      <c r="L5138" s="71">
        <f>SUM(L5136:L5137)</f>
        <v>11.91</v>
      </c>
    </row>
    <row r="5139" ht="15" customHeight="1" spans="1:12">
      <c r="A5139" s="2"/>
      <c r="B5139" s="2"/>
      <c r="C5139" s="2"/>
      <c r="D5139" s="2"/>
      <c r="E5139" s="2"/>
      <c r="F5139" s="2"/>
      <c r="G5139" s="2"/>
      <c r="H5139" s="69" t="s">
        <v>2318</v>
      </c>
      <c r="I5139" s="69"/>
      <c r="J5139" s="69"/>
      <c r="K5139" s="69"/>
      <c r="L5139" s="72">
        <f>SUM(L5134,L5138)</f>
        <v>28.04</v>
      </c>
    </row>
    <row r="5140" ht="9.95" customHeight="1" spans="1:12">
      <c r="A5140" s="2"/>
      <c r="B5140" s="2"/>
      <c r="C5140" s="2"/>
      <c r="D5140" s="2"/>
      <c r="E5140" s="2"/>
      <c r="F5140" s="2"/>
      <c r="G5140" s="2"/>
      <c r="H5140" s="61"/>
      <c r="I5140" s="61"/>
      <c r="J5140" s="61"/>
      <c r="K5140" s="61"/>
      <c r="L5140" s="61"/>
    </row>
    <row r="5141" ht="20.1" customHeight="1" spans="1:12">
      <c r="A5141" s="62" t="s">
        <v>4029</v>
      </c>
      <c r="B5141" s="62"/>
      <c r="C5141" s="62"/>
      <c r="D5141" s="62"/>
      <c r="E5141" s="62"/>
      <c r="F5141" s="62"/>
      <c r="G5141" s="62"/>
      <c r="H5141" s="62"/>
      <c r="I5141" s="62"/>
      <c r="J5141" s="62"/>
      <c r="K5141" s="62"/>
      <c r="L5141" s="62"/>
    </row>
    <row r="5142" ht="15" customHeight="1" spans="1:12">
      <c r="A5142" s="63" t="s">
        <v>2413</v>
      </c>
      <c r="B5142" s="63"/>
      <c r="C5142" s="63"/>
      <c r="D5142" s="64" t="s">
        <v>4</v>
      </c>
      <c r="E5142" s="64"/>
      <c r="F5142" s="64"/>
      <c r="G5142" s="64" t="s">
        <v>2297</v>
      </c>
      <c r="H5142" s="64" t="s">
        <v>2298</v>
      </c>
      <c r="I5142" s="64"/>
      <c r="J5142" s="64" t="s">
        <v>2299</v>
      </c>
      <c r="K5142" s="64"/>
      <c r="L5142" s="64" t="s">
        <v>2300</v>
      </c>
    </row>
    <row r="5143" ht="21" customHeight="1" spans="1:12">
      <c r="A5143" s="65" t="s">
        <v>3984</v>
      </c>
      <c r="B5143" s="66" t="s">
        <v>3985</v>
      </c>
      <c r="C5143" s="66"/>
      <c r="D5143" s="65" t="s">
        <v>14</v>
      </c>
      <c r="E5143" s="65"/>
      <c r="F5143" s="65"/>
      <c r="G5143" s="65" t="s">
        <v>35</v>
      </c>
      <c r="H5143" s="67">
        <v>2</v>
      </c>
      <c r="I5143" s="67"/>
      <c r="J5143" s="70">
        <v>3.37</v>
      </c>
      <c r="K5143" s="70"/>
      <c r="L5143" s="70">
        <f>TRUNC(TRUNC(H5143,8)*J5143,2)</f>
        <v>6.74</v>
      </c>
    </row>
    <row r="5144" ht="21" customHeight="1" spans="1:12">
      <c r="A5144" s="65" t="s">
        <v>4027</v>
      </c>
      <c r="B5144" s="66" t="s">
        <v>4028</v>
      </c>
      <c r="C5144" s="66"/>
      <c r="D5144" s="65" t="s">
        <v>14</v>
      </c>
      <c r="E5144" s="65"/>
      <c r="F5144" s="65"/>
      <c r="G5144" s="65" t="s">
        <v>35</v>
      </c>
      <c r="H5144" s="67">
        <v>1</v>
      </c>
      <c r="I5144" s="67"/>
      <c r="J5144" s="70">
        <v>6.4</v>
      </c>
      <c r="K5144" s="70"/>
      <c r="L5144" s="70">
        <f>TRUNC(TRUNC(H5144,8)*J5144,2)</f>
        <v>6.4</v>
      </c>
    </row>
    <row r="5145" ht="29.1" customHeight="1" spans="1:12">
      <c r="A5145" s="65" t="s">
        <v>3977</v>
      </c>
      <c r="B5145" s="66" t="s">
        <v>3978</v>
      </c>
      <c r="C5145" s="66"/>
      <c r="D5145" s="65" t="s">
        <v>14</v>
      </c>
      <c r="E5145" s="65"/>
      <c r="F5145" s="65"/>
      <c r="G5145" s="65" t="s">
        <v>35</v>
      </c>
      <c r="H5145" s="67">
        <v>0.115</v>
      </c>
      <c r="I5145" s="67"/>
      <c r="J5145" s="70">
        <v>26.07</v>
      </c>
      <c r="K5145" s="70"/>
      <c r="L5145" s="70">
        <f>TRUNC(TRUNC(H5145,8)*J5145,2)</f>
        <v>2.99</v>
      </c>
    </row>
    <row r="5146" ht="15" customHeight="1" spans="1:12">
      <c r="A5146" s="2"/>
      <c r="B5146" s="2"/>
      <c r="C5146" s="2"/>
      <c r="D5146" s="2"/>
      <c r="E5146" s="2"/>
      <c r="F5146" s="2"/>
      <c r="G5146" s="2"/>
      <c r="H5146" s="68" t="s">
        <v>2424</v>
      </c>
      <c r="I5146" s="68"/>
      <c r="J5146" s="68"/>
      <c r="K5146" s="68"/>
      <c r="L5146" s="71">
        <f>SUM(L5143:L5145)</f>
        <v>16.13</v>
      </c>
    </row>
    <row r="5147" ht="15" customHeight="1" spans="1:12">
      <c r="A5147" s="63" t="s">
        <v>2389</v>
      </c>
      <c r="B5147" s="63"/>
      <c r="C5147" s="63"/>
      <c r="D5147" s="64" t="s">
        <v>4</v>
      </c>
      <c r="E5147" s="64"/>
      <c r="F5147" s="64"/>
      <c r="G5147" s="64" t="s">
        <v>2297</v>
      </c>
      <c r="H5147" s="64" t="s">
        <v>2298</v>
      </c>
      <c r="I5147" s="64"/>
      <c r="J5147" s="64" t="s">
        <v>2299</v>
      </c>
      <c r="K5147" s="64"/>
      <c r="L5147" s="64" t="s">
        <v>2300</v>
      </c>
    </row>
    <row r="5148" ht="21" customHeight="1" spans="1:12">
      <c r="A5148" s="65" t="s">
        <v>2673</v>
      </c>
      <c r="B5148" s="66" t="s">
        <v>2674</v>
      </c>
      <c r="C5148" s="66"/>
      <c r="D5148" s="65" t="s">
        <v>14</v>
      </c>
      <c r="E5148" s="65"/>
      <c r="F5148" s="65"/>
      <c r="G5148" s="65" t="s">
        <v>2392</v>
      </c>
      <c r="H5148" s="67">
        <v>0.1926</v>
      </c>
      <c r="I5148" s="67"/>
      <c r="J5148" s="70">
        <v>23.37</v>
      </c>
      <c r="K5148" s="70"/>
      <c r="L5148" s="70">
        <f>TRUNC(TRUNC(H5148,8)*J5148,2)</f>
        <v>4.5</v>
      </c>
    </row>
    <row r="5149" ht="21" customHeight="1" spans="1:12">
      <c r="A5149" s="65" t="s">
        <v>2675</v>
      </c>
      <c r="B5149" s="66" t="s">
        <v>2676</v>
      </c>
      <c r="C5149" s="66"/>
      <c r="D5149" s="65" t="s">
        <v>14</v>
      </c>
      <c r="E5149" s="65"/>
      <c r="F5149" s="65"/>
      <c r="G5149" s="65" t="s">
        <v>2392</v>
      </c>
      <c r="H5149" s="67">
        <v>0.1926</v>
      </c>
      <c r="I5149" s="67"/>
      <c r="J5149" s="70">
        <v>31.5</v>
      </c>
      <c r="K5149" s="70"/>
      <c r="L5149" s="70">
        <f>TRUNC(TRUNC(H5149,8)*J5149,2)</f>
        <v>6.06</v>
      </c>
    </row>
    <row r="5150" ht="18" customHeight="1" spans="1:12">
      <c r="A5150" s="2"/>
      <c r="B5150" s="2"/>
      <c r="C5150" s="2"/>
      <c r="D5150" s="2"/>
      <c r="E5150" s="2"/>
      <c r="F5150" s="2"/>
      <c r="G5150" s="2"/>
      <c r="H5150" s="68" t="s">
        <v>2393</v>
      </c>
      <c r="I5150" s="68"/>
      <c r="J5150" s="68"/>
      <c r="K5150" s="68"/>
      <c r="L5150" s="71">
        <f>SUM(L5148:L5149)</f>
        <v>10.56</v>
      </c>
    </row>
    <row r="5151" ht="15" customHeight="1" spans="1:12">
      <c r="A5151" s="2"/>
      <c r="B5151" s="2"/>
      <c r="C5151" s="2"/>
      <c r="D5151" s="2"/>
      <c r="E5151" s="2"/>
      <c r="F5151" s="2"/>
      <c r="G5151" s="2"/>
      <c r="H5151" s="69" t="s">
        <v>2318</v>
      </c>
      <c r="I5151" s="69"/>
      <c r="J5151" s="69"/>
      <c r="K5151" s="69"/>
      <c r="L5151" s="72">
        <f>SUM(L5146,L5150)</f>
        <v>26.69</v>
      </c>
    </row>
    <row r="5152" ht="9.95" customHeight="1" spans="1:12">
      <c r="A5152" s="2"/>
      <c r="B5152" s="2"/>
      <c r="C5152" s="2"/>
      <c r="D5152" s="2"/>
      <c r="E5152" s="2"/>
      <c r="F5152" s="2"/>
      <c r="G5152" s="2"/>
      <c r="H5152" s="61"/>
      <c r="I5152" s="61"/>
      <c r="J5152" s="61"/>
      <c r="K5152" s="61"/>
      <c r="L5152" s="61"/>
    </row>
    <row r="5153" ht="20.1" customHeight="1" spans="1:12">
      <c r="A5153" s="62" t="s">
        <v>4030</v>
      </c>
      <c r="B5153" s="62"/>
      <c r="C5153" s="62"/>
      <c r="D5153" s="62"/>
      <c r="E5153" s="62"/>
      <c r="F5153" s="62"/>
      <c r="G5153" s="62"/>
      <c r="H5153" s="62"/>
      <c r="I5153" s="62"/>
      <c r="J5153" s="62"/>
      <c r="K5153" s="62"/>
      <c r="L5153" s="62"/>
    </row>
    <row r="5154" ht="15" customHeight="1" spans="1:12">
      <c r="A5154" s="63" t="s">
        <v>2413</v>
      </c>
      <c r="B5154" s="63"/>
      <c r="C5154" s="63"/>
      <c r="D5154" s="64" t="s">
        <v>4</v>
      </c>
      <c r="E5154" s="64"/>
      <c r="F5154" s="64"/>
      <c r="G5154" s="64" t="s">
        <v>2297</v>
      </c>
      <c r="H5154" s="64" t="s">
        <v>2298</v>
      </c>
      <c r="I5154" s="64"/>
      <c r="J5154" s="64" t="s">
        <v>2299</v>
      </c>
      <c r="K5154" s="64"/>
      <c r="L5154" s="64" t="s">
        <v>2300</v>
      </c>
    </row>
    <row r="5155" ht="21" customHeight="1" spans="1:12">
      <c r="A5155" s="65" t="s">
        <v>4001</v>
      </c>
      <c r="B5155" s="66" t="s">
        <v>4002</v>
      </c>
      <c r="C5155" s="66"/>
      <c r="D5155" s="65" t="s">
        <v>14</v>
      </c>
      <c r="E5155" s="65"/>
      <c r="F5155" s="65"/>
      <c r="G5155" s="65" t="s">
        <v>35</v>
      </c>
      <c r="H5155" s="67">
        <v>1</v>
      </c>
      <c r="I5155" s="67"/>
      <c r="J5155" s="70">
        <v>1.9</v>
      </c>
      <c r="K5155" s="70"/>
      <c r="L5155" s="70">
        <f>TRUNC(TRUNC(H5155,8)*J5155,2)</f>
        <v>1.9</v>
      </c>
    </row>
    <row r="5156" ht="21" customHeight="1" spans="1:12">
      <c r="A5156" s="65" t="s">
        <v>4007</v>
      </c>
      <c r="B5156" s="66" t="s">
        <v>4008</v>
      </c>
      <c r="C5156" s="66"/>
      <c r="D5156" s="65" t="s">
        <v>14</v>
      </c>
      <c r="E5156" s="65"/>
      <c r="F5156" s="65"/>
      <c r="G5156" s="65" t="s">
        <v>35</v>
      </c>
      <c r="H5156" s="67">
        <v>2</v>
      </c>
      <c r="I5156" s="67"/>
      <c r="J5156" s="70">
        <v>2.8</v>
      </c>
      <c r="K5156" s="70"/>
      <c r="L5156" s="70">
        <f>TRUNC(TRUNC(H5156,8)*J5156,2)</f>
        <v>5.6</v>
      </c>
    </row>
    <row r="5157" ht="21" customHeight="1" spans="1:12">
      <c r="A5157" s="65" t="s">
        <v>4031</v>
      </c>
      <c r="B5157" s="66" t="s">
        <v>4032</v>
      </c>
      <c r="C5157" s="66"/>
      <c r="D5157" s="65" t="s">
        <v>14</v>
      </c>
      <c r="E5157" s="65"/>
      <c r="F5157" s="65"/>
      <c r="G5157" s="65" t="s">
        <v>35</v>
      </c>
      <c r="H5157" s="67">
        <v>1</v>
      </c>
      <c r="I5157" s="67"/>
      <c r="J5157" s="70">
        <v>10.51</v>
      </c>
      <c r="K5157" s="70"/>
      <c r="L5157" s="70">
        <f>TRUNC(TRUNC(H5157,8)*J5157,2)</f>
        <v>10.51</v>
      </c>
    </row>
    <row r="5158" ht="29.1" customHeight="1" spans="1:12">
      <c r="A5158" s="65" t="s">
        <v>3977</v>
      </c>
      <c r="B5158" s="66" t="s">
        <v>3978</v>
      </c>
      <c r="C5158" s="66"/>
      <c r="D5158" s="65" t="s">
        <v>14</v>
      </c>
      <c r="E5158" s="65"/>
      <c r="F5158" s="65"/>
      <c r="G5158" s="65" t="s">
        <v>35</v>
      </c>
      <c r="H5158" s="67">
        <v>0.1</v>
      </c>
      <c r="I5158" s="67"/>
      <c r="J5158" s="70">
        <v>26.07</v>
      </c>
      <c r="K5158" s="70"/>
      <c r="L5158" s="70">
        <f>TRUNC(TRUNC(H5158,8)*J5158,2)</f>
        <v>2.6</v>
      </c>
    </row>
    <row r="5159" ht="15" customHeight="1" spans="1:12">
      <c r="A5159" s="2"/>
      <c r="B5159" s="2"/>
      <c r="C5159" s="2"/>
      <c r="D5159" s="2"/>
      <c r="E5159" s="2"/>
      <c r="F5159" s="2"/>
      <c r="G5159" s="2"/>
      <c r="H5159" s="68" t="s">
        <v>2424</v>
      </c>
      <c r="I5159" s="68"/>
      <c r="J5159" s="68"/>
      <c r="K5159" s="68"/>
      <c r="L5159" s="71">
        <f>SUM(L5155:L5158)</f>
        <v>20.61</v>
      </c>
    </row>
    <row r="5160" ht="15" customHeight="1" spans="1:12">
      <c r="A5160" s="63" t="s">
        <v>2389</v>
      </c>
      <c r="B5160" s="63"/>
      <c r="C5160" s="63"/>
      <c r="D5160" s="64" t="s">
        <v>4</v>
      </c>
      <c r="E5160" s="64"/>
      <c r="F5160" s="64"/>
      <c r="G5160" s="64" t="s">
        <v>2297</v>
      </c>
      <c r="H5160" s="64" t="s">
        <v>2298</v>
      </c>
      <c r="I5160" s="64"/>
      <c r="J5160" s="64" t="s">
        <v>2299</v>
      </c>
      <c r="K5160" s="64"/>
      <c r="L5160" s="64" t="s">
        <v>2300</v>
      </c>
    </row>
    <row r="5161" ht="21" customHeight="1" spans="1:12">
      <c r="A5161" s="65" t="s">
        <v>2673</v>
      </c>
      <c r="B5161" s="66" t="s">
        <v>2674</v>
      </c>
      <c r="C5161" s="66"/>
      <c r="D5161" s="65" t="s">
        <v>14</v>
      </c>
      <c r="E5161" s="65"/>
      <c r="F5161" s="65"/>
      <c r="G5161" s="65" t="s">
        <v>2392</v>
      </c>
      <c r="H5161" s="67">
        <v>0.2082</v>
      </c>
      <c r="I5161" s="67"/>
      <c r="J5161" s="70">
        <v>23.37</v>
      </c>
      <c r="K5161" s="70"/>
      <c r="L5161" s="70">
        <f>TRUNC(TRUNC(H5161,8)*J5161,2)</f>
        <v>4.86</v>
      </c>
    </row>
    <row r="5162" ht="21" customHeight="1" spans="1:12">
      <c r="A5162" s="65" t="s">
        <v>2675</v>
      </c>
      <c r="B5162" s="66" t="s">
        <v>2676</v>
      </c>
      <c r="C5162" s="66"/>
      <c r="D5162" s="65" t="s">
        <v>14</v>
      </c>
      <c r="E5162" s="65"/>
      <c r="F5162" s="65"/>
      <c r="G5162" s="65" t="s">
        <v>2392</v>
      </c>
      <c r="H5162" s="67">
        <v>0.2082</v>
      </c>
      <c r="I5162" s="67"/>
      <c r="J5162" s="70">
        <v>31.5</v>
      </c>
      <c r="K5162" s="70"/>
      <c r="L5162" s="70">
        <f>TRUNC(TRUNC(H5162,8)*J5162,2)</f>
        <v>6.55</v>
      </c>
    </row>
    <row r="5163" ht="18" customHeight="1" spans="1:12">
      <c r="A5163" s="2"/>
      <c r="B5163" s="2"/>
      <c r="C5163" s="2"/>
      <c r="D5163" s="2"/>
      <c r="E5163" s="2"/>
      <c r="F5163" s="2"/>
      <c r="G5163" s="2"/>
      <c r="H5163" s="68" t="s">
        <v>2393</v>
      </c>
      <c r="I5163" s="68"/>
      <c r="J5163" s="68"/>
      <c r="K5163" s="68"/>
      <c r="L5163" s="71">
        <f>SUM(L5161:L5162)</f>
        <v>11.41</v>
      </c>
    </row>
    <row r="5164" ht="15" customHeight="1" spans="1:12">
      <c r="A5164" s="2"/>
      <c r="B5164" s="2"/>
      <c r="C5164" s="2"/>
      <c r="D5164" s="2"/>
      <c r="E5164" s="2"/>
      <c r="F5164" s="2"/>
      <c r="G5164" s="2"/>
      <c r="H5164" s="69" t="s">
        <v>2318</v>
      </c>
      <c r="I5164" s="69"/>
      <c r="J5164" s="69"/>
      <c r="K5164" s="69"/>
      <c r="L5164" s="72">
        <f>SUM(L5159,L5163)</f>
        <v>32.02</v>
      </c>
    </row>
    <row r="5165" ht="9.95" customHeight="1" spans="1:12">
      <c r="A5165" s="2"/>
      <c r="B5165" s="2"/>
      <c r="C5165" s="2"/>
      <c r="D5165" s="2"/>
      <c r="E5165" s="2"/>
      <c r="F5165" s="2"/>
      <c r="G5165" s="2"/>
      <c r="H5165" s="61"/>
      <c r="I5165" s="61"/>
      <c r="J5165" s="61"/>
      <c r="K5165" s="61"/>
      <c r="L5165" s="61"/>
    </row>
    <row r="5166" ht="20.1" customHeight="1" spans="1:12">
      <c r="A5166" s="62" t="s">
        <v>4033</v>
      </c>
      <c r="B5166" s="62"/>
      <c r="C5166" s="62"/>
      <c r="D5166" s="62"/>
      <c r="E5166" s="62"/>
      <c r="F5166" s="62"/>
      <c r="G5166" s="62"/>
      <c r="H5166" s="62"/>
      <c r="I5166" s="62"/>
      <c r="J5166" s="62"/>
      <c r="K5166" s="62"/>
      <c r="L5166" s="62"/>
    </row>
    <row r="5167" ht="15" customHeight="1" spans="1:12">
      <c r="A5167" s="63" t="s">
        <v>2413</v>
      </c>
      <c r="B5167" s="63"/>
      <c r="C5167" s="63"/>
      <c r="D5167" s="64" t="s">
        <v>4</v>
      </c>
      <c r="E5167" s="64"/>
      <c r="F5167" s="64"/>
      <c r="G5167" s="64" t="s">
        <v>2297</v>
      </c>
      <c r="H5167" s="64" t="s">
        <v>2298</v>
      </c>
      <c r="I5167" s="64"/>
      <c r="J5167" s="64" t="s">
        <v>2299</v>
      </c>
      <c r="K5167" s="64"/>
      <c r="L5167" s="64" t="s">
        <v>2300</v>
      </c>
    </row>
    <row r="5168" ht="21" customHeight="1" spans="1:12">
      <c r="A5168" s="65" t="s">
        <v>4001</v>
      </c>
      <c r="B5168" s="66" t="s">
        <v>4002</v>
      </c>
      <c r="C5168" s="66"/>
      <c r="D5168" s="65" t="s">
        <v>14</v>
      </c>
      <c r="E5168" s="65"/>
      <c r="F5168" s="65"/>
      <c r="G5168" s="65" t="s">
        <v>35</v>
      </c>
      <c r="H5168" s="67">
        <v>3</v>
      </c>
      <c r="I5168" s="67"/>
      <c r="J5168" s="70">
        <v>1.9</v>
      </c>
      <c r="K5168" s="70"/>
      <c r="L5168" s="70">
        <f>TRUNC(TRUNC(H5168,8)*J5168,2)</f>
        <v>5.7</v>
      </c>
    </row>
    <row r="5169" ht="21" customHeight="1" spans="1:12">
      <c r="A5169" s="65" t="s">
        <v>4034</v>
      </c>
      <c r="B5169" s="66" t="s">
        <v>4035</v>
      </c>
      <c r="C5169" s="66"/>
      <c r="D5169" s="65" t="s">
        <v>14</v>
      </c>
      <c r="E5169" s="65"/>
      <c r="F5169" s="65"/>
      <c r="G5169" s="65" t="s">
        <v>35</v>
      </c>
      <c r="H5169" s="67">
        <v>1</v>
      </c>
      <c r="I5169" s="67"/>
      <c r="J5169" s="70">
        <v>7.6</v>
      </c>
      <c r="K5169" s="70"/>
      <c r="L5169" s="70">
        <f>TRUNC(TRUNC(H5169,8)*J5169,2)</f>
        <v>7.6</v>
      </c>
    </row>
    <row r="5170" ht="29.1" customHeight="1" spans="1:12">
      <c r="A5170" s="65" t="s">
        <v>3977</v>
      </c>
      <c r="B5170" s="66" t="s">
        <v>3978</v>
      </c>
      <c r="C5170" s="66"/>
      <c r="D5170" s="65" t="s">
        <v>14</v>
      </c>
      <c r="E5170" s="65"/>
      <c r="F5170" s="65"/>
      <c r="G5170" s="65" t="s">
        <v>35</v>
      </c>
      <c r="H5170" s="67">
        <v>0.075</v>
      </c>
      <c r="I5170" s="67"/>
      <c r="J5170" s="70">
        <v>26.07</v>
      </c>
      <c r="K5170" s="70"/>
      <c r="L5170" s="70">
        <f>TRUNC(TRUNC(H5170,8)*J5170,2)</f>
        <v>1.95</v>
      </c>
    </row>
    <row r="5171" ht="15" customHeight="1" spans="1:12">
      <c r="A5171" s="2"/>
      <c r="B5171" s="2"/>
      <c r="C5171" s="2"/>
      <c r="D5171" s="2"/>
      <c r="E5171" s="2"/>
      <c r="F5171" s="2"/>
      <c r="G5171" s="2"/>
      <c r="H5171" s="68" t="s">
        <v>2424</v>
      </c>
      <c r="I5171" s="68"/>
      <c r="J5171" s="68"/>
      <c r="K5171" s="68"/>
      <c r="L5171" s="71">
        <f>SUM(L5168:L5170)</f>
        <v>15.25</v>
      </c>
    </row>
    <row r="5172" ht="15" customHeight="1" spans="1:12">
      <c r="A5172" s="63" t="s">
        <v>2389</v>
      </c>
      <c r="B5172" s="63"/>
      <c r="C5172" s="63"/>
      <c r="D5172" s="64" t="s">
        <v>4</v>
      </c>
      <c r="E5172" s="64"/>
      <c r="F5172" s="64"/>
      <c r="G5172" s="64" t="s">
        <v>2297</v>
      </c>
      <c r="H5172" s="64" t="s">
        <v>2298</v>
      </c>
      <c r="I5172" s="64"/>
      <c r="J5172" s="64" t="s">
        <v>2299</v>
      </c>
      <c r="K5172" s="64"/>
      <c r="L5172" s="64" t="s">
        <v>2300</v>
      </c>
    </row>
    <row r="5173" ht="21" customHeight="1" spans="1:12">
      <c r="A5173" s="65" t="s">
        <v>2673</v>
      </c>
      <c r="B5173" s="66" t="s">
        <v>2674</v>
      </c>
      <c r="C5173" s="66"/>
      <c r="D5173" s="65" t="s">
        <v>14</v>
      </c>
      <c r="E5173" s="65"/>
      <c r="F5173" s="65"/>
      <c r="G5173" s="65" t="s">
        <v>2392</v>
      </c>
      <c r="H5173" s="67">
        <v>0.0457</v>
      </c>
      <c r="I5173" s="67"/>
      <c r="J5173" s="70">
        <v>23.37</v>
      </c>
      <c r="K5173" s="70"/>
      <c r="L5173" s="70">
        <f>TRUNC(TRUNC(H5173,8)*J5173,2)</f>
        <v>1.06</v>
      </c>
    </row>
    <row r="5174" ht="21" customHeight="1" spans="1:12">
      <c r="A5174" s="65" t="s">
        <v>2675</v>
      </c>
      <c r="B5174" s="66" t="s">
        <v>2676</v>
      </c>
      <c r="C5174" s="66"/>
      <c r="D5174" s="65" t="s">
        <v>14</v>
      </c>
      <c r="E5174" s="65"/>
      <c r="F5174" s="65"/>
      <c r="G5174" s="65" t="s">
        <v>2392</v>
      </c>
      <c r="H5174" s="67">
        <v>0.0457</v>
      </c>
      <c r="I5174" s="67"/>
      <c r="J5174" s="70">
        <v>31.5</v>
      </c>
      <c r="K5174" s="70"/>
      <c r="L5174" s="70">
        <f>TRUNC(TRUNC(H5174,8)*J5174,2)</f>
        <v>1.43</v>
      </c>
    </row>
    <row r="5175" ht="18" customHeight="1" spans="1:12">
      <c r="A5175" s="2"/>
      <c r="B5175" s="2"/>
      <c r="C5175" s="2"/>
      <c r="D5175" s="2"/>
      <c r="E5175" s="2"/>
      <c r="F5175" s="2"/>
      <c r="G5175" s="2"/>
      <c r="H5175" s="68" t="s">
        <v>2393</v>
      </c>
      <c r="I5175" s="68"/>
      <c r="J5175" s="68"/>
      <c r="K5175" s="68"/>
      <c r="L5175" s="71">
        <f>SUM(L5173:L5174)</f>
        <v>2.49</v>
      </c>
    </row>
    <row r="5176" ht="15" customHeight="1" spans="1:12">
      <c r="A5176" s="2"/>
      <c r="B5176" s="2"/>
      <c r="C5176" s="2"/>
      <c r="D5176" s="2"/>
      <c r="E5176" s="2"/>
      <c r="F5176" s="2"/>
      <c r="G5176" s="2"/>
      <c r="H5176" s="69" t="s">
        <v>2318</v>
      </c>
      <c r="I5176" s="69"/>
      <c r="J5176" s="69"/>
      <c r="K5176" s="69"/>
      <c r="L5176" s="72">
        <f>SUM(L5171,L5175)</f>
        <v>17.74</v>
      </c>
    </row>
    <row r="5177" ht="9.95" customHeight="1" spans="1:12">
      <c r="A5177" s="2"/>
      <c r="B5177" s="2"/>
      <c r="C5177" s="2"/>
      <c r="D5177" s="2"/>
      <c r="E5177" s="2"/>
      <c r="F5177" s="2"/>
      <c r="G5177" s="2"/>
      <c r="H5177" s="61"/>
      <c r="I5177" s="61"/>
      <c r="J5177" s="61"/>
      <c r="K5177" s="61"/>
      <c r="L5177" s="61"/>
    </row>
    <row r="5178" ht="20.1" customHeight="1" spans="1:12">
      <c r="A5178" s="62" t="s">
        <v>4036</v>
      </c>
      <c r="B5178" s="62"/>
      <c r="C5178" s="62"/>
      <c r="D5178" s="62"/>
      <c r="E5178" s="62"/>
      <c r="F5178" s="62"/>
      <c r="G5178" s="62"/>
      <c r="H5178" s="62"/>
      <c r="I5178" s="62"/>
      <c r="J5178" s="62"/>
      <c r="K5178" s="62"/>
      <c r="L5178" s="62"/>
    </row>
    <row r="5179" ht="15" customHeight="1" spans="1:12">
      <c r="A5179" s="63" t="s">
        <v>2413</v>
      </c>
      <c r="B5179" s="63"/>
      <c r="C5179" s="63"/>
      <c r="D5179" s="64" t="s">
        <v>4</v>
      </c>
      <c r="E5179" s="64"/>
      <c r="F5179" s="64"/>
      <c r="G5179" s="64" t="s">
        <v>2297</v>
      </c>
      <c r="H5179" s="64" t="s">
        <v>2298</v>
      </c>
      <c r="I5179" s="64"/>
      <c r="J5179" s="64" t="s">
        <v>2299</v>
      </c>
      <c r="K5179" s="64"/>
      <c r="L5179" s="64" t="s">
        <v>2300</v>
      </c>
    </row>
    <row r="5180" ht="21" customHeight="1" spans="1:12">
      <c r="A5180" s="65" t="s">
        <v>4001</v>
      </c>
      <c r="B5180" s="66" t="s">
        <v>4002</v>
      </c>
      <c r="C5180" s="66"/>
      <c r="D5180" s="65" t="s">
        <v>14</v>
      </c>
      <c r="E5180" s="65"/>
      <c r="F5180" s="65"/>
      <c r="G5180" s="65" t="s">
        <v>35</v>
      </c>
      <c r="H5180" s="67">
        <v>3</v>
      </c>
      <c r="I5180" s="67"/>
      <c r="J5180" s="70">
        <v>1.9</v>
      </c>
      <c r="K5180" s="70"/>
      <c r="L5180" s="70">
        <f>TRUNC(TRUNC(H5180,8)*J5180,2)</f>
        <v>5.7</v>
      </c>
    </row>
    <row r="5181" ht="21" customHeight="1" spans="1:12">
      <c r="A5181" s="65" t="s">
        <v>4034</v>
      </c>
      <c r="B5181" s="66" t="s">
        <v>4035</v>
      </c>
      <c r="C5181" s="66"/>
      <c r="D5181" s="65" t="s">
        <v>14</v>
      </c>
      <c r="E5181" s="65"/>
      <c r="F5181" s="65"/>
      <c r="G5181" s="65" t="s">
        <v>35</v>
      </c>
      <c r="H5181" s="67">
        <v>1</v>
      </c>
      <c r="I5181" s="67"/>
      <c r="J5181" s="70">
        <v>7.6</v>
      </c>
      <c r="K5181" s="70"/>
      <c r="L5181" s="70">
        <f>TRUNC(TRUNC(H5181,8)*J5181,2)</f>
        <v>7.6</v>
      </c>
    </row>
    <row r="5182" ht="29.1" customHeight="1" spans="1:12">
      <c r="A5182" s="65" t="s">
        <v>3977</v>
      </c>
      <c r="B5182" s="66" t="s">
        <v>3978</v>
      </c>
      <c r="C5182" s="66"/>
      <c r="D5182" s="65" t="s">
        <v>14</v>
      </c>
      <c r="E5182" s="65"/>
      <c r="F5182" s="65"/>
      <c r="G5182" s="65" t="s">
        <v>35</v>
      </c>
      <c r="H5182" s="67">
        <v>0.075</v>
      </c>
      <c r="I5182" s="67"/>
      <c r="J5182" s="70">
        <v>26.07</v>
      </c>
      <c r="K5182" s="70"/>
      <c r="L5182" s="70">
        <f>TRUNC(TRUNC(H5182,8)*J5182,2)</f>
        <v>1.95</v>
      </c>
    </row>
    <row r="5183" ht="15" customHeight="1" spans="1:12">
      <c r="A5183" s="2"/>
      <c r="B5183" s="2"/>
      <c r="C5183" s="2"/>
      <c r="D5183" s="2"/>
      <c r="E5183" s="2"/>
      <c r="F5183" s="2"/>
      <c r="G5183" s="2"/>
      <c r="H5183" s="68" t="s">
        <v>2424</v>
      </c>
      <c r="I5183" s="68"/>
      <c r="J5183" s="68"/>
      <c r="K5183" s="68"/>
      <c r="L5183" s="71">
        <f>SUM(L5180:L5182)</f>
        <v>15.25</v>
      </c>
    </row>
    <row r="5184" ht="15" customHeight="1" spans="1:12">
      <c r="A5184" s="63" t="s">
        <v>2389</v>
      </c>
      <c r="B5184" s="63"/>
      <c r="C5184" s="63"/>
      <c r="D5184" s="64" t="s">
        <v>4</v>
      </c>
      <c r="E5184" s="64"/>
      <c r="F5184" s="64"/>
      <c r="G5184" s="64" t="s">
        <v>2297</v>
      </c>
      <c r="H5184" s="64" t="s">
        <v>2298</v>
      </c>
      <c r="I5184" s="64"/>
      <c r="J5184" s="64" t="s">
        <v>2299</v>
      </c>
      <c r="K5184" s="64"/>
      <c r="L5184" s="64" t="s">
        <v>2300</v>
      </c>
    </row>
    <row r="5185" ht="21" customHeight="1" spans="1:12">
      <c r="A5185" s="65" t="s">
        <v>2673</v>
      </c>
      <c r="B5185" s="66" t="s">
        <v>2674</v>
      </c>
      <c r="C5185" s="66"/>
      <c r="D5185" s="65" t="s">
        <v>14</v>
      </c>
      <c r="E5185" s="65"/>
      <c r="F5185" s="65"/>
      <c r="G5185" s="65" t="s">
        <v>2392</v>
      </c>
      <c r="H5185" s="67">
        <v>0.1839</v>
      </c>
      <c r="I5185" s="67"/>
      <c r="J5185" s="70">
        <v>23.37</v>
      </c>
      <c r="K5185" s="70"/>
      <c r="L5185" s="70">
        <f>TRUNC(TRUNC(H5185,8)*J5185,2)</f>
        <v>4.29</v>
      </c>
    </row>
    <row r="5186" ht="21" customHeight="1" spans="1:12">
      <c r="A5186" s="65" t="s">
        <v>2675</v>
      </c>
      <c r="B5186" s="66" t="s">
        <v>2676</v>
      </c>
      <c r="C5186" s="66"/>
      <c r="D5186" s="65" t="s">
        <v>14</v>
      </c>
      <c r="E5186" s="65"/>
      <c r="F5186" s="65"/>
      <c r="G5186" s="65" t="s">
        <v>2392</v>
      </c>
      <c r="H5186" s="67">
        <v>0.1839</v>
      </c>
      <c r="I5186" s="67"/>
      <c r="J5186" s="70">
        <v>31.5</v>
      </c>
      <c r="K5186" s="70"/>
      <c r="L5186" s="70">
        <f>TRUNC(TRUNC(H5186,8)*J5186,2)</f>
        <v>5.79</v>
      </c>
    </row>
    <row r="5187" ht="18" customHeight="1" spans="1:12">
      <c r="A5187" s="2"/>
      <c r="B5187" s="2"/>
      <c r="C5187" s="2"/>
      <c r="D5187" s="2"/>
      <c r="E5187" s="2"/>
      <c r="F5187" s="2"/>
      <c r="G5187" s="2"/>
      <c r="H5187" s="68" t="s">
        <v>2393</v>
      </c>
      <c r="I5187" s="68"/>
      <c r="J5187" s="68"/>
      <c r="K5187" s="68"/>
      <c r="L5187" s="71">
        <f>SUM(L5185:L5186)</f>
        <v>10.08</v>
      </c>
    </row>
    <row r="5188" ht="15" customHeight="1" spans="1:12">
      <c r="A5188" s="2"/>
      <c r="B5188" s="2"/>
      <c r="C5188" s="2"/>
      <c r="D5188" s="2"/>
      <c r="E5188" s="2"/>
      <c r="F5188" s="2"/>
      <c r="G5188" s="2"/>
      <c r="H5188" s="69" t="s">
        <v>2318</v>
      </c>
      <c r="I5188" s="69"/>
      <c r="J5188" s="69"/>
      <c r="K5188" s="69"/>
      <c r="L5188" s="72">
        <f>SUM(L5183,L5187)</f>
        <v>25.33</v>
      </c>
    </row>
    <row r="5189" ht="9.95" customHeight="1" spans="1:12">
      <c r="A5189" s="2"/>
      <c r="B5189" s="2"/>
      <c r="C5189" s="2"/>
      <c r="D5189" s="2"/>
      <c r="E5189" s="2"/>
      <c r="F5189" s="2"/>
      <c r="G5189" s="2"/>
      <c r="H5189" s="61"/>
      <c r="I5189" s="61"/>
      <c r="J5189" s="61"/>
      <c r="K5189" s="61"/>
      <c r="L5189" s="61"/>
    </row>
    <row r="5190" ht="20.1" customHeight="1" spans="1:12">
      <c r="A5190" s="62" t="s">
        <v>4037</v>
      </c>
      <c r="B5190" s="62"/>
      <c r="C5190" s="62"/>
      <c r="D5190" s="62"/>
      <c r="E5190" s="62"/>
      <c r="F5190" s="62"/>
      <c r="G5190" s="62"/>
      <c r="H5190" s="62"/>
      <c r="I5190" s="62"/>
      <c r="J5190" s="62"/>
      <c r="K5190" s="62"/>
      <c r="L5190" s="62"/>
    </row>
    <row r="5191" ht="15" customHeight="1" spans="1:12">
      <c r="A5191" s="63" t="s">
        <v>2413</v>
      </c>
      <c r="B5191" s="63"/>
      <c r="C5191" s="63"/>
      <c r="D5191" s="64" t="s">
        <v>4</v>
      </c>
      <c r="E5191" s="64"/>
      <c r="F5191" s="64"/>
      <c r="G5191" s="64" t="s">
        <v>2297</v>
      </c>
      <c r="H5191" s="64" t="s">
        <v>2298</v>
      </c>
      <c r="I5191" s="64"/>
      <c r="J5191" s="64" t="s">
        <v>2299</v>
      </c>
      <c r="K5191" s="64"/>
      <c r="L5191" s="64" t="s">
        <v>2300</v>
      </c>
    </row>
    <row r="5192" ht="21" customHeight="1" spans="1:12">
      <c r="A5192" s="65" t="s">
        <v>3984</v>
      </c>
      <c r="B5192" s="66" t="s">
        <v>3985</v>
      </c>
      <c r="C5192" s="66"/>
      <c r="D5192" s="65" t="s">
        <v>14</v>
      </c>
      <c r="E5192" s="65"/>
      <c r="F5192" s="65"/>
      <c r="G5192" s="65" t="s">
        <v>35</v>
      </c>
      <c r="H5192" s="67">
        <v>3</v>
      </c>
      <c r="I5192" s="67"/>
      <c r="J5192" s="70">
        <v>3.37</v>
      </c>
      <c r="K5192" s="70"/>
      <c r="L5192" s="70">
        <f>TRUNC(TRUNC(H5192,8)*J5192,2)</f>
        <v>10.11</v>
      </c>
    </row>
    <row r="5193" ht="21" customHeight="1" spans="1:12">
      <c r="A5193" s="65" t="s">
        <v>2547</v>
      </c>
      <c r="B5193" s="66" t="s">
        <v>2548</v>
      </c>
      <c r="C5193" s="66"/>
      <c r="D5193" s="65" t="s">
        <v>14</v>
      </c>
      <c r="E5193" s="65"/>
      <c r="F5193" s="65"/>
      <c r="G5193" s="65" t="s">
        <v>35</v>
      </c>
      <c r="H5193" s="67">
        <v>1</v>
      </c>
      <c r="I5193" s="67"/>
      <c r="J5193" s="70">
        <v>18.52</v>
      </c>
      <c r="K5193" s="70"/>
      <c r="L5193" s="70">
        <f>TRUNC(TRUNC(H5193,8)*J5193,2)</f>
        <v>18.52</v>
      </c>
    </row>
    <row r="5194" ht="29.1" customHeight="1" spans="1:12">
      <c r="A5194" s="65" t="s">
        <v>3977</v>
      </c>
      <c r="B5194" s="66" t="s">
        <v>3978</v>
      </c>
      <c r="C5194" s="66"/>
      <c r="D5194" s="65" t="s">
        <v>14</v>
      </c>
      <c r="E5194" s="65"/>
      <c r="F5194" s="65"/>
      <c r="G5194" s="65" t="s">
        <v>35</v>
      </c>
      <c r="H5194" s="67">
        <v>0.1725</v>
      </c>
      <c r="I5194" s="67"/>
      <c r="J5194" s="70">
        <v>26.07</v>
      </c>
      <c r="K5194" s="70"/>
      <c r="L5194" s="70">
        <f>TRUNC(TRUNC(H5194,8)*J5194,2)</f>
        <v>4.49</v>
      </c>
    </row>
    <row r="5195" ht="15" customHeight="1" spans="1:12">
      <c r="A5195" s="2"/>
      <c r="B5195" s="2"/>
      <c r="C5195" s="2"/>
      <c r="D5195" s="2"/>
      <c r="E5195" s="2"/>
      <c r="F5195" s="2"/>
      <c r="G5195" s="2"/>
      <c r="H5195" s="68" t="s">
        <v>2424</v>
      </c>
      <c r="I5195" s="68"/>
      <c r="J5195" s="68"/>
      <c r="K5195" s="68"/>
      <c r="L5195" s="71">
        <f>SUM(L5192:L5194)</f>
        <v>33.12</v>
      </c>
    </row>
    <row r="5196" ht="15" customHeight="1" spans="1:12">
      <c r="A5196" s="63" t="s">
        <v>2389</v>
      </c>
      <c r="B5196" s="63"/>
      <c r="C5196" s="63"/>
      <c r="D5196" s="64" t="s">
        <v>4</v>
      </c>
      <c r="E5196" s="64"/>
      <c r="F5196" s="64"/>
      <c r="G5196" s="64" t="s">
        <v>2297</v>
      </c>
      <c r="H5196" s="64" t="s">
        <v>2298</v>
      </c>
      <c r="I5196" s="64"/>
      <c r="J5196" s="64" t="s">
        <v>2299</v>
      </c>
      <c r="K5196" s="64"/>
      <c r="L5196" s="64" t="s">
        <v>2300</v>
      </c>
    </row>
    <row r="5197" ht="21" customHeight="1" spans="1:12">
      <c r="A5197" s="65" t="s">
        <v>2673</v>
      </c>
      <c r="B5197" s="66" t="s">
        <v>2674</v>
      </c>
      <c r="C5197" s="66"/>
      <c r="D5197" s="65" t="s">
        <v>14</v>
      </c>
      <c r="E5197" s="65"/>
      <c r="F5197" s="65"/>
      <c r="G5197" s="65" t="s">
        <v>2392</v>
      </c>
      <c r="H5197" s="67">
        <v>0.2896</v>
      </c>
      <c r="I5197" s="67"/>
      <c r="J5197" s="70">
        <v>23.37</v>
      </c>
      <c r="K5197" s="70"/>
      <c r="L5197" s="70">
        <f>TRUNC(TRUNC(H5197,8)*J5197,2)</f>
        <v>6.76</v>
      </c>
    </row>
    <row r="5198" ht="21" customHeight="1" spans="1:12">
      <c r="A5198" s="65" t="s">
        <v>2675</v>
      </c>
      <c r="B5198" s="66" t="s">
        <v>2676</v>
      </c>
      <c r="C5198" s="66"/>
      <c r="D5198" s="65" t="s">
        <v>14</v>
      </c>
      <c r="E5198" s="65"/>
      <c r="F5198" s="65"/>
      <c r="G5198" s="65" t="s">
        <v>2392</v>
      </c>
      <c r="H5198" s="67">
        <v>0.2896</v>
      </c>
      <c r="I5198" s="67"/>
      <c r="J5198" s="70">
        <v>31.5</v>
      </c>
      <c r="K5198" s="70"/>
      <c r="L5198" s="70">
        <f>TRUNC(TRUNC(H5198,8)*J5198,2)</f>
        <v>9.12</v>
      </c>
    </row>
    <row r="5199" ht="18" customHeight="1" spans="1:12">
      <c r="A5199" s="2"/>
      <c r="B5199" s="2"/>
      <c r="C5199" s="2"/>
      <c r="D5199" s="2"/>
      <c r="E5199" s="2"/>
      <c r="F5199" s="2"/>
      <c r="G5199" s="2"/>
      <c r="H5199" s="68" t="s">
        <v>2393</v>
      </c>
      <c r="I5199" s="68"/>
      <c r="J5199" s="68"/>
      <c r="K5199" s="68"/>
      <c r="L5199" s="71">
        <f>SUM(L5197:L5198)</f>
        <v>15.88</v>
      </c>
    </row>
    <row r="5200" ht="15" customHeight="1" spans="1:12">
      <c r="A5200" s="2"/>
      <c r="B5200" s="2"/>
      <c r="C5200" s="2"/>
      <c r="D5200" s="2"/>
      <c r="E5200" s="2"/>
      <c r="F5200" s="2"/>
      <c r="G5200" s="2"/>
      <c r="H5200" s="69" t="s">
        <v>2318</v>
      </c>
      <c r="I5200" s="69"/>
      <c r="J5200" s="69"/>
      <c r="K5200" s="69"/>
      <c r="L5200" s="72">
        <f>SUM(L5195,L5199)</f>
        <v>49</v>
      </c>
    </row>
    <row r="5201" ht="9.95" customHeight="1" spans="1:12">
      <c r="A5201" s="2"/>
      <c r="B5201" s="2"/>
      <c r="C5201" s="2"/>
      <c r="D5201" s="2"/>
      <c r="E5201" s="2"/>
      <c r="F5201" s="2"/>
      <c r="G5201" s="2"/>
      <c r="H5201" s="61"/>
      <c r="I5201" s="61"/>
      <c r="J5201" s="61"/>
      <c r="K5201" s="61"/>
      <c r="L5201" s="61"/>
    </row>
    <row r="5202" ht="20.1" customHeight="1" spans="1:12">
      <c r="A5202" s="62" t="s">
        <v>4038</v>
      </c>
      <c r="B5202" s="62"/>
      <c r="C5202" s="62"/>
      <c r="D5202" s="62"/>
      <c r="E5202" s="62"/>
      <c r="F5202" s="62"/>
      <c r="G5202" s="62"/>
      <c r="H5202" s="62"/>
      <c r="I5202" s="62"/>
      <c r="J5202" s="62"/>
      <c r="K5202" s="62"/>
      <c r="L5202" s="62"/>
    </row>
    <row r="5203" ht="15" customHeight="1" spans="1:12">
      <c r="A5203" s="63" t="s">
        <v>2413</v>
      </c>
      <c r="B5203" s="63"/>
      <c r="C5203" s="63"/>
      <c r="D5203" s="64" t="s">
        <v>4</v>
      </c>
      <c r="E5203" s="64"/>
      <c r="F5203" s="64"/>
      <c r="G5203" s="64" t="s">
        <v>2297</v>
      </c>
      <c r="H5203" s="64" t="s">
        <v>2298</v>
      </c>
      <c r="I5203" s="64"/>
      <c r="J5203" s="64" t="s">
        <v>2299</v>
      </c>
      <c r="K5203" s="64"/>
      <c r="L5203" s="64" t="s">
        <v>2300</v>
      </c>
    </row>
    <row r="5204" ht="21" customHeight="1" spans="1:12">
      <c r="A5204" s="65" t="s">
        <v>4039</v>
      </c>
      <c r="B5204" s="66" t="s">
        <v>4040</v>
      </c>
      <c r="C5204" s="66"/>
      <c r="D5204" s="65" t="s">
        <v>14</v>
      </c>
      <c r="E5204" s="65"/>
      <c r="F5204" s="65"/>
      <c r="G5204" s="65" t="s">
        <v>35</v>
      </c>
      <c r="H5204" s="67">
        <v>3</v>
      </c>
      <c r="I5204" s="67"/>
      <c r="J5204" s="70">
        <v>3.95</v>
      </c>
      <c r="K5204" s="70"/>
      <c r="L5204" s="70">
        <f>TRUNC(TRUNC(H5204,8)*J5204,2)</f>
        <v>11.85</v>
      </c>
    </row>
    <row r="5205" ht="21" customHeight="1" spans="1:12">
      <c r="A5205" s="65" t="s">
        <v>4041</v>
      </c>
      <c r="B5205" s="66" t="s">
        <v>4042</v>
      </c>
      <c r="C5205" s="66"/>
      <c r="D5205" s="65" t="s">
        <v>14</v>
      </c>
      <c r="E5205" s="65"/>
      <c r="F5205" s="65"/>
      <c r="G5205" s="65" t="s">
        <v>35</v>
      </c>
      <c r="H5205" s="67">
        <v>1</v>
      </c>
      <c r="I5205" s="67"/>
      <c r="J5205" s="70">
        <v>41.76</v>
      </c>
      <c r="K5205" s="70"/>
      <c r="L5205" s="70">
        <f>TRUNC(TRUNC(H5205,8)*J5205,2)</f>
        <v>41.76</v>
      </c>
    </row>
    <row r="5206" ht="29.1" customHeight="1" spans="1:12">
      <c r="A5206" s="65" t="s">
        <v>3977</v>
      </c>
      <c r="B5206" s="66" t="s">
        <v>3978</v>
      </c>
      <c r="C5206" s="66"/>
      <c r="D5206" s="65" t="s">
        <v>14</v>
      </c>
      <c r="E5206" s="65"/>
      <c r="F5206" s="65"/>
      <c r="G5206" s="65" t="s">
        <v>35</v>
      </c>
      <c r="H5206" s="67">
        <v>0.1725</v>
      </c>
      <c r="I5206" s="67"/>
      <c r="J5206" s="70">
        <v>26.07</v>
      </c>
      <c r="K5206" s="70"/>
      <c r="L5206" s="70">
        <f>TRUNC(TRUNC(H5206,8)*J5206,2)</f>
        <v>4.49</v>
      </c>
    </row>
    <row r="5207" ht="15" customHeight="1" spans="1:12">
      <c r="A5207" s="2"/>
      <c r="B5207" s="2"/>
      <c r="C5207" s="2"/>
      <c r="D5207" s="2"/>
      <c r="E5207" s="2"/>
      <c r="F5207" s="2"/>
      <c r="G5207" s="2"/>
      <c r="H5207" s="68" t="s">
        <v>2424</v>
      </c>
      <c r="I5207" s="68"/>
      <c r="J5207" s="68"/>
      <c r="K5207" s="68"/>
      <c r="L5207" s="71">
        <f>SUM(L5204:L5206)</f>
        <v>58.1</v>
      </c>
    </row>
    <row r="5208" ht="15" customHeight="1" spans="1:12">
      <c r="A5208" s="63" t="s">
        <v>2389</v>
      </c>
      <c r="B5208" s="63"/>
      <c r="C5208" s="63"/>
      <c r="D5208" s="64" t="s">
        <v>4</v>
      </c>
      <c r="E5208" s="64"/>
      <c r="F5208" s="64"/>
      <c r="G5208" s="64" t="s">
        <v>2297</v>
      </c>
      <c r="H5208" s="64" t="s">
        <v>2298</v>
      </c>
      <c r="I5208" s="64"/>
      <c r="J5208" s="64" t="s">
        <v>2299</v>
      </c>
      <c r="K5208" s="64"/>
      <c r="L5208" s="64" t="s">
        <v>2300</v>
      </c>
    </row>
    <row r="5209" ht="21" customHeight="1" spans="1:12">
      <c r="A5209" s="65" t="s">
        <v>2673</v>
      </c>
      <c r="B5209" s="66" t="s">
        <v>2674</v>
      </c>
      <c r="C5209" s="66"/>
      <c r="D5209" s="65" t="s">
        <v>14</v>
      </c>
      <c r="E5209" s="65"/>
      <c r="F5209" s="65"/>
      <c r="G5209" s="65" t="s">
        <v>2392</v>
      </c>
      <c r="H5209" s="67">
        <v>0.1717</v>
      </c>
      <c r="I5209" s="67"/>
      <c r="J5209" s="70">
        <v>23.37</v>
      </c>
      <c r="K5209" s="70"/>
      <c r="L5209" s="70">
        <f>TRUNC(TRUNC(H5209,8)*J5209,2)</f>
        <v>4.01</v>
      </c>
    </row>
    <row r="5210" ht="21" customHeight="1" spans="1:12">
      <c r="A5210" s="65" t="s">
        <v>2675</v>
      </c>
      <c r="B5210" s="66" t="s">
        <v>2676</v>
      </c>
      <c r="C5210" s="66"/>
      <c r="D5210" s="65" t="s">
        <v>14</v>
      </c>
      <c r="E5210" s="65"/>
      <c r="F5210" s="65"/>
      <c r="G5210" s="65" t="s">
        <v>2392</v>
      </c>
      <c r="H5210" s="67">
        <v>0.1717</v>
      </c>
      <c r="I5210" s="67"/>
      <c r="J5210" s="70">
        <v>31.5</v>
      </c>
      <c r="K5210" s="70"/>
      <c r="L5210" s="70">
        <f>TRUNC(TRUNC(H5210,8)*J5210,2)</f>
        <v>5.4</v>
      </c>
    </row>
    <row r="5211" ht="18" customHeight="1" spans="1:12">
      <c r="A5211" s="2"/>
      <c r="B5211" s="2"/>
      <c r="C5211" s="2"/>
      <c r="D5211" s="2"/>
      <c r="E5211" s="2"/>
      <c r="F5211" s="2"/>
      <c r="G5211" s="2"/>
      <c r="H5211" s="68" t="s">
        <v>2393</v>
      </c>
      <c r="I5211" s="68"/>
      <c r="J5211" s="68"/>
      <c r="K5211" s="68"/>
      <c r="L5211" s="71">
        <f>SUM(L5209:L5210)</f>
        <v>9.41</v>
      </c>
    </row>
    <row r="5212" ht="15" customHeight="1" spans="1:12">
      <c r="A5212" s="2"/>
      <c r="B5212" s="2"/>
      <c r="C5212" s="2"/>
      <c r="D5212" s="2"/>
      <c r="E5212" s="2"/>
      <c r="F5212" s="2"/>
      <c r="G5212" s="2"/>
      <c r="H5212" s="69" t="s">
        <v>2318</v>
      </c>
      <c r="I5212" s="69"/>
      <c r="J5212" s="69"/>
      <c r="K5212" s="69"/>
      <c r="L5212" s="72">
        <f>SUM(L5207,L5211)</f>
        <v>67.51</v>
      </c>
    </row>
    <row r="5213" ht="9.95" customHeight="1" spans="1:12">
      <c r="A5213" s="2"/>
      <c r="B5213" s="2"/>
      <c r="C5213" s="2"/>
      <c r="D5213" s="2"/>
      <c r="E5213" s="2"/>
      <c r="F5213" s="2"/>
      <c r="G5213" s="2"/>
      <c r="H5213" s="61"/>
      <c r="I5213" s="61"/>
      <c r="J5213" s="61"/>
      <c r="K5213" s="61"/>
      <c r="L5213" s="61"/>
    </row>
    <row r="5214" ht="20.1" customHeight="1" spans="1:12">
      <c r="A5214" s="62" t="s">
        <v>4043</v>
      </c>
      <c r="B5214" s="62"/>
      <c r="C5214" s="62"/>
      <c r="D5214" s="62"/>
      <c r="E5214" s="62"/>
      <c r="F5214" s="62"/>
      <c r="G5214" s="62"/>
      <c r="H5214" s="62"/>
      <c r="I5214" s="62"/>
      <c r="J5214" s="62"/>
      <c r="K5214" s="62"/>
      <c r="L5214" s="62"/>
    </row>
    <row r="5215" ht="15" customHeight="1" spans="1:12">
      <c r="A5215" s="63" t="s">
        <v>2413</v>
      </c>
      <c r="B5215" s="63"/>
      <c r="C5215" s="63"/>
      <c r="D5215" s="64" t="s">
        <v>4</v>
      </c>
      <c r="E5215" s="64"/>
      <c r="F5215" s="64"/>
      <c r="G5215" s="64" t="s">
        <v>2297</v>
      </c>
      <c r="H5215" s="64" t="s">
        <v>2298</v>
      </c>
      <c r="I5215" s="64"/>
      <c r="J5215" s="64" t="s">
        <v>2299</v>
      </c>
      <c r="K5215" s="64"/>
      <c r="L5215" s="64" t="s">
        <v>2300</v>
      </c>
    </row>
    <row r="5216" ht="21" customHeight="1" spans="1:12">
      <c r="A5216" s="65" t="s">
        <v>3984</v>
      </c>
      <c r="B5216" s="66" t="s">
        <v>3985</v>
      </c>
      <c r="C5216" s="66"/>
      <c r="D5216" s="65" t="s">
        <v>14</v>
      </c>
      <c r="E5216" s="65"/>
      <c r="F5216" s="65"/>
      <c r="G5216" s="65" t="s">
        <v>35</v>
      </c>
      <c r="H5216" s="67">
        <v>3</v>
      </c>
      <c r="I5216" s="67"/>
      <c r="J5216" s="70">
        <v>3.37</v>
      </c>
      <c r="K5216" s="70"/>
      <c r="L5216" s="70">
        <f>TRUNC(TRUNC(H5216,8)*J5216,2)</f>
        <v>10.11</v>
      </c>
    </row>
    <row r="5217" ht="21" customHeight="1" spans="1:12">
      <c r="A5217" s="65" t="s">
        <v>2547</v>
      </c>
      <c r="B5217" s="66" t="s">
        <v>2548</v>
      </c>
      <c r="C5217" s="66"/>
      <c r="D5217" s="65" t="s">
        <v>14</v>
      </c>
      <c r="E5217" s="65"/>
      <c r="F5217" s="65"/>
      <c r="G5217" s="65" t="s">
        <v>35</v>
      </c>
      <c r="H5217" s="67">
        <v>1</v>
      </c>
      <c r="I5217" s="67"/>
      <c r="J5217" s="70">
        <v>18.52</v>
      </c>
      <c r="K5217" s="70"/>
      <c r="L5217" s="70">
        <f>TRUNC(TRUNC(H5217,8)*J5217,2)</f>
        <v>18.52</v>
      </c>
    </row>
    <row r="5218" ht="29.1" customHeight="1" spans="1:12">
      <c r="A5218" s="65" t="s">
        <v>3977</v>
      </c>
      <c r="B5218" s="66" t="s">
        <v>3978</v>
      </c>
      <c r="C5218" s="66"/>
      <c r="D5218" s="65" t="s">
        <v>14</v>
      </c>
      <c r="E5218" s="65"/>
      <c r="F5218" s="65"/>
      <c r="G5218" s="65" t="s">
        <v>35</v>
      </c>
      <c r="H5218" s="67">
        <v>0.1725</v>
      </c>
      <c r="I5218" s="67"/>
      <c r="J5218" s="70">
        <v>26.07</v>
      </c>
      <c r="K5218" s="70"/>
      <c r="L5218" s="70">
        <f>TRUNC(TRUNC(H5218,8)*J5218,2)</f>
        <v>4.49</v>
      </c>
    </row>
    <row r="5219" ht="15" customHeight="1" spans="1:12">
      <c r="A5219" s="2"/>
      <c r="B5219" s="2"/>
      <c r="C5219" s="2"/>
      <c r="D5219" s="2"/>
      <c r="E5219" s="2"/>
      <c r="F5219" s="2"/>
      <c r="G5219" s="2"/>
      <c r="H5219" s="68" t="s">
        <v>2424</v>
      </c>
      <c r="I5219" s="68"/>
      <c r="J5219" s="68"/>
      <c r="K5219" s="68"/>
      <c r="L5219" s="71">
        <f>SUM(L5216:L5218)</f>
        <v>33.12</v>
      </c>
    </row>
    <row r="5220" ht="15" customHeight="1" spans="1:12">
      <c r="A5220" s="63" t="s">
        <v>2389</v>
      </c>
      <c r="B5220" s="63"/>
      <c r="C5220" s="63"/>
      <c r="D5220" s="64" t="s">
        <v>4</v>
      </c>
      <c r="E5220" s="64"/>
      <c r="F5220" s="64"/>
      <c r="G5220" s="64" t="s">
        <v>2297</v>
      </c>
      <c r="H5220" s="64" t="s">
        <v>2298</v>
      </c>
      <c r="I5220" s="64"/>
      <c r="J5220" s="64" t="s">
        <v>2299</v>
      </c>
      <c r="K5220" s="64"/>
      <c r="L5220" s="64" t="s">
        <v>2300</v>
      </c>
    </row>
    <row r="5221" ht="21" customHeight="1" spans="1:12">
      <c r="A5221" s="65" t="s">
        <v>2673</v>
      </c>
      <c r="B5221" s="66" t="s">
        <v>2674</v>
      </c>
      <c r="C5221" s="66"/>
      <c r="D5221" s="65" t="s">
        <v>14</v>
      </c>
      <c r="E5221" s="65"/>
      <c r="F5221" s="65"/>
      <c r="G5221" s="65" t="s">
        <v>2392</v>
      </c>
      <c r="H5221" s="67">
        <v>0.2568</v>
      </c>
      <c r="I5221" s="67"/>
      <c r="J5221" s="70">
        <v>23.37</v>
      </c>
      <c r="K5221" s="70"/>
      <c r="L5221" s="70">
        <f>TRUNC(TRUNC(H5221,8)*J5221,2)</f>
        <v>6</v>
      </c>
    </row>
    <row r="5222" ht="21" customHeight="1" spans="1:12">
      <c r="A5222" s="65" t="s">
        <v>2675</v>
      </c>
      <c r="B5222" s="66" t="s">
        <v>2676</v>
      </c>
      <c r="C5222" s="66"/>
      <c r="D5222" s="65" t="s">
        <v>14</v>
      </c>
      <c r="E5222" s="65"/>
      <c r="F5222" s="65"/>
      <c r="G5222" s="65" t="s">
        <v>2392</v>
      </c>
      <c r="H5222" s="67">
        <v>0.2568</v>
      </c>
      <c r="I5222" s="67"/>
      <c r="J5222" s="70">
        <v>31.5</v>
      </c>
      <c r="K5222" s="70"/>
      <c r="L5222" s="70">
        <f>TRUNC(TRUNC(H5222,8)*J5222,2)</f>
        <v>8.08</v>
      </c>
    </row>
    <row r="5223" ht="18" customHeight="1" spans="1:12">
      <c r="A5223" s="2"/>
      <c r="B5223" s="2"/>
      <c r="C5223" s="2"/>
      <c r="D5223" s="2"/>
      <c r="E5223" s="2"/>
      <c r="F5223" s="2"/>
      <c r="G5223" s="2"/>
      <c r="H5223" s="68" t="s">
        <v>2393</v>
      </c>
      <c r="I5223" s="68"/>
      <c r="J5223" s="68"/>
      <c r="K5223" s="68"/>
      <c r="L5223" s="71">
        <f>SUM(L5221:L5222)</f>
        <v>14.08</v>
      </c>
    </row>
    <row r="5224" ht="15" customHeight="1" spans="1:12">
      <c r="A5224" s="2"/>
      <c r="B5224" s="2"/>
      <c r="C5224" s="2"/>
      <c r="D5224" s="2"/>
      <c r="E5224" s="2"/>
      <c r="F5224" s="2"/>
      <c r="G5224" s="2"/>
      <c r="H5224" s="69" t="s">
        <v>2318</v>
      </c>
      <c r="I5224" s="69"/>
      <c r="J5224" s="69"/>
      <c r="K5224" s="69"/>
      <c r="L5224" s="72">
        <f>SUM(L5219,L5223)</f>
        <v>47.2</v>
      </c>
    </row>
    <row r="5225" ht="9.95" customHeight="1" spans="1:12">
      <c r="A5225" s="2"/>
      <c r="B5225" s="2"/>
      <c r="C5225" s="2"/>
      <c r="D5225" s="2"/>
      <c r="E5225" s="2"/>
      <c r="F5225" s="2"/>
      <c r="G5225" s="2"/>
      <c r="H5225" s="61"/>
      <c r="I5225" s="61"/>
      <c r="J5225" s="61"/>
      <c r="K5225" s="61"/>
      <c r="L5225" s="61"/>
    </row>
    <row r="5226" ht="20.1" customHeight="1" spans="1:12">
      <c r="A5226" s="62" t="s">
        <v>4044</v>
      </c>
      <c r="B5226" s="62"/>
      <c r="C5226" s="62"/>
      <c r="D5226" s="62"/>
      <c r="E5226" s="62"/>
      <c r="F5226" s="62"/>
      <c r="G5226" s="62"/>
      <c r="H5226" s="62"/>
      <c r="I5226" s="62"/>
      <c r="J5226" s="62"/>
      <c r="K5226" s="62"/>
      <c r="L5226" s="62"/>
    </row>
    <row r="5227" ht="15" customHeight="1" spans="1:12">
      <c r="A5227" s="63" t="s">
        <v>2413</v>
      </c>
      <c r="B5227" s="63"/>
      <c r="C5227" s="63"/>
      <c r="D5227" s="64" t="s">
        <v>4</v>
      </c>
      <c r="E5227" s="64"/>
      <c r="F5227" s="64"/>
      <c r="G5227" s="64" t="s">
        <v>2297</v>
      </c>
      <c r="H5227" s="64" t="s">
        <v>2298</v>
      </c>
      <c r="I5227" s="64"/>
      <c r="J5227" s="64" t="s">
        <v>2299</v>
      </c>
      <c r="K5227" s="64"/>
      <c r="L5227" s="64" t="s">
        <v>2300</v>
      </c>
    </row>
    <row r="5228" ht="15" customHeight="1" spans="1:12">
      <c r="A5228" s="65" t="s">
        <v>3797</v>
      </c>
      <c r="B5228" s="66" t="s">
        <v>3798</v>
      </c>
      <c r="C5228" s="66"/>
      <c r="D5228" s="65" t="s">
        <v>14</v>
      </c>
      <c r="E5228" s="65"/>
      <c r="F5228" s="65"/>
      <c r="G5228" s="65" t="s">
        <v>35</v>
      </c>
      <c r="H5228" s="67">
        <v>0.0073</v>
      </c>
      <c r="I5228" s="67"/>
      <c r="J5228" s="70">
        <v>63.17</v>
      </c>
      <c r="K5228" s="70"/>
      <c r="L5228" s="70">
        <f>TRUNC(TRUNC(H5228,8)*J5228,2)</f>
        <v>0.46</v>
      </c>
    </row>
    <row r="5229" ht="15" customHeight="1" spans="1:12">
      <c r="A5229" s="65" t="s">
        <v>3778</v>
      </c>
      <c r="B5229" s="66" t="s">
        <v>3779</v>
      </c>
      <c r="C5229" s="66"/>
      <c r="D5229" s="65" t="s">
        <v>14</v>
      </c>
      <c r="E5229" s="65"/>
      <c r="F5229" s="65"/>
      <c r="G5229" s="65" t="s">
        <v>35</v>
      </c>
      <c r="H5229" s="67">
        <v>0.008</v>
      </c>
      <c r="I5229" s="67"/>
      <c r="J5229" s="70">
        <v>2.33</v>
      </c>
      <c r="K5229" s="70"/>
      <c r="L5229" s="70">
        <f>TRUNC(TRUNC(H5229,8)*J5229,2)</f>
        <v>0.01</v>
      </c>
    </row>
    <row r="5230" ht="21" customHeight="1" spans="1:12">
      <c r="A5230" s="65" t="s">
        <v>4045</v>
      </c>
      <c r="B5230" s="66" t="s">
        <v>4046</v>
      </c>
      <c r="C5230" s="66"/>
      <c r="D5230" s="65" t="s">
        <v>14</v>
      </c>
      <c r="E5230" s="65"/>
      <c r="F5230" s="65"/>
      <c r="G5230" s="65" t="s">
        <v>35</v>
      </c>
      <c r="H5230" s="67">
        <v>1</v>
      </c>
      <c r="I5230" s="67"/>
      <c r="J5230" s="70">
        <v>2.55</v>
      </c>
      <c r="K5230" s="70"/>
      <c r="L5230" s="70">
        <f>TRUNC(TRUNC(H5230,8)*J5230,2)</f>
        <v>2.55</v>
      </c>
    </row>
    <row r="5231" ht="21" customHeight="1" spans="1:12">
      <c r="A5231" s="65" t="s">
        <v>3799</v>
      </c>
      <c r="B5231" s="66" t="s">
        <v>3800</v>
      </c>
      <c r="C5231" s="66"/>
      <c r="D5231" s="65" t="s">
        <v>14</v>
      </c>
      <c r="E5231" s="65"/>
      <c r="F5231" s="65"/>
      <c r="G5231" s="65" t="s">
        <v>35</v>
      </c>
      <c r="H5231" s="67">
        <v>0.011</v>
      </c>
      <c r="I5231" s="67"/>
      <c r="J5231" s="70">
        <v>71.57</v>
      </c>
      <c r="K5231" s="70"/>
      <c r="L5231" s="70">
        <f>TRUNC(TRUNC(H5231,8)*J5231,2)</f>
        <v>0.78</v>
      </c>
    </row>
    <row r="5232" ht="15" customHeight="1" spans="1:12">
      <c r="A5232" s="2"/>
      <c r="B5232" s="2"/>
      <c r="C5232" s="2"/>
      <c r="D5232" s="2"/>
      <c r="E5232" s="2"/>
      <c r="F5232" s="2"/>
      <c r="G5232" s="2"/>
      <c r="H5232" s="68" t="s">
        <v>2424</v>
      </c>
      <c r="I5232" s="68"/>
      <c r="J5232" s="68"/>
      <c r="K5232" s="68"/>
      <c r="L5232" s="71">
        <f>SUM(L5228:L5231)</f>
        <v>3.8</v>
      </c>
    </row>
    <row r="5233" ht="15" customHeight="1" spans="1:12">
      <c r="A5233" s="63" t="s">
        <v>2389</v>
      </c>
      <c r="B5233" s="63"/>
      <c r="C5233" s="63"/>
      <c r="D5233" s="64" t="s">
        <v>4</v>
      </c>
      <c r="E5233" s="64"/>
      <c r="F5233" s="64"/>
      <c r="G5233" s="64" t="s">
        <v>2297</v>
      </c>
      <c r="H5233" s="64" t="s">
        <v>2298</v>
      </c>
      <c r="I5233" s="64"/>
      <c r="J5233" s="64" t="s">
        <v>2299</v>
      </c>
      <c r="K5233" s="64"/>
      <c r="L5233" s="64" t="s">
        <v>2300</v>
      </c>
    </row>
    <row r="5234" ht="21" customHeight="1" spans="1:12">
      <c r="A5234" s="65" t="s">
        <v>2673</v>
      </c>
      <c r="B5234" s="66" t="s">
        <v>2674</v>
      </c>
      <c r="C5234" s="66"/>
      <c r="D5234" s="65" t="s">
        <v>14</v>
      </c>
      <c r="E5234" s="65"/>
      <c r="F5234" s="65"/>
      <c r="G5234" s="65" t="s">
        <v>2392</v>
      </c>
      <c r="H5234" s="67">
        <v>0.0228</v>
      </c>
      <c r="I5234" s="67"/>
      <c r="J5234" s="70">
        <v>23.37</v>
      </c>
      <c r="K5234" s="70"/>
      <c r="L5234" s="70">
        <f>TRUNC(TRUNC(H5234,8)*J5234,2)</f>
        <v>0.53</v>
      </c>
    </row>
    <row r="5235" ht="21" customHeight="1" spans="1:12">
      <c r="A5235" s="65" t="s">
        <v>2675</v>
      </c>
      <c r="B5235" s="66" t="s">
        <v>2676</v>
      </c>
      <c r="C5235" s="66"/>
      <c r="D5235" s="65" t="s">
        <v>14</v>
      </c>
      <c r="E5235" s="65"/>
      <c r="F5235" s="65"/>
      <c r="G5235" s="65" t="s">
        <v>2392</v>
      </c>
      <c r="H5235" s="67">
        <v>0.0228</v>
      </c>
      <c r="I5235" s="67"/>
      <c r="J5235" s="70">
        <v>31.5</v>
      </c>
      <c r="K5235" s="70"/>
      <c r="L5235" s="70">
        <f>TRUNC(TRUNC(H5235,8)*J5235,2)</f>
        <v>0.71</v>
      </c>
    </row>
    <row r="5236" ht="18" customHeight="1" spans="1:12">
      <c r="A5236" s="2"/>
      <c r="B5236" s="2"/>
      <c r="C5236" s="2"/>
      <c r="D5236" s="2"/>
      <c r="E5236" s="2"/>
      <c r="F5236" s="2"/>
      <c r="G5236" s="2"/>
      <c r="H5236" s="68" t="s">
        <v>2393</v>
      </c>
      <c r="I5236" s="68"/>
      <c r="J5236" s="68"/>
      <c r="K5236" s="68"/>
      <c r="L5236" s="71">
        <f>SUM(L5234:L5235)</f>
        <v>1.24</v>
      </c>
    </row>
    <row r="5237" ht="15" customHeight="1" spans="1:12">
      <c r="A5237" s="2"/>
      <c r="B5237" s="2"/>
      <c r="C5237" s="2"/>
      <c r="D5237" s="2"/>
      <c r="E5237" s="2"/>
      <c r="F5237" s="2"/>
      <c r="G5237" s="2"/>
      <c r="H5237" s="69" t="s">
        <v>2318</v>
      </c>
      <c r="I5237" s="69"/>
      <c r="J5237" s="69"/>
      <c r="K5237" s="69"/>
      <c r="L5237" s="72">
        <f>SUM(L5232,L5236)</f>
        <v>5.04</v>
      </c>
    </row>
    <row r="5238" ht="9.95" customHeight="1" spans="1:12">
      <c r="A5238" s="2"/>
      <c r="B5238" s="2"/>
      <c r="C5238" s="2"/>
      <c r="D5238" s="2"/>
      <c r="E5238" s="2"/>
      <c r="F5238" s="2"/>
      <c r="G5238" s="2"/>
      <c r="H5238" s="61"/>
      <c r="I5238" s="61"/>
      <c r="J5238" s="61"/>
      <c r="K5238" s="61"/>
      <c r="L5238" s="61"/>
    </row>
    <row r="5239" ht="20.1" customHeight="1" spans="1:12">
      <c r="A5239" s="62" t="s">
        <v>4047</v>
      </c>
      <c r="B5239" s="62"/>
      <c r="C5239" s="62"/>
      <c r="D5239" s="62"/>
      <c r="E5239" s="62"/>
      <c r="F5239" s="62"/>
      <c r="G5239" s="62"/>
      <c r="H5239" s="62"/>
      <c r="I5239" s="62"/>
      <c r="J5239" s="62"/>
      <c r="K5239" s="62"/>
      <c r="L5239" s="62"/>
    </row>
    <row r="5240" ht="15" customHeight="1" spans="1:12">
      <c r="A5240" s="63" t="s">
        <v>2413</v>
      </c>
      <c r="B5240" s="63"/>
      <c r="C5240" s="63"/>
      <c r="D5240" s="64" t="s">
        <v>4</v>
      </c>
      <c r="E5240" s="64"/>
      <c r="F5240" s="64"/>
      <c r="G5240" s="64" t="s">
        <v>2297</v>
      </c>
      <c r="H5240" s="64" t="s">
        <v>2298</v>
      </c>
      <c r="I5240" s="64"/>
      <c r="J5240" s="64" t="s">
        <v>2299</v>
      </c>
      <c r="K5240" s="64"/>
      <c r="L5240" s="64" t="s">
        <v>2300</v>
      </c>
    </row>
    <row r="5241" ht="15" customHeight="1" spans="1:12">
      <c r="A5241" s="65" t="s">
        <v>3797</v>
      </c>
      <c r="B5241" s="66" t="s">
        <v>3798</v>
      </c>
      <c r="C5241" s="66"/>
      <c r="D5241" s="65" t="s">
        <v>14</v>
      </c>
      <c r="E5241" s="65"/>
      <c r="F5241" s="65"/>
      <c r="G5241" s="65" t="s">
        <v>35</v>
      </c>
      <c r="H5241" s="67">
        <v>0.0073</v>
      </c>
      <c r="I5241" s="67"/>
      <c r="J5241" s="70">
        <v>63.17</v>
      </c>
      <c r="K5241" s="70"/>
      <c r="L5241" s="70">
        <f>TRUNC(TRUNC(H5241,8)*J5241,2)</f>
        <v>0.46</v>
      </c>
    </row>
    <row r="5242" ht="15" customHeight="1" spans="1:12">
      <c r="A5242" s="65" t="s">
        <v>3778</v>
      </c>
      <c r="B5242" s="66" t="s">
        <v>3779</v>
      </c>
      <c r="C5242" s="66"/>
      <c r="D5242" s="65" t="s">
        <v>14</v>
      </c>
      <c r="E5242" s="65"/>
      <c r="F5242" s="65"/>
      <c r="G5242" s="65" t="s">
        <v>35</v>
      </c>
      <c r="H5242" s="67">
        <v>0.039</v>
      </c>
      <c r="I5242" s="67"/>
      <c r="J5242" s="70">
        <v>2.33</v>
      </c>
      <c r="K5242" s="70"/>
      <c r="L5242" s="70">
        <f>TRUNC(TRUNC(H5242,8)*J5242,2)</f>
        <v>0.09</v>
      </c>
    </row>
    <row r="5243" ht="21" customHeight="1" spans="1:12">
      <c r="A5243" s="65" t="s">
        <v>4045</v>
      </c>
      <c r="B5243" s="66" t="s">
        <v>4046</v>
      </c>
      <c r="C5243" s="66"/>
      <c r="D5243" s="65" t="s">
        <v>14</v>
      </c>
      <c r="E5243" s="65"/>
      <c r="F5243" s="65"/>
      <c r="G5243" s="65" t="s">
        <v>35</v>
      </c>
      <c r="H5243" s="67">
        <v>1</v>
      </c>
      <c r="I5243" s="67"/>
      <c r="J5243" s="70">
        <v>2.55</v>
      </c>
      <c r="K5243" s="70"/>
      <c r="L5243" s="70">
        <f>TRUNC(TRUNC(H5243,8)*J5243,2)</f>
        <v>2.55</v>
      </c>
    </row>
    <row r="5244" ht="21" customHeight="1" spans="1:12">
      <c r="A5244" s="65" t="s">
        <v>3799</v>
      </c>
      <c r="B5244" s="66" t="s">
        <v>3800</v>
      </c>
      <c r="C5244" s="66"/>
      <c r="D5244" s="65" t="s">
        <v>14</v>
      </c>
      <c r="E5244" s="65"/>
      <c r="F5244" s="65"/>
      <c r="G5244" s="65" t="s">
        <v>35</v>
      </c>
      <c r="H5244" s="67">
        <v>0.011</v>
      </c>
      <c r="I5244" s="67"/>
      <c r="J5244" s="70">
        <v>71.57</v>
      </c>
      <c r="K5244" s="70"/>
      <c r="L5244" s="70">
        <f>TRUNC(TRUNC(H5244,8)*J5244,2)</f>
        <v>0.78</v>
      </c>
    </row>
    <row r="5245" ht="15" customHeight="1" spans="1:12">
      <c r="A5245" s="2"/>
      <c r="B5245" s="2"/>
      <c r="C5245" s="2"/>
      <c r="D5245" s="2"/>
      <c r="E5245" s="2"/>
      <c r="F5245" s="2"/>
      <c r="G5245" s="2"/>
      <c r="H5245" s="68" t="s">
        <v>2424</v>
      </c>
      <c r="I5245" s="68"/>
      <c r="J5245" s="68"/>
      <c r="K5245" s="68"/>
      <c r="L5245" s="71">
        <f>SUM(L5241:L5244)</f>
        <v>3.88</v>
      </c>
    </row>
    <row r="5246" ht="15" customHeight="1" spans="1:12">
      <c r="A5246" s="63" t="s">
        <v>2389</v>
      </c>
      <c r="B5246" s="63"/>
      <c r="C5246" s="63"/>
      <c r="D5246" s="64" t="s">
        <v>4</v>
      </c>
      <c r="E5246" s="64"/>
      <c r="F5246" s="64"/>
      <c r="G5246" s="64" t="s">
        <v>2297</v>
      </c>
      <c r="H5246" s="64" t="s">
        <v>2298</v>
      </c>
      <c r="I5246" s="64"/>
      <c r="J5246" s="64" t="s">
        <v>2299</v>
      </c>
      <c r="K5246" s="64"/>
      <c r="L5246" s="64" t="s">
        <v>2300</v>
      </c>
    </row>
    <row r="5247" ht="21" customHeight="1" spans="1:12">
      <c r="A5247" s="65" t="s">
        <v>2673</v>
      </c>
      <c r="B5247" s="66" t="s">
        <v>2674</v>
      </c>
      <c r="C5247" s="66"/>
      <c r="D5247" s="65" t="s">
        <v>14</v>
      </c>
      <c r="E5247" s="65"/>
      <c r="F5247" s="65"/>
      <c r="G5247" s="65" t="s">
        <v>2392</v>
      </c>
      <c r="H5247" s="67">
        <v>0.0919</v>
      </c>
      <c r="I5247" s="67"/>
      <c r="J5247" s="70">
        <v>23.37</v>
      </c>
      <c r="K5247" s="70"/>
      <c r="L5247" s="70">
        <f>TRUNC(TRUNC(H5247,8)*J5247,2)</f>
        <v>2.14</v>
      </c>
    </row>
    <row r="5248" ht="21" customHeight="1" spans="1:12">
      <c r="A5248" s="65" t="s">
        <v>2675</v>
      </c>
      <c r="B5248" s="66" t="s">
        <v>2676</v>
      </c>
      <c r="C5248" s="66"/>
      <c r="D5248" s="65" t="s">
        <v>14</v>
      </c>
      <c r="E5248" s="65"/>
      <c r="F5248" s="65"/>
      <c r="G5248" s="65" t="s">
        <v>2392</v>
      </c>
      <c r="H5248" s="67">
        <v>0.0919</v>
      </c>
      <c r="I5248" s="67"/>
      <c r="J5248" s="70">
        <v>31.5</v>
      </c>
      <c r="K5248" s="70"/>
      <c r="L5248" s="70">
        <f>TRUNC(TRUNC(H5248,8)*J5248,2)</f>
        <v>2.89</v>
      </c>
    </row>
    <row r="5249" ht="18" customHeight="1" spans="1:12">
      <c r="A5249" s="2"/>
      <c r="B5249" s="2"/>
      <c r="C5249" s="2"/>
      <c r="D5249" s="2"/>
      <c r="E5249" s="2"/>
      <c r="F5249" s="2"/>
      <c r="G5249" s="2"/>
      <c r="H5249" s="68" t="s">
        <v>2393</v>
      </c>
      <c r="I5249" s="68"/>
      <c r="J5249" s="68"/>
      <c r="K5249" s="68"/>
      <c r="L5249" s="71">
        <f>SUM(L5247:L5248)</f>
        <v>5.03</v>
      </c>
    </row>
    <row r="5250" ht="15" customHeight="1" spans="1:12">
      <c r="A5250" s="2"/>
      <c r="B5250" s="2"/>
      <c r="C5250" s="2"/>
      <c r="D5250" s="2"/>
      <c r="E5250" s="2"/>
      <c r="F5250" s="2"/>
      <c r="G5250" s="2"/>
      <c r="H5250" s="69" t="s">
        <v>2318</v>
      </c>
      <c r="I5250" s="69"/>
      <c r="J5250" s="69"/>
      <c r="K5250" s="69"/>
      <c r="L5250" s="72">
        <f>SUM(L5245,L5249)</f>
        <v>8.91</v>
      </c>
    </row>
    <row r="5251" ht="9.95" customHeight="1" spans="1:12">
      <c r="A5251" s="2"/>
      <c r="B5251" s="2"/>
      <c r="C5251" s="2"/>
      <c r="D5251" s="2"/>
      <c r="E5251" s="2"/>
      <c r="F5251" s="2"/>
      <c r="G5251" s="2"/>
      <c r="H5251" s="61"/>
      <c r="I5251" s="61"/>
      <c r="J5251" s="61"/>
      <c r="K5251" s="61"/>
      <c r="L5251" s="61"/>
    </row>
    <row r="5252" ht="20.1" customHeight="1" spans="1:12">
      <c r="A5252" s="62" t="s">
        <v>4048</v>
      </c>
      <c r="B5252" s="62"/>
      <c r="C5252" s="62"/>
      <c r="D5252" s="62"/>
      <c r="E5252" s="62"/>
      <c r="F5252" s="62"/>
      <c r="G5252" s="62"/>
      <c r="H5252" s="62"/>
      <c r="I5252" s="62"/>
      <c r="J5252" s="62"/>
      <c r="K5252" s="62"/>
      <c r="L5252" s="62"/>
    </row>
    <row r="5253" ht="15" customHeight="1" spans="1:12">
      <c r="A5253" s="63" t="s">
        <v>2413</v>
      </c>
      <c r="B5253" s="63"/>
      <c r="C5253" s="63"/>
      <c r="D5253" s="64" t="s">
        <v>4</v>
      </c>
      <c r="E5253" s="64"/>
      <c r="F5253" s="64"/>
      <c r="G5253" s="64" t="s">
        <v>2297</v>
      </c>
      <c r="H5253" s="64" t="s">
        <v>2298</v>
      </c>
      <c r="I5253" s="64"/>
      <c r="J5253" s="64" t="s">
        <v>2299</v>
      </c>
      <c r="K5253" s="64"/>
      <c r="L5253" s="64" t="s">
        <v>2300</v>
      </c>
    </row>
    <row r="5254" ht="15" customHeight="1" spans="1:12">
      <c r="A5254" s="65" t="s">
        <v>3797</v>
      </c>
      <c r="B5254" s="66" t="s">
        <v>3798</v>
      </c>
      <c r="C5254" s="66"/>
      <c r="D5254" s="65" t="s">
        <v>14</v>
      </c>
      <c r="E5254" s="65"/>
      <c r="F5254" s="65"/>
      <c r="G5254" s="65" t="s">
        <v>35</v>
      </c>
      <c r="H5254" s="67">
        <v>0.0167</v>
      </c>
      <c r="I5254" s="67"/>
      <c r="J5254" s="70">
        <v>63.17</v>
      </c>
      <c r="K5254" s="70"/>
      <c r="L5254" s="70">
        <f>TRUNC(TRUNC(H5254,8)*J5254,2)</f>
        <v>1.05</v>
      </c>
    </row>
    <row r="5255" ht="15" customHeight="1" spans="1:12">
      <c r="A5255" s="65" t="s">
        <v>3778</v>
      </c>
      <c r="B5255" s="66" t="s">
        <v>3779</v>
      </c>
      <c r="C5255" s="66"/>
      <c r="D5255" s="65" t="s">
        <v>14</v>
      </c>
      <c r="E5255" s="65"/>
      <c r="F5255" s="65"/>
      <c r="G5255" s="65" t="s">
        <v>35</v>
      </c>
      <c r="H5255" s="67">
        <v>0.031</v>
      </c>
      <c r="I5255" s="67"/>
      <c r="J5255" s="70">
        <v>2.33</v>
      </c>
      <c r="K5255" s="70"/>
      <c r="L5255" s="70">
        <f>TRUNC(TRUNC(H5255,8)*J5255,2)</f>
        <v>0.07</v>
      </c>
    </row>
    <row r="5256" ht="21" customHeight="1" spans="1:12">
      <c r="A5256" s="65" t="s">
        <v>4049</v>
      </c>
      <c r="B5256" s="66" t="s">
        <v>4050</v>
      </c>
      <c r="C5256" s="66"/>
      <c r="D5256" s="65" t="s">
        <v>14</v>
      </c>
      <c r="E5256" s="65"/>
      <c r="F5256" s="65"/>
      <c r="G5256" s="65" t="s">
        <v>35</v>
      </c>
      <c r="H5256" s="67">
        <v>1</v>
      </c>
      <c r="I5256" s="67"/>
      <c r="J5256" s="70">
        <v>5.17</v>
      </c>
      <c r="K5256" s="70"/>
      <c r="L5256" s="70">
        <f>TRUNC(TRUNC(H5256,8)*J5256,2)</f>
        <v>5.17</v>
      </c>
    </row>
    <row r="5257" ht="21" customHeight="1" spans="1:12">
      <c r="A5257" s="65" t="s">
        <v>3799</v>
      </c>
      <c r="B5257" s="66" t="s">
        <v>3800</v>
      </c>
      <c r="C5257" s="66"/>
      <c r="D5257" s="65" t="s">
        <v>14</v>
      </c>
      <c r="E5257" s="65"/>
      <c r="F5257" s="65"/>
      <c r="G5257" s="65" t="s">
        <v>35</v>
      </c>
      <c r="H5257" s="67">
        <v>0.026</v>
      </c>
      <c r="I5257" s="67"/>
      <c r="J5257" s="70">
        <v>71.57</v>
      </c>
      <c r="K5257" s="70"/>
      <c r="L5257" s="70">
        <f>TRUNC(TRUNC(H5257,8)*J5257,2)</f>
        <v>1.86</v>
      </c>
    </row>
    <row r="5258" ht="15" customHeight="1" spans="1:12">
      <c r="A5258" s="2"/>
      <c r="B5258" s="2"/>
      <c r="C5258" s="2"/>
      <c r="D5258" s="2"/>
      <c r="E5258" s="2"/>
      <c r="F5258" s="2"/>
      <c r="G5258" s="2"/>
      <c r="H5258" s="68" t="s">
        <v>2424</v>
      </c>
      <c r="I5258" s="68"/>
      <c r="J5258" s="68"/>
      <c r="K5258" s="68"/>
      <c r="L5258" s="71">
        <f>SUM(L5254:L5257)</f>
        <v>8.15</v>
      </c>
    </row>
    <row r="5259" ht="15" customHeight="1" spans="1:12">
      <c r="A5259" s="63" t="s">
        <v>2389</v>
      </c>
      <c r="B5259" s="63"/>
      <c r="C5259" s="63"/>
      <c r="D5259" s="64" t="s">
        <v>4</v>
      </c>
      <c r="E5259" s="64"/>
      <c r="F5259" s="64"/>
      <c r="G5259" s="64" t="s">
        <v>2297</v>
      </c>
      <c r="H5259" s="64" t="s">
        <v>2298</v>
      </c>
      <c r="I5259" s="64"/>
      <c r="J5259" s="64" t="s">
        <v>2299</v>
      </c>
      <c r="K5259" s="64"/>
      <c r="L5259" s="64" t="s">
        <v>2300</v>
      </c>
    </row>
    <row r="5260" ht="21" customHeight="1" spans="1:12">
      <c r="A5260" s="65" t="s">
        <v>2673</v>
      </c>
      <c r="B5260" s="66" t="s">
        <v>2674</v>
      </c>
      <c r="C5260" s="66"/>
      <c r="D5260" s="65" t="s">
        <v>14</v>
      </c>
      <c r="E5260" s="65"/>
      <c r="F5260" s="65"/>
      <c r="G5260" s="65" t="s">
        <v>2392</v>
      </c>
      <c r="H5260" s="67">
        <v>0.0838</v>
      </c>
      <c r="I5260" s="67"/>
      <c r="J5260" s="70">
        <v>23.37</v>
      </c>
      <c r="K5260" s="70"/>
      <c r="L5260" s="70">
        <f>TRUNC(TRUNC(H5260,8)*J5260,2)</f>
        <v>1.95</v>
      </c>
    </row>
    <row r="5261" ht="21" customHeight="1" spans="1:12">
      <c r="A5261" s="65" t="s">
        <v>2675</v>
      </c>
      <c r="B5261" s="66" t="s">
        <v>2676</v>
      </c>
      <c r="C5261" s="66"/>
      <c r="D5261" s="65" t="s">
        <v>14</v>
      </c>
      <c r="E5261" s="65"/>
      <c r="F5261" s="65"/>
      <c r="G5261" s="65" t="s">
        <v>2392</v>
      </c>
      <c r="H5261" s="67">
        <v>0.0838</v>
      </c>
      <c r="I5261" s="67"/>
      <c r="J5261" s="70">
        <v>31.5</v>
      </c>
      <c r="K5261" s="70"/>
      <c r="L5261" s="70">
        <f>TRUNC(TRUNC(H5261,8)*J5261,2)</f>
        <v>2.63</v>
      </c>
    </row>
    <row r="5262" ht="18" customHeight="1" spans="1:12">
      <c r="A5262" s="2"/>
      <c r="B5262" s="2"/>
      <c r="C5262" s="2"/>
      <c r="D5262" s="2"/>
      <c r="E5262" s="2"/>
      <c r="F5262" s="2"/>
      <c r="G5262" s="2"/>
      <c r="H5262" s="68" t="s">
        <v>2393</v>
      </c>
      <c r="I5262" s="68"/>
      <c r="J5262" s="68"/>
      <c r="K5262" s="68"/>
      <c r="L5262" s="71">
        <f>SUM(L5260:L5261)</f>
        <v>4.58</v>
      </c>
    </row>
    <row r="5263" ht="15" customHeight="1" spans="1:12">
      <c r="A5263" s="2"/>
      <c r="B5263" s="2"/>
      <c r="C5263" s="2"/>
      <c r="D5263" s="2"/>
      <c r="E5263" s="2"/>
      <c r="F5263" s="2"/>
      <c r="G5263" s="2"/>
      <c r="H5263" s="69" t="s">
        <v>2318</v>
      </c>
      <c r="I5263" s="69"/>
      <c r="J5263" s="69"/>
      <c r="K5263" s="69"/>
      <c r="L5263" s="72">
        <f>SUM(L5258,L5262)</f>
        <v>12.73</v>
      </c>
    </row>
    <row r="5264" ht="9.95" customHeight="1" spans="1:12">
      <c r="A5264" s="2"/>
      <c r="B5264" s="2"/>
      <c r="C5264" s="2"/>
      <c r="D5264" s="2"/>
      <c r="E5264" s="2"/>
      <c r="F5264" s="2"/>
      <c r="G5264" s="2"/>
      <c r="H5264" s="61"/>
      <c r="I5264" s="61"/>
      <c r="J5264" s="61"/>
      <c r="K5264" s="61"/>
      <c r="L5264" s="61"/>
    </row>
    <row r="5265" ht="20.1" customHeight="1" spans="1:12">
      <c r="A5265" s="62" t="s">
        <v>4051</v>
      </c>
      <c r="B5265" s="62"/>
      <c r="C5265" s="62"/>
      <c r="D5265" s="62"/>
      <c r="E5265" s="62"/>
      <c r="F5265" s="62"/>
      <c r="G5265" s="62"/>
      <c r="H5265" s="62"/>
      <c r="I5265" s="62"/>
      <c r="J5265" s="62"/>
      <c r="K5265" s="62"/>
      <c r="L5265" s="62"/>
    </row>
    <row r="5266" ht="15" customHeight="1" spans="1:12">
      <c r="A5266" s="63" t="s">
        <v>2413</v>
      </c>
      <c r="B5266" s="63"/>
      <c r="C5266" s="63"/>
      <c r="D5266" s="64" t="s">
        <v>4</v>
      </c>
      <c r="E5266" s="64"/>
      <c r="F5266" s="64"/>
      <c r="G5266" s="64" t="s">
        <v>2297</v>
      </c>
      <c r="H5266" s="64" t="s">
        <v>2298</v>
      </c>
      <c r="I5266" s="64"/>
      <c r="J5266" s="64" t="s">
        <v>2299</v>
      </c>
      <c r="K5266" s="64"/>
      <c r="L5266" s="64" t="s">
        <v>2300</v>
      </c>
    </row>
    <row r="5267" ht="15" customHeight="1" spans="1:12">
      <c r="A5267" s="65" t="s">
        <v>3797</v>
      </c>
      <c r="B5267" s="66" t="s">
        <v>3798</v>
      </c>
      <c r="C5267" s="66"/>
      <c r="D5267" s="65" t="s">
        <v>14</v>
      </c>
      <c r="E5267" s="65"/>
      <c r="F5267" s="65"/>
      <c r="G5267" s="65" t="s">
        <v>35</v>
      </c>
      <c r="H5267" s="67">
        <v>0.0167</v>
      </c>
      <c r="I5267" s="67"/>
      <c r="J5267" s="70">
        <v>63.17</v>
      </c>
      <c r="K5267" s="70"/>
      <c r="L5267" s="70">
        <f>TRUNC(TRUNC(H5267,8)*J5267,2)</f>
        <v>1.05</v>
      </c>
    </row>
    <row r="5268" ht="15" customHeight="1" spans="1:12">
      <c r="A5268" s="65" t="s">
        <v>3778</v>
      </c>
      <c r="B5268" s="66" t="s">
        <v>3779</v>
      </c>
      <c r="C5268" s="66"/>
      <c r="D5268" s="65" t="s">
        <v>14</v>
      </c>
      <c r="E5268" s="65"/>
      <c r="F5268" s="65"/>
      <c r="G5268" s="65" t="s">
        <v>35</v>
      </c>
      <c r="H5268" s="67">
        <v>0.046</v>
      </c>
      <c r="I5268" s="67"/>
      <c r="J5268" s="70">
        <v>2.33</v>
      </c>
      <c r="K5268" s="70"/>
      <c r="L5268" s="70">
        <f>TRUNC(TRUNC(H5268,8)*J5268,2)</f>
        <v>0.1</v>
      </c>
    </row>
    <row r="5269" ht="21" customHeight="1" spans="1:12">
      <c r="A5269" s="65" t="s">
        <v>4049</v>
      </c>
      <c r="B5269" s="66" t="s">
        <v>4050</v>
      </c>
      <c r="C5269" s="66"/>
      <c r="D5269" s="65" t="s">
        <v>14</v>
      </c>
      <c r="E5269" s="65"/>
      <c r="F5269" s="65"/>
      <c r="G5269" s="65" t="s">
        <v>35</v>
      </c>
      <c r="H5269" s="67">
        <v>1</v>
      </c>
      <c r="I5269" s="67"/>
      <c r="J5269" s="70">
        <v>5.17</v>
      </c>
      <c r="K5269" s="70"/>
      <c r="L5269" s="70">
        <f>TRUNC(TRUNC(H5269,8)*J5269,2)</f>
        <v>5.17</v>
      </c>
    </row>
    <row r="5270" ht="21" customHeight="1" spans="1:12">
      <c r="A5270" s="65" t="s">
        <v>3799</v>
      </c>
      <c r="B5270" s="66" t="s">
        <v>3800</v>
      </c>
      <c r="C5270" s="66"/>
      <c r="D5270" s="65" t="s">
        <v>14</v>
      </c>
      <c r="E5270" s="65"/>
      <c r="F5270" s="65"/>
      <c r="G5270" s="65" t="s">
        <v>35</v>
      </c>
      <c r="H5270" s="67">
        <v>0.026</v>
      </c>
      <c r="I5270" s="67"/>
      <c r="J5270" s="70">
        <v>71.57</v>
      </c>
      <c r="K5270" s="70"/>
      <c r="L5270" s="70">
        <f>TRUNC(TRUNC(H5270,8)*J5270,2)</f>
        <v>1.86</v>
      </c>
    </row>
    <row r="5271" ht="15" customHeight="1" spans="1:12">
      <c r="A5271" s="2"/>
      <c r="B5271" s="2"/>
      <c r="C5271" s="2"/>
      <c r="D5271" s="2"/>
      <c r="E5271" s="2"/>
      <c r="F5271" s="2"/>
      <c r="G5271" s="2"/>
      <c r="H5271" s="68" t="s">
        <v>2424</v>
      </c>
      <c r="I5271" s="68"/>
      <c r="J5271" s="68"/>
      <c r="K5271" s="68"/>
      <c r="L5271" s="71">
        <f>SUM(L5267:L5270)</f>
        <v>8.18</v>
      </c>
    </row>
    <row r="5272" ht="15" customHeight="1" spans="1:12">
      <c r="A5272" s="63" t="s">
        <v>2389</v>
      </c>
      <c r="B5272" s="63"/>
      <c r="C5272" s="63"/>
      <c r="D5272" s="64" t="s">
        <v>4</v>
      </c>
      <c r="E5272" s="64"/>
      <c r="F5272" s="64"/>
      <c r="G5272" s="64" t="s">
        <v>2297</v>
      </c>
      <c r="H5272" s="64" t="s">
        <v>2298</v>
      </c>
      <c r="I5272" s="64"/>
      <c r="J5272" s="64" t="s">
        <v>2299</v>
      </c>
      <c r="K5272" s="64"/>
      <c r="L5272" s="64" t="s">
        <v>2300</v>
      </c>
    </row>
    <row r="5273" ht="21" customHeight="1" spans="1:12">
      <c r="A5273" s="65" t="s">
        <v>2673</v>
      </c>
      <c r="B5273" s="66" t="s">
        <v>2674</v>
      </c>
      <c r="C5273" s="66"/>
      <c r="D5273" s="65" t="s">
        <v>14</v>
      </c>
      <c r="E5273" s="65"/>
      <c r="F5273" s="65"/>
      <c r="G5273" s="65" t="s">
        <v>2392</v>
      </c>
      <c r="H5273" s="67">
        <v>0.1102</v>
      </c>
      <c r="I5273" s="67"/>
      <c r="J5273" s="70">
        <v>23.37</v>
      </c>
      <c r="K5273" s="70"/>
      <c r="L5273" s="70">
        <f>TRUNC(TRUNC(H5273,8)*J5273,2)</f>
        <v>2.57</v>
      </c>
    </row>
    <row r="5274" ht="21" customHeight="1" spans="1:12">
      <c r="A5274" s="65" t="s">
        <v>2675</v>
      </c>
      <c r="B5274" s="66" t="s">
        <v>2676</v>
      </c>
      <c r="C5274" s="66"/>
      <c r="D5274" s="65" t="s">
        <v>14</v>
      </c>
      <c r="E5274" s="65"/>
      <c r="F5274" s="65"/>
      <c r="G5274" s="65" t="s">
        <v>2392</v>
      </c>
      <c r="H5274" s="67">
        <v>0.1102</v>
      </c>
      <c r="I5274" s="67"/>
      <c r="J5274" s="70">
        <v>31.5</v>
      </c>
      <c r="K5274" s="70"/>
      <c r="L5274" s="70">
        <f>TRUNC(TRUNC(H5274,8)*J5274,2)</f>
        <v>3.47</v>
      </c>
    </row>
    <row r="5275" ht="18" customHeight="1" spans="1:12">
      <c r="A5275" s="2"/>
      <c r="B5275" s="2"/>
      <c r="C5275" s="2"/>
      <c r="D5275" s="2"/>
      <c r="E5275" s="2"/>
      <c r="F5275" s="2"/>
      <c r="G5275" s="2"/>
      <c r="H5275" s="68" t="s">
        <v>2393</v>
      </c>
      <c r="I5275" s="68"/>
      <c r="J5275" s="68"/>
      <c r="K5275" s="68"/>
      <c r="L5275" s="71">
        <f>SUM(L5273:L5274)</f>
        <v>6.04</v>
      </c>
    </row>
    <row r="5276" ht="15" customHeight="1" spans="1:12">
      <c r="A5276" s="2"/>
      <c r="B5276" s="2"/>
      <c r="C5276" s="2"/>
      <c r="D5276" s="2"/>
      <c r="E5276" s="2"/>
      <c r="F5276" s="2"/>
      <c r="G5276" s="2"/>
      <c r="H5276" s="69" t="s">
        <v>2318</v>
      </c>
      <c r="I5276" s="69"/>
      <c r="J5276" s="69"/>
      <c r="K5276" s="69"/>
      <c r="L5276" s="72">
        <f>SUM(L5271,L5275)</f>
        <v>14.22</v>
      </c>
    </row>
    <row r="5277" ht="9.95" customHeight="1" spans="1:12">
      <c r="A5277" s="2"/>
      <c r="B5277" s="2"/>
      <c r="C5277" s="2"/>
      <c r="D5277" s="2"/>
      <c r="E5277" s="2"/>
      <c r="F5277" s="2"/>
      <c r="G5277" s="2"/>
      <c r="H5277" s="61"/>
      <c r="I5277" s="61"/>
      <c r="J5277" s="61"/>
      <c r="K5277" s="61"/>
      <c r="L5277" s="61"/>
    </row>
    <row r="5278" ht="20.1" customHeight="1" spans="1:12">
      <c r="A5278" s="62" t="s">
        <v>4052</v>
      </c>
      <c r="B5278" s="62"/>
      <c r="C5278" s="62"/>
      <c r="D5278" s="62"/>
      <c r="E5278" s="62"/>
      <c r="F5278" s="62"/>
      <c r="G5278" s="62"/>
      <c r="H5278" s="62"/>
      <c r="I5278" s="62"/>
      <c r="J5278" s="62"/>
      <c r="K5278" s="62"/>
      <c r="L5278" s="62"/>
    </row>
    <row r="5279" ht="15" customHeight="1" spans="1:12">
      <c r="A5279" s="63" t="s">
        <v>2413</v>
      </c>
      <c r="B5279" s="63"/>
      <c r="C5279" s="63"/>
      <c r="D5279" s="64" t="s">
        <v>4</v>
      </c>
      <c r="E5279" s="64"/>
      <c r="F5279" s="64"/>
      <c r="G5279" s="64" t="s">
        <v>2297</v>
      </c>
      <c r="H5279" s="64" t="s">
        <v>2298</v>
      </c>
      <c r="I5279" s="64"/>
      <c r="J5279" s="64" t="s">
        <v>2299</v>
      </c>
      <c r="K5279" s="64"/>
      <c r="L5279" s="64" t="s">
        <v>2300</v>
      </c>
    </row>
    <row r="5280" ht="15" customHeight="1" spans="1:12">
      <c r="A5280" s="65" t="s">
        <v>3797</v>
      </c>
      <c r="B5280" s="66" t="s">
        <v>3798</v>
      </c>
      <c r="C5280" s="66"/>
      <c r="D5280" s="65" t="s">
        <v>14</v>
      </c>
      <c r="E5280" s="65"/>
      <c r="F5280" s="65"/>
      <c r="G5280" s="65" t="s">
        <v>35</v>
      </c>
      <c r="H5280" s="67">
        <v>0.0245</v>
      </c>
      <c r="I5280" s="67"/>
      <c r="J5280" s="70">
        <v>63.17</v>
      </c>
      <c r="K5280" s="70"/>
      <c r="L5280" s="70">
        <f>TRUNC(TRUNC(H5280,8)*J5280,2)</f>
        <v>1.54</v>
      </c>
    </row>
    <row r="5281" ht="15" customHeight="1" spans="1:12">
      <c r="A5281" s="65" t="s">
        <v>3778</v>
      </c>
      <c r="B5281" s="66" t="s">
        <v>3779</v>
      </c>
      <c r="C5281" s="66"/>
      <c r="D5281" s="65" t="s">
        <v>14</v>
      </c>
      <c r="E5281" s="65"/>
      <c r="F5281" s="65"/>
      <c r="G5281" s="65" t="s">
        <v>35</v>
      </c>
      <c r="H5281" s="67">
        <v>0.0054</v>
      </c>
      <c r="I5281" s="67"/>
      <c r="J5281" s="70">
        <v>2.33</v>
      </c>
      <c r="K5281" s="70"/>
      <c r="L5281" s="70">
        <f>TRUNC(TRUNC(H5281,8)*J5281,2)</f>
        <v>0.01</v>
      </c>
    </row>
    <row r="5282" ht="21" customHeight="1" spans="1:12">
      <c r="A5282" s="65" t="s">
        <v>4053</v>
      </c>
      <c r="B5282" s="66" t="s">
        <v>4054</v>
      </c>
      <c r="C5282" s="66"/>
      <c r="D5282" s="65" t="s">
        <v>14</v>
      </c>
      <c r="E5282" s="65"/>
      <c r="F5282" s="65"/>
      <c r="G5282" s="65" t="s">
        <v>35</v>
      </c>
      <c r="H5282" s="67">
        <v>1</v>
      </c>
      <c r="I5282" s="67"/>
      <c r="J5282" s="70">
        <v>5.05</v>
      </c>
      <c r="K5282" s="70"/>
      <c r="L5282" s="70">
        <f>TRUNC(TRUNC(H5282,8)*J5282,2)</f>
        <v>5.05</v>
      </c>
    </row>
    <row r="5283" ht="21" customHeight="1" spans="1:12">
      <c r="A5283" s="65" t="s">
        <v>3799</v>
      </c>
      <c r="B5283" s="66" t="s">
        <v>3800</v>
      </c>
      <c r="C5283" s="66"/>
      <c r="D5283" s="65" t="s">
        <v>14</v>
      </c>
      <c r="E5283" s="65"/>
      <c r="F5283" s="65"/>
      <c r="G5283" s="65" t="s">
        <v>35</v>
      </c>
      <c r="H5283" s="67">
        <v>0.04</v>
      </c>
      <c r="I5283" s="67"/>
      <c r="J5283" s="70">
        <v>71.57</v>
      </c>
      <c r="K5283" s="70"/>
      <c r="L5283" s="70">
        <f>TRUNC(TRUNC(H5283,8)*J5283,2)</f>
        <v>2.86</v>
      </c>
    </row>
    <row r="5284" ht="15" customHeight="1" spans="1:12">
      <c r="A5284" s="2"/>
      <c r="B5284" s="2"/>
      <c r="C5284" s="2"/>
      <c r="D5284" s="2"/>
      <c r="E5284" s="2"/>
      <c r="F5284" s="2"/>
      <c r="G5284" s="2"/>
      <c r="H5284" s="68" t="s">
        <v>2424</v>
      </c>
      <c r="I5284" s="68"/>
      <c r="J5284" s="68"/>
      <c r="K5284" s="68"/>
      <c r="L5284" s="71">
        <f>SUM(L5280:L5283)</f>
        <v>9.46</v>
      </c>
    </row>
    <row r="5285" ht="15" customHeight="1" spans="1:12">
      <c r="A5285" s="63" t="s">
        <v>2389</v>
      </c>
      <c r="B5285" s="63"/>
      <c r="C5285" s="63"/>
      <c r="D5285" s="64" t="s">
        <v>4</v>
      </c>
      <c r="E5285" s="64"/>
      <c r="F5285" s="64"/>
      <c r="G5285" s="64" t="s">
        <v>2297</v>
      </c>
      <c r="H5285" s="64" t="s">
        <v>2298</v>
      </c>
      <c r="I5285" s="64"/>
      <c r="J5285" s="64" t="s">
        <v>2299</v>
      </c>
      <c r="K5285" s="64"/>
      <c r="L5285" s="64" t="s">
        <v>2300</v>
      </c>
    </row>
    <row r="5286" ht="21" customHeight="1" spans="1:12">
      <c r="A5286" s="65" t="s">
        <v>2673</v>
      </c>
      <c r="B5286" s="66" t="s">
        <v>2674</v>
      </c>
      <c r="C5286" s="66"/>
      <c r="D5286" s="65" t="s">
        <v>14</v>
      </c>
      <c r="E5286" s="65"/>
      <c r="F5286" s="65"/>
      <c r="G5286" s="65" t="s">
        <v>2392</v>
      </c>
      <c r="H5286" s="67">
        <v>0.1448</v>
      </c>
      <c r="I5286" s="67"/>
      <c r="J5286" s="70">
        <v>23.37</v>
      </c>
      <c r="K5286" s="70"/>
      <c r="L5286" s="70">
        <f>TRUNC(TRUNC(H5286,8)*J5286,2)</f>
        <v>3.38</v>
      </c>
    </row>
    <row r="5287" ht="21" customHeight="1" spans="1:12">
      <c r="A5287" s="65" t="s">
        <v>2675</v>
      </c>
      <c r="B5287" s="66" t="s">
        <v>2676</v>
      </c>
      <c r="C5287" s="66"/>
      <c r="D5287" s="65" t="s">
        <v>14</v>
      </c>
      <c r="E5287" s="65"/>
      <c r="F5287" s="65"/>
      <c r="G5287" s="65" t="s">
        <v>2392</v>
      </c>
      <c r="H5287" s="67">
        <v>0.1448</v>
      </c>
      <c r="I5287" s="67"/>
      <c r="J5287" s="70">
        <v>31.5</v>
      </c>
      <c r="K5287" s="70"/>
      <c r="L5287" s="70">
        <f>TRUNC(TRUNC(H5287,8)*J5287,2)</f>
        <v>4.56</v>
      </c>
    </row>
    <row r="5288" ht="18" customHeight="1" spans="1:12">
      <c r="A5288" s="2"/>
      <c r="B5288" s="2"/>
      <c r="C5288" s="2"/>
      <c r="D5288" s="2"/>
      <c r="E5288" s="2"/>
      <c r="F5288" s="2"/>
      <c r="G5288" s="2"/>
      <c r="H5288" s="68" t="s">
        <v>2393</v>
      </c>
      <c r="I5288" s="68"/>
      <c r="J5288" s="68"/>
      <c r="K5288" s="68"/>
      <c r="L5288" s="71">
        <f>SUM(L5286:L5287)</f>
        <v>7.94</v>
      </c>
    </row>
    <row r="5289" ht="15" customHeight="1" spans="1:12">
      <c r="A5289" s="2"/>
      <c r="B5289" s="2"/>
      <c r="C5289" s="2"/>
      <c r="D5289" s="2"/>
      <c r="E5289" s="2"/>
      <c r="F5289" s="2"/>
      <c r="G5289" s="2"/>
      <c r="H5289" s="69" t="s">
        <v>2318</v>
      </c>
      <c r="I5289" s="69"/>
      <c r="J5289" s="69"/>
      <c r="K5289" s="69"/>
      <c r="L5289" s="72">
        <f>SUM(L5284,L5288)</f>
        <v>17.4</v>
      </c>
    </row>
    <row r="5290" ht="9.95" customHeight="1" spans="1:12">
      <c r="A5290" s="2"/>
      <c r="B5290" s="2"/>
      <c r="C5290" s="2"/>
      <c r="D5290" s="2"/>
      <c r="E5290" s="2"/>
      <c r="F5290" s="2"/>
      <c r="G5290" s="2"/>
      <c r="H5290" s="61"/>
      <c r="I5290" s="61"/>
      <c r="J5290" s="61"/>
      <c r="K5290" s="61"/>
      <c r="L5290" s="61"/>
    </row>
    <row r="5291" ht="20.1" customHeight="1" spans="1:12">
      <c r="A5291" s="62" t="s">
        <v>4055</v>
      </c>
      <c r="B5291" s="62"/>
      <c r="C5291" s="62"/>
      <c r="D5291" s="62"/>
      <c r="E5291" s="62"/>
      <c r="F5291" s="62"/>
      <c r="G5291" s="62"/>
      <c r="H5291" s="62"/>
      <c r="I5291" s="62"/>
      <c r="J5291" s="62"/>
      <c r="K5291" s="62"/>
      <c r="L5291" s="62"/>
    </row>
    <row r="5292" ht="15" customHeight="1" spans="1:12">
      <c r="A5292" s="63" t="s">
        <v>2413</v>
      </c>
      <c r="B5292" s="63"/>
      <c r="C5292" s="63"/>
      <c r="D5292" s="64" t="s">
        <v>4</v>
      </c>
      <c r="E5292" s="64"/>
      <c r="F5292" s="64"/>
      <c r="G5292" s="64" t="s">
        <v>2297</v>
      </c>
      <c r="H5292" s="64" t="s">
        <v>2298</v>
      </c>
      <c r="I5292" s="64"/>
      <c r="J5292" s="64" t="s">
        <v>2299</v>
      </c>
      <c r="K5292" s="64"/>
      <c r="L5292" s="64" t="s">
        <v>2300</v>
      </c>
    </row>
    <row r="5293" ht="15" customHeight="1" spans="1:12">
      <c r="A5293" s="65" t="s">
        <v>3797</v>
      </c>
      <c r="B5293" s="66" t="s">
        <v>3798</v>
      </c>
      <c r="C5293" s="66"/>
      <c r="D5293" s="65" t="s">
        <v>14</v>
      </c>
      <c r="E5293" s="65"/>
      <c r="F5293" s="65"/>
      <c r="G5293" s="65" t="s">
        <v>35</v>
      </c>
      <c r="H5293" s="67">
        <v>0.0245</v>
      </c>
      <c r="I5293" s="67"/>
      <c r="J5293" s="70">
        <v>63.17</v>
      </c>
      <c r="K5293" s="70"/>
      <c r="L5293" s="70">
        <f>TRUNC(TRUNC(H5293,8)*J5293,2)</f>
        <v>1.54</v>
      </c>
    </row>
    <row r="5294" ht="15" customHeight="1" spans="1:12">
      <c r="A5294" s="65" t="s">
        <v>3778</v>
      </c>
      <c r="B5294" s="66" t="s">
        <v>3779</v>
      </c>
      <c r="C5294" s="66"/>
      <c r="D5294" s="65" t="s">
        <v>14</v>
      </c>
      <c r="E5294" s="65"/>
      <c r="F5294" s="65"/>
      <c r="G5294" s="65" t="s">
        <v>35</v>
      </c>
      <c r="H5294" s="67">
        <v>0.0054</v>
      </c>
      <c r="I5294" s="67"/>
      <c r="J5294" s="70">
        <v>2.33</v>
      </c>
      <c r="K5294" s="70"/>
      <c r="L5294" s="70">
        <f>TRUNC(TRUNC(H5294,8)*J5294,2)</f>
        <v>0.01</v>
      </c>
    </row>
    <row r="5295" ht="21" customHeight="1" spans="1:12">
      <c r="A5295" s="65" t="s">
        <v>4053</v>
      </c>
      <c r="B5295" s="66" t="s">
        <v>4054</v>
      </c>
      <c r="C5295" s="66"/>
      <c r="D5295" s="65" t="s">
        <v>14</v>
      </c>
      <c r="E5295" s="65"/>
      <c r="F5295" s="65"/>
      <c r="G5295" s="65" t="s">
        <v>35</v>
      </c>
      <c r="H5295" s="67">
        <v>1</v>
      </c>
      <c r="I5295" s="67"/>
      <c r="J5295" s="70">
        <v>5.05</v>
      </c>
      <c r="K5295" s="70"/>
      <c r="L5295" s="70">
        <f>TRUNC(TRUNC(H5295,8)*J5295,2)</f>
        <v>5.05</v>
      </c>
    </row>
    <row r="5296" ht="21" customHeight="1" spans="1:12">
      <c r="A5296" s="65" t="s">
        <v>3799</v>
      </c>
      <c r="B5296" s="66" t="s">
        <v>3800</v>
      </c>
      <c r="C5296" s="66"/>
      <c r="D5296" s="65" t="s">
        <v>14</v>
      </c>
      <c r="E5296" s="65"/>
      <c r="F5296" s="65"/>
      <c r="G5296" s="65" t="s">
        <v>35</v>
      </c>
      <c r="H5296" s="67">
        <v>0.04</v>
      </c>
      <c r="I5296" s="67"/>
      <c r="J5296" s="70">
        <v>71.57</v>
      </c>
      <c r="K5296" s="70"/>
      <c r="L5296" s="70">
        <f>TRUNC(TRUNC(H5296,8)*J5296,2)</f>
        <v>2.86</v>
      </c>
    </row>
    <row r="5297" ht="15" customHeight="1" spans="1:12">
      <c r="A5297" s="2"/>
      <c r="B5297" s="2"/>
      <c r="C5297" s="2"/>
      <c r="D5297" s="2"/>
      <c r="E5297" s="2"/>
      <c r="F5297" s="2"/>
      <c r="G5297" s="2"/>
      <c r="H5297" s="68" t="s">
        <v>2424</v>
      </c>
      <c r="I5297" s="68"/>
      <c r="J5297" s="68"/>
      <c r="K5297" s="68"/>
      <c r="L5297" s="71">
        <f>SUM(L5293:L5296)</f>
        <v>9.46</v>
      </c>
    </row>
    <row r="5298" ht="15" customHeight="1" spans="1:12">
      <c r="A5298" s="63" t="s">
        <v>2389</v>
      </c>
      <c r="B5298" s="63"/>
      <c r="C5298" s="63"/>
      <c r="D5298" s="64" t="s">
        <v>4</v>
      </c>
      <c r="E5298" s="64"/>
      <c r="F5298" s="64"/>
      <c r="G5298" s="64" t="s">
        <v>2297</v>
      </c>
      <c r="H5298" s="64" t="s">
        <v>2298</v>
      </c>
      <c r="I5298" s="64"/>
      <c r="J5298" s="64" t="s">
        <v>2299</v>
      </c>
      <c r="K5298" s="64"/>
      <c r="L5298" s="64" t="s">
        <v>2300</v>
      </c>
    </row>
    <row r="5299" ht="21" customHeight="1" spans="1:12">
      <c r="A5299" s="65" t="s">
        <v>2673</v>
      </c>
      <c r="B5299" s="66" t="s">
        <v>2674</v>
      </c>
      <c r="C5299" s="66"/>
      <c r="D5299" s="65" t="s">
        <v>14</v>
      </c>
      <c r="E5299" s="65"/>
      <c r="F5299" s="65"/>
      <c r="G5299" s="65" t="s">
        <v>2392</v>
      </c>
      <c r="H5299" s="67">
        <v>0.1284</v>
      </c>
      <c r="I5299" s="67"/>
      <c r="J5299" s="70">
        <v>23.37</v>
      </c>
      <c r="K5299" s="70"/>
      <c r="L5299" s="70">
        <f>TRUNC(TRUNC(H5299,8)*J5299,2)</f>
        <v>3</v>
      </c>
    </row>
    <row r="5300" ht="21" customHeight="1" spans="1:12">
      <c r="A5300" s="65" t="s">
        <v>2675</v>
      </c>
      <c r="B5300" s="66" t="s">
        <v>2676</v>
      </c>
      <c r="C5300" s="66"/>
      <c r="D5300" s="65" t="s">
        <v>14</v>
      </c>
      <c r="E5300" s="65"/>
      <c r="F5300" s="65"/>
      <c r="G5300" s="65" t="s">
        <v>2392</v>
      </c>
      <c r="H5300" s="67">
        <v>0.1284</v>
      </c>
      <c r="I5300" s="67"/>
      <c r="J5300" s="70">
        <v>31.5</v>
      </c>
      <c r="K5300" s="70"/>
      <c r="L5300" s="70">
        <f>TRUNC(TRUNC(H5300,8)*J5300,2)</f>
        <v>4.04</v>
      </c>
    </row>
    <row r="5301" ht="18" customHeight="1" spans="1:12">
      <c r="A5301" s="2"/>
      <c r="B5301" s="2"/>
      <c r="C5301" s="2"/>
      <c r="D5301" s="2"/>
      <c r="E5301" s="2"/>
      <c r="F5301" s="2"/>
      <c r="G5301" s="2"/>
      <c r="H5301" s="68" t="s">
        <v>2393</v>
      </c>
      <c r="I5301" s="68"/>
      <c r="J5301" s="68"/>
      <c r="K5301" s="68"/>
      <c r="L5301" s="71">
        <f>SUM(L5299:L5300)</f>
        <v>7.04</v>
      </c>
    </row>
    <row r="5302" ht="15" customHeight="1" spans="1:12">
      <c r="A5302" s="2"/>
      <c r="B5302" s="2"/>
      <c r="C5302" s="2"/>
      <c r="D5302" s="2"/>
      <c r="E5302" s="2"/>
      <c r="F5302" s="2"/>
      <c r="G5302" s="2"/>
      <c r="H5302" s="69" t="s">
        <v>2318</v>
      </c>
      <c r="I5302" s="69"/>
      <c r="J5302" s="69"/>
      <c r="K5302" s="69"/>
      <c r="L5302" s="72">
        <f>SUM(L5297,L5301)</f>
        <v>16.5</v>
      </c>
    </row>
    <row r="5303" ht="9.95" customHeight="1" spans="1:12">
      <c r="A5303" s="2"/>
      <c r="B5303" s="2"/>
      <c r="C5303" s="2"/>
      <c r="D5303" s="2"/>
      <c r="E5303" s="2"/>
      <c r="F5303" s="2"/>
      <c r="G5303" s="2"/>
      <c r="H5303" s="61"/>
      <c r="I5303" s="61"/>
      <c r="J5303" s="61"/>
      <c r="K5303" s="61"/>
      <c r="L5303" s="61"/>
    </row>
    <row r="5304" ht="20.1" customHeight="1" spans="1:12">
      <c r="A5304" s="62" t="s">
        <v>4056</v>
      </c>
      <c r="B5304" s="62"/>
      <c r="C5304" s="62"/>
      <c r="D5304" s="62"/>
      <c r="E5304" s="62"/>
      <c r="F5304" s="62"/>
      <c r="G5304" s="62"/>
      <c r="H5304" s="62"/>
      <c r="I5304" s="62"/>
      <c r="J5304" s="62"/>
      <c r="K5304" s="62"/>
      <c r="L5304" s="62"/>
    </row>
    <row r="5305" ht="15" customHeight="1" spans="1:12">
      <c r="A5305" s="63" t="s">
        <v>2413</v>
      </c>
      <c r="B5305" s="63"/>
      <c r="C5305" s="63"/>
      <c r="D5305" s="64" t="s">
        <v>4</v>
      </c>
      <c r="E5305" s="64"/>
      <c r="F5305" s="64"/>
      <c r="G5305" s="64" t="s">
        <v>2297</v>
      </c>
      <c r="H5305" s="64" t="s">
        <v>2298</v>
      </c>
      <c r="I5305" s="64"/>
      <c r="J5305" s="64" t="s">
        <v>2299</v>
      </c>
      <c r="K5305" s="64"/>
      <c r="L5305" s="64" t="s">
        <v>2300</v>
      </c>
    </row>
    <row r="5306" ht="21" customHeight="1" spans="1:12">
      <c r="A5306" s="65" t="s">
        <v>4001</v>
      </c>
      <c r="B5306" s="66" t="s">
        <v>4002</v>
      </c>
      <c r="C5306" s="66"/>
      <c r="D5306" s="65" t="s">
        <v>14</v>
      </c>
      <c r="E5306" s="65"/>
      <c r="F5306" s="65"/>
      <c r="G5306" s="65" t="s">
        <v>35</v>
      </c>
      <c r="H5306" s="67">
        <v>3</v>
      </c>
      <c r="I5306" s="67"/>
      <c r="J5306" s="70">
        <v>1.9</v>
      </c>
      <c r="K5306" s="70"/>
      <c r="L5306" s="70">
        <f>TRUNC(TRUNC(H5306,8)*J5306,2)</f>
        <v>5.7</v>
      </c>
    </row>
    <row r="5307" ht="29.1" customHeight="1" spans="1:12">
      <c r="A5307" s="65" t="s">
        <v>3977</v>
      </c>
      <c r="B5307" s="66" t="s">
        <v>3978</v>
      </c>
      <c r="C5307" s="66"/>
      <c r="D5307" s="65" t="s">
        <v>14</v>
      </c>
      <c r="E5307" s="65"/>
      <c r="F5307" s="65"/>
      <c r="G5307" s="65" t="s">
        <v>35</v>
      </c>
      <c r="H5307" s="67">
        <v>0.075</v>
      </c>
      <c r="I5307" s="67"/>
      <c r="J5307" s="70">
        <v>26.07</v>
      </c>
      <c r="K5307" s="70"/>
      <c r="L5307" s="70">
        <f>TRUNC(TRUNC(H5307,8)*J5307,2)</f>
        <v>1.95</v>
      </c>
    </row>
    <row r="5308" ht="21" customHeight="1" spans="1:12">
      <c r="A5308" s="65" t="s">
        <v>4057</v>
      </c>
      <c r="B5308" s="66" t="s">
        <v>4058</v>
      </c>
      <c r="C5308" s="66"/>
      <c r="D5308" s="65" t="s">
        <v>14</v>
      </c>
      <c r="E5308" s="65"/>
      <c r="F5308" s="65"/>
      <c r="G5308" s="65" t="s">
        <v>35</v>
      </c>
      <c r="H5308" s="67">
        <v>1</v>
      </c>
      <c r="I5308" s="67"/>
      <c r="J5308" s="70">
        <v>5.79</v>
      </c>
      <c r="K5308" s="70"/>
      <c r="L5308" s="70">
        <f>TRUNC(TRUNC(H5308,8)*J5308,2)</f>
        <v>5.79</v>
      </c>
    </row>
    <row r="5309" ht="15" customHeight="1" spans="1:12">
      <c r="A5309" s="2"/>
      <c r="B5309" s="2"/>
      <c r="C5309" s="2"/>
      <c r="D5309" s="2"/>
      <c r="E5309" s="2"/>
      <c r="F5309" s="2"/>
      <c r="G5309" s="2"/>
      <c r="H5309" s="68" t="s">
        <v>2424</v>
      </c>
      <c r="I5309" s="68"/>
      <c r="J5309" s="68"/>
      <c r="K5309" s="68"/>
      <c r="L5309" s="71">
        <f>SUM(L5306:L5308)</f>
        <v>13.44</v>
      </c>
    </row>
    <row r="5310" ht="15" customHeight="1" spans="1:12">
      <c r="A5310" s="63" t="s">
        <v>2389</v>
      </c>
      <c r="B5310" s="63"/>
      <c r="C5310" s="63"/>
      <c r="D5310" s="64" t="s">
        <v>4</v>
      </c>
      <c r="E5310" s="64"/>
      <c r="F5310" s="64"/>
      <c r="G5310" s="64" t="s">
        <v>2297</v>
      </c>
      <c r="H5310" s="64" t="s">
        <v>2298</v>
      </c>
      <c r="I5310" s="64"/>
      <c r="J5310" s="64" t="s">
        <v>2299</v>
      </c>
      <c r="K5310" s="64"/>
      <c r="L5310" s="64" t="s">
        <v>2300</v>
      </c>
    </row>
    <row r="5311" ht="21" customHeight="1" spans="1:12">
      <c r="A5311" s="65" t="s">
        <v>2673</v>
      </c>
      <c r="B5311" s="66" t="s">
        <v>2674</v>
      </c>
      <c r="C5311" s="66"/>
      <c r="D5311" s="65" t="s">
        <v>14</v>
      </c>
      <c r="E5311" s="65"/>
      <c r="F5311" s="65"/>
      <c r="G5311" s="65" t="s">
        <v>2392</v>
      </c>
      <c r="H5311" s="67">
        <v>0.1839</v>
      </c>
      <c r="I5311" s="67"/>
      <c r="J5311" s="70">
        <v>23.37</v>
      </c>
      <c r="K5311" s="70"/>
      <c r="L5311" s="70">
        <f>TRUNC(TRUNC(H5311,8)*J5311,2)</f>
        <v>4.29</v>
      </c>
    </row>
    <row r="5312" ht="21" customHeight="1" spans="1:12">
      <c r="A5312" s="65" t="s">
        <v>2675</v>
      </c>
      <c r="B5312" s="66" t="s">
        <v>2676</v>
      </c>
      <c r="C5312" s="66"/>
      <c r="D5312" s="65" t="s">
        <v>14</v>
      </c>
      <c r="E5312" s="65"/>
      <c r="F5312" s="65"/>
      <c r="G5312" s="65" t="s">
        <v>2392</v>
      </c>
      <c r="H5312" s="67">
        <v>0.1839</v>
      </c>
      <c r="I5312" s="67"/>
      <c r="J5312" s="70">
        <v>31.5</v>
      </c>
      <c r="K5312" s="70"/>
      <c r="L5312" s="70">
        <f>TRUNC(TRUNC(H5312,8)*J5312,2)</f>
        <v>5.79</v>
      </c>
    </row>
    <row r="5313" ht="18" customHeight="1" spans="1:12">
      <c r="A5313" s="2"/>
      <c r="B5313" s="2"/>
      <c r="C5313" s="2"/>
      <c r="D5313" s="2"/>
      <c r="E5313" s="2"/>
      <c r="F5313" s="2"/>
      <c r="G5313" s="2"/>
      <c r="H5313" s="68" t="s">
        <v>2393</v>
      </c>
      <c r="I5313" s="68"/>
      <c r="J5313" s="68"/>
      <c r="K5313" s="68"/>
      <c r="L5313" s="71">
        <f>SUM(L5311:L5312)</f>
        <v>10.08</v>
      </c>
    </row>
    <row r="5314" ht="15" customHeight="1" spans="1:12">
      <c r="A5314" s="2"/>
      <c r="B5314" s="2"/>
      <c r="C5314" s="2"/>
      <c r="D5314" s="2"/>
      <c r="E5314" s="2"/>
      <c r="F5314" s="2"/>
      <c r="G5314" s="2"/>
      <c r="H5314" s="69" t="s">
        <v>2318</v>
      </c>
      <c r="I5314" s="69"/>
      <c r="J5314" s="69"/>
      <c r="K5314" s="69"/>
      <c r="L5314" s="72">
        <f>SUM(L5309,L5313)</f>
        <v>23.52</v>
      </c>
    </row>
    <row r="5315" ht="9.95" customHeight="1" spans="1:12">
      <c r="A5315" s="2"/>
      <c r="B5315" s="2"/>
      <c r="C5315" s="2"/>
      <c r="D5315" s="2"/>
      <c r="E5315" s="2"/>
      <c r="F5315" s="2"/>
      <c r="G5315" s="2"/>
      <c r="H5315" s="61"/>
      <c r="I5315" s="61"/>
      <c r="J5315" s="61"/>
      <c r="K5315" s="61"/>
      <c r="L5315" s="61"/>
    </row>
    <row r="5316" ht="20.1" customHeight="1" spans="1:12">
      <c r="A5316" s="62" t="s">
        <v>4059</v>
      </c>
      <c r="B5316" s="62"/>
      <c r="C5316" s="62"/>
      <c r="D5316" s="62"/>
      <c r="E5316" s="62"/>
      <c r="F5316" s="62"/>
      <c r="G5316" s="62"/>
      <c r="H5316" s="62"/>
      <c r="I5316" s="62"/>
      <c r="J5316" s="62"/>
      <c r="K5316" s="62"/>
      <c r="L5316" s="62"/>
    </row>
    <row r="5317" ht="15" customHeight="1" spans="1:12">
      <c r="A5317" s="63" t="s">
        <v>2413</v>
      </c>
      <c r="B5317" s="63"/>
      <c r="C5317" s="63"/>
      <c r="D5317" s="64" t="s">
        <v>4</v>
      </c>
      <c r="E5317" s="64"/>
      <c r="F5317" s="64"/>
      <c r="G5317" s="64" t="s">
        <v>2297</v>
      </c>
      <c r="H5317" s="64" t="s">
        <v>2298</v>
      </c>
      <c r="I5317" s="64"/>
      <c r="J5317" s="64" t="s">
        <v>2299</v>
      </c>
      <c r="K5317" s="64"/>
      <c r="L5317" s="64" t="s">
        <v>2300</v>
      </c>
    </row>
    <row r="5318" ht="21" customHeight="1" spans="1:12">
      <c r="A5318" s="65" t="s">
        <v>4007</v>
      </c>
      <c r="B5318" s="66" t="s">
        <v>4008</v>
      </c>
      <c r="C5318" s="66"/>
      <c r="D5318" s="65" t="s">
        <v>14</v>
      </c>
      <c r="E5318" s="65"/>
      <c r="F5318" s="65"/>
      <c r="G5318" s="65" t="s">
        <v>35</v>
      </c>
      <c r="H5318" s="67">
        <v>3</v>
      </c>
      <c r="I5318" s="67"/>
      <c r="J5318" s="70">
        <v>2.8</v>
      </c>
      <c r="K5318" s="70"/>
      <c r="L5318" s="70">
        <f>TRUNC(TRUNC(H5318,8)*J5318,2)</f>
        <v>8.4</v>
      </c>
    </row>
    <row r="5319" ht="29.1" customHeight="1" spans="1:12">
      <c r="A5319" s="65" t="s">
        <v>3977</v>
      </c>
      <c r="B5319" s="66" t="s">
        <v>3978</v>
      </c>
      <c r="C5319" s="66"/>
      <c r="D5319" s="65" t="s">
        <v>14</v>
      </c>
      <c r="E5319" s="65"/>
      <c r="F5319" s="65"/>
      <c r="G5319" s="65" t="s">
        <v>35</v>
      </c>
      <c r="H5319" s="67">
        <v>0.1125</v>
      </c>
      <c r="I5319" s="67"/>
      <c r="J5319" s="70">
        <v>26.07</v>
      </c>
      <c r="K5319" s="70"/>
      <c r="L5319" s="70">
        <f>TRUNC(TRUNC(H5319,8)*J5319,2)</f>
        <v>2.93</v>
      </c>
    </row>
    <row r="5320" ht="21" customHeight="1" spans="1:12">
      <c r="A5320" s="65" t="s">
        <v>4060</v>
      </c>
      <c r="B5320" s="66" t="s">
        <v>4061</v>
      </c>
      <c r="C5320" s="66"/>
      <c r="D5320" s="65" t="s">
        <v>14</v>
      </c>
      <c r="E5320" s="65"/>
      <c r="F5320" s="65"/>
      <c r="G5320" s="65" t="s">
        <v>35</v>
      </c>
      <c r="H5320" s="67">
        <v>1</v>
      </c>
      <c r="I5320" s="67"/>
      <c r="J5320" s="70">
        <v>12.8</v>
      </c>
      <c r="K5320" s="70"/>
      <c r="L5320" s="70">
        <f>TRUNC(TRUNC(H5320,8)*J5320,2)</f>
        <v>12.8</v>
      </c>
    </row>
    <row r="5321" ht="15" customHeight="1" spans="1:12">
      <c r="A5321" s="2"/>
      <c r="B5321" s="2"/>
      <c r="C5321" s="2"/>
      <c r="D5321" s="2"/>
      <c r="E5321" s="2"/>
      <c r="F5321" s="2"/>
      <c r="G5321" s="2"/>
      <c r="H5321" s="68" t="s">
        <v>2424</v>
      </c>
      <c r="I5321" s="68"/>
      <c r="J5321" s="68"/>
      <c r="K5321" s="68"/>
      <c r="L5321" s="71">
        <f>SUM(L5318:L5320)</f>
        <v>24.13</v>
      </c>
    </row>
    <row r="5322" ht="15" customHeight="1" spans="1:12">
      <c r="A5322" s="63" t="s">
        <v>2389</v>
      </c>
      <c r="B5322" s="63"/>
      <c r="C5322" s="63"/>
      <c r="D5322" s="64" t="s">
        <v>4</v>
      </c>
      <c r="E5322" s="64"/>
      <c r="F5322" s="64"/>
      <c r="G5322" s="64" t="s">
        <v>2297</v>
      </c>
      <c r="H5322" s="64" t="s">
        <v>2298</v>
      </c>
      <c r="I5322" s="64"/>
      <c r="J5322" s="64" t="s">
        <v>2299</v>
      </c>
      <c r="K5322" s="64"/>
      <c r="L5322" s="64" t="s">
        <v>2300</v>
      </c>
    </row>
    <row r="5323" ht="21" customHeight="1" spans="1:12">
      <c r="A5323" s="65" t="s">
        <v>2673</v>
      </c>
      <c r="B5323" s="66" t="s">
        <v>2674</v>
      </c>
      <c r="C5323" s="66"/>
      <c r="D5323" s="65" t="s">
        <v>14</v>
      </c>
      <c r="E5323" s="65"/>
      <c r="F5323" s="65"/>
      <c r="G5323" s="65" t="s">
        <v>2392</v>
      </c>
      <c r="H5323" s="67">
        <v>0.2203</v>
      </c>
      <c r="I5323" s="67"/>
      <c r="J5323" s="70">
        <v>23.37</v>
      </c>
      <c r="K5323" s="70"/>
      <c r="L5323" s="70">
        <f>TRUNC(TRUNC(H5323,8)*J5323,2)</f>
        <v>5.14</v>
      </c>
    </row>
    <row r="5324" ht="21" customHeight="1" spans="1:12">
      <c r="A5324" s="65" t="s">
        <v>2675</v>
      </c>
      <c r="B5324" s="66" t="s">
        <v>2676</v>
      </c>
      <c r="C5324" s="66"/>
      <c r="D5324" s="65" t="s">
        <v>14</v>
      </c>
      <c r="E5324" s="65"/>
      <c r="F5324" s="65"/>
      <c r="G5324" s="65" t="s">
        <v>2392</v>
      </c>
      <c r="H5324" s="67">
        <v>0.2203</v>
      </c>
      <c r="I5324" s="67"/>
      <c r="J5324" s="70">
        <v>31.5</v>
      </c>
      <c r="K5324" s="70"/>
      <c r="L5324" s="70">
        <f>TRUNC(TRUNC(H5324,8)*J5324,2)</f>
        <v>6.93</v>
      </c>
    </row>
    <row r="5325" ht="18" customHeight="1" spans="1:12">
      <c r="A5325" s="2"/>
      <c r="B5325" s="2"/>
      <c r="C5325" s="2"/>
      <c r="D5325" s="2"/>
      <c r="E5325" s="2"/>
      <c r="F5325" s="2"/>
      <c r="G5325" s="2"/>
      <c r="H5325" s="68" t="s">
        <v>2393</v>
      </c>
      <c r="I5325" s="68"/>
      <c r="J5325" s="68"/>
      <c r="K5325" s="68"/>
      <c r="L5325" s="71">
        <f>SUM(L5323:L5324)</f>
        <v>12.07</v>
      </c>
    </row>
    <row r="5326" ht="15" customHeight="1" spans="1:12">
      <c r="A5326" s="2"/>
      <c r="B5326" s="2"/>
      <c r="C5326" s="2"/>
      <c r="D5326" s="2"/>
      <c r="E5326" s="2"/>
      <c r="F5326" s="2"/>
      <c r="G5326" s="2"/>
      <c r="H5326" s="69" t="s">
        <v>2318</v>
      </c>
      <c r="I5326" s="69"/>
      <c r="J5326" s="69"/>
      <c r="K5326" s="69"/>
      <c r="L5326" s="72">
        <f>SUM(L5321,L5325)</f>
        <v>36.2</v>
      </c>
    </row>
    <row r="5327" ht="9.95" customHeight="1" spans="1:12">
      <c r="A5327" s="2"/>
      <c r="B5327" s="2"/>
      <c r="C5327" s="2"/>
      <c r="D5327" s="2"/>
      <c r="E5327" s="2"/>
      <c r="F5327" s="2"/>
      <c r="G5327" s="2"/>
      <c r="H5327" s="61"/>
      <c r="I5327" s="61"/>
      <c r="J5327" s="61"/>
      <c r="K5327" s="61"/>
      <c r="L5327" s="61"/>
    </row>
    <row r="5328" ht="20.1" customHeight="1" spans="1:12">
      <c r="A5328" s="62" t="s">
        <v>4062</v>
      </c>
      <c r="B5328" s="62"/>
      <c r="C5328" s="62"/>
      <c r="D5328" s="62"/>
      <c r="E5328" s="62"/>
      <c r="F5328" s="62"/>
      <c r="G5328" s="62"/>
      <c r="H5328" s="62"/>
      <c r="I5328" s="62"/>
      <c r="J5328" s="62"/>
      <c r="K5328" s="62"/>
      <c r="L5328" s="62"/>
    </row>
    <row r="5329" ht="15" customHeight="1" spans="1:12">
      <c r="A5329" s="63" t="s">
        <v>2413</v>
      </c>
      <c r="B5329" s="63"/>
      <c r="C5329" s="63"/>
      <c r="D5329" s="64" t="s">
        <v>4</v>
      </c>
      <c r="E5329" s="64"/>
      <c r="F5329" s="64"/>
      <c r="G5329" s="64" t="s">
        <v>2297</v>
      </c>
      <c r="H5329" s="64" t="s">
        <v>2298</v>
      </c>
      <c r="I5329" s="64"/>
      <c r="J5329" s="64" t="s">
        <v>2299</v>
      </c>
      <c r="K5329" s="64"/>
      <c r="L5329" s="64" t="s">
        <v>2300</v>
      </c>
    </row>
    <row r="5330" ht="21" customHeight="1" spans="1:12">
      <c r="A5330" s="65" t="s">
        <v>4007</v>
      </c>
      <c r="B5330" s="66" t="s">
        <v>4008</v>
      </c>
      <c r="C5330" s="66"/>
      <c r="D5330" s="65" t="s">
        <v>14</v>
      </c>
      <c r="E5330" s="65"/>
      <c r="F5330" s="65"/>
      <c r="G5330" s="65" t="s">
        <v>35</v>
      </c>
      <c r="H5330" s="67">
        <v>3</v>
      </c>
      <c r="I5330" s="67"/>
      <c r="J5330" s="70">
        <v>2.8</v>
      </c>
      <c r="K5330" s="70"/>
      <c r="L5330" s="70">
        <f>TRUNC(TRUNC(H5330,8)*J5330,2)</f>
        <v>8.4</v>
      </c>
    </row>
    <row r="5331" ht="29.1" customHeight="1" spans="1:12">
      <c r="A5331" s="65" t="s">
        <v>3977</v>
      </c>
      <c r="B5331" s="66" t="s">
        <v>3978</v>
      </c>
      <c r="C5331" s="66"/>
      <c r="D5331" s="65" t="s">
        <v>14</v>
      </c>
      <c r="E5331" s="65"/>
      <c r="F5331" s="65"/>
      <c r="G5331" s="65" t="s">
        <v>35</v>
      </c>
      <c r="H5331" s="67">
        <v>0.1125</v>
      </c>
      <c r="I5331" s="67"/>
      <c r="J5331" s="70">
        <v>26.07</v>
      </c>
      <c r="K5331" s="70"/>
      <c r="L5331" s="70">
        <f>TRUNC(TRUNC(H5331,8)*J5331,2)</f>
        <v>2.93</v>
      </c>
    </row>
    <row r="5332" ht="21" customHeight="1" spans="1:12">
      <c r="A5332" s="65" t="s">
        <v>4060</v>
      </c>
      <c r="B5332" s="66" t="s">
        <v>4061</v>
      </c>
      <c r="C5332" s="66"/>
      <c r="D5332" s="65" t="s">
        <v>14</v>
      </c>
      <c r="E5332" s="65"/>
      <c r="F5332" s="65"/>
      <c r="G5332" s="65" t="s">
        <v>35</v>
      </c>
      <c r="H5332" s="67">
        <v>1</v>
      </c>
      <c r="I5332" s="67"/>
      <c r="J5332" s="70">
        <v>12.8</v>
      </c>
      <c r="K5332" s="70"/>
      <c r="L5332" s="70">
        <f>TRUNC(TRUNC(H5332,8)*J5332,2)</f>
        <v>12.8</v>
      </c>
    </row>
    <row r="5333" ht="15" customHeight="1" spans="1:12">
      <c r="A5333" s="2"/>
      <c r="B5333" s="2"/>
      <c r="C5333" s="2"/>
      <c r="D5333" s="2"/>
      <c r="E5333" s="2"/>
      <c r="F5333" s="2"/>
      <c r="G5333" s="2"/>
      <c r="H5333" s="68" t="s">
        <v>2424</v>
      </c>
      <c r="I5333" s="68"/>
      <c r="J5333" s="68"/>
      <c r="K5333" s="68"/>
      <c r="L5333" s="71">
        <f>SUM(L5330:L5332)</f>
        <v>24.13</v>
      </c>
    </row>
    <row r="5334" ht="15" customHeight="1" spans="1:12">
      <c r="A5334" s="63" t="s">
        <v>2389</v>
      </c>
      <c r="B5334" s="63"/>
      <c r="C5334" s="63"/>
      <c r="D5334" s="64" t="s">
        <v>4</v>
      </c>
      <c r="E5334" s="64"/>
      <c r="F5334" s="64"/>
      <c r="G5334" s="64" t="s">
        <v>2297</v>
      </c>
      <c r="H5334" s="64" t="s">
        <v>2298</v>
      </c>
      <c r="I5334" s="64"/>
      <c r="J5334" s="64" t="s">
        <v>2299</v>
      </c>
      <c r="K5334" s="64"/>
      <c r="L5334" s="64" t="s">
        <v>2300</v>
      </c>
    </row>
    <row r="5335" ht="21" customHeight="1" spans="1:12">
      <c r="A5335" s="65" t="s">
        <v>2673</v>
      </c>
      <c r="B5335" s="66" t="s">
        <v>2674</v>
      </c>
      <c r="C5335" s="66"/>
      <c r="D5335" s="65" t="s">
        <v>14</v>
      </c>
      <c r="E5335" s="65"/>
      <c r="F5335" s="65"/>
      <c r="G5335" s="65" t="s">
        <v>2392</v>
      </c>
      <c r="H5335" s="67">
        <v>0.1676</v>
      </c>
      <c r="I5335" s="67"/>
      <c r="J5335" s="70">
        <v>23.37</v>
      </c>
      <c r="K5335" s="70"/>
      <c r="L5335" s="70">
        <f>TRUNC(TRUNC(H5335,8)*J5335,2)</f>
        <v>3.91</v>
      </c>
    </row>
    <row r="5336" ht="21" customHeight="1" spans="1:12">
      <c r="A5336" s="65" t="s">
        <v>2675</v>
      </c>
      <c r="B5336" s="66" t="s">
        <v>2676</v>
      </c>
      <c r="C5336" s="66"/>
      <c r="D5336" s="65" t="s">
        <v>14</v>
      </c>
      <c r="E5336" s="65"/>
      <c r="F5336" s="65"/>
      <c r="G5336" s="65" t="s">
        <v>2392</v>
      </c>
      <c r="H5336" s="67">
        <v>0.1676</v>
      </c>
      <c r="I5336" s="67"/>
      <c r="J5336" s="70">
        <v>31.5</v>
      </c>
      <c r="K5336" s="70"/>
      <c r="L5336" s="70">
        <f>TRUNC(TRUNC(H5336,8)*J5336,2)</f>
        <v>5.27</v>
      </c>
    </row>
    <row r="5337" ht="18" customHeight="1" spans="1:12">
      <c r="A5337" s="2"/>
      <c r="B5337" s="2"/>
      <c r="C5337" s="2"/>
      <c r="D5337" s="2"/>
      <c r="E5337" s="2"/>
      <c r="F5337" s="2"/>
      <c r="G5337" s="2"/>
      <c r="H5337" s="68" t="s">
        <v>2393</v>
      </c>
      <c r="I5337" s="68"/>
      <c r="J5337" s="68"/>
      <c r="K5337" s="68"/>
      <c r="L5337" s="71">
        <f>SUM(L5335:L5336)</f>
        <v>9.18</v>
      </c>
    </row>
    <row r="5338" ht="15" customHeight="1" spans="1:12">
      <c r="A5338" s="2"/>
      <c r="B5338" s="2"/>
      <c r="C5338" s="2"/>
      <c r="D5338" s="2"/>
      <c r="E5338" s="2"/>
      <c r="F5338" s="2"/>
      <c r="G5338" s="2"/>
      <c r="H5338" s="69" t="s">
        <v>2318</v>
      </c>
      <c r="I5338" s="69"/>
      <c r="J5338" s="69"/>
      <c r="K5338" s="69"/>
      <c r="L5338" s="72">
        <f>SUM(L5333,L5337)</f>
        <v>33.31</v>
      </c>
    </row>
    <row r="5339" ht="9.95" customHeight="1" spans="1:12">
      <c r="A5339" s="2"/>
      <c r="B5339" s="2"/>
      <c r="C5339" s="2"/>
      <c r="D5339" s="2"/>
      <c r="E5339" s="2"/>
      <c r="F5339" s="2"/>
      <c r="G5339" s="2"/>
      <c r="H5339" s="61"/>
      <c r="I5339" s="61"/>
      <c r="J5339" s="61"/>
      <c r="K5339" s="61"/>
      <c r="L5339" s="61"/>
    </row>
    <row r="5340" ht="20.1" customHeight="1" spans="1:12">
      <c r="A5340" s="62" t="s">
        <v>4063</v>
      </c>
      <c r="B5340" s="62"/>
      <c r="C5340" s="62"/>
      <c r="D5340" s="62"/>
      <c r="E5340" s="62"/>
      <c r="F5340" s="62"/>
      <c r="G5340" s="62"/>
      <c r="H5340" s="62"/>
      <c r="I5340" s="62"/>
      <c r="J5340" s="62"/>
      <c r="K5340" s="62"/>
      <c r="L5340" s="62"/>
    </row>
    <row r="5341" ht="15" customHeight="1" spans="1:12">
      <c r="A5341" s="63" t="s">
        <v>2413</v>
      </c>
      <c r="B5341" s="63"/>
      <c r="C5341" s="63"/>
      <c r="D5341" s="64" t="s">
        <v>4</v>
      </c>
      <c r="E5341" s="64"/>
      <c r="F5341" s="64"/>
      <c r="G5341" s="64" t="s">
        <v>2297</v>
      </c>
      <c r="H5341" s="64" t="s">
        <v>2298</v>
      </c>
      <c r="I5341" s="64"/>
      <c r="J5341" s="64" t="s">
        <v>2299</v>
      </c>
      <c r="K5341" s="64"/>
      <c r="L5341" s="64" t="s">
        <v>2300</v>
      </c>
    </row>
    <row r="5342" ht="15" customHeight="1" spans="1:12">
      <c r="A5342" s="65" t="s">
        <v>3797</v>
      </c>
      <c r="B5342" s="66" t="s">
        <v>3798</v>
      </c>
      <c r="C5342" s="66"/>
      <c r="D5342" s="65" t="s">
        <v>14</v>
      </c>
      <c r="E5342" s="65"/>
      <c r="F5342" s="65"/>
      <c r="G5342" s="65" t="s">
        <v>35</v>
      </c>
      <c r="H5342" s="67">
        <v>0.0167</v>
      </c>
      <c r="I5342" s="67"/>
      <c r="J5342" s="70">
        <v>63.17</v>
      </c>
      <c r="K5342" s="70"/>
      <c r="L5342" s="70">
        <f>TRUNC(TRUNC(H5342,8)*J5342,2)</f>
        <v>1.05</v>
      </c>
    </row>
    <row r="5343" ht="15" customHeight="1" spans="1:12">
      <c r="A5343" s="65" t="s">
        <v>3778</v>
      </c>
      <c r="B5343" s="66" t="s">
        <v>3779</v>
      </c>
      <c r="C5343" s="66"/>
      <c r="D5343" s="65" t="s">
        <v>14</v>
      </c>
      <c r="E5343" s="65"/>
      <c r="F5343" s="65"/>
      <c r="G5343" s="65" t="s">
        <v>35</v>
      </c>
      <c r="H5343" s="67">
        <v>0.031</v>
      </c>
      <c r="I5343" s="67"/>
      <c r="J5343" s="70">
        <v>2.33</v>
      </c>
      <c r="K5343" s="70"/>
      <c r="L5343" s="70">
        <f>TRUNC(TRUNC(H5343,8)*J5343,2)</f>
        <v>0.07</v>
      </c>
    </row>
    <row r="5344" ht="21" customHeight="1" spans="1:12">
      <c r="A5344" s="65" t="s">
        <v>3799</v>
      </c>
      <c r="B5344" s="66" t="s">
        <v>3800</v>
      </c>
      <c r="C5344" s="66"/>
      <c r="D5344" s="65" t="s">
        <v>14</v>
      </c>
      <c r="E5344" s="65"/>
      <c r="F5344" s="65"/>
      <c r="G5344" s="65" t="s">
        <v>35</v>
      </c>
      <c r="H5344" s="67">
        <v>0.026</v>
      </c>
      <c r="I5344" s="67"/>
      <c r="J5344" s="70">
        <v>71.57</v>
      </c>
      <c r="K5344" s="70"/>
      <c r="L5344" s="70">
        <f>TRUNC(TRUNC(H5344,8)*J5344,2)</f>
        <v>1.86</v>
      </c>
    </row>
    <row r="5345" ht="21" customHeight="1" spans="1:12">
      <c r="A5345" s="65" t="s">
        <v>4064</v>
      </c>
      <c r="B5345" s="66" t="s">
        <v>4065</v>
      </c>
      <c r="C5345" s="66"/>
      <c r="D5345" s="65" t="s">
        <v>14</v>
      </c>
      <c r="E5345" s="65"/>
      <c r="F5345" s="65"/>
      <c r="G5345" s="65" t="s">
        <v>35</v>
      </c>
      <c r="H5345" s="67">
        <v>1</v>
      </c>
      <c r="I5345" s="67"/>
      <c r="J5345" s="70">
        <v>13.52</v>
      </c>
      <c r="K5345" s="70"/>
      <c r="L5345" s="70">
        <f>TRUNC(TRUNC(H5345,8)*J5345,2)</f>
        <v>13.52</v>
      </c>
    </row>
    <row r="5346" ht="15" customHeight="1" spans="1:12">
      <c r="A5346" s="2"/>
      <c r="B5346" s="2"/>
      <c r="C5346" s="2"/>
      <c r="D5346" s="2"/>
      <c r="E5346" s="2"/>
      <c r="F5346" s="2"/>
      <c r="G5346" s="2"/>
      <c r="H5346" s="68" t="s">
        <v>2424</v>
      </c>
      <c r="I5346" s="68"/>
      <c r="J5346" s="68"/>
      <c r="K5346" s="68"/>
      <c r="L5346" s="71">
        <f>SUM(L5342:L5345)</f>
        <v>16.5</v>
      </c>
    </row>
    <row r="5347" ht="15" customHeight="1" spans="1:12">
      <c r="A5347" s="63" t="s">
        <v>2389</v>
      </c>
      <c r="B5347" s="63"/>
      <c r="C5347" s="63"/>
      <c r="D5347" s="64" t="s">
        <v>4</v>
      </c>
      <c r="E5347" s="64"/>
      <c r="F5347" s="64"/>
      <c r="G5347" s="64" t="s">
        <v>2297</v>
      </c>
      <c r="H5347" s="64" t="s">
        <v>2298</v>
      </c>
      <c r="I5347" s="64"/>
      <c r="J5347" s="64" t="s">
        <v>2299</v>
      </c>
      <c r="K5347" s="64"/>
      <c r="L5347" s="64" t="s">
        <v>2300</v>
      </c>
    </row>
    <row r="5348" ht="21" customHeight="1" spans="1:12">
      <c r="A5348" s="65" t="s">
        <v>2673</v>
      </c>
      <c r="B5348" s="66" t="s">
        <v>2674</v>
      </c>
      <c r="C5348" s="66"/>
      <c r="D5348" s="65" t="s">
        <v>14</v>
      </c>
      <c r="E5348" s="65"/>
      <c r="F5348" s="65"/>
      <c r="G5348" s="65" t="s">
        <v>2392</v>
      </c>
      <c r="H5348" s="67">
        <v>0.0419</v>
      </c>
      <c r="I5348" s="67"/>
      <c r="J5348" s="70">
        <v>23.37</v>
      </c>
      <c r="K5348" s="70"/>
      <c r="L5348" s="70">
        <f>TRUNC(TRUNC(H5348,8)*J5348,2)</f>
        <v>0.97</v>
      </c>
    </row>
    <row r="5349" ht="21" customHeight="1" spans="1:12">
      <c r="A5349" s="65" t="s">
        <v>2675</v>
      </c>
      <c r="B5349" s="66" t="s">
        <v>2676</v>
      </c>
      <c r="C5349" s="66"/>
      <c r="D5349" s="65" t="s">
        <v>14</v>
      </c>
      <c r="E5349" s="65"/>
      <c r="F5349" s="65"/>
      <c r="G5349" s="65" t="s">
        <v>2392</v>
      </c>
      <c r="H5349" s="67">
        <v>0.0419</v>
      </c>
      <c r="I5349" s="67"/>
      <c r="J5349" s="70">
        <v>31.5</v>
      </c>
      <c r="K5349" s="70"/>
      <c r="L5349" s="70">
        <f>TRUNC(TRUNC(H5349,8)*J5349,2)</f>
        <v>1.31</v>
      </c>
    </row>
    <row r="5350" ht="18" customHeight="1" spans="1:12">
      <c r="A5350" s="2"/>
      <c r="B5350" s="2"/>
      <c r="C5350" s="2"/>
      <c r="D5350" s="2"/>
      <c r="E5350" s="2"/>
      <c r="F5350" s="2"/>
      <c r="G5350" s="2"/>
      <c r="H5350" s="68" t="s">
        <v>2393</v>
      </c>
      <c r="I5350" s="68"/>
      <c r="J5350" s="68"/>
      <c r="K5350" s="68"/>
      <c r="L5350" s="71">
        <f>SUM(L5348:L5349)</f>
        <v>2.28</v>
      </c>
    </row>
    <row r="5351" ht="15" customHeight="1" spans="1:12">
      <c r="A5351" s="2"/>
      <c r="B5351" s="2"/>
      <c r="C5351" s="2"/>
      <c r="D5351" s="2"/>
      <c r="E5351" s="2"/>
      <c r="F5351" s="2"/>
      <c r="G5351" s="2"/>
      <c r="H5351" s="69" t="s">
        <v>2318</v>
      </c>
      <c r="I5351" s="69"/>
      <c r="J5351" s="69"/>
      <c r="K5351" s="69"/>
      <c r="L5351" s="72">
        <f>SUM(L5346,L5350)</f>
        <v>18.78</v>
      </c>
    </row>
    <row r="5352" ht="9.95" customHeight="1" spans="1:12">
      <c r="A5352" s="2"/>
      <c r="B5352" s="2"/>
      <c r="C5352" s="2"/>
      <c r="D5352" s="2"/>
      <c r="E5352" s="2"/>
      <c r="F5352" s="2"/>
      <c r="G5352" s="2"/>
      <c r="H5352" s="61"/>
      <c r="I5352" s="61"/>
      <c r="J5352" s="61"/>
      <c r="K5352" s="61"/>
      <c r="L5352" s="61"/>
    </row>
    <row r="5353" ht="20.1" customHeight="1" spans="1:12">
      <c r="A5353" s="62" t="s">
        <v>4066</v>
      </c>
      <c r="B5353" s="62"/>
      <c r="C5353" s="62"/>
      <c r="D5353" s="62"/>
      <c r="E5353" s="62"/>
      <c r="F5353" s="62"/>
      <c r="G5353" s="62"/>
      <c r="H5353" s="62"/>
      <c r="I5353" s="62"/>
      <c r="J5353" s="62"/>
      <c r="K5353" s="62"/>
      <c r="L5353" s="62"/>
    </row>
    <row r="5354" ht="15" customHeight="1" spans="1:12">
      <c r="A5354" s="63" t="s">
        <v>2413</v>
      </c>
      <c r="B5354" s="63"/>
      <c r="C5354" s="63"/>
      <c r="D5354" s="64" t="s">
        <v>4</v>
      </c>
      <c r="E5354" s="64"/>
      <c r="F5354" s="64"/>
      <c r="G5354" s="64" t="s">
        <v>2297</v>
      </c>
      <c r="H5354" s="64" t="s">
        <v>2298</v>
      </c>
      <c r="I5354" s="64"/>
      <c r="J5354" s="64" t="s">
        <v>2299</v>
      </c>
      <c r="K5354" s="64"/>
      <c r="L5354" s="64" t="s">
        <v>2300</v>
      </c>
    </row>
    <row r="5355" ht="21" customHeight="1" spans="1:12">
      <c r="A5355" s="65" t="s">
        <v>3984</v>
      </c>
      <c r="B5355" s="66" t="s">
        <v>3985</v>
      </c>
      <c r="C5355" s="66"/>
      <c r="D5355" s="65" t="s">
        <v>14</v>
      </c>
      <c r="E5355" s="65"/>
      <c r="F5355" s="65"/>
      <c r="G5355" s="65" t="s">
        <v>35</v>
      </c>
      <c r="H5355" s="67">
        <v>2</v>
      </c>
      <c r="I5355" s="67"/>
      <c r="J5355" s="70">
        <v>3.37</v>
      </c>
      <c r="K5355" s="70"/>
      <c r="L5355" s="70">
        <f>TRUNC(TRUNC(H5355,8)*J5355,2)</f>
        <v>6.74</v>
      </c>
    </row>
    <row r="5356" ht="21" customHeight="1" spans="1:12">
      <c r="A5356" s="65" t="s">
        <v>4001</v>
      </c>
      <c r="B5356" s="66" t="s">
        <v>4002</v>
      </c>
      <c r="C5356" s="66"/>
      <c r="D5356" s="65" t="s">
        <v>14</v>
      </c>
      <c r="E5356" s="65"/>
      <c r="F5356" s="65"/>
      <c r="G5356" s="65" t="s">
        <v>35</v>
      </c>
      <c r="H5356" s="67">
        <v>1</v>
      </c>
      <c r="I5356" s="67"/>
      <c r="J5356" s="70">
        <v>1.9</v>
      </c>
      <c r="K5356" s="70"/>
      <c r="L5356" s="70">
        <f>TRUNC(TRUNC(H5356,8)*J5356,2)</f>
        <v>1.9</v>
      </c>
    </row>
    <row r="5357" ht="29.1" customHeight="1" spans="1:12">
      <c r="A5357" s="65" t="s">
        <v>3977</v>
      </c>
      <c r="B5357" s="66" t="s">
        <v>3978</v>
      </c>
      <c r="C5357" s="66"/>
      <c r="D5357" s="65" t="s">
        <v>14</v>
      </c>
      <c r="E5357" s="65"/>
      <c r="F5357" s="65"/>
      <c r="G5357" s="65" t="s">
        <v>35</v>
      </c>
      <c r="H5357" s="67">
        <v>0.14</v>
      </c>
      <c r="I5357" s="67"/>
      <c r="J5357" s="70">
        <v>26.07</v>
      </c>
      <c r="K5357" s="70"/>
      <c r="L5357" s="70">
        <f>TRUNC(TRUNC(H5357,8)*J5357,2)</f>
        <v>3.64</v>
      </c>
    </row>
    <row r="5358" ht="21" customHeight="1" spans="1:12">
      <c r="A5358" s="65" t="s">
        <v>4067</v>
      </c>
      <c r="B5358" s="66" t="s">
        <v>4068</v>
      </c>
      <c r="C5358" s="66"/>
      <c r="D5358" s="65" t="s">
        <v>14</v>
      </c>
      <c r="E5358" s="65"/>
      <c r="F5358" s="65"/>
      <c r="G5358" s="65" t="s">
        <v>35</v>
      </c>
      <c r="H5358" s="67">
        <v>1</v>
      </c>
      <c r="I5358" s="67"/>
      <c r="J5358" s="70">
        <v>13.11</v>
      </c>
      <c r="K5358" s="70"/>
      <c r="L5358" s="70">
        <f>TRUNC(TRUNC(H5358,8)*J5358,2)</f>
        <v>13.11</v>
      </c>
    </row>
    <row r="5359" ht="15" customHeight="1" spans="1:12">
      <c r="A5359" s="2"/>
      <c r="B5359" s="2"/>
      <c r="C5359" s="2"/>
      <c r="D5359" s="2"/>
      <c r="E5359" s="2"/>
      <c r="F5359" s="2"/>
      <c r="G5359" s="2"/>
      <c r="H5359" s="68" t="s">
        <v>2424</v>
      </c>
      <c r="I5359" s="68"/>
      <c r="J5359" s="68"/>
      <c r="K5359" s="68"/>
      <c r="L5359" s="71">
        <f>SUM(L5355:L5358)</f>
        <v>25.39</v>
      </c>
    </row>
    <row r="5360" ht="15" customHeight="1" spans="1:12">
      <c r="A5360" s="63" t="s">
        <v>2389</v>
      </c>
      <c r="B5360" s="63"/>
      <c r="C5360" s="63"/>
      <c r="D5360" s="64" t="s">
        <v>4</v>
      </c>
      <c r="E5360" s="64"/>
      <c r="F5360" s="64"/>
      <c r="G5360" s="64" t="s">
        <v>2297</v>
      </c>
      <c r="H5360" s="64" t="s">
        <v>2298</v>
      </c>
      <c r="I5360" s="64"/>
      <c r="J5360" s="64" t="s">
        <v>2299</v>
      </c>
      <c r="K5360" s="64"/>
      <c r="L5360" s="64" t="s">
        <v>2300</v>
      </c>
    </row>
    <row r="5361" ht="21" customHeight="1" spans="1:12">
      <c r="A5361" s="65" t="s">
        <v>2673</v>
      </c>
      <c r="B5361" s="66" t="s">
        <v>2674</v>
      </c>
      <c r="C5361" s="66"/>
      <c r="D5361" s="65" t="s">
        <v>14</v>
      </c>
      <c r="E5361" s="65"/>
      <c r="F5361" s="65"/>
      <c r="G5361" s="65" t="s">
        <v>2392</v>
      </c>
      <c r="H5361" s="67">
        <v>0.2325</v>
      </c>
      <c r="I5361" s="67"/>
      <c r="J5361" s="70">
        <v>23.37</v>
      </c>
      <c r="K5361" s="70"/>
      <c r="L5361" s="70">
        <f>TRUNC(TRUNC(H5361,8)*J5361,2)</f>
        <v>5.43</v>
      </c>
    </row>
    <row r="5362" ht="21" customHeight="1" spans="1:12">
      <c r="A5362" s="65" t="s">
        <v>2675</v>
      </c>
      <c r="B5362" s="66" t="s">
        <v>2676</v>
      </c>
      <c r="C5362" s="66"/>
      <c r="D5362" s="65" t="s">
        <v>14</v>
      </c>
      <c r="E5362" s="65"/>
      <c r="F5362" s="65"/>
      <c r="G5362" s="65" t="s">
        <v>2392</v>
      </c>
      <c r="H5362" s="67">
        <v>0.2325</v>
      </c>
      <c r="I5362" s="67"/>
      <c r="J5362" s="70">
        <v>31.5</v>
      </c>
      <c r="K5362" s="70"/>
      <c r="L5362" s="70">
        <f>TRUNC(TRUNC(H5362,8)*J5362,2)</f>
        <v>7.32</v>
      </c>
    </row>
    <row r="5363" ht="18" customHeight="1" spans="1:12">
      <c r="A5363" s="2"/>
      <c r="B5363" s="2"/>
      <c r="C5363" s="2"/>
      <c r="D5363" s="2"/>
      <c r="E5363" s="2"/>
      <c r="F5363" s="2"/>
      <c r="G5363" s="2"/>
      <c r="H5363" s="68" t="s">
        <v>2393</v>
      </c>
      <c r="I5363" s="68"/>
      <c r="J5363" s="68"/>
      <c r="K5363" s="68"/>
      <c r="L5363" s="71">
        <f>SUM(L5361:L5362)</f>
        <v>12.75</v>
      </c>
    </row>
    <row r="5364" ht="15" customHeight="1" spans="1:12">
      <c r="A5364" s="2"/>
      <c r="B5364" s="2"/>
      <c r="C5364" s="2"/>
      <c r="D5364" s="2"/>
      <c r="E5364" s="2"/>
      <c r="F5364" s="2"/>
      <c r="G5364" s="2"/>
      <c r="H5364" s="69" t="s">
        <v>2318</v>
      </c>
      <c r="I5364" s="69"/>
      <c r="J5364" s="69"/>
      <c r="K5364" s="69"/>
      <c r="L5364" s="72">
        <f>SUM(L5359,L5363)</f>
        <v>38.14</v>
      </c>
    </row>
    <row r="5365" ht="9.95" customHeight="1" spans="1:12">
      <c r="A5365" s="2"/>
      <c r="B5365" s="2"/>
      <c r="C5365" s="2"/>
      <c r="D5365" s="2"/>
      <c r="E5365" s="2"/>
      <c r="F5365" s="2"/>
      <c r="G5365" s="2"/>
      <c r="H5365" s="61"/>
      <c r="I5365" s="61"/>
      <c r="J5365" s="61"/>
      <c r="K5365" s="61"/>
      <c r="L5365" s="61"/>
    </row>
    <row r="5366" ht="20.1" customHeight="1" spans="1:12">
      <c r="A5366" s="62" t="s">
        <v>4069</v>
      </c>
      <c r="B5366" s="62"/>
      <c r="C5366" s="62"/>
      <c r="D5366" s="62"/>
      <c r="E5366" s="62"/>
      <c r="F5366" s="62"/>
      <c r="G5366" s="62"/>
      <c r="H5366" s="62"/>
      <c r="I5366" s="62"/>
      <c r="J5366" s="62"/>
      <c r="K5366" s="62"/>
      <c r="L5366" s="62"/>
    </row>
    <row r="5367" ht="15" customHeight="1" spans="1:12">
      <c r="A5367" s="63" t="s">
        <v>2413</v>
      </c>
      <c r="B5367" s="63"/>
      <c r="C5367" s="63"/>
      <c r="D5367" s="64" t="s">
        <v>4</v>
      </c>
      <c r="E5367" s="64"/>
      <c r="F5367" s="64"/>
      <c r="G5367" s="64" t="s">
        <v>2297</v>
      </c>
      <c r="H5367" s="64" t="s">
        <v>2298</v>
      </c>
      <c r="I5367" s="64"/>
      <c r="J5367" s="64" t="s">
        <v>2299</v>
      </c>
      <c r="K5367" s="64"/>
      <c r="L5367" s="64" t="s">
        <v>2300</v>
      </c>
    </row>
    <row r="5368" ht="21" customHeight="1" spans="1:12">
      <c r="A5368" s="65" t="s">
        <v>4070</v>
      </c>
      <c r="B5368" s="66" t="s">
        <v>4071</v>
      </c>
      <c r="C5368" s="66"/>
      <c r="D5368" s="65" t="s">
        <v>14</v>
      </c>
      <c r="E5368" s="65"/>
      <c r="F5368" s="65"/>
      <c r="G5368" s="65" t="s">
        <v>35</v>
      </c>
      <c r="H5368" s="67">
        <v>16.159</v>
      </c>
      <c r="I5368" s="67"/>
      <c r="J5368" s="70">
        <v>2.45</v>
      </c>
      <c r="K5368" s="70"/>
      <c r="L5368" s="70">
        <f t="shared" ref="L5368:L5373" si="30">TRUNC(TRUNC(H5368,8)*J5368,2)</f>
        <v>39.58</v>
      </c>
    </row>
    <row r="5369" ht="21" customHeight="1" spans="1:12">
      <c r="A5369" s="65" t="s">
        <v>2743</v>
      </c>
      <c r="B5369" s="66" t="s">
        <v>2744</v>
      </c>
      <c r="C5369" s="66"/>
      <c r="D5369" s="65" t="s">
        <v>14</v>
      </c>
      <c r="E5369" s="65"/>
      <c r="F5369" s="65"/>
      <c r="G5369" s="65" t="s">
        <v>2732</v>
      </c>
      <c r="H5369" s="67">
        <v>0.0027</v>
      </c>
      <c r="I5369" s="67"/>
      <c r="J5369" s="70">
        <v>6.39</v>
      </c>
      <c r="K5369" s="70"/>
      <c r="L5369" s="70">
        <f t="shared" si="30"/>
        <v>0.01</v>
      </c>
    </row>
    <row r="5370" ht="21" customHeight="1" spans="1:12">
      <c r="A5370" s="65" t="s">
        <v>2604</v>
      </c>
      <c r="B5370" s="66" t="s">
        <v>2605</v>
      </c>
      <c r="C5370" s="66"/>
      <c r="D5370" s="65" t="s">
        <v>14</v>
      </c>
      <c r="E5370" s="65"/>
      <c r="F5370" s="65"/>
      <c r="G5370" s="65" t="s">
        <v>146</v>
      </c>
      <c r="H5370" s="67">
        <v>0.0592</v>
      </c>
      <c r="I5370" s="67"/>
      <c r="J5370" s="70">
        <v>9.5</v>
      </c>
      <c r="K5370" s="70"/>
      <c r="L5370" s="70">
        <f t="shared" si="30"/>
        <v>0.56</v>
      </c>
    </row>
    <row r="5371" ht="15" customHeight="1" spans="1:12">
      <c r="A5371" s="65" t="s">
        <v>2621</v>
      </c>
      <c r="B5371" s="66" t="s">
        <v>2622</v>
      </c>
      <c r="C5371" s="66"/>
      <c r="D5371" s="65" t="s">
        <v>14</v>
      </c>
      <c r="E5371" s="65"/>
      <c r="F5371" s="65"/>
      <c r="G5371" s="65" t="s">
        <v>193</v>
      </c>
      <c r="H5371" s="67">
        <v>0.0062</v>
      </c>
      <c r="I5371" s="67"/>
      <c r="J5371" s="70">
        <v>18.1</v>
      </c>
      <c r="K5371" s="70"/>
      <c r="L5371" s="70">
        <f t="shared" si="30"/>
        <v>0.11</v>
      </c>
    </row>
    <row r="5372" ht="21" customHeight="1" spans="1:12">
      <c r="A5372" s="65" t="s">
        <v>2751</v>
      </c>
      <c r="B5372" s="66" t="s">
        <v>2752</v>
      </c>
      <c r="C5372" s="66"/>
      <c r="D5372" s="65" t="s">
        <v>14</v>
      </c>
      <c r="E5372" s="65"/>
      <c r="F5372" s="65"/>
      <c r="G5372" s="65" t="s">
        <v>146</v>
      </c>
      <c r="H5372" s="67">
        <v>0.0704</v>
      </c>
      <c r="I5372" s="67"/>
      <c r="J5372" s="70">
        <v>3.32</v>
      </c>
      <c r="K5372" s="70"/>
      <c r="L5372" s="70">
        <f t="shared" si="30"/>
        <v>0.23</v>
      </c>
    </row>
    <row r="5373" ht="29.1" customHeight="1" spans="1:12">
      <c r="A5373" s="65" t="s">
        <v>2521</v>
      </c>
      <c r="B5373" s="66" t="s">
        <v>2522</v>
      </c>
      <c r="C5373" s="66"/>
      <c r="D5373" s="65" t="s">
        <v>14</v>
      </c>
      <c r="E5373" s="65"/>
      <c r="F5373" s="65"/>
      <c r="G5373" s="65" t="s">
        <v>146</v>
      </c>
      <c r="H5373" s="67">
        <v>0.2208</v>
      </c>
      <c r="I5373" s="67"/>
      <c r="J5373" s="70">
        <v>18.75</v>
      </c>
      <c r="K5373" s="70"/>
      <c r="L5373" s="70">
        <f t="shared" si="30"/>
        <v>4.14</v>
      </c>
    </row>
    <row r="5374" ht="15" customHeight="1" spans="1:12">
      <c r="A5374" s="2"/>
      <c r="B5374" s="2"/>
      <c r="C5374" s="2"/>
      <c r="D5374" s="2"/>
      <c r="E5374" s="2"/>
      <c r="F5374" s="2"/>
      <c r="G5374" s="2"/>
      <c r="H5374" s="68" t="s">
        <v>2424</v>
      </c>
      <c r="I5374" s="68"/>
      <c r="J5374" s="68"/>
      <c r="K5374" s="68"/>
      <c r="L5374" s="71">
        <f>SUM(L5368:L5373)</f>
        <v>44.63</v>
      </c>
    </row>
    <row r="5375" ht="15" customHeight="1" spans="1:12">
      <c r="A5375" s="63" t="s">
        <v>2389</v>
      </c>
      <c r="B5375" s="63"/>
      <c r="C5375" s="63"/>
      <c r="D5375" s="64" t="s">
        <v>4</v>
      </c>
      <c r="E5375" s="64"/>
      <c r="F5375" s="64"/>
      <c r="G5375" s="64" t="s">
        <v>2297</v>
      </c>
      <c r="H5375" s="64" t="s">
        <v>2298</v>
      </c>
      <c r="I5375" s="64"/>
      <c r="J5375" s="64" t="s">
        <v>2299</v>
      </c>
      <c r="K5375" s="64"/>
      <c r="L5375" s="64" t="s">
        <v>2300</v>
      </c>
    </row>
    <row r="5376" ht="15" customHeight="1" spans="1:12">
      <c r="A5376" s="65" t="s">
        <v>2630</v>
      </c>
      <c r="B5376" s="66" t="s">
        <v>2631</v>
      </c>
      <c r="C5376" s="66"/>
      <c r="D5376" s="65" t="s">
        <v>14</v>
      </c>
      <c r="E5376" s="65"/>
      <c r="F5376" s="65"/>
      <c r="G5376" s="65" t="s">
        <v>2392</v>
      </c>
      <c r="H5376" s="67">
        <v>2.625</v>
      </c>
      <c r="I5376" s="67"/>
      <c r="J5376" s="70">
        <v>32.27</v>
      </c>
      <c r="K5376" s="70"/>
      <c r="L5376" s="70">
        <f>TRUNC(TRUNC(H5376,8)*J5376,2)</f>
        <v>84.7</v>
      </c>
    </row>
    <row r="5377" ht="15" customHeight="1" spans="1:12">
      <c r="A5377" s="65" t="s">
        <v>2395</v>
      </c>
      <c r="B5377" s="66" t="s">
        <v>2396</v>
      </c>
      <c r="C5377" s="66"/>
      <c r="D5377" s="65" t="s">
        <v>14</v>
      </c>
      <c r="E5377" s="65"/>
      <c r="F5377" s="65"/>
      <c r="G5377" s="65" t="s">
        <v>2392</v>
      </c>
      <c r="H5377" s="67">
        <v>2.0625</v>
      </c>
      <c r="I5377" s="67"/>
      <c r="J5377" s="70">
        <v>23.23</v>
      </c>
      <c r="K5377" s="70"/>
      <c r="L5377" s="70">
        <f>TRUNC(TRUNC(H5377,8)*J5377,2)</f>
        <v>47.91</v>
      </c>
    </row>
    <row r="5378" ht="18" customHeight="1" spans="1:12">
      <c r="A5378" s="2"/>
      <c r="B5378" s="2"/>
      <c r="C5378" s="2"/>
      <c r="D5378" s="2"/>
      <c r="E5378" s="2"/>
      <c r="F5378" s="2"/>
      <c r="G5378" s="2"/>
      <c r="H5378" s="68" t="s">
        <v>2393</v>
      </c>
      <c r="I5378" s="68"/>
      <c r="J5378" s="68"/>
      <c r="K5378" s="68"/>
      <c r="L5378" s="71">
        <f>SUM(L5376:L5377)</f>
        <v>132.61</v>
      </c>
    </row>
    <row r="5379" ht="15" customHeight="1" spans="1:12">
      <c r="A5379" s="63" t="s">
        <v>2314</v>
      </c>
      <c r="B5379" s="63"/>
      <c r="C5379" s="63"/>
      <c r="D5379" s="64" t="s">
        <v>4</v>
      </c>
      <c r="E5379" s="64"/>
      <c r="F5379" s="64"/>
      <c r="G5379" s="64" t="s">
        <v>2297</v>
      </c>
      <c r="H5379" s="64" t="s">
        <v>2298</v>
      </c>
      <c r="I5379" s="64"/>
      <c r="J5379" s="64" t="s">
        <v>2299</v>
      </c>
      <c r="K5379" s="64"/>
      <c r="L5379" s="64" t="s">
        <v>2300</v>
      </c>
    </row>
    <row r="5380" ht="29.1" customHeight="1" spans="1:12">
      <c r="A5380" s="65" t="s">
        <v>2647</v>
      </c>
      <c r="B5380" s="66" t="s">
        <v>2648</v>
      </c>
      <c r="C5380" s="66"/>
      <c r="D5380" s="65" t="s">
        <v>14</v>
      </c>
      <c r="E5380" s="65"/>
      <c r="F5380" s="65"/>
      <c r="G5380" s="65" t="s">
        <v>51</v>
      </c>
      <c r="H5380" s="67">
        <v>0.0523</v>
      </c>
      <c r="I5380" s="67"/>
      <c r="J5380" s="70">
        <v>794.07</v>
      </c>
      <c r="K5380" s="70"/>
      <c r="L5380" s="70">
        <f>TRUNC(TRUNC(H5380,8)*J5380,2)</f>
        <v>41.52</v>
      </c>
    </row>
    <row r="5381" ht="29.1" customHeight="1" spans="1:12">
      <c r="A5381" s="65" t="s">
        <v>3592</v>
      </c>
      <c r="B5381" s="66" t="s">
        <v>3593</v>
      </c>
      <c r="C5381" s="66"/>
      <c r="D5381" s="65" t="s">
        <v>14</v>
      </c>
      <c r="E5381" s="65"/>
      <c r="F5381" s="65"/>
      <c r="G5381" s="65" t="s">
        <v>51</v>
      </c>
      <c r="H5381" s="67">
        <v>0.0115</v>
      </c>
      <c r="I5381" s="67"/>
      <c r="J5381" s="70">
        <v>580.72</v>
      </c>
      <c r="K5381" s="70"/>
      <c r="L5381" s="70">
        <f>TRUNC(TRUNC(H5381,8)*J5381,2)</f>
        <v>6.67</v>
      </c>
    </row>
    <row r="5382" ht="29.1" customHeight="1" spans="1:12">
      <c r="A5382" s="65" t="s">
        <v>3902</v>
      </c>
      <c r="B5382" s="66" t="s">
        <v>3903</v>
      </c>
      <c r="C5382" s="66"/>
      <c r="D5382" s="65" t="s">
        <v>14</v>
      </c>
      <c r="E5382" s="65"/>
      <c r="F5382" s="65"/>
      <c r="G5382" s="65" t="s">
        <v>51</v>
      </c>
      <c r="H5382" s="67">
        <v>0.0223</v>
      </c>
      <c r="I5382" s="67"/>
      <c r="J5382" s="70">
        <v>517.07</v>
      </c>
      <c r="K5382" s="70"/>
      <c r="L5382" s="70">
        <f>TRUNC(TRUNC(H5382,8)*J5382,2)</f>
        <v>11.53</v>
      </c>
    </row>
    <row r="5383" ht="29.1" customHeight="1" spans="1:12">
      <c r="A5383" s="65" t="s">
        <v>4072</v>
      </c>
      <c r="B5383" s="66" t="s">
        <v>4073</v>
      </c>
      <c r="C5383" s="66"/>
      <c r="D5383" s="65" t="s">
        <v>14</v>
      </c>
      <c r="E5383" s="65"/>
      <c r="F5383" s="65"/>
      <c r="G5383" s="65" t="s">
        <v>51</v>
      </c>
      <c r="H5383" s="67">
        <v>0.0132</v>
      </c>
      <c r="I5383" s="67"/>
      <c r="J5383" s="70">
        <v>3688.28</v>
      </c>
      <c r="K5383" s="70"/>
      <c r="L5383" s="70">
        <f>TRUNC(TRUNC(H5383,8)*J5383,2)</f>
        <v>48.68</v>
      </c>
    </row>
    <row r="5384" ht="21" customHeight="1" spans="1:12">
      <c r="A5384" s="65" t="s">
        <v>3904</v>
      </c>
      <c r="B5384" s="66" t="s">
        <v>3905</v>
      </c>
      <c r="C5384" s="66"/>
      <c r="D5384" s="65" t="s">
        <v>14</v>
      </c>
      <c r="E5384" s="65"/>
      <c r="F5384" s="65"/>
      <c r="G5384" s="65" t="s">
        <v>41</v>
      </c>
      <c r="H5384" s="67">
        <v>0.35</v>
      </c>
      <c r="I5384" s="67"/>
      <c r="J5384" s="70">
        <v>7.15</v>
      </c>
      <c r="K5384" s="70"/>
      <c r="L5384" s="70">
        <f>TRUNC(TRUNC(H5384,8)*J5384,2)</f>
        <v>2.5</v>
      </c>
    </row>
    <row r="5385" ht="15" customHeight="1" spans="1:12">
      <c r="A5385" s="2"/>
      <c r="B5385" s="2"/>
      <c r="C5385" s="2"/>
      <c r="D5385" s="2"/>
      <c r="E5385" s="2"/>
      <c r="F5385" s="2"/>
      <c r="G5385" s="2"/>
      <c r="H5385" s="68" t="s">
        <v>2317</v>
      </c>
      <c r="I5385" s="68"/>
      <c r="J5385" s="68"/>
      <c r="K5385" s="68"/>
      <c r="L5385" s="71">
        <f>SUM(L5380:L5384)</f>
        <v>110.9</v>
      </c>
    </row>
    <row r="5386" ht="15" customHeight="1" spans="1:12">
      <c r="A5386" s="2"/>
      <c r="B5386" s="2"/>
      <c r="C5386" s="2"/>
      <c r="D5386" s="2"/>
      <c r="E5386" s="2"/>
      <c r="F5386" s="2"/>
      <c r="G5386" s="2"/>
      <c r="H5386" s="69" t="s">
        <v>2318</v>
      </c>
      <c r="I5386" s="69"/>
      <c r="J5386" s="69"/>
      <c r="K5386" s="69"/>
      <c r="L5386" s="72">
        <f>SUM(L5374,L5378,L5385)</f>
        <v>288.14</v>
      </c>
    </row>
    <row r="5387" ht="9.95" customHeight="1" spans="1:12">
      <c r="A5387" s="2"/>
      <c r="B5387" s="2"/>
      <c r="C5387" s="2"/>
      <c r="D5387" s="2"/>
      <c r="E5387" s="2"/>
      <c r="F5387" s="2"/>
      <c r="G5387" s="2"/>
      <c r="H5387" s="61"/>
      <c r="I5387" s="61"/>
      <c r="J5387" s="61"/>
      <c r="K5387" s="61"/>
      <c r="L5387" s="61"/>
    </row>
    <row r="5388" ht="20.1" customHeight="1" spans="1:12">
      <c r="A5388" s="62" t="s">
        <v>4074</v>
      </c>
      <c r="B5388" s="62"/>
      <c r="C5388" s="62"/>
      <c r="D5388" s="62"/>
      <c r="E5388" s="62"/>
      <c r="F5388" s="62"/>
      <c r="G5388" s="62"/>
      <c r="H5388" s="62"/>
      <c r="I5388" s="62"/>
      <c r="J5388" s="62"/>
      <c r="K5388" s="62"/>
      <c r="L5388" s="62"/>
    </row>
    <row r="5389" ht="15" customHeight="1" spans="1:12">
      <c r="A5389" s="63" t="s">
        <v>2413</v>
      </c>
      <c r="B5389" s="63"/>
      <c r="C5389" s="63"/>
      <c r="D5389" s="64" t="s">
        <v>4</v>
      </c>
      <c r="E5389" s="64"/>
      <c r="F5389" s="64"/>
      <c r="G5389" s="64" t="s">
        <v>2297</v>
      </c>
      <c r="H5389" s="64" t="s">
        <v>2298</v>
      </c>
      <c r="I5389" s="64"/>
      <c r="J5389" s="64" t="s">
        <v>2299</v>
      </c>
      <c r="K5389" s="64"/>
      <c r="L5389" s="64" t="s">
        <v>2300</v>
      </c>
    </row>
    <row r="5390" ht="15" customHeight="1" spans="1:12">
      <c r="A5390" s="65" t="s">
        <v>3797</v>
      </c>
      <c r="B5390" s="66" t="s">
        <v>3798</v>
      </c>
      <c r="C5390" s="66"/>
      <c r="D5390" s="65" t="s">
        <v>14</v>
      </c>
      <c r="E5390" s="65"/>
      <c r="F5390" s="65"/>
      <c r="G5390" s="65" t="s">
        <v>35</v>
      </c>
      <c r="H5390" s="67">
        <v>0.0292</v>
      </c>
      <c r="I5390" s="67"/>
      <c r="J5390" s="70">
        <v>63.17</v>
      </c>
      <c r="K5390" s="70"/>
      <c r="L5390" s="70">
        <f>TRUNC(TRUNC(H5390,8)*J5390,2)</f>
        <v>1.84</v>
      </c>
    </row>
    <row r="5391" ht="21" customHeight="1" spans="1:12">
      <c r="A5391" s="65" t="s">
        <v>4075</v>
      </c>
      <c r="B5391" s="66" t="s">
        <v>4076</v>
      </c>
      <c r="C5391" s="66"/>
      <c r="D5391" s="65" t="s">
        <v>14</v>
      </c>
      <c r="E5391" s="65"/>
      <c r="F5391" s="65"/>
      <c r="G5391" s="65" t="s">
        <v>35</v>
      </c>
      <c r="H5391" s="67">
        <v>1</v>
      </c>
      <c r="I5391" s="67"/>
      <c r="J5391" s="70">
        <v>42.36</v>
      </c>
      <c r="K5391" s="70"/>
      <c r="L5391" s="70">
        <f>TRUNC(TRUNC(H5391,8)*J5391,2)</f>
        <v>42.36</v>
      </c>
    </row>
    <row r="5392" ht="15" customHeight="1" spans="1:12">
      <c r="A5392" s="65" t="s">
        <v>3778</v>
      </c>
      <c r="B5392" s="66" t="s">
        <v>3779</v>
      </c>
      <c r="C5392" s="66"/>
      <c r="D5392" s="65" t="s">
        <v>14</v>
      </c>
      <c r="E5392" s="65"/>
      <c r="F5392" s="65"/>
      <c r="G5392" s="65" t="s">
        <v>35</v>
      </c>
      <c r="H5392" s="67">
        <v>0.0154</v>
      </c>
      <c r="I5392" s="67"/>
      <c r="J5392" s="70">
        <v>2.33</v>
      </c>
      <c r="K5392" s="70"/>
      <c r="L5392" s="70">
        <f>TRUNC(TRUNC(H5392,8)*J5392,2)</f>
        <v>0.03</v>
      </c>
    </row>
    <row r="5393" ht="21" customHeight="1" spans="1:12">
      <c r="A5393" s="65" t="s">
        <v>3799</v>
      </c>
      <c r="B5393" s="66" t="s">
        <v>3800</v>
      </c>
      <c r="C5393" s="66"/>
      <c r="D5393" s="65" t="s">
        <v>14</v>
      </c>
      <c r="E5393" s="65"/>
      <c r="F5393" s="65"/>
      <c r="G5393" s="65" t="s">
        <v>35</v>
      </c>
      <c r="H5393" s="67">
        <v>0.044</v>
      </c>
      <c r="I5393" s="67"/>
      <c r="J5393" s="70">
        <v>71.57</v>
      </c>
      <c r="K5393" s="70"/>
      <c r="L5393" s="70">
        <f>TRUNC(TRUNC(H5393,8)*J5393,2)</f>
        <v>3.14</v>
      </c>
    </row>
    <row r="5394" ht="15" customHeight="1" spans="1:12">
      <c r="A5394" s="2"/>
      <c r="B5394" s="2"/>
      <c r="C5394" s="2"/>
      <c r="D5394" s="2"/>
      <c r="E5394" s="2"/>
      <c r="F5394" s="2"/>
      <c r="G5394" s="2"/>
      <c r="H5394" s="68" t="s">
        <v>2424</v>
      </c>
      <c r="I5394" s="68"/>
      <c r="J5394" s="68"/>
      <c r="K5394" s="68"/>
      <c r="L5394" s="71">
        <f>SUM(L5390:L5393)</f>
        <v>47.37</v>
      </c>
    </row>
    <row r="5395" ht="15" customHeight="1" spans="1:12">
      <c r="A5395" s="63" t="s">
        <v>2389</v>
      </c>
      <c r="B5395" s="63"/>
      <c r="C5395" s="63"/>
      <c r="D5395" s="64" t="s">
        <v>4</v>
      </c>
      <c r="E5395" s="64"/>
      <c r="F5395" s="64"/>
      <c r="G5395" s="64" t="s">
        <v>2297</v>
      </c>
      <c r="H5395" s="64" t="s">
        <v>2298</v>
      </c>
      <c r="I5395" s="64"/>
      <c r="J5395" s="64" t="s">
        <v>2299</v>
      </c>
      <c r="K5395" s="64"/>
      <c r="L5395" s="64" t="s">
        <v>2300</v>
      </c>
    </row>
    <row r="5396" ht="21" customHeight="1" spans="1:12">
      <c r="A5396" s="65" t="s">
        <v>2673</v>
      </c>
      <c r="B5396" s="66" t="s">
        <v>2674</v>
      </c>
      <c r="C5396" s="66"/>
      <c r="D5396" s="65" t="s">
        <v>14</v>
      </c>
      <c r="E5396" s="65"/>
      <c r="F5396" s="65"/>
      <c r="G5396" s="65" t="s">
        <v>2392</v>
      </c>
      <c r="H5396" s="67">
        <v>0.4231</v>
      </c>
      <c r="I5396" s="67"/>
      <c r="J5396" s="70">
        <v>23.37</v>
      </c>
      <c r="K5396" s="70"/>
      <c r="L5396" s="70">
        <f>TRUNC(TRUNC(H5396,8)*J5396,2)</f>
        <v>9.88</v>
      </c>
    </row>
    <row r="5397" ht="21" customHeight="1" spans="1:12">
      <c r="A5397" s="65" t="s">
        <v>2675</v>
      </c>
      <c r="B5397" s="66" t="s">
        <v>2676</v>
      </c>
      <c r="C5397" s="66"/>
      <c r="D5397" s="65" t="s">
        <v>14</v>
      </c>
      <c r="E5397" s="65"/>
      <c r="F5397" s="65"/>
      <c r="G5397" s="65" t="s">
        <v>2392</v>
      </c>
      <c r="H5397" s="67">
        <v>0.4231</v>
      </c>
      <c r="I5397" s="67"/>
      <c r="J5397" s="70">
        <v>31.5</v>
      </c>
      <c r="K5397" s="70"/>
      <c r="L5397" s="70">
        <f>TRUNC(TRUNC(H5397,8)*J5397,2)</f>
        <v>13.32</v>
      </c>
    </row>
    <row r="5398" ht="18" customHeight="1" spans="1:12">
      <c r="A5398" s="2"/>
      <c r="B5398" s="2"/>
      <c r="C5398" s="2"/>
      <c r="D5398" s="2"/>
      <c r="E5398" s="2"/>
      <c r="F5398" s="2"/>
      <c r="G5398" s="2"/>
      <c r="H5398" s="68" t="s">
        <v>2393</v>
      </c>
      <c r="I5398" s="68"/>
      <c r="J5398" s="68"/>
      <c r="K5398" s="68"/>
      <c r="L5398" s="71">
        <f>SUM(L5396:L5397)</f>
        <v>23.2</v>
      </c>
    </row>
    <row r="5399" ht="15" customHeight="1" spans="1:12">
      <c r="A5399" s="2"/>
      <c r="B5399" s="2"/>
      <c r="C5399" s="2"/>
      <c r="D5399" s="2"/>
      <c r="E5399" s="2"/>
      <c r="F5399" s="2"/>
      <c r="G5399" s="2"/>
      <c r="H5399" s="69" t="s">
        <v>2318</v>
      </c>
      <c r="I5399" s="69"/>
      <c r="J5399" s="69"/>
      <c r="K5399" s="69"/>
      <c r="L5399" s="72">
        <f>SUM(L5394,L5398)</f>
        <v>70.57</v>
      </c>
    </row>
    <row r="5400" ht="9.95" customHeight="1" spans="1:12">
      <c r="A5400" s="2"/>
      <c r="B5400" s="2"/>
      <c r="C5400" s="2"/>
      <c r="D5400" s="2"/>
      <c r="E5400" s="2"/>
      <c r="F5400" s="2"/>
      <c r="G5400" s="2"/>
      <c r="H5400" s="61"/>
      <c r="I5400" s="61"/>
      <c r="J5400" s="61"/>
      <c r="K5400" s="61"/>
      <c r="L5400" s="61"/>
    </row>
    <row r="5401" ht="20.1" customHeight="1" spans="1:12">
      <c r="A5401" s="62" t="s">
        <v>4077</v>
      </c>
      <c r="B5401" s="62"/>
      <c r="C5401" s="62"/>
      <c r="D5401" s="62"/>
      <c r="E5401" s="62"/>
      <c r="F5401" s="62"/>
      <c r="G5401" s="62"/>
      <c r="H5401" s="62"/>
      <c r="I5401" s="62"/>
      <c r="J5401" s="62"/>
      <c r="K5401" s="62"/>
      <c r="L5401" s="62"/>
    </row>
    <row r="5402" ht="15" customHeight="1" spans="1:12">
      <c r="A5402" s="63" t="s">
        <v>2413</v>
      </c>
      <c r="B5402" s="63"/>
      <c r="C5402" s="63"/>
      <c r="D5402" s="64" t="s">
        <v>4</v>
      </c>
      <c r="E5402" s="64"/>
      <c r="F5402" s="64"/>
      <c r="G5402" s="64" t="s">
        <v>2297</v>
      </c>
      <c r="H5402" s="64" t="s">
        <v>2298</v>
      </c>
      <c r="I5402" s="64"/>
      <c r="J5402" s="64" t="s">
        <v>2299</v>
      </c>
      <c r="K5402" s="64"/>
      <c r="L5402" s="64" t="s">
        <v>2300</v>
      </c>
    </row>
    <row r="5403" ht="15" customHeight="1" spans="1:12">
      <c r="A5403" s="65" t="s">
        <v>3778</v>
      </c>
      <c r="B5403" s="66" t="s">
        <v>3779</v>
      </c>
      <c r="C5403" s="66"/>
      <c r="D5403" s="65" t="s">
        <v>14</v>
      </c>
      <c r="E5403" s="65"/>
      <c r="F5403" s="65"/>
      <c r="G5403" s="65" t="s">
        <v>35</v>
      </c>
      <c r="H5403" s="67">
        <v>0.0224</v>
      </c>
      <c r="I5403" s="67"/>
      <c r="J5403" s="70">
        <v>2.33</v>
      </c>
      <c r="K5403" s="70"/>
      <c r="L5403" s="70">
        <f>TRUNC(TRUNC(H5403,8)*J5403,2)</f>
        <v>0.05</v>
      </c>
    </row>
    <row r="5404" ht="21" customHeight="1" spans="1:12">
      <c r="A5404" s="65" t="s">
        <v>4078</v>
      </c>
      <c r="B5404" s="66" t="s">
        <v>4079</v>
      </c>
      <c r="C5404" s="66"/>
      <c r="D5404" s="65" t="s">
        <v>14</v>
      </c>
      <c r="E5404" s="65"/>
      <c r="F5404" s="65"/>
      <c r="G5404" s="65" t="s">
        <v>146</v>
      </c>
      <c r="H5404" s="67">
        <v>1.0353</v>
      </c>
      <c r="I5404" s="67"/>
      <c r="J5404" s="70">
        <v>21.63</v>
      </c>
      <c r="K5404" s="70"/>
      <c r="L5404" s="70">
        <f>TRUNC(TRUNC(H5404,8)*J5404,2)</f>
        <v>22.39</v>
      </c>
    </row>
    <row r="5405" ht="15" customHeight="1" spans="1:12">
      <c r="A5405" s="2"/>
      <c r="B5405" s="2"/>
      <c r="C5405" s="2"/>
      <c r="D5405" s="2"/>
      <c r="E5405" s="2"/>
      <c r="F5405" s="2"/>
      <c r="G5405" s="2"/>
      <c r="H5405" s="68" t="s">
        <v>2424</v>
      </c>
      <c r="I5405" s="68"/>
      <c r="J5405" s="68"/>
      <c r="K5405" s="68"/>
      <c r="L5405" s="71">
        <f>SUM(L5403:L5404)</f>
        <v>22.44</v>
      </c>
    </row>
    <row r="5406" ht="15" customHeight="1" spans="1:12">
      <c r="A5406" s="63" t="s">
        <v>2389</v>
      </c>
      <c r="B5406" s="63"/>
      <c r="C5406" s="63"/>
      <c r="D5406" s="64" t="s">
        <v>4</v>
      </c>
      <c r="E5406" s="64"/>
      <c r="F5406" s="64"/>
      <c r="G5406" s="64" t="s">
        <v>2297</v>
      </c>
      <c r="H5406" s="64" t="s">
        <v>2298</v>
      </c>
      <c r="I5406" s="64"/>
      <c r="J5406" s="64" t="s">
        <v>2299</v>
      </c>
      <c r="K5406" s="64"/>
      <c r="L5406" s="64" t="s">
        <v>2300</v>
      </c>
    </row>
    <row r="5407" ht="21" customHeight="1" spans="1:12">
      <c r="A5407" s="65" t="s">
        <v>2673</v>
      </c>
      <c r="B5407" s="66" t="s">
        <v>2674</v>
      </c>
      <c r="C5407" s="66"/>
      <c r="D5407" s="65" t="s">
        <v>14</v>
      </c>
      <c r="E5407" s="65"/>
      <c r="F5407" s="65"/>
      <c r="G5407" s="65" t="s">
        <v>2392</v>
      </c>
      <c r="H5407" s="67">
        <v>0.4024</v>
      </c>
      <c r="I5407" s="67"/>
      <c r="J5407" s="70">
        <v>23.37</v>
      </c>
      <c r="K5407" s="70"/>
      <c r="L5407" s="70">
        <f>TRUNC(TRUNC(H5407,8)*J5407,2)</f>
        <v>9.4</v>
      </c>
    </row>
    <row r="5408" ht="21" customHeight="1" spans="1:12">
      <c r="A5408" s="65" t="s">
        <v>2675</v>
      </c>
      <c r="B5408" s="66" t="s">
        <v>2676</v>
      </c>
      <c r="C5408" s="66"/>
      <c r="D5408" s="65" t="s">
        <v>14</v>
      </c>
      <c r="E5408" s="65"/>
      <c r="F5408" s="65"/>
      <c r="G5408" s="65" t="s">
        <v>2392</v>
      </c>
      <c r="H5408" s="67">
        <v>0.4024</v>
      </c>
      <c r="I5408" s="67"/>
      <c r="J5408" s="70">
        <v>31.5</v>
      </c>
      <c r="K5408" s="70"/>
      <c r="L5408" s="70">
        <f>TRUNC(TRUNC(H5408,8)*J5408,2)</f>
        <v>12.67</v>
      </c>
    </row>
    <row r="5409" ht="18" customHeight="1" spans="1:12">
      <c r="A5409" s="2"/>
      <c r="B5409" s="2"/>
      <c r="C5409" s="2"/>
      <c r="D5409" s="2"/>
      <c r="E5409" s="2"/>
      <c r="F5409" s="2"/>
      <c r="G5409" s="2"/>
      <c r="H5409" s="68" t="s">
        <v>2393</v>
      </c>
      <c r="I5409" s="68"/>
      <c r="J5409" s="68"/>
      <c r="K5409" s="68"/>
      <c r="L5409" s="71">
        <f>SUM(L5407:L5408)</f>
        <v>22.07</v>
      </c>
    </row>
    <row r="5410" ht="15" customHeight="1" spans="1:12">
      <c r="A5410" s="2"/>
      <c r="B5410" s="2"/>
      <c r="C5410" s="2"/>
      <c r="D5410" s="2"/>
      <c r="E5410" s="2"/>
      <c r="F5410" s="2"/>
      <c r="G5410" s="2"/>
      <c r="H5410" s="69" t="s">
        <v>2318</v>
      </c>
      <c r="I5410" s="69"/>
      <c r="J5410" s="69"/>
      <c r="K5410" s="69"/>
      <c r="L5410" s="72">
        <f>SUM(L5405,L5409)</f>
        <v>44.51</v>
      </c>
    </row>
    <row r="5411" ht="9.95" customHeight="1" spans="1:12">
      <c r="A5411" s="2"/>
      <c r="B5411" s="2"/>
      <c r="C5411" s="2"/>
      <c r="D5411" s="2"/>
      <c r="E5411" s="2"/>
      <c r="F5411" s="2"/>
      <c r="G5411" s="2"/>
      <c r="H5411" s="61"/>
      <c r="I5411" s="61"/>
      <c r="J5411" s="61"/>
      <c r="K5411" s="61"/>
      <c r="L5411" s="61"/>
    </row>
    <row r="5412" ht="20.1" customHeight="1" spans="1:12">
      <c r="A5412" s="62" t="s">
        <v>4080</v>
      </c>
      <c r="B5412" s="62"/>
      <c r="C5412" s="62"/>
      <c r="D5412" s="62"/>
      <c r="E5412" s="62"/>
      <c r="F5412" s="62"/>
      <c r="G5412" s="62"/>
      <c r="H5412" s="62"/>
      <c r="I5412" s="62"/>
      <c r="J5412" s="62"/>
      <c r="K5412" s="62"/>
      <c r="L5412" s="62"/>
    </row>
    <row r="5413" ht="15" customHeight="1" spans="1:12">
      <c r="A5413" s="63" t="s">
        <v>2413</v>
      </c>
      <c r="B5413" s="63"/>
      <c r="C5413" s="63"/>
      <c r="D5413" s="64" t="s">
        <v>4</v>
      </c>
      <c r="E5413" s="64"/>
      <c r="F5413" s="64"/>
      <c r="G5413" s="64" t="s">
        <v>2297</v>
      </c>
      <c r="H5413" s="64" t="s">
        <v>2298</v>
      </c>
      <c r="I5413" s="64"/>
      <c r="J5413" s="64" t="s">
        <v>2299</v>
      </c>
      <c r="K5413" s="64"/>
      <c r="L5413" s="64" t="s">
        <v>2300</v>
      </c>
    </row>
    <row r="5414" ht="15" customHeight="1" spans="1:12">
      <c r="A5414" s="65" t="s">
        <v>3778</v>
      </c>
      <c r="B5414" s="66" t="s">
        <v>3779</v>
      </c>
      <c r="C5414" s="66"/>
      <c r="D5414" s="65" t="s">
        <v>14</v>
      </c>
      <c r="E5414" s="65"/>
      <c r="F5414" s="65"/>
      <c r="G5414" s="65" t="s">
        <v>35</v>
      </c>
      <c r="H5414" s="67">
        <v>0.042</v>
      </c>
      <c r="I5414" s="67"/>
      <c r="J5414" s="70">
        <v>2.33</v>
      </c>
      <c r="K5414" s="70"/>
      <c r="L5414" s="70">
        <f>TRUNC(TRUNC(H5414,8)*J5414,2)</f>
        <v>0.09</v>
      </c>
    </row>
    <row r="5415" ht="21" customHeight="1" spans="1:12">
      <c r="A5415" s="65" t="s">
        <v>4078</v>
      </c>
      <c r="B5415" s="66" t="s">
        <v>4079</v>
      </c>
      <c r="C5415" s="66"/>
      <c r="D5415" s="65" t="s">
        <v>14</v>
      </c>
      <c r="E5415" s="65"/>
      <c r="F5415" s="65"/>
      <c r="G5415" s="65" t="s">
        <v>146</v>
      </c>
      <c r="H5415" s="67">
        <v>1.0353</v>
      </c>
      <c r="I5415" s="67"/>
      <c r="J5415" s="70">
        <v>21.63</v>
      </c>
      <c r="K5415" s="70"/>
      <c r="L5415" s="70">
        <f>TRUNC(TRUNC(H5415,8)*J5415,2)</f>
        <v>22.39</v>
      </c>
    </row>
    <row r="5416" ht="15" customHeight="1" spans="1:12">
      <c r="A5416" s="2"/>
      <c r="B5416" s="2"/>
      <c r="C5416" s="2"/>
      <c r="D5416" s="2"/>
      <c r="E5416" s="2"/>
      <c r="F5416" s="2"/>
      <c r="G5416" s="2"/>
      <c r="H5416" s="68" t="s">
        <v>2424</v>
      </c>
      <c r="I5416" s="68"/>
      <c r="J5416" s="68"/>
      <c r="K5416" s="68"/>
      <c r="L5416" s="71">
        <f>SUM(L5414:L5415)</f>
        <v>22.48</v>
      </c>
    </row>
    <row r="5417" ht="15" customHeight="1" spans="1:12">
      <c r="A5417" s="63" t="s">
        <v>2389</v>
      </c>
      <c r="B5417" s="63"/>
      <c r="C5417" s="63"/>
      <c r="D5417" s="64" t="s">
        <v>4</v>
      </c>
      <c r="E5417" s="64"/>
      <c r="F5417" s="64"/>
      <c r="G5417" s="64" t="s">
        <v>2297</v>
      </c>
      <c r="H5417" s="64" t="s">
        <v>2298</v>
      </c>
      <c r="I5417" s="64"/>
      <c r="J5417" s="64" t="s">
        <v>2299</v>
      </c>
      <c r="K5417" s="64"/>
      <c r="L5417" s="64" t="s">
        <v>2300</v>
      </c>
    </row>
    <row r="5418" ht="21" customHeight="1" spans="1:12">
      <c r="A5418" s="65" t="s">
        <v>2673</v>
      </c>
      <c r="B5418" s="66" t="s">
        <v>2674</v>
      </c>
      <c r="C5418" s="66"/>
      <c r="D5418" s="65" t="s">
        <v>14</v>
      </c>
      <c r="E5418" s="65"/>
      <c r="F5418" s="65"/>
      <c r="G5418" s="65" t="s">
        <v>2392</v>
      </c>
      <c r="H5418" s="67">
        <v>0.0758</v>
      </c>
      <c r="I5418" s="67"/>
      <c r="J5418" s="70">
        <v>23.37</v>
      </c>
      <c r="K5418" s="70"/>
      <c r="L5418" s="70">
        <f>TRUNC(TRUNC(H5418,8)*J5418,2)</f>
        <v>1.77</v>
      </c>
    </row>
    <row r="5419" ht="21" customHeight="1" spans="1:12">
      <c r="A5419" s="65" t="s">
        <v>2675</v>
      </c>
      <c r="B5419" s="66" t="s">
        <v>2676</v>
      </c>
      <c r="C5419" s="66"/>
      <c r="D5419" s="65" t="s">
        <v>14</v>
      </c>
      <c r="E5419" s="65"/>
      <c r="F5419" s="65"/>
      <c r="G5419" s="65" t="s">
        <v>2392</v>
      </c>
      <c r="H5419" s="67">
        <v>0.0758</v>
      </c>
      <c r="I5419" s="67"/>
      <c r="J5419" s="70">
        <v>31.5</v>
      </c>
      <c r="K5419" s="70"/>
      <c r="L5419" s="70">
        <f>TRUNC(TRUNC(H5419,8)*J5419,2)</f>
        <v>2.38</v>
      </c>
    </row>
    <row r="5420" ht="18" customHeight="1" spans="1:12">
      <c r="A5420" s="2"/>
      <c r="B5420" s="2"/>
      <c r="C5420" s="2"/>
      <c r="D5420" s="2"/>
      <c r="E5420" s="2"/>
      <c r="F5420" s="2"/>
      <c r="G5420" s="2"/>
      <c r="H5420" s="68" t="s">
        <v>2393</v>
      </c>
      <c r="I5420" s="68"/>
      <c r="J5420" s="68"/>
      <c r="K5420" s="68"/>
      <c r="L5420" s="71">
        <f>SUM(L5418:L5419)</f>
        <v>4.15</v>
      </c>
    </row>
    <row r="5421" ht="15" customHeight="1" spans="1:12">
      <c r="A5421" s="2"/>
      <c r="B5421" s="2"/>
      <c r="C5421" s="2"/>
      <c r="D5421" s="2"/>
      <c r="E5421" s="2"/>
      <c r="F5421" s="2"/>
      <c r="G5421" s="2"/>
      <c r="H5421" s="69" t="s">
        <v>2318</v>
      </c>
      <c r="I5421" s="69"/>
      <c r="J5421" s="69"/>
      <c r="K5421" s="69"/>
      <c r="L5421" s="72">
        <f>SUM(L5416,L5420)</f>
        <v>26.63</v>
      </c>
    </row>
    <row r="5422" ht="9.95" customHeight="1" spans="1:12">
      <c r="A5422" s="2"/>
      <c r="B5422" s="2"/>
      <c r="C5422" s="2"/>
      <c r="D5422" s="2"/>
      <c r="E5422" s="2"/>
      <c r="F5422" s="2"/>
      <c r="G5422" s="2"/>
      <c r="H5422" s="61"/>
      <c r="I5422" s="61"/>
      <c r="J5422" s="61"/>
      <c r="K5422" s="61"/>
      <c r="L5422" s="61"/>
    </row>
    <row r="5423" ht="20.1" customHeight="1" spans="1:12">
      <c r="A5423" s="62" t="s">
        <v>4081</v>
      </c>
      <c r="B5423" s="62"/>
      <c r="C5423" s="62"/>
      <c r="D5423" s="62"/>
      <c r="E5423" s="62"/>
      <c r="F5423" s="62"/>
      <c r="G5423" s="62"/>
      <c r="H5423" s="62"/>
      <c r="I5423" s="62"/>
      <c r="J5423" s="62"/>
      <c r="K5423" s="62"/>
      <c r="L5423" s="62"/>
    </row>
    <row r="5424" ht="15" customHeight="1" spans="1:12">
      <c r="A5424" s="63" t="s">
        <v>2413</v>
      </c>
      <c r="B5424" s="63"/>
      <c r="C5424" s="63"/>
      <c r="D5424" s="64" t="s">
        <v>4</v>
      </c>
      <c r="E5424" s="64"/>
      <c r="F5424" s="64"/>
      <c r="G5424" s="64" t="s">
        <v>2297</v>
      </c>
      <c r="H5424" s="64" t="s">
        <v>2298</v>
      </c>
      <c r="I5424" s="64"/>
      <c r="J5424" s="64" t="s">
        <v>2299</v>
      </c>
      <c r="K5424" s="64"/>
      <c r="L5424" s="64" t="s">
        <v>2300</v>
      </c>
    </row>
    <row r="5425" ht="15" customHeight="1" spans="1:12">
      <c r="A5425" s="65" t="s">
        <v>3778</v>
      </c>
      <c r="B5425" s="66" t="s">
        <v>3779</v>
      </c>
      <c r="C5425" s="66"/>
      <c r="D5425" s="65" t="s">
        <v>14</v>
      </c>
      <c r="E5425" s="65"/>
      <c r="F5425" s="65"/>
      <c r="G5425" s="65" t="s">
        <v>35</v>
      </c>
      <c r="H5425" s="67">
        <v>0.073</v>
      </c>
      <c r="I5425" s="67"/>
      <c r="J5425" s="70">
        <v>2.33</v>
      </c>
      <c r="K5425" s="70"/>
      <c r="L5425" s="70">
        <f>TRUNC(TRUNC(H5425,8)*J5425,2)</f>
        <v>0.17</v>
      </c>
    </row>
    <row r="5426" ht="21" customHeight="1" spans="1:12">
      <c r="A5426" s="65" t="s">
        <v>4082</v>
      </c>
      <c r="B5426" s="66" t="s">
        <v>4083</v>
      </c>
      <c r="C5426" s="66"/>
      <c r="D5426" s="65" t="s">
        <v>14</v>
      </c>
      <c r="E5426" s="65"/>
      <c r="F5426" s="65"/>
      <c r="G5426" s="65" t="s">
        <v>146</v>
      </c>
      <c r="H5426" s="67">
        <v>1.0353</v>
      </c>
      <c r="I5426" s="67"/>
      <c r="J5426" s="70">
        <v>45.7</v>
      </c>
      <c r="K5426" s="70"/>
      <c r="L5426" s="70">
        <f>TRUNC(TRUNC(H5426,8)*J5426,2)</f>
        <v>47.31</v>
      </c>
    </row>
    <row r="5427" ht="15" customHeight="1" spans="1:12">
      <c r="A5427" s="2"/>
      <c r="B5427" s="2"/>
      <c r="C5427" s="2"/>
      <c r="D5427" s="2"/>
      <c r="E5427" s="2"/>
      <c r="F5427" s="2"/>
      <c r="G5427" s="2"/>
      <c r="H5427" s="68" t="s">
        <v>2424</v>
      </c>
      <c r="I5427" s="68"/>
      <c r="J5427" s="68"/>
      <c r="K5427" s="68"/>
      <c r="L5427" s="71">
        <f>SUM(L5425:L5426)</f>
        <v>47.48</v>
      </c>
    </row>
    <row r="5428" ht="15" customHeight="1" spans="1:12">
      <c r="A5428" s="63" t="s">
        <v>2389</v>
      </c>
      <c r="B5428" s="63"/>
      <c r="C5428" s="63"/>
      <c r="D5428" s="64" t="s">
        <v>4</v>
      </c>
      <c r="E5428" s="64"/>
      <c r="F5428" s="64"/>
      <c r="G5428" s="64" t="s">
        <v>2297</v>
      </c>
      <c r="H5428" s="64" t="s">
        <v>2298</v>
      </c>
      <c r="I5428" s="64"/>
      <c r="J5428" s="64" t="s">
        <v>2299</v>
      </c>
      <c r="K5428" s="64"/>
      <c r="L5428" s="64" t="s">
        <v>2300</v>
      </c>
    </row>
    <row r="5429" ht="21" customHeight="1" spans="1:12">
      <c r="A5429" s="65" t="s">
        <v>2673</v>
      </c>
      <c r="B5429" s="66" t="s">
        <v>2674</v>
      </c>
      <c r="C5429" s="66"/>
      <c r="D5429" s="65" t="s">
        <v>14</v>
      </c>
      <c r="E5429" s="65"/>
      <c r="F5429" s="65"/>
      <c r="G5429" s="65" t="s">
        <v>2392</v>
      </c>
      <c r="H5429" s="67">
        <v>0.1309</v>
      </c>
      <c r="I5429" s="67"/>
      <c r="J5429" s="70">
        <v>23.37</v>
      </c>
      <c r="K5429" s="70"/>
      <c r="L5429" s="70">
        <f>TRUNC(TRUNC(H5429,8)*J5429,2)</f>
        <v>3.05</v>
      </c>
    </row>
    <row r="5430" ht="21" customHeight="1" spans="1:12">
      <c r="A5430" s="65" t="s">
        <v>2675</v>
      </c>
      <c r="B5430" s="66" t="s">
        <v>2676</v>
      </c>
      <c r="C5430" s="66"/>
      <c r="D5430" s="65" t="s">
        <v>14</v>
      </c>
      <c r="E5430" s="65"/>
      <c r="F5430" s="65"/>
      <c r="G5430" s="65" t="s">
        <v>2392</v>
      </c>
      <c r="H5430" s="67">
        <v>0.1309</v>
      </c>
      <c r="I5430" s="67"/>
      <c r="J5430" s="70">
        <v>31.5</v>
      </c>
      <c r="K5430" s="70"/>
      <c r="L5430" s="70">
        <f>TRUNC(TRUNC(H5430,8)*J5430,2)</f>
        <v>4.12</v>
      </c>
    </row>
    <row r="5431" ht="18" customHeight="1" spans="1:12">
      <c r="A5431" s="2"/>
      <c r="B5431" s="2"/>
      <c r="C5431" s="2"/>
      <c r="D5431" s="2"/>
      <c r="E5431" s="2"/>
      <c r="F5431" s="2"/>
      <c r="G5431" s="2"/>
      <c r="H5431" s="68" t="s">
        <v>2393</v>
      </c>
      <c r="I5431" s="68"/>
      <c r="J5431" s="68"/>
      <c r="K5431" s="68"/>
      <c r="L5431" s="71">
        <f>SUM(L5429:L5430)</f>
        <v>7.17</v>
      </c>
    </row>
    <row r="5432" ht="15" customHeight="1" spans="1:12">
      <c r="A5432" s="2"/>
      <c r="B5432" s="2"/>
      <c r="C5432" s="2"/>
      <c r="D5432" s="2"/>
      <c r="E5432" s="2"/>
      <c r="F5432" s="2"/>
      <c r="G5432" s="2"/>
      <c r="H5432" s="69" t="s">
        <v>2318</v>
      </c>
      <c r="I5432" s="69"/>
      <c r="J5432" s="69"/>
      <c r="K5432" s="69"/>
      <c r="L5432" s="72">
        <f>SUM(L5427,L5431)</f>
        <v>54.65</v>
      </c>
    </row>
    <row r="5433" ht="9.95" customHeight="1" spans="1:12">
      <c r="A5433" s="2"/>
      <c r="B5433" s="2"/>
      <c r="C5433" s="2"/>
      <c r="D5433" s="2"/>
      <c r="E5433" s="2"/>
      <c r="F5433" s="2"/>
      <c r="G5433" s="2"/>
      <c r="H5433" s="61"/>
      <c r="I5433" s="61"/>
      <c r="J5433" s="61"/>
      <c r="K5433" s="61"/>
      <c r="L5433" s="61"/>
    </row>
    <row r="5434" ht="20.1" customHeight="1" spans="1:12">
      <c r="A5434" s="62" t="s">
        <v>4084</v>
      </c>
      <c r="B5434" s="62"/>
      <c r="C5434" s="62"/>
      <c r="D5434" s="62"/>
      <c r="E5434" s="62"/>
      <c r="F5434" s="62"/>
      <c r="G5434" s="62"/>
      <c r="H5434" s="62"/>
      <c r="I5434" s="62"/>
      <c r="J5434" s="62"/>
      <c r="K5434" s="62"/>
      <c r="L5434" s="62"/>
    </row>
    <row r="5435" ht="15" customHeight="1" spans="1:12">
      <c r="A5435" s="63" t="s">
        <v>2413</v>
      </c>
      <c r="B5435" s="63"/>
      <c r="C5435" s="63"/>
      <c r="D5435" s="64" t="s">
        <v>4</v>
      </c>
      <c r="E5435" s="64"/>
      <c r="F5435" s="64"/>
      <c r="G5435" s="64" t="s">
        <v>2297</v>
      </c>
      <c r="H5435" s="64" t="s">
        <v>2298</v>
      </c>
      <c r="I5435" s="64"/>
      <c r="J5435" s="64" t="s">
        <v>2299</v>
      </c>
      <c r="K5435" s="64"/>
      <c r="L5435" s="64" t="s">
        <v>2300</v>
      </c>
    </row>
    <row r="5436" ht="15" customHeight="1" spans="1:12">
      <c r="A5436" s="65" t="s">
        <v>3778</v>
      </c>
      <c r="B5436" s="66" t="s">
        <v>3779</v>
      </c>
      <c r="C5436" s="66"/>
      <c r="D5436" s="65" t="s">
        <v>14</v>
      </c>
      <c r="E5436" s="65"/>
      <c r="F5436" s="65"/>
      <c r="G5436" s="65" t="s">
        <v>35</v>
      </c>
      <c r="H5436" s="67">
        <v>0.0152</v>
      </c>
      <c r="I5436" s="67"/>
      <c r="J5436" s="70">
        <v>2.33</v>
      </c>
      <c r="K5436" s="70"/>
      <c r="L5436" s="70">
        <f>TRUNC(TRUNC(H5436,8)*J5436,2)</f>
        <v>0.03</v>
      </c>
    </row>
    <row r="5437" ht="15" customHeight="1" spans="1:12">
      <c r="A5437" s="65" t="s">
        <v>3783</v>
      </c>
      <c r="B5437" s="66" t="s">
        <v>3784</v>
      </c>
      <c r="C5437" s="66"/>
      <c r="D5437" s="65" t="s">
        <v>14</v>
      </c>
      <c r="E5437" s="65"/>
      <c r="F5437" s="65"/>
      <c r="G5437" s="65" t="s">
        <v>146</v>
      </c>
      <c r="H5437" s="67">
        <v>1.0549</v>
      </c>
      <c r="I5437" s="67"/>
      <c r="J5437" s="70">
        <v>7.36</v>
      </c>
      <c r="K5437" s="70"/>
      <c r="L5437" s="70">
        <f>TRUNC(TRUNC(H5437,8)*J5437,2)</f>
        <v>7.76</v>
      </c>
    </row>
    <row r="5438" ht="15" customHeight="1" spans="1:12">
      <c r="A5438" s="2"/>
      <c r="B5438" s="2"/>
      <c r="C5438" s="2"/>
      <c r="D5438" s="2"/>
      <c r="E5438" s="2"/>
      <c r="F5438" s="2"/>
      <c r="G5438" s="2"/>
      <c r="H5438" s="68" t="s">
        <v>2424</v>
      </c>
      <c r="I5438" s="68"/>
      <c r="J5438" s="68"/>
      <c r="K5438" s="68"/>
      <c r="L5438" s="71">
        <f>SUM(L5436:L5437)</f>
        <v>7.79</v>
      </c>
    </row>
    <row r="5439" ht="15" customHeight="1" spans="1:12">
      <c r="A5439" s="63" t="s">
        <v>2389</v>
      </c>
      <c r="B5439" s="63"/>
      <c r="C5439" s="63"/>
      <c r="D5439" s="64" t="s">
        <v>4</v>
      </c>
      <c r="E5439" s="64"/>
      <c r="F5439" s="64"/>
      <c r="G5439" s="64" t="s">
        <v>2297</v>
      </c>
      <c r="H5439" s="64" t="s">
        <v>2298</v>
      </c>
      <c r="I5439" s="64"/>
      <c r="J5439" s="64" t="s">
        <v>2299</v>
      </c>
      <c r="K5439" s="64"/>
      <c r="L5439" s="64" t="s">
        <v>2300</v>
      </c>
    </row>
    <row r="5440" ht="21" customHeight="1" spans="1:12">
      <c r="A5440" s="65" t="s">
        <v>2673</v>
      </c>
      <c r="B5440" s="66" t="s">
        <v>2674</v>
      </c>
      <c r="C5440" s="66"/>
      <c r="D5440" s="65" t="s">
        <v>14</v>
      </c>
      <c r="E5440" s="65"/>
      <c r="F5440" s="65"/>
      <c r="G5440" s="65" t="s">
        <v>2392</v>
      </c>
      <c r="H5440" s="67">
        <v>0.2728</v>
      </c>
      <c r="I5440" s="67"/>
      <c r="J5440" s="70">
        <v>23.37</v>
      </c>
      <c r="K5440" s="70"/>
      <c r="L5440" s="70">
        <f>TRUNC(TRUNC(H5440,8)*J5440,2)</f>
        <v>6.37</v>
      </c>
    </row>
    <row r="5441" ht="21" customHeight="1" spans="1:12">
      <c r="A5441" s="65" t="s">
        <v>2675</v>
      </c>
      <c r="B5441" s="66" t="s">
        <v>2676</v>
      </c>
      <c r="C5441" s="66"/>
      <c r="D5441" s="65" t="s">
        <v>14</v>
      </c>
      <c r="E5441" s="65"/>
      <c r="F5441" s="65"/>
      <c r="G5441" s="65" t="s">
        <v>2392</v>
      </c>
      <c r="H5441" s="67">
        <v>0.2728</v>
      </c>
      <c r="I5441" s="67"/>
      <c r="J5441" s="70">
        <v>31.5</v>
      </c>
      <c r="K5441" s="70"/>
      <c r="L5441" s="70">
        <f>TRUNC(TRUNC(H5441,8)*J5441,2)</f>
        <v>8.59</v>
      </c>
    </row>
    <row r="5442" ht="18" customHeight="1" spans="1:12">
      <c r="A5442" s="2"/>
      <c r="B5442" s="2"/>
      <c r="C5442" s="2"/>
      <c r="D5442" s="2"/>
      <c r="E5442" s="2"/>
      <c r="F5442" s="2"/>
      <c r="G5442" s="2"/>
      <c r="H5442" s="68" t="s">
        <v>2393</v>
      </c>
      <c r="I5442" s="68"/>
      <c r="J5442" s="68"/>
      <c r="K5442" s="68"/>
      <c r="L5442" s="71">
        <f>SUM(L5440:L5441)</f>
        <v>14.96</v>
      </c>
    </row>
    <row r="5443" ht="15" customHeight="1" spans="1:12">
      <c r="A5443" s="2"/>
      <c r="B5443" s="2"/>
      <c r="C5443" s="2"/>
      <c r="D5443" s="2"/>
      <c r="E5443" s="2"/>
      <c r="F5443" s="2"/>
      <c r="G5443" s="2"/>
      <c r="H5443" s="69" t="s">
        <v>2318</v>
      </c>
      <c r="I5443" s="69"/>
      <c r="J5443" s="69"/>
      <c r="K5443" s="69"/>
      <c r="L5443" s="72">
        <f>SUM(L5438,L5442)</f>
        <v>22.75</v>
      </c>
    </row>
    <row r="5444" ht="9.95" customHeight="1" spans="1:12">
      <c r="A5444" s="2"/>
      <c r="B5444" s="2"/>
      <c r="C5444" s="2"/>
      <c r="D5444" s="2"/>
      <c r="E5444" s="2"/>
      <c r="F5444" s="2"/>
      <c r="G5444" s="2"/>
      <c r="H5444" s="61"/>
      <c r="I5444" s="61"/>
      <c r="J5444" s="61"/>
      <c r="K5444" s="61"/>
      <c r="L5444" s="61"/>
    </row>
    <row r="5445" ht="20.1" customHeight="1" spans="1:12">
      <c r="A5445" s="62" t="s">
        <v>4085</v>
      </c>
      <c r="B5445" s="62"/>
      <c r="C5445" s="62"/>
      <c r="D5445" s="62"/>
      <c r="E5445" s="62"/>
      <c r="F5445" s="62"/>
      <c r="G5445" s="62"/>
      <c r="H5445" s="62"/>
      <c r="I5445" s="62"/>
      <c r="J5445" s="62"/>
      <c r="K5445" s="62"/>
      <c r="L5445" s="62"/>
    </row>
    <row r="5446" ht="15" customHeight="1" spans="1:12">
      <c r="A5446" s="63" t="s">
        <v>2381</v>
      </c>
      <c r="B5446" s="63"/>
      <c r="C5446" s="63"/>
      <c r="D5446" s="64" t="s">
        <v>4</v>
      </c>
      <c r="E5446" s="64"/>
      <c r="F5446" s="64"/>
      <c r="G5446" s="64" t="s">
        <v>2297</v>
      </c>
      <c r="H5446" s="64" t="s">
        <v>2298</v>
      </c>
      <c r="I5446" s="64"/>
      <c r="J5446" s="64" t="s">
        <v>2299</v>
      </c>
      <c r="K5446" s="64"/>
      <c r="L5446" s="64" t="s">
        <v>2300</v>
      </c>
    </row>
    <row r="5447" ht="45.95" customHeight="1" spans="1:12">
      <c r="A5447" s="65" t="s">
        <v>2398</v>
      </c>
      <c r="B5447" s="66" t="s">
        <v>2399</v>
      </c>
      <c r="C5447" s="66"/>
      <c r="D5447" s="65" t="s">
        <v>14</v>
      </c>
      <c r="E5447" s="65"/>
      <c r="F5447" s="65"/>
      <c r="G5447" s="65" t="s">
        <v>2384</v>
      </c>
      <c r="H5447" s="67">
        <v>0.0178</v>
      </c>
      <c r="I5447" s="67"/>
      <c r="J5447" s="70">
        <v>76.23</v>
      </c>
      <c r="K5447" s="70"/>
      <c r="L5447" s="70">
        <f>TRUNC(TRUNC(H5447,8)*J5447,2)</f>
        <v>1.35</v>
      </c>
    </row>
    <row r="5448" ht="45.95" customHeight="1" spans="1:12">
      <c r="A5448" s="65" t="s">
        <v>2400</v>
      </c>
      <c r="B5448" s="66" t="s">
        <v>2401</v>
      </c>
      <c r="C5448" s="66"/>
      <c r="D5448" s="65" t="s">
        <v>14</v>
      </c>
      <c r="E5448" s="65"/>
      <c r="F5448" s="65"/>
      <c r="G5448" s="65" t="s">
        <v>2387</v>
      </c>
      <c r="H5448" s="67">
        <v>0.0087</v>
      </c>
      <c r="I5448" s="67"/>
      <c r="J5448" s="70">
        <v>160.58</v>
      </c>
      <c r="K5448" s="70"/>
      <c r="L5448" s="70">
        <f>TRUNC(TRUNC(H5448,8)*J5448,2)</f>
        <v>1.39</v>
      </c>
    </row>
    <row r="5449" ht="18" customHeight="1" spans="1:12">
      <c r="A5449" s="2"/>
      <c r="B5449" s="2"/>
      <c r="C5449" s="2"/>
      <c r="D5449" s="2"/>
      <c r="E5449" s="2"/>
      <c r="F5449" s="2"/>
      <c r="G5449" s="2"/>
      <c r="H5449" s="68" t="s">
        <v>2388</v>
      </c>
      <c r="I5449" s="68"/>
      <c r="J5449" s="68"/>
      <c r="K5449" s="68"/>
      <c r="L5449" s="71">
        <f>SUM(L5447:L5448)</f>
        <v>2.74</v>
      </c>
    </row>
    <row r="5450" ht="15" customHeight="1" spans="1:12">
      <c r="A5450" s="63" t="s">
        <v>2413</v>
      </c>
      <c r="B5450" s="63"/>
      <c r="C5450" s="63"/>
      <c r="D5450" s="64" t="s">
        <v>4</v>
      </c>
      <c r="E5450" s="64"/>
      <c r="F5450" s="64"/>
      <c r="G5450" s="64" t="s">
        <v>2297</v>
      </c>
      <c r="H5450" s="64" t="s">
        <v>2298</v>
      </c>
      <c r="I5450" s="64"/>
      <c r="J5450" s="64" t="s">
        <v>2299</v>
      </c>
      <c r="K5450" s="64"/>
      <c r="L5450" s="64" t="s">
        <v>2300</v>
      </c>
    </row>
    <row r="5451" ht="21" customHeight="1" spans="1:12">
      <c r="A5451" s="65" t="s">
        <v>2743</v>
      </c>
      <c r="B5451" s="66" t="s">
        <v>2744</v>
      </c>
      <c r="C5451" s="66"/>
      <c r="D5451" s="65" t="s">
        <v>14</v>
      </c>
      <c r="E5451" s="65"/>
      <c r="F5451" s="65"/>
      <c r="G5451" s="65" t="s">
        <v>2732</v>
      </c>
      <c r="H5451" s="67">
        <v>0.0054</v>
      </c>
      <c r="I5451" s="67"/>
      <c r="J5451" s="70">
        <v>6.39</v>
      </c>
      <c r="K5451" s="70"/>
      <c r="L5451" s="70">
        <f t="shared" ref="L5451:L5456" si="31">TRUNC(TRUNC(H5451,8)*J5451,2)</f>
        <v>0.03</v>
      </c>
    </row>
    <row r="5452" ht="21" customHeight="1" spans="1:12">
      <c r="A5452" s="65" t="s">
        <v>2604</v>
      </c>
      <c r="B5452" s="66" t="s">
        <v>2605</v>
      </c>
      <c r="C5452" s="66"/>
      <c r="D5452" s="65" t="s">
        <v>14</v>
      </c>
      <c r="E5452" s="65"/>
      <c r="F5452" s="65"/>
      <c r="G5452" s="65" t="s">
        <v>146</v>
      </c>
      <c r="H5452" s="67">
        <v>0.1184</v>
      </c>
      <c r="I5452" s="67"/>
      <c r="J5452" s="70">
        <v>9.5</v>
      </c>
      <c r="K5452" s="70"/>
      <c r="L5452" s="70">
        <f t="shared" si="31"/>
        <v>1.12</v>
      </c>
    </row>
    <row r="5453" ht="15" customHeight="1" spans="1:12">
      <c r="A5453" s="65" t="s">
        <v>2621</v>
      </c>
      <c r="B5453" s="66" t="s">
        <v>2622</v>
      </c>
      <c r="C5453" s="66"/>
      <c r="D5453" s="65" t="s">
        <v>14</v>
      </c>
      <c r="E5453" s="65"/>
      <c r="F5453" s="65"/>
      <c r="G5453" s="65" t="s">
        <v>193</v>
      </c>
      <c r="H5453" s="67">
        <v>0.0125</v>
      </c>
      <c r="I5453" s="67"/>
      <c r="J5453" s="70">
        <v>18.1</v>
      </c>
      <c r="K5453" s="70"/>
      <c r="L5453" s="70">
        <f t="shared" si="31"/>
        <v>0.22</v>
      </c>
    </row>
    <row r="5454" ht="21" customHeight="1" spans="1:12">
      <c r="A5454" s="65" t="s">
        <v>2751</v>
      </c>
      <c r="B5454" s="66" t="s">
        <v>2752</v>
      </c>
      <c r="C5454" s="66"/>
      <c r="D5454" s="65" t="s">
        <v>14</v>
      </c>
      <c r="E5454" s="65"/>
      <c r="F5454" s="65"/>
      <c r="G5454" s="65" t="s">
        <v>146</v>
      </c>
      <c r="H5454" s="67">
        <v>0.1408</v>
      </c>
      <c r="I5454" s="67"/>
      <c r="J5454" s="70">
        <v>3.32</v>
      </c>
      <c r="K5454" s="70"/>
      <c r="L5454" s="70">
        <f t="shared" si="31"/>
        <v>0.46</v>
      </c>
    </row>
    <row r="5455" ht="29.1" customHeight="1" spans="1:12">
      <c r="A5455" s="65" t="s">
        <v>2521</v>
      </c>
      <c r="B5455" s="66" t="s">
        <v>2522</v>
      </c>
      <c r="C5455" s="66"/>
      <c r="D5455" s="65" t="s">
        <v>14</v>
      </c>
      <c r="E5455" s="65"/>
      <c r="F5455" s="65"/>
      <c r="G5455" s="65" t="s">
        <v>146</v>
      </c>
      <c r="H5455" s="67">
        <v>0.4416</v>
      </c>
      <c r="I5455" s="67"/>
      <c r="J5455" s="70">
        <v>18.75</v>
      </c>
      <c r="K5455" s="70"/>
      <c r="L5455" s="70">
        <f t="shared" si="31"/>
        <v>8.28</v>
      </c>
    </row>
    <row r="5456" ht="21" customHeight="1" spans="1:12">
      <c r="A5456" s="65" t="s">
        <v>3590</v>
      </c>
      <c r="B5456" s="66" t="s">
        <v>3591</v>
      </c>
      <c r="C5456" s="66"/>
      <c r="D5456" s="65" t="s">
        <v>14</v>
      </c>
      <c r="E5456" s="65"/>
      <c r="F5456" s="65"/>
      <c r="G5456" s="65" t="s">
        <v>35</v>
      </c>
      <c r="H5456" s="67">
        <v>131.8188</v>
      </c>
      <c r="I5456" s="67"/>
      <c r="J5456" s="70">
        <v>0.64</v>
      </c>
      <c r="K5456" s="70"/>
      <c r="L5456" s="70">
        <f t="shared" si="31"/>
        <v>84.36</v>
      </c>
    </row>
    <row r="5457" ht="15" customHeight="1" spans="1:12">
      <c r="A5457" s="2"/>
      <c r="B5457" s="2"/>
      <c r="C5457" s="2"/>
      <c r="D5457" s="2"/>
      <c r="E5457" s="2"/>
      <c r="F5457" s="2"/>
      <c r="G5457" s="2"/>
      <c r="H5457" s="68" t="s">
        <v>2424</v>
      </c>
      <c r="I5457" s="68"/>
      <c r="J5457" s="68"/>
      <c r="K5457" s="68"/>
      <c r="L5457" s="71">
        <f>SUM(L5451:L5456)</f>
        <v>94.47</v>
      </c>
    </row>
    <row r="5458" ht="15" customHeight="1" spans="1:12">
      <c r="A5458" s="63" t="s">
        <v>2389</v>
      </c>
      <c r="B5458" s="63"/>
      <c r="C5458" s="63"/>
      <c r="D5458" s="64" t="s">
        <v>4</v>
      </c>
      <c r="E5458" s="64"/>
      <c r="F5458" s="64"/>
      <c r="G5458" s="64" t="s">
        <v>2297</v>
      </c>
      <c r="H5458" s="64" t="s">
        <v>2298</v>
      </c>
      <c r="I5458" s="64"/>
      <c r="J5458" s="64" t="s">
        <v>2299</v>
      </c>
      <c r="K5458" s="64"/>
      <c r="L5458" s="64" t="s">
        <v>2300</v>
      </c>
    </row>
    <row r="5459" ht="15" customHeight="1" spans="1:12">
      <c r="A5459" s="65" t="s">
        <v>2630</v>
      </c>
      <c r="B5459" s="66" t="s">
        <v>2631</v>
      </c>
      <c r="C5459" s="66"/>
      <c r="D5459" s="65" t="s">
        <v>14</v>
      </c>
      <c r="E5459" s="65"/>
      <c r="F5459" s="65"/>
      <c r="G5459" s="65" t="s">
        <v>2392</v>
      </c>
      <c r="H5459" s="67">
        <v>5.0944</v>
      </c>
      <c r="I5459" s="67"/>
      <c r="J5459" s="70">
        <v>32.27</v>
      </c>
      <c r="K5459" s="70"/>
      <c r="L5459" s="70">
        <f>TRUNC(TRUNC(H5459,8)*J5459,2)</f>
        <v>164.39</v>
      </c>
    </row>
    <row r="5460" ht="15" customHeight="1" spans="1:12">
      <c r="A5460" s="65" t="s">
        <v>2395</v>
      </c>
      <c r="B5460" s="66" t="s">
        <v>2396</v>
      </c>
      <c r="C5460" s="66"/>
      <c r="D5460" s="65" t="s">
        <v>14</v>
      </c>
      <c r="E5460" s="65"/>
      <c r="F5460" s="65"/>
      <c r="G5460" s="65" t="s">
        <v>2392</v>
      </c>
      <c r="H5460" s="67">
        <v>4.0028</v>
      </c>
      <c r="I5460" s="67"/>
      <c r="J5460" s="70">
        <v>23.23</v>
      </c>
      <c r="K5460" s="70"/>
      <c r="L5460" s="70">
        <f>TRUNC(TRUNC(H5460,8)*J5460,2)</f>
        <v>92.98</v>
      </c>
    </row>
    <row r="5461" ht="18" customHeight="1" spans="1:12">
      <c r="A5461" s="2"/>
      <c r="B5461" s="2"/>
      <c r="C5461" s="2"/>
      <c r="D5461" s="2"/>
      <c r="E5461" s="2"/>
      <c r="F5461" s="2"/>
      <c r="G5461" s="2"/>
      <c r="H5461" s="68" t="s">
        <v>2393</v>
      </c>
      <c r="I5461" s="68"/>
      <c r="J5461" s="68"/>
      <c r="K5461" s="68"/>
      <c r="L5461" s="71">
        <f>SUM(L5459:L5460)</f>
        <v>257.37</v>
      </c>
    </row>
    <row r="5462" ht="15" customHeight="1" spans="1:12">
      <c r="A5462" s="63" t="s">
        <v>2314</v>
      </c>
      <c r="B5462" s="63"/>
      <c r="C5462" s="63"/>
      <c r="D5462" s="64" t="s">
        <v>4</v>
      </c>
      <c r="E5462" s="64"/>
      <c r="F5462" s="64"/>
      <c r="G5462" s="64" t="s">
        <v>2297</v>
      </c>
      <c r="H5462" s="64" t="s">
        <v>2298</v>
      </c>
      <c r="I5462" s="64"/>
      <c r="J5462" s="64" t="s">
        <v>2299</v>
      </c>
      <c r="K5462" s="64"/>
      <c r="L5462" s="64" t="s">
        <v>2300</v>
      </c>
    </row>
    <row r="5463" ht="29.1" customHeight="1" spans="1:12">
      <c r="A5463" s="65" t="s">
        <v>2632</v>
      </c>
      <c r="B5463" s="66" t="s">
        <v>2633</v>
      </c>
      <c r="C5463" s="66"/>
      <c r="D5463" s="65" t="s">
        <v>14</v>
      </c>
      <c r="E5463" s="65"/>
      <c r="F5463" s="65"/>
      <c r="G5463" s="65" t="s">
        <v>51</v>
      </c>
      <c r="H5463" s="67">
        <v>0.1156</v>
      </c>
      <c r="I5463" s="67"/>
      <c r="J5463" s="70">
        <v>648.67</v>
      </c>
      <c r="K5463" s="70"/>
      <c r="L5463" s="70">
        <f>TRUNC(TRUNC(H5463,8)*J5463,2)</f>
        <v>74.98</v>
      </c>
    </row>
    <row r="5464" ht="29.1" customHeight="1" spans="1:12">
      <c r="A5464" s="65" t="s">
        <v>3592</v>
      </c>
      <c r="B5464" s="66" t="s">
        <v>3593</v>
      </c>
      <c r="C5464" s="66"/>
      <c r="D5464" s="65" t="s">
        <v>14</v>
      </c>
      <c r="E5464" s="65"/>
      <c r="F5464" s="65"/>
      <c r="G5464" s="65" t="s">
        <v>51</v>
      </c>
      <c r="H5464" s="67">
        <v>0.0148</v>
      </c>
      <c r="I5464" s="67"/>
      <c r="J5464" s="70">
        <v>580.72</v>
      </c>
      <c r="K5464" s="70"/>
      <c r="L5464" s="70">
        <f>TRUNC(TRUNC(H5464,8)*J5464,2)</f>
        <v>8.59</v>
      </c>
    </row>
    <row r="5465" ht="29.1" customHeight="1" spans="1:12">
      <c r="A5465" s="65" t="s">
        <v>3902</v>
      </c>
      <c r="B5465" s="66" t="s">
        <v>3903</v>
      </c>
      <c r="C5465" s="66"/>
      <c r="D5465" s="65" t="s">
        <v>14</v>
      </c>
      <c r="E5465" s="65"/>
      <c r="F5465" s="65"/>
      <c r="G5465" s="65" t="s">
        <v>51</v>
      </c>
      <c r="H5465" s="67">
        <v>0.0744</v>
      </c>
      <c r="I5465" s="67"/>
      <c r="J5465" s="70">
        <v>517.07</v>
      </c>
      <c r="K5465" s="70"/>
      <c r="L5465" s="70">
        <f>TRUNC(TRUNC(H5465,8)*J5465,2)</f>
        <v>38.47</v>
      </c>
    </row>
    <row r="5466" ht="29.1" customHeight="1" spans="1:12">
      <c r="A5466" s="65" t="s">
        <v>2657</v>
      </c>
      <c r="B5466" s="66" t="s">
        <v>2658</v>
      </c>
      <c r="C5466" s="66"/>
      <c r="D5466" s="65" t="s">
        <v>14</v>
      </c>
      <c r="E5466" s="65"/>
      <c r="F5466" s="65"/>
      <c r="G5466" s="65" t="s">
        <v>51</v>
      </c>
      <c r="H5466" s="67">
        <v>0.0448</v>
      </c>
      <c r="I5466" s="67"/>
      <c r="J5466" s="70">
        <v>2654.18</v>
      </c>
      <c r="K5466" s="70"/>
      <c r="L5466" s="70">
        <f>TRUNC(TRUNC(H5466,8)*J5466,2)</f>
        <v>118.9</v>
      </c>
    </row>
    <row r="5467" ht="21" customHeight="1" spans="1:12">
      <c r="A5467" s="65" t="s">
        <v>3904</v>
      </c>
      <c r="B5467" s="66" t="s">
        <v>3905</v>
      </c>
      <c r="C5467" s="66"/>
      <c r="D5467" s="65" t="s">
        <v>14</v>
      </c>
      <c r="E5467" s="65"/>
      <c r="F5467" s="65"/>
      <c r="G5467" s="65" t="s">
        <v>41</v>
      </c>
      <c r="H5467" s="67">
        <v>0.81</v>
      </c>
      <c r="I5467" s="67"/>
      <c r="J5467" s="70">
        <v>7.15</v>
      </c>
      <c r="K5467" s="70"/>
      <c r="L5467" s="70">
        <f>TRUNC(TRUNC(H5467,8)*J5467,2)</f>
        <v>5.79</v>
      </c>
    </row>
    <row r="5468" ht="15" customHeight="1" spans="1:12">
      <c r="A5468" s="2"/>
      <c r="B5468" s="2"/>
      <c r="C5468" s="2"/>
      <c r="D5468" s="2"/>
      <c r="E5468" s="2"/>
      <c r="F5468" s="2"/>
      <c r="G5468" s="2"/>
      <c r="H5468" s="68" t="s">
        <v>2317</v>
      </c>
      <c r="I5468" s="68"/>
      <c r="J5468" s="68"/>
      <c r="K5468" s="68"/>
      <c r="L5468" s="71">
        <f>SUM(L5463:L5467)</f>
        <v>246.73</v>
      </c>
    </row>
    <row r="5469" ht="15" customHeight="1" spans="1:12">
      <c r="A5469" s="2"/>
      <c r="B5469" s="2"/>
      <c r="C5469" s="2"/>
      <c r="D5469" s="2"/>
      <c r="E5469" s="2"/>
      <c r="F5469" s="2"/>
      <c r="G5469" s="2"/>
      <c r="H5469" s="69" t="s">
        <v>2318</v>
      </c>
      <c r="I5469" s="69"/>
      <c r="J5469" s="69"/>
      <c r="K5469" s="69"/>
      <c r="L5469" s="72">
        <f>SUM(L5449,L5457,L5461,L5468)</f>
        <v>601.31</v>
      </c>
    </row>
    <row r="5470" ht="9.95" customHeight="1" spans="1:12">
      <c r="A5470" s="2"/>
      <c r="B5470" s="2"/>
      <c r="C5470" s="2"/>
      <c r="D5470" s="2"/>
      <c r="E5470" s="2"/>
      <c r="F5470" s="2"/>
      <c r="G5470" s="2"/>
      <c r="H5470" s="61"/>
      <c r="I5470" s="61"/>
      <c r="J5470" s="61"/>
      <c r="K5470" s="61"/>
      <c r="L5470" s="61"/>
    </row>
    <row r="5471" ht="20.1" customHeight="1" spans="1:12">
      <c r="A5471" s="62" t="s">
        <v>4086</v>
      </c>
      <c r="B5471" s="62"/>
      <c r="C5471" s="62"/>
      <c r="D5471" s="62"/>
      <c r="E5471" s="62"/>
      <c r="F5471" s="62"/>
      <c r="G5471" s="62"/>
      <c r="H5471" s="62"/>
      <c r="I5471" s="62"/>
      <c r="J5471" s="62"/>
      <c r="K5471" s="62"/>
      <c r="L5471" s="62"/>
    </row>
    <row r="5472" ht="15" customHeight="1" spans="1:12">
      <c r="A5472" s="63" t="s">
        <v>2413</v>
      </c>
      <c r="B5472" s="63"/>
      <c r="C5472" s="63"/>
      <c r="D5472" s="64" t="s">
        <v>4</v>
      </c>
      <c r="E5472" s="64"/>
      <c r="F5472" s="64"/>
      <c r="G5472" s="64" t="s">
        <v>2297</v>
      </c>
      <c r="H5472" s="64" t="s">
        <v>2298</v>
      </c>
      <c r="I5472" s="64"/>
      <c r="J5472" s="64" t="s">
        <v>2299</v>
      </c>
      <c r="K5472" s="64"/>
      <c r="L5472" s="64" t="s">
        <v>2300</v>
      </c>
    </row>
    <row r="5473" ht="21" customHeight="1" spans="1:12">
      <c r="A5473" s="65" t="s">
        <v>4087</v>
      </c>
      <c r="B5473" s="66" t="s">
        <v>4088</v>
      </c>
      <c r="C5473" s="66"/>
      <c r="D5473" s="65" t="s">
        <v>14</v>
      </c>
      <c r="E5473" s="65"/>
      <c r="F5473" s="65"/>
      <c r="G5473" s="65" t="s">
        <v>35</v>
      </c>
      <c r="H5473" s="67">
        <v>2</v>
      </c>
      <c r="I5473" s="67"/>
      <c r="J5473" s="70">
        <v>55.42</v>
      </c>
      <c r="K5473" s="70"/>
      <c r="L5473" s="70">
        <f>ROUND(ROUND(H5473,8)*J5473,2)</f>
        <v>110.84</v>
      </c>
    </row>
    <row r="5474" ht="15" customHeight="1" spans="1:12">
      <c r="A5474" s="2"/>
      <c r="B5474" s="2"/>
      <c r="C5474" s="2"/>
      <c r="D5474" s="2"/>
      <c r="E5474" s="2"/>
      <c r="F5474" s="2"/>
      <c r="G5474" s="2"/>
      <c r="H5474" s="68" t="s">
        <v>2424</v>
      </c>
      <c r="I5474" s="68"/>
      <c r="J5474" s="68"/>
      <c r="K5474" s="68"/>
      <c r="L5474" s="71">
        <f>SUM(L5473:L5473)</f>
        <v>110.84</v>
      </c>
    </row>
    <row r="5475" ht="15" customHeight="1" spans="1:12">
      <c r="A5475" s="63" t="s">
        <v>2314</v>
      </c>
      <c r="B5475" s="63"/>
      <c r="C5475" s="63"/>
      <c r="D5475" s="64" t="s">
        <v>4</v>
      </c>
      <c r="E5475" s="64"/>
      <c r="F5475" s="64"/>
      <c r="G5475" s="64" t="s">
        <v>2297</v>
      </c>
      <c r="H5475" s="64" t="s">
        <v>2298</v>
      </c>
      <c r="I5475" s="64"/>
      <c r="J5475" s="64" t="s">
        <v>2299</v>
      </c>
      <c r="K5475" s="64"/>
      <c r="L5475" s="64" t="s">
        <v>2300</v>
      </c>
    </row>
    <row r="5476" ht="21" customHeight="1" spans="1:12">
      <c r="A5476" s="65" t="s">
        <v>4089</v>
      </c>
      <c r="B5476" s="66" t="s">
        <v>4090</v>
      </c>
      <c r="C5476" s="66"/>
      <c r="D5476" s="65" t="s">
        <v>14</v>
      </c>
      <c r="E5476" s="65"/>
      <c r="F5476" s="65"/>
      <c r="G5476" s="65" t="s">
        <v>35</v>
      </c>
      <c r="H5476" s="67">
        <v>1</v>
      </c>
      <c r="I5476" s="67"/>
      <c r="J5476" s="70">
        <v>230.05</v>
      </c>
      <c r="K5476" s="70"/>
      <c r="L5476" s="70">
        <f>ROUND(ROUND(H5476,8)*J5476,2)</f>
        <v>230.05</v>
      </c>
    </row>
    <row r="5477" ht="29.1" customHeight="1" spans="1:12">
      <c r="A5477" s="65" t="s">
        <v>4091</v>
      </c>
      <c r="B5477" s="66" t="s">
        <v>4092</v>
      </c>
      <c r="C5477" s="66"/>
      <c r="D5477" s="65" t="s">
        <v>14</v>
      </c>
      <c r="E5477" s="65"/>
      <c r="F5477" s="65"/>
      <c r="G5477" s="65" t="s">
        <v>146</v>
      </c>
      <c r="H5477" s="67">
        <v>0.9</v>
      </c>
      <c r="I5477" s="67"/>
      <c r="J5477" s="70">
        <v>113.84</v>
      </c>
      <c r="K5477" s="70"/>
      <c r="L5477" s="70">
        <f>ROUND(ROUND(H5477,8)*J5477,2)</f>
        <v>102.46</v>
      </c>
    </row>
    <row r="5478" ht="15" customHeight="1" spans="1:12">
      <c r="A5478" s="2"/>
      <c r="B5478" s="2"/>
      <c r="C5478" s="2"/>
      <c r="D5478" s="2"/>
      <c r="E5478" s="2"/>
      <c r="F5478" s="2"/>
      <c r="G5478" s="2"/>
      <c r="H5478" s="68" t="s">
        <v>2317</v>
      </c>
      <c r="I5478" s="68"/>
      <c r="J5478" s="68"/>
      <c r="K5478" s="68"/>
      <c r="L5478" s="71">
        <f>SUM(L5476:L5477)</f>
        <v>332.51</v>
      </c>
    </row>
    <row r="5479" ht="15" customHeight="1" spans="1:12">
      <c r="A5479" s="93" t="s">
        <v>4093</v>
      </c>
      <c r="B5479" s="93"/>
      <c r="C5479" s="93"/>
      <c r="D5479" s="93"/>
      <c r="E5479" s="2"/>
      <c r="F5479" s="2"/>
      <c r="G5479" s="2"/>
      <c r="H5479" s="69" t="s">
        <v>2318</v>
      </c>
      <c r="I5479" s="69"/>
      <c r="J5479" s="69"/>
      <c r="K5479" s="69"/>
      <c r="L5479" s="72">
        <v>443.35</v>
      </c>
    </row>
    <row r="5480" ht="9" customHeight="1" spans="1:12">
      <c r="A5480" s="93"/>
      <c r="B5480" s="93"/>
      <c r="C5480" s="93"/>
      <c r="D5480" s="93"/>
      <c r="E5480" s="2"/>
      <c r="F5480" s="2"/>
      <c r="G5480" s="2"/>
      <c r="H5480" s="2"/>
      <c r="I5480" s="2"/>
      <c r="J5480" s="2"/>
      <c r="K5480" s="2"/>
      <c r="L5480" s="2"/>
    </row>
    <row r="5481" ht="9.95" customHeight="1" spans="1:12">
      <c r="A5481" s="2"/>
      <c r="B5481" s="2"/>
      <c r="C5481" s="2"/>
      <c r="D5481" s="2"/>
      <c r="E5481" s="2"/>
      <c r="F5481" s="2"/>
      <c r="G5481" s="2"/>
      <c r="H5481" s="61"/>
      <c r="I5481" s="61"/>
      <c r="J5481" s="61"/>
      <c r="K5481" s="61"/>
      <c r="L5481" s="61"/>
    </row>
    <row r="5482" ht="20.1" customHeight="1" spans="1:12">
      <c r="A5482" s="62" t="s">
        <v>4094</v>
      </c>
      <c r="B5482" s="62"/>
      <c r="C5482" s="62"/>
      <c r="D5482" s="62"/>
      <c r="E5482" s="62"/>
      <c r="F5482" s="62"/>
      <c r="G5482" s="62"/>
      <c r="H5482" s="62"/>
      <c r="I5482" s="62"/>
      <c r="J5482" s="62"/>
      <c r="K5482" s="62"/>
      <c r="L5482" s="62"/>
    </row>
    <row r="5483" ht="15" customHeight="1" spans="1:12">
      <c r="A5483" s="63" t="s">
        <v>2413</v>
      </c>
      <c r="B5483" s="63"/>
      <c r="C5483" s="63"/>
      <c r="D5483" s="64" t="s">
        <v>4</v>
      </c>
      <c r="E5483" s="64"/>
      <c r="F5483" s="64"/>
      <c r="G5483" s="64" t="s">
        <v>2297</v>
      </c>
      <c r="H5483" s="64" t="s">
        <v>2298</v>
      </c>
      <c r="I5483" s="64"/>
      <c r="J5483" s="64" t="s">
        <v>2299</v>
      </c>
      <c r="K5483" s="64"/>
      <c r="L5483" s="64" t="s">
        <v>2300</v>
      </c>
    </row>
    <row r="5484" ht="21" customHeight="1" spans="1:12">
      <c r="A5484" s="65" t="s">
        <v>4039</v>
      </c>
      <c r="B5484" s="66" t="s">
        <v>4040</v>
      </c>
      <c r="C5484" s="66"/>
      <c r="D5484" s="65" t="s">
        <v>14</v>
      </c>
      <c r="E5484" s="65"/>
      <c r="F5484" s="65"/>
      <c r="G5484" s="65" t="s">
        <v>35</v>
      </c>
      <c r="H5484" s="67">
        <v>2</v>
      </c>
      <c r="I5484" s="67"/>
      <c r="J5484" s="70">
        <v>3.95</v>
      </c>
      <c r="K5484" s="70"/>
      <c r="L5484" s="70">
        <f>TRUNC(TRUNC(H5484,8)*J5484,2)</f>
        <v>7.9</v>
      </c>
    </row>
    <row r="5485" ht="21" customHeight="1" spans="1:12">
      <c r="A5485" s="65" t="s">
        <v>4095</v>
      </c>
      <c r="B5485" s="66" t="s">
        <v>4096</v>
      </c>
      <c r="C5485" s="66"/>
      <c r="D5485" s="65" t="s">
        <v>14</v>
      </c>
      <c r="E5485" s="65"/>
      <c r="F5485" s="65"/>
      <c r="G5485" s="65" t="s">
        <v>35</v>
      </c>
      <c r="H5485" s="67">
        <v>1</v>
      </c>
      <c r="I5485" s="67"/>
      <c r="J5485" s="70">
        <v>15.75</v>
      </c>
      <c r="K5485" s="70"/>
      <c r="L5485" s="70">
        <f>TRUNC(TRUNC(H5485,8)*J5485,2)</f>
        <v>15.75</v>
      </c>
    </row>
    <row r="5486" ht="29.1" customHeight="1" spans="1:12">
      <c r="A5486" s="65" t="s">
        <v>3977</v>
      </c>
      <c r="B5486" s="66" t="s">
        <v>3978</v>
      </c>
      <c r="C5486" s="66"/>
      <c r="D5486" s="65" t="s">
        <v>14</v>
      </c>
      <c r="E5486" s="65"/>
      <c r="F5486" s="65"/>
      <c r="G5486" s="65" t="s">
        <v>35</v>
      </c>
      <c r="H5486" s="67">
        <v>0.115</v>
      </c>
      <c r="I5486" s="67"/>
      <c r="J5486" s="70">
        <v>26.07</v>
      </c>
      <c r="K5486" s="70"/>
      <c r="L5486" s="70">
        <f>TRUNC(TRUNC(H5486,8)*J5486,2)</f>
        <v>2.99</v>
      </c>
    </row>
    <row r="5487" ht="15" customHeight="1" spans="1:12">
      <c r="A5487" s="2"/>
      <c r="B5487" s="2"/>
      <c r="C5487" s="2"/>
      <c r="D5487" s="2"/>
      <c r="E5487" s="2"/>
      <c r="F5487" s="2"/>
      <c r="G5487" s="2"/>
      <c r="H5487" s="68" t="s">
        <v>2424</v>
      </c>
      <c r="I5487" s="68"/>
      <c r="J5487" s="68"/>
      <c r="K5487" s="68"/>
      <c r="L5487" s="71">
        <f>SUM(L5484:L5486)</f>
        <v>26.64</v>
      </c>
    </row>
    <row r="5488" ht="15" customHeight="1" spans="1:12">
      <c r="A5488" s="63" t="s">
        <v>2389</v>
      </c>
      <c r="B5488" s="63"/>
      <c r="C5488" s="63"/>
      <c r="D5488" s="64" t="s">
        <v>4</v>
      </c>
      <c r="E5488" s="64"/>
      <c r="F5488" s="64"/>
      <c r="G5488" s="64" t="s">
        <v>2297</v>
      </c>
      <c r="H5488" s="64" t="s">
        <v>2298</v>
      </c>
      <c r="I5488" s="64"/>
      <c r="J5488" s="64" t="s">
        <v>2299</v>
      </c>
      <c r="K5488" s="64"/>
      <c r="L5488" s="64" t="s">
        <v>2300</v>
      </c>
    </row>
    <row r="5489" ht="21" customHeight="1" spans="1:12">
      <c r="A5489" s="65" t="s">
        <v>2673</v>
      </c>
      <c r="B5489" s="66" t="s">
        <v>2674</v>
      </c>
      <c r="C5489" s="66"/>
      <c r="D5489" s="65" t="s">
        <v>14</v>
      </c>
      <c r="E5489" s="65"/>
      <c r="F5489" s="65"/>
      <c r="G5489" s="65" t="s">
        <v>2392</v>
      </c>
      <c r="H5489" s="67">
        <v>0.2729</v>
      </c>
      <c r="I5489" s="67"/>
      <c r="J5489" s="70">
        <v>23.37</v>
      </c>
      <c r="K5489" s="70"/>
      <c r="L5489" s="70">
        <f>TRUNC(TRUNC(H5489,8)*J5489,2)</f>
        <v>6.37</v>
      </c>
    </row>
    <row r="5490" ht="21" customHeight="1" spans="1:12">
      <c r="A5490" s="65" t="s">
        <v>2675</v>
      </c>
      <c r="B5490" s="66" t="s">
        <v>2676</v>
      </c>
      <c r="C5490" s="66"/>
      <c r="D5490" s="65" t="s">
        <v>14</v>
      </c>
      <c r="E5490" s="65"/>
      <c r="F5490" s="65"/>
      <c r="G5490" s="65" t="s">
        <v>2392</v>
      </c>
      <c r="H5490" s="67">
        <v>0.2729</v>
      </c>
      <c r="I5490" s="67"/>
      <c r="J5490" s="70">
        <v>31.5</v>
      </c>
      <c r="K5490" s="70"/>
      <c r="L5490" s="70">
        <f>TRUNC(TRUNC(H5490,8)*J5490,2)</f>
        <v>8.59</v>
      </c>
    </row>
    <row r="5491" ht="18" customHeight="1" spans="1:12">
      <c r="A5491" s="2"/>
      <c r="B5491" s="2"/>
      <c r="C5491" s="2"/>
      <c r="D5491" s="2"/>
      <c r="E5491" s="2"/>
      <c r="F5491" s="2"/>
      <c r="G5491" s="2"/>
      <c r="H5491" s="68" t="s">
        <v>2393</v>
      </c>
      <c r="I5491" s="68"/>
      <c r="J5491" s="68"/>
      <c r="K5491" s="68"/>
      <c r="L5491" s="71">
        <f>SUM(L5489:L5490)</f>
        <v>14.96</v>
      </c>
    </row>
    <row r="5492" ht="15" customHeight="1" spans="1:12">
      <c r="A5492" s="2"/>
      <c r="B5492" s="2"/>
      <c r="C5492" s="2"/>
      <c r="D5492" s="2"/>
      <c r="E5492" s="2"/>
      <c r="F5492" s="2"/>
      <c r="G5492" s="2"/>
      <c r="H5492" s="69" t="s">
        <v>2318</v>
      </c>
      <c r="I5492" s="69"/>
      <c r="J5492" s="69"/>
      <c r="K5492" s="69"/>
      <c r="L5492" s="72">
        <f>SUM(L5487,L5491)</f>
        <v>41.6</v>
      </c>
    </row>
    <row r="5493" ht="9.95" customHeight="1" spans="1:12">
      <c r="A5493" s="2"/>
      <c r="B5493" s="2"/>
      <c r="C5493" s="2"/>
      <c r="D5493" s="2"/>
      <c r="E5493" s="2"/>
      <c r="F5493" s="2"/>
      <c r="G5493" s="2"/>
      <c r="H5493" s="61"/>
      <c r="I5493" s="61"/>
      <c r="J5493" s="61"/>
      <c r="K5493" s="61"/>
      <c r="L5493" s="61"/>
    </row>
    <row r="5494" ht="20.1" customHeight="1" spans="1:12">
      <c r="A5494" s="62" t="s">
        <v>4097</v>
      </c>
      <c r="B5494" s="62"/>
      <c r="C5494" s="62"/>
      <c r="D5494" s="62"/>
      <c r="E5494" s="62"/>
      <c r="F5494" s="62"/>
      <c r="G5494" s="62"/>
      <c r="H5494" s="62"/>
      <c r="I5494" s="62"/>
      <c r="J5494" s="62"/>
      <c r="K5494" s="62"/>
      <c r="L5494" s="62"/>
    </row>
    <row r="5495" ht="15" customHeight="1" spans="1:12">
      <c r="A5495" s="63" t="s">
        <v>2413</v>
      </c>
      <c r="B5495" s="63"/>
      <c r="C5495" s="63"/>
      <c r="D5495" s="64" t="s">
        <v>4</v>
      </c>
      <c r="E5495" s="64"/>
      <c r="F5495" s="64"/>
      <c r="G5495" s="64" t="s">
        <v>2297</v>
      </c>
      <c r="H5495" s="64" t="s">
        <v>2298</v>
      </c>
      <c r="I5495" s="64"/>
      <c r="J5495" s="64" t="s">
        <v>2299</v>
      </c>
      <c r="K5495" s="64"/>
      <c r="L5495" s="64" t="s">
        <v>2300</v>
      </c>
    </row>
    <row r="5496" ht="21" customHeight="1" spans="1:12">
      <c r="A5496" s="65" t="s">
        <v>4039</v>
      </c>
      <c r="B5496" s="66" t="s">
        <v>4040</v>
      </c>
      <c r="C5496" s="66"/>
      <c r="D5496" s="65" t="s">
        <v>14</v>
      </c>
      <c r="E5496" s="65"/>
      <c r="F5496" s="65"/>
      <c r="G5496" s="65" t="s">
        <v>35</v>
      </c>
      <c r="H5496" s="67">
        <v>2</v>
      </c>
      <c r="I5496" s="67"/>
      <c r="J5496" s="70">
        <v>3.95</v>
      </c>
      <c r="K5496" s="70"/>
      <c r="L5496" s="70">
        <f>TRUNC(TRUNC(H5496,8)*J5496,2)</f>
        <v>7.9</v>
      </c>
    </row>
    <row r="5497" ht="21" customHeight="1" spans="1:12">
      <c r="A5497" s="65" t="s">
        <v>4095</v>
      </c>
      <c r="B5497" s="66" t="s">
        <v>4096</v>
      </c>
      <c r="C5497" s="66"/>
      <c r="D5497" s="65" t="s">
        <v>14</v>
      </c>
      <c r="E5497" s="65"/>
      <c r="F5497" s="65"/>
      <c r="G5497" s="65" t="s">
        <v>35</v>
      </c>
      <c r="H5497" s="67">
        <v>1</v>
      </c>
      <c r="I5497" s="67"/>
      <c r="J5497" s="70">
        <v>15.75</v>
      </c>
      <c r="K5497" s="70"/>
      <c r="L5497" s="70">
        <f>TRUNC(TRUNC(H5497,8)*J5497,2)</f>
        <v>15.75</v>
      </c>
    </row>
    <row r="5498" ht="29.1" customHeight="1" spans="1:12">
      <c r="A5498" s="65" t="s">
        <v>3977</v>
      </c>
      <c r="B5498" s="66" t="s">
        <v>3978</v>
      </c>
      <c r="C5498" s="66"/>
      <c r="D5498" s="65" t="s">
        <v>14</v>
      </c>
      <c r="E5498" s="65"/>
      <c r="F5498" s="65"/>
      <c r="G5498" s="65" t="s">
        <v>35</v>
      </c>
      <c r="H5498" s="67">
        <v>0.115</v>
      </c>
      <c r="I5498" s="67"/>
      <c r="J5498" s="70">
        <v>26.07</v>
      </c>
      <c r="K5498" s="70"/>
      <c r="L5498" s="70">
        <f>TRUNC(TRUNC(H5498,8)*J5498,2)</f>
        <v>2.99</v>
      </c>
    </row>
    <row r="5499" ht="15" customHeight="1" spans="1:12">
      <c r="A5499" s="2"/>
      <c r="B5499" s="2"/>
      <c r="C5499" s="2"/>
      <c r="D5499" s="2"/>
      <c r="E5499" s="2"/>
      <c r="F5499" s="2"/>
      <c r="G5499" s="2"/>
      <c r="H5499" s="68" t="s">
        <v>2424</v>
      </c>
      <c r="I5499" s="68"/>
      <c r="J5499" s="68"/>
      <c r="K5499" s="68"/>
      <c r="L5499" s="71">
        <f>SUM(L5496:L5498)</f>
        <v>26.64</v>
      </c>
    </row>
    <row r="5500" ht="15" customHeight="1" spans="1:12">
      <c r="A5500" s="63" t="s">
        <v>2389</v>
      </c>
      <c r="B5500" s="63"/>
      <c r="C5500" s="63"/>
      <c r="D5500" s="64" t="s">
        <v>4</v>
      </c>
      <c r="E5500" s="64"/>
      <c r="F5500" s="64"/>
      <c r="G5500" s="64" t="s">
        <v>2297</v>
      </c>
      <c r="H5500" s="64" t="s">
        <v>2298</v>
      </c>
      <c r="I5500" s="64"/>
      <c r="J5500" s="64" t="s">
        <v>2299</v>
      </c>
      <c r="K5500" s="64"/>
      <c r="L5500" s="64" t="s">
        <v>2300</v>
      </c>
    </row>
    <row r="5501" ht="21" customHeight="1" spans="1:12">
      <c r="A5501" s="65" t="s">
        <v>2673</v>
      </c>
      <c r="B5501" s="66" t="s">
        <v>2674</v>
      </c>
      <c r="C5501" s="66"/>
      <c r="D5501" s="65" t="s">
        <v>14</v>
      </c>
      <c r="E5501" s="65"/>
      <c r="F5501" s="65"/>
      <c r="G5501" s="65" t="s">
        <v>2392</v>
      </c>
      <c r="H5501" s="67">
        <v>0.1288</v>
      </c>
      <c r="I5501" s="67"/>
      <c r="J5501" s="70">
        <v>23.37</v>
      </c>
      <c r="K5501" s="70"/>
      <c r="L5501" s="70">
        <f>TRUNC(TRUNC(H5501,8)*J5501,2)</f>
        <v>3.01</v>
      </c>
    </row>
    <row r="5502" ht="21" customHeight="1" spans="1:12">
      <c r="A5502" s="65" t="s">
        <v>2675</v>
      </c>
      <c r="B5502" s="66" t="s">
        <v>2676</v>
      </c>
      <c r="C5502" s="66"/>
      <c r="D5502" s="65" t="s">
        <v>14</v>
      </c>
      <c r="E5502" s="65"/>
      <c r="F5502" s="65"/>
      <c r="G5502" s="65" t="s">
        <v>2392</v>
      </c>
      <c r="H5502" s="67">
        <v>0.1288</v>
      </c>
      <c r="I5502" s="67"/>
      <c r="J5502" s="70">
        <v>31.5</v>
      </c>
      <c r="K5502" s="70"/>
      <c r="L5502" s="70">
        <f>TRUNC(TRUNC(H5502,8)*J5502,2)</f>
        <v>4.05</v>
      </c>
    </row>
    <row r="5503" ht="18" customHeight="1" spans="1:12">
      <c r="A5503" s="2"/>
      <c r="B5503" s="2"/>
      <c r="C5503" s="2"/>
      <c r="D5503" s="2"/>
      <c r="E5503" s="2"/>
      <c r="F5503" s="2"/>
      <c r="G5503" s="2"/>
      <c r="H5503" s="68" t="s">
        <v>2393</v>
      </c>
      <c r="I5503" s="68"/>
      <c r="J5503" s="68"/>
      <c r="K5503" s="68"/>
      <c r="L5503" s="71">
        <f>SUM(L5501:L5502)</f>
        <v>7.06</v>
      </c>
    </row>
    <row r="5504" ht="15" customHeight="1" spans="1:12">
      <c r="A5504" s="2"/>
      <c r="B5504" s="2"/>
      <c r="C5504" s="2"/>
      <c r="D5504" s="2"/>
      <c r="E5504" s="2"/>
      <c r="F5504" s="2"/>
      <c r="G5504" s="2"/>
      <c r="H5504" s="69" t="s">
        <v>2318</v>
      </c>
      <c r="I5504" s="69"/>
      <c r="J5504" s="69"/>
      <c r="K5504" s="69"/>
      <c r="L5504" s="72">
        <f>SUM(L5499,L5503)</f>
        <v>33.7</v>
      </c>
    </row>
    <row r="5505" ht="9.95" customHeight="1" spans="1:12">
      <c r="A5505" s="2"/>
      <c r="B5505" s="2"/>
      <c r="C5505" s="2"/>
      <c r="D5505" s="2"/>
      <c r="E5505" s="2"/>
      <c r="F5505" s="2"/>
      <c r="G5505" s="2"/>
      <c r="H5505" s="61"/>
      <c r="I5505" s="61"/>
      <c r="J5505" s="61"/>
      <c r="K5505" s="61"/>
      <c r="L5505" s="61"/>
    </row>
    <row r="5506" ht="20.1" customHeight="1" spans="1:12">
      <c r="A5506" s="62" t="s">
        <v>4098</v>
      </c>
      <c r="B5506" s="62"/>
      <c r="C5506" s="62"/>
      <c r="D5506" s="62"/>
      <c r="E5506" s="62"/>
      <c r="F5506" s="62"/>
      <c r="G5506" s="62"/>
      <c r="H5506" s="62"/>
      <c r="I5506" s="62"/>
      <c r="J5506" s="62"/>
      <c r="K5506" s="62"/>
      <c r="L5506" s="62"/>
    </row>
    <row r="5507" ht="15" customHeight="1" spans="1:12">
      <c r="A5507" s="63" t="s">
        <v>2413</v>
      </c>
      <c r="B5507" s="63"/>
      <c r="C5507" s="63"/>
      <c r="D5507" s="64" t="s">
        <v>4</v>
      </c>
      <c r="E5507" s="64"/>
      <c r="F5507" s="64"/>
      <c r="G5507" s="64" t="s">
        <v>2297</v>
      </c>
      <c r="H5507" s="64" t="s">
        <v>2298</v>
      </c>
      <c r="I5507" s="64"/>
      <c r="J5507" s="64" t="s">
        <v>2299</v>
      </c>
      <c r="K5507" s="64"/>
      <c r="L5507" s="64" t="s">
        <v>2300</v>
      </c>
    </row>
    <row r="5508" ht="15" customHeight="1" spans="1:12">
      <c r="A5508" s="65" t="s">
        <v>3797</v>
      </c>
      <c r="B5508" s="66" t="s">
        <v>3798</v>
      </c>
      <c r="C5508" s="66"/>
      <c r="D5508" s="65" t="s">
        <v>14</v>
      </c>
      <c r="E5508" s="65"/>
      <c r="F5508" s="65"/>
      <c r="G5508" s="65" t="s">
        <v>35</v>
      </c>
      <c r="H5508" s="67">
        <v>0.0094</v>
      </c>
      <c r="I5508" s="67"/>
      <c r="J5508" s="70">
        <v>63.17</v>
      </c>
      <c r="K5508" s="70"/>
      <c r="L5508" s="70">
        <f>TRUNC(TRUNC(H5508,8)*J5508,2)</f>
        <v>0.59</v>
      </c>
    </row>
    <row r="5509" ht="21" customHeight="1" spans="1:12">
      <c r="A5509" s="65" t="s">
        <v>4099</v>
      </c>
      <c r="B5509" s="66" t="s">
        <v>4100</v>
      </c>
      <c r="C5509" s="66"/>
      <c r="D5509" s="65" t="s">
        <v>14</v>
      </c>
      <c r="E5509" s="65"/>
      <c r="F5509" s="65"/>
      <c r="G5509" s="65" t="s">
        <v>35</v>
      </c>
      <c r="H5509" s="67">
        <v>1</v>
      </c>
      <c r="I5509" s="67"/>
      <c r="J5509" s="70">
        <v>3.4</v>
      </c>
      <c r="K5509" s="70"/>
      <c r="L5509" s="70">
        <f>TRUNC(TRUNC(H5509,8)*J5509,2)</f>
        <v>3.4</v>
      </c>
    </row>
    <row r="5510" ht="15" customHeight="1" spans="1:12">
      <c r="A5510" s="65" t="s">
        <v>3778</v>
      </c>
      <c r="B5510" s="66" t="s">
        <v>3779</v>
      </c>
      <c r="C5510" s="66"/>
      <c r="D5510" s="65" t="s">
        <v>14</v>
      </c>
      <c r="E5510" s="65"/>
      <c r="F5510" s="65"/>
      <c r="G5510" s="65" t="s">
        <v>35</v>
      </c>
      <c r="H5510" s="67">
        <v>0.0066</v>
      </c>
      <c r="I5510" s="67"/>
      <c r="J5510" s="70">
        <v>2.33</v>
      </c>
      <c r="K5510" s="70"/>
      <c r="L5510" s="70">
        <f>TRUNC(TRUNC(H5510,8)*J5510,2)</f>
        <v>0.01</v>
      </c>
    </row>
    <row r="5511" ht="21" customHeight="1" spans="1:12">
      <c r="A5511" s="65" t="s">
        <v>3799</v>
      </c>
      <c r="B5511" s="66" t="s">
        <v>3800</v>
      </c>
      <c r="C5511" s="66"/>
      <c r="D5511" s="65" t="s">
        <v>14</v>
      </c>
      <c r="E5511" s="65"/>
      <c r="F5511" s="65"/>
      <c r="G5511" s="65" t="s">
        <v>35</v>
      </c>
      <c r="H5511" s="67">
        <v>0.011</v>
      </c>
      <c r="I5511" s="67"/>
      <c r="J5511" s="70">
        <v>71.57</v>
      </c>
      <c r="K5511" s="70"/>
      <c r="L5511" s="70">
        <f>TRUNC(TRUNC(H5511,8)*J5511,2)</f>
        <v>0.78</v>
      </c>
    </row>
    <row r="5512" ht="15" customHeight="1" spans="1:12">
      <c r="A5512" s="2"/>
      <c r="B5512" s="2"/>
      <c r="C5512" s="2"/>
      <c r="D5512" s="2"/>
      <c r="E5512" s="2"/>
      <c r="F5512" s="2"/>
      <c r="G5512" s="2"/>
      <c r="H5512" s="68" t="s">
        <v>2424</v>
      </c>
      <c r="I5512" s="68"/>
      <c r="J5512" s="68"/>
      <c r="K5512" s="68"/>
      <c r="L5512" s="71">
        <f>SUM(L5508:L5511)</f>
        <v>4.78</v>
      </c>
    </row>
    <row r="5513" ht="15" customHeight="1" spans="1:12">
      <c r="A5513" s="63" t="s">
        <v>2389</v>
      </c>
      <c r="B5513" s="63"/>
      <c r="C5513" s="63"/>
      <c r="D5513" s="64" t="s">
        <v>4</v>
      </c>
      <c r="E5513" s="64"/>
      <c r="F5513" s="64"/>
      <c r="G5513" s="64" t="s">
        <v>2297</v>
      </c>
      <c r="H5513" s="64" t="s">
        <v>2298</v>
      </c>
      <c r="I5513" s="64"/>
      <c r="J5513" s="64" t="s">
        <v>2299</v>
      </c>
      <c r="K5513" s="64"/>
      <c r="L5513" s="64" t="s">
        <v>2300</v>
      </c>
    </row>
    <row r="5514" ht="21" customHeight="1" spans="1:12">
      <c r="A5514" s="65" t="s">
        <v>2673</v>
      </c>
      <c r="B5514" s="66" t="s">
        <v>2674</v>
      </c>
      <c r="C5514" s="66"/>
      <c r="D5514" s="65" t="s">
        <v>14</v>
      </c>
      <c r="E5514" s="65"/>
      <c r="F5514" s="65"/>
      <c r="G5514" s="65" t="s">
        <v>2392</v>
      </c>
      <c r="H5514" s="67">
        <v>0.1182</v>
      </c>
      <c r="I5514" s="67"/>
      <c r="J5514" s="70">
        <v>23.37</v>
      </c>
      <c r="K5514" s="70"/>
      <c r="L5514" s="70">
        <f>TRUNC(TRUNC(H5514,8)*J5514,2)</f>
        <v>2.76</v>
      </c>
    </row>
    <row r="5515" ht="21" customHeight="1" spans="1:12">
      <c r="A5515" s="65" t="s">
        <v>2675</v>
      </c>
      <c r="B5515" s="66" t="s">
        <v>2676</v>
      </c>
      <c r="C5515" s="66"/>
      <c r="D5515" s="65" t="s">
        <v>14</v>
      </c>
      <c r="E5515" s="65"/>
      <c r="F5515" s="65"/>
      <c r="G5515" s="65" t="s">
        <v>2392</v>
      </c>
      <c r="H5515" s="67">
        <v>0.1182</v>
      </c>
      <c r="I5515" s="67"/>
      <c r="J5515" s="70">
        <v>31.5</v>
      </c>
      <c r="K5515" s="70"/>
      <c r="L5515" s="70">
        <f>TRUNC(TRUNC(H5515,8)*J5515,2)</f>
        <v>3.72</v>
      </c>
    </row>
    <row r="5516" ht="18" customHeight="1" spans="1:12">
      <c r="A5516" s="2"/>
      <c r="B5516" s="2"/>
      <c r="C5516" s="2"/>
      <c r="D5516" s="2"/>
      <c r="E5516" s="2"/>
      <c r="F5516" s="2"/>
      <c r="G5516" s="2"/>
      <c r="H5516" s="68" t="s">
        <v>2393</v>
      </c>
      <c r="I5516" s="68"/>
      <c r="J5516" s="68"/>
      <c r="K5516" s="68"/>
      <c r="L5516" s="71">
        <f>SUM(L5514:L5515)</f>
        <v>6.48</v>
      </c>
    </row>
    <row r="5517" ht="15" customHeight="1" spans="1:12">
      <c r="A5517" s="2"/>
      <c r="B5517" s="2"/>
      <c r="C5517" s="2"/>
      <c r="D5517" s="2"/>
      <c r="E5517" s="2"/>
      <c r="F5517" s="2"/>
      <c r="G5517" s="2"/>
      <c r="H5517" s="69" t="s">
        <v>2318</v>
      </c>
      <c r="I5517" s="69"/>
      <c r="J5517" s="69"/>
      <c r="K5517" s="69"/>
      <c r="L5517" s="72">
        <f>SUM(L5512,L5516)</f>
        <v>11.26</v>
      </c>
    </row>
    <row r="5518" ht="9.95" customHeight="1" spans="1:12">
      <c r="A5518" s="2"/>
      <c r="B5518" s="2"/>
      <c r="C5518" s="2"/>
      <c r="D5518" s="2"/>
      <c r="E5518" s="2"/>
      <c r="F5518" s="2"/>
      <c r="G5518" s="2"/>
      <c r="H5518" s="61"/>
      <c r="I5518" s="61"/>
      <c r="J5518" s="61"/>
      <c r="K5518" s="61"/>
      <c r="L5518" s="61"/>
    </row>
    <row r="5519" ht="20.1" customHeight="1" spans="1:12">
      <c r="A5519" s="62" t="s">
        <v>4101</v>
      </c>
      <c r="B5519" s="62"/>
      <c r="C5519" s="62"/>
      <c r="D5519" s="62"/>
      <c r="E5519" s="62"/>
      <c r="F5519" s="62"/>
      <c r="G5519" s="62"/>
      <c r="H5519" s="62"/>
      <c r="I5519" s="62"/>
      <c r="J5519" s="62"/>
      <c r="K5519" s="62"/>
      <c r="L5519" s="62"/>
    </row>
    <row r="5520" ht="15" customHeight="1" spans="1:12">
      <c r="A5520" s="63" t="s">
        <v>2413</v>
      </c>
      <c r="B5520" s="63"/>
      <c r="C5520" s="63"/>
      <c r="D5520" s="64" t="s">
        <v>4</v>
      </c>
      <c r="E5520" s="64"/>
      <c r="F5520" s="64"/>
      <c r="G5520" s="64" t="s">
        <v>2297</v>
      </c>
      <c r="H5520" s="64" t="s">
        <v>2298</v>
      </c>
      <c r="I5520" s="64"/>
      <c r="J5520" s="64" t="s">
        <v>2299</v>
      </c>
      <c r="K5520" s="64"/>
      <c r="L5520" s="64" t="s">
        <v>2300</v>
      </c>
    </row>
    <row r="5521" ht="21" customHeight="1" spans="1:12">
      <c r="A5521" s="65" t="s">
        <v>4039</v>
      </c>
      <c r="B5521" s="66" t="s">
        <v>4040</v>
      </c>
      <c r="C5521" s="66"/>
      <c r="D5521" s="65" t="s">
        <v>14</v>
      </c>
      <c r="E5521" s="65"/>
      <c r="F5521" s="65"/>
      <c r="G5521" s="65" t="s">
        <v>35</v>
      </c>
      <c r="H5521" s="67">
        <v>2</v>
      </c>
      <c r="I5521" s="67"/>
      <c r="J5521" s="70">
        <v>3.95</v>
      </c>
      <c r="K5521" s="70"/>
      <c r="L5521" s="70">
        <f>TRUNC(TRUNC(H5521,8)*J5521,2)</f>
        <v>7.9</v>
      </c>
    </row>
    <row r="5522" ht="21" customHeight="1" spans="1:12">
      <c r="A5522" s="65" t="s">
        <v>4102</v>
      </c>
      <c r="B5522" s="66" t="s">
        <v>4103</v>
      </c>
      <c r="C5522" s="66"/>
      <c r="D5522" s="65" t="s">
        <v>14</v>
      </c>
      <c r="E5522" s="65"/>
      <c r="F5522" s="65"/>
      <c r="G5522" s="65" t="s">
        <v>35</v>
      </c>
      <c r="H5522" s="67">
        <v>1</v>
      </c>
      <c r="I5522" s="67"/>
      <c r="J5522" s="70">
        <v>14.96</v>
      </c>
      <c r="K5522" s="70"/>
      <c r="L5522" s="70">
        <f>TRUNC(TRUNC(H5522,8)*J5522,2)</f>
        <v>14.96</v>
      </c>
    </row>
    <row r="5523" ht="29.1" customHeight="1" spans="1:12">
      <c r="A5523" s="65" t="s">
        <v>3977</v>
      </c>
      <c r="B5523" s="66" t="s">
        <v>3978</v>
      </c>
      <c r="C5523" s="66"/>
      <c r="D5523" s="65" t="s">
        <v>14</v>
      </c>
      <c r="E5523" s="65"/>
      <c r="F5523" s="65"/>
      <c r="G5523" s="65" t="s">
        <v>35</v>
      </c>
      <c r="H5523" s="67">
        <v>0.115</v>
      </c>
      <c r="I5523" s="67"/>
      <c r="J5523" s="70">
        <v>26.07</v>
      </c>
      <c r="K5523" s="70"/>
      <c r="L5523" s="70">
        <f>TRUNC(TRUNC(H5523,8)*J5523,2)</f>
        <v>2.99</v>
      </c>
    </row>
    <row r="5524" ht="15" customHeight="1" spans="1:12">
      <c r="A5524" s="2"/>
      <c r="B5524" s="2"/>
      <c r="C5524" s="2"/>
      <c r="D5524" s="2"/>
      <c r="E5524" s="2"/>
      <c r="F5524" s="2"/>
      <c r="G5524" s="2"/>
      <c r="H5524" s="68" t="s">
        <v>2424</v>
      </c>
      <c r="I5524" s="68"/>
      <c r="J5524" s="68"/>
      <c r="K5524" s="68"/>
      <c r="L5524" s="71">
        <f>SUM(L5521:L5523)</f>
        <v>25.85</v>
      </c>
    </row>
    <row r="5525" ht="15" customHeight="1" spans="1:12">
      <c r="A5525" s="63" t="s">
        <v>2389</v>
      </c>
      <c r="B5525" s="63"/>
      <c r="C5525" s="63"/>
      <c r="D5525" s="64" t="s">
        <v>4</v>
      </c>
      <c r="E5525" s="64"/>
      <c r="F5525" s="64"/>
      <c r="G5525" s="64" t="s">
        <v>2297</v>
      </c>
      <c r="H5525" s="64" t="s">
        <v>2298</v>
      </c>
      <c r="I5525" s="64"/>
      <c r="J5525" s="64" t="s">
        <v>2299</v>
      </c>
      <c r="K5525" s="64"/>
      <c r="L5525" s="64" t="s">
        <v>2300</v>
      </c>
    </row>
    <row r="5526" ht="21" customHeight="1" spans="1:12">
      <c r="A5526" s="65" t="s">
        <v>2673</v>
      </c>
      <c r="B5526" s="66" t="s">
        <v>2674</v>
      </c>
      <c r="C5526" s="66"/>
      <c r="D5526" s="65" t="s">
        <v>14</v>
      </c>
      <c r="E5526" s="65"/>
      <c r="F5526" s="65"/>
      <c r="G5526" s="65" t="s">
        <v>2392</v>
      </c>
      <c r="H5526" s="67">
        <v>0.2729</v>
      </c>
      <c r="I5526" s="67"/>
      <c r="J5526" s="70">
        <v>23.37</v>
      </c>
      <c r="K5526" s="70"/>
      <c r="L5526" s="70">
        <f>TRUNC(TRUNC(H5526,8)*J5526,2)</f>
        <v>6.37</v>
      </c>
    </row>
    <row r="5527" ht="21" customHeight="1" spans="1:12">
      <c r="A5527" s="65" t="s">
        <v>2675</v>
      </c>
      <c r="B5527" s="66" t="s">
        <v>2676</v>
      </c>
      <c r="C5527" s="66"/>
      <c r="D5527" s="65" t="s">
        <v>14</v>
      </c>
      <c r="E5527" s="65"/>
      <c r="F5527" s="65"/>
      <c r="G5527" s="65" t="s">
        <v>2392</v>
      </c>
      <c r="H5527" s="67">
        <v>0.2729</v>
      </c>
      <c r="I5527" s="67"/>
      <c r="J5527" s="70">
        <v>31.5</v>
      </c>
      <c r="K5527" s="70"/>
      <c r="L5527" s="70">
        <f>TRUNC(TRUNC(H5527,8)*J5527,2)</f>
        <v>8.59</v>
      </c>
    </row>
    <row r="5528" ht="18" customHeight="1" spans="1:12">
      <c r="A5528" s="2"/>
      <c r="B5528" s="2"/>
      <c r="C5528" s="2"/>
      <c r="D5528" s="2"/>
      <c r="E5528" s="2"/>
      <c r="F5528" s="2"/>
      <c r="G5528" s="2"/>
      <c r="H5528" s="68" t="s">
        <v>2393</v>
      </c>
      <c r="I5528" s="68"/>
      <c r="J5528" s="68"/>
      <c r="K5528" s="68"/>
      <c r="L5528" s="71">
        <f>SUM(L5526:L5527)</f>
        <v>14.96</v>
      </c>
    </row>
    <row r="5529" ht="15" customHeight="1" spans="1:12">
      <c r="A5529" s="2"/>
      <c r="B5529" s="2"/>
      <c r="C5529" s="2"/>
      <c r="D5529" s="2"/>
      <c r="E5529" s="2"/>
      <c r="F5529" s="2"/>
      <c r="G5529" s="2"/>
      <c r="H5529" s="69" t="s">
        <v>2318</v>
      </c>
      <c r="I5529" s="69"/>
      <c r="J5529" s="69"/>
      <c r="K5529" s="69"/>
      <c r="L5529" s="72">
        <f>SUM(L5524,L5528)</f>
        <v>40.81</v>
      </c>
    </row>
    <row r="5530" ht="9.95" customHeight="1" spans="1:12">
      <c r="A5530" s="2"/>
      <c r="B5530" s="2"/>
      <c r="C5530" s="2"/>
      <c r="D5530" s="2"/>
      <c r="E5530" s="2"/>
      <c r="F5530" s="2"/>
      <c r="G5530" s="2"/>
      <c r="H5530" s="61"/>
      <c r="I5530" s="61"/>
      <c r="J5530" s="61"/>
      <c r="K5530" s="61"/>
      <c r="L5530" s="61"/>
    </row>
    <row r="5531" ht="20.1" customHeight="1" spans="1:12">
      <c r="A5531" s="62" t="s">
        <v>4104</v>
      </c>
      <c r="B5531" s="62"/>
      <c r="C5531" s="62"/>
      <c r="D5531" s="62"/>
      <c r="E5531" s="62"/>
      <c r="F5531" s="62"/>
      <c r="G5531" s="62"/>
      <c r="H5531" s="62"/>
      <c r="I5531" s="62"/>
      <c r="J5531" s="62"/>
      <c r="K5531" s="62"/>
      <c r="L5531" s="62"/>
    </row>
    <row r="5532" ht="15" customHeight="1" spans="1:12">
      <c r="A5532" s="63" t="s">
        <v>2413</v>
      </c>
      <c r="B5532" s="63"/>
      <c r="C5532" s="63"/>
      <c r="D5532" s="64" t="s">
        <v>4</v>
      </c>
      <c r="E5532" s="64"/>
      <c r="F5532" s="64"/>
      <c r="G5532" s="64" t="s">
        <v>2297</v>
      </c>
      <c r="H5532" s="64" t="s">
        <v>2298</v>
      </c>
      <c r="I5532" s="64"/>
      <c r="J5532" s="64" t="s">
        <v>2299</v>
      </c>
      <c r="K5532" s="64"/>
      <c r="L5532" s="64" t="s">
        <v>2300</v>
      </c>
    </row>
    <row r="5533" ht="21" customHeight="1" spans="1:12">
      <c r="A5533" s="65" t="s">
        <v>4039</v>
      </c>
      <c r="B5533" s="66" t="s">
        <v>4040</v>
      </c>
      <c r="C5533" s="66"/>
      <c r="D5533" s="65" t="s">
        <v>14</v>
      </c>
      <c r="E5533" s="65"/>
      <c r="F5533" s="65"/>
      <c r="G5533" s="65" t="s">
        <v>35</v>
      </c>
      <c r="H5533" s="67">
        <v>2</v>
      </c>
      <c r="I5533" s="67"/>
      <c r="J5533" s="70">
        <v>3.95</v>
      </c>
      <c r="K5533" s="70"/>
      <c r="L5533" s="70">
        <f>TRUNC(TRUNC(H5533,8)*J5533,2)</f>
        <v>7.9</v>
      </c>
    </row>
    <row r="5534" ht="21" customHeight="1" spans="1:12">
      <c r="A5534" s="65" t="s">
        <v>4102</v>
      </c>
      <c r="B5534" s="66" t="s">
        <v>4103</v>
      </c>
      <c r="C5534" s="66"/>
      <c r="D5534" s="65" t="s">
        <v>14</v>
      </c>
      <c r="E5534" s="65"/>
      <c r="F5534" s="65"/>
      <c r="G5534" s="65" t="s">
        <v>35</v>
      </c>
      <c r="H5534" s="67">
        <v>1</v>
      </c>
      <c r="I5534" s="67"/>
      <c r="J5534" s="70">
        <v>14.96</v>
      </c>
      <c r="K5534" s="70"/>
      <c r="L5534" s="70">
        <f>TRUNC(TRUNC(H5534,8)*J5534,2)</f>
        <v>14.96</v>
      </c>
    </row>
    <row r="5535" ht="29.1" customHeight="1" spans="1:12">
      <c r="A5535" s="65" t="s">
        <v>3977</v>
      </c>
      <c r="B5535" s="66" t="s">
        <v>3978</v>
      </c>
      <c r="C5535" s="66"/>
      <c r="D5535" s="65" t="s">
        <v>14</v>
      </c>
      <c r="E5535" s="65"/>
      <c r="F5535" s="65"/>
      <c r="G5535" s="65" t="s">
        <v>35</v>
      </c>
      <c r="H5535" s="67">
        <v>0.115</v>
      </c>
      <c r="I5535" s="67"/>
      <c r="J5535" s="70">
        <v>26.07</v>
      </c>
      <c r="K5535" s="70"/>
      <c r="L5535" s="70">
        <f>TRUNC(TRUNC(H5535,8)*J5535,2)</f>
        <v>2.99</v>
      </c>
    </row>
    <row r="5536" ht="15" customHeight="1" spans="1:12">
      <c r="A5536" s="2"/>
      <c r="B5536" s="2"/>
      <c r="C5536" s="2"/>
      <c r="D5536" s="2"/>
      <c r="E5536" s="2"/>
      <c r="F5536" s="2"/>
      <c r="G5536" s="2"/>
      <c r="H5536" s="68" t="s">
        <v>2424</v>
      </c>
      <c r="I5536" s="68"/>
      <c r="J5536" s="68"/>
      <c r="K5536" s="68"/>
      <c r="L5536" s="71">
        <f>SUM(L5533:L5535)</f>
        <v>25.85</v>
      </c>
    </row>
    <row r="5537" ht="15" customHeight="1" spans="1:12">
      <c r="A5537" s="63" t="s">
        <v>2389</v>
      </c>
      <c r="B5537" s="63"/>
      <c r="C5537" s="63"/>
      <c r="D5537" s="64" t="s">
        <v>4</v>
      </c>
      <c r="E5537" s="64"/>
      <c r="F5537" s="64"/>
      <c r="G5537" s="64" t="s">
        <v>2297</v>
      </c>
      <c r="H5537" s="64" t="s">
        <v>2298</v>
      </c>
      <c r="I5537" s="64"/>
      <c r="J5537" s="64" t="s">
        <v>2299</v>
      </c>
      <c r="K5537" s="64"/>
      <c r="L5537" s="64" t="s">
        <v>2300</v>
      </c>
    </row>
    <row r="5538" ht="21" customHeight="1" spans="1:12">
      <c r="A5538" s="65" t="s">
        <v>2673</v>
      </c>
      <c r="B5538" s="66" t="s">
        <v>2674</v>
      </c>
      <c r="C5538" s="66"/>
      <c r="D5538" s="65" t="s">
        <v>14</v>
      </c>
      <c r="E5538" s="65"/>
      <c r="F5538" s="65"/>
      <c r="G5538" s="65" t="s">
        <v>2392</v>
      </c>
      <c r="H5538" s="67">
        <v>0.1288</v>
      </c>
      <c r="I5538" s="67"/>
      <c r="J5538" s="70">
        <v>23.37</v>
      </c>
      <c r="K5538" s="70"/>
      <c r="L5538" s="70">
        <f>TRUNC(TRUNC(H5538,8)*J5538,2)</f>
        <v>3.01</v>
      </c>
    </row>
    <row r="5539" ht="21" customHeight="1" spans="1:12">
      <c r="A5539" s="65" t="s">
        <v>2675</v>
      </c>
      <c r="B5539" s="66" t="s">
        <v>2676</v>
      </c>
      <c r="C5539" s="66"/>
      <c r="D5539" s="65" t="s">
        <v>14</v>
      </c>
      <c r="E5539" s="65"/>
      <c r="F5539" s="65"/>
      <c r="G5539" s="65" t="s">
        <v>2392</v>
      </c>
      <c r="H5539" s="67">
        <v>0.1288</v>
      </c>
      <c r="I5539" s="67"/>
      <c r="J5539" s="70">
        <v>31.5</v>
      </c>
      <c r="K5539" s="70"/>
      <c r="L5539" s="70">
        <f>TRUNC(TRUNC(H5539,8)*J5539,2)</f>
        <v>4.05</v>
      </c>
    </row>
    <row r="5540" ht="18" customHeight="1" spans="1:12">
      <c r="A5540" s="2"/>
      <c r="B5540" s="2"/>
      <c r="C5540" s="2"/>
      <c r="D5540" s="2"/>
      <c r="E5540" s="2"/>
      <c r="F5540" s="2"/>
      <c r="G5540" s="2"/>
      <c r="H5540" s="68" t="s">
        <v>2393</v>
      </c>
      <c r="I5540" s="68"/>
      <c r="J5540" s="68"/>
      <c r="K5540" s="68"/>
      <c r="L5540" s="71">
        <f>SUM(L5538:L5539)</f>
        <v>7.06</v>
      </c>
    </row>
    <row r="5541" ht="15" customHeight="1" spans="1:12">
      <c r="A5541" s="2"/>
      <c r="B5541" s="2"/>
      <c r="C5541" s="2"/>
      <c r="D5541" s="2"/>
      <c r="E5541" s="2"/>
      <c r="F5541" s="2"/>
      <c r="G5541" s="2"/>
      <c r="H5541" s="69" t="s">
        <v>2318</v>
      </c>
      <c r="I5541" s="69"/>
      <c r="J5541" s="69"/>
      <c r="K5541" s="69"/>
      <c r="L5541" s="72">
        <f>SUM(L5536,L5540)</f>
        <v>32.91</v>
      </c>
    </row>
    <row r="5542" ht="9.95" customHeight="1" spans="1:12">
      <c r="A5542" s="2"/>
      <c r="B5542" s="2"/>
      <c r="C5542" s="2"/>
      <c r="D5542" s="2"/>
      <c r="E5542" s="2"/>
      <c r="F5542" s="2"/>
      <c r="G5542" s="2"/>
      <c r="H5542" s="61"/>
      <c r="I5542" s="61"/>
      <c r="J5542" s="61"/>
      <c r="K5542" s="61"/>
      <c r="L5542" s="61"/>
    </row>
    <row r="5543" ht="20.1" customHeight="1" spans="1:12">
      <c r="A5543" s="62" t="s">
        <v>4105</v>
      </c>
      <c r="B5543" s="62"/>
      <c r="C5543" s="62"/>
      <c r="D5543" s="62"/>
      <c r="E5543" s="62"/>
      <c r="F5543" s="62"/>
      <c r="G5543" s="62"/>
      <c r="H5543" s="62"/>
      <c r="I5543" s="62"/>
      <c r="J5543" s="62"/>
      <c r="K5543" s="62"/>
      <c r="L5543" s="62"/>
    </row>
    <row r="5544" ht="15" customHeight="1" spans="1:12">
      <c r="A5544" s="63" t="s">
        <v>2413</v>
      </c>
      <c r="B5544" s="63"/>
      <c r="C5544" s="63"/>
      <c r="D5544" s="64" t="s">
        <v>4</v>
      </c>
      <c r="E5544" s="64"/>
      <c r="F5544" s="64"/>
      <c r="G5544" s="64" t="s">
        <v>2297</v>
      </c>
      <c r="H5544" s="64" t="s">
        <v>2298</v>
      </c>
      <c r="I5544" s="64"/>
      <c r="J5544" s="64" t="s">
        <v>2299</v>
      </c>
      <c r="K5544" s="64"/>
      <c r="L5544" s="64" t="s">
        <v>2300</v>
      </c>
    </row>
    <row r="5545" ht="21" customHeight="1" spans="1:12">
      <c r="A5545" s="65" t="s">
        <v>4106</v>
      </c>
      <c r="B5545" s="66" t="s">
        <v>4107</v>
      </c>
      <c r="C5545" s="66"/>
      <c r="D5545" s="65" t="s">
        <v>14</v>
      </c>
      <c r="E5545" s="65"/>
      <c r="F5545" s="65"/>
      <c r="G5545" s="65" t="s">
        <v>35</v>
      </c>
      <c r="H5545" s="67">
        <v>2</v>
      </c>
      <c r="I5545" s="67"/>
      <c r="J5545" s="70">
        <v>13.68</v>
      </c>
      <c r="K5545" s="70"/>
      <c r="L5545" s="70">
        <f>TRUNC(TRUNC(H5545,8)*J5545,2)</f>
        <v>27.36</v>
      </c>
    </row>
    <row r="5546" ht="21" customHeight="1" spans="1:12">
      <c r="A5546" s="65" t="s">
        <v>4108</v>
      </c>
      <c r="B5546" s="66" t="s">
        <v>4109</v>
      </c>
      <c r="C5546" s="66"/>
      <c r="D5546" s="65" t="s">
        <v>14</v>
      </c>
      <c r="E5546" s="65"/>
      <c r="F5546" s="65"/>
      <c r="G5546" s="65" t="s">
        <v>35</v>
      </c>
      <c r="H5546" s="67">
        <v>1</v>
      </c>
      <c r="I5546" s="67"/>
      <c r="J5546" s="70">
        <v>59.42</v>
      </c>
      <c r="K5546" s="70"/>
      <c r="L5546" s="70">
        <f>TRUNC(TRUNC(H5546,8)*J5546,2)</f>
        <v>59.42</v>
      </c>
    </row>
    <row r="5547" ht="29.1" customHeight="1" spans="1:12">
      <c r="A5547" s="65" t="s">
        <v>3977</v>
      </c>
      <c r="B5547" s="66" t="s">
        <v>3978</v>
      </c>
      <c r="C5547" s="66"/>
      <c r="D5547" s="65" t="s">
        <v>14</v>
      </c>
      <c r="E5547" s="65"/>
      <c r="F5547" s="65"/>
      <c r="G5547" s="65" t="s">
        <v>35</v>
      </c>
      <c r="H5547" s="67">
        <v>0.175</v>
      </c>
      <c r="I5547" s="67"/>
      <c r="J5547" s="70">
        <v>26.07</v>
      </c>
      <c r="K5547" s="70"/>
      <c r="L5547" s="70">
        <f>TRUNC(TRUNC(H5547,8)*J5547,2)</f>
        <v>4.56</v>
      </c>
    </row>
    <row r="5548" ht="15" customHeight="1" spans="1:12">
      <c r="A5548" s="2"/>
      <c r="B5548" s="2"/>
      <c r="C5548" s="2"/>
      <c r="D5548" s="2"/>
      <c r="E5548" s="2"/>
      <c r="F5548" s="2"/>
      <c r="G5548" s="2"/>
      <c r="H5548" s="68" t="s">
        <v>2424</v>
      </c>
      <c r="I5548" s="68"/>
      <c r="J5548" s="68"/>
      <c r="K5548" s="68"/>
      <c r="L5548" s="71">
        <f>SUM(L5545:L5547)</f>
        <v>91.34</v>
      </c>
    </row>
    <row r="5549" ht="15" customHeight="1" spans="1:12">
      <c r="A5549" s="63" t="s">
        <v>2389</v>
      </c>
      <c r="B5549" s="63"/>
      <c r="C5549" s="63"/>
      <c r="D5549" s="64" t="s">
        <v>4</v>
      </c>
      <c r="E5549" s="64"/>
      <c r="F5549" s="64"/>
      <c r="G5549" s="64" t="s">
        <v>2297</v>
      </c>
      <c r="H5549" s="64" t="s">
        <v>2298</v>
      </c>
      <c r="I5549" s="64"/>
      <c r="J5549" s="64" t="s">
        <v>2299</v>
      </c>
      <c r="K5549" s="64"/>
      <c r="L5549" s="64" t="s">
        <v>2300</v>
      </c>
    </row>
    <row r="5550" ht="21" customHeight="1" spans="1:12">
      <c r="A5550" s="65" t="s">
        <v>2673</v>
      </c>
      <c r="B5550" s="66" t="s">
        <v>2674</v>
      </c>
      <c r="C5550" s="66"/>
      <c r="D5550" s="65" t="s">
        <v>14</v>
      </c>
      <c r="E5550" s="65"/>
      <c r="F5550" s="65"/>
      <c r="G5550" s="65" t="s">
        <v>2392</v>
      </c>
      <c r="H5550" s="67">
        <v>0.4713</v>
      </c>
      <c r="I5550" s="67"/>
      <c r="J5550" s="70">
        <v>23.37</v>
      </c>
      <c r="K5550" s="70"/>
      <c r="L5550" s="70">
        <f>TRUNC(TRUNC(H5550,8)*J5550,2)</f>
        <v>11.01</v>
      </c>
    </row>
    <row r="5551" ht="21" customHeight="1" spans="1:12">
      <c r="A5551" s="65" t="s">
        <v>2675</v>
      </c>
      <c r="B5551" s="66" t="s">
        <v>2676</v>
      </c>
      <c r="C5551" s="66"/>
      <c r="D5551" s="65" t="s">
        <v>14</v>
      </c>
      <c r="E5551" s="65"/>
      <c r="F5551" s="65"/>
      <c r="G5551" s="65" t="s">
        <v>2392</v>
      </c>
      <c r="H5551" s="67">
        <v>0.4713</v>
      </c>
      <c r="I5551" s="67"/>
      <c r="J5551" s="70">
        <v>31.5</v>
      </c>
      <c r="K5551" s="70"/>
      <c r="L5551" s="70">
        <f>TRUNC(TRUNC(H5551,8)*J5551,2)</f>
        <v>14.84</v>
      </c>
    </row>
    <row r="5552" ht="18" customHeight="1" spans="1:12">
      <c r="A5552" s="2"/>
      <c r="B5552" s="2"/>
      <c r="C5552" s="2"/>
      <c r="D5552" s="2"/>
      <c r="E5552" s="2"/>
      <c r="F5552" s="2"/>
      <c r="G5552" s="2"/>
      <c r="H5552" s="68" t="s">
        <v>2393</v>
      </c>
      <c r="I5552" s="68"/>
      <c r="J5552" s="68"/>
      <c r="K5552" s="68"/>
      <c r="L5552" s="71">
        <f>SUM(L5550:L5551)</f>
        <v>25.85</v>
      </c>
    </row>
    <row r="5553" ht="15" customHeight="1" spans="1:12">
      <c r="A5553" s="2"/>
      <c r="B5553" s="2"/>
      <c r="C5553" s="2"/>
      <c r="D5553" s="2"/>
      <c r="E5553" s="2"/>
      <c r="F5553" s="2"/>
      <c r="G5553" s="2"/>
      <c r="H5553" s="69" t="s">
        <v>2318</v>
      </c>
      <c r="I5553" s="69"/>
      <c r="J5553" s="69"/>
      <c r="K5553" s="69"/>
      <c r="L5553" s="72">
        <f>SUM(L5548,L5552)</f>
        <v>117.19</v>
      </c>
    </row>
    <row r="5554" ht="9.95" customHeight="1" spans="1:12">
      <c r="A5554" s="2"/>
      <c r="B5554" s="2"/>
      <c r="C5554" s="2"/>
      <c r="D5554" s="2"/>
      <c r="E5554" s="2"/>
      <c r="F5554" s="2"/>
      <c r="G5554" s="2"/>
      <c r="H5554" s="61"/>
      <c r="I5554" s="61"/>
      <c r="J5554" s="61"/>
      <c r="K5554" s="61"/>
      <c r="L5554" s="61"/>
    </row>
    <row r="5555" ht="20.1" customHeight="1" spans="1:12">
      <c r="A5555" s="62" t="s">
        <v>4110</v>
      </c>
      <c r="B5555" s="62"/>
      <c r="C5555" s="62"/>
      <c r="D5555" s="62"/>
      <c r="E5555" s="62"/>
      <c r="F5555" s="62"/>
      <c r="G5555" s="62"/>
      <c r="H5555" s="62"/>
      <c r="I5555" s="62"/>
      <c r="J5555" s="62"/>
      <c r="K5555" s="62"/>
      <c r="L5555" s="62"/>
    </row>
    <row r="5556" ht="15" customHeight="1" spans="1:12">
      <c r="A5556" s="63" t="s">
        <v>2413</v>
      </c>
      <c r="B5556" s="63"/>
      <c r="C5556" s="63"/>
      <c r="D5556" s="64" t="s">
        <v>4</v>
      </c>
      <c r="E5556" s="64"/>
      <c r="F5556" s="64"/>
      <c r="G5556" s="64" t="s">
        <v>2297</v>
      </c>
      <c r="H5556" s="64" t="s">
        <v>2298</v>
      </c>
      <c r="I5556" s="64"/>
      <c r="J5556" s="64" t="s">
        <v>2299</v>
      </c>
      <c r="K5556" s="64"/>
      <c r="L5556" s="64" t="s">
        <v>2300</v>
      </c>
    </row>
    <row r="5557" ht="15" customHeight="1" spans="1:12">
      <c r="A5557" s="65" t="s">
        <v>3797</v>
      </c>
      <c r="B5557" s="66" t="s">
        <v>3798</v>
      </c>
      <c r="C5557" s="66"/>
      <c r="D5557" s="65" t="s">
        <v>14</v>
      </c>
      <c r="E5557" s="65"/>
      <c r="F5557" s="65"/>
      <c r="G5557" s="65" t="s">
        <v>35</v>
      </c>
      <c r="H5557" s="67">
        <v>0.0094</v>
      </c>
      <c r="I5557" s="67"/>
      <c r="J5557" s="70">
        <v>63.17</v>
      </c>
      <c r="K5557" s="70"/>
      <c r="L5557" s="70">
        <f>TRUNC(TRUNC(H5557,8)*J5557,2)</f>
        <v>0.59</v>
      </c>
    </row>
    <row r="5558" ht="21" customHeight="1" spans="1:12">
      <c r="A5558" s="65" t="s">
        <v>3851</v>
      </c>
      <c r="B5558" s="66" t="s">
        <v>3852</v>
      </c>
      <c r="C5558" s="66"/>
      <c r="D5558" s="65" t="s">
        <v>14</v>
      </c>
      <c r="E5558" s="65"/>
      <c r="F5558" s="65"/>
      <c r="G5558" s="65" t="s">
        <v>35</v>
      </c>
      <c r="H5558" s="67">
        <v>1</v>
      </c>
      <c r="I5558" s="67"/>
      <c r="J5558" s="70">
        <v>1.99</v>
      </c>
      <c r="K5558" s="70"/>
      <c r="L5558" s="70">
        <f>TRUNC(TRUNC(H5558,8)*J5558,2)</f>
        <v>1.99</v>
      </c>
    </row>
    <row r="5559" ht="15" customHeight="1" spans="1:12">
      <c r="A5559" s="65" t="s">
        <v>3778</v>
      </c>
      <c r="B5559" s="66" t="s">
        <v>3779</v>
      </c>
      <c r="C5559" s="66"/>
      <c r="D5559" s="65" t="s">
        <v>14</v>
      </c>
      <c r="E5559" s="65"/>
      <c r="F5559" s="65"/>
      <c r="G5559" s="65" t="s">
        <v>35</v>
      </c>
      <c r="H5559" s="67">
        <v>0.0066</v>
      </c>
      <c r="I5559" s="67"/>
      <c r="J5559" s="70">
        <v>2.33</v>
      </c>
      <c r="K5559" s="70"/>
      <c r="L5559" s="70">
        <f>TRUNC(TRUNC(H5559,8)*J5559,2)</f>
        <v>0.01</v>
      </c>
    </row>
    <row r="5560" ht="21" customHeight="1" spans="1:12">
      <c r="A5560" s="65" t="s">
        <v>3799</v>
      </c>
      <c r="B5560" s="66" t="s">
        <v>3800</v>
      </c>
      <c r="C5560" s="66"/>
      <c r="D5560" s="65" t="s">
        <v>14</v>
      </c>
      <c r="E5560" s="65"/>
      <c r="F5560" s="65"/>
      <c r="G5560" s="65" t="s">
        <v>35</v>
      </c>
      <c r="H5560" s="67">
        <v>0.011</v>
      </c>
      <c r="I5560" s="67"/>
      <c r="J5560" s="70">
        <v>71.57</v>
      </c>
      <c r="K5560" s="70"/>
      <c r="L5560" s="70">
        <f>TRUNC(TRUNC(H5560,8)*J5560,2)</f>
        <v>0.78</v>
      </c>
    </row>
    <row r="5561" ht="15" customHeight="1" spans="1:12">
      <c r="A5561" s="2"/>
      <c r="B5561" s="2"/>
      <c r="C5561" s="2"/>
      <c r="D5561" s="2"/>
      <c r="E5561" s="2"/>
      <c r="F5561" s="2"/>
      <c r="G5561" s="2"/>
      <c r="H5561" s="68" t="s">
        <v>2424</v>
      </c>
      <c r="I5561" s="68"/>
      <c r="J5561" s="68"/>
      <c r="K5561" s="68"/>
      <c r="L5561" s="71">
        <f>SUM(L5557:L5560)</f>
        <v>3.37</v>
      </c>
    </row>
    <row r="5562" ht="15" customHeight="1" spans="1:12">
      <c r="A5562" s="63" t="s">
        <v>2389</v>
      </c>
      <c r="B5562" s="63"/>
      <c r="C5562" s="63"/>
      <c r="D5562" s="64" t="s">
        <v>4</v>
      </c>
      <c r="E5562" s="64"/>
      <c r="F5562" s="64"/>
      <c r="G5562" s="64" t="s">
        <v>2297</v>
      </c>
      <c r="H5562" s="64" t="s">
        <v>2298</v>
      </c>
      <c r="I5562" s="64"/>
      <c r="J5562" s="64" t="s">
        <v>2299</v>
      </c>
      <c r="K5562" s="64"/>
      <c r="L5562" s="64" t="s">
        <v>2300</v>
      </c>
    </row>
    <row r="5563" ht="21" customHeight="1" spans="1:12">
      <c r="A5563" s="65" t="s">
        <v>2673</v>
      </c>
      <c r="B5563" s="66" t="s">
        <v>2674</v>
      </c>
      <c r="C5563" s="66"/>
      <c r="D5563" s="65" t="s">
        <v>14</v>
      </c>
      <c r="E5563" s="65"/>
      <c r="F5563" s="65"/>
      <c r="G5563" s="65" t="s">
        <v>2392</v>
      </c>
      <c r="H5563" s="67">
        <v>0.1182</v>
      </c>
      <c r="I5563" s="67"/>
      <c r="J5563" s="70">
        <v>23.37</v>
      </c>
      <c r="K5563" s="70"/>
      <c r="L5563" s="70">
        <f>TRUNC(TRUNC(H5563,8)*J5563,2)</f>
        <v>2.76</v>
      </c>
    </row>
    <row r="5564" ht="21" customHeight="1" spans="1:12">
      <c r="A5564" s="65" t="s">
        <v>2675</v>
      </c>
      <c r="B5564" s="66" t="s">
        <v>2676</v>
      </c>
      <c r="C5564" s="66"/>
      <c r="D5564" s="65" t="s">
        <v>14</v>
      </c>
      <c r="E5564" s="65"/>
      <c r="F5564" s="65"/>
      <c r="G5564" s="65" t="s">
        <v>2392</v>
      </c>
      <c r="H5564" s="67">
        <v>0.1182</v>
      </c>
      <c r="I5564" s="67"/>
      <c r="J5564" s="70">
        <v>31.5</v>
      </c>
      <c r="K5564" s="70"/>
      <c r="L5564" s="70">
        <f>TRUNC(TRUNC(H5564,8)*J5564,2)</f>
        <v>3.72</v>
      </c>
    </row>
    <row r="5565" ht="18" customHeight="1" spans="1:12">
      <c r="A5565" s="2"/>
      <c r="B5565" s="2"/>
      <c r="C5565" s="2"/>
      <c r="D5565" s="2"/>
      <c r="E5565" s="2"/>
      <c r="F5565" s="2"/>
      <c r="G5565" s="2"/>
      <c r="H5565" s="68" t="s">
        <v>2393</v>
      </c>
      <c r="I5565" s="68"/>
      <c r="J5565" s="68"/>
      <c r="K5565" s="68"/>
      <c r="L5565" s="71">
        <f>SUM(L5563:L5564)</f>
        <v>6.48</v>
      </c>
    </row>
    <row r="5566" ht="15" customHeight="1" spans="1:12">
      <c r="A5566" s="2"/>
      <c r="B5566" s="2"/>
      <c r="C5566" s="2"/>
      <c r="D5566" s="2"/>
      <c r="E5566" s="2"/>
      <c r="F5566" s="2"/>
      <c r="G5566" s="2"/>
      <c r="H5566" s="69" t="s">
        <v>2318</v>
      </c>
      <c r="I5566" s="69"/>
      <c r="J5566" s="69"/>
      <c r="K5566" s="69"/>
      <c r="L5566" s="72">
        <f>SUM(L5561,L5565)</f>
        <v>9.85</v>
      </c>
    </row>
    <row r="5567" ht="9.95" customHeight="1" spans="1:12">
      <c r="A5567" s="2"/>
      <c r="B5567" s="2"/>
      <c r="C5567" s="2"/>
      <c r="D5567" s="2"/>
      <c r="E5567" s="2"/>
      <c r="F5567" s="2"/>
      <c r="G5567" s="2"/>
      <c r="H5567" s="61"/>
      <c r="I5567" s="61"/>
      <c r="J5567" s="61"/>
      <c r="K5567" s="61"/>
      <c r="L5567" s="61"/>
    </row>
    <row r="5568" ht="20.1" customHeight="1" spans="1:12">
      <c r="A5568" s="62" t="s">
        <v>4111</v>
      </c>
      <c r="B5568" s="62"/>
      <c r="C5568" s="62"/>
      <c r="D5568" s="62"/>
      <c r="E5568" s="62"/>
      <c r="F5568" s="62"/>
      <c r="G5568" s="62"/>
      <c r="H5568" s="62"/>
      <c r="I5568" s="62"/>
      <c r="J5568" s="62"/>
      <c r="K5568" s="62"/>
      <c r="L5568" s="62"/>
    </row>
    <row r="5569" ht="15" customHeight="1" spans="1:12">
      <c r="A5569" s="63" t="s">
        <v>2413</v>
      </c>
      <c r="B5569" s="63"/>
      <c r="C5569" s="63"/>
      <c r="D5569" s="64" t="s">
        <v>4</v>
      </c>
      <c r="E5569" s="64"/>
      <c r="F5569" s="64"/>
      <c r="G5569" s="64" t="s">
        <v>2297</v>
      </c>
      <c r="H5569" s="64" t="s">
        <v>2298</v>
      </c>
      <c r="I5569" s="64"/>
      <c r="J5569" s="64" t="s">
        <v>2299</v>
      </c>
      <c r="K5569" s="64"/>
      <c r="L5569" s="64" t="s">
        <v>2300</v>
      </c>
    </row>
    <row r="5570" ht="21" customHeight="1" spans="1:12">
      <c r="A5570" s="65" t="s">
        <v>4039</v>
      </c>
      <c r="B5570" s="66" t="s">
        <v>4040</v>
      </c>
      <c r="C5570" s="66"/>
      <c r="D5570" s="65" t="s">
        <v>14</v>
      </c>
      <c r="E5570" s="65"/>
      <c r="F5570" s="65"/>
      <c r="G5570" s="65" t="s">
        <v>35</v>
      </c>
      <c r="H5570" s="67">
        <v>3</v>
      </c>
      <c r="I5570" s="67"/>
      <c r="J5570" s="70">
        <v>3.95</v>
      </c>
      <c r="K5570" s="70"/>
      <c r="L5570" s="70">
        <f>TRUNC(TRUNC(H5570,8)*J5570,2)</f>
        <v>11.85</v>
      </c>
    </row>
    <row r="5571" ht="21" customHeight="1" spans="1:12">
      <c r="A5571" s="65" t="s">
        <v>4041</v>
      </c>
      <c r="B5571" s="66" t="s">
        <v>4042</v>
      </c>
      <c r="C5571" s="66"/>
      <c r="D5571" s="65" t="s">
        <v>14</v>
      </c>
      <c r="E5571" s="65"/>
      <c r="F5571" s="65"/>
      <c r="G5571" s="65" t="s">
        <v>35</v>
      </c>
      <c r="H5571" s="67">
        <v>1</v>
      </c>
      <c r="I5571" s="67"/>
      <c r="J5571" s="70">
        <v>41.76</v>
      </c>
      <c r="K5571" s="70"/>
      <c r="L5571" s="70">
        <f>TRUNC(TRUNC(H5571,8)*J5571,2)</f>
        <v>41.76</v>
      </c>
    </row>
    <row r="5572" ht="29.1" customHeight="1" spans="1:12">
      <c r="A5572" s="65" t="s">
        <v>3977</v>
      </c>
      <c r="B5572" s="66" t="s">
        <v>3978</v>
      </c>
      <c r="C5572" s="66"/>
      <c r="D5572" s="65" t="s">
        <v>14</v>
      </c>
      <c r="E5572" s="65"/>
      <c r="F5572" s="65"/>
      <c r="G5572" s="65" t="s">
        <v>35</v>
      </c>
      <c r="H5572" s="67">
        <v>0.1725</v>
      </c>
      <c r="I5572" s="67"/>
      <c r="J5572" s="70">
        <v>26.07</v>
      </c>
      <c r="K5572" s="70"/>
      <c r="L5572" s="70">
        <f>TRUNC(TRUNC(H5572,8)*J5572,2)</f>
        <v>4.49</v>
      </c>
    </row>
    <row r="5573" ht="15" customHeight="1" spans="1:12">
      <c r="A5573" s="2"/>
      <c r="B5573" s="2"/>
      <c r="C5573" s="2"/>
      <c r="D5573" s="2"/>
      <c r="E5573" s="2"/>
      <c r="F5573" s="2"/>
      <c r="G5573" s="2"/>
      <c r="H5573" s="68" t="s">
        <v>2424</v>
      </c>
      <c r="I5573" s="68"/>
      <c r="J5573" s="68"/>
      <c r="K5573" s="68"/>
      <c r="L5573" s="71">
        <f>SUM(L5570:L5572)</f>
        <v>58.1</v>
      </c>
    </row>
    <row r="5574" ht="15" customHeight="1" spans="1:12">
      <c r="A5574" s="63" t="s">
        <v>2389</v>
      </c>
      <c r="B5574" s="63"/>
      <c r="C5574" s="63"/>
      <c r="D5574" s="64" t="s">
        <v>4</v>
      </c>
      <c r="E5574" s="64"/>
      <c r="F5574" s="64"/>
      <c r="G5574" s="64" t="s">
        <v>2297</v>
      </c>
      <c r="H5574" s="64" t="s">
        <v>2298</v>
      </c>
      <c r="I5574" s="64"/>
      <c r="J5574" s="64" t="s">
        <v>2299</v>
      </c>
      <c r="K5574" s="64"/>
      <c r="L5574" s="64" t="s">
        <v>2300</v>
      </c>
    </row>
    <row r="5575" ht="21" customHeight="1" spans="1:12">
      <c r="A5575" s="65" t="s">
        <v>2673</v>
      </c>
      <c r="B5575" s="66" t="s">
        <v>2674</v>
      </c>
      <c r="C5575" s="66"/>
      <c r="D5575" s="65" t="s">
        <v>14</v>
      </c>
      <c r="E5575" s="65"/>
      <c r="F5575" s="65"/>
      <c r="G5575" s="65" t="s">
        <v>2392</v>
      </c>
      <c r="H5575" s="67">
        <v>0.3638</v>
      </c>
      <c r="I5575" s="67"/>
      <c r="J5575" s="70">
        <v>23.37</v>
      </c>
      <c r="K5575" s="70"/>
      <c r="L5575" s="70">
        <f>TRUNC(TRUNC(H5575,8)*J5575,2)</f>
        <v>8.5</v>
      </c>
    </row>
    <row r="5576" ht="21" customHeight="1" spans="1:12">
      <c r="A5576" s="65" t="s">
        <v>2675</v>
      </c>
      <c r="B5576" s="66" t="s">
        <v>2676</v>
      </c>
      <c r="C5576" s="66"/>
      <c r="D5576" s="65" t="s">
        <v>14</v>
      </c>
      <c r="E5576" s="65"/>
      <c r="F5576" s="65"/>
      <c r="G5576" s="65" t="s">
        <v>2392</v>
      </c>
      <c r="H5576" s="67">
        <v>0.3638</v>
      </c>
      <c r="I5576" s="67"/>
      <c r="J5576" s="70">
        <v>31.5</v>
      </c>
      <c r="K5576" s="70"/>
      <c r="L5576" s="70">
        <f>TRUNC(TRUNC(H5576,8)*J5576,2)</f>
        <v>11.45</v>
      </c>
    </row>
    <row r="5577" ht="18" customHeight="1" spans="1:12">
      <c r="A5577" s="2"/>
      <c r="B5577" s="2"/>
      <c r="C5577" s="2"/>
      <c r="D5577" s="2"/>
      <c r="E5577" s="2"/>
      <c r="F5577" s="2"/>
      <c r="G5577" s="2"/>
      <c r="H5577" s="68" t="s">
        <v>2393</v>
      </c>
      <c r="I5577" s="68"/>
      <c r="J5577" s="68"/>
      <c r="K5577" s="68"/>
      <c r="L5577" s="71">
        <f>SUM(L5575:L5576)</f>
        <v>19.95</v>
      </c>
    </row>
    <row r="5578" ht="15" customHeight="1" spans="1:12">
      <c r="A5578" s="2"/>
      <c r="B5578" s="2"/>
      <c r="C5578" s="2"/>
      <c r="D5578" s="2"/>
      <c r="E5578" s="2"/>
      <c r="F5578" s="2"/>
      <c r="G5578" s="2"/>
      <c r="H5578" s="69" t="s">
        <v>2318</v>
      </c>
      <c r="I5578" s="69"/>
      <c r="J5578" s="69"/>
      <c r="K5578" s="69"/>
      <c r="L5578" s="72">
        <f>SUM(L5573,L5577)</f>
        <v>78.05</v>
      </c>
    </row>
    <row r="5579" ht="9.95" customHeight="1" spans="1:12">
      <c r="A5579" s="2"/>
      <c r="B5579" s="2"/>
      <c r="C5579" s="2"/>
      <c r="D5579" s="2"/>
      <c r="E5579" s="2"/>
      <c r="F5579" s="2"/>
      <c r="G5579" s="2"/>
      <c r="H5579" s="61"/>
      <c r="I5579" s="61"/>
      <c r="J5579" s="61"/>
      <c r="K5579" s="61"/>
      <c r="L5579" s="61"/>
    </row>
    <row r="5580" ht="20.1" customHeight="1" spans="1:12">
      <c r="A5580" s="62" t="s">
        <v>4112</v>
      </c>
      <c r="B5580" s="62"/>
      <c r="C5580" s="62"/>
      <c r="D5580" s="62"/>
      <c r="E5580" s="62"/>
      <c r="F5580" s="62"/>
      <c r="G5580" s="62"/>
      <c r="H5580" s="62"/>
      <c r="I5580" s="62"/>
      <c r="J5580" s="62"/>
      <c r="K5580" s="62"/>
      <c r="L5580" s="62"/>
    </row>
    <row r="5581" ht="15" customHeight="1" spans="1:12">
      <c r="A5581" s="63" t="s">
        <v>2413</v>
      </c>
      <c r="B5581" s="63"/>
      <c r="C5581" s="63"/>
      <c r="D5581" s="64" t="s">
        <v>4</v>
      </c>
      <c r="E5581" s="64"/>
      <c r="F5581" s="64"/>
      <c r="G5581" s="64" t="s">
        <v>2297</v>
      </c>
      <c r="H5581" s="64" t="s">
        <v>2298</v>
      </c>
      <c r="I5581" s="64"/>
      <c r="J5581" s="64" t="s">
        <v>2299</v>
      </c>
      <c r="K5581" s="64"/>
      <c r="L5581" s="64" t="s">
        <v>2300</v>
      </c>
    </row>
    <row r="5582" ht="15" customHeight="1" spans="1:12">
      <c r="A5582" s="65" t="s">
        <v>3797</v>
      </c>
      <c r="B5582" s="66" t="s">
        <v>3798</v>
      </c>
      <c r="C5582" s="66"/>
      <c r="D5582" s="65" t="s">
        <v>14</v>
      </c>
      <c r="E5582" s="65"/>
      <c r="F5582" s="65"/>
      <c r="G5582" s="65" t="s">
        <v>35</v>
      </c>
      <c r="H5582" s="67">
        <v>0.0245</v>
      </c>
      <c r="I5582" s="67"/>
      <c r="J5582" s="70">
        <v>63.17</v>
      </c>
      <c r="K5582" s="70"/>
      <c r="L5582" s="70">
        <f t="shared" ref="L5582:L5587" si="32">TRUNC(TRUNC(H5582,8)*J5582,2)</f>
        <v>1.54</v>
      </c>
    </row>
    <row r="5583" ht="21" customHeight="1" spans="1:12">
      <c r="A5583" s="65" t="s">
        <v>4039</v>
      </c>
      <c r="B5583" s="66" t="s">
        <v>4040</v>
      </c>
      <c r="C5583" s="66"/>
      <c r="D5583" s="65" t="s">
        <v>14</v>
      </c>
      <c r="E5583" s="65"/>
      <c r="F5583" s="65"/>
      <c r="G5583" s="65" t="s">
        <v>35</v>
      </c>
      <c r="H5583" s="67">
        <v>1</v>
      </c>
      <c r="I5583" s="67"/>
      <c r="J5583" s="70">
        <v>3.95</v>
      </c>
      <c r="K5583" s="70"/>
      <c r="L5583" s="70">
        <f t="shared" si="32"/>
        <v>3.95</v>
      </c>
    </row>
    <row r="5584" ht="15" customHeight="1" spans="1:12">
      <c r="A5584" s="65" t="s">
        <v>3778</v>
      </c>
      <c r="B5584" s="66" t="s">
        <v>3779</v>
      </c>
      <c r="C5584" s="66"/>
      <c r="D5584" s="65" t="s">
        <v>14</v>
      </c>
      <c r="E5584" s="65"/>
      <c r="F5584" s="65"/>
      <c r="G5584" s="65" t="s">
        <v>35</v>
      </c>
      <c r="H5584" s="67">
        <v>0.051</v>
      </c>
      <c r="I5584" s="67"/>
      <c r="J5584" s="70">
        <v>2.33</v>
      </c>
      <c r="K5584" s="70"/>
      <c r="L5584" s="70">
        <f t="shared" si="32"/>
        <v>0.11</v>
      </c>
    </row>
    <row r="5585" ht="21" customHeight="1" spans="1:12">
      <c r="A5585" s="65" t="s">
        <v>4113</v>
      </c>
      <c r="B5585" s="66" t="s">
        <v>4114</v>
      </c>
      <c r="C5585" s="66"/>
      <c r="D5585" s="65" t="s">
        <v>14</v>
      </c>
      <c r="E5585" s="65"/>
      <c r="F5585" s="65"/>
      <c r="G5585" s="65" t="s">
        <v>35</v>
      </c>
      <c r="H5585" s="67">
        <v>1</v>
      </c>
      <c r="I5585" s="67"/>
      <c r="J5585" s="70">
        <v>10.46</v>
      </c>
      <c r="K5585" s="70"/>
      <c r="L5585" s="70">
        <f t="shared" si="32"/>
        <v>10.46</v>
      </c>
    </row>
    <row r="5586" ht="29.1" customHeight="1" spans="1:12">
      <c r="A5586" s="65" t="s">
        <v>3977</v>
      </c>
      <c r="B5586" s="66" t="s">
        <v>3978</v>
      </c>
      <c r="C5586" s="66"/>
      <c r="D5586" s="65" t="s">
        <v>14</v>
      </c>
      <c r="E5586" s="65"/>
      <c r="F5586" s="65"/>
      <c r="G5586" s="65" t="s">
        <v>35</v>
      </c>
      <c r="H5586" s="67">
        <v>0.0575</v>
      </c>
      <c r="I5586" s="67"/>
      <c r="J5586" s="70">
        <v>26.07</v>
      </c>
      <c r="K5586" s="70"/>
      <c r="L5586" s="70">
        <f t="shared" si="32"/>
        <v>1.49</v>
      </c>
    </row>
    <row r="5587" ht="21" customHeight="1" spans="1:12">
      <c r="A5587" s="65" t="s">
        <v>3799</v>
      </c>
      <c r="B5587" s="66" t="s">
        <v>3800</v>
      </c>
      <c r="C5587" s="66"/>
      <c r="D5587" s="65" t="s">
        <v>14</v>
      </c>
      <c r="E5587" s="65"/>
      <c r="F5587" s="65"/>
      <c r="G5587" s="65" t="s">
        <v>35</v>
      </c>
      <c r="H5587" s="67">
        <v>0.04</v>
      </c>
      <c r="I5587" s="67"/>
      <c r="J5587" s="70">
        <v>71.57</v>
      </c>
      <c r="K5587" s="70"/>
      <c r="L5587" s="70">
        <f t="shared" si="32"/>
        <v>2.86</v>
      </c>
    </row>
    <row r="5588" ht="15" customHeight="1" spans="1:12">
      <c r="A5588" s="2"/>
      <c r="B5588" s="2"/>
      <c r="C5588" s="2"/>
      <c r="D5588" s="2"/>
      <c r="E5588" s="2"/>
      <c r="F5588" s="2"/>
      <c r="G5588" s="2"/>
      <c r="H5588" s="68" t="s">
        <v>2424</v>
      </c>
      <c r="I5588" s="68"/>
      <c r="J5588" s="68"/>
      <c r="K5588" s="68"/>
      <c r="L5588" s="71">
        <f>SUM(L5582:L5587)</f>
        <v>20.41</v>
      </c>
    </row>
    <row r="5589" ht="15" customHeight="1" spans="1:12">
      <c r="A5589" s="63" t="s">
        <v>2389</v>
      </c>
      <c r="B5589" s="63"/>
      <c r="C5589" s="63"/>
      <c r="D5589" s="64" t="s">
        <v>4</v>
      </c>
      <c r="E5589" s="64"/>
      <c r="F5589" s="64"/>
      <c r="G5589" s="64" t="s">
        <v>2297</v>
      </c>
      <c r="H5589" s="64" t="s">
        <v>2298</v>
      </c>
      <c r="I5589" s="64"/>
      <c r="J5589" s="64" t="s">
        <v>2299</v>
      </c>
      <c r="K5589" s="64"/>
      <c r="L5589" s="64" t="s">
        <v>2300</v>
      </c>
    </row>
    <row r="5590" ht="21" customHeight="1" spans="1:12">
      <c r="A5590" s="65" t="s">
        <v>2673</v>
      </c>
      <c r="B5590" s="66" t="s">
        <v>2674</v>
      </c>
      <c r="C5590" s="66"/>
      <c r="D5590" s="65" t="s">
        <v>14</v>
      </c>
      <c r="E5590" s="65"/>
      <c r="F5590" s="65"/>
      <c r="G5590" s="65" t="s">
        <v>2392</v>
      </c>
      <c r="H5590" s="67">
        <v>0.1819</v>
      </c>
      <c r="I5590" s="67"/>
      <c r="J5590" s="70">
        <v>23.37</v>
      </c>
      <c r="K5590" s="70"/>
      <c r="L5590" s="70">
        <f>TRUNC(TRUNC(H5590,8)*J5590,2)</f>
        <v>4.25</v>
      </c>
    </row>
    <row r="5591" ht="21" customHeight="1" spans="1:12">
      <c r="A5591" s="65" t="s">
        <v>2675</v>
      </c>
      <c r="B5591" s="66" t="s">
        <v>2676</v>
      </c>
      <c r="C5591" s="66"/>
      <c r="D5591" s="65" t="s">
        <v>14</v>
      </c>
      <c r="E5591" s="65"/>
      <c r="F5591" s="65"/>
      <c r="G5591" s="65" t="s">
        <v>2392</v>
      </c>
      <c r="H5591" s="67">
        <v>0.1819</v>
      </c>
      <c r="I5591" s="67"/>
      <c r="J5591" s="70">
        <v>31.5</v>
      </c>
      <c r="K5591" s="70"/>
      <c r="L5591" s="70">
        <f>TRUNC(TRUNC(H5591,8)*J5591,2)</f>
        <v>5.72</v>
      </c>
    </row>
    <row r="5592" ht="18" customHeight="1" spans="1:12">
      <c r="A5592" s="2"/>
      <c r="B5592" s="2"/>
      <c r="C5592" s="2"/>
      <c r="D5592" s="2"/>
      <c r="E5592" s="2"/>
      <c r="F5592" s="2"/>
      <c r="G5592" s="2"/>
      <c r="H5592" s="68" t="s">
        <v>2393</v>
      </c>
      <c r="I5592" s="68"/>
      <c r="J5592" s="68"/>
      <c r="K5592" s="68"/>
      <c r="L5592" s="71">
        <f>SUM(L5590:L5591)</f>
        <v>9.97</v>
      </c>
    </row>
    <row r="5593" ht="15" customHeight="1" spans="1:12">
      <c r="A5593" s="2"/>
      <c r="B5593" s="2"/>
      <c r="C5593" s="2"/>
      <c r="D5593" s="2"/>
      <c r="E5593" s="2"/>
      <c r="F5593" s="2"/>
      <c r="G5593" s="2"/>
      <c r="H5593" s="69" t="s">
        <v>2318</v>
      </c>
      <c r="I5593" s="69"/>
      <c r="J5593" s="69"/>
      <c r="K5593" s="69"/>
      <c r="L5593" s="72">
        <f>SUM(L5588,L5592)</f>
        <v>30.38</v>
      </c>
    </row>
    <row r="5594" ht="9.95" customHeight="1" spans="1:12">
      <c r="A5594" s="2"/>
      <c r="B5594" s="2"/>
      <c r="C5594" s="2"/>
      <c r="D5594" s="2"/>
      <c r="E5594" s="2"/>
      <c r="F5594" s="2"/>
      <c r="G5594" s="2"/>
      <c r="H5594" s="61"/>
      <c r="I5594" s="61"/>
      <c r="J5594" s="61"/>
      <c r="K5594" s="61"/>
      <c r="L5594" s="61"/>
    </row>
    <row r="5595" ht="20.1" customHeight="1" spans="1:12">
      <c r="A5595" s="62" t="s">
        <v>4115</v>
      </c>
      <c r="B5595" s="62"/>
      <c r="C5595" s="62"/>
      <c r="D5595" s="62"/>
      <c r="E5595" s="62"/>
      <c r="F5595" s="62"/>
      <c r="G5595" s="62"/>
      <c r="H5595" s="62"/>
      <c r="I5595" s="62"/>
      <c r="J5595" s="62"/>
      <c r="K5595" s="62"/>
      <c r="L5595" s="62"/>
    </row>
    <row r="5596" ht="15" customHeight="1" spans="1:12">
      <c r="A5596" s="63" t="s">
        <v>2413</v>
      </c>
      <c r="B5596" s="63"/>
      <c r="C5596" s="63"/>
      <c r="D5596" s="64" t="s">
        <v>4</v>
      </c>
      <c r="E5596" s="64"/>
      <c r="F5596" s="64"/>
      <c r="G5596" s="64" t="s">
        <v>2297</v>
      </c>
      <c r="H5596" s="64" t="s">
        <v>2298</v>
      </c>
      <c r="I5596" s="64"/>
      <c r="J5596" s="64" t="s">
        <v>2299</v>
      </c>
      <c r="K5596" s="64"/>
      <c r="L5596" s="64" t="s">
        <v>2300</v>
      </c>
    </row>
    <row r="5597" ht="15" customHeight="1" spans="1:12">
      <c r="A5597" s="65" t="s">
        <v>3797</v>
      </c>
      <c r="B5597" s="66" t="s">
        <v>3798</v>
      </c>
      <c r="C5597" s="66"/>
      <c r="D5597" s="65" t="s">
        <v>14</v>
      </c>
      <c r="E5597" s="65"/>
      <c r="F5597" s="65"/>
      <c r="G5597" s="65" t="s">
        <v>35</v>
      </c>
      <c r="H5597" s="67">
        <v>0.0245</v>
      </c>
      <c r="I5597" s="67"/>
      <c r="J5597" s="70">
        <v>63.17</v>
      </c>
      <c r="K5597" s="70"/>
      <c r="L5597" s="70">
        <f t="shared" ref="L5597:L5602" si="33">TRUNC(TRUNC(H5597,8)*J5597,2)</f>
        <v>1.54</v>
      </c>
    </row>
    <row r="5598" ht="21" customHeight="1" spans="1:12">
      <c r="A5598" s="65" t="s">
        <v>4039</v>
      </c>
      <c r="B5598" s="66" t="s">
        <v>4040</v>
      </c>
      <c r="C5598" s="66"/>
      <c r="D5598" s="65" t="s">
        <v>14</v>
      </c>
      <c r="E5598" s="65"/>
      <c r="F5598" s="65"/>
      <c r="G5598" s="65" t="s">
        <v>35</v>
      </c>
      <c r="H5598" s="67">
        <v>1</v>
      </c>
      <c r="I5598" s="67"/>
      <c r="J5598" s="70">
        <v>3.95</v>
      </c>
      <c r="K5598" s="70"/>
      <c r="L5598" s="70">
        <f t="shared" si="33"/>
        <v>3.95</v>
      </c>
    </row>
    <row r="5599" ht="15" customHeight="1" spans="1:12">
      <c r="A5599" s="65" t="s">
        <v>3778</v>
      </c>
      <c r="B5599" s="66" t="s">
        <v>3779</v>
      </c>
      <c r="C5599" s="66"/>
      <c r="D5599" s="65" t="s">
        <v>14</v>
      </c>
      <c r="E5599" s="65"/>
      <c r="F5599" s="65"/>
      <c r="G5599" s="65" t="s">
        <v>35</v>
      </c>
      <c r="H5599" s="67">
        <v>0.036</v>
      </c>
      <c r="I5599" s="67"/>
      <c r="J5599" s="70">
        <v>2.33</v>
      </c>
      <c r="K5599" s="70"/>
      <c r="L5599" s="70">
        <f t="shared" si="33"/>
        <v>0.08</v>
      </c>
    </row>
    <row r="5600" ht="21" customHeight="1" spans="1:12">
      <c r="A5600" s="65" t="s">
        <v>4113</v>
      </c>
      <c r="B5600" s="66" t="s">
        <v>4114</v>
      </c>
      <c r="C5600" s="66"/>
      <c r="D5600" s="65" t="s">
        <v>14</v>
      </c>
      <c r="E5600" s="65"/>
      <c r="F5600" s="65"/>
      <c r="G5600" s="65" t="s">
        <v>35</v>
      </c>
      <c r="H5600" s="67">
        <v>1</v>
      </c>
      <c r="I5600" s="67"/>
      <c r="J5600" s="70">
        <v>10.46</v>
      </c>
      <c r="K5600" s="70"/>
      <c r="L5600" s="70">
        <f t="shared" si="33"/>
        <v>10.46</v>
      </c>
    </row>
    <row r="5601" ht="29.1" customHeight="1" spans="1:12">
      <c r="A5601" s="65" t="s">
        <v>3977</v>
      </c>
      <c r="B5601" s="66" t="s">
        <v>3978</v>
      </c>
      <c r="C5601" s="66"/>
      <c r="D5601" s="65" t="s">
        <v>14</v>
      </c>
      <c r="E5601" s="65"/>
      <c r="F5601" s="65"/>
      <c r="G5601" s="65" t="s">
        <v>35</v>
      </c>
      <c r="H5601" s="67">
        <v>0.0575</v>
      </c>
      <c r="I5601" s="67"/>
      <c r="J5601" s="70">
        <v>26.07</v>
      </c>
      <c r="K5601" s="70"/>
      <c r="L5601" s="70">
        <f t="shared" si="33"/>
        <v>1.49</v>
      </c>
    </row>
    <row r="5602" ht="21" customHeight="1" spans="1:12">
      <c r="A5602" s="65" t="s">
        <v>3799</v>
      </c>
      <c r="B5602" s="66" t="s">
        <v>3800</v>
      </c>
      <c r="C5602" s="66"/>
      <c r="D5602" s="65" t="s">
        <v>14</v>
      </c>
      <c r="E5602" s="65"/>
      <c r="F5602" s="65"/>
      <c r="G5602" s="65" t="s">
        <v>35</v>
      </c>
      <c r="H5602" s="67">
        <v>0.04</v>
      </c>
      <c r="I5602" s="67"/>
      <c r="J5602" s="70">
        <v>71.57</v>
      </c>
      <c r="K5602" s="70"/>
      <c r="L5602" s="70">
        <f t="shared" si="33"/>
        <v>2.86</v>
      </c>
    </row>
    <row r="5603" ht="15" customHeight="1" spans="1:12">
      <c r="A5603" s="2"/>
      <c r="B5603" s="2"/>
      <c r="C5603" s="2"/>
      <c r="D5603" s="2"/>
      <c r="E5603" s="2"/>
      <c r="F5603" s="2"/>
      <c r="G5603" s="2"/>
      <c r="H5603" s="68" t="s">
        <v>2424</v>
      </c>
      <c r="I5603" s="68"/>
      <c r="J5603" s="68"/>
      <c r="K5603" s="68"/>
      <c r="L5603" s="71">
        <f>SUM(L5597:L5602)</f>
        <v>20.38</v>
      </c>
    </row>
    <row r="5604" ht="15" customHeight="1" spans="1:12">
      <c r="A5604" s="63" t="s">
        <v>2389</v>
      </c>
      <c r="B5604" s="63"/>
      <c r="C5604" s="63"/>
      <c r="D5604" s="64" t="s">
        <v>4</v>
      </c>
      <c r="E5604" s="64"/>
      <c r="F5604" s="64"/>
      <c r="G5604" s="64" t="s">
        <v>2297</v>
      </c>
      <c r="H5604" s="64" t="s">
        <v>2298</v>
      </c>
      <c r="I5604" s="64"/>
      <c r="J5604" s="64" t="s">
        <v>2299</v>
      </c>
      <c r="K5604" s="64"/>
      <c r="L5604" s="64" t="s">
        <v>2300</v>
      </c>
    </row>
    <row r="5605" ht="21" customHeight="1" spans="1:12">
      <c r="A5605" s="65" t="s">
        <v>2673</v>
      </c>
      <c r="B5605" s="66" t="s">
        <v>2674</v>
      </c>
      <c r="C5605" s="66"/>
      <c r="D5605" s="65" t="s">
        <v>14</v>
      </c>
      <c r="E5605" s="65"/>
      <c r="F5605" s="65"/>
      <c r="G5605" s="65" t="s">
        <v>2392</v>
      </c>
      <c r="H5605" s="67">
        <v>0.0858</v>
      </c>
      <c r="I5605" s="67"/>
      <c r="J5605" s="70">
        <v>23.37</v>
      </c>
      <c r="K5605" s="70"/>
      <c r="L5605" s="70">
        <f>TRUNC(TRUNC(H5605,8)*J5605,2)</f>
        <v>2</v>
      </c>
    </row>
    <row r="5606" ht="21" customHeight="1" spans="1:12">
      <c r="A5606" s="65" t="s">
        <v>2675</v>
      </c>
      <c r="B5606" s="66" t="s">
        <v>2676</v>
      </c>
      <c r="C5606" s="66"/>
      <c r="D5606" s="65" t="s">
        <v>14</v>
      </c>
      <c r="E5606" s="65"/>
      <c r="F5606" s="65"/>
      <c r="G5606" s="65" t="s">
        <v>2392</v>
      </c>
      <c r="H5606" s="67">
        <v>0.0858</v>
      </c>
      <c r="I5606" s="67"/>
      <c r="J5606" s="70">
        <v>31.5</v>
      </c>
      <c r="K5606" s="70"/>
      <c r="L5606" s="70">
        <f>TRUNC(TRUNC(H5606,8)*J5606,2)</f>
        <v>2.7</v>
      </c>
    </row>
    <row r="5607" ht="18" customHeight="1" spans="1:12">
      <c r="A5607" s="2"/>
      <c r="B5607" s="2"/>
      <c r="C5607" s="2"/>
      <c r="D5607" s="2"/>
      <c r="E5607" s="2"/>
      <c r="F5607" s="2"/>
      <c r="G5607" s="2"/>
      <c r="H5607" s="68" t="s">
        <v>2393</v>
      </c>
      <c r="I5607" s="68"/>
      <c r="J5607" s="68"/>
      <c r="K5607" s="68"/>
      <c r="L5607" s="71">
        <f>SUM(L5605:L5606)</f>
        <v>4.7</v>
      </c>
    </row>
    <row r="5608" ht="15" customHeight="1" spans="1:12">
      <c r="A5608" s="2"/>
      <c r="B5608" s="2"/>
      <c r="C5608" s="2"/>
      <c r="D5608" s="2"/>
      <c r="E5608" s="2"/>
      <c r="F5608" s="2"/>
      <c r="G5608" s="2"/>
      <c r="H5608" s="69" t="s">
        <v>2318</v>
      </c>
      <c r="I5608" s="69"/>
      <c r="J5608" s="69"/>
      <c r="K5608" s="69"/>
      <c r="L5608" s="72">
        <f>SUM(L5603,L5607)</f>
        <v>25.08</v>
      </c>
    </row>
    <row r="5609" ht="9.95" customHeight="1" spans="1:12">
      <c r="A5609" s="2"/>
      <c r="B5609" s="2"/>
      <c r="C5609" s="2"/>
      <c r="D5609" s="2"/>
      <c r="E5609" s="2"/>
      <c r="F5609" s="2"/>
      <c r="G5609" s="2"/>
      <c r="H5609" s="61"/>
      <c r="I5609" s="61"/>
      <c r="J5609" s="61"/>
      <c r="K5609" s="61"/>
      <c r="L5609" s="61"/>
    </row>
    <row r="5610" ht="20.1" customHeight="1" spans="1:12">
      <c r="A5610" s="62" t="s">
        <v>4116</v>
      </c>
      <c r="B5610" s="62"/>
      <c r="C5610" s="62"/>
      <c r="D5610" s="62"/>
      <c r="E5610" s="62"/>
      <c r="F5610" s="62"/>
      <c r="G5610" s="62"/>
      <c r="H5610" s="62"/>
      <c r="I5610" s="62"/>
      <c r="J5610" s="62"/>
      <c r="K5610" s="62"/>
      <c r="L5610" s="62"/>
    </row>
    <row r="5611" ht="15" customHeight="1" spans="1:12">
      <c r="A5611" s="63" t="s">
        <v>2413</v>
      </c>
      <c r="B5611" s="63"/>
      <c r="C5611" s="63"/>
      <c r="D5611" s="64" t="s">
        <v>4</v>
      </c>
      <c r="E5611" s="64"/>
      <c r="F5611" s="64"/>
      <c r="G5611" s="64" t="s">
        <v>2297</v>
      </c>
      <c r="H5611" s="64" t="s">
        <v>2298</v>
      </c>
      <c r="I5611" s="64"/>
      <c r="J5611" s="64" t="s">
        <v>2299</v>
      </c>
      <c r="K5611" s="64"/>
      <c r="L5611" s="64" t="s">
        <v>2300</v>
      </c>
    </row>
    <row r="5612" ht="15" customHeight="1" spans="1:12">
      <c r="A5612" s="65" t="s">
        <v>3797</v>
      </c>
      <c r="B5612" s="66" t="s">
        <v>3798</v>
      </c>
      <c r="C5612" s="66"/>
      <c r="D5612" s="65" t="s">
        <v>14</v>
      </c>
      <c r="E5612" s="65"/>
      <c r="F5612" s="65"/>
      <c r="G5612" s="65" t="s">
        <v>35</v>
      </c>
      <c r="H5612" s="67">
        <v>0.0306</v>
      </c>
      <c r="I5612" s="67"/>
      <c r="J5612" s="70">
        <v>63.17</v>
      </c>
      <c r="K5612" s="70"/>
      <c r="L5612" s="70">
        <f t="shared" ref="L5612:L5617" si="34">TRUNC(TRUNC(H5612,8)*J5612,2)</f>
        <v>1.93</v>
      </c>
    </row>
    <row r="5613" ht="21" customHeight="1" spans="1:12">
      <c r="A5613" s="65" t="s">
        <v>4106</v>
      </c>
      <c r="B5613" s="66" t="s">
        <v>4107</v>
      </c>
      <c r="C5613" s="66"/>
      <c r="D5613" s="65" t="s">
        <v>14</v>
      </c>
      <c r="E5613" s="65"/>
      <c r="F5613" s="65"/>
      <c r="G5613" s="65" t="s">
        <v>35</v>
      </c>
      <c r="H5613" s="67">
        <v>1</v>
      </c>
      <c r="I5613" s="67"/>
      <c r="J5613" s="70">
        <v>13.68</v>
      </c>
      <c r="K5613" s="70"/>
      <c r="L5613" s="70">
        <f t="shared" si="34"/>
        <v>13.68</v>
      </c>
    </row>
    <row r="5614" ht="15" customHeight="1" spans="1:12">
      <c r="A5614" s="65" t="s">
        <v>3778</v>
      </c>
      <c r="B5614" s="66" t="s">
        <v>3779</v>
      </c>
      <c r="C5614" s="66"/>
      <c r="D5614" s="65" t="s">
        <v>14</v>
      </c>
      <c r="E5614" s="65"/>
      <c r="F5614" s="65"/>
      <c r="G5614" s="65" t="s">
        <v>35</v>
      </c>
      <c r="H5614" s="67">
        <v>0.088</v>
      </c>
      <c r="I5614" s="67"/>
      <c r="J5614" s="70">
        <v>2.33</v>
      </c>
      <c r="K5614" s="70"/>
      <c r="L5614" s="70">
        <f t="shared" si="34"/>
        <v>0.2</v>
      </c>
    </row>
    <row r="5615" ht="21" customHeight="1" spans="1:12">
      <c r="A5615" s="65" t="s">
        <v>4117</v>
      </c>
      <c r="B5615" s="66" t="s">
        <v>4118</v>
      </c>
      <c r="C5615" s="66"/>
      <c r="D5615" s="65" t="s">
        <v>14</v>
      </c>
      <c r="E5615" s="65"/>
      <c r="F5615" s="65"/>
      <c r="G5615" s="65" t="s">
        <v>35</v>
      </c>
      <c r="H5615" s="67">
        <v>1</v>
      </c>
      <c r="I5615" s="67"/>
      <c r="J5615" s="70">
        <v>30.17</v>
      </c>
      <c r="K5615" s="70"/>
      <c r="L5615" s="70">
        <f t="shared" si="34"/>
        <v>30.17</v>
      </c>
    </row>
    <row r="5616" ht="29.1" customHeight="1" spans="1:12">
      <c r="A5616" s="65" t="s">
        <v>3977</v>
      </c>
      <c r="B5616" s="66" t="s">
        <v>3978</v>
      </c>
      <c r="C5616" s="66"/>
      <c r="D5616" s="65" t="s">
        <v>14</v>
      </c>
      <c r="E5616" s="65"/>
      <c r="F5616" s="65"/>
      <c r="G5616" s="65" t="s">
        <v>35</v>
      </c>
      <c r="H5616" s="67">
        <v>0.0875</v>
      </c>
      <c r="I5616" s="67"/>
      <c r="J5616" s="70">
        <v>26.07</v>
      </c>
      <c r="K5616" s="70"/>
      <c r="L5616" s="70">
        <f t="shared" si="34"/>
        <v>2.28</v>
      </c>
    </row>
    <row r="5617" ht="21" customHeight="1" spans="1:12">
      <c r="A5617" s="65" t="s">
        <v>3799</v>
      </c>
      <c r="B5617" s="66" t="s">
        <v>3800</v>
      </c>
      <c r="C5617" s="66"/>
      <c r="D5617" s="65" t="s">
        <v>14</v>
      </c>
      <c r="E5617" s="65"/>
      <c r="F5617" s="65"/>
      <c r="G5617" s="65" t="s">
        <v>35</v>
      </c>
      <c r="H5617" s="67">
        <v>0.05</v>
      </c>
      <c r="I5617" s="67"/>
      <c r="J5617" s="70">
        <v>71.57</v>
      </c>
      <c r="K5617" s="70"/>
      <c r="L5617" s="70">
        <f t="shared" si="34"/>
        <v>3.57</v>
      </c>
    </row>
    <row r="5618" ht="15" customHeight="1" spans="1:12">
      <c r="A5618" s="2"/>
      <c r="B5618" s="2"/>
      <c r="C5618" s="2"/>
      <c r="D5618" s="2"/>
      <c r="E5618" s="2"/>
      <c r="F5618" s="2"/>
      <c r="G5618" s="2"/>
      <c r="H5618" s="68" t="s">
        <v>2424</v>
      </c>
      <c r="I5618" s="68"/>
      <c r="J5618" s="68"/>
      <c r="K5618" s="68"/>
      <c r="L5618" s="71">
        <f>SUM(L5612:L5617)</f>
        <v>51.83</v>
      </c>
    </row>
    <row r="5619" ht="15" customHeight="1" spans="1:12">
      <c r="A5619" s="63" t="s">
        <v>2389</v>
      </c>
      <c r="B5619" s="63"/>
      <c r="C5619" s="63"/>
      <c r="D5619" s="64" t="s">
        <v>4</v>
      </c>
      <c r="E5619" s="64"/>
      <c r="F5619" s="64"/>
      <c r="G5619" s="64" t="s">
        <v>2297</v>
      </c>
      <c r="H5619" s="64" t="s">
        <v>2298</v>
      </c>
      <c r="I5619" s="64"/>
      <c r="J5619" s="64" t="s">
        <v>2299</v>
      </c>
      <c r="K5619" s="64"/>
      <c r="L5619" s="64" t="s">
        <v>2300</v>
      </c>
    </row>
    <row r="5620" ht="21" customHeight="1" spans="1:12">
      <c r="A5620" s="65" t="s">
        <v>2673</v>
      </c>
      <c r="B5620" s="66" t="s">
        <v>2674</v>
      </c>
      <c r="C5620" s="66"/>
      <c r="D5620" s="65" t="s">
        <v>14</v>
      </c>
      <c r="E5620" s="65"/>
      <c r="F5620" s="65"/>
      <c r="G5620" s="65" t="s">
        <v>2392</v>
      </c>
      <c r="H5620" s="67">
        <v>0.3142</v>
      </c>
      <c r="I5620" s="67"/>
      <c r="J5620" s="70">
        <v>23.37</v>
      </c>
      <c r="K5620" s="70"/>
      <c r="L5620" s="70">
        <f>TRUNC(TRUNC(H5620,8)*J5620,2)</f>
        <v>7.34</v>
      </c>
    </row>
    <row r="5621" ht="21" customHeight="1" spans="1:12">
      <c r="A5621" s="65" t="s">
        <v>2675</v>
      </c>
      <c r="B5621" s="66" t="s">
        <v>2676</v>
      </c>
      <c r="C5621" s="66"/>
      <c r="D5621" s="65" t="s">
        <v>14</v>
      </c>
      <c r="E5621" s="65"/>
      <c r="F5621" s="65"/>
      <c r="G5621" s="65" t="s">
        <v>2392</v>
      </c>
      <c r="H5621" s="67">
        <v>0.3142</v>
      </c>
      <c r="I5621" s="67"/>
      <c r="J5621" s="70">
        <v>31.5</v>
      </c>
      <c r="K5621" s="70"/>
      <c r="L5621" s="70">
        <f>TRUNC(TRUNC(H5621,8)*J5621,2)</f>
        <v>9.89</v>
      </c>
    </row>
    <row r="5622" ht="18" customHeight="1" spans="1:12">
      <c r="A5622" s="2"/>
      <c r="B5622" s="2"/>
      <c r="C5622" s="2"/>
      <c r="D5622" s="2"/>
      <c r="E5622" s="2"/>
      <c r="F5622" s="2"/>
      <c r="G5622" s="2"/>
      <c r="H5622" s="68" t="s">
        <v>2393</v>
      </c>
      <c r="I5622" s="68"/>
      <c r="J5622" s="68"/>
      <c r="K5622" s="68"/>
      <c r="L5622" s="71">
        <f>SUM(L5620:L5621)</f>
        <v>17.23</v>
      </c>
    </row>
    <row r="5623" ht="15" customHeight="1" spans="1:12">
      <c r="A5623" s="2"/>
      <c r="B5623" s="2"/>
      <c r="C5623" s="2"/>
      <c r="D5623" s="2"/>
      <c r="E5623" s="2"/>
      <c r="F5623" s="2"/>
      <c r="G5623" s="2"/>
      <c r="H5623" s="69" t="s">
        <v>2318</v>
      </c>
      <c r="I5623" s="69"/>
      <c r="J5623" s="69"/>
      <c r="K5623" s="69"/>
      <c r="L5623" s="72">
        <f>SUM(L5618,L5622)</f>
        <v>69.06</v>
      </c>
    </row>
    <row r="5624" ht="9.95" customHeight="1" spans="1:12">
      <c r="A5624" s="2"/>
      <c r="B5624" s="2"/>
      <c r="C5624" s="2"/>
      <c r="D5624" s="2"/>
      <c r="E5624" s="2"/>
      <c r="F5624" s="2"/>
      <c r="G5624" s="2"/>
      <c r="H5624" s="61"/>
      <c r="I5624" s="61"/>
      <c r="J5624" s="61"/>
      <c r="K5624" s="61"/>
      <c r="L5624" s="61"/>
    </row>
    <row r="5625" ht="20.1" customHeight="1" spans="1:12">
      <c r="A5625" s="62" t="s">
        <v>4119</v>
      </c>
      <c r="B5625" s="62"/>
      <c r="C5625" s="62"/>
      <c r="D5625" s="62"/>
      <c r="E5625" s="62"/>
      <c r="F5625" s="62"/>
      <c r="G5625" s="62"/>
      <c r="H5625" s="62"/>
      <c r="I5625" s="62"/>
      <c r="J5625" s="62"/>
      <c r="K5625" s="62"/>
      <c r="L5625" s="62"/>
    </row>
    <row r="5626" ht="15" customHeight="1" spans="1:12">
      <c r="A5626" s="63" t="s">
        <v>2413</v>
      </c>
      <c r="B5626" s="63"/>
      <c r="C5626" s="63"/>
      <c r="D5626" s="64" t="s">
        <v>4</v>
      </c>
      <c r="E5626" s="64"/>
      <c r="F5626" s="64"/>
      <c r="G5626" s="64" t="s">
        <v>2297</v>
      </c>
      <c r="H5626" s="64" t="s">
        <v>2298</v>
      </c>
      <c r="I5626" s="64"/>
      <c r="J5626" s="64" t="s">
        <v>2299</v>
      </c>
      <c r="K5626" s="64"/>
      <c r="L5626" s="64" t="s">
        <v>2300</v>
      </c>
    </row>
    <row r="5627" ht="15" customHeight="1" spans="1:12">
      <c r="A5627" s="65" t="s">
        <v>3797</v>
      </c>
      <c r="B5627" s="66" t="s">
        <v>3798</v>
      </c>
      <c r="C5627" s="66"/>
      <c r="D5627" s="65" t="s">
        <v>14</v>
      </c>
      <c r="E5627" s="65"/>
      <c r="F5627" s="65"/>
      <c r="G5627" s="65" t="s">
        <v>35</v>
      </c>
      <c r="H5627" s="67">
        <v>0.0306</v>
      </c>
      <c r="I5627" s="67"/>
      <c r="J5627" s="70">
        <v>63.17</v>
      </c>
      <c r="K5627" s="70"/>
      <c r="L5627" s="70">
        <f>TRUNC(TRUNC(H5627,8)*J5627,2)</f>
        <v>1.93</v>
      </c>
    </row>
    <row r="5628" ht="21" customHeight="1" spans="1:12">
      <c r="A5628" s="65" t="s">
        <v>4106</v>
      </c>
      <c r="B5628" s="66" t="s">
        <v>4107</v>
      </c>
      <c r="C5628" s="66"/>
      <c r="D5628" s="65" t="s">
        <v>14</v>
      </c>
      <c r="E5628" s="65"/>
      <c r="F5628" s="65"/>
      <c r="G5628" s="65" t="s">
        <v>35</v>
      </c>
      <c r="H5628" s="67">
        <v>1</v>
      </c>
      <c r="I5628" s="67"/>
      <c r="J5628" s="70">
        <v>13.68</v>
      </c>
      <c r="K5628" s="70"/>
      <c r="L5628" s="70">
        <f>TRUNC(TRUNC(H5628,8)*J5628,2)</f>
        <v>13.68</v>
      </c>
    </row>
    <row r="5629" ht="21" customHeight="1" spans="1:12">
      <c r="A5629" s="65" t="s">
        <v>4117</v>
      </c>
      <c r="B5629" s="66" t="s">
        <v>4118</v>
      </c>
      <c r="C5629" s="66"/>
      <c r="D5629" s="65" t="s">
        <v>14</v>
      </c>
      <c r="E5629" s="65"/>
      <c r="F5629" s="65"/>
      <c r="G5629" s="65" t="s">
        <v>35</v>
      </c>
      <c r="H5629" s="67">
        <v>1</v>
      </c>
      <c r="I5629" s="67"/>
      <c r="J5629" s="70">
        <v>30.17</v>
      </c>
      <c r="K5629" s="70"/>
      <c r="L5629" s="70">
        <f>TRUNC(TRUNC(H5629,8)*J5629,2)</f>
        <v>30.17</v>
      </c>
    </row>
    <row r="5630" ht="29.1" customHeight="1" spans="1:12">
      <c r="A5630" s="65" t="s">
        <v>3977</v>
      </c>
      <c r="B5630" s="66" t="s">
        <v>3978</v>
      </c>
      <c r="C5630" s="66"/>
      <c r="D5630" s="65" t="s">
        <v>14</v>
      </c>
      <c r="E5630" s="65"/>
      <c r="F5630" s="65"/>
      <c r="G5630" s="65" t="s">
        <v>35</v>
      </c>
      <c r="H5630" s="67">
        <v>0.0875</v>
      </c>
      <c r="I5630" s="67"/>
      <c r="J5630" s="70">
        <v>26.07</v>
      </c>
      <c r="K5630" s="70"/>
      <c r="L5630" s="70">
        <f>TRUNC(TRUNC(H5630,8)*J5630,2)</f>
        <v>2.28</v>
      </c>
    </row>
    <row r="5631" ht="21" customHeight="1" spans="1:12">
      <c r="A5631" s="65" t="s">
        <v>3799</v>
      </c>
      <c r="B5631" s="66" t="s">
        <v>3800</v>
      </c>
      <c r="C5631" s="66"/>
      <c r="D5631" s="65" t="s">
        <v>14</v>
      </c>
      <c r="E5631" s="65"/>
      <c r="F5631" s="65"/>
      <c r="G5631" s="65" t="s">
        <v>35</v>
      </c>
      <c r="H5631" s="67">
        <v>0.05</v>
      </c>
      <c r="I5631" s="67"/>
      <c r="J5631" s="70">
        <v>71.57</v>
      </c>
      <c r="K5631" s="70"/>
      <c r="L5631" s="70">
        <f>TRUNC(TRUNC(H5631,8)*J5631,2)</f>
        <v>3.57</v>
      </c>
    </row>
    <row r="5632" ht="15" customHeight="1" spans="1:12">
      <c r="A5632" s="2"/>
      <c r="B5632" s="2"/>
      <c r="C5632" s="2"/>
      <c r="D5632" s="2"/>
      <c r="E5632" s="2"/>
      <c r="F5632" s="2"/>
      <c r="G5632" s="2"/>
      <c r="H5632" s="68" t="s">
        <v>2424</v>
      </c>
      <c r="I5632" s="68"/>
      <c r="J5632" s="68"/>
      <c r="K5632" s="68"/>
      <c r="L5632" s="71">
        <f>SUM(L5627:L5631)</f>
        <v>51.63</v>
      </c>
    </row>
    <row r="5633" ht="15" customHeight="1" spans="1:12">
      <c r="A5633" s="63" t="s">
        <v>2389</v>
      </c>
      <c r="B5633" s="63"/>
      <c r="C5633" s="63"/>
      <c r="D5633" s="64" t="s">
        <v>4</v>
      </c>
      <c r="E5633" s="64"/>
      <c r="F5633" s="64"/>
      <c r="G5633" s="64" t="s">
        <v>2297</v>
      </c>
      <c r="H5633" s="64" t="s">
        <v>2298</v>
      </c>
      <c r="I5633" s="64"/>
      <c r="J5633" s="64" t="s">
        <v>2299</v>
      </c>
      <c r="K5633" s="64"/>
      <c r="L5633" s="64" t="s">
        <v>2300</v>
      </c>
    </row>
    <row r="5634" ht="21" customHeight="1" spans="1:12">
      <c r="A5634" s="65" t="s">
        <v>2673</v>
      </c>
      <c r="B5634" s="66" t="s">
        <v>2674</v>
      </c>
      <c r="C5634" s="66"/>
      <c r="D5634" s="65" t="s">
        <v>14</v>
      </c>
      <c r="E5634" s="65"/>
      <c r="F5634" s="65"/>
      <c r="G5634" s="65" t="s">
        <v>2392</v>
      </c>
      <c r="H5634" s="67">
        <v>0.1734</v>
      </c>
      <c r="I5634" s="67"/>
      <c r="J5634" s="70">
        <v>23.37</v>
      </c>
      <c r="K5634" s="70"/>
      <c r="L5634" s="70">
        <f>TRUNC(TRUNC(H5634,8)*J5634,2)</f>
        <v>4.05</v>
      </c>
    </row>
    <row r="5635" ht="21" customHeight="1" spans="1:12">
      <c r="A5635" s="65" t="s">
        <v>2675</v>
      </c>
      <c r="B5635" s="66" t="s">
        <v>2676</v>
      </c>
      <c r="C5635" s="66"/>
      <c r="D5635" s="65" t="s">
        <v>14</v>
      </c>
      <c r="E5635" s="65"/>
      <c r="F5635" s="65"/>
      <c r="G5635" s="65" t="s">
        <v>2392</v>
      </c>
      <c r="H5635" s="67">
        <v>0.1734</v>
      </c>
      <c r="I5635" s="67"/>
      <c r="J5635" s="70">
        <v>31.5</v>
      </c>
      <c r="K5635" s="70"/>
      <c r="L5635" s="70">
        <f>TRUNC(TRUNC(H5635,8)*J5635,2)</f>
        <v>5.46</v>
      </c>
    </row>
    <row r="5636" ht="18" customHeight="1" spans="1:12">
      <c r="A5636" s="2"/>
      <c r="B5636" s="2"/>
      <c r="C5636" s="2"/>
      <c r="D5636" s="2"/>
      <c r="E5636" s="2"/>
      <c r="F5636" s="2"/>
      <c r="G5636" s="2"/>
      <c r="H5636" s="68" t="s">
        <v>2393</v>
      </c>
      <c r="I5636" s="68"/>
      <c r="J5636" s="68"/>
      <c r="K5636" s="68"/>
      <c r="L5636" s="71">
        <f>SUM(L5634:L5635)</f>
        <v>9.51</v>
      </c>
    </row>
    <row r="5637" ht="15" customHeight="1" spans="1:12">
      <c r="A5637" s="2"/>
      <c r="B5637" s="2"/>
      <c r="C5637" s="2"/>
      <c r="D5637" s="2"/>
      <c r="E5637" s="2"/>
      <c r="F5637" s="2"/>
      <c r="G5637" s="2"/>
      <c r="H5637" s="69" t="s">
        <v>2318</v>
      </c>
      <c r="I5637" s="69"/>
      <c r="J5637" s="69"/>
      <c r="K5637" s="69"/>
      <c r="L5637" s="72">
        <f>SUM(L5632,L5636)</f>
        <v>61.14</v>
      </c>
    </row>
    <row r="5638" ht="9.95" customHeight="1" spans="1:12">
      <c r="A5638" s="2"/>
      <c r="B5638" s="2"/>
      <c r="C5638" s="2"/>
      <c r="D5638" s="2"/>
      <c r="E5638" s="2"/>
      <c r="F5638" s="2"/>
      <c r="G5638" s="2"/>
      <c r="H5638" s="61"/>
      <c r="I5638" s="61"/>
      <c r="J5638" s="61"/>
      <c r="K5638" s="61"/>
      <c r="L5638" s="61"/>
    </row>
    <row r="5639" ht="20.1" customHeight="1" spans="1:12">
      <c r="A5639" s="62" t="s">
        <v>4120</v>
      </c>
      <c r="B5639" s="62"/>
      <c r="C5639" s="62"/>
      <c r="D5639" s="62"/>
      <c r="E5639" s="62"/>
      <c r="F5639" s="62"/>
      <c r="G5639" s="62"/>
      <c r="H5639" s="62"/>
      <c r="I5639" s="62"/>
      <c r="J5639" s="62"/>
      <c r="K5639" s="62"/>
      <c r="L5639" s="62"/>
    </row>
    <row r="5640" ht="15" customHeight="1" spans="1:12">
      <c r="A5640" s="63" t="s">
        <v>2413</v>
      </c>
      <c r="B5640" s="63"/>
      <c r="C5640" s="63"/>
      <c r="D5640" s="64" t="s">
        <v>4</v>
      </c>
      <c r="E5640" s="64"/>
      <c r="F5640" s="64"/>
      <c r="G5640" s="64" t="s">
        <v>2297</v>
      </c>
      <c r="H5640" s="64" t="s">
        <v>2298</v>
      </c>
      <c r="I5640" s="64"/>
      <c r="J5640" s="64" t="s">
        <v>2299</v>
      </c>
      <c r="K5640" s="64"/>
      <c r="L5640" s="64" t="s">
        <v>2300</v>
      </c>
    </row>
    <row r="5641" ht="15" customHeight="1" spans="1:12">
      <c r="A5641" s="65" t="s">
        <v>3797</v>
      </c>
      <c r="B5641" s="66" t="s">
        <v>3798</v>
      </c>
      <c r="C5641" s="66"/>
      <c r="D5641" s="65" t="s">
        <v>14</v>
      </c>
      <c r="E5641" s="65"/>
      <c r="F5641" s="65"/>
      <c r="G5641" s="65" t="s">
        <v>35</v>
      </c>
      <c r="H5641" s="67">
        <v>0.0049</v>
      </c>
      <c r="I5641" s="67"/>
      <c r="J5641" s="70">
        <v>63.17</v>
      </c>
      <c r="K5641" s="70"/>
      <c r="L5641" s="70">
        <f>ROUND(ROUND(H5641,8)*J5641,2)</f>
        <v>0.31</v>
      </c>
    </row>
    <row r="5642" ht="15" customHeight="1" spans="1:12">
      <c r="A5642" s="65" t="s">
        <v>3778</v>
      </c>
      <c r="B5642" s="66" t="s">
        <v>3779</v>
      </c>
      <c r="C5642" s="66"/>
      <c r="D5642" s="65" t="s">
        <v>14</v>
      </c>
      <c r="E5642" s="65"/>
      <c r="F5642" s="65"/>
      <c r="G5642" s="65" t="s">
        <v>35</v>
      </c>
      <c r="H5642" s="67">
        <v>0.036</v>
      </c>
      <c r="I5642" s="67"/>
      <c r="J5642" s="70">
        <v>2.33</v>
      </c>
      <c r="K5642" s="70"/>
      <c r="L5642" s="70">
        <f>ROUND(ROUND(H5642,8)*J5642,2)</f>
        <v>0.08</v>
      </c>
    </row>
    <row r="5643" ht="15" customHeight="1" spans="1:12">
      <c r="A5643" s="65" t="s">
        <v>4121</v>
      </c>
      <c r="B5643" s="66" t="s">
        <v>4122</v>
      </c>
      <c r="C5643" s="66"/>
      <c r="D5643" s="65" t="s">
        <v>14</v>
      </c>
      <c r="E5643" s="65"/>
      <c r="F5643" s="65"/>
      <c r="G5643" s="65" t="s">
        <v>35</v>
      </c>
      <c r="H5643" s="67">
        <v>1</v>
      </c>
      <c r="I5643" s="67"/>
      <c r="J5643" s="70">
        <v>26.71</v>
      </c>
      <c r="K5643" s="70"/>
      <c r="L5643" s="70">
        <f>ROUND(ROUND(H5643,8)*J5643,2)</f>
        <v>26.71</v>
      </c>
    </row>
    <row r="5644" ht="21" customHeight="1" spans="1:12">
      <c r="A5644" s="65" t="s">
        <v>3799</v>
      </c>
      <c r="B5644" s="66" t="s">
        <v>3800</v>
      </c>
      <c r="C5644" s="66"/>
      <c r="D5644" s="65" t="s">
        <v>14</v>
      </c>
      <c r="E5644" s="65"/>
      <c r="F5644" s="65"/>
      <c r="G5644" s="65" t="s">
        <v>35</v>
      </c>
      <c r="H5644" s="67">
        <v>0.0075</v>
      </c>
      <c r="I5644" s="67"/>
      <c r="J5644" s="70">
        <v>71.57</v>
      </c>
      <c r="K5644" s="70"/>
      <c r="L5644" s="70">
        <f>ROUND(ROUND(H5644,8)*J5644,2)</f>
        <v>0.54</v>
      </c>
    </row>
    <row r="5645" ht="15" customHeight="1" spans="1:12">
      <c r="A5645" s="2"/>
      <c r="B5645" s="2"/>
      <c r="C5645" s="2"/>
      <c r="D5645" s="2"/>
      <c r="E5645" s="2"/>
      <c r="F5645" s="2"/>
      <c r="G5645" s="2"/>
      <c r="H5645" s="68" t="s">
        <v>2424</v>
      </c>
      <c r="I5645" s="68"/>
      <c r="J5645" s="68"/>
      <c r="K5645" s="68"/>
      <c r="L5645" s="71">
        <f>SUM(L5641:L5644)</f>
        <v>27.64</v>
      </c>
    </row>
    <row r="5646" ht="15" customHeight="1" spans="1:12">
      <c r="A5646" s="63" t="s">
        <v>2389</v>
      </c>
      <c r="B5646" s="63"/>
      <c r="C5646" s="63"/>
      <c r="D5646" s="64" t="s">
        <v>4</v>
      </c>
      <c r="E5646" s="64"/>
      <c r="F5646" s="64"/>
      <c r="G5646" s="64" t="s">
        <v>2297</v>
      </c>
      <c r="H5646" s="64" t="s">
        <v>2298</v>
      </c>
      <c r="I5646" s="64"/>
      <c r="J5646" s="64" t="s">
        <v>2299</v>
      </c>
      <c r="K5646" s="64"/>
      <c r="L5646" s="64" t="s">
        <v>2300</v>
      </c>
    </row>
    <row r="5647" ht="21" customHeight="1" spans="1:12">
      <c r="A5647" s="65" t="s">
        <v>2673</v>
      </c>
      <c r="B5647" s="66" t="s">
        <v>2674</v>
      </c>
      <c r="C5647" s="66"/>
      <c r="D5647" s="65" t="s">
        <v>14</v>
      </c>
      <c r="E5647" s="65"/>
      <c r="F5647" s="65"/>
      <c r="G5647" s="65" t="s">
        <v>2392</v>
      </c>
      <c r="H5647" s="67">
        <v>0.1652</v>
      </c>
      <c r="I5647" s="67"/>
      <c r="J5647" s="70">
        <v>23.37</v>
      </c>
      <c r="K5647" s="70"/>
      <c r="L5647" s="70">
        <f>ROUND(ROUND(H5647,8)*J5647,2)</f>
        <v>3.86</v>
      </c>
    </row>
    <row r="5648" ht="21" customHeight="1" spans="1:12">
      <c r="A5648" s="65" t="s">
        <v>2675</v>
      </c>
      <c r="B5648" s="66" t="s">
        <v>2676</v>
      </c>
      <c r="C5648" s="66"/>
      <c r="D5648" s="65" t="s">
        <v>14</v>
      </c>
      <c r="E5648" s="65"/>
      <c r="F5648" s="65"/>
      <c r="G5648" s="65" t="s">
        <v>2392</v>
      </c>
      <c r="H5648" s="67">
        <v>0.1652</v>
      </c>
      <c r="I5648" s="67"/>
      <c r="J5648" s="70">
        <v>31.5</v>
      </c>
      <c r="K5648" s="70"/>
      <c r="L5648" s="70">
        <f>ROUND(ROUND(H5648,8)*J5648,2)</f>
        <v>5.2</v>
      </c>
    </row>
    <row r="5649" ht="18" customHeight="1" spans="1:12">
      <c r="A5649" s="2"/>
      <c r="B5649" s="2"/>
      <c r="C5649" s="2"/>
      <c r="D5649" s="2"/>
      <c r="E5649" s="2"/>
      <c r="F5649" s="2"/>
      <c r="G5649" s="2"/>
      <c r="H5649" s="68" t="s">
        <v>2393</v>
      </c>
      <c r="I5649" s="68"/>
      <c r="J5649" s="68"/>
      <c r="K5649" s="68"/>
      <c r="L5649" s="71">
        <f>SUM(L5647:L5648)</f>
        <v>9.06</v>
      </c>
    </row>
    <row r="5650" ht="15" customHeight="1" spans="1:12">
      <c r="A5650" s="93" t="s">
        <v>4123</v>
      </c>
      <c r="B5650" s="93"/>
      <c r="C5650" s="93"/>
      <c r="D5650" s="93"/>
      <c r="E5650" s="2"/>
      <c r="F5650" s="2"/>
      <c r="G5650" s="2"/>
      <c r="H5650" s="69" t="s">
        <v>2318</v>
      </c>
      <c r="I5650" s="69"/>
      <c r="J5650" s="69"/>
      <c r="K5650" s="69"/>
      <c r="L5650" s="72">
        <v>36.7</v>
      </c>
    </row>
    <row r="5651" ht="9.95" customHeight="1" spans="1:12">
      <c r="A5651" s="2"/>
      <c r="B5651" s="2"/>
      <c r="C5651" s="2"/>
      <c r="D5651" s="2"/>
      <c r="E5651" s="2"/>
      <c r="F5651" s="2"/>
      <c r="G5651" s="2"/>
      <c r="H5651" s="61"/>
      <c r="I5651" s="61"/>
      <c r="J5651" s="61"/>
      <c r="K5651" s="61"/>
      <c r="L5651" s="61"/>
    </row>
    <row r="5652" ht="20.1" customHeight="1" spans="1:12">
      <c r="A5652" s="62" t="s">
        <v>4124</v>
      </c>
      <c r="B5652" s="62"/>
      <c r="C5652" s="62"/>
      <c r="D5652" s="62"/>
      <c r="E5652" s="62"/>
      <c r="F5652" s="62"/>
      <c r="G5652" s="62"/>
      <c r="H5652" s="62"/>
      <c r="I5652" s="62"/>
      <c r="J5652" s="62"/>
      <c r="K5652" s="62"/>
      <c r="L5652" s="62"/>
    </row>
    <row r="5653" ht="15" customHeight="1" spans="1:12">
      <c r="A5653" s="63" t="s">
        <v>2413</v>
      </c>
      <c r="B5653" s="63"/>
      <c r="C5653" s="63"/>
      <c r="D5653" s="64" t="s">
        <v>4</v>
      </c>
      <c r="E5653" s="64"/>
      <c r="F5653" s="64"/>
      <c r="G5653" s="64" t="s">
        <v>2297</v>
      </c>
      <c r="H5653" s="64" t="s">
        <v>2298</v>
      </c>
      <c r="I5653" s="64"/>
      <c r="J5653" s="64" t="s">
        <v>2299</v>
      </c>
      <c r="K5653" s="64"/>
      <c r="L5653" s="64" t="s">
        <v>2300</v>
      </c>
    </row>
    <row r="5654" ht="21" customHeight="1" spans="1:12">
      <c r="A5654" s="65" t="s">
        <v>4039</v>
      </c>
      <c r="B5654" s="66" t="s">
        <v>4040</v>
      </c>
      <c r="C5654" s="66"/>
      <c r="D5654" s="65" t="s">
        <v>14</v>
      </c>
      <c r="E5654" s="65"/>
      <c r="F5654" s="65"/>
      <c r="G5654" s="65" t="s">
        <v>35</v>
      </c>
      <c r="H5654" s="67">
        <v>1</v>
      </c>
      <c r="I5654" s="67"/>
      <c r="J5654" s="70">
        <v>3.95</v>
      </c>
      <c r="K5654" s="70"/>
      <c r="L5654" s="70">
        <f>TRUNC(TRUNC(H5654,8)*J5654,2)</f>
        <v>3.95</v>
      </c>
    </row>
    <row r="5655" ht="21" customHeight="1" spans="1:12">
      <c r="A5655" s="65" t="s">
        <v>4106</v>
      </c>
      <c r="B5655" s="66" t="s">
        <v>4107</v>
      </c>
      <c r="C5655" s="66"/>
      <c r="D5655" s="65" t="s">
        <v>14</v>
      </c>
      <c r="E5655" s="65"/>
      <c r="F5655" s="65"/>
      <c r="G5655" s="65" t="s">
        <v>35</v>
      </c>
      <c r="H5655" s="67">
        <v>1</v>
      </c>
      <c r="I5655" s="67"/>
      <c r="J5655" s="70">
        <v>13.68</v>
      </c>
      <c r="K5655" s="70"/>
      <c r="L5655" s="70">
        <f>TRUNC(TRUNC(H5655,8)*J5655,2)</f>
        <v>13.68</v>
      </c>
    </row>
    <row r="5656" ht="29.1" customHeight="1" spans="1:12">
      <c r="A5656" s="65" t="s">
        <v>3977</v>
      </c>
      <c r="B5656" s="66" t="s">
        <v>3978</v>
      </c>
      <c r="C5656" s="66"/>
      <c r="D5656" s="65" t="s">
        <v>14</v>
      </c>
      <c r="E5656" s="65"/>
      <c r="F5656" s="65"/>
      <c r="G5656" s="65" t="s">
        <v>35</v>
      </c>
      <c r="H5656" s="67">
        <v>0.145</v>
      </c>
      <c r="I5656" s="67"/>
      <c r="J5656" s="70">
        <v>26.07</v>
      </c>
      <c r="K5656" s="70"/>
      <c r="L5656" s="70">
        <f>TRUNC(TRUNC(H5656,8)*J5656,2)</f>
        <v>3.78</v>
      </c>
    </row>
    <row r="5657" ht="21" customHeight="1" spans="1:12">
      <c r="A5657" s="65" t="s">
        <v>4125</v>
      </c>
      <c r="B5657" s="66" t="s">
        <v>4126</v>
      </c>
      <c r="C5657" s="66"/>
      <c r="D5657" s="65" t="s">
        <v>14</v>
      </c>
      <c r="E5657" s="65"/>
      <c r="F5657" s="65"/>
      <c r="G5657" s="65" t="s">
        <v>35</v>
      </c>
      <c r="H5657" s="67">
        <v>1</v>
      </c>
      <c r="I5657" s="67"/>
      <c r="J5657" s="70">
        <v>42.59</v>
      </c>
      <c r="K5657" s="70"/>
      <c r="L5657" s="70">
        <f>TRUNC(TRUNC(H5657,8)*J5657,2)</f>
        <v>42.59</v>
      </c>
    </row>
    <row r="5658" ht="15" customHeight="1" spans="1:12">
      <c r="A5658" s="2"/>
      <c r="B5658" s="2"/>
      <c r="C5658" s="2"/>
      <c r="D5658" s="2"/>
      <c r="E5658" s="2"/>
      <c r="F5658" s="2"/>
      <c r="G5658" s="2"/>
      <c r="H5658" s="68" t="s">
        <v>2424</v>
      </c>
      <c r="I5658" s="68"/>
      <c r="J5658" s="68"/>
      <c r="K5658" s="68"/>
      <c r="L5658" s="71">
        <f>SUM(L5654:L5657)</f>
        <v>64</v>
      </c>
    </row>
    <row r="5659" ht="15" customHeight="1" spans="1:12">
      <c r="A5659" s="63" t="s">
        <v>2389</v>
      </c>
      <c r="B5659" s="63"/>
      <c r="C5659" s="63"/>
      <c r="D5659" s="64" t="s">
        <v>4</v>
      </c>
      <c r="E5659" s="64"/>
      <c r="F5659" s="64"/>
      <c r="G5659" s="64" t="s">
        <v>2297</v>
      </c>
      <c r="H5659" s="64" t="s">
        <v>2298</v>
      </c>
      <c r="I5659" s="64"/>
      <c r="J5659" s="64" t="s">
        <v>2299</v>
      </c>
      <c r="K5659" s="64"/>
      <c r="L5659" s="64" t="s">
        <v>2300</v>
      </c>
    </row>
    <row r="5660" ht="21" customHeight="1" spans="1:12">
      <c r="A5660" s="65" t="s">
        <v>2673</v>
      </c>
      <c r="B5660" s="66" t="s">
        <v>2674</v>
      </c>
      <c r="C5660" s="66"/>
      <c r="D5660" s="65" t="s">
        <v>14</v>
      </c>
      <c r="E5660" s="65"/>
      <c r="F5660" s="65"/>
      <c r="G5660" s="65" t="s">
        <v>2392</v>
      </c>
      <c r="H5660" s="67">
        <v>0.1518</v>
      </c>
      <c r="I5660" s="67"/>
      <c r="J5660" s="70">
        <v>23.37</v>
      </c>
      <c r="K5660" s="70"/>
      <c r="L5660" s="70">
        <f>TRUNC(TRUNC(H5660,8)*J5660,2)</f>
        <v>3.54</v>
      </c>
    </row>
    <row r="5661" ht="21" customHeight="1" spans="1:12">
      <c r="A5661" s="65" t="s">
        <v>2675</v>
      </c>
      <c r="B5661" s="66" t="s">
        <v>2676</v>
      </c>
      <c r="C5661" s="66"/>
      <c r="D5661" s="65" t="s">
        <v>14</v>
      </c>
      <c r="E5661" s="65"/>
      <c r="F5661" s="65"/>
      <c r="G5661" s="65" t="s">
        <v>2392</v>
      </c>
      <c r="H5661" s="67">
        <v>0.1518</v>
      </c>
      <c r="I5661" s="67"/>
      <c r="J5661" s="70">
        <v>31.5</v>
      </c>
      <c r="K5661" s="70"/>
      <c r="L5661" s="70">
        <f>TRUNC(TRUNC(H5661,8)*J5661,2)</f>
        <v>4.78</v>
      </c>
    </row>
    <row r="5662" ht="18" customHeight="1" spans="1:12">
      <c r="A5662" s="2"/>
      <c r="B5662" s="2"/>
      <c r="C5662" s="2"/>
      <c r="D5662" s="2"/>
      <c r="E5662" s="2"/>
      <c r="F5662" s="2"/>
      <c r="G5662" s="2"/>
      <c r="H5662" s="68" t="s">
        <v>2393</v>
      </c>
      <c r="I5662" s="68"/>
      <c r="J5662" s="68"/>
      <c r="K5662" s="68"/>
      <c r="L5662" s="71">
        <f>SUM(L5660:L5661)</f>
        <v>8.32</v>
      </c>
    </row>
    <row r="5663" ht="15" customHeight="1" spans="1:12">
      <c r="A5663" s="2"/>
      <c r="B5663" s="2"/>
      <c r="C5663" s="2"/>
      <c r="D5663" s="2"/>
      <c r="E5663" s="2"/>
      <c r="F5663" s="2"/>
      <c r="G5663" s="2"/>
      <c r="H5663" s="69" t="s">
        <v>2318</v>
      </c>
      <c r="I5663" s="69"/>
      <c r="J5663" s="69"/>
      <c r="K5663" s="69"/>
      <c r="L5663" s="72">
        <f>SUM(L5658,L5662)</f>
        <v>72.32</v>
      </c>
    </row>
    <row r="5664" ht="9.95" customHeight="1" spans="1:12">
      <c r="A5664" s="2"/>
      <c r="B5664" s="2"/>
      <c r="C5664" s="2"/>
      <c r="D5664" s="2"/>
      <c r="E5664" s="2"/>
      <c r="F5664" s="2"/>
      <c r="G5664" s="2"/>
      <c r="H5664" s="61"/>
      <c r="I5664" s="61"/>
      <c r="J5664" s="61"/>
      <c r="K5664" s="61"/>
      <c r="L5664" s="61"/>
    </row>
    <row r="5665" ht="20.1" customHeight="1" spans="1:12">
      <c r="A5665" s="62" t="s">
        <v>4127</v>
      </c>
      <c r="B5665" s="62"/>
      <c r="C5665" s="62"/>
      <c r="D5665" s="62"/>
      <c r="E5665" s="62"/>
      <c r="F5665" s="62"/>
      <c r="G5665" s="62"/>
      <c r="H5665" s="62"/>
      <c r="I5665" s="62"/>
      <c r="J5665" s="62"/>
      <c r="K5665" s="62"/>
      <c r="L5665" s="62"/>
    </row>
    <row r="5666" ht="15" customHeight="1" spans="1:12">
      <c r="A5666" s="63" t="s">
        <v>2413</v>
      </c>
      <c r="B5666" s="63"/>
      <c r="C5666" s="63"/>
      <c r="D5666" s="64" t="s">
        <v>4</v>
      </c>
      <c r="E5666" s="64"/>
      <c r="F5666" s="64"/>
      <c r="G5666" s="64" t="s">
        <v>2297</v>
      </c>
      <c r="H5666" s="64" t="s">
        <v>2298</v>
      </c>
      <c r="I5666" s="64"/>
      <c r="J5666" s="64" t="s">
        <v>2299</v>
      </c>
      <c r="K5666" s="64"/>
      <c r="L5666" s="64" t="s">
        <v>2300</v>
      </c>
    </row>
    <row r="5667" ht="21" customHeight="1" spans="1:12">
      <c r="A5667" s="65" t="s">
        <v>4106</v>
      </c>
      <c r="B5667" s="66" t="s">
        <v>4107</v>
      </c>
      <c r="C5667" s="66"/>
      <c r="D5667" s="65" t="s">
        <v>14</v>
      </c>
      <c r="E5667" s="65"/>
      <c r="F5667" s="65"/>
      <c r="G5667" s="65" t="s">
        <v>35</v>
      </c>
      <c r="H5667" s="67">
        <v>3</v>
      </c>
      <c r="I5667" s="67"/>
      <c r="J5667" s="70">
        <v>13.68</v>
      </c>
      <c r="K5667" s="70"/>
      <c r="L5667" s="70">
        <f>TRUNC(TRUNC(H5667,8)*J5667,2)</f>
        <v>41.04</v>
      </c>
    </row>
    <row r="5668" ht="29.1" customHeight="1" spans="1:12">
      <c r="A5668" s="65" t="s">
        <v>3977</v>
      </c>
      <c r="B5668" s="66" t="s">
        <v>3978</v>
      </c>
      <c r="C5668" s="66"/>
      <c r="D5668" s="65" t="s">
        <v>14</v>
      </c>
      <c r="E5668" s="65"/>
      <c r="F5668" s="65"/>
      <c r="G5668" s="65" t="s">
        <v>35</v>
      </c>
      <c r="H5668" s="67">
        <v>0.2625</v>
      </c>
      <c r="I5668" s="67"/>
      <c r="J5668" s="70">
        <v>26.07</v>
      </c>
      <c r="K5668" s="70"/>
      <c r="L5668" s="70">
        <f>TRUNC(TRUNC(H5668,8)*J5668,2)</f>
        <v>6.84</v>
      </c>
    </row>
    <row r="5669" ht="15" customHeight="1" spans="1:12">
      <c r="A5669" s="65" t="s">
        <v>4128</v>
      </c>
      <c r="B5669" s="66" t="s">
        <v>4129</v>
      </c>
      <c r="C5669" s="66"/>
      <c r="D5669" s="65" t="s">
        <v>14</v>
      </c>
      <c r="E5669" s="65"/>
      <c r="F5669" s="65"/>
      <c r="G5669" s="65" t="s">
        <v>35</v>
      </c>
      <c r="H5669" s="67">
        <v>1</v>
      </c>
      <c r="I5669" s="67"/>
      <c r="J5669" s="70">
        <v>89.38</v>
      </c>
      <c r="K5669" s="70"/>
      <c r="L5669" s="70">
        <f>TRUNC(TRUNC(H5669,8)*J5669,2)</f>
        <v>89.38</v>
      </c>
    </row>
    <row r="5670" ht="15" customHeight="1" spans="1:12">
      <c r="A5670" s="2"/>
      <c r="B5670" s="2"/>
      <c r="C5670" s="2"/>
      <c r="D5670" s="2"/>
      <c r="E5670" s="2"/>
      <c r="F5670" s="2"/>
      <c r="G5670" s="2"/>
      <c r="H5670" s="68" t="s">
        <v>2424</v>
      </c>
      <c r="I5670" s="68"/>
      <c r="J5670" s="68"/>
      <c r="K5670" s="68"/>
      <c r="L5670" s="71">
        <f>SUM(L5667:L5669)</f>
        <v>137.26</v>
      </c>
    </row>
    <row r="5671" ht="15" customHeight="1" spans="1:12">
      <c r="A5671" s="63" t="s">
        <v>2389</v>
      </c>
      <c r="B5671" s="63"/>
      <c r="C5671" s="63"/>
      <c r="D5671" s="64" t="s">
        <v>4</v>
      </c>
      <c r="E5671" s="64"/>
      <c r="F5671" s="64"/>
      <c r="G5671" s="64" t="s">
        <v>2297</v>
      </c>
      <c r="H5671" s="64" t="s">
        <v>2298</v>
      </c>
      <c r="I5671" s="64"/>
      <c r="J5671" s="64" t="s">
        <v>2299</v>
      </c>
      <c r="K5671" s="64"/>
      <c r="L5671" s="64" t="s">
        <v>2300</v>
      </c>
    </row>
    <row r="5672" ht="21" customHeight="1" spans="1:12">
      <c r="A5672" s="65" t="s">
        <v>2673</v>
      </c>
      <c r="B5672" s="66" t="s">
        <v>2674</v>
      </c>
      <c r="C5672" s="66"/>
      <c r="D5672" s="65" t="s">
        <v>14</v>
      </c>
      <c r="E5672" s="65"/>
      <c r="F5672" s="65"/>
      <c r="G5672" s="65" t="s">
        <v>2392</v>
      </c>
      <c r="H5672" s="67">
        <v>0.3468</v>
      </c>
      <c r="I5672" s="67"/>
      <c r="J5672" s="70">
        <v>23.37</v>
      </c>
      <c r="K5672" s="70"/>
      <c r="L5672" s="70">
        <f>TRUNC(TRUNC(H5672,8)*J5672,2)</f>
        <v>8.1</v>
      </c>
    </row>
    <row r="5673" ht="21" customHeight="1" spans="1:12">
      <c r="A5673" s="65" t="s">
        <v>2675</v>
      </c>
      <c r="B5673" s="66" t="s">
        <v>2676</v>
      </c>
      <c r="C5673" s="66"/>
      <c r="D5673" s="65" t="s">
        <v>14</v>
      </c>
      <c r="E5673" s="65"/>
      <c r="F5673" s="65"/>
      <c r="G5673" s="65" t="s">
        <v>2392</v>
      </c>
      <c r="H5673" s="67">
        <v>0.3468</v>
      </c>
      <c r="I5673" s="67"/>
      <c r="J5673" s="70">
        <v>31.5</v>
      </c>
      <c r="K5673" s="70"/>
      <c r="L5673" s="70">
        <f>TRUNC(TRUNC(H5673,8)*J5673,2)</f>
        <v>10.92</v>
      </c>
    </row>
    <row r="5674" ht="18" customHeight="1" spans="1:12">
      <c r="A5674" s="2"/>
      <c r="B5674" s="2"/>
      <c r="C5674" s="2"/>
      <c r="D5674" s="2"/>
      <c r="E5674" s="2"/>
      <c r="F5674" s="2"/>
      <c r="G5674" s="2"/>
      <c r="H5674" s="68" t="s">
        <v>2393</v>
      </c>
      <c r="I5674" s="68"/>
      <c r="J5674" s="68"/>
      <c r="K5674" s="68"/>
      <c r="L5674" s="71">
        <f>SUM(L5672:L5673)</f>
        <v>19.02</v>
      </c>
    </row>
    <row r="5675" ht="15" customHeight="1" spans="1:12">
      <c r="A5675" s="2"/>
      <c r="B5675" s="2"/>
      <c r="C5675" s="2"/>
      <c r="D5675" s="2"/>
      <c r="E5675" s="2"/>
      <c r="F5675" s="2"/>
      <c r="G5675" s="2"/>
      <c r="H5675" s="69" t="s">
        <v>2318</v>
      </c>
      <c r="I5675" s="69"/>
      <c r="J5675" s="69"/>
      <c r="K5675" s="69"/>
      <c r="L5675" s="72">
        <f>SUM(L5670,L5674)</f>
        <v>156.28</v>
      </c>
    </row>
    <row r="5676" ht="9.95" customHeight="1" spans="1:12">
      <c r="A5676" s="2"/>
      <c r="B5676" s="2"/>
      <c r="C5676" s="2"/>
      <c r="D5676" s="2"/>
      <c r="E5676" s="2"/>
      <c r="F5676" s="2"/>
      <c r="G5676" s="2"/>
      <c r="H5676" s="61"/>
      <c r="I5676" s="61"/>
      <c r="J5676" s="61"/>
      <c r="K5676" s="61"/>
      <c r="L5676" s="61"/>
    </row>
    <row r="5677" ht="20.1" customHeight="1" spans="1:12">
      <c r="A5677" s="62" t="s">
        <v>4130</v>
      </c>
      <c r="B5677" s="62"/>
      <c r="C5677" s="62"/>
      <c r="D5677" s="62"/>
      <c r="E5677" s="62"/>
      <c r="F5677" s="62"/>
      <c r="G5677" s="62"/>
      <c r="H5677" s="62"/>
      <c r="I5677" s="62"/>
      <c r="J5677" s="62"/>
      <c r="K5677" s="62"/>
      <c r="L5677" s="62"/>
    </row>
    <row r="5678" ht="15" customHeight="1" spans="1:12">
      <c r="A5678" s="63" t="s">
        <v>2413</v>
      </c>
      <c r="B5678" s="63"/>
      <c r="C5678" s="63"/>
      <c r="D5678" s="64" t="s">
        <v>4</v>
      </c>
      <c r="E5678" s="64"/>
      <c r="F5678" s="64"/>
      <c r="G5678" s="64" t="s">
        <v>2297</v>
      </c>
      <c r="H5678" s="64" t="s">
        <v>2298</v>
      </c>
      <c r="I5678" s="64"/>
      <c r="J5678" s="64" t="s">
        <v>2299</v>
      </c>
      <c r="K5678" s="64"/>
      <c r="L5678" s="64" t="s">
        <v>2300</v>
      </c>
    </row>
    <row r="5679" ht="15" customHeight="1" spans="1:12">
      <c r="A5679" s="65" t="s">
        <v>3797</v>
      </c>
      <c r="B5679" s="66" t="s">
        <v>3798</v>
      </c>
      <c r="C5679" s="66"/>
      <c r="D5679" s="65" t="s">
        <v>14</v>
      </c>
      <c r="E5679" s="65"/>
      <c r="F5679" s="65"/>
      <c r="G5679" s="65" t="s">
        <v>35</v>
      </c>
      <c r="H5679" s="67">
        <v>0.0141</v>
      </c>
      <c r="I5679" s="67"/>
      <c r="J5679" s="70">
        <v>63.17</v>
      </c>
      <c r="K5679" s="70"/>
      <c r="L5679" s="70">
        <f>TRUNC(TRUNC(H5679,8)*J5679,2)</f>
        <v>0.89</v>
      </c>
    </row>
    <row r="5680" ht="15" customHeight="1" spans="1:12">
      <c r="A5680" s="65" t="s">
        <v>3778</v>
      </c>
      <c r="B5680" s="66" t="s">
        <v>3779</v>
      </c>
      <c r="C5680" s="66"/>
      <c r="D5680" s="65" t="s">
        <v>14</v>
      </c>
      <c r="E5680" s="65"/>
      <c r="F5680" s="65"/>
      <c r="G5680" s="65" t="s">
        <v>35</v>
      </c>
      <c r="H5680" s="67">
        <v>0.0099</v>
      </c>
      <c r="I5680" s="67"/>
      <c r="J5680" s="70">
        <v>2.33</v>
      </c>
      <c r="K5680" s="70"/>
      <c r="L5680" s="70">
        <f>TRUNC(TRUNC(H5680,8)*J5680,2)</f>
        <v>0.02</v>
      </c>
    </row>
    <row r="5681" ht="21" customHeight="1" spans="1:12">
      <c r="A5681" s="65" t="s">
        <v>3799</v>
      </c>
      <c r="B5681" s="66" t="s">
        <v>3800</v>
      </c>
      <c r="C5681" s="66"/>
      <c r="D5681" s="65" t="s">
        <v>14</v>
      </c>
      <c r="E5681" s="65"/>
      <c r="F5681" s="65"/>
      <c r="G5681" s="65" t="s">
        <v>35</v>
      </c>
      <c r="H5681" s="67">
        <v>0.0165</v>
      </c>
      <c r="I5681" s="67"/>
      <c r="J5681" s="70">
        <v>71.57</v>
      </c>
      <c r="K5681" s="70"/>
      <c r="L5681" s="70">
        <f>TRUNC(TRUNC(H5681,8)*J5681,2)</f>
        <v>1.18</v>
      </c>
    </row>
    <row r="5682" ht="21" customHeight="1" spans="1:12">
      <c r="A5682" s="65" t="s">
        <v>3873</v>
      </c>
      <c r="B5682" s="66" t="s">
        <v>3874</v>
      </c>
      <c r="C5682" s="66"/>
      <c r="D5682" s="65" t="s">
        <v>14</v>
      </c>
      <c r="E5682" s="65"/>
      <c r="F5682" s="65"/>
      <c r="G5682" s="65" t="s">
        <v>35</v>
      </c>
      <c r="H5682" s="67">
        <v>1</v>
      </c>
      <c r="I5682" s="67"/>
      <c r="J5682" s="70">
        <v>3.1</v>
      </c>
      <c r="K5682" s="70"/>
      <c r="L5682" s="70">
        <f>TRUNC(TRUNC(H5682,8)*J5682,2)</f>
        <v>3.1</v>
      </c>
    </row>
    <row r="5683" ht="15" customHeight="1" spans="1:12">
      <c r="A5683" s="2"/>
      <c r="B5683" s="2"/>
      <c r="C5683" s="2"/>
      <c r="D5683" s="2"/>
      <c r="E5683" s="2"/>
      <c r="F5683" s="2"/>
      <c r="G5683" s="2"/>
      <c r="H5683" s="68" t="s">
        <v>2424</v>
      </c>
      <c r="I5683" s="68"/>
      <c r="J5683" s="68"/>
      <c r="K5683" s="68"/>
      <c r="L5683" s="71">
        <f>SUM(L5679:L5682)</f>
        <v>5.19</v>
      </c>
    </row>
    <row r="5684" ht="15" customHeight="1" spans="1:12">
      <c r="A5684" s="63" t="s">
        <v>2389</v>
      </c>
      <c r="B5684" s="63"/>
      <c r="C5684" s="63"/>
      <c r="D5684" s="64" t="s">
        <v>4</v>
      </c>
      <c r="E5684" s="64"/>
      <c r="F5684" s="64"/>
      <c r="G5684" s="64" t="s">
        <v>2297</v>
      </c>
      <c r="H5684" s="64" t="s">
        <v>2298</v>
      </c>
      <c r="I5684" s="64"/>
      <c r="J5684" s="64" t="s">
        <v>2299</v>
      </c>
      <c r="K5684" s="64"/>
      <c r="L5684" s="64" t="s">
        <v>2300</v>
      </c>
    </row>
    <row r="5685" ht="21" customHeight="1" spans="1:12">
      <c r="A5685" s="65" t="s">
        <v>2673</v>
      </c>
      <c r="B5685" s="66" t="s">
        <v>2674</v>
      </c>
      <c r="C5685" s="66"/>
      <c r="D5685" s="65" t="s">
        <v>14</v>
      </c>
      <c r="E5685" s="65"/>
      <c r="F5685" s="65"/>
      <c r="G5685" s="65" t="s">
        <v>2392</v>
      </c>
      <c r="H5685" s="67">
        <v>0.1576</v>
      </c>
      <c r="I5685" s="67"/>
      <c r="J5685" s="70">
        <v>23.37</v>
      </c>
      <c r="K5685" s="70"/>
      <c r="L5685" s="70">
        <f>TRUNC(TRUNC(H5685,8)*J5685,2)</f>
        <v>3.68</v>
      </c>
    </row>
    <row r="5686" ht="21" customHeight="1" spans="1:12">
      <c r="A5686" s="65" t="s">
        <v>2675</v>
      </c>
      <c r="B5686" s="66" t="s">
        <v>2676</v>
      </c>
      <c r="C5686" s="66"/>
      <c r="D5686" s="65" t="s">
        <v>14</v>
      </c>
      <c r="E5686" s="65"/>
      <c r="F5686" s="65"/>
      <c r="G5686" s="65" t="s">
        <v>2392</v>
      </c>
      <c r="H5686" s="67">
        <v>0.1576</v>
      </c>
      <c r="I5686" s="67"/>
      <c r="J5686" s="70">
        <v>31.5</v>
      </c>
      <c r="K5686" s="70"/>
      <c r="L5686" s="70">
        <f>TRUNC(TRUNC(H5686,8)*J5686,2)</f>
        <v>4.96</v>
      </c>
    </row>
    <row r="5687" ht="18" customHeight="1" spans="1:12">
      <c r="A5687" s="2"/>
      <c r="B5687" s="2"/>
      <c r="C5687" s="2"/>
      <c r="D5687" s="2"/>
      <c r="E5687" s="2"/>
      <c r="F5687" s="2"/>
      <c r="G5687" s="2"/>
      <c r="H5687" s="68" t="s">
        <v>2393</v>
      </c>
      <c r="I5687" s="68"/>
      <c r="J5687" s="68"/>
      <c r="K5687" s="68"/>
      <c r="L5687" s="71">
        <f>SUM(L5685:L5686)</f>
        <v>8.64</v>
      </c>
    </row>
    <row r="5688" ht="15" customHeight="1" spans="1:12">
      <c r="A5688" s="2"/>
      <c r="B5688" s="2"/>
      <c r="C5688" s="2"/>
      <c r="D5688" s="2"/>
      <c r="E5688" s="2"/>
      <c r="F5688" s="2"/>
      <c r="G5688" s="2"/>
      <c r="H5688" s="69" t="s">
        <v>2318</v>
      </c>
      <c r="I5688" s="69"/>
      <c r="J5688" s="69"/>
      <c r="K5688" s="69"/>
      <c r="L5688" s="72">
        <f>SUM(L5683,L5687)</f>
        <v>13.83</v>
      </c>
    </row>
    <row r="5689" ht="9.95" customHeight="1" spans="1:12">
      <c r="A5689" s="2"/>
      <c r="B5689" s="2"/>
      <c r="C5689" s="2"/>
      <c r="D5689" s="2"/>
      <c r="E5689" s="2"/>
      <c r="F5689" s="2"/>
      <c r="G5689" s="2"/>
      <c r="H5689" s="61"/>
      <c r="I5689" s="61"/>
      <c r="J5689" s="61"/>
      <c r="K5689" s="61"/>
      <c r="L5689" s="61"/>
    </row>
    <row r="5690" ht="20.1" customHeight="1" spans="1:12">
      <c r="A5690" s="62" t="s">
        <v>4131</v>
      </c>
      <c r="B5690" s="62"/>
      <c r="C5690" s="62"/>
      <c r="D5690" s="62"/>
      <c r="E5690" s="62"/>
      <c r="F5690" s="62"/>
      <c r="G5690" s="62"/>
      <c r="H5690" s="62"/>
      <c r="I5690" s="62"/>
      <c r="J5690" s="62"/>
      <c r="K5690" s="62"/>
      <c r="L5690" s="62"/>
    </row>
    <row r="5691" ht="15" customHeight="1" spans="1:12">
      <c r="A5691" s="63" t="s">
        <v>2381</v>
      </c>
      <c r="B5691" s="63"/>
      <c r="C5691" s="63"/>
      <c r="D5691" s="64" t="s">
        <v>4</v>
      </c>
      <c r="E5691" s="64"/>
      <c r="F5691" s="64"/>
      <c r="G5691" s="64" t="s">
        <v>2297</v>
      </c>
      <c r="H5691" s="64" t="s">
        <v>2298</v>
      </c>
      <c r="I5691" s="64"/>
      <c r="J5691" s="64" t="s">
        <v>2299</v>
      </c>
      <c r="K5691" s="64"/>
      <c r="L5691" s="64" t="s">
        <v>2300</v>
      </c>
    </row>
    <row r="5692" ht="45.95" customHeight="1" spans="1:12">
      <c r="A5692" s="65" t="s">
        <v>2398</v>
      </c>
      <c r="B5692" s="66" t="s">
        <v>2399</v>
      </c>
      <c r="C5692" s="66"/>
      <c r="D5692" s="65" t="s">
        <v>14</v>
      </c>
      <c r="E5692" s="65"/>
      <c r="F5692" s="65"/>
      <c r="G5692" s="65" t="s">
        <v>2384</v>
      </c>
      <c r="H5692" s="67">
        <v>0.2681</v>
      </c>
      <c r="I5692" s="67"/>
      <c r="J5692" s="70">
        <v>76.23</v>
      </c>
      <c r="K5692" s="70"/>
      <c r="L5692" s="70">
        <f>TRUNC(TRUNC(H5692,8)*J5692,2)</f>
        <v>20.43</v>
      </c>
    </row>
    <row r="5693" ht="45.95" customHeight="1" spans="1:12">
      <c r="A5693" s="65" t="s">
        <v>2400</v>
      </c>
      <c r="B5693" s="66" t="s">
        <v>2401</v>
      </c>
      <c r="C5693" s="66"/>
      <c r="D5693" s="65" t="s">
        <v>14</v>
      </c>
      <c r="E5693" s="65"/>
      <c r="F5693" s="65"/>
      <c r="G5693" s="65" t="s">
        <v>2387</v>
      </c>
      <c r="H5693" s="67">
        <v>0.1316</v>
      </c>
      <c r="I5693" s="67"/>
      <c r="J5693" s="70">
        <v>160.58</v>
      </c>
      <c r="K5693" s="70"/>
      <c r="L5693" s="70">
        <f>TRUNC(TRUNC(H5693,8)*J5693,2)</f>
        <v>21.13</v>
      </c>
    </row>
    <row r="5694" ht="18" customHeight="1" spans="1:12">
      <c r="A5694" s="2"/>
      <c r="B5694" s="2"/>
      <c r="C5694" s="2"/>
      <c r="D5694" s="2"/>
      <c r="E5694" s="2"/>
      <c r="F5694" s="2"/>
      <c r="G5694" s="2"/>
      <c r="H5694" s="68" t="s">
        <v>2388</v>
      </c>
      <c r="I5694" s="68"/>
      <c r="J5694" s="68"/>
      <c r="K5694" s="68"/>
      <c r="L5694" s="71">
        <f>SUM(L5692:L5693)</f>
        <v>41.56</v>
      </c>
    </row>
    <row r="5695" ht="15" customHeight="1" spans="1:12">
      <c r="A5695" s="63" t="s">
        <v>2413</v>
      </c>
      <c r="B5695" s="63"/>
      <c r="C5695" s="63"/>
      <c r="D5695" s="64" t="s">
        <v>4</v>
      </c>
      <c r="E5695" s="64"/>
      <c r="F5695" s="64"/>
      <c r="G5695" s="64" t="s">
        <v>2297</v>
      </c>
      <c r="H5695" s="64" t="s">
        <v>2298</v>
      </c>
      <c r="I5695" s="64"/>
      <c r="J5695" s="64" t="s">
        <v>2299</v>
      </c>
      <c r="K5695" s="64"/>
      <c r="L5695" s="64" t="s">
        <v>2300</v>
      </c>
    </row>
    <row r="5696" ht="21" customHeight="1" spans="1:12">
      <c r="A5696" s="65" t="s">
        <v>2743</v>
      </c>
      <c r="B5696" s="66" t="s">
        <v>2744</v>
      </c>
      <c r="C5696" s="66"/>
      <c r="D5696" s="65" t="s">
        <v>14</v>
      </c>
      <c r="E5696" s="65"/>
      <c r="F5696" s="65"/>
      <c r="G5696" s="65" t="s">
        <v>2732</v>
      </c>
      <c r="H5696" s="67">
        <v>0.0176</v>
      </c>
      <c r="I5696" s="67"/>
      <c r="J5696" s="70">
        <v>6.39</v>
      </c>
      <c r="K5696" s="70"/>
      <c r="L5696" s="70">
        <f t="shared" ref="L5696:L5701" si="35">TRUNC(TRUNC(H5696,8)*J5696,2)</f>
        <v>0.11</v>
      </c>
    </row>
    <row r="5697" ht="21" customHeight="1" spans="1:12">
      <c r="A5697" s="65" t="s">
        <v>2604</v>
      </c>
      <c r="B5697" s="66" t="s">
        <v>2605</v>
      </c>
      <c r="C5697" s="66"/>
      <c r="D5697" s="65" t="s">
        <v>14</v>
      </c>
      <c r="E5697" s="65"/>
      <c r="F5697" s="65"/>
      <c r="G5697" s="65" t="s">
        <v>146</v>
      </c>
      <c r="H5697" s="67">
        <v>0.3836</v>
      </c>
      <c r="I5697" s="67"/>
      <c r="J5697" s="70">
        <v>9.5</v>
      </c>
      <c r="K5697" s="70"/>
      <c r="L5697" s="70">
        <f t="shared" si="35"/>
        <v>3.64</v>
      </c>
    </row>
    <row r="5698" ht="15" customHeight="1" spans="1:12">
      <c r="A5698" s="65" t="s">
        <v>2621</v>
      </c>
      <c r="B5698" s="66" t="s">
        <v>2622</v>
      </c>
      <c r="C5698" s="66"/>
      <c r="D5698" s="65" t="s">
        <v>14</v>
      </c>
      <c r="E5698" s="65"/>
      <c r="F5698" s="65"/>
      <c r="G5698" s="65" t="s">
        <v>193</v>
      </c>
      <c r="H5698" s="67">
        <v>0.0404</v>
      </c>
      <c r="I5698" s="67"/>
      <c r="J5698" s="70">
        <v>18.1</v>
      </c>
      <c r="K5698" s="70"/>
      <c r="L5698" s="70">
        <f t="shared" si="35"/>
        <v>0.73</v>
      </c>
    </row>
    <row r="5699" ht="21" customHeight="1" spans="1:12">
      <c r="A5699" s="65" t="s">
        <v>2751</v>
      </c>
      <c r="B5699" s="66" t="s">
        <v>2752</v>
      </c>
      <c r="C5699" s="66"/>
      <c r="D5699" s="65" t="s">
        <v>14</v>
      </c>
      <c r="E5699" s="65"/>
      <c r="F5699" s="65"/>
      <c r="G5699" s="65" t="s">
        <v>146</v>
      </c>
      <c r="H5699" s="67">
        <v>0.4562</v>
      </c>
      <c r="I5699" s="67"/>
      <c r="J5699" s="70">
        <v>3.32</v>
      </c>
      <c r="K5699" s="70"/>
      <c r="L5699" s="70">
        <f t="shared" si="35"/>
        <v>1.51</v>
      </c>
    </row>
    <row r="5700" ht="29.1" customHeight="1" spans="1:12">
      <c r="A5700" s="65" t="s">
        <v>2521</v>
      </c>
      <c r="B5700" s="66" t="s">
        <v>2522</v>
      </c>
      <c r="C5700" s="66"/>
      <c r="D5700" s="65" t="s">
        <v>14</v>
      </c>
      <c r="E5700" s="65"/>
      <c r="F5700" s="65"/>
      <c r="G5700" s="65" t="s">
        <v>146</v>
      </c>
      <c r="H5700" s="67">
        <v>1.4307</v>
      </c>
      <c r="I5700" s="67"/>
      <c r="J5700" s="70">
        <v>18.75</v>
      </c>
      <c r="K5700" s="70"/>
      <c r="L5700" s="70">
        <f t="shared" si="35"/>
        <v>26.82</v>
      </c>
    </row>
    <row r="5701" ht="21" customHeight="1" spans="1:12">
      <c r="A5701" s="65" t="s">
        <v>3590</v>
      </c>
      <c r="B5701" s="66" t="s">
        <v>3591</v>
      </c>
      <c r="C5701" s="66"/>
      <c r="D5701" s="65" t="s">
        <v>14</v>
      </c>
      <c r="E5701" s="65"/>
      <c r="F5701" s="65"/>
      <c r="G5701" s="65" t="s">
        <v>35</v>
      </c>
      <c r="H5701" s="67">
        <v>804.3794</v>
      </c>
      <c r="I5701" s="67"/>
      <c r="J5701" s="70">
        <v>0.64</v>
      </c>
      <c r="K5701" s="70"/>
      <c r="L5701" s="70">
        <f t="shared" si="35"/>
        <v>514.8</v>
      </c>
    </row>
    <row r="5702" ht="15" customHeight="1" spans="1:12">
      <c r="A5702" s="2"/>
      <c r="B5702" s="2"/>
      <c r="C5702" s="2"/>
      <c r="D5702" s="2"/>
      <c r="E5702" s="2"/>
      <c r="F5702" s="2"/>
      <c r="G5702" s="2"/>
      <c r="H5702" s="68" t="s">
        <v>2424</v>
      </c>
      <c r="I5702" s="68"/>
      <c r="J5702" s="68"/>
      <c r="K5702" s="68"/>
      <c r="L5702" s="71">
        <f>SUM(L5696:L5701)</f>
        <v>547.61</v>
      </c>
    </row>
    <row r="5703" ht="15" customHeight="1" spans="1:12">
      <c r="A5703" s="63" t="s">
        <v>2389</v>
      </c>
      <c r="B5703" s="63"/>
      <c r="C5703" s="63"/>
      <c r="D5703" s="64" t="s">
        <v>4</v>
      </c>
      <c r="E5703" s="64"/>
      <c r="F5703" s="64"/>
      <c r="G5703" s="64" t="s">
        <v>2297</v>
      </c>
      <c r="H5703" s="64" t="s">
        <v>2298</v>
      </c>
      <c r="I5703" s="64"/>
      <c r="J5703" s="64" t="s">
        <v>2299</v>
      </c>
      <c r="K5703" s="64"/>
      <c r="L5703" s="64" t="s">
        <v>2300</v>
      </c>
    </row>
    <row r="5704" ht="15" customHeight="1" spans="1:12">
      <c r="A5704" s="65" t="s">
        <v>2630</v>
      </c>
      <c r="B5704" s="66" t="s">
        <v>2631</v>
      </c>
      <c r="C5704" s="66"/>
      <c r="D5704" s="65" t="s">
        <v>14</v>
      </c>
      <c r="E5704" s="65"/>
      <c r="F5704" s="65"/>
      <c r="G5704" s="65" t="s">
        <v>2392</v>
      </c>
      <c r="H5704" s="67">
        <v>20.7282</v>
      </c>
      <c r="I5704" s="67"/>
      <c r="J5704" s="70">
        <v>32.27</v>
      </c>
      <c r="K5704" s="70"/>
      <c r="L5704" s="70">
        <f>TRUNC(TRUNC(H5704,8)*J5704,2)</f>
        <v>668.89</v>
      </c>
    </row>
    <row r="5705" ht="15" customHeight="1" spans="1:12">
      <c r="A5705" s="65" t="s">
        <v>2395</v>
      </c>
      <c r="B5705" s="66" t="s">
        <v>2396</v>
      </c>
      <c r="C5705" s="66"/>
      <c r="D5705" s="65" t="s">
        <v>14</v>
      </c>
      <c r="E5705" s="65"/>
      <c r="F5705" s="65"/>
      <c r="G5705" s="65" t="s">
        <v>2392</v>
      </c>
      <c r="H5705" s="67">
        <v>16.2864</v>
      </c>
      <c r="I5705" s="67"/>
      <c r="J5705" s="70">
        <v>23.23</v>
      </c>
      <c r="K5705" s="70"/>
      <c r="L5705" s="70">
        <f>TRUNC(TRUNC(H5705,8)*J5705,2)</f>
        <v>378.33</v>
      </c>
    </row>
    <row r="5706" ht="18" customHeight="1" spans="1:12">
      <c r="A5706" s="2"/>
      <c r="B5706" s="2"/>
      <c r="C5706" s="2"/>
      <c r="D5706" s="2"/>
      <c r="E5706" s="2"/>
      <c r="F5706" s="2"/>
      <c r="G5706" s="2"/>
      <c r="H5706" s="68" t="s">
        <v>2393</v>
      </c>
      <c r="I5706" s="68"/>
      <c r="J5706" s="68"/>
      <c r="K5706" s="68"/>
      <c r="L5706" s="71">
        <f>SUM(L5704:L5705)</f>
        <v>1047.22</v>
      </c>
    </row>
    <row r="5707" ht="15" customHeight="1" spans="1:12">
      <c r="A5707" s="63" t="s">
        <v>2314</v>
      </c>
      <c r="B5707" s="63"/>
      <c r="C5707" s="63"/>
      <c r="D5707" s="64" t="s">
        <v>4</v>
      </c>
      <c r="E5707" s="64"/>
      <c r="F5707" s="64"/>
      <c r="G5707" s="64" t="s">
        <v>2297</v>
      </c>
      <c r="H5707" s="64" t="s">
        <v>2298</v>
      </c>
      <c r="I5707" s="64"/>
      <c r="J5707" s="64" t="s">
        <v>2299</v>
      </c>
      <c r="K5707" s="64"/>
      <c r="L5707" s="64" t="s">
        <v>2300</v>
      </c>
    </row>
    <row r="5708" ht="29.1" customHeight="1" spans="1:12">
      <c r="A5708" s="65" t="s">
        <v>2632</v>
      </c>
      <c r="B5708" s="66" t="s">
        <v>2633</v>
      </c>
      <c r="C5708" s="66"/>
      <c r="D5708" s="65" t="s">
        <v>14</v>
      </c>
      <c r="E5708" s="65"/>
      <c r="F5708" s="65"/>
      <c r="G5708" s="65" t="s">
        <v>51</v>
      </c>
      <c r="H5708" s="67">
        <v>0.7818</v>
      </c>
      <c r="I5708" s="67"/>
      <c r="J5708" s="70">
        <v>648.67</v>
      </c>
      <c r="K5708" s="70"/>
      <c r="L5708" s="70">
        <f t="shared" ref="L5708:L5717" si="36">TRUNC(TRUNC(H5708,8)*J5708,2)</f>
        <v>507.13</v>
      </c>
    </row>
    <row r="5709" ht="29.1" customHeight="1" spans="1:12">
      <c r="A5709" s="65" t="s">
        <v>3592</v>
      </c>
      <c r="B5709" s="66" t="s">
        <v>3593</v>
      </c>
      <c r="C5709" s="66"/>
      <c r="D5709" s="65" t="s">
        <v>14</v>
      </c>
      <c r="E5709" s="65"/>
      <c r="F5709" s="65"/>
      <c r="G5709" s="65" t="s">
        <v>51</v>
      </c>
      <c r="H5709" s="67">
        <v>0.0364</v>
      </c>
      <c r="I5709" s="67"/>
      <c r="J5709" s="70">
        <v>580.72</v>
      </c>
      <c r="K5709" s="70"/>
      <c r="L5709" s="70">
        <f t="shared" si="36"/>
        <v>21.13</v>
      </c>
    </row>
    <row r="5710" ht="21" customHeight="1" spans="1:12">
      <c r="A5710" s="65" t="s">
        <v>2649</v>
      </c>
      <c r="B5710" s="66" t="s">
        <v>2650</v>
      </c>
      <c r="C5710" s="66"/>
      <c r="D5710" s="65" t="s">
        <v>14</v>
      </c>
      <c r="E5710" s="65"/>
      <c r="F5710" s="65"/>
      <c r="G5710" s="65" t="s">
        <v>193</v>
      </c>
      <c r="H5710" s="67">
        <v>2.9075</v>
      </c>
      <c r="I5710" s="67"/>
      <c r="J5710" s="70">
        <v>10.8</v>
      </c>
      <c r="K5710" s="70"/>
      <c r="L5710" s="70">
        <f t="shared" si="36"/>
        <v>31.4</v>
      </c>
    </row>
    <row r="5711" ht="29.1" customHeight="1" spans="1:12">
      <c r="A5711" s="65" t="s">
        <v>2885</v>
      </c>
      <c r="B5711" s="66" t="s">
        <v>2886</v>
      </c>
      <c r="C5711" s="66"/>
      <c r="D5711" s="65" t="s">
        <v>14</v>
      </c>
      <c r="E5711" s="65"/>
      <c r="F5711" s="65"/>
      <c r="G5711" s="65" t="s">
        <v>193</v>
      </c>
      <c r="H5711" s="67">
        <v>16.5738</v>
      </c>
      <c r="I5711" s="67"/>
      <c r="J5711" s="70">
        <v>16.91</v>
      </c>
      <c r="K5711" s="70"/>
      <c r="L5711" s="70">
        <f t="shared" si="36"/>
        <v>280.26</v>
      </c>
    </row>
    <row r="5712" ht="29.1" customHeight="1" spans="1:12">
      <c r="A5712" s="65" t="s">
        <v>3902</v>
      </c>
      <c r="B5712" s="66" t="s">
        <v>3903</v>
      </c>
      <c r="C5712" s="66"/>
      <c r="D5712" s="65" t="s">
        <v>14</v>
      </c>
      <c r="E5712" s="65"/>
      <c r="F5712" s="65"/>
      <c r="G5712" s="65" t="s">
        <v>51</v>
      </c>
      <c r="H5712" s="67">
        <v>0.6244</v>
      </c>
      <c r="I5712" s="67"/>
      <c r="J5712" s="70">
        <v>517.07</v>
      </c>
      <c r="K5712" s="70"/>
      <c r="L5712" s="70">
        <f t="shared" si="36"/>
        <v>322.85</v>
      </c>
    </row>
    <row r="5713" ht="29.1" customHeight="1" spans="1:12">
      <c r="A5713" s="65" t="s">
        <v>235</v>
      </c>
      <c r="B5713" s="66" t="s">
        <v>236</v>
      </c>
      <c r="C5713" s="66"/>
      <c r="D5713" s="65" t="s">
        <v>14</v>
      </c>
      <c r="E5713" s="65"/>
      <c r="F5713" s="65"/>
      <c r="G5713" s="65" t="s">
        <v>41</v>
      </c>
      <c r="H5713" s="67">
        <v>0.9425</v>
      </c>
      <c r="I5713" s="67"/>
      <c r="J5713" s="70">
        <v>75.78</v>
      </c>
      <c r="K5713" s="70"/>
      <c r="L5713" s="70">
        <f t="shared" si="36"/>
        <v>71.42</v>
      </c>
    </row>
    <row r="5714" ht="21" customHeight="1" spans="1:12">
      <c r="A5714" s="65" t="s">
        <v>2653</v>
      </c>
      <c r="B5714" s="66" t="s">
        <v>2654</v>
      </c>
      <c r="C5714" s="66"/>
      <c r="D5714" s="65" t="s">
        <v>14</v>
      </c>
      <c r="E5714" s="65"/>
      <c r="F5714" s="65"/>
      <c r="G5714" s="65" t="s">
        <v>51</v>
      </c>
      <c r="H5714" s="67">
        <v>0.0942</v>
      </c>
      <c r="I5714" s="67"/>
      <c r="J5714" s="70">
        <v>1117.16</v>
      </c>
      <c r="K5714" s="70"/>
      <c r="L5714" s="70">
        <f t="shared" si="36"/>
        <v>105.23</v>
      </c>
    </row>
    <row r="5715" ht="29.1" customHeight="1" spans="1:12">
      <c r="A5715" s="65" t="s">
        <v>4132</v>
      </c>
      <c r="B5715" s="66" t="s">
        <v>4133</v>
      </c>
      <c r="C5715" s="66"/>
      <c r="D5715" s="65" t="s">
        <v>14</v>
      </c>
      <c r="E5715" s="65"/>
      <c r="F5715" s="65"/>
      <c r="G5715" s="65" t="s">
        <v>51</v>
      </c>
      <c r="H5715" s="67">
        <v>0.3829</v>
      </c>
      <c r="I5715" s="67"/>
      <c r="J5715" s="70">
        <v>2166.94</v>
      </c>
      <c r="K5715" s="70"/>
      <c r="L5715" s="70">
        <f t="shared" si="36"/>
        <v>829.72</v>
      </c>
    </row>
    <row r="5716" ht="29.1" customHeight="1" spans="1:12">
      <c r="A5716" s="65" t="s">
        <v>2634</v>
      </c>
      <c r="B5716" s="66" t="s">
        <v>2635</v>
      </c>
      <c r="C5716" s="66"/>
      <c r="D5716" s="65" t="s">
        <v>14</v>
      </c>
      <c r="E5716" s="65"/>
      <c r="F5716" s="65"/>
      <c r="G5716" s="65" t="s">
        <v>51</v>
      </c>
      <c r="H5716" s="67">
        <v>0.0221</v>
      </c>
      <c r="I5716" s="67"/>
      <c r="J5716" s="70">
        <v>4098.06</v>
      </c>
      <c r="K5716" s="70"/>
      <c r="L5716" s="70">
        <f t="shared" si="36"/>
        <v>90.56</v>
      </c>
    </row>
    <row r="5717" ht="29.1" customHeight="1" spans="1:12">
      <c r="A5717" s="65" t="s">
        <v>3600</v>
      </c>
      <c r="B5717" s="66" t="s">
        <v>3601</v>
      </c>
      <c r="C5717" s="66"/>
      <c r="D5717" s="65" t="s">
        <v>14</v>
      </c>
      <c r="E5717" s="65"/>
      <c r="F5717" s="65"/>
      <c r="G5717" s="65" t="s">
        <v>51</v>
      </c>
      <c r="H5717" s="67">
        <v>0.7389</v>
      </c>
      <c r="I5717" s="67"/>
      <c r="J5717" s="70">
        <v>278.71</v>
      </c>
      <c r="K5717" s="70"/>
      <c r="L5717" s="70">
        <f t="shared" si="36"/>
        <v>205.93</v>
      </c>
    </row>
    <row r="5718" ht="15" customHeight="1" spans="1:12">
      <c r="A5718" s="2"/>
      <c r="B5718" s="2"/>
      <c r="C5718" s="2"/>
      <c r="D5718" s="2"/>
      <c r="E5718" s="2"/>
      <c r="F5718" s="2"/>
      <c r="G5718" s="2"/>
      <c r="H5718" s="68" t="s">
        <v>2317</v>
      </c>
      <c r="I5718" s="68"/>
      <c r="J5718" s="68"/>
      <c r="K5718" s="68"/>
      <c r="L5718" s="71">
        <f>SUM(L5708:L5717)</f>
        <v>2465.63</v>
      </c>
    </row>
    <row r="5719" ht="15" customHeight="1" spans="1:12">
      <c r="A5719" s="2"/>
      <c r="B5719" s="2"/>
      <c r="C5719" s="2"/>
      <c r="D5719" s="2"/>
      <c r="E5719" s="2"/>
      <c r="F5719" s="2"/>
      <c r="G5719" s="2"/>
      <c r="H5719" s="69" t="s">
        <v>2318</v>
      </c>
      <c r="I5719" s="69"/>
      <c r="J5719" s="69"/>
      <c r="K5719" s="69"/>
      <c r="L5719" s="72">
        <f>SUM(L5694,L5702,L5706,L5718)</f>
        <v>4102.02</v>
      </c>
    </row>
    <row r="5720" ht="9.95" customHeight="1" spans="1:12">
      <c r="A5720" s="2"/>
      <c r="B5720" s="2"/>
      <c r="C5720" s="2"/>
      <c r="D5720" s="2"/>
      <c r="E5720" s="2"/>
      <c r="F5720" s="2"/>
      <c r="G5720" s="2"/>
      <c r="H5720" s="61"/>
      <c r="I5720" s="61"/>
      <c r="J5720" s="61"/>
      <c r="K5720" s="61"/>
      <c r="L5720" s="61"/>
    </row>
    <row r="5721" ht="20.1" customHeight="1" spans="1:12">
      <c r="A5721" s="62" t="s">
        <v>4134</v>
      </c>
      <c r="B5721" s="62"/>
      <c r="C5721" s="62"/>
      <c r="D5721" s="62"/>
      <c r="E5721" s="62"/>
      <c r="F5721" s="62"/>
      <c r="G5721" s="62"/>
      <c r="H5721" s="62"/>
      <c r="I5721" s="62"/>
      <c r="J5721" s="62"/>
      <c r="K5721" s="62"/>
      <c r="L5721" s="62"/>
    </row>
    <row r="5722" ht="15" customHeight="1" spans="1:12">
      <c r="A5722" s="63" t="s">
        <v>2381</v>
      </c>
      <c r="B5722" s="63"/>
      <c r="C5722" s="63"/>
      <c r="D5722" s="64" t="s">
        <v>4</v>
      </c>
      <c r="E5722" s="64"/>
      <c r="F5722" s="64"/>
      <c r="G5722" s="64" t="s">
        <v>2297</v>
      </c>
      <c r="H5722" s="64" t="s">
        <v>2298</v>
      </c>
      <c r="I5722" s="64"/>
      <c r="J5722" s="64" t="s">
        <v>2299</v>
      </c>
      <c r="K5722" s="64"/>
      <c r="L5722" s="64" t="s">
        <v>2300</v>
      </c>
    </row>
    <row r="5723" ht="45.95" customHeight="1" spans="1:12">
      <c r="A5723" s="65" t="s">
        <v>2398</v>
      </c>
      <c r="B5723" s="66" t="s">
        <v>2399</v>
      </c>
      <c r="C5723" s="66"/>
      <c r="D5723" s="65" t="s">
        <v>14</v>
      </c>
      <c r="E5723" s="65"/>
      <c r="F5723" s="65"/>
      <c r="G5723" s="65" t="s">
        <v>2384</v>
      </c>
      <c r="H5723" s="67">
        <v>0.4617</v>
      </c>
      <c r="I5723" s="67"/>
      <c r="J5723" s="70">
        <v>76.23</v>
      </c>
      <c r="K5723" s="70"/>
      <c r="L5723" s="70">
        <f>TRUNC(TRUNC(H5723,8)*J5723,2)</f>
        <v>35.19</v>
      </c>
    </row>
    <row r="5724" ht="45.95" customHeight="1" spans="1:12">
      <c r="A5724" s="65" t="s">
        <v>2400</v>
      </c>
      <c r="B5724" s="66" t="s">
        <v>2401</v>
      </c>
      <c r="C5724" s="66"/>
      <c r="D5724" s="65" t="s">
        <v>14</v>
      </c>
      <c r="E5724" s="65"/>
      <c r="F5724" s="65"/>
      <c r="G5724" s="65" t="s">
        <v>2387</v>
      </c>
      <c r="H5724" s="67">
        <v>0.2265</v>
      </c>
      <c r="I5724" s="67"/>
      <c r="J5724" s="70">
        <v>160.58</v>
      </c>
      <c r="K5724" s="70"/>
      <c r="L5724" s="70">
        <f>TRUNC(TRUNC(H5724,8)*J5724,2)</f>
        <v>36.37</v>
      </c>
    </row>
    <row r="5725" ht="18" customHeight="1" spans="1:12">
      <c r="A5725" s="2"/>
      <c r="B5725" s="2"/>
      <c r="C5725" s="2"/>
      <c r="D5725" s="2"/>
      <c r="E5725" s="2"/>
      <c r="F5725" s="2"/>
      <c r="G5725" s="2"/>
      <c r="H5725" s="68" t="s">
        <v>2388</v>
      </c>
      <c r="I5725" s="68"/>
      <c r="J5725" s="68"/>
      <c r="K5725" s="68"/>
      <c r="L5725" s="71">
        <f>SUM(L5723:L5724)</f>
        <v>71.56</v>
      </c>
    </row>
    <row r="5726" ht="15" customHeight="1" spans="1:12">
      <c r="A5726" s="63" t="s">
        <v>2413</v>
      </c>
      <c r="B5726" s="63"/>
      <c r="C5726" s="63"/>
      <c r="D5726" s="64" t="s">
        <v>4</v>
      </c>
      <c r="E5726" s="64"/>
      <c r="F5726" s="64"/>
      <c r="G5726" s="64" t="s">
        <v>2297</v>
      </c>
      <c r="H5726" s="64" t="s">
        <v>2298</v>
      </c>
      <c r="I5726" s="64"/>
      <c r="J5726" s="64" t="s">
        <v>2299</v>
      </c>
      <c r="K5726" s="64"/>
      <c r="L5726" s="64" t="s">
        <v>2300</v>
      </c>
    </row>
    <row r="5727" ht="38.1" customHeight="1" spans="1:12">
      <c r="A5727" s="65" t="s">
        <v>2628</v>
      </c>
      <c r="B5727" s="66" t="s">
        <v>2629</v>
      </c>
      <c r="C5727" s="66"/>
      <c r="D5727" s="65" t="s">
        <v>14</v>
      </c>
      <c r="E5727" s="65"/>
      <c r="F5727" s="65"/>
      <c r="G5727" s="65" t="s">
        <v>35</v>
      </c>
      <c r="H5727" s="67">
        <v>2</v>
      </c>
      <c r="I5727" s="67"/>
      <c r="J5727" s="70">
        <v>425.67</v>
      </c>
      <c r="K5727" s="70"/>
      <c r="L5727" s="70">
        <f>TRUNC(TRUNC(H5727,8)*J5727,2)</f>
        <v>851.34</v>
      </c>
    </row>
    <row r="5728" ht="15" customHeight="1" spans="1:12">
      <c r="A5728" s="2"/>
      <c r="B5728" s="2"/>
      <c r="C5728" s="2"/>
      <c r="D5728" s="2"/>
      <c r="E5728" s="2"/>
      <c r="F5728" s="2"/>
      <c r="G5728" s="2"/>
      <c r="H5728" s="68" t="s">
        <v>2424</v>
      </c>
      <c r="I5728" s="68"/>
      <c r="J5728" s="68"/>
      <c r="K5728" s="68"/>
      <c r="L5728" s="71">
        <f>SUM(L5727:L5727)</f>
        <v>851.34</v>
      </c>
    </row>
    <row r="5729" ht="15" customHeight="1" spans="1:12">
      <c r="A5729" s="63" t="s">
        <v>2389</v>
      </c>
      <c r="B5729" s="63"/>
      <c r="C5729" s="63"/>
      <c r="D5729" s="64" t="s">
        <v>4</v>
      </c>
      <c r="E5729" s="64"/>
      <c r="F5729" s="64"/>
      <c r="G5729" s="64" t="s">
        <v>2297</v>
      </c>
      <c r="H5729" s="64" t="s">
        <v>2298</v>
      </c>
      <c r="I5729" s="64"/>
      <c r="J5729" s="64" t="s">
        <v>2299</v>
      </c>
      <c r="K5729" s="64"/>
      <c r="L5729" s="64" t="s">
        <v>2300</v>
      </c>
    </row>
    <row r="5730" ht="15" customHeight="1" spans="1:12">
      <c r="A5730" s="65" t="s">
        <v>2630</v>
      </c>
      <c r="B5730" s="66" t="s">
        <v>2631</v>
      </c>
      <c r="C5730" s="66"/>
      <c r="D5730" s="65" t="s">
        <v>14</v>
      </c>
      <c r="E5730" s="65"/>
      <c r="F5730" s="65"/>
      <c r="G5730" s="65" t="s">
        <v>2392</v>
      </c>
      <c r="H5730" s="67">
        <v>0.8306</v>
      </c>
      <c r="I5730" s="67"/>
      <c r="J5730" s="70">
        <v>32.27</v>
      </c>
      <c r="K5730" s="70"/>
      <c r="L5730" s="70">
        <f>TRUNC(TRUNC(H5730,8)*J5730,2)</f>
        <v>26.8</v>
      </c>
    </row>
    <row r="5731" ht="15" customHeight="1" spans="1:12">
      <c r="A5731" s="65" t="s">
        <v>2395</v>
      </c>
      <c r="B5731" s="66" t="s">
        <v>2396</v>
      </c>
      <c r="C5731" s="66"/>
      <c r="D5731" s="65" t="s">
        <v>14</v>
      </c>
      <c r="E5731" s="65"/>
      <c r="F5731" s="65"/>
      <c r="G5731" s="65" t="s">
        <v>2392</v>
      </c>
      <c r="H5731" s="67">
        <v>0.6526</v>
      </c>
      <c r="I5731" s="67"/>
      <c r="J5731" s="70">
        <v>23.23</v>
      </c>
      <c r="K5731" s="70"/>
      <c r="L5731" s="70">
        <f>TRUNC(TRUNC(H5731,8)*J5731,2)</f>
        <v>15.15</v>
      </c>
    </row>
    <row r="5732" ht="18" customHeight="1" spans="1:12">
      <c r="A5732" s="2"/>
      <c r="B5732" s="2"/>
      <c r="C5732" s="2"/>
      <c r="D5732" s="2"/>
      <c r="E5732" s="2"/>
      <c r="F5732" s="2"/>
      <c r="G5732" s="2"/>
      <c r="H5732" s="68" t="s">
        <v>2393</v>
      </c>
      <c r="I5732" s="68"/>
      <c r="J5732" s="68"/>
      <c r="K5732" s="68"/>
      <c r="L5732" s="71">
        <f>SUM(L5730:L5731)</f>
        <v>41.95</v>
      </c>
    </row>
    <row r="5733" ht="15" customHeight="1" spans="1:12">
      <c r="A5733" s="63" t="s">
        <v>2314</v>
      </c>
      <c r="B5733" s="63"/>
      <c r="C5733" s="63"/>
      <c r="D5733" s="64" t="s">
        <v>4</v>
      </c>
      <c r="E5733" s="64"/>
      <c r="F5733" s="64"/>
      <c r="G5733" s="64" t="s">
        <v>2297</v>
      </c>
      <c r="H5733" s="64" t="s">
        <v>2298</v>
      </c>
      <c r="I5733" s="64"/>
      <c r="J5733" s="64" t="s">
        <v>2299</v>
      </c>
      <c r="K5733" s="64"/>
      <c r="L5733" s="64" t="s">
        <v>2300</v>
      </c>
    </row>
    <row r="5734" ht="29.1" customHeight="1" spans="1:12">
      <c r="A5734" s="65" t="s">
        <v>2647</v>
      </c>
      <c r="B5734" s="66" t="s">
        <v>2648</v>
      </c>
      <c r="C5734" s="66"/>
      <c r="D5734" s="65" t="s">
        <v>14</v>
      </c>
      <c r="E5734" s="65"/>
      <c r="F5734" s="65"/>
      <c r="G5734" s="65" t="s">
        <v>51</v>
      </c>
      <c r="H5734" s="67">
        <v>0.031</v>
      </c>
      <c r="I5734" s="67"/>
      <c r="J5734" s="70">
        <v>794.07</v>
      </c>
      <c r="K5734" s="70"/>
      <c r="L5734" s="70">
        <f>TRUNC(TRUNC(H5734,8)*J5734,2)</f>
        <v>24.61</v>
      </c>
    </row>
    <row r="5735" ht="15" customHeight="1" spans="1:12">
      <c r="A5735" s="2"/>
      <c r="B5735" s="2"/>
      <c r="C5735" s="2"/>
      <c r="D5735" s="2"/>
      <c r="E5735" s="2"/>
      <c r="F5735" s="2"/>
      <c r="G5735" s="2"/>
      <c r="H5735" s="68" t="s">
        <v>2317</v>
      </c>
      <c r="I5735" s="68"/>
      <c r="J5735" s="68"/>
      <c r="K5735" s="68"/>
      <c r="L5735" s="71">
        <f>SUM(L5734:L5734)</f>
        <v>24.61</v>
      </c>
    </row>
    <row r="5736" ht="15" customHeight="1" spans="1:12">
      <c r="A5736" s="2"/>
      <c r="B5736" s="2"/>
      <c r="C5736" s="2"/>
      <c r="D5736" s="2"/>
      <c r="E5736" s="2"/>
      <c r="F5736" s="2"/>
      <c r="G5736" s="2"/>
      <c r="H5736" s="69" t="s">
        <v>2318</v>
      </c>
      <c r="I5736" s="69"/>
      <c r="J5736" s="69"/>
      <c r="K5736" s="69"/>
      <c r="L5736" s="72">
        <f>SUM(L5725,L5728,L5732,L5735)</f>
        <v>989.46</v>
      </c>
    </row>
    <row r="5737" ht="9.95" customHeight="1" spans="1:12">
      <c r="A5737" s="2"/>
      <c r="B5737" s="2"/>
      <c r="C5737" s="2"/>
      <c r="D5737" s="2"/>
      <c r="E5737" s="2"/>
      <c r="F5737" s="2"/>
      <c r="G5737" s="2"/>
      <c r="H5737" s="61"/>
      <c r="I5737" s="61"/>
      <c r="J5737" s="61"/>
      <c r="K5737" s="61"/>
      <c r="L5737" s="61"/>
    </row>
    <row r="5738" ht="20.1" customHeight="1" spans="1:12">
      <c r="A5738" s="62" t="s">
        <v>4135</v>
      </c>
      <c r="B5738" s="62"/>
      <c r="C5738" s="62"/>
      <c r="D5738" s="62"/>
      <c r="E5738" s="62"/>
      <c r="F5738" s="62"/>
      <c r="G5738" s="62"/>
      <c r="H5738" s="62"/>
      <c r="I5738" s="62"/>
      <c r="J5738" s="62"/>
      <c r="K5738" s="62"/>
      <c r="L5738" s="62"/>
    </row>
    <row r="5739" ht="15" customHeight="1" spans="1:12">
      <c r="A5739" s="63" t="s">
        <v>2413</v>
      </c>
      <c r="B5739" s="63"/>
      <c r="C5739" s="63"/>
      <c r="D5739" s="64" t="s">
        <v>4</v>
      </c>
      <c r="E5739" s="64"/>
      <c r="F5739" s="64"/>
      <c r="G5739" s="64" t="s">
        <v>2297</v>
      </c>
      <c r="H5739" s="64" t="s">
        <v>2298</v>
      </c>
      <c r="I5739" s="64"/>
      <c r="J5739" s="64" t="s">
        <v>2299</v>
      </c>
      <c r="K5739" s="64"/>
      <c r="L5739" s="64" t="s">
        <v>2300</v>
      </c>
    </row>
    <row r="5740" ht="29.1" customHeight="1" spans="1:12">
      <c r="A5740" s="65" t="s">
        <v>1678</v>
      </c>
      <c r="B5740" s="66" t="s">
        <v>1679</v>
      </c>
      <c r="C5740" s="66"/>
      <c r="D5740" s="65" t="s">
        <v>14</v>
      </c>
      <c r="E5740" s="65"/>
      <c r="F5740" s="65"/>
      <c r="G5740" s="65" t="s">
        <v>35</v>
      </c>
      <c r="H5740" s="67">
        <v>1</v>
      </c>
      <c r="I5740" s="67"/>
      <c r="J5740" s="70">
        <v>165.15</v>
      </c>
      <c r="K5740" s="70"/>
      <c r="L5740" s="70">
        <f>TRUNC(TRUNC(H5740,8)*J5740,2)</f>
        <v>165.15</v>
      </c>
    </row>
    <row r="5741" ht="15" customHeight="1" spans="1:12">
      <c r="A5741" s="2"/>
      <c r="B5741" s="2"/>
      <c r="C5741" s="2"/>
      <c r="D5741" s="2"/>
      <c r="E5741" s="2"/>
      <c r="F5741" s="2"/>
      <c r="G5741" s="2"/>
      <c r="H5741" s="68" t="s">
        <v>2424</v>
      </c>
      <c r="I5741" s="68"/>
      <c r="J5741" s="68"/>
      <c r="K5741" s="68"/>
      <c r="L5741" s="71">
        <f>SUM(L5740:L5740)</f>
        <v>165.15</v>
      </c>
    </row>
    <row r="5742" ht="15" customHeight="1" spans="1:12">
      <c r="A5742" s="2"/>
      <c r="B5742" s="2"/>
      <c r="C5742" s="2"/>
      <c r="D5742" s="2"/>
      <c r="E5742" s="2"/>
      <c r="F5742" s="2"/>
      <c r="G5742" s="2"/>
      <c r="H5742" s="69" t="s">
        <v>2318</v>
      </c>
      <c r="I5742" s="69"/>
      <c r="J5742" s="69"/>
      <c r="K5742" s="69"/>
      <c r="L5742" s="72">
        <f>SUM(L5741)</f>
        <v>165.15</v>
      </c>
    </row>
    <row r="5743" ht="9.95" customHeight="1" spans="1:12">
      <c r="A5743" s="2"/>
      <c r="B5743" s="2"/>
      <c r="C5743" s="2"/>
      <c r="D5743" s="2"/>
      <c r="E5743" s="2"/>
      <c r="F5743" s="2"/>
      <c r="G5743" s="2"/>
      <c r="H5743" s="61"/>
      <c r="I5743" s="61"/>
      <c r="J5743" s="61"/>
      <c r="K5743" s="61"/>
      <c r="L5743" s="61"/>
    </row>
    <row r="5744" ht="20.1" customHeight="1" spans="1:12">
      <c r="A5744" s="62" t="s">
        <v>4136</v>
      </c>
      <c r="B5744" s="62"/>
      <c r="C5744" s="62"/>
      <c r="D5744" s="62"/>
      <c r="E5744" s="62"/>
      <c r="F5744" s="62"/>
      <c r="G5744" s="62"/>
      <c r="H5744" s="62"/>
      <c r="I5744" s="62"/>
      <c r="J5744" s="62"/>
      <c r="K5744" s="62"/>
      <c r="L5744" s="62"/>
    </row>
    <row r="5745" ht="15" customHeight="1" spans="1:12">
      <c r="A5745" s="63" t="s">
        <v>2413</v>
      </c>
      <c r="B5745" s="63"/>
      <c r="C5745" s="63"/>
      <c r="D5745" s="64" t="s">
        <v>4</v>
      </c>
      <c r="E5745" s="64"/>
      <c r="F5745" s="64"/>
      <c r="G5745" s="64" t="s">
        <v>2297</v>
      </c>
      <c r="H5745" s="64" t="s">
        <v>2298</v>
      </c>
      <c r="I5745" s="64"/>
      <c r="J5745" s="64" t="s">
        <v>2299</v>
      </c>
      <c r="K5745" s="64"/>
      <c r="L5745" s="64" t="s">
        <v>2300</v>
      </c>
    </row>
    <row r="5746" ht="21" customHeight="1" spans="1:12">
      <c r="A5746" s="65" t="s">
        <v>4137</v>
      </c>
      <c r="B5746" s="66" t="s">
        <v>4138</v>
      </c>
      <c r="C5746" s="66"/>
      <c r="D5746" s="65" t="s">
        <v>3081</v>
      </c>
      <c r="E5746" s="65"/>
      <c r="F5746" s="65"/>
      <c r="G5746" s="65" t="s">
        <v>35</v>
      </c>
      <c r="H5746" s="67">
        <v>1</v>
      </c>
      <c r="I5746" s="67"/>
      <c r="J5746" s="70">
        <v>7902.99</v>
      </c>
      <c r="K5746" s="70"/>
      <c r="L5746" s="70">
        <f>ROUND(ROUND(H5746,8)*J5746,2)</f>
        <v>7902.99</v>
      </c>
    </row>
    <row r="5747" ht="15" customHeight="1" spans="1:12">
      <c r="A5747" s="2"/>
      <c r="B5747" s="2"/>
      <c r="C5747" s="2"/>
      <c r="D5747" s="2"/>
      <c r="E5747" s="2"/>
      <c r="F5747" s="2"/>
      <c r="G5747" s="2"/>
      <c r="H5747" s="68" t="s">
        <v>2424</v>
      </c>
      <c r="I5747" s="68"/>
      <c r="J5747" s="68"/>
      <c r="K5747" s="68"/>
      <c r="L5747" s="71">
        <f>SUM(L5746:L5746)</f>
        <v>7902.99</v>
      </c>
    </row>
    <row r="5748" ht="15" customHeight="1" spans="1:12">
      <c r="A5748" s="63" t="s">
        <v>2389</v>
      </c>
      <c r="B5748" s="63"/>
      <c r="C5748" s="63"/>
      <c r="D5748" s="64" t="s">
        <v>4</v>
      </c>
      <c r="E5748" s="64"/>
      <c r="F5748" s="64"/>
      <c r="G5748" s="64" t="s">
        <v>2297</v>
      </c>
      <c r="H5748" s="64" t="s">
        <v>2298</v>
      </c>
      <c r="I5748" s="64"/>
      <c r="J5748" s="64" t="s">
        <v>2299</v>
      </c>
      <c r="K5748" s="64"/>
      <c r="L5748" s="64" t="s">
        <v>2300</v>
      </c>
    </row>
    <row r="5749" ht="15" customHeight="1" spans="1:12">
      <c r="A5749" s="65" t="s">
        <v>2630</v>
      </c>
      <c r="B5749" s="66" t="s">
        <v>2631</v>
      </c>
      <c r="C5749" s="66"/>
      <c r="D5749" s="65" t="s">
        <v>14</v>
      </c>
      <c r="E5749" s="65"/>
      <c r="F5749" s="65"/>
      <c r="G5749" s="65" t="s">
        <v>2392</v>
      </c>
      <c r="H5749" s="67">
        <v>7.6182</v>
      </c>
      <c r="I5749" s="67"/>
      <c r="J5749" s="70">
        <v>32.27</v>
      </c>
      <c r="K5749" s="70"/>
      <c r="L5749" s="70">
        <f>ROUND(ROUND(H5749,8)*J5749,2)</f>
        <v>245.84</v>
      </c>
    </row>
    <row r="5750" ht="15" customHeight="1" spans="1:12">
      <c r="A5750" s="65" t="s">
        <v>2395</v>
      </c>
      <c r="B5750" s="66" t="s">
        <v>2396</v>
      </c>
      <c r="C5750" s="66"/>
      <c r="D5750" s="65" t="s">
        <v>14</v>
      </c>
      <c r="E5750" s="65"/>
      <c r="F5750" s="65"/>
      <c r="G5750" s="65" t="s">
        <v>2392</v>
      </c>
      <c r="H5750" s="67">
        <v>5.9857</v>
      </c>
      <c r="I5750" s="67"/>
      <c r="J5750" s="70">
        <v>23.23</v>
      </c>
      <c r="K5750" s="70"/>
      <c r="L5750" s="70">
        <f>ROUND(ROUND(H5750,8)*J5750,2)</f>
        <v>139.05</v>
      </c>
    </row>
    <row r="5751" ht="18" customHeight="1" spans="1:12">
      <c r="A5751" s="2"/>
      <c r="B5751" s="2"/>
      <c r="C5751" s="2"/>
      <c r="D5751" s="2"/>
      <c r="E5751" s="2"/>
      <c r="F5751" s="2"/>
      <c r="G5751" s="2"/>
      <c r="H5751" s="68" t="s">
        <v>2393</v>
      </c>
      <c r="I5751" s="68"/>
      <c r="J5751" s="68"/>
      <c r="K5751" s="68"/>
      <c r="L5751" s="71">
        <f>SUM(L5749:L5750)</f>
        <v>384.89</v>
      </c>
    </row>
    <row r="5752" ht="15" customHeight="1" spans="1:12">
      <c r="A5752" s="63" t="s">
        <v>2314</v>
      </c>
      <c r="B5752" s="63"/>
      <c r="C5752" s="63"/>
      <c r="D5752" s="64" t="s">
        <v>4</v>
      </c>
      <c r="E5752" s="64"/>
      <c r="F5752" s="64"/>
      <c r="G5752" s="64" t="s">
        <v>2297</v>
      </c>
      <c r="H5752" s="64" t="s">
        <v>2298</v>
      </c>
      <c r="I5752" s="64"/>
      <c r="J5752" s="64" t="s">
        <v>2299</v>
      </c>
      <c r="K5752" s="64"/>
      <c r="L5752" s="64" t="s">
        <v>2300</v>
      </c>
    </row>
    <row r="5753" ht="21" customHeight="1" spans="1:12">
      <c r="A5753" s="65" t="s">
        <v>3904</v>
      </c>
      <c r="B5753" s="66" t="s">
        <v>3905</v>
      </c>
      <c r="C5753" s="66"/>
      <c r="D5753" s="65" t="s">
        <v>14</v>
      </c>
      <c r="E5753" s="65"/>
      <c r="F5753" s="65"/>
      <c r="G5753" s="65" t="s">
        <v>41</v>
      </c>
      <c r="H5753" s="67">
        <v>0.81</v>
      </c>
      <c r="I5753" s="67"/>
      <c r="J5753" s="70">
        <v>7.15</v>
      </c>
      <c r="K5753" s="70"/>
      <c r="L5753" s="70">
        <f>ROUND(ROUND(H5753,8)*J5753,2)</f>
        <v>5.79</v>
      </c>
    </row>
    <row r="5754" ht="15" customHeight="1" spans="1:12">
      <c r="A5754" s="2"/>
      <c r="B5754" s="2"/>
      <c r="C5754" s="2"/>
      <c r="D5754" s="2"/>
      <c r="E5754" s="2"/>
      <c r="F5754" s="2"/>
      <c r="G5754" s="2"/>
      <c r="H5754" s="68" t="s">
        <v>2317</v>
      </c>
      <c r="I5754" s="68"/>
      <c r="J5754" s="68"/>
      <c r="K5754" s="68"/>
      <c r="L5754" s="71">
        <f>SUM(L5753:L5753)</f>
        <v>5.79</v>
      </c>
    </row>
    <row r="5755" ht="15" customHeight="1" spans="1:12">
      <c r="A5755" s="93" t="s">
        <v>4139</v>
      </c>
      <c r="B5755" s="93"/>
      <c r="C5755" s="93"/>
      <c r="D5755" s="93"/>
      <c r="E5755" s="2"/>
      <c r="F5755" s="2"/>
      <c r="G5755" s="2"/>
      <c r="H5755" s="69" t="s">
        <v>2318</v>
      </c>
      <c r="I5755" s="69"/>
      <c r="J5755" s="69"/>
      <c r="K5755" s="69"/>
      <c r="L5755" s="72">
        <v>8293.67</v>
      </c>
    </row>
    <row r="5756" ht="2.1" customHeight="1" spans="1:12">
      <c r="A5756" s="93"/>
      <c r="B5756" s="93"/>
      <c r="C5756" s="93"/>
      <c r="D5756" s="93"/>
      <c r="E5756" s="2"/>
      <c r="F5756" s="2"/>
      <c r="G5756" s="2"/>
      <c r="H5756" s="2"/>
      <c r="I5756" s="2"/>
      <c r="J5756" s="2"/>
      <c r="K5756" s="2"/>
      <c r="L5756" s="2"/>
    </row>
    <row r="5757" ht="9.95" customHeight="1" spans="1:12">
      <c r="A5757" s="2"/>
      <c r="B5757" s="2"/>
      <c r="C5757" s="2"/>
      <c r="D5757" s="2"/>
      <c r="E5757" s="2"/>
      <c r="F5757" s="2"/>
      <c r="G5757" s="2"/>
      <c r="H5757" s="61"/>
      <c r="I5757" s="61"/>
      <c r="J5757" s="61"/>
      <c r="K5757" s="61"/>
      <c r="L5757" s="61"/>
    </row>
    <row r="5758" ht="20.1" customHeight="1" spans="1:12">
      <c r="A5758" s="62" t="s">
        <v>4140</v>
      </c>
      <c r="B5758" s="62"/>
      <c r="C5758" s="62"/>
      <c r="D5758" s="62"/>
      <c r="E5758" s="62"/>
      <c r="F5758" s="62"/>
      <c r="G5758" s="62"/>
      <c r="H5758" s="62"/>
      <c r="I5758" s="62"/>
      <c r="J5758" s="62"/>
      <c r="K5758" s="62"/>
      <c r="L5758" s="62"/>
    </row>
    <row r="5759" ht="15" customHeight="1" spans="1:12">
      <c r="A5759" s="63" t="s">
        <v>2413</v>
      </c>
      <c r="B5759" s="63"/>
      <c r="C5759" s="63"/>
      <c r="D5759" s="64" t="s">
        <v>4</v>
      </c>
      <c r="E5759" s="64"/>
      <c r="F5759" s="64"/>
      <c r="G5759" s="64" t="s">
        <v>2297</v>
      </c>
      <c r="H5759" s="64" t="s">
        <v>2298</v>
      </c>
      <c r="I5759" s="64"/>
      <c r="J5759" s="64" t="s">
        <v>2299</v>
      </c>
      <c r="K5759" s="64"/>
      <c r="L5759" s="64" t="s">
        <v>2300</v>
      </c>
    </row>
    <row r="5760" ht="21" customHeight="1" spans="1:12">
      <c r="A5760" s="65" t="s">
        <v>4141</v>
      </c>
      <c r="B5760" s="66" t="s">
        <v>4142</v>
      </c>
      <c r="C5760" s="66"/>
      <c r="D5760" s="65" t="s">
        <v>14</v>
      </c>
      <c r="E5760" s="65"/>
      <c r="F5760" s="65"/>
      <c r="G5760" s="65" t="s">
        <v>193</v>
      </c>
      <c r="H5760" s="67">
        <v>1.2</v>
      </c>
      <c r="I5760" s="67"/>
      <c r="J5760" s="70">
        <v>21.42</v>
      </c>
      <c r="K5760" s="70"/>
      <c r="L5760" s="70">
        <f>TRUNC(TRUNC(H5760,8)*J5760,2)</f>
        <v>25.7</v>
      </c>
    </row>
    <row r="5761" ht="15" customHeight="1" spans="1:12">
      <c r="A5761" s="2"/>
      <c r="B5761" s="2"/>
      <c r="C5761" s="2"/>
      <c r="D5761" s="2"/>
      <c r="E5761" s="2"/>
      <c r="F5761" s="2"/>
      <c r="G5761" s="2"/>
      <c r="H5761" s="68" t="s">
        <v>2424</v>
      </c>
      <c r="I5761" s="68"/>
      <c r="J5761" s="68"/>
      <c r="K5761" s="68"/>
      <c r="L5761" s="71">
        <f>SUM(L5760:L5760)</f>
        <v>25.7</v>
      </c>
    </row>
    <row r="5762" ht="15" customHeight="1" spans="1:12">
      <c r="A5762" s="63" t="s">
        <v>2389</v>
      </c>
      <c r="B5762" s="63"/>
      <c r="C5762" s="63"/>
      <c r="D5762" s="64" t="s">
        <v>4</v>
      </c>
      <c r="E5762" s="64"/>
      <c r="F5762" s="64"/>
      <c r="G5762" s="64" t="s">
        <v>2297</v>
      </c>
      <c r="H5762" s="64" t="s">
        <v>2298</v>
      </c>
      <c r="I5762" s="64"/>
      <c r="J5762" s="64" t="s">
        <v>2299</v>
      </c>
      <c r="K5762" s="64"/>
      <c r="L5762" s="64" t="s">
        <v>2300</v>
      </c>
    </row>
    <row r="5763" ht="21" customHeight="1" spans="1:12">
      <c r="A5763" s="65" t="s">
        <v>4143</v>
      </c>
      <c r="B5763" s="66" t="s">
        <v>4144</v>
      </c>
      <c r="C5763" s="66"/>
      <c r="D5763" s="65" t="s">
        <v>14</v>
      </c>
      <c r="E5763" s="65"/>
      <c r="F5763" s="65"/>
      <c r="G5763" s="65" t="s">
        <v>2392</v>
      </c>
      <c r="H5763" s="67">
        <v>0.1286</v>
      </c>
      <c r="I5763" s="67"/>
      <c r="J5763" s="70">
        <v>24.62</v>
      </c>
      <c r="K5763" s="70"/>
      <c r="L5763" s="70">
        <f>TRUNC(TRUNC(H5763,8)*J5763,2)</f>
        <v>3.16</v>
      </c>
    </row>
    <row r="5764" ht="15" customHeight="1" spans="1:12">
      <c r="A5764" s="65" t="s">
        <v>4145</v>
      </c>
      <c r="B5764" s="66" t="s">
        <v>4146</v>
      </c>
      <c r="C5764" s="66"/>
      <c r="D5764" s="65" t="s">
        <v>14</v>
      </c>
      <c r="E5764" s="65"/>
      <c r="F5764" s="65"/>
      <c r="G5764" s="65" t="s">
        <v>2392</v>
      </c>
      <c r="H5764" s="67">
        <v>0.5703</v>
      </c>
      <c r="I5764" s="67"/>
      <c r="J5764" s="70">
        <v>33.71</v>
      </c>
      <c r="K5764" s="70"/>
      <c r="L5764" s="70">
        <f>TRUNC(TRUNC(H5764,8)*J5764,2)</f>
        <v>19.22</v>
      </c>
    </row>
    <row r="5765" ht="18" customHeight="1" spans="1:12">
      <c r="A5765" s="2"/>
      <c r="B5765" s="2"/>
      <c r="C5765" s="2"/>
      <c r="D5765" s="2"/>
      <c r="E5765" s="2"/>
      <c r="F5765" s="2"/>
      <c r="G5765" s="2"/>
      <c r="H5765" s="68" t="s">
        <v>2393</v>
      </c>
      <c r="I5765" s="68"/>
      <c r="J5765" s="68"/>
      <c r="K5765" s="68"/>
      <c r="L5765" s="71">
        <f>SUM(L5763:L5764)</f>
        <v>22.38</v>
      </c>
    </row>
    <row r="5766" ht="15" customHeight="1" spans="1:12">
      <c r="A5766" s="2"/>
      <c r="B5766" s="2"/>
      <c r="C5766" s="2"/>
      <c r="D5766" s="2"/>
      <c r="E5766" s="2"/>
      <c r="F5766" s="2"/>
      <c r="G5766" s="2"/>
      <c r="H5766" s="69" t="s">
        <v>2318</v>
      </c>
      <c r="I5766" s="69"/>
      <c r="J5766" s="69"/>
      <c r="K5766" s="69"/>
      <c r="L5766" s="72">
        <f>SUM(L5761,L5765)</f>
        <v>48.08</v>
      </c>
    </row>
    <row r="5767" ht="9.95" customHeight="1" spans="1:12">
      <c r="A5767" s="2"/>
      <c r="B5767" s="2"/>
      <c r="C5767" s="2"/>
      <c r="D5767" s="2"/>
      <c r="E5767" s="2"/>
      <c r="F5767" s="2"/>
      <c r="G5767" s="2"/>
      <c r="H5767" s="61"/>
      <c r="I5767" s="61"/>
      <c r="J5767" s="61"/>
      <c r="K5767" s="61"/>
      <c r="L5767" s="61"/>
    </row>
    <row r="5768" ht="20.1" customHeight="1" spans="1:12">
      <c r="A5768" s="62" t="s">
        <v>4147</v>
      </c>
      <c r="B5768" s="62"/>
      <c r="C5768" s="62"/>
      <c r="D5768" s="62"/>
      <c r="E5768" s="62"/>
      <c r="F5768" s="62"/>
      <c r="G5768" s="62"/>
      <c r="H5768" s="62"/>
      <c r="I5768" s="62"/>
      <c r="J5768" s="62"/>
      <c r="K5768" s="62"/>
      <c r="L5768" s="62"/>
    </row>
    <row r="5769" ht="15" customHeight="1" spans="1:12">
      <c r="A5769" s="63" t="s">
        <v>2413</v>
      </c>
      <c r="B5769" s="63"/>
      <c r="C5769" s="63"/>
      <c r="D5769" s="64" t="s">
        <v>4</v>
      </c>
      <c r="E5769" s="64"/>
      <c r="F5769" s="64"/>
      <c r="G5769" s="64" t="s">
        <v>2297</v>
      </c>
      <c r="H5769" s="64" t="s">
        <v>2298</v>
      </c>
      <c r="I5769" s="64"/>
      <c r="J5769" s="64" t="s">
        <v>2299</v>
      </c>
      <c r="K5769" s="64"/>
      <c r="L5769" s="64" t="s">
        <v>2300</v>
      </c>
    </row>
    <row r="5770" ht="29.1" customHeight="1" spans="1:12">
      <c r="A5770" s="65" t="s">
        <v>4148</v>
      </c>
      <c r="B5770" s="66" t="s">
        <v>4149</v>
      </c>
      <c r="C5770" s="66"/>
      <c r="D5770" s="65" t="s">
        <v>14</v>
      </c>
      <c r="E5770" s="65"/>
      <c r="F5770" s="65"/>
      <c r="G5770" s="65" t="s">
        <v>193</v>
      </c>
      <c r="H5770" s="67">
        <v>3.4615</v>
      </c>
      <c r="I5770" s="67"/>
      <c r="J5770" s="70">
        <v>3.05</v>
      </c>
      <c r="K5770" s="70"/>
      <c r="L5770" s="70">
        <f>TRUNC(TRUNC(H5770,8)*J5770,2)</f>
        <v>10.55</v>
      </c>
    </row>
    <row r="5771" ht="15" customHeight="1" spans="1:12">
      <c r="A5771" s="2"/>
      <c r="B5771" s="2"/>
      <c r="C5771" s="2"/>
      <c r="D5771" s="2"/>
      <c r="E5771" s="2"/>
      <c r="F5771" s="2"/>
      <c r="G5771" s="2"/>
      <c r="H5771" s="68" t="s">
        <v>2424</v>
      </c>
      <c r="I5771" s="68"/>
      <c r="J5771" s="68"/>
      <c r="K5771" s="68"/>
      <c r="L5771" s="71">
        <f>SUM(L5770:L5770)</f>
        <v>10.55</v>
      </c>
    </row>
    <row r="5772" ht="15" customHeight="1" spans="1:12">
      <c r="A5772" s="63" t="s">
        <v>2389</v>
      </c>
      <c r="B5772" s="63"/>
      <c r="C5772" s="63"/>
      <c r="D5772" s="64" t="s">
        <v>4</v>
      </c>
      <c r="E5772" s="64"/>
      <c r="F5772" s="64"/>
      <c r="G5772" s="64" t="s">
        <v>2297</v>
      </c>
      <c r="H5772" s="64" t="s">
        <v>2298</v>
      </c>
      <c r="I5772" s="64"/>
      <c r="J5772" s="64" t="s">
        <v>2299</v>
      </c>
      <c r="K5772" s="64"/>
      <c r="L5772" s="64" t="s">
        <v>2300</v>
      </c>
    </row>
    <row r="5773" ht="21" customHeight="1" spans="1:12">
      <c r="A5773" s="65" t="s">
        <v>4143</v>
      </c>
      <c r="B5773" s="66" t="s">
        <v>4144</v>
      </c>
      <c r="C5773" s="66"/>
      <c r="D5773" s="65" t="s">
        <v>14</v>
      </c>
      <c r="E5773" s="65"/>
      <c r="F5773" s="65"/>
      <c r="G5773" s="65" t="s">
        <v>2392</v>
      </c>
      <c r="H5773" s="67">
        <v>0.1362</v>
      </c>
      <c r="I5773" s="67"/>
      <c r="J5773" s="70">
        <v>24.62</v>
      </c>
      <c r="K5773" s="70"/>
      <c r="L5773" s="70">
        <f>TRUNC(TRUNC(H5773,8)*J5773,2)</f>
        <v>3.35</v>
      </c>
    </row>
    <row r="5774" ht="15" customHeight="1" spans="1:12">
      <c r="A5774" s="65" t="s">
        <v>4145</v>
      </c>
      <c r="B5774" s="66" t="s">
        <v>4146</v>
      </c>
      <c r="C5774" s="66"/>
      <c r="D5774" s="65" t="s">
        <v>14</v>
      </c>
      <c r="E5774" s="65"/>
      <c r="F5774" s="65"/>
      <c r="G5774" s="65" t="s">
        <v>2392</v>
      </c>
      <c r="H5774" s="67">
        <v>0.6039</v>
      </c>
      <c r="I5774" s="67"/>
      <c r="J5774" s="70">
        <v>33.71</v>
      </c>
      <c r="K5774" s="70"/>
      <c r="L5774" s="70">
        <f>TRUNC(TRUNC(H5774,8)*J5774,2)</f>
        <v>20.35</v>
      </c>
    </row>
    <row r="5775" ht="18" customHeight="1" spans="1:12">
      <c r="A5775" s="2"/>
      <c r="B5775" s="2"/>
      <c r="C5775" s="2"/>
      <c r="D5775" s="2"/>
      <c r="E5775" s="2"/>
      <c r="F5775" s="2"/>
      <c r="G5775" s="2"/>
      <c r="H5775" s="68" t="s">
        <v>2393</v>
      </c>
      <c r="I5775" s="68"/>
      <c r="J5775" s="68"/>
      <c r="K5775" s="68"/>
      <c r="L5775" s="71">
        <f>SUM(L5773:L5774)</f>
        <v>23.7</v>
      </c>
    </row>
    <row r="5776" ht="15" customHeight="1" spans="1:12">
      <c r="A5776" s="2"/>
      <c r="B5776" s="2"/>
      <c r="C5776" s="2"/>
      <c r="D5776" s="2"/>
      <c r="E5776" s="2"/>
      <c r="F5776" s="2"/>
      <c r="G5776" s="2"/>
      <c r="H5776" s="69" t="s">
        <v>2318</v>
      </c>
      <c r="I5776" s="69"/>
      <c r="J5776" s="69"/>
      <c r="K5776" s="69"/>
      <c r="L5776" s="72">
        <f>SUM(L5771,L5775)</f>
        <v>34.25</v>
      </c>
    </row>
    <row r="5777" ht="9.95" customHeight="1" spans="1:12">
      <c r="A5777" s="2"/>
      <c r="B5777" s="2"/>
      <c r="C5777" s="2"/>
      <c r="D5777" s="2"/>
      <c r="E5777" s="2"/>
      <c r="F5777" s="2"/>
      <c r="G5777" s="2"/>
      <c r="H5777" s="61"/>
      <c r="I5777" s="61"/>
      <c r="J5777" s="61"/>
      <c r="K5777" s="61"/>
      <c r="L5777" s="61"/>
    </row>
    <row r="5778" ht="20.1" customHeight="1" spans="1:12">
      <c r="A5778" s="62" t="s">
        <v>4150</v>
      </c>
      <c r="B5778" s="62"/>
      <c r="C5778" s="62"/>
      <c r="D5778" s="62"/>
      <c r="E5778" s="62"/>
      <c r="F5778" s="62"/>
      <c r="G5778" s="62"/>
      <c r="H5778" s="62"/>
      <c r="I5778" s="62"/>
      <c r="J5778" s="62"/>
      <c r="K5778" s="62"/>
      <c r="L5778" s="62"/>
    </row>
    <row r="5779" ht="15" customHeight="1" spans="1:12">
      <c r="A5779" s="63" t="s">
        <v>2413</v>
      </c>
      <c r="B5779" s="63"/>
      <c r="C5779" s="63"/>
      <c r="D5779" s="64" t="s">
        <v>4</v>
      </c>
      <c r="E5779" s="64"/>
      <c r="F5779" s="64"/>
      <c r="G5779" s="64" t="s">
        <v>2297</v>
      </c>
      <c r="H5779" s="64" t="s">
        <v>2298</v>
      </c>
      <c r="I5779" s="64"/>
      <c r="J5779" s="64" t="s">
        <v>2299</v>
      </c>
      <c r="K5779" s="64"/>
      <c r="L5779" s="64" t="s">
        <v>2300</v>
      </c>
    </row>
    <row r="5780" ht="21" customHeight="1" spans="1:12">
      <c r="A5780" s="65" t="s">
        <v>4151</v>
      </c>
      <c r="B5780" s="66" t="s">
        <v>4152</v>
      </c>
      <c r="C5780" s="66"/>
      <c r="D5780" s="65" t="s">
        <v>14</v>
      </c>
      <c r="E5780" s="65"/>
      <c r="F5780" s="65"/>
      <c r="G5780" s="65" t="s">
        <v>41</v>
      </c>
      <c r="H5780" s="67">
        <v>1.04</v>
      </c>
      <c r="I5780" s="67"/>
      <c r="J5780" s="70">
        <v>2.25</v>
      </c>
      <c r="K5780" s="70"/>
      <c r="L5780" s="70">
        <f>TRUNC(TRUNC(H5780,8)*J5780,2)</f>
        <v>2.34</v>
      </c>
    </row>
    <row r="5781" ht="15" customHeight="1" spans="1:12">
      <c r="A5781" s="2"/>
      <c r="B5781" s="2"/>
      <c r="C5781" s="2"/>
      <c r="D5781" s="2"/>
      <c r="E5781" s="2"/>
      <c r="F5781" s="2"/>
      <c r="G5781" s="2"/>
      <c r="H5781" s="68" t="s">
        <v>2424</v>
      </c>
      <c r="I5781" s="68"/>
      <c r="J5781" s="68"/>
      <c r="K5781" s="68"/>
      <c r="L5781" s="71">
        <f>SUM(L5780:L5780)</f>
        <v>2.34</v>
      </c>
    </row>
    <row r="5782" ht="15" customHeight="1" spans="1:12">
      <c r="A5782" s="63" t="s">
        <v>2389</v>
      </c>
      <c r="B5782" s="63"/>
      <c r="C5782" s="63"/>
      <c r="D5782" s="64" t="s">
        <v>4</v>
      </c>
      <c r="E5782" s="64"/>
      <c r="F5782" s="64"/>
      <c r="G5782" s="64" t="s">
        <v>2297</v>
      </c>
      <c r="H5782" s="64" t="s">
        <v>2298</v>
      </c>
      <c r="I5782" s="64"/>
      <c r="J5782" s="64" t="s">
        <v>2299</v>
      </c>
      <c r="K5782" s="64"/>
      <c r="L5782" s="64" t="s">
        <v>2300</v>
      </c>
    </row>
    <row r="5783" ht="15" customHeight="1" spans="1:12">
      <c r="A5783" s="65" t="s">
        <v>2630</v>
      </c>
      <c r="B5783" s="66" t="s">
        <v>2631</v>
      </c>
      <c r="C5783" s="66"/>
      <c r="D5783" s="65" t="s">
        <v>14</v>
      </c>
      <c r="E5783" s="65"/>
      <c r="F5783" s="65"/>
      <c r="G5783" s="65" t="s">
        <v>2392</v>
      </c>
      <c r="H5783" s="67">
        <v>0.4541</v>
      </c>
      <c r="I5783" s="67"/>
      <c r="J5783" s="70">
        <v>32.27</v>
      </c>
      <c r="K5783" s="70"/>
      <c r="L5783" s="70">
        <f>TRUNC(TRUNC(H5783,8)*J5783,2)</f>
        <v>14.65</v>
      </c>
    </row>
    <row r="5784" ht="15" customHeight="1" spans="1:12">
      <c r="A5784" s="65" t="s">
        <v>2395</v>
      </c>
      <c r="B5784" s="66" t="s">
        <v>2396</v>
      </c>
      <c r="C5784" s="66"/>
      <c r="D5784" s="65" t="s">
        <v>14</v>
      </c>
      <c r="E5784" s="65"/>
      <c r="F5784" s="65"/>
      <c r="G5784" s="65" t="s">
        <v>2392</v>
      </c>
      <c r="H5784" s="67">
        <v>0.1024</v>
      </c>
      <c r="I5784" s="67"/>
      <c r="J5784" s="70">
        <v>23.23</v>
      </c>
      <c r="K5784" s="70"/>
      <c r="L5784" s="70">
        <f>TRUNC(TRUNC(H5784,8)*J5784,2)</f>
        <v>2.37</v>
      </c>
    </row>
    <row r="5785" ht="18" customHeight="1" spans="1:12">
      <c r="A5785" s="2"/>
      <c r="B5785" s="2"/>
      <c r="C5785" s="2"/>
      <c r="D5785" s="2"/>
      <c r="E5785" s="2"/>
      <c r="F5785" s="2"/>
      <c r="G5785" s="2"/>
      <c r="H5785" s="68" t="s">
        <v>2393</v>
      </c>
      <c r="I5785" s="68"/>
      <c r="J5785" s="68"/>
      <c r="K5785" s="68"/>
      <c r="L5785" s="71">
        <f>SUM(L5783:L5784)</f>
        <v>17.02</v>
      </c>
    </row>
    <row r="5786" ht="15" customHeight="1" spans="1:12">
      <c r="A5786" s="63" t="s">
        <v>2314</v>
      </c>
      <c r="B5786" s="63"/>
      <c r="C5786" s="63"/>
      <c r="D5786" s="64" t="s">
        <v>4</v>
      </c>
      <c r="E5786" s="64"/>
      <c r="F5786" s="64"/>
      <c r="G5786" s="64" t="s">
        <v>2297</v>
      </c>
      <c r="H5786" s="64" t="s">
        <v>2298</v>
      </c>
      <c r="I5786" s="64"/>
      <c r="J5786" s="64" t="s">
        <v>2299</v>
      </c>
      <c r="K5786" s="64"/>
      <c r="L5786" s="64" t="s">
        <v>2300</v>
      </c>
    </row>
    <row r="5787" ht="29.1" customHeight="1" spans="1:12">
      <c r="A5787" s="65" t="s">
        <v>4153</v>
      </c>
      <c r="B5787" s="66" t="s">
        <v>4154</v>
      </c>
      <c r="C5787" s="66"/>
      <c r="D5787" s="65" t="s">
        <v>14</v>
      </c>
      <c r="E5787" s="65"/>
      <c r="F5787" s="65"/>
      <c r="G5787" s="65" t="s">
        <v>51</v>
      </c>
      <c r="H5787" s="67">
        <v>0.025</v>
      </c>
      <c r="I5787" s="67"/>
      <c r="J5787" s="70">
        <v>868.3</v>
      </c>
      <c r="K5787" s="70"/>
      <c r="L5787" s="70">
        <f>TRUNC(TRUNC(H5787,8)*J5787,2)</f>
        <v>21.7</v>
      </c>
    </row>
    <row r="5788" ht="15" customHeight="1" spans="1:12">
      <c r="A5788" s="2"/>
      <c r="B5788" s="2"/>
      <c r="C5788" s="2"/>
      <c r="D5788" s="2"/>
      <c r="E5788" s="2"/>
      <c r="F5788" s="2"/>
      <c r="G5788" s="2"/>
      <c r="H5788" s="68" t="s">
        <v>2317</v>
      </c>
      <c r="I5788" s="68"/>
      <c r="J5788" s="68"/>
      <c r="K5788" s="68"/>
      <c r="L5788" s="71">
        <f>SUM(L5787:L5787)</f>
        <v>21.7</v>
      </c>
    </row>
    <row r="5789" ht="15" customHeight="1" spans="1:12">
      <c r="A5789" s="2"/>
      <c r="B5789" s="2"/>
      <c r="C5789" s="2"/>
      <c r="D5789" s="2"/>
      <c r="E5789" s="2"/>
      <c r="F5789" s="2"/>
      <c r="G5789" s="2"/>
      <c r="H5789" s="69" t="s">
        <v>2318</v>
      </c>
      <c r="I5789" s="69"/>
      <c r="J5789" s="69"/>
      <c r="K5789" s="69"/>
      <c r="L5789" s="72">
        <f>SUM(L5781,L5785,L5788)</f>
        <v>41.06</v>
      </c>
    </row>
    <row r="5790" ht="9.95" customHeight="1" spans="1:12">
      <c r="A5790" s="2"/>
      <c r="B5790" s="2"/>
      <c r="C5790" s="2"/>
      <c r="D5790" s="2"/>
      <c r="E5790" s="2"/>
      <c r="F5790" s="2"/>
      <c r="G5790" s="2"/>
      <c r="H5790" s="61"/>
      <c r="I5790" s="61"/>
      <c r="J5790" s="61"/>
      <c r="K5790" s="61"/>
      <c r="L5790" s="61"/>
    </row>
    <row r="5791" ht="20.1" customHeight="1" spans="1:12">
      <c r="A5791" s="62" t="s">
        <v>4155</v>
      </c>
      <c r="B5791" s="62"/>
      <c r="C5791" s="62"/>
      <c r="D5791" s="62"/>
      <c r="E5791" s="62"/>
      <c r="F5791" s="62"/>
      <c r="G5791" s="62"/>
      <c r="H5791" s="62"/>
      <c r="I5791" s="62"/>
      <c r="J5791" s="62"/>
      <c r="K5791" s="62"/>
      <c r="L5791" s="62"/>
    </row>
    <row r="5792" ht="15" customHeight="1" spans="1:12">
      <c r="A5792" s="63" t="s">
        <v>2413</v>
      </c>
      <c r="B5792" s="63"/>
      <c r="C5792" s="63"/>
      <c r="D5792" s="64" t="s">
        <v>4</v>
      </c>
      <c r="E5792" s="64"/>
      <c r="F5792" s="64"/>
      <c r="G5792" s="64" t="s">
        <v>2297</v>
      </c>
      <c r="H5792" s="64" t="s">
        <v>2298</v>
      </c>
      <c r="I5792" s="64"/>
      <c r="J5792" s="64" t="s">
        <v>2299</v>
      </c>
      <c r="K5792" s="64"/>
      <c r="L5792" s="64" t="s">
        <v>2300</v>
      </c>
    </row>
    <row r="5793" ht="29.1" customHeight="1" spans="1:12">
      <c r="A5793" s="65" t="s">
        <v>3254</v>
      </c>
      <c r="B5793" s="66" t="s">
        <v>3255</v>
      </c>
      <c r="C5793" s="66"/>
      <c r="D5793" s="65" t="s">
        <v>14</v>
      </c>
      <c r="E5793" s="65"/>
      <c r="F5793" s="65"/>
      <c r="G5793" s="65" t="s">
        <v>35</v>
      </c>
      <c r="H5793" s="67">
        <v>2</v>
      </c>
      <c r="I5793" s="67"/>
      <c r="J5793" s="70">
        <v>0.68</v>
      </c>
      <c r="K5793" s="70"/>
      <c r="L5793" s="70">
        <f>TRUNC(TRUNC(H5793,8)*J5793,2)</f>
        <v>1.36</v>
      </c>
    </row>
    <row r="5794" ht="21" customHeight="1" spans="1:12">
      <c r="A5794" s="65" t="s">
        <v>4156</v>
      </c>
      <c r="B5794" s="66" t="s">
        <v>4157</v>
      </c>
      <c r="C5794" s="66"/>
      <c r="D5794" s="65" t="s">
        <v>14</v>
      </c>
      <c r="E5794" s="65"/>
      <c r="F5794" s="65"/>
      <c r="G5794" s="65" t="s">
        <v>35</v>
      </c>
      <c r="H5794" s="67">
        <v>1</v>
      </c>
      <c r="I5794" s="67"/>
      <c r="J5794" s="70">
        <v>720</v>
      </c>
      <c r="K5794" s="70"/>
      <c r="L5794" s="70">
        <f>TRUNC(TRUNC(H5794,8)*J5794,2)</f>
        <v>720</v>
      </c>
    </row>
    <row r="5795" ht="15" customHeight="1" spans="1:12">
      <c r="A5795" s="2"/>
      <c r="B5795" s="2"/>
      <c r="C5795" s="2"/>
      <c r="D5795" s="2"/>
      <c r="E5795" s="2"/>
      <c r="F5795" s="2"/>
      <c r="G5795" s="2"/>
      <c r="H5795" s="68" t="s">
        <v>2424</v>
      </c>
      <c r="I5795" s="68"/>
      <c r="J5795" s="68"/>
      <c r="K5795" s="68"/>
      <c r="L5795" s="71">
        <f>SUM(L5793:L5794)</f>
        <v>721.36</v>
      </c>
    </row>
    <row r="5796" ht="15" customHeight="1" spans="1:12">
      <c r="A5796" s="63" t="s">
        <v>2389</v>
      </c>
      <c r="B5796" s="63"/>
      <c r="C5796" s="63"/>
      <c r="D5796" s="64" t="s">
        <v>4</v>
      </c>
      <c r="E5796" s="64"/>
      <c r="F5796" s="64"/>
      <c r="G5796" s="64" t="s">
        <v>2297</v>
      </c>
      <c r="H5796" s="64" t="s">
        <v>2298</v>
      </c>
      <c r="I5796" s="64"/>
      <c r="J5796" s="64" t="s">
        <v>2299</v>
      </c>
      <c r="K5796" s="64"/>
      <c r="L5796" s="64" t="s">
        <v>2300</v>
      </c>
    </row>
    <row r="5797" ht="21" customHeight="1" spans="1:12">
      <c r="A5797" s="65" t="s">
        <v>2673</v>
      </c>
      <c r="B5797" s="66" t="s">
        <v>2674</v>
      </c>
      <c r="C5797" s="66"/>
      <c r="D5797" s="65" t="s">
        <v>14</v>
      </c>
      <c r="E5797" s="65"/>
      <c r="F5797" s="65"/>
      <c r="G5797" s="65" t="s">
        <v>2392</v>
      </c>
      <c r="H5797" s="67">
        <v>0.4574</v>
      </c>
      <c r="I5797" s="67"/>
      <c r="J5797" s="70">
        <v>23.37</v>
      </c>
      <c r="K5797" s="70"/>
      <c r="L5797" s="70">
        <f>TRUNC(TRUNC(H5797,8)*J5797,2)</f>
        <v>10.68</v>
      </c>
    </row>
    <row r="5798" ht="21" customHeight="1" spans="1:12">
      <c r="A5798" s="65" t="s">
        <v>2675</v>
      </c>
      <c r="B5798" s="66" t="s">
        <v>2676</v>
      </c>
      <c r="C5798" s="66"/>
      <c r="D5798" s="65" t="s">
        <v>14</v>
      </c>
      <c r="E5798" s="65"/>
      <c r="F5798" s="65"/>
      <c r="G5798" s="65" t="s">
        <v>2392</v>
      </c>
      <c r="H5798" s="67">
        <v>0.4574</v>
      </c>
      <c r="I5798" s="67"/>
      <c r="J5798" s="70">
        <v>31.5</v>
      </c>
      <c r="K5798" s="70"/>
      <c r="L5798" s="70">
        <f>TRUNC(TRUNC(H5798,8)*J5798,2)</f>
        <v>14.4</v>
      </c>
    </row>
    <row r="5799" ht="18" customHeight="1" spans="1:12">
      <c r="A5799" s="2"/>
      <c r="B5799" s="2"/>
      <c r="C5799" s="2"/>
      <c r="D5799" s="2"/>
      <c r="E5799" s="2"/>
      <c r="F5799" s="2"/>
      <c r="G5799" s="2"/>
      <c r="H5799" s="68" t="s">
        <v>2393</v>
      </c>
      <c r="I5799" s="68"/>
      <c r="J5799" s="68"/>
      <c r="K5799" s="68"/>
      <c r="L5799" s="71">
        <f>SUM(L5797:L5798)</f>
        <v>25.08</v>
      </c>
    </row>
    <row r="5800" ht="15" customHeight="1" spans="1:12">
      <c r="A5800" s="2"/>
      <c r="B5800" s="2"/>
      <c r="C5800" s="2"/>
      <c r="D5800" s="2"/>
      <c r="E5800" s="2"/>
      <c r="F5800" s="2"/>
      <c r="G5800" s="2"/>
      <c r="H5800" s="69" t="s">
        <v>2318</v>
      </c>
      <c r="I5800" s="69"/>
      <c r="J5800" s="69"/>
      <c r="K5800" s="69"/>
      <c r="L5800" s="72">
        <f>SUM(L5795,L5799)</f>
        <v>746.44</v>
      </c>
    </row>
    <row r="5801" ht="9.95" customHeight="1" spans="1:12">
      <c r="A5801" s="2"/>
      <c r="B5801" s="2"/>
      <c r="C5801" s="2"/>
      <c r="D5801" s="2"/>
      <c r="E5801" s="2"/>
      <c r="F5801" s="2"/>
      <c r="G5801" s="2"/>
      <c r="H5801" s="61"/>
      <c r="I5801" s="61"/>
      <c r="J5801" s="61"/>
      <c r="K5801" s="61"/>
      <c r="L5801" s="61"/>
    </row>
    <row r="5802" ht="36" customHeight="1" spans="1:12">
      <c r="A5802" s="62" t="s">
        <v>4158</v>
      </c>
      <c r="B5802" s="62"/>
      <c r="C5802" s="62"/>
      <c r="D5802" s="62"/>
      <c r="E5802" s="62"/>
      <c r="F5802" s="62"/>
      <c r="G5802" s="62"/>
      <c r="H5802" s="62"/>
      <c r="I5802" s="62"/>
      <c r="J5802" s="62"/>
      <c r="K5802" s="62"/>
      <c r="L5802" s="62"/>
    </row>
    <row r="5803" ht="15" customHeight="1" spans="1:12">
      <c r="A5803" s="63" t="s">
        <v>2413</v>
      </c>
      <c r="B5803" s="63"/>
      <c r="C5803" s="63"/>
      <c r="D5803" s="64" t="s">
        <v>4</v>
      </c>
      <c r="E5803" s="64"/>
      <c r="F5803" s="64"/>
      <c r="G5803" s="64" t="s">
        <v>2297</v>
      </c>
      <c r="H5803" s="64" t="s">
        <v>2298</v>
      </c>
      <c r="I5803" s="64"/>
      <c r="J5803" s="64" t="s">
        <v>2299</v>
      </c>
      <c r="K5803" s="64"/>
      <c r="L5803" s="64" t="s">
        <v>2300</v>
      </c>
    </row>
    <row r="5804" ht="29.1" customHeight="1" spans="1:12">
      <c r="A5804" s="65" t="s">
        <v>3254</v>
      </c>
      <c r="B5804" s="66" t="s">
        <v>3255</v>
      </c>
      <c r="C5804" s="66"/>
      <c r="D5804" s="65" t="s">
        <v>14</v>
      </c>
      <c r="E5804" s="65"/>
      <c r="F5804" s="65"/>
      <c r="G5804" s="65" t="s">
        <v>35</v>
      </c>
      <c r="H5804" s="67">
        <v>2</v>
      </c>
      <c r="I5804" s="67"/>
      <c r="J5804" s="70">
        <v>0.68</v>
      </c>
      <c r="K5804" s="70"/>
      <c r="L5804" s="70">
        <f>ROUND(ROUND(H5804,8)*J5804,2)</f>
        <v>1.36</v>
      </c>
    </row>
    <row r="5805" ht="63" customHeight="1" spans="1:12">
      <c r="A5805" s="65" t="s">
        <v>4159</v>
      </c>
      <c r="B5805" s="66" t="s">
        <v>4160</v>
      </c>
      <c r="C5805" s="66"/>
      <c r="D5805" s="65" t="s">
        <v>3081</v>
      </c>
      <c r="E5805" s="65"/>
      <c r="F5805" s="65"/>
      <c r="G5805" s="65" t="s">
        <v>35</v>
      </c>
      <c r="H5805" s="67">
        <v>1</v>
      </c>
      <c r="I5805" s="67"/>
      <c r="J5805" s="70">
        <v>2699.99</v>
      </c>
      <c r="K5805" s="70"/>
      <c r="L5805" s="70">
        <f>ROUND(ROUND(H5805,8)*J5805,2)</f>
        <v>2699.99</v>
      </c>
    </row>
    <row r="5806" ht="15" customHeight="1" spans="1:12">
      <c r="A5806" s="2"/>
      <c r="B5806" s="2"/>
      <c r="C5806" s="2"/>
      <c r="D5806" s="2"/>
      <c r="E5806" s="2"/>
      <c r="F5806" s="2"/>
      <c r="G5806" s="2"/>
      <c r="H5806" s="68" t="s">
        <v>2424</v>
      </c>
      <c r="I5806" s="68"/>
      <c r="J5806" s="68"/>
      <c r="K5806" s="68"/>
      <c r="L5806" s="71">
        <f>SUM(L5804:L5805)</f>
        <v>2701.35</v>
      </c>
    </row>
    <row r="5807" ht="15" customHeight="1" spans="1:12">
      <c r="A5807" s="63" t="s">
        <v>2389</v>
      </c>
      <c r="B5807" s="63"/>
      <c r="C5807" s="63"/>
      <c r="D5807" s="64" t="s">
        <v>4</v>
      </c>
      <c r="E5807" s="64"/>
      <c r="F5807" s="64"/>
      <c r="G5807" s="64" t="s">
        <v>2297</v>
      </c>
      <c r="H5807" s="64" t="s">
        <v>2298</v>
      </c>
      <c r="I5807" s="64"/>
      <c r="J5807" s="64" t="s">
        <v>2299</v>
      </c>
      <c r="K5807" s="64"/>
      <c r="L5807" s="64" t="s">
        <v>2300</v>
      </c>
    </row>
    <row r="5808" ht="21" customHeight="1" spans="1:12">
      <c r="A5808" s="65" t="s">
        <v>2673</v>
      </c>
      <c r="B5808" s="66" t="s">
        <v>2674</v>
      </c>
      <c r="C5808" s="66"/>
      <c r="D5808" s="65" t="s">
        <v>14</v>
      </c>
      <c r="E5808" s="65"/>
      <c r="F5808" s="65"/>
      <c r="G5808" s="65" t="s">
        <v>2392</v>
      </c>
      <c r="H5808" s="67">
        <v>0.4574</v>
      </c>
      <c r="I5808" s="67"/>
      <c r="J5808" s="70">
        <v>23.37</v>
      </c>
      <c r="K5808" s="70"/>
      <c r="L5808" s="70">
        <f>ROUND(ROUND(H5808,8)*J5808,2)</f>
        <v>10.69</v>
      </c>
    </row>
    <row r="5809" ht="21" customHeight="1" spans="1:12">
      <c r="A5809" s="65" t="s">
        <v>2675</v>
      </c>
      <c r="B5809" s="66" t="s">
        <v>2676</v>
      </c>
      <c r="C5809" s="66"/>
      <c r="D5809" s="65" t="s">
        <v>14</v>
      </c>
      <c r="E5809" s="65"/>
      <c r="F5809" s="65"/>
      <c r="G5809" s="65" t="s">
        <v>2392</v>
      </c>
      <c r="H5809" s="67">
        <v>0.4574</v>
      </c>
      <c r="I5809" s="67"/>
      <c r="J5809" s="70">
        <v>31.5</v>
      </c>
      <c r="K5809" s="70"/>
      <c r="L5809" s="70">
        <f>ROUND(ROUND(H5809,8)*J5809,2)</f>
        <v>14.41</v>
      </c>
    </row>
    <row r="5810" ht="18" customHeight="1" spans="1:12">
      <c r="A5810" s="2"/>
      <c r="B5810" s="2"/>
      <c r="C5810" s="2"/>
      <c r="D5810" s="2"/>
      <c r="E5810" s="2"/>
      <c r="F5810" s="2"/>
      <c r="G5810" s="2"/>
      <c r="H5810" s="68" t="s">
        <v>2393</v>
      </c>
      <c r="I5810" s="68"/>
      <c r="J5810" s="68"/>
      <c r="K5810" s="68"/>
      <c r="L5810" s="71">
        <f>SUM(L5808:L5809)</f>
        <v>25.1</v>
      </c>
    </row>
    <row r="5811" ht="15" customHeight="1" spans="1:12">
      <c r="A5811" s="93" t="s">
        <v>4161</v>
      </c>
      <c r="B5811" s="93"/>
      <c r="C5811" s="93"/>
      <c r="D5811" s="93"/>
      <c r="E5811" s="2"/>
      <c r="F5811" s="2"/>
      <c r="G5811" s="2"/>
      <c r="H5811" s="69" t="s">
        <v>2318</v>
      </c>
      <c r="I5811" s="69"/>
      <c r="J5811" s="69"/>
      <c r="K5811" s="69"/>
      <c r="L5811" s="72">
        <v>2726.45</v>
      </c>
    </row>
    <row r="5812" ht="2.1" customHeight="1" spans="1:12">
      <c r="A5812" s="93"/>
      <c r="B5812" s="93"/>
      <c r="C5812" s="93"/>
      <c r="D5812" s="93"/>
      <c r="E5812" s="2"/>
      <c r="F5812" s="2"/>
      <c r="G5812" s="2"/>
      <c r="H5812" s="2"/>
      <c r="I5812" s="2"/>
      <c r="J5812" s="2"/>
      <c r="K5812" s="2"/>
      <c r="L5812" s="2"/>
    </row>
    <row r="5813" ht="9.95" customHeight="1" spans="1:12">
      <c r="A5813" s="2"/>
      <c r="B5813" s="2"/>
      <c r="C5813" s="2"/>
      <c r="D5813" s="2"/>
      <c r="E5813" s="2"/>
      <c r="F5813" s="2"/>
      <c r="G5813" s="2"/>
      <c r="H5813" s="61"/>
      <c r="I5813" s="61"/>
      <c r="J5813" s="61"/>
      <c r="K5813" s="61"/>
      <c r="L5813" s="61"/>
    </row>
    <row r="5814" ht="20.1" customHeight="1" spans="1:12">
      <c r="A5814" s="62" t="s">
        <v>4162</v>
      </c>
      <c r="B5814" s="62"/>
      <c r="C5814" s="62"/>
      <c r="D5814" s="62"/>
      <c r="E5814" s="62"/>
      <c r="F5814" s="62"/>
      <c r="G5814" s="62"/>
      <c r="H5814" s="62"/>
      <c r="I5814" s="62"/>
      <c r="J5814" s="62"/>
      <c r="K5814" s="62"/>
      <c r="L5814" s="62"/>
    </row>
    <row r="5815" ht="15" customHeight="1" spans="1:12">
      <c r="A5815" s="63" t="s">
        <v>2413</v>
      </c>
      <c r="B5815" s="63"/>
      <c r="C5815" s="63"/>
      <c r="D5815" s="64" t="s">
        <v>4</v>
      </c>
      <c r="E5815" s="64"/>
      <c r="F5815" s="64"/>
      <c r="G5815" s="64" t="s">
        <v>2297</v>
      </c>
      <c r="H5815" s="64" t="s">
        <v>2298</v>
      </c>
      <c r="I5815" s="64"/>
      <c r="J5815" s="64" t="s">
        <v>2299</v>
      </c>
      <c r="K5815" s="64"/>
      <c r="L5815" s="64" t="s">
        <v>2300</v>
      </c>
    </row>
    <row r="5816" ht="29.1" customHeight="1" spans="1:12">
      <c r="A5816" s="65" t="s">
        <v>3254</v>
      </c>
      <c r="B5816" s="66" t="s">
        <v>3255</v>
      </c>
      <c r="C5816" s="66"/>
      <c r="D5816" s="65" t="s">
        <v>14</v>
      </c>
      <c r="E5816" s="65"/>
      <c r="F5816" s="65"/>
      <c r="G5816" s="65" t="s">
        <v>35</v>
      </c>
      <c r="H5816" s="67">
        <v>2</v>
      </c>
      <c r="I5816" s="67"/>
      <c r="J5816" s="70">
        <v>0.68</v>
      </c>
      <c r="K5816" s="70"/>
      <c r="L5816" s="70">
        <f>TRUNC(TRUNC(H5816,8)*J5816,2)</f>
        <v>1.36</v>
      </c>
    </row>
    <row r="5817" ht="21" customHeight="1" spans="1:12">
      <c r="A5817" s="65" t="s">
        <v>4163</v>
      </c>
      <c r="B5817" s="66" t="s">
        <v>4164</v>
      </c>
      <c r="C5817" s="66"/>
      <c r="D5817" s="65" t="s">
        <v>14</v>
      </c>
      <c r="E5817" s="65"/>
      <c r="F5817" s="65"/>
      <c r="G5817" s="65" t="s">
        <v>35</v>
      </c>
      <c r="H5817" s="67">
        <v>1</v>
      </c>
      <c r="I5817" s="67"/>
      <c r="J5817" s="70">
        <v>240</v>
      </c>
      <c r="K5817" s="70"/>
      <c r="L5817" s="70">
        <f>TRUNC(TRUNC(H5817,8)*J5817,2)</f>
        <v>240</v>
      </c>
    </row>
    <row r="5818" ht="15" customHeight="1" spans="1:12">
      <c r="A5818" s="2"/>
      <c r="B5818" s="2"/>
      <c r="C5818" s="2"/>
      <c r="D5818" s="2"/>
      <c r="E5818" s="2"/>
      <c r="F5818" s="2"/>
      <c r="G5818" s="2"/>
      <c r="H5818" s="68" t="s">
        <v>2424</v>
      </c>
      <c r="I5818" s="68"/>
      <c r="J5818" s="68"/>
      <c r="K5818" s="68"/>
      <c r="L5818" s="71">
        <f>SUM(L5816:L5817)</f>
        <v>241.36</v>
      </c>
    </row>
    <row r="5819" ht="15" customHeight="1" spans="1:12">
      <c r="A5819" s="63" t="s">
        <v>2389</v>
      </c>
      <c r="B5819" s="63"/>
      <c r="C5819" s="63"/>
      <c r="D5819" s="64" t="s">
        <v>4</v>
      </c>
      <c r="E5819" s="64"/>
      <c r="F5819" s="64"/>
      <c r="G5819" s="64" t="s">
        <v>2297</v>
      </c>
      <c r="H5819" s="64" t="s">
        <v>2298</v>
      </c>
      <c r="I5819" s="64"/>
      <c r="J5819" s="64" t="s">
        <v>2299</v>
      </c>
      <c r="K5819" s="64"/>
      <c r="L5819" s="64" t="s">
        <v>2300</v>
      </c>
    </row>
    <row r="5820" ht="21" customHeight="1" spans="1:12">
      <c r="A5820" s="65" t="s">
        <v>2673</v>
      </c>
      <c r="B5820" s="66" t="s">
        <v>2674</v>
      </c>
      <c r="C5820" s="66"/>
      <c r="D5820" s="65" t="s">
        <v>14</v>
      </c>
      <c r="E5820" s="65"/>
      <c r="F5820" s="65"/>
      <c r="G5820" s="65" t="s">
        <v>2392</v>
      </c>
      <c r="H5820" s="67">
        <v>0.4574</v>
      </c>
      <c r="I5820" s="67"/>
      <c r="J5820" s="70">
        <v>23.37</v>
      </c>
      <c r="K5820" s="70"/>
      <c r="L5820" s="70">
        <f>TRUNC(TRUNC(H5820,8)*J5820,2)</f>
        <v>10.68</v>
      </c>
    </row>
    <row r="5821" ht="21" customHeight="1" spans="1:12">
      <c r="A5821" s="65" t="s">
        <v>2675</v>
      </c>
      <c r="B5821" s="66" t="s">
        <v>2676</v>
      </c>
      <c r="C5821" s="66"/>
      <c r="D5821" s="65" t="s">
        <v>14</v>
      </c>
      <c r="E5821" s="65"/>
      <c r="F5821" s="65"/>
      <c r="G5821" s="65" t="s">
        <v>2392</v>
      </c>
      <c r="H5821" s="67">
        <v>0.4574</v>
      </c>
      <c r="I5821" s="67"/>
      <c r="J5821" s="70">
        <v>31.5</v>
      </c>
      <c r="K5821" s="70"/>
      <c r="L5821" s="70">
        <f>TRUNC(TRUNC(H5821,8)*J5821,2)</f>
        <v>14.4</v>
      </c>
    </row>
    <row r="5822" ht="18" customHeight="1" spans="1:12">
      <c r="A5822" s="2"/>
      <c r="B5822" s="2"/>
      <c r="C5822" s="2"/>
      <c r="D5822" s="2"/>
      <c r="E5822" s="2"/>
      <c r="F5822" s="2"/>
      <c r="G5822" s="2"/>
      <c r="H5822" s="68" t="s">
        <v>2393</v>
      </c>
      <c r="I5822" s="68"/>
      <c r="J5822" s="68"/>
      <c r="K5822" s="68"/>
      <c r="L5822" s="71">
        <f>SUM(L5820:L5821)</f>
        <v>25.08</v>
      </c>
    </row>
    <row r="5823" ht="15" customHeight="1" spans="1:12">
      <c r="A5823" s="2"/>
      <c r="B5823" s="2"/>
      <c r="C5823" s="2"/>
      <c r="D5823" s="2"/>
      <c r="E5823" s="2"/>
      <c r="F5823" s="2"/>
      <c r="G5823" s="2"/>
      <c r="H5823" s="69" t="s">
        <v>2318</v>
      </c>
      <c r="I5823" s="69"/>
      <c r="J5823" s="69"/>
      <c r="K5823" s="69"/>
      <c r="L5823" s="72">
        <f>SUM(L5818,L5822)</f>
        <v>266.44</v>
      </c>
    </row>
    <row r="5824" ht="9.95" customHeight="1" spans="1:12">
      <c r="A5824" s="2"/>
      <c r="B5824" s="2"/>
      <c r="C5824" s="2"/>
      <c r="D5824" s="2"/>
      <c r="E5824" s="2"/>
      <c r="F5824" s="2"/>
      <c r="G5824" s="2"/>
      <c r="H5824" s="61"/>
      <c r="I5824" s="61"/>
      <c r="J5824" s="61"/>
      <c r="K5824" s="61"/>
      <c r="L5824" s="61"/>
    </row>
    <row r="5825" ht="20.1" customHeight="1" spans="1:12">
      <c r="A5825" s="62" t="s">
        <v>4165</v>
      </c>
      <c r="B5825" s="62"/>
      <c r="C5825" s="62"/>
      <c r="D5825" s="62"/>
      <c r="E5825" s="62"/>
      <c r="F5825" s="62"/>
      <c r="G5825" s="62"/>
      <c r="H5825" s="62"/>
      <c r="I5825" s="62"/>
      <c r="J5825" s="62"/>
      <c r="K5825" s="62"/>
      <c r="L5825" s="62"/>
    </row>
    <row r="5826" ht="15" customHeight="1" spans="1:12">
      <c r="A5826" s="63" t="s">
        <v>2413</v>
      </c>
      <c r="B5826" s="63"/>
      <c r="C5826" s="63"/>
      <c r="D5826" s="64" t="s">
        <v>4</v>
      </c>
      <c r="E5826" s="64"/>
      <c r="F5826" s="64"/>
      <c r="G5826" s="64" t="s">
        <v>2297</v>
      </c>
      <c r="H5826" s="64" t="s">
        <v>2298</v>
      </c>
      <c r="I5826" s="64"/>
      <c r="J5826" s="64" t="s">
        <v>2299</v>
      </c>
      <c r="K5826" s="64"/>
      <c r="L5826" s="64" t="s">
        <v>2300</v>
      </c>
    </row>
    <row r="5827" ht="29.1" customHeight="1" spans="1:12">
      <c r="A5827" s="65" t="s">
        <v>3254</v>
      </c>
      <c r="B5827" s="66" t="s">
        <v>3255</v>
      </c>
      <c r="C5827" s="66"/>
      <c r="D5827" s="65" t="s">
        <v>14</v>
      </c>
      <c r="E5827" s="65"/>
      <c r="F5827" s="65"/>
      <c r="G5827" s="65" t="s">
        <v>35</v>
      </c>
      <c r="H5827" s="67">
        <v>2</v>
      </c>
      <c r="I5827" s="67"/>
      <c r="J5827" s="70">
        <v>0.68</v>
      </c>
      <c r="K5827" s="70"/>
      <c r="L5827" s="70">
        <f>TRUNC(TRUNC(H5827,8)*J5827,2)</f>
        <v>1.36</v>
      </c>
    </row>
    <row r="5828" ht="21" customHeight="1" spans="1:12">
      <c r="A5828" s="65" t="s">
        <v>2414</v>
      </c>
      <c r="B5828" s="66" t="s">
        <v>2415</v>
      </c>
      <c r="C5828" s="66"/>
      <c r="D5828" s="65" t="s">
        <v>14</v>
      </c>
      <c r="E5828" s="65"/>
      <c r="F5828" s="65"/>
      <c r="G5828" s="65" t="s">
        <v>35</v>
      </c>
      <c r="H5828" s="67">
        <v>1</v>
      </c>
      <c r="I5828" s="67"/>
      <c r="J5828" s="70">
        <v>210</v>
      </c>
      <c r="K5828" s="70"/>
      <c r="L5828" s="70">
        <f>TRUNC(TRUNC(H5828,8)*J5828,2)</f>
        <v>210</v>
      </c>
    </row>
    <row r="5829" ht="15" customHeight="1" spans="1:12">
      <c r="A5829" s="2"/>
      <c r="B5829" s="2"/>
      <c r="C5829" s="2"/>
      <c r="D5829" s="2"/>
      <c r="E5829" s="2"/>
      <c r="F5829" s="2"/>
      <c r="G5829" s="2"/>
      <c r="H5829" s="68" t="s">
        <v>2424</v>
      </c>
      <c r="I5829" s="68"/>
      <c r="J5829" s="68"/>
      <c r="K5829" s="68"/>
      <c r="L5829" s="71">
        <f>SUM(L5827:L5828)</f>
        <v>211.36</v>
      </c>
    </row>
    <row r="5830" ht="15" customHeight="1" spans="1:12">
      <c r="A5830" s="63" t="s">
        <v>2389</v>
      </c>
      <c r="B5830" s="63"/>
      <c r="C5830" s="63"/>
      <c r="D5830" s="64" t="s">
        <v>4</v>
      </c>
      <c r="E5830" s="64"/>
      <c r="F5830" s="64"/>
      <c r="G5830" s="64" t="s">
        <v>2297</v>
      </c>
      <c r="H5830" s="64" t="s">
        <v>2298</v>
      </c>
      <c r="I5830" s="64"/>
      <c r="J5830" s="64" t="s">
        <v>2299</v>
      </c>
      <c r="K5830" s="64"/>
      <c r="L5830" s="64" t="s">
        <v>2300</v>
      </c>
    </row>
    <row r="5831" ht="21" customHeight="1" spans="1:12">
      <c r="A5831" s="65" t="s">
        <v>2673</v>
      </c>
      <c r="B5831" s="66" t="s">
        <v>2674</v>
      </c>
      <c r="C5831" s="66"/>
      <c r="D5831" s="65" t="s">
        <v>14</v>
      </c>
      <c r="E5831" s="65"/>
      <c r="F5831" s="65"/>
      <c r="G5831" s="65" t="s">
        <v>2392</v>
      </c>
      <c r="H5831" s="67">
        <v>0.4574</v>
      </c>
      <c r="I5831" s="67"/>
      <c r="J5831" s="70">
        <v>23.37</v>
      </c>
      <c r="K5831" s="70"/>
      <c r="L5831" s="70">
        <f>TRUNC(TRUNC(H5831,8)*J5831,2)</f>
        <v>10.68</v>
      </c>
    </row>
    <row r="5832" ht="21" customHeight="1" spans="1:12">
      <c r="A5832" s="65" t="s">
        <v>2675</v>
      </c>
      <c r="B5832" s="66" t="s">
        <v>2676</v>
      </c>
      <c r="C5832" s="66"/>
      <c r="D5832" s="65" t="s">
        <v>14</v>
      </c>
      <c r="E5832" s="65"/>
      <c r="F5832" s="65"/>
      <c r="G5832" s="65" t="s">
        <v>2392</v>
      </c>
      <c r="H5832" s="67">
        <v>0.4574</v>
      </c>
      <c r="I5832" s="67"/>
      <c r="J5832" s="70">
        <v>31.5</v>
      </c>
      <c r="K5832" s="70"/>
      <c r="L5832" s="70">
        <f>TRUNC(TRUNC(H5832,8)*J5832,2)</f>
        <v>14.4</v>
      </c>
    </row>
    <row r="5833" ht="18" customHeight="1" spans="1:12">
      <c r="A5833" s="2"/>
      <c r="B5833" s="2"/>
      <c r="C5833" s="2"/>
      <c r="D5833" s="2"/>
      <c r="E5833" s="2"/>
      <c r="F5833" s="2"/>
      <c r="G5833" s="2"/>
      <c r="H5833" s="68" t="s">
        <v>2393</v>
      </c>
      <c r="I5833" s="68"/>
      <c r="J5833" s="68"/>
      <c r="K5833" s="68"/>
      <c r="L5833" s="71">
        <f>SUM(L5831:L5832)</f>
        <v>25.08</v>
      </c>
    </row>
    <row r="5834" ht="15" customHeight="1" spans="1:12">
      <c r="A5834" s="2"/>
      <c r="B5834" s="2"/>
      <c r="C5834" s="2"/>
      <c r="D5834" s="2"/>
      <c r="E5834" s="2"/>
      <c r="F5834" s="2"/>
      <c r="G5834" s="2"/>
      <c r="H5834" s="69" t="s">
        <v>2318</v>
      </c>
      <c r="I5834" s="69"/>
      <c r="J5834" s="69"/>
      <c r="K5834" s="69"/>
      <c r="L5834" s="72">
        <f>SUM(L5829,L5833)</f>
        <v>236.44</v>
      </c>
    </row>
    <row r="5835" ht="9.95" customHeight="1" spans="1:12">
      <c r="A5835" s="2"/>
      <c r="B5835" s="2"/>
      <c r="C5835" s="2"/>
      <c r="D5835" s="2"/>
      <c r="E5835" s="2"/>
      <c r="F5835" s="2"/>
      <c r="G5835" s="2"/>
      <c r="H5835" s="61"/>
      <c r="I5835" s="61"/>
      <c r="J5835" s="61"/>
      <c r="K5835" s="61"/>
      <c r="L5835" s="61"/>
    </row>
    <row r="5836" ht="20.1" customHeight="1" spans="1:12">
      <c r="A5836" s="62" t="s">
        <v>4166</v>
      </c>
      <c r="B5836" s="62"/>
      <c r="C5836" s="62"/>
      <c r="D5836" s="62"/>
      <c r="E5836" s="62"/>
      <c r="F5836" s="62"/>
      <c r="G5836" s="62"/>
      <c r="H5836" s="62"/>
      <c r="I5836" s="62"/>
      <c r="J5836" s="62"/>
      <c r="K5836" s="62"/>
      <c r="L5836" s="62"/>
    </row>
    <row r="5837" ht="15" customHeight="1" spans="1:12">
      <c r="A5837" s="63" t="s">
        <v>2413</v>
      </c>
      <c r="B5837" s="63"/>
      <c r="C5837" s="63"/>
      <c r="D5837" s="64" t="s">
        <v>4</v>
      </c>
      <c r="E5837" s="64"/>
      <c r="F5837" s="64"/>
      <c r="G5837" s="64" t="s">
        <v>2297</v>
      </c>
      <c r="H5837" s="64" t="s">
        <v>2298</v>
      </c>
      <c r="I5837" s="64"/>
      <c r="J5837" s="64" t="s">
        <v>2299</v>
      </c>
      <c r="K5837" s="64"/>
      <c r="L5837" s="64" t="s">
        <v>2300</v>
      </c>
    </row>
    <row r="5838" ht="29.1" customHeight="1" spans="1:12">
      <c r="A5838" s="65" t="s">
        <v>4167</v>
      </c>
      <c r="B5838" s="66" t="s">
        <v>4168</v>
      </c>
      <c r="C5838" s="66"/>
      <c r="D5838" s="65" t="s">
        <v>3081</v>
      </c>
      <c r="E5838" s="65"/>
      <c r="F5838" s="65"/>
      <c r="G5838" s="65" t="s">
        <v>35</v>
      </c>
      <c r="H5838" s="67">
        <v>1</v>
      </c>
      <c r="I5838" s="67"/>
      <c r="J5838" s="70">
        <v>136.16</v>
      </c>
      <c r="K5838" s="70"/>
      <c r="L5838" s="70">
        <f>ROUND(ROUND(H5838,8)*J5838,2)</f>
        <v>136.16</v>
      </c>
    </row>
    <row r="5839" ht="15" customHeight="1" spans="1:12">
      <c r="A5839" s="2"/>
      <c r="B5839" s="2"/>
      <c r="C5839" s="2"/>
      <c r="D5839" s="2"/>
      <c r="E5839" s="2"/>
      <c r="F5839" s="2"/>
      <c r="G5839" s="2"/>
      <c r="H5839" s="68" t="s">
        <v>2424</v>
      </c>
      <c r="I5839" s="68"/>
      <c r="J5839" s="68"/>
      <c r="K5839" s="68"/>
      <c r="L5839" s="71">
        <f>SUM(L5838:L5838)</f>
        <v>136.16</v>
      </c>
    </row>
    <row r="5840" ht="15" customHeight="1" spans="1:12">
      <c r="A5840" s="63" t="s">
        <v>2389</v>
      </c>
      <c r="B5840" s="63"/>
      <c r="C5840" s="63"/>
      <c r="D5840" s="64" t="s">
        <v>4</v>
      </c>
      <c r="E5840" s="64"/>
      <c r="F5840" s="64"/>
      <c r="G5840" s="64" t="s">
        <v>2297</v>
      </c>
      <c r="H5840" s="64" t="s">
        <v>2298</v>
      </c>
      <c r="I5840" s="64"/>
      <c r="J5840" s="64" t="s">
        <v>2299</v>
      </c>
      <c r="K5840" s="64"/>
      <c r="L5840" s="64" t="s">
        <v>2300</v>
      </c>
    </row>
    <row r="5841" ht="21" customHeight="1" spans="1:12">
      <c r="A5841" s="65" t="s">
        <v>3219</v>
      </c>
      <c r="B5841" s="66" t="s">
        <v>3220</v>
      </c>
      <c r="C5841" s="66"/>
      <c r="D5841" s="65" t="s">
        <v>14</v>
      </c>
      <c r="E5841" s="65"/>
      <c r="F5841" s="65"/>
      <c r="G5841" s="65" t="s">
        <v>2392</v>
      </c>
      <c r="H5841" s="67">
        <v>0.3</v>
      </c>
      <c r="I5841" s="67"/>
      <c r="J5841" s="70">
        <v>24.39</v>
      </c>
      <c r="K5841" s="70"/>
      <c r="L5841" s="70">
        <f>ROUND(ROUND(H5841,8)*J5841,2)</f>
        <v>7.32</v>
      </c>
    </row>
    <row r="5842" ht="15" customHeight="1" spans="1:12">
      <c r="A5842" s="65" t="s">
        <v>2710</v>
      </c>
      <c r="B5842" s="66" t="s">
        <v>2711</v>
      </c>
      <c r="C5842" s="66"/>
      <c r="D5842" s="65" t="s">
        <v>14</v>
      </c>
      <c r="E5842" s="65"/>
      <c r="F5842" s="65"/>
      <c r="G5842" s="65" t="s">
        <v>2392</v>
      </c>
      <c r="H5842" s="67">
        <v>0.3</v>
      </c>
      <c r="I5842" s="67"/>
      <c r="J5842" s="70">
        <v>32.69</v>
      </c>
      <c r="K5842" s="70"/>
      <c r="L5842" s="70">
        <f>ROUND(ROUND(H5842,8)*J5842,2)</f>
        <v>9.81</v>
      </c>
    </row>
    <row r="5843" ht="18" customHeight="1" spans="1:12">
      <c r="A5843" s="2"/>
      <c r="B5843" s="2"/>
      <c r="C5843" s="2"/>
      <c r="D5843" s="2"/>
      <c r="E5843" s="2"/>
      <c r="F5843" s="2"/>
      <c r="G5843" s="2"/>
      <c r="H5843" s="68" t="s">
        <v>2393</v>
      </c>
      <c r="I5843" s="68"/>
      <c r="J5843" s="68"/>
      <c r="K5843" s="68"/>
      <c r="L5843" s="71">
        <f>SUM(L5841:L5842)</f>
        <v>17.13</v>
      </c>
    </row>
    <row r="5844" ht="15" customHeight="1" spans="1:12">
      <c r="A5844" s="93" t="s">
        <v>4169</v>
      </c>
      <c r="B5844" s="93"/>
      <c r="C5844" s="93"/>
      <c r="D5844" s="93"/>
      <c r="E5844" s="2"/>
      <c r="F5844" s="2"/>
      <c r="G5844" s="2"/>
      <c r="H5844" s="69" t="s">
        <v>2318</v>
      </c>
      <c r="I5844" s="69"/>
      <c r="J5844" s="69"/>
      <c r="K5844" s="69"/>
      <c r="L5844" s="72">
        <v>153.29</v>
      </c>
    </row>
    <row r="5845" ht="2.1" customHeight="1" spans="1:12">
      <c r="A5845" s="93"/>
      <c r="B5845" s="93"/>
      <c r="C5845" s="93"/>
      <c r="D5845" s="93"/>
      <c r="E5845" s="2"/>
      <c r="F5845" s="2"/>
      <c r="G5845" s="2"/>
      <c r="H5845" s="2"/>
      <c r="I5845" s="2"/>
      <c r="J5845" s="2"/>
      <c r="K5845" s="2"/>
      <c r="L5845" s="2"/>
    </row>
    <row r="5846" ht="9.95" customHeight="1" spans="1:12">
      <c r="A5846" s="2"/>
      <c r="B5846" s="2"/>
      <c r="C5846" s="2"/>
      <c r="D5846" s="2"/>
      <c r="E5846" s="2"/>
      <c r="F5846" s="2"/>
      <c r="G5846" s="2"/>
      <c r="H5846" s="61"/>
      <c r="I5846" s="61"/>
      <c r="J5846" s="61"/>
      <c r="K5846" s="61"/>
      <c r="L5846" s="61"/>
    </row>
    <row r="5847" ht="20.1" customHeight="1" spans="1:12">
      <c r="A5847" s="62" t="s">
        <v>4170</v>
      </c>
      <c r="B5847" s="62"/>
      <c r="C5847" s="62"/>
      <c r="D5847" s="62"/>
      <c r="E5847" s="62"/>
      <c r="F5847" s="62"/>
      <c r="G5847" s="62"/>
      <c r="H5847" s="62"/>
      <c r="I5847" s="62"/>
      <c r="J5847" s="62"/>
      <c r="K5847" s="62"/>
      <c r="L5847" s="62"/>
    </row>
    <row r="5848" ht="15" customHeight="1" spans="1:12">
      <c r="A5848" s="63" t="s">
        <v>2413</v>
      </c>
      <c r="B5848" s="63"/>
      <c r="C5848" s="63"/>
      <c r="D5848" s="64" t="s">
        <v>4</v>
      </c>
      <c r="E5848" s="64"/>
      <c r="F5848" s="64"/>
      <c r="G5848" s="64" t="s">
        <v>2297</v>
      </c>
      <c r="H5848" s="64" t="s">
        <v>2298</v>
      </c>
      <c r="I5848" s="64"/>
      <c r="J5848" s="64" t="s">
        <v>2299</v>
      </c>
      <c r="K5848" s="64"/>
      <c r="L5848" s="64" t="s">
        <v>2300</v>
      </c>
    </row>
    <row r="5849" ht="21" customHeight="1" spans="1:12">
      <c r="A5849" s="65" t="s">
        <v>4171</v>
      </c>
      <c r="B5849" s="66" t="s">
        <v>4172</v>
      </c>
      <c r="C5849" s="66"/>
      <c r="D5849" s="65" t="s">
        <v>3081</v>
      </c>
      <c r="E5849" s="65"/>
      <c r="F5849" s="65"/>
      <c r="G5849" s="65" t="s">
        <v>35</v>
      </c>
      <c r="H5849" s="67">
        <v>1</v>
      </c>
      <c r="I5849" s="67"/>
      <c r="J5849" s="70">
        <v>91.49</v>
      </c>
      <c r="K5849" s="70"/>
      <c r="L5849" s="70">
        <f>ROUND(ROUND(H5849,8)*J5849,2)</f>
        <v>91.49</v>
      </c>
    </row>
    <row r="5850" ht="15" customHeight="1" spans="1:12">
      <c r="A5850" s="2"/>
      <c r="B5850" s="2"/>
      <c r="C5850" s="2"/>
      <c r="D5850" s="2"/>
      <c r="E5850" s="2"/>
      <c r="F5850" s="2"/>
      <c r="G5850" s="2"/>
      <c r="H5850" s="68" t="s">
        <v>2424</v>
      </c>
      <c r="I5850" s="68"/>
      <c r="J5850" s="68"/>
      <c r="K5850" s="68"/>
      <c r="L5850" s="71">
        <f>SUM(L5849:L5849)</f>
        <v>91.49</v>
      </c>
    </row>
    <row r="5851" ht="15" customHeight="1" spans="1:12">
      <c r="A5851" s="63" t="s">
        <v>2389</v>
      </c>
      <c r="B5851" s="63"/>
      <c r="C5851" s="63"/>
      <c r="D5851" s="64" t="s">
        <v>4</v>
      </c>
      <c r="E5851" s="64"/>
      <c r="F5851" s="64"/>
      <c r="G5851" s="64" t="s">
        <v>2297</v>
      </c>
      <c r="H5851" s="64" t="s">
        <v>2298</v>
      </c>
      <c r="I5851" s="64"/>
      <c r="J5851" s="64" t="s">
        <v>2299</v>
      </c>
      <c r="K5851" s="64"/>
      <c r="L5851" s="64" t="s">
        <v>2300</v>
      </c>
    </row>
    <row r="5852" ht="21" customHeight="1" spans="1:12">
      <c r="A5852" s="65" t="s">
        <v>3219</v>
      </c>
      <c r="B5852" s="66" t="s">
        <v>3220</v>
      </c>
      <c r="C5852" s="66"/>
      <c r="D5852" s="65" t="s">
        <v>14</v>
      </c>
      <c r="E5852" s="65"/>
      <c r="F5852" s="65"/>
      <c r="G5852" s="65" t="s">
        <v>2392</v>
      </c>
      <c r="H5852" s="67">
        <v>0.3</v>
      </c>
      <c r="I5852" s="67"/>
      <c r="J5852" s="70">
        <v>24.39</v>
      </c>
      <c r="K5852" s="70"/>
      <c r="L5852" s="70">
        <f>ROUND(ROUND(H5852,8)*J5852,2)</f>
        <v>7.32</v>
      </c>
    </row>
    <row r="5853" ht="15" customHeight="1" spans="1:12">
      <c r="A5853" s="65" t="s">
        <v>2710</v>
      </c>
      <c r="B5853" s="66" t="s">
        <v>2711</v>
      </c>
      <c r="C5853" s="66"/>
      <c r="D5853" s="65" t="s">
        <v>14</v>
      </c>
      <c r="E5853" s="65"/>
      <c r="F5853" s="65"/>
      <c r="G5853" s="65" t="s">
        <v>2392</v>
      </c>
      <c r="H5853" s="67">
        <v>0.3</v>
      </c>
      <c r="I5853" s="67"/>
      <c r="J5853" s="70">
        <v>32.69</v>
      </c>
      <c r="K5853" s="70"/>
      <c r="L5853" s="70">
        <f>ROUND(ROUND(H5853,8)*J5853,2)</f>
        <v>9.81</v>
      </c>
    </row>
    <row r="5854" ht="18" customHeight="1" spans="1:12">
      <c r="A5854" s="2"/>
      <c r="B5854" s="2"/>
      <c r="C5854" s="2"/>
      <c r="D5854" s="2"/>
      <c r="E5854" s="2"/>
      <c r="F5854" s="2"/>
      <c r="G5854" s="2"/>
      <c r="H5854" s="68" t="s">
        <v>2393</v>
      </c>
      <c r="I5854" s="68"/>
      <c r="J5854" s="68"/>
      <c r="K5854" s="68"/>
      <c r="L5854" s="71">
        <f>SUM(L5852:L5853)</f>
        <v>17.13</v>
      </c>
    </row>
    <row r="5855" ht="15" customHeight="1" spans="1:12">
      <c r="A5855" s="93" t="s">
        <v>4169</v>
      </c>
      <c r="B5855" s="93"/>
      <c r="C5855" s="93"/>
      <c r="D5855" s="93"/>
      <c r="E5855" s="2"/>
      <c r="F5855" s="2"/>
      <c r="G5855" s="2"/>
      <c r="H5855" s="69" t="s">
        <v>2318</v>
      </c>
      <c r="I5855" s="69"/>
      <c r="J5855" s="69"/>
      <c r="K5855" s="69"/>
      <c r="L5855" s="72">
        <v>108.62</v>
      </c>
    </row>
    <row r="5856" ht="2.1" customHeight="1" spans="1:12">
      <c r="A5856" s="93"/>
      <c r="B5856" s="93"/>
      <c r="C5856" s="93"/>
      <c r="D5856" s="93"/>
      <c r="E5856" s="2"/>
      <c r="F5856" s="2"/>
      <c r="G5856" s="2"/>
      <c r="H5856" s="2"/>
      <c r="I5856" s="2"/>
      <c r="J5856" s="2"/>
      <c r="K5856" s="2"/>
      <c r="L5856" s="2"/>
    </row>
    <row r="5857" ht="9.95" customHeight="1" spans="1:12">
      <c r="A5857" s="2"/>
      <c r="B5857" s="2"/>
      <c r="C5857" s="2"/>
      <c r="D5857" s="2"/>
      <c r="E5857" s="2"/>
      <c r="F5857" s="2"/>
      <c r="G5857" s="2"/>
      <c r="H5857" s="61"/>
      <c r="I5857" s="61"/>
      <c r="J5857" s="61"/>
      <c r="K5857" s="61"/>
      <c r="L5857" s="61"/>
    </row>
    <row r="5858" ht="20.1" customHeight="1" spans="1:12">
      <c r="A5858" s="62" t="s">
        <v>4173</v>
      </c>
      <c r="B5858" s="62"/>
      <c r="C5858" s="62"/>
      <c r="D5858" s="62"/>
      <c r="E5858" s="62"/>
      <c r="F5858" s="62"/>
      <c r="G5858" s="62"/>
      <c r="H5858" s="62"/>
      <c r="I5858" s="62"/>
      <c r="J5858" s="62"/>
      <c r="K5858" s="62"/>
      <c r="L5858" s="62"/>
    </row>
    <row r="5859" ht="15" customHeight="1" spans="1:12">
      <c r="A5859" s="63" t="s">
        <v>2413</v>
      </c>
      <c r="B5859" s="63"/>
      <c r="C5859" s="63"/>
      <c r="D5859" s="64" t="s">
        <v>4</v>
      </c>
      <c r="E5859" s="64"/>
      <c r="F5859" s="64"/>
      <c r="G5859" s="64" t="s">
        <v>2297</v>
      </c>
      <c r="H5859" s="64" t="s">
        <v>2298</v>
      </c>
      <c r="I5859" s="64"/>
      <c r="J5859" s="64" t="s">
        <v>2299</v>
      </c>
      <c r="K5859" s="64"/>
      <c r="L5859" s="64" t="s">
        <v>2300</v>
      </c>
    </row>
    <row r="5860" ht="38.1" customHeight="1" spans="1:12">
      <c r="A5860" s="65" t="s">
        <v>4174</v>
      </c>
      <c r="B5860" s="66" t="s">
        <v>4175</v>
      </c>
      <c r="C5860" s="66"/>
      <c r="D5860" s="65" t="s">
        <v>3081</v>
      </c>
      <c r="E5860" s="65"/>
      <c r="F5860" s="65"/>
      <c r="G5860" s="65" t="s">
        <v>35</v>
      </c>
      <c r="H5860" s="67">
        <v>1</v>
      </c>
      <c r="I5860" s="67"/>
      <c r="J5860" s="70">
        <v>884.78</v>
      </c>
      <c r="K5860" s="70"/>
      <c r="L5860" s="70">
        <f>ROUND(ROUND(H5860,8)*J5860,2)</f>
        <v>884.78</v>
      </c>
    </row>
    <row r="5861" ht="15" customHeight="1" spans="1:12">
      <c r="A5861" s="2"/>
      <c r="B5861" s="2"/>
      <c r="C5861" s="2"/>
      <c r="D5861" s="2"/>
      <c r="E5861" s="2"/>
      <c r="F5861" s="2"/>
      <c r="G5861" s="2"/>
      <c r="H5861" s="68" t="s">
        <v>2424</v>
      </c>
      <c r="I5861" s="68"/>
      <c r="J5861" s="68"/>
      <c r="K5861" s="68"/>
      <c r="L5861" s="71">
        <f>SUM(L5860:L5860)</f>
        <v>884.78</v>
      </c>
    </row>
    <row r="5862" ht="15" customHeight="1" spans="1:12">
      <c r="A5862" s="63" t="s">
        <v>2389</v>
      </c>
      <c r="B5862" s="63"/>
      <c r="C5862" s="63"/>
      <c r="D5862" s="64" t="s">
        <v>4</v>
      </c>
      <c r="E5862" s="64"/>
      <c r="F5862" s="64"/>
      <c r="G5862" s="64" t="s">
        <v>2297</v>
      </c>
      <c r="H5862" s="64" t="s">
        <v>2298</v>
      </c>
      <c r="I5862" s="64"/>
      <c r="J5862" s="64" t="s">
        <v>2299</v>
      </c>
      <c r="K5862" s="64"/>
      <c r="L5862" s="64" t="s">
        <v>2300</v>
      </c>
    </row>
    <row r="5863" ht="21" customHeight="1" spans="1:12">
      <c r="A5863" s="65" t="s">
        <v>3219</v>
      </c>
      <c r="B5863" s="66" t="s">
        <v>3220</v>
      </c>
      <c r="C5863" s="66"/>
      <c r="D5863" s="65" t="s">
        <v>14</v>
      </c>
      <c r="E5863" s="65"/>
      <c r="F5863" s="65"/>
      <c r="G5863" s="65" t="s">
        <v>2392</v>
      </c>
      <c r="H5863" s="67">
        <v>1</v>
      </c>
      <c r="I5863" s="67"/>
      <c r="J5863" s="70">
        <v>24.39</v>
      </c>
      <c r="K5863" s="70"/>
      <c r="L5863" s="70">
        <f>ROUND(ROUND(H5863,8)*J5863,2)</f>
        <v>24.39</v>
      </c>
    </row>
    <row r="5864" ht="15" customHeight="1" spans="1:12">
      <c r="A5864" s="65" t="s">
        <v>2710</v>
      </c>
      <c r="B5864" s="66" t="s">
        <v>2711</v>
      </c>
      <c r="C5864" s="66"/>
      <c r="D5864" s="65" t="s">
        <v>14</v>
      </c>
      <c r="E5864" s="65"/>
      <c r="F5864" s="65"/>
      <c r="G5864" s="65" t="s">
        <v>2392</v>
      </c>
      <c r="H5864" s="67">
        <v>1</v>
      </c>
      <c r="I5864" s="67"/>
      <c r="J5864" s="70">
        <v>32.69</v>
      </c>
      <c r="K5864" s="70"/>
      <c r="L5864" s="70">
        <f>ROUND(ROUND(H5864,8)*J5864,2)</f>
        <v>32.69</v>
      </c>
    </row>
    <row r="5865" ht="18" customHeight="1" spans="1:12">
      <c r="A5865" s="2"/>
      <c r="B5865" s="2"/>
      <c r="C5865" s="2"/>
      <c r="D5865" s="2"/>
      <c r="E5865" s="2"/>
      <c r="F5865" s="2"/>
      <c r="G5865" s="2"/>
      <c r="H5865" s="68" t="s">
        <v>2393</v>
      </c>
      <c r="I5865" s="68"/>
      <c r="J5865" s="68"/>
      <c r="K5865" s="68"/>
      <c r="L5865" s="71">
        <f>SUM(L5863:L5864)</f>
        <v>57.08</v>
      </c>
    </row>
    <row r="5866" ht="15" customHeight="1" spans="1:12">
      <c r="A5866" s="93" t="s">
        <v>4176</v>
      </c>
      <c r="B5866" s="93"/>
      <c r="C5866" s="93"/>
      <c r="D5866" s="93"/>
      <c r="E5866" s="2"/>
      <c r="F5866" s="2"/>
      <c r="G5866" s="2"/>
      <c r="H5866" s="69" t="s">
        <v>2318</v>
      </c>
      <c r="I5866" s="69"/>
      <c r="J5866" s="69"/>
      <c r="K5866" s="69"/>
      <c r="L5866" s="72">
        <v>941.86</v>
      </c>
    </row>
    <row r="5867" ht="2.1" customHeight="1" spans="1:12">
      <c r="A5867" s="93"/>
      <c r="B5867" s="93"/>
      <c r="C5867" s="93"/>
      <c r="D5867" s="93"/>
      <c r="E5867" s="2"/>
      <c r="F5867" s="2"/>
      <c r="G5867" s="2"/>
      <c r="H5867" s="2"/>
      <c r="I5867" s="2"/>
      <c r="J5867" s="2"/>
      <c r="K5867" s="2"/>
      <c r="L5867" s="2"/>
    </row>
    <row r="5868" ht="9.95" customHeight="1" spans="1:12">
      <c r="A5868" s="2"/>
      <c r="B5868" s="2"/>
      <c r="C5868" s="2"/>
      <c r="D5868" s="2"/>
      <c r="E5868" s="2"/>
      <c r="F5868" s="2"/>
      <c r="G5868" s="2"/>
      <c r="H5868" s="61"/>
      <c r="I5868" s="61"/>
      <c r="J5868" s="61"/>
      <c r="K5868" s="61"/>
      <c r="L5868" s="61"/>
    </row>
    <row r="5869" ht="20.1" customHeight="1" spans="1:12">
      <c r="A5869" s="62" t="s">
        <v>4177</v>
      </c>
      <c r="B5869" s="62"/>
      <c r="C5869" s="62"/>
      <c r="D5869" s="62"/>
      <c r="E5869" s="62"/>
      <c r="F5869" s="62"/>
      <c r="G5869" s="62"/>
      <c r="H5869" s="62"/>
      <c r="I5869" s="62"/>
      <c r="J5869" s="62"/>
      <c r="K5869" s="62"/>
      <c r="L5869" s="62"/>
    </row>
    <row r="5870" ht="15" customHeight="1" spans="1:12">
      <c r="A5870" s="63" t="s">
        <v>2413</v>
      </c>
      <c r="B5870" s="63"/>
      <c r="C5870" s="63"/>
      <c r="D5870" s="64" t="s">
        <v>4</v>
      </c>
      <c r="E5870" s="64"/>
      <c r="F5870" s="64"/>
      <c r="G5870" s="64" t="s">
        <v>2297</v>
      </c>
      <c r="H5870" s="64" t="s">
        <v>2298</v>
      </c>
      <c r="I5870" s="64"/>
      <c r="J5870" s="64" t="s">
        <v>2299</v>
      </c>
      <c r="K5870" s="64"/>
      <c r="L5870" s="64" t="s">
        <v>2300</v>
      </c>
    </row>
    <row r="5871" ht="21" customHeight="1" spans="1:12">
      <c r="A5871" s="65" t="s">
        <v>4178</v>
      </c>
      <c r="B5871" s="66" t="s">
        <v>4179</v>
      </c>
      <c r="C5871" s="66"/>
      <c r="D5871" s="65" t="s">
        <v>3081</v>
      </c>
      <c r="E5871" s="65"/>
      <c r="F5871" s="65"/>
      <c r="G5871" s="65" t="s">
        <v>35</v>
      </c>
      <c r="H5871" s="67">
        <v>1</v>
      </c>
      <c r="I5871" s="67"/>
      <c r="J5871" s="70">
        <v>557.25</v>
      </c>
      <c r="K5871" s="70"/>
      <c r="L5871" s="70">
        <f>ROUND(ROUND(H5871,8)*J5871,2)</f>
        <v>557.25</v>
      </c>
    </row>
    <row r="5872" ht="15" customHeight="1" spans="1:12">
      <c r="A5872" s="2"/>
      <c r="B5872" s="2"/>
      <c r="C5872" s="2"/>
      <c r="D5872" s="2"/>
      <c r="E5872" s="2"/>
      <c r="F5872" s="2"/>
      <c r="G5872" s="2"/>
      <c r="H5872" s="68" t="s">
        <v>2424</v>
      </c>
      <c r="I5872" s="68"/>
      <c r="J5872" s="68"/>
      <c r="K5872" s="68"/>
      <c r="L5872" s="71">
        <f>SUM(L5871:L5871)</f>
        <v>557.25</v>
      </c>
    </row>
    <row r="5873" ht="15" customHeight="1" spans="1:12">
      <c r="A5873" s="63" t="s">
        <v>2389</v>
      </c>
      <c r="B5873" s="63"/>
      <c r="C5873" s="63"/>
      <c r="D5873" s="64" t="s">
        <v>4</v>
      </c>
      <c r="E5873" s="64"/>
      <c r="F5873" s="64"/>
      <c r="G5873" s="64" t="s">
        <v>2297</v>
      </c>
      <c r="H5873" s="64" t="s">
        <v>2298</v>
      </c>
      <c r="I5873" s="64"/>
      <c r="J5873" s="64" t="s">
        <v>2299</v>
      </c>
      <c r="K5873" s="64"/>
      <c r="L5873" s="64" t="s">
        <v>2300</v>
      </c>
    </row>
    <row r="5874" ht="21" customHeight="1" spans="1:12">
      <c r="A5874" s="65" t="s">
        <v>3219</v>
      </c>
      <c r="B5874" s="66" t="s">
        <v>3220</v>
      </c>
      <c r="C5874" s="66"/>
      <c r="D5874" s="65" t="s">
        <v>14</v>
      </c>
      <c r="E5874" s="65"/>
      <c r="F5874" s="65"/>
      <c r="G5874" s="65" t="s">
        <v>2392</v>
      </c>
      <c r="H5874" s="67">
        <v>0.3</v>
      </c>
      <c r="I5874" s="67"/>
      <c r="J5874" s="70">
        <v>24.39</v>
      </c>
      <c r="K5874" s="70"/>
      <c r="L5874" s="70">
        <f>ROUND(ROUND(H5874,8)*J5874,2)</f>
        <v>7.32</v>
      </c>
    </row>
    <row r="5875" ht="15" customHeight="1" spans="1:12">
      <c r="A5875" s="65" t="s">
        <v>2710</v>
      </c>
      <c r="B5875" s="66" t="s">
        <v>2711</v>
      </c>
      <c r="C5875" s="66"/>
      <c r="D5875" s="65" t="s">
        <v>14</v>
      </c>
      <c r="E5875" s="65"/>
      <c r="F5875" s="65"/>
      <c r="G5875" s="65" t="s">
        <v>2392</v>
      </c>
      <c r="H5875" s="67">
        <v>0.3</v>
      </c>
      <c r="I5875" s="67"/>
      <c r="J5875" s="70">
        <v>32.69</v>
      </c>
      <c r="K5875" s="70"/>
      <c r="L5875" s="70">
        <f>ROUND(ROUND(H5875,8)*J5875,2)</f>
        <v>9.81</v>
      </c>
    </row>
    <row r="5876" ht="18" customHeight="1" spans="1:12">
      <c r="A5876" s="2"/>
      <c r="B5876" s="2"/>
      <c r="C5876" s="2"/>
      <c r="D5876" s="2"/>
      <c r="E5876" s="2"/>
      <c r="F5876" s="2"/>
      <c r="G5876" s="2"/>
      <c r="H5876" s="68" t="s">
        <v>2393</v>
      </c>
      <c r="I5876" s="68"/>
      <c r="J5876" s="68"/>
      <c r="K5876" s="68"/>
      <c r="L5876" s="71">
        <f>SUM(L5874:L5875)</f>
        <v>17.13</v>
      </c>
    </row>
    <row r="5877" ht="15" customHeight="1" spans="1:12">
      <c r="A5877" s="93" t="s">
        <v>4169</v>
      </c>
      <c r="B5877" s="93"/>
      <c r="C5877" s="93"/>
      <c r="D5877" s="93"/>
      <c r="E5877" s="2"/>
      <c r="F5877" s="2"/>
      <c r="G5877" s="2"/>
      <c r="H5877" s="69" t="s">
        <v>2318</v>
      </c>
      <c r="I5877" s="69"/>
      <c r="J5877" s="69"/>
      <c r="K5877" s="69"/>
      <c r="L5877" s="72">
        <v>574.38</v>
      </c>
    </row>
    <row r="5878" ht="2.1" customHeight="1" spans="1:12">
      <c r="A5878" s="93"/>
      <c r="B5878" s="93"/>
      <c r="C5878" s="93"/>
      <c r="D5878" s="93"/>
      <c r="E5878" s="2"/>
      <c r="F5878" s="2"/>
      <c r="G5878" s="2"/>
      <c r="H5878" s="2"/>
      <c r="I5878" s="2"/>
      <c r="J5878" s="2"/>
      <c r="K5878" s="2"/>
      <c r="L5878" s="2"/>
    </row>
    <row r="5879" ht="9.95" customHeight="1" spans="1:12">
      <c r="A5879" s="2"/>
      <c r="B5879" s="2"/>
      <c r="C5879" s="2"/>
      <c r="D5879" s="2"/>
      <c r="E5879" s="2"/>
      <c r="F5879" s="2"/>
      <c r="G5879" s="2"/>
      <c r="H5879" s="61"/>
      <c r="I5879" s="61"/>
      <c r="J5879" s="61"/>
      <c r="K5879" s="61"/>
      <c r="L5879" s="61"/>
    </row>
    <row r="5880" ht="20.1" customHeight="1" spans="1:12">
      <c r="A5880" s="62" t="s">
        <v>4180</v>
      </c>
      <c r="B5880" s="62"/>
      <c r="C5880" s="62"/>
      <c r="D5880" s="62"/>
      <c r="E5880" s="62"/>
      <c r="F5880" s="62"/>
      <c r="G5880" s="62"/>
      <c r="H5880" s="62"/>
      <c r="I5880" s="62"/>
      <c r="J5880" s="62"/>
      <c r="K5880" s="62"/>
      <c r="L5880" s="62"/>
    </row>
    <row r="5881" ht="15" customHeight="1" spans="1:12">
      <c r="A5881" s="63" t="s">
        <v>2413</v>
      </c>
      <c r="B5881" s="63"/>
      <c r="C5881" s="63"/>
      <c r="D5881" s="64" t="s">
        <v>4</v>
      </c>
      <c r="E5881" s="64"/>
      <c r="F5881" s="64"/>
      <c r="G5881" s="64" t="s">
        <v>2297</v>
      </c>
      <c r="H5881" s="64" t="s">
        <v>2298</v>
      </c>
      <c r="I5881" s="64"/>
      <c r="J5881" s="64" t="s">
        <v>2299</v>
      </c>
      <c r="K5881" s="64"/>
      <c r="L5881" s="64" t="s">
        <v>2300</v>
      </c>
    </row>
    <row r="5882" ht="38.1" customHeight="1" spans="1:12">
      <c r="A5882" s="65" t="s">
        <v>4181</v>
      </c>
      <c r="B5882" s="66" t="s">
        <v>1731</v>
      </c>
      <c r="C5882" s="66"/>
      <c r="D5882" s="65" t="s">
        <v>3081</v>
      </c>
      <c r="E5882" s="65"/>
      <c r="F5882" s="65"/>
      <c r="G5882" s="65" t="s">
        <v>146</v>
      </c>
      <c r="H5882" s="67">
        <v>1</v>
      </c>
      <c r="I5882" s="67"/>
      <c r="J5882" s="70">
        <v>4.46</v>
      </c>
      <c r="K5882" s="70"/>
      <c r="L5882" s="70">
        <f>ROUND(ROUND(H5882,8)*J5882,2)</f>
        <v>4.46</v>
      </c>
    </row>
    <row r="5883" ht="15" customHeight="1" spans="1:12">
      <c r="A5883" s="2"/>
      <c r="B5883" s="2"/>
      <c r="C5883" s="2"/>
      <c r="D5883" s="2"/>
      <c r="E5883" s="2"/>
      <c r="F5883" s="2"/>
      <c r="G5883" s="2"/>
      <c r="H5883" s="68" t="s">
        <v>2424</v>
      </c>
      <c r="I5883" s="68"/>
      <c r="J5883" s="68"/>
      <c r="K5883" s="68"/>
      <c r="L5883" s="71">
        <f>SUM(L5882:L5882)</f>
        <v>4.46</v>
      </c>
    </row>
    <row r="5884" ht="15" customHeight="1" spans="1:12">
      <c r="A5884" s="63" t="s">
        <v>2389</v>
      </c>
      <c r="B5884" s="63"/>
      <c r="C5884" s="63"/>
      <c r="D5884" s="64" t="s">
        <v>4</v>
      </c>
      <c r="E5884" s="64"/>
      <c r="F5884" s="64"/>
      <c r="G5884" s="64" t="s">
        <v>2297</v>
      </c>
      <c r="H5884" s="64" t="s">
        <v>2298</v>
      </c>
      <c r="I5884" s="64"/>
      <c r="J5884" s="64" t="s">
        <v>2299</v>
      </c>
      <c r="K5884" s="64"/>
      <c r="L5884" s="64" t="s">
        <v>2300</v>
      </c>
    </row>
    <row r="5885" ht="21" customHeight="1" spans="1:12">
      <c r="A5885" s="65" t="s">
        <v>3219</v>
      </c>
      <c r="B5885" s="66" t="s">
        <v>3220</v>
      </c>
      <c r="C5885" s="66"/>
      <c r="D5885" s="65" t="s">
        <v>14</v>
      </c>
      <c r="E5885" s="65"/>
      <c r="F5885" s="65"/>
      <c r="G5885" s="65" t="s">
        <v>2392</v>
      </c>
      <c r="H5885" s="67">
        <v>0.12</v>
      </c>
      <c r="I5885" s="67"/>
      <c r="J5885" s="70">
        <v>24.39</v>
      </c>
      <c r="K5885" s="70"/>
      <c r="L5885" s="70">
        <f>ROUND(ROUND(H5885,8)*J5885,2)</f>
        <v>2.93</v>
      </c>
    </row>
    <row r="5886" ht="15" customHeight="1" spans="1:12">
      <c r="A5886" s="65" t="s">
        <v>2710</v>
      </c>
      <c r="B5886" s="66" t="s">
        <v>2711</v>
      </c>
      <c r="C5886" s="66"/>
      <c r="D5886" s="65" t="s">
        <v>14</v>
      </c>
      <c r="E5886" s="65"/>
      <c r="F5886" s="65"/>
      <c r="G5886" s="65" t="s">
        <v>2392</v>
      </c>
      <c r="H5886" s="67">
        <v>0.12</v>
      </c>
      <c r="I5886" s="67"/>
      <c r="J5886" s="70">
        <v>32.69</v>
      </c>
      <c r="K5886" s="70"/>
      <c r="L5886" s="70">
        <f>ROUND(ROUND(H5886,8)*J5886,2)</f>
        <v>3.92</v>
      </c>
    </row>
    <row r="5887" ht="18" customHeight="1" spans="1:12">
      <c r="A5887" s="2"/>
      <c r="B5887" s="2"/>
      <c r="C5887" s="2"/>
      <c r="D5887" s="2"/>
      <c r="E5887" s="2"/>
      <c r="F5887" s="2"/>
      <c r="G5887" s="2"/>
      <c r="H5887" s="68" t="s">
        <v>2393</v>
      </c>
      <c r="I5887" s="68"/>
      <c r="J5887" s="68"/>
      <c r="K5887" s="68"/>
      <c r="L5887" s="71">
        <f>SUM(L5885:L5886)</f>
        <v>6.85</v>
      </c>
    </row>
    <row r="5888" ht="15" customHeight="1" spans="1:12">
      <c r="A5888" s="93" t="s">
        <v>4182</v>
      </c>
      <c r="B5888" s="93"/>
      <c r="C5888" s="93"/>
      <c r="D5888" s="93"/>
      <c r="E5888" s="2"/>
      <c r="F5888" s="2"/>
      <c r="G5888" s="2"/>
      <c r="H5888" s="69" t="s">
        <v>2318</v>
      </c>
      <c r="I5888" s="69"/>
      <c r="J5888" s="69"/>
      <c r="K5888" s="69"/>
      <c r="L5888" s="72">
        <v>11.31</v>
      </c>
    </row>
    <row r="5889" ht="9.95" customHeight="1" spans="1:12">
      <c r="A5889" s="2"/>
      <c r="B5889" s="2"/>
      <c r="C5889" s="2"/>
      <c r="D5889" s="2"/>
      <c r="E5889" s="2"/>
      <c r="F5889" s="2"/>
      <c r="G5889" s="2"/>
      <c r="H5889" s="61"/>
      <c r="I5889" s="61"/>
      <c r="J5889" s="61"/>
      <c r="K5889" s="61"/>
      <c r="L5889" s="61"/>
    </row>
    <row r="5890" ht="20.1" customHeight="1" spans="1:12">
      <c r="A5890" s="62" t="s">
        <v>4183</v>
      </c>
      <c r="B5890" s="62"/>
      <c r="C5890" s="62"/>
      <c r="D5890" s="62"/>
      <c r="E5890" s="62"/>
      <c r="F5890" s="62"/>
      <c r="G5890" s="62"/>
      <c r="H5890" s="62"/>
      <c r="I5890" s="62"/>
      <c r="J5890" s="62"/>
      <c r="K5890" s="62"/>
      <c r="L5890" s="62"/>
    </row>
    <row r="5891" ht="15" customHeight="1" spans="1:12">
      <c r="A5891" s="63" t="s">
        <v>2413</v>
      </c>
      <c r="B5891" s="63"/>
      <c r="C5891" s="63"/>
      <c r="D5891" s="64" t="s">
        <v>4</v>
      </c>
      <c r="E5891" s="64"/>
      <c r="F5891" s="64"/>
      <c r="G5891" s="64" t="s">
        <v>2297</v>
      </c>
      <c r="H5891" s="64" t="s">
        <v>2298</v>
      </c>
      <c r="I5891" s="64"/>
      <c r="J5891" s="64" t="s">
        <v>2299</v>
      </c>
      <c r="K5891" s="64"/>
      <c r="L5891" s="64" t="s">
        <v>2300</v>
      </c>
    </row>
    <row r="5892" ht="38.1" customHeight="1" spans="1:12">
      <c r="A5892" s="65" t="s">
        <v>4184</v>
      </c>
      <c r="B5892" s="66" t="s">
        <v>4185</v>
      </c>
      <c r="C5892" s="66"/>
      <c r="D5892" s="65" t="s">
        <v>14</v>
      </c>
      <c r="E5892" s="65"/>
      <c r="F5892" s="65"/>
      <c r="G5892" s="65" t="s">
        <v>35</v>
      </c>
      <c r="H5892" s="67">
        <v>1</v>
      </c>
      <c r="I5892" s="67"/>
      <c r="J5892" s="70">
        <v>41.34</v>
      </c>
      <c r="K5892" s="70"/>
      <c r="L5892" s="70">
        <f>ROUND(ROUND(H5892,8)*J5892,2)</f>
        <v>41.34</v>
      </c>
    </row>
    <row r="5893" ht="15" customHeight="1" spans="1:12">
      <c r="A5893" s="2"/>
      <c r="B5893" s="2"/>
      <c r="C5893" s="2"/>
      <c r="D5893" s="2"/>
      <c r="E5893" s="2"/>
      <c r="F5893" s="2"/>
      <c r="G5893" s="2"/>
      <c r="H5893" s="68" t="s">
        <v>2424</v>
      </c>
      <c r="I5893" s="68"/>
      <c r="J5893" s="68"/>
      <c r="K5893" s="68"/>
      <c r="L5893" s="71">
        <f>SUM(L5892:L5892)</f>
        <v>41.34</v>
      </c>
    </row>
    <row r="5894" ht="15" customHeight="1" spans="1:12">
      <c r="A5894" s="63" t="s">
        <v>2389</v>
      </c>
      <c r="B5894" s="63"/>
      <c r="C5894" s="63"/>
      <c r="D5894" s="64" t="s">
        <v>4</v>
      </c>
      <c r="E5894" s="64"/>
      <c r="F5894" s="64"/>
      <c r="G5894" s="64" t="s">
        <v>2297</v>
      </c>
      <c r="H5894" s="64" t="s">
        <v>2298</v>
      </c>
      <c r="I5894" s="64"/>
      <c r="J5894" s="64" t="s">
        <v>2299</v>
      </c>
      <c r="K5894" s="64"/>
      <c r="L5894" s="64" t="s">
        <v>2300</v>
      </c>
    </row>
    <row r="5895" ht="15" customHeight="1" spans="1:12">
      <c r="A5895" s="65" t="s">
        <v>2395</v>
      </c>
      <c r="B5895" s="66" t="s">
        <v>2396</v>
      </c>
      <c r="C5895" s="66"/>
      <c r="D5895" s="65" t="s">
        <v>14</v>
      </c>
      <c r="E5895" s="65"/>
      <c r="F5895" s="65"/>
      <c r="G5895" s="65" t="s">
        <v>2392</v>
      </c>
      <c r="H5895" s="67">
        <v>0.2</v>
      </c>
      <c r="I5895" s="67"/>
      <c r="J5895" s="70">
        <v>23.23</v>
      </c>
      <c r="K5895" s="70"/>
      <c r="L5895" s="70">
        <f>ROUND(ROUND(H5895,8)*J5895,2)</f>
        <v>4.65</v>
      </c>
    </row>
    <row r="5896" ht="18" customHeight="1" spans="1:12">
      <c r="A5896" s="2"/>
      <c r="B5896" s="2"/>
      <c r="C5896" s="2"/>
      <c r="D5896" s="2"/>
      <c r="E5896" s="2"/>
      <c r="F5896" s="2"/>
      <c r="G5896" s="2"/>
      <c r="H5896" s="68" t="s">
        <v>2393</v>
      </c>
      <c r="I5896" s="68"/>
      <c r="J5896" s="68"/>
      <c r="K5896" s="68"/>
      <c r="L5896" s="71">
        <f>SUM(L5895:L5895)</f>
        <v>4.65</v>
      </c>
    </row>
    <row r="5897" ht="15" customHeight="1" spans="1:12">
      <c r="A5897" s="93" t="s">
        <v>4186</v>
      </c>
      <c r="B5897" s="93"/>
      <c r="C5897" s="93"/>
      <c r="D5897" s="93"/>
      <c r="E5897" s="2"/>
      <c r="F5897" s="2"/>
      <c r="G5897" s="2"/>
      <c r="H5897" s="69" t="s">
        <v>2318</v>
      </c>
      <c r="I5897" s="69"/>
      <c r="J5897" s="69"/>
      <c r="K5897" s="69"/>
      <c r="L5897" s="72">
        <v>45.99</v>
      </c>
    </row>
    <row r="5898" ht="2.1" customHeight="1" spans="1:12">
      <c r="A5898" s="93"/>
      <c r="B5898" s="93"/>
      <c r="C5898" s="93"/>
      <c r="D5898" s="93"/>
      <c r="E5898" s="2"/>
      <c r="F5898" s="2"/>
      <c r="G5898" s="2"/>
      <c r="H5898" s="2"/>
      <c r="I5898" s="2"/>
      <c r="J5898" s="2"/>
      <c r="K5898" s="2"/>
      <c r="L5898" s="2"/>
    </row>
    <row r="5899" ht="9.95" customHeight="1" spans="1:12">
      <c r="A5899" s="2"/>
      <c r="B5899" s="2"/>
      <c r="C5899" s="2"/>
      <c r="D5899" s="2"/>
      <c r="E5899" s="2"/>
      <c r="F5899" s="2"/>
      <c r="G5899" s="2"/>
      <c r="H5899" s="61"/>
      <c r="I5899" s="61"/>
      <c r="J5899" s="61"/>
      <c r="K5899" s="61"/>
      <c r="L5899" s="61"/>
    </row>
    <row r="5900" ht="20.1" customHeight="1" spans="1:12">
      <c r="A5900" s="62" t="s">
        <v>4187</v>
      </c>
      <c r="B5900" s="62"/>
      <c r="C5900" s="62"/>
      <c r="D5900" s="62"/>
      <c r="E5900" s="62"/>
      <c r="F5900" s="62"/>
      <c r="G5900" s="62"/>
      <c r="H5900" s="62"/>
      <c r="I5900" s="62"/>
      <c r="J5900" s="62"/>
      <c r="K5900" s="62"/>
      <c r="L5900" s="62"/>
    </row>
    <row r="5901" ht="15" customHeight="1" spans="1:12">
      <c r="A5901" s="63" t="s">
        <v>2413</v>
      </c>
      <c r="B5901" s="63"/>
      <c r="C5901" s="63"/>
      <c r="D5901" s="64" t="s">
        <v>4</v>
      </c>
      <c r="E5901" s="64"/>
      <c r="F5901" s="64"/>
      <c r="G5901" s="64" t="s">
        <v>2297</v>
      </c>
      <c r="H5901" s="64" t="s">
        <v>2298</v>
      </c>
      <c r="I5901" s="64"/>
      <c r="J5901" s="64" t="s">
        <v>2299</v>
      </c>
      <c r="K5901" s="64"/>
      <c r="L5901" s="64" t="s">
        <v>2300</v>
      </c>
    </row>
    <row r="5902" ht="38.1" customHeight="1" spans="1:12">
      <c r="A5902" s="65" t="s">
        <v>4188</v>
      </c>
      <c r="B5902" s="66" t="s">
        <v>4189</v>
      </c>
      <c r="C5902" s="66"/>
      <c r="D5902" s="65" t="s">
        <v>3081</v>
      </c>
      <c r="E5902" s="65"/>
      <c r="F5902" s="65"/>
      <c r="G5902" s="65" t="s">
        <v>35</v>
      </c>
      <c r="H5902" s="67">
        <v>1</v>
      </c>
      <c r="I5902" s="67"/>
      <c r="J5902" s="70">
        <v>25.9</v>
      </c>
      <c r="K5902" s="70"/>
      <c r="L5902" s="70">
        <f>ROUND(ROUND(H5902,8)*J5902,2)</f>
        <v>25.9</v>
      </c>
    </row>
    <row r="5903" ht="15" customHeight="1" spans="1:12">
      <c r="A5903" s="2"/>
      <c r="B5903" s="2"/>
      <c r="C5903" s="2"/>
      <c r="D5903" s="2"/>
      <c r="E5903" s="2"/>
      <c r="F5903" s="2"/>
      <c r="G5903" s="2"/>
      <c r="H5903" s="68" t="s">
        <v>2424</v>
      </c>
      <c r="I5903" s="68"/>
      <c r="J5903" s="68"/>
      <c r="K5903" s="68"/>
      <c r="L5903" s="71">
        <f>SUM(L5902:L5902)</f>
        <v>25.9</v>
      </c>
    </row>
    <row r="5904" ht="15" customHeight="1" spans="1:12">
      <c r="A5904" s="63" t="s">
        <v>2389</v>
      </c>
      <c r="B5904" s="63"/>
      <c r="C5904" s="63"/>
      <c r="D5904" s="64" t="s">
        <v>4</v>
      </c>
      <c r="E5904" s="64"/>
      <c r="F5904" s="64"/>
      <c r="G5904" s="64" t="s">
        <v>2297</v>
      </c>
      <c r="H5904" s="64" t="s">
        <v>2298</v>
      </c>
      <c r="I5904" s="64"/>
      <c r="J5904" s="64" t="s">
        <v>2299</v>
      </c>
      <c r="K5904" s="64"/>
      <c r="L5904" s="64" t="s">
        <v>2300</v>
      </c>
    </row>
    <row r="5905" ht="15" customHeight="1" spans="1:12">
      <c r="A5905" s="65" t="s">
        <v>2395</v>
      </c>
      <c r="B5905" s="66" t="s">
        <v>2396</v>
      </c>
      <c r="C5905" s="66"/>
      <c r="D5905" s="65" t="s">
        <v>14</v>
      </c>
      <c r="E5905" s="65"/>
      <c r="F5905" s="65"/>
      <c r="G5905" s="65" t="s">
        <v>2392</v>
      </c>
      <c r="H5905" s="67">
        <v>0.2</v>
      </c>
      <c r="I5905" s="67"/>
      <c r="J5905" s="70">
        <v>23.23</v>
      </c>
      <c r="K5905" s="70"/>
      <c r="L5905" s="70">
        <f>ROUND(ROUND(H5905,8)*J5905,2)</f>
        <v>4.65</v>
      </c>
    </row>
    <row r="5906" ht="18" customHeight="1" spans="1:12">
      <c r="A5906" s="2"/>
      <c r="B5906" s="2"/>
      <c r="C5906" s="2"/>
      <c r="D5906" s="2"/>
      <c r="E5906" s="2"/>
      <c r="F5906" s="2"/>
      <c r="G5906" s="2"/>
      <c r="H5906" s="68" t="s">
        <v>2393</v>
      </c>
      <c r="I5906" s="68"/>
      <c r="J5906" s="68"/>
      <c r="K5906" s="68"/>
      <c r="L5906" s="71">
        <f>SUM(L5905:L5905)</f>
        <v>4.65</v>
      </c>
    </row>
    <row r="5907" ht="15" customHeight="1" spans="1:12">
      <c r="A5907" s="93" t="s">
        <v>4186</v>
      </c>
      <c r="B5907" s="93"/>
      <c r="C5907" s="93"/>
      <c r="D5907" s="93"/>
      <c r="E5907" s="2"/>
      <c r="F5907" s="2"/>
      <c r="G5907" s="2"/>
      <c r="H5907" s="69" t="s">
        <v>2318</v>
      </c>
      <c r="I5907" s="69"/>
      <c r="J5907" s="69"/>
      <c r="K5907" s="69"/>
      <c r="L5907" s="72">
        <v>30.55</v>
      </c>
    </row>
    <row r="5908" ht="2.1" customHeight="1" spans="1:12">
      <c r="A5908" s="93"/>
      <c r="B5908" s="93"/>
      <c r="C5908" s="93"/>
      <c r="D5908" s="93"/>
      <c r="E5908" s="2"/>
      <c r="F5908" s="2"/>
      <c r="G5908" s="2"/>
      <c r="H5908" s="2"/>
      <c r="I5908" s="2"/>
      <c r="J5908" s="2"/>
      <c r="K5908" s="2"/>
      <c r="L5908" s="2"/>
    </row>
    <row r="5909" ht="9.95" customHeight="1" spans="1:12">
      <c r="A5909" s="2"/>
      <c r="B5909" s="2"/>
      <c r="C5909" s="2"/>
      <c r="D5909" s="2"/>
      <c r="E5909" s="2"/>
      <c r="F5909" s="2"/>
      <c r="G5909" s="2"/>
      <c r="H5909" s="61"/>
      <c r="I5909" s="61"/>
      <c r="J5909" s="61"/>
      <c r="K5909" s="61"/>
      <c r="L5909" s="61"/>
    </row>
    <row r="5910" ht="20.1" customHeight="1" spans="1:12">
      <c r="A5910" s="62" t="s">
        <v>4190</v>
      </c>
      <c r="B5910" s="62"/>
      <c r="C5910" s="62"/>
      <c r="D5910" s="62"/>
      <c r="E5910" s="62"/>
      <c r="F5910" s="62"/>
      <c r="G5910" s="62"/>
      <c r="H5910" s="62"/>
      <c r="I5910" s="62"/>
      <c r="J5910" s="62"/>
      <c r="K5910" s="62"/>
      <c r="L5910" s="62"/>
    </row>
    <row r="5911" ht="15" customHeight="1" spans="1:12">
      <c r="A5911" s="63" t="s">
        <v>2413</v>
      </c>
      <c r="B5911" s="63"/>
      <c r="C5911" s="63"/>
      <c r="D5911" s="64" t="s">
        <v>4</v>
      </c>
      <c r="E5911" s="64"/>
      <c r="F5911" s="64"/>
      <c r="G5911" s="64" t="s">
        <v>2297</v>
      </c>
      <c r="H5911" s="64" t="s">
        <v>2298</v>
      </c>
      <c r="I5911" s="64"/>
      <c r="J5911" s="64" t="s">
        <v>2299</v>
      </c>
      <c r="K5911" s="64"/>
      <c r="L5911" s="64" t="s">
        <v>2300</v>
      </c>
    </row>
    <row r="5912" ht="38.1" customHeight="1" spans="1:12">
      <c r="A5912" s="65" t="s">
        <v>4191</v>
      </c>
      <c r="B5912" s="66" t="s">
        <v>4192</v>
      </c>
      <c r="C5912" s="66"/>
      <c r="D5912" s="65" t="s">
        <v>14</v>
      </c>
      <c r="E5912" s="65"/>
      <c r="F5912" s="65"/>
      <c r="G5912" s="65" t="s">
        <v>35</v>
      </c>
      <c r="H5912" s="67">
        <v>1</v>
      </c>
      <c r="I5912" s="67"/>
      <c r="J5912" s="70">
        <v>21</v>
      </c>
      <c r="K5912" s="70"/>
      <c r="L5912" s="70">
        <f>ROUND(ROUND(H5912,8)*J5912,2)</f>
        <v>21</v>
      </c>
    </row>
    <row r="5913" ht="15" customHeight="1" spans="1:12">
      <c r="A5913" s="2"/>
      <c r="B5913" s="2"/>
      <c r="C5913" s="2"/>
      <c r="D5913" s="2"/>
      <c r="E5913" s="2"/>
      <c r="F5913" s="2"/>
      <c r="G5913" s="2"/>
      <c r="H5913" s="68" t="s">
        <v>2424</v>
      </c>
      <c r="I5913" s="68"/>
      <c r="J5913" s="68"/>
      <c r="K5913" s="68"/>
      <c r="L5913" s="71">
        <f>SUM(L5912:L5912)</f>
        <v>21</v>
      </c>
    </row>
    <row r="5914" ht="15" customHeight="1" spans="1:12">
      <c r="A5914" s="63" t="s">
        <v>2389</v>
      </c>
      <c r="B5914" s="63"/>
      <c r="C5914" s="63"/>
      <c r="D5914" s="64" t="s">
        <v>4</v>
      </c>
      <c r="E5914" s="64"/>
      <c r="F5914" s="64"/>
      <c r="G5914" s="64" t="s">
        <v>2297</v>
      </c>
      <c r="H5914" s="64" t="s">
        <v>2298</v>
      </c>
      <c r="I5914" s="64"/>
      <c r="J5914" s="64" t="s">
        <v>2299</v>
      </c>
      <c r="K5914" s="64"/>
      <c r="L5914" s="64" t="s">
        <v>2300</v>
      </c>
    </row>
    <row r="5915" ht="21" customHeight="1" spans="1:12">
      <c r="A5915" s="65" t="s">
        <v>2612</v>
      </c>
      <c r="B5915" s="66" t="s">
        <v>2613</v>
      </c>
      <c r="C5915" s="66"/>
      <c r="D5915" s="65" t="s">
        <v>14</v>
      </c>
      <c r="E5915" s="65"/>
      <c r="F5915" s="65"/>
      <c r="G5915" s="65" t="s">
        <v>2392</v>
      </c>
      <c r="H5915" s="67">
        <v>0.06422</v>
      </c>
      <c r="I5915" s="67"/>
      <c r="J5915" s="70">
        <v>23.87</v>
      </c>
      <c r="K5915" s="70"/>
      <c r="L5915" s="70">
        <f>ROUND(ROUND(H5915,8)*J5915,2)</f>
        <v>1.53</v>
      </c>
    </row>
    <row r="5916" ht="21" customHeight="1" spans="1:12">
      <c r="A5916" s="65" t="s">
        <v>2523</v>
      </c>
      <c r="B5916" s="66" t="s">
        <v>2524</v>
      </c>
      <c r="C5916" s="66"/>
      <c r="D5916" s="65" t="s">
        <v>14</v>
      </c>
      <c r="E5916" s="65"/>
      <c r="F5916" s="65"/>
      <c r="G5916" s="65" t="s">
        <v>2392</v>
      </c>
      <c r="H5916" s="67">
        <v>0.081736</v>
      </c>
      <c r="I5916" s="67"/>
      <c r="J5916" s="70">
        <v>31.88</v>
      </c>
      <c r="K5916" s="70"/>
      <c r="L5916" s="70">
        <f>ROUND(ROUND(H5916,8)*J5916,2)</f>
        <v>2.61</v>
      </c>
    </row>
    <row r="5917" ht="18" customHeight="1" spans="1:12">
      <c r="A5917" s="2"/>
      <c r="B5917" s="2"/>
      <c r="C5917" s="2"/>
      <c r="D5917" s="2"/>
      <c r="E5917" s="2"/>
      <c r="F5917" s="2"/>
      <c r="G5917" s="2"/>
      <c r="H5917" s="68" t="s">
        <v>2393</v>
      </c>
      <c r="I5917" s="68"/>
      <c r="J5917" s="68"/>
      <c r="K5917" s="68"/>
      <c r="L5917" s="71">
        <f>SUM(L5915:L5916)</f>
        <v>4.14</v>
      </c>
    </row>
    <row r="5918" ht="15" customHeight="1" spans="1:12">
      <c r="A5918" s="93" t="s">
        <v>4186</v>
      </c>
      <c r="B5918" s="93"/>
      <c r="C5918" s="93"/>
      <c r="D5918" s="93"/>
      <c r="E5918" s="2"/>
      <c r="F5918" s="2"/>
      <c r="G5918" s="2"/>
      <c r="H5918" s="69" t="s">
        <v>2318</v>
      </c>
      <c r="I5918" s="69"/>
      <c r="J5918" s="69"/>
      <c r="K5918" s="69"/>
      <c r="L5918" s="72">
        <v>25.14</v>
      </c>
    </row>
    <row r="5919" ht="2.1" customHeight="1" spans="1:12">
      <c r="A5919" s="93"/>
      <c r="B5919" s="93"/>
      <c r="C5919" s="93"/>
      <c r="D5919" s="93"/>
      <c r="E5919" s="2"/>
      <c r="F5919" s="2"/>
      <c r="G5919" s="2"/>
      <c r="H5919" s="2"/>
      <c r="I5919" s="2"/>
      <c r="J5919" s="2"/>
      <c r="K5919" s="2"/>
      <c r="L5919" s="2"/>
    </row>
    <row r="5920" ht="9.95" customHeight="1" spans="1:12">
      <c r="A5920" s="2"/>
      <c r="B5920" s="2"/>
      <c r="C5920" s="2"/>
      <c r="D5920" s="2"/>
      <c r="E5920" s="2"/>
      <c r="F5920" s="2"/>
      <c r="G5920" s="2"/>
      <c r="H5920" s="61"/>
      <c r="I5920" s="61"/>
      <c r="J5920" s="61"/>
      <c r="K5920" s="61"/>
      <c r="L5920" s="61"/>
    </row>
    <row r="5921" ht="20.1" customHeight="1" spans="1:12">
      <c r="A5921" s="62" t="s">
        <v>4193</v>
      </c>
      <c r="B5921" s="62"/>
      <c r="C5921" s="62"/>
      <c r="D5921" s="62"/>
      <c r="E5921" s="62"/>
      <c r="F5921" s="62"/>
      <c r="G5921" s="62"/>
      <c r="H5921" s="62"/>
      <c r="I5921" s="62"/>
      <c r="J5921" s="62"/>
      <c r="K5921" s="62"/>
      <c r="L5921" s="62"/>
    </row>
    <row r="5922" ht="15" customHeight="1" spans="1:12">
      <c r="A5922" s="63" t="s">
        <v>2413</v>
      </c>
      <c r="B5922" s="63"/>
      <c r="C5922" s="63"/>
      <c r="D5922" s="64" t="s">
        <v>4</v>
      </c>
      <c r="E5922" s="64"/>
      <c r="F5922" s="64"/>
      <c r="G5922" s="64" t="s">
        <v>2297</v>
      </c>
      <c r="H5922" s="64" t="s">
        <v>2298</v>
      </c>
      <c r="I5922" s="64"/>
      <c r="J5922" s="64" t="s">
        <v>2299</v>
      </c>
      <c r="K5922" s="64"/>
      <c r="L5922" s="64" t="s">
        <v>2300</v>
      </c>
    </row>
    <row r="5923" ht="38.1" customHeight="1" spans="1:12">
      <c r="A5923" s="65" t="s">
        <v>4191</v>
      </c>
      <c r="B5923" s="66" t="s">
        <v>4192</v>
      </c>
      <c r="C5923" s="66"/>
      <c r="D5923" s="65" t="s">
        <v>14</v>
      </c>
      <c r="E5923" s="65"/>
      <c r="F5923" s="65"/>
      <c r="G5923" s="65" t="s">
        <v>35</v>
      </c>
      <c r="H5923" s="67">
        <v>1</v>
      </c>
      <c r="I5923" s="67"/>
      <c r="J5923" s="70">
        <v>21</v>
      </c>
      <c r="K5923" s="70"/>
      <c r="L5923" s="70">
        <f>ROUND(ROUND(H5923,8)*J5923,2)</f>
        <v>21</v>
      </c>
    </row>
    <row r="5924" ht="15" customHeight="1" spans="1:12">
      <c r="A5924" s="2"/>
      <c r="B5924" s="2"/>
      <c r="C5924" s="2"/>
      <c r="D5924" s="2"/>
      <c r="E5924" s="2"/>
      <c r="F5924" s="2"/>
      <c r="G5924" s="2"/>
      <c r="H5924" s="68" t="s">
        <v>2424</v>
      </c>
      <c r="I5924" s="68"/>
      <c r="J5924" s="68"/>
      <c r="K5924" s="68"/>
      <c r="L5924" s="71">
        <f>SUM(L5923:L5923)</f>
        <v>21</v>
      </c>
    </row>
    <row r="5925" ht="15" customHeight="1" spans="1:12">
      <c r="A5925" s="63" t="s">
        <v>2389</v>
      </c>
      <c r="B5925" s="63"/>
      <c r="C5925" s="63"/>
      <c r="D5925" s="64" t="s">
        <v>4</v>
      </c>
      <c r="E5925" s="64"/>
      <c r="F5925" s="64"/>
      <c r="G5925" s="64" t="s">
        <v>2297</v>
      </c>
      <c r="H5925" s="64" t="s">
        <v>2298</v>
      </c>
      <c r="I5925" s="64"/>
      <c r="J5925" s="64" t="s">
        <v>2299</v>
      </c>
      <c r="K5925" s="64"/>
      <c r="L5925" s="64" t="s">
        <v>2300</v>
      </c>
    </row>
    <row r="5926" ht="15" customHeight="1" spans="1:12">
      <c r="A5926" s="65" t="s">
        <v>2395</v>
      </c>
      <c r="B5926" s="66" t="s">
        <v>2396</v>
      </c>
      <c r="C5926" s="66"/>
      <c r="D5926" s="65" t="s">
        <v>14</v>
      </c>
      <c r="E5926" s="65"/>
      <c r="F5926" s="65"/>
      <c r="G5926" s="65" t="s">
        <v>2392</v>
      </c>
      <c r="H5926" s="67">
        <v>0.2</v>
      </c>
      <c r="I5926" s="67"/>
      <c r="J5926" s="70">
        <v>23.23</v>
      </c>
      <c r="K5926" s="70"/>
      <c r="L5926" s="70">
        <f>ROUND(ROUND(H5926,8)*J5926,2)</f>
        <v>4.65</v>
      </c>
    </row>
    <row r="5927" ht="18" customHeight="1" spans="1:12">
      <c r="A5927" s="2"/>
      <c r="B5927" s="2"/>
      <c r="C5927" s="2"/>
      <c r="D5927" s="2"/>
      <c r="E5927" s="2"/>
      <c r="F5927" s="2"/>
      <c r="G5927" s="2"/>
      <c r="H5927" s="68" t="s">
        <v>2393</v>
      </c>
      <c r="I5927" s="68"/>
      <c r="J5927" s="68"/>
      <c r="K5927" s="68"/>
      <c r="L5927" s="71">
        <f>SUM(L5926:L5926)</f>
        <v>4.65</v>
      </c>
    </row>
    <row r="5928" ht="15" customHeight="1" spans="1:12">
      <c r="A5928" s="93" t="s">
        <v>4186</v>
      </c>
      <c r="B5928" s="93"/>
      <c r="C5928" s="93"/>
      <c r="D5928" s="93"/>
      <c r="E5928" s="2"/>
      <c r="F5928" s="2"/>
      <c r="G5928" s="2"/>
      <c r="H5928" s="69" t="s">
        <v>2318</v>
      </c>
      <c r="I5928" s="69"/>
      <c r="J5928" s="69"/>
      <c r="K5928" s="69"/>
      <c r="L5928" s="72">
        <v>25.65</v>
      </c>
    </row>
    <row r="5929" ht="2.1" customHeight="1" spans="1:12">
      <c r="A5929" s="93"/>
      <c r="B5929" s="93"/>
      <c r="C5929" s="93"/>
      <c r="D5929" s="93"/>
      <c r="E5929" s="2"/>
      <c r="F5929" s="2"/>
      <c r="G5929" s="2"/>
      <c r="H5929" s="2"/>
      <c r="I5929" s="2"/>
      <c r="J5929" s="2"/>
      <c r="K5929" s="2"/>
      <c r="L5929" s="2"/>
    </row>
    <row r="5930" ht="9.95" customHeight="1" spans="1:12">
      <c r="A5930" s="2"/>
      <c r="B5930" s="2"/>
      <c r="C5930" s="2"/>
      <c r="D5930" s="2"/>
      <c r="E5930" s="2"/>
      <c r="F5930" s="2"/>
      <c r="G5930" s="2"/>
      <c r="H5930" s="61"/>
      <c r="I5930" s="61"/>
      <c r="J5930" s="61"/>
      <c r="K5930" s="61"/>
      <c r="L5930" s="61"/>
    </row>
    <row r="5931" ht="20.1" customHeight="1" spans="1:12">
      <c r="A5931" s="62" t="s">
        <v>4194</v>
      </c>
      <c r="B5931" s="62"/>
      <c r="C5931" s="62"/>
      <c r="D5931" s="62"/>
      <c r="E5931" s="62"/>
      <c r="F5931" s="62"/>
      <c r="G5931" s="62"/>
      <c r="H5931" s="62"/>
      <c r="I5931" s="62"/>
      <c r="J5931" s="62"/>
      <c r="K5931" s="62"/>
      <c r="L5931" s="62"/>
    </row>
    <row r="5932" ht="15" customHeight="1" spans="1:12">
      <c r="A5932" s="63" t="s">
        <v>2413</v>
      </c>
      <c r="B5932" s="63"/>
      <c r="C5932" s="63"/>
      <c r="D5932" s="64" t="s">
        <v>4</v>
      </c>
      <c r="E5932" s="64"/>
      <c r="F5932" s="64"/>
      <c r="G5932" s="64" t="s">
        <v>2297</v>
      </c>
      <c r="H5932" s="64" t="s">
        <v>2298</v>
      </c>
      <c r="I5932" s="64"/>
      <c r="J5932" s="64" t="s">
        <v>2299</v>
      </c>
      <c r="K5932" s="64"/>
      <c r="L5932" s="64" t="s">
        <v>2300</v>
      </c>
    </row>
    <row r="5933" ht="38.1" customHeight="1" spans="1:12">
      <c r="A5933" s="65" t="s">
        <v>4191</v>
      </c>
      <c r="B5933" s="66" t="s">
        <v>4192</v>
      </c>
      <c r="C5933" s="66"/>
      <c r="D5933" s="65" t="s">
        <v>14</v>
      </c>
      <c r="E5933" s="65"/>
      <c r="F5933" s="65"/>
      <c r="G5933" s="65" t="s">
        <v>35</v>
      </c>
      <c r="H5933" s="67">
        <v>1</v>
      </c>
      <c r="I5933" s="67"/>
      <c r="J5933" s="70">
        <v>21</v>
      </c>
      <c r="K5933" s="70"/>
      <c r="L5933" s="70">
        <f>ROUND(ROUND(H5933,8)*J5933,2)</f>
        <v>21</v>
      </c>
    </row>
    <row r="5934" ht="15" customHeight="1" spans="1:12">
      <c r="A5934" s="2"/>
      <c r="B5934" s="2"/>
      <c r="C5934" s="2"/>
      <c r="D5934" s="2"/>
      <c r="E5934" s="2"/>
      <c r="F5934" s="2"/>
      <c r="G5934" s="2"/>
      <c r="H5934" s="68" t="s">
        <v>2424</v>
      </c>
      <c r="I5934" s="68"/>
      <c r="J5934" s="68"/>
      <c r="K5934" s="68"/>
      <c r="L5934" s="71">
        <f>SUM(L5933:L5933)</f>
        <v>21</v>
      </c>
    </row>
    <row r="5935" ht="15" customHeight="1" spans="1:12">
      <c r="A5935" s="63" t="s">
        <v>2389</v>
      </c>
      <c r="B5935" s="63"/>
      <c r="C5935" s="63"/>
      <c r="D5935" s="64" t="s">
        <v>4</v>
      </c>
      <c r="E5935" s="64"/>
      <c r="F5935" s="64"/>
      <c r="G5935" s="64" t="s">
        <v>2297</v>
      </c>
      <c r="H5935" s="64" t="s">
        <v>2298</v>
      </c>
      <c r="I5935" s="64"/>
      <c r="J5935" s="64" t="s">
        <v>2299</v>
      </c>
      <c r="K5935" s="64"/>
      <c r="L5935" s="64" t="s">
        <v>2300</v>
      </c>
    </row>
    <row r="5936" ht="15" customHeight="1" spans="1:12">
      <c r="A5936" s="65" t="s">
        <v>2395</v>
      </c>
      <c r="B5936" s="66" t="s">
        <v>2396</v>
      </c>
      <c r="C5936" s="66"/>
      <c r="D5936" s="65" t="s">
        <v>14</v>
      </c>
      <c r="E5936" s="65"/>
      <c r="F5936" s="65"/>
      <c r="G5936" s="65" t="s">
        <v>2392</v>
      </c>
      <c r="H5936" s="67">
        <v>0.2</v>
      </c>
      <c r="I5936" s="67"/>
      <c r="J5936" s="70">
        <v>23.23</v>
      </c>
      <c r="K5936" s="70"/>
      <c r="L5936" s="70">
        <f>ROUND(ROUND(H5936,8)*J5936,2)</f>
        <v>4.65</v>
      </c>
    </row>
    <row r="5937" ht="18" customHeight="1" spans="1:12">
      <c r="A5937" s="2"/>
      <c r="B5937" s="2"/>
      <c r="C5937" s="2"/>
      <c r="D5937" s="2"/>
      <c r="E5937" s="2"/>
      <c r="F5937" s="2"/>
      <c r="G5937" s="2"/>
      <c r="H5937" s="68" t="s">
        <v>2393</v>
      </c>
      <c r="I5937" s="68"/>
      <c r="J5937" s="68"/>
      <c r="K5937" s="68"/>
      <c r="L5937" s="71">
        <f>SUM(L5936:L5936)</f>
        <v>4.65</v>
      </c>
    </row>
    <row r="5938" ht="15" customHeight="1" spans="1:12">
      <c r="A5938" s="93" t="s">
        <v>4186</v>
      </c>
      <c r="B5938" s="93"/>
      <c r="C5938" s="93"/>
      <c r="D5938" s="93"/>
      <c r="E5938" s="2"/>
      <c r="F5938" s="2"/>
      <c r="G5938" s="2"/>
      <c r="H5938" s="69" t="s">
        <v>2318</v>
      </c>
      <c r="I5938" s="69"/>
      <c r="J5938" s="69"/>
      <c r="K5938" s="69"/>
      <c r="L5938" s="72">
        <v>25.65</v>
      </c>
    </row>
    <row r="5939" ht="2.1" customHeight="1" spans="1:12">
      <c r="A5939" s="93"/>
      <c r="B5939" s="93"/>
      <c r="C5939" s="93"/>
      <c r="D5939" s="93"/>
      <c r="E5939" s="2"/>
      <c r="F5939" s="2"/>
      <c r="G5939" s="2"/>
      <c r="H5939" s="2"/>
      <c r="I5939" s="2"/>
      <c r="J5939" s="2"/>
      <c r="K5939" s="2"/>
      <c r="L5939" s="2"/>
    </row>
    <row r="5940" ht="9.95" customHeight="1" spans="1:12">
      <c r="A5940" s="2"/>
      <c r="B5940" s="2"/>
      <c r="C5940" s="2"/>
      <c r="D5940" s="2"/>
      <c r="E5940" s="2"/>
      <c r="F5940" s="2"/>
      <c r="G5940" s="2"/>
      <c r="H5940" s="61"/>
      <c r="I5940" s="61"/>
      <c r="J5940" s="61"/>
      <c r="K5940" s="61"/>
      <c r="L5940" s="61"/>
    </row>
    <row r="5941" ht="27" customHeight="1" spans="1:12">
      <c r="A5941" s="62" t="s">
        <v>4195</v>
      </c>
      <c r="B5941" s="62"/>
      <c r="C5941" s="62"/>
      <c r="D5941" s="62"/>
      <c r="E5941" s="62"/>
      <c r="F5941" s="62"/>
      <c r="G5941" s="62"/>
      <c r="H5941" s="62"/>
      <c r="I5941" s="62"/>
      <c r="J5941" s="62"/>
      <c r="K5941" s="62"/>
      <c r="L5941" s="62"/>
    </row>
    <row r="5942" ht="15" customHeight="1" spans="1:12">
      <c r="A5942" s="63" t="s">
        <v>2413</v>
      </c>
      <c r="B5942" s="63"/>
      <c r="C5942" s="63"/>
      <c r="D5942" s="64" t="s">
        <v>4</v>
      </c>
      <c r="E5942" s="64"/>
      <c r="F5942" s="64"/>
      <c r="G5942" s="64" t="s">
        <v>2297</v>
      </c>
      <c r="H5942" s="64" t="s">
        <v>2298</v>
      </c>
      <c r="I5942" s="64"/>
      <c r="J5942" s="64" t="s">
        <v>2299</v>
      </c>
      <c r="K5942" s="64"/>
      <c r="L5942" s="64" t="s">
        <v>2300</v>
      </c>
    </row>
    <row r="5943" ht="38.1" customHeight="1" spans="1:12">
      <c r="A5943" s="65" t="s">
        <v>4191</v>
      </c>
      <c r="B5943" s="66" t="s">
        <v>4192</v>
      </c>
      <c r="C5943" s="66"/>
      <c r="D5943" s="65" t="s">
        <v>14</v>
      </c>
      <c r="E5943" s="65"/>
      <c r="F5943" s="65"/>
      <c r="G5943" s="65" t="s">
        <v>35</v>
      </c>
      <c r="H5943" s="67">
        <v>1</v>
      </c>
      <c r="I5943" s="67"/>
      <c r="J5943" s="70">
        <v>21</v>
      </c>
      <c r="K5943" s="70"/>
      <c r="L5943" s="70">
        <f>ROUND(ROUND(H5943,8)*J5943,2)</f>
        <v>21</v>
      </c>
    </row>
    <row r="5944" ht="15" customHeight="1" spans="1:12">
      <c r="A5944" s="2"/>
      <c r="B5944" s="2"/>
      <c r="C5944" s="2"/>
      <c r="D5944" s="2"/>
      <c r="E5944" s="2"/>
      <c r="F5944" s="2"/>
      <c r="G5944" s="2"/>
      <c r="H5944" s="68" t="s">
        <v>2424</v>
      </c>
      <c r="I5944" s="68"/>
      <c r="J5944" s="68"/>
      <c r="K5944" s="68"/>
      <c r="L5944" s="71">
        <f>SUM(L5943:L5943)</f>
        <v>21</v>
      </c>
    </row>
    <row r="5945" ht="15" customHeight="1" spans="1:12">
      <c r="A5945" s="63" t="s">
        <v>2389</v>
      </c>
      <c r="B5945" s="63"/>
      <c r="C5945" s="63"/>
      <c r="D5945" s="64" t="s">
        <v>4</v>
      </c>
      <c r="E5945" s="64"/>
      <c r="F5945" s="64"/>
      <c r="G5945" s="64" t="s">
        <v>2297</v>
      </c>
      <c r="H5945" s="64" t="s">
        <v>2298</v>
      </c>
      <c r="I5945" s="64"/>
      <c r="J5945" s="64" t="s">
        <v>2299</v>
      </c>
      <c r="K5945" s="64"/>
      <c r="L5945" s="64" t="s">
        <v>2300</v>
      </c>
    </row>
    <row r="5946" ht="21" customHeight="1" spans="1:12">
      <c r="A5946" s="65" t="s">
        <v>2612</v>
      </c>
      <c r="B5946" s="66" t="s">
        <v>2613</v>
      </c>
      <c r="C5946" s="66"/>
      <c r="D5946" s="65" t="s">
        <v>14</v>
      </c>
      <c r="E5946" s="65"/>
      <c r="F5946" s="65"/>
      <c r="G5946" s="65" t="s">
        <v>2392</v>
      </c>
      <c r="H5946" s="67">
        <v>0.06422</v>
      </c>
      <c r="I5946" s="67"/>
      <c r="J5946" s="70">
        <v>23.87</v>
      </c>
      <c r="K5946" s="70"/>
      <c r="L5946" s="70">
        <f>ROUND(ROUND(H5946,8)*J5946,2)</f>
        <v>1.53</v>
      </c>
    </row>
    <row r="5947" ht="21" customHeight="1" spans="1:12">
      <c r="A5947" s="65" t="s">
        <v>2523</v>
      </c>
      <c r="B5947" s="66" t="s">
        <v>2524</v>
      </c>
      <c r="C5947" s="66"/>
      <c r="D5947" s="65" t="s">
        <v>14</v>
      </c>
      <c r="E5947" s="65"/>
      <c r="F5947" s="65"/>
      <c r="G5947" s="65" t="s">
        <v>2392</v>
      </c>
      <c r="H5947" s="67">
        <v>0.081736</v>
      </c>
      <c r="I5947" s="67"/>
      <c r="J5947" s="70">
        <v>31.88</v>
      </c>
      <c r="K5947" s="70"/>
      <c r="L5947" s="70">
        <f>ROUND(ROUND(H5947,8)*J5947,2)</f>
        <v>2.61</v>
      </c>
    </row>
    <row r="5948" ht="18" customHeight="1" spans="1:12">
      <c r="A5948" s="2"/>
      <c r="B5948" s="2"/>
      <c r="C5948" s="2"/>
      <c r="D5948" s="2"/>
      <c r="E5948" s="2"/>
      <c r="F5948" s="2"/>
      <c r="G5948" s="2"/>
      <c r="H5948" s="68" t="s">
        <v>2393</v>
      </c>
      <c r="I5948" s="68"/>
      <c r="J5948" s="68"/>
      <c r="K5948" s="68"/>
      <c r="L5948" s="71">
        <f>SUM(L5946:L5947)</f>
        <v>4.14</v>
      </c>
    </row>
    <row r="5949" ht="15" customHeight="1" spans="1:12">
      <c r="A5949" s="93" t="s">
        <v>4186</v>
      </c>
      <c r="B5949" s="93"/>
      <c r="C5949" s="93"/>
      <c r="D5949" s="93"/>
      <c r="E5949" s="2"/>
      <c r="F5949" s="2"/>
      <c r="G5949" s="2"/>
      <c r="H5949" s="69" t="s">
        <v>2318</v>
      </c>
      <c r="I5949" s="69"/>
      <c r="J5949" s="69"/>
      <c r="K5949" s="69"/>
      <c r="L5949" s="72">
        <v>25.14</v>
      </c>
    </row>
    <row r="5950" ht="2.1" customHeight="1" spans="1:12">
      <c r="A5950" s="93"/>
      <c r="B5950" s="93"/>
      <c r="C5950" s="93"/>
      <c r="D5950" s="93"/>
      <c r="E5950" s="2"/>
      <c r="F5950" s="2"/>
      <c r="G5950" s="2"/>
      <c r="H5950" s="2"/>
      <c r="I5950" s="2"/>
      <c r="J5950" s="2"/>
      <c r="K5950" s="2"/>
      <c r="L5950" s="2"/>
    </row>
    <row r="5951" ht="9.95" customHeight="1" spans="1:12">
      <c r="A5951" s="2"/>
      <c r="B5951" s="2"/>
      <c r="C5951" s="2"/>
      <c r="D5951" s="2"/>
      <c r="E5951" s="2"/>
      <c r="F5951" s="2"/>
      <c r="G5951" s="2"/>
      <c r="H5951" s="61"/>
      <c r="I5951" s="61"/>
      <c r="J5951" s="61"/>
      <c r="K5951" s="61"/>
      <c r="L5951" s="61"/>
    </row>
    <row r="5952" ht="20.1" customHeight="1" spans="1:12">
      <c r="A5952" s="62" t="s">
        <v>4196</v>
      </c>
      <c r="B5952" s="62"/>
      <c r="C5952" s="62"/>
      <c r="D5952" s="62"/>
      <c r="E5952" s="62"/>
      <c r="F5952" s="62"/>
      <c r="G5952" s="62"/>
      <c r="H5952" s="62"/>
      <c r="I5952" s="62"/>
      <c r="J5952" s="62"/>
      <c r="K5952" s="62"/>
      <c r="L5952" s="62"/>
    </row>
    <row r="5953" ht="15" customHeight="1" spans="1:12">
      <c r="A5953" s="63" t="s">
        <v>2413</v>
      </c>
      <c r="B5953" s="63"/>
      <c r="C5953" s="63"/>
      <c r="D5953" s="64" t="s">
        <v>4</v>
      </c>
      <c r="E5953" s="64"/>
      <c r="F5953" s="64"/>
      <c r="G5953" s="64" t="s">
        <v>2297</v>
      </c>
      <c r="H5953" s="64" t="s">
        <v>2298</v>
      </c>
      <c r="I5953" s="64"/>
      <c r="J5953" s="64" t="s">
        <v>2299</v>
      </c>
      <c r="K5953" s="64"/>
      <c r="L5953" s="64" t="s">
        <v>2300</v>
      </c>
    </row>
    <row r="5954" ht="38.1" customHeight="1" spans="1:12">
      <c r="A5954" s="65" t="s">
        <v>4197</v>
      </c>
      <c r="B5954" s="66" t="s">
        <v>4198</v>
      </c>
      <c r="C5954" s="66"/>
      <c r="D5954" s="65" t="s">
        <v>14</v>
      </c>
      <c r="E5954" s="65"/>
      <c r="F5954" s="65"/>
      <c r="G5954" s="65" t="s">
        <v>35</v>
      </c>
      <c r="H5954" s="67">
        <v>1</v>
      </c>
      <c r="I5954" s="67"/>
      <c r="J5954" s="70">
        <v>12.55</v>
      </c>
      <c r="K5954" s="70"/>
      <c r="L5954" s="70">
        <f>ROUND(ROUND(H5954,8)*J5954,2)</f>
        <v>12.55</v>
      </c>
    </row>
    <row r="5955" ht="15" customHeight="1" spans="1:12">
      <c r="A5955" s="2"/>
      <c r="B5955" s="2"/>
      <c r="C5955" s="2"/>
      <c r="D5955" s="2"/>
      <c r="E5955" s="2"/>
      <c r="F5955" s="2"/>
      <c r="G5955" s="2"/>
      <c r="H5955" s="68" t="s">
        <v>2424</v>
      </c>
      <c r="I5955" s="68"/>
      <c r="J5955" s="68"/>
      <c r="K5955" s="68"/>
      <c r="L5955" s="71">
        <f>SUM(L5954:L5954)</f>
        <v>12.55</v>
      </c>
    </row>
    <row r="5956" ht="15" customHeight="1" spans="1:12">
      <c r="A5956" s="63" t="s">
        <v>2389</v>
      </c>
      <c r="B5956" s="63"/>
      <c r="C5956" s="63"/>
      <c r="D5956" s="64" t="s">
        <v>4</v>
      </c>
      <c r="E5956" s="64"/>
      <c r="F5956" s="64"/>
      <c r="G5956" s="64" t="s">
        <v>2297</v>
      </c>
      <c r="H5956" s="64" t="s">
        <v>2298</v>
      </c>
      <c r="I5956" s="64"/>
      <c r="J5956" s="64" t="s">
        <v>2299</v>
      </c>
      <c r="K5956" s="64"/>
      <c r="L5956" s="64" t="s">
        <v>2300</v>
      </c>
    </row>
    <row r="5957" ht="15" customHeight="1" spans="1:12">
      <c r="A5957" s="65" t="s">
        <v>2395</v>
      </c>
      <c r="B5957" s="66" t="s">
        <v>2396</v>
      </c>
      <c r="C5957" s="66"/>
      <c r="D5957" s="65" t="s">
        <v>14</v>
      </c>
      <c r="E5957" s="65"/>
      <c r="F5957" s="65"/>
      <c r="G5957" s="65" t="s">
        <v>2392</v>
      </c>
      <c r="H5957" s="67">
        <v>0.2</v>
      </c>
      <c r="I5957" s="67"/>
      <c r="J5957" s="70">
        <v>23.23</v>
      </c>
      <c r="K5957" s="70"/>
      <c r="L5957" s="70">
        <f>ROUND(ROUND(H5957,8)*J5957,2)</f>
        <v>4.65</v>
      </c>
    </row>
    <row r="5958" ht="18" customHeight="1" spans="1:12">
      <c r="A5958" s="2"/>
      <c r="B5958" s="2"/>
      <c r="C5958" s="2"/>
      <c r="D5958" s="2"/>
      <c r="E5958" s="2"/>
      <c r="F5958" s="2"/>
      <c r="G5958" s="2"/>
      <c r="H5958" s="68" t="s">
        <v>2393</v>
      </c>
      <c r="I5958" s="68"/>
      <c r="J5958" s="68"/>
      <c r="K5958" s="68"/>
      <c r="L5958" s="71">
        <f>SUM(L5957:L5957)</f>
        <v>4.65</v>
      </c>
    </row>
    <row r="5959" ht="15" customHeight="1" spans="1:12">
      <c r="A5959" s="93" t="s">
        <v>4199</v>
      </c>
      <c r="B5959" s="93"/>
      <c r="C5959" s="93"/>
      <c r="D5959" s="93"/>
      <c r="E5959" s="2"/>
      <c r="F5959" s="2"/>
      <c r="G5959" s="2"/>
      <c r="H5959" s="69" t="s">
        <v>2318</v>
      </c>
      <c r="I5959" s="69"/>
      <c r="J5959" s="69"/>
      <c r="K5959" s="69"/>
      <c r="L5959" s="72">
        <v>17.2</v>
      </c>
    </row>
    <row r="5960" ht="2.1" customHeight="1" spans="1:12">
      <c r="A5960" s="93"/>
      <c r="B5960" s="93"/>
      <c r="C5960" s="93"/>
      <c r="D5960" s="93"/>
      <c r="E5960" s="2"/>
      <c r="F5960" s="2"/>
      <c r="G5960" s="2"/>
      <c r="H5960" s="2"/>
      <c r="I5960" s="2"/>
      <c r="J5960" s="2"/>
      <c r="K5960" s="2"/>
      <c r="L5960" s="2"/>
    </row>
    <row r="5961" ht="9.95" customHeight="1" spans="1:12">
      <c r="A5961" s="2"/>
      <c r="B5961" s="2"/>
      <c r="C5961" s="2"/>
      <c r="D5961" s="2"/>
      <c r="E5961" s="2"/>
      <c r="F5961" s="2"/>
      <c r="G5961" s="2"/>
      <c r="H5961" s="61"/>
      <c r="I5961" s="61"/>
      <c r="J5961" s="61"/>
      <c r="K5961" s="61"/>
      <c r="L5961" s="61"/>
    </row>
    <row r="5962" ht="27" customHeight="1" spans="1:12">
      <c r="A5962" s="62" t="s">
        <v>4200</v>
      </c>
      <c r="B5962" s="62"/>
      <c r="C5962" s="62"/>
      <c r="D5962" s="62"/>
      <c r="E5962" s="62"/>
      <c r="F5962" s="62"/>
      <c r="G5962" s="62"/>
      <c r="H5962" s="62"/>
      <c r="I5962" s="62"/>
      <c r="J5962" s="62"/>
      <c r="K5962" s="62"/>
      <c r="L5962" s="62"/>
    </row>
    <row r="5963" ht="15" customHeight="1" spans="1:12">
      <c r="A5963" s="63" t="s">
        <v>2413</v>
      </c>
      <c r="B5963" s="63"/>
      <c r="C5963" s="63"/>
      <c r="D5963" s="64" t="s">
        <v>4</v>
      </c>
      <c r="E5963" s="64"/>
      <c r="F5963" s="64"/>
      <c r="G5963" s="64" t="s">
        <v>2297</v>
      </c>
      <c r="H5963" s="64" t="s">
        <v>2298</v>
      </c>
      <c r="I5963" s="64"/>
      <c r="J5963" s="64" t="s">
        <v>2299</v>
      </c>
      <c r="K5963" s="64"/>
      <c r="L5963" s="64" t="s">
        <v>2300</v>
      </c>
    </row>
    <row r="5964" ht="38.1" customHeight="1" spans="1:12">
      <c r="A5964" s="65" t="s">
        <v>4201</v>
      </c>
      <c r="B5964" s="66" t="s">
        <v>4202</v>
      </c>
      <c r="C5964" s="66"/>
      <c r="D5964" s="65" t="s">
        <v>14</v>
      </c>
      <c r="E5964" s="65"/>
      <c r="F5964" s="65"/>
      <c r="G5964" s="65" t="s">
        <v>35</v>
      </c>
      <c r="H5964" s="67">
        <v>1</v>
      </c>
      <c r="I5964" s="67"/>
      <c r="J5964" s="70">
        <v>29.79</v>
      </c>
      <c r="K5964" s="70"/>
      <c r="L5964" s="70">
        <f>ROUND(ROUND(H5964,8)*J5964,2)</f>
        <v>29.79</v>
      </c>
    </row>
    <row r="5965" ht="15" customHeight="1" spans="1:12">
      <c r="A5965" s="2"/>
      <c r="B5965" s="2"/>
      <c r="C5965" s="2"/>
      <c r="D5965" s="2"/>
      <c r="E5965" s="2"/>
      <c r="F5965" s="2"/>
      <c r="G5965" s="2"/>
      <c r="H5965" s="68" t="s">
        <v>2424</v>
      </c>
      <c r="I5965" s="68"/>
      <c r="J5965" s="68"/>
      <c r="K5965" s="68"/>
      <c r="L5965" s="71">
        <f>SUM(L5964:L5964)</f>
        <v>29.79</v>
      </c>
    </row>
    <row r="5966" ht="15" customHeight="1" spans="1:12">
      <c r="A5966" s="63" t="s">
        <v>2389</v>
      </c>
      <c r="B5966" s="63"/>
      <c r="C5966" s="63"/>
      <c r="D5966" s="64" t="s">
        <v>4</v>
      </c>
      <c r="E5966" s="64"/>
      <c r="F5966" s="64"/>
      <c r="G5966" s="64" t="s">
        <v>2297</v>
      </c>
      <c r="H5966" s="64" t="s">
        <v>2298</v>
      </c>
      <c r="I5966" s="64"/>
      <c r="J5966" s="64" t="s">
        <v>2299</v>
      </c>
      <c r="K5966" s="64"/>
      <c r="L5966" s="64" t="s">
        <v>2300</v>
      </c>
    </row>
    <row r="5967" ht="15" customHeight="1" spans="1:12">
      <c r="A5967" s="65" t="s">
        <v>2395</v>
      </c>
      <c r="B5967" s="66" t="s">
        <v>2396</v>
      </c>
      <c r="C5967" s="66"/>
      <c r="D5967" s="65" t="s">
        <v>14</v>
      </c>
      <c r="E5967" s="65"/>
      <c r="F5967" s="65"/>
      <c r="G5967" s="65" t="s">
        <v>2392</v>
      </c>
      <c r="H5967" s="67">
        <v>0.2</v>
      </c>
      <c r="I5967" s="67"/>
      <c r="J5967" s="70">
        <v>23.23</v>
      </c>
      <c r="K5967" s="70"/>
      <c r="L5967" s="70">
        <f>ROUND(ROUND(H5967,8)*J5967,2)</f>
        <v>4.65</v>
      </c>
    </row>
    <row r="5968" ht="18" customHeight="1" spans="1:12">
      <c r="A5968" s="2"/>
      <c r="B5968" s="2"/>
      <c r="C5968" s="2"/>
      <c r="D5968" s="2"/>
      <c r="E5968" s="2"/>
      <c r="F5968" s="2"/>
      <c r="G5968" s="2"/>
      <c r="H5968" s="68" t="s">
        <v>2393</v>
      </c>
      <c r="I5968" s="68"/>
      <c r="J5968" s="68"/>
      <c r="K5968" s="68"/>
      <c r="L5968" s="71">
        <f>SUM(L5967:L5967)</f>
        <v>4.65</v>
      </c>
    </row>
    <row r="5969" ht="15" customHeight="1" spans="1:12">
      <c r="A5969" s="93" t="s">
        <v>4199</v>
      </c>
      <c r="B5969" s="93"/>
      <c r="C5969" s="93"/>
      <c r="D5969" s="93"/>
      <c r="E5969" s="2"/>
      <c r="F5969" s="2"/>
      <c r="G5969" s="2"/>
      <c r="H5969" s="69" t="s">
        <v>2318</v>
      </c>
      <c r="I5969" s="69"/>
      <c r="J5969" s="69"/>
      <c r="K5969" s="69"/>
      <c r="L5969" s="72">
        <v>34.44</v>
      </c>
    </row>
    <row r="5970" ht="2.1" customHeight="1" spans="1:12">
      <c r="A5970" s="93"/>
      <c r="B5970" s="93"/>
      <c r="C5970" s="93"/>
      <c r="D5970" s="93"/>
      <c r="E5970" s="2"/>
      <c r="F5970" s="2"/>
      <c r="G5970" s="2"/>
      <c r="H5970" s="2"/>
      <c r="I5970" s="2"/>
      <c r="J5970" s="2"/>
      <c r="K5970" s="2"/>
      <c r="L5970" s="2"/>
    </row>
    <row r="5971" ht="9.95" customHeight="1" spans="1:12">
      <c r="A5971" s="2"/>
      <c r="B5971" s="2"/>
      <c r="C5971" s="2"/>
      <c r="D5971" s="2"/>
      <c r="E5971" s="2"/>
      <c r="F5971" s="2"/>
      <c r="G5971" s="2"/>
      <c r="H5971" s="61"/>
      <c r="I5971" s="61"/>
      <c r="J5971" s="61"/>
      <c r="K5971" s="61"/>
      <c r="L5971" s="61"/>
    </row>
    <row r="5972" ht="20.1" customHeight="1" spans="1:12">
      <c r="A5972" s="62" t="s">
        <v>4203</v>
      </c>
      <c r="B5972" s="62"/>
      <c r="C5972" s="62"/>
      <c r="D5972" s="62"/>
      <c r="E5972" s="62"/>
      <c r="F5972" s="62"/>
      <c r="G5972" s="62"/>
      <c r="H5972" s="62"/>
      <c r="I5972" s="62"/>
      <c r="J5972" s="62"/>
      <c r="K5972" s="62"/>
      <c r="L5972" s="62"/>
    </row>
    <row r="5973" ht="15" customHeight="1" spans="1:12">
      <c r="A5973" s="63" t="s">
        <v>2413</v>
      </c>
      <c r="B5973" s="63"/>
      <c r="C5973" s="63"/>
      <c r="D5973" s="64" t="s">
        <v>4</v>
      </c>
      <c r="E5973" s="64"/>
      <c r="F5973" s="64"/>
      <c r="G5973" s="64" t="s">
        <v>2297</v>
      </c>
      <c r="H5973" s="64" t="s">
        <v>2298</v>
      </c>
      <c r="I5973" s="64"/>
      <c r="J5973" s="64" t="s">
        <v>2299</v>
      </c>
      <c r="K5973" s="64"/>
      <c r="L5973" s="64" t="s">
        <v>2300</v>
      </c>
    </row>
    <row r="5974" ht="38.1" customHeight="1" spans="1:12">
      <c r="A5974" s="65" t="s">
        <v>4204</v>
      </c>
      <c r="B5974" s="66" t="s">
        <v>4205</v>
      </c>
      <c r="C5974" s="66"/>
      <c r="D5974" s="65" t="s">
        <v>14</v>
      </c>
      <c r="E5974" s="65"/>
      <c r="F5974" s="65"/>
      <c r="G5974" s="65" t="s">
        <v>35</v>
      </c>
      <c r="H5974" s="67">
        <v>1</v>
      </c>
      <c r="I5974" s="67"/>
      <c r="J5974" s="70">
        <v>24.29</v>
      </c>
      <c r="K5974" s="70"/>
      <c r="L5974" s="70">
        <f>ROUND(ROUND(H5974,8)*J5974,2)</f>
        <v>24.29</v>
      </c>
    </row>
    <row r="5975" ht="15" customHeight="1" spans="1:12">
      <c r="A5975" s="2"/>
      <c r="B5975" s="2"/>
      <c r="C5975" s="2"/>
      <c r="D5975" s="2"/>
      <c r="E5975" s="2"/>
      <c r="F5975" s="2"/>
      <c r="G5975" s="2"/>
      <c r="H5975" s="68" t="s">
        <v>2424</v>
      </c>
      <c r="I5975" s="68"/>
      <c r="J5975" s="68"/>
      <c r="K5975" s="68"/>
      <c r="L5975" s="71">
        <f>SUM(L5974:L5974)</f>
        <v>24.29</v>
      </c>
    </row>
    <row r="5976" ht="15" customHeight="1" spans="1:12">
      <c r="A5976" s="63" t="s">
        <v>2389</v>
      </c>
      <c r="B5976" s="63"/>
      <c r="C5976" s="63"/>
      <c r="D5976" s="64" t="s">
        <v>4</v>
      </c>
      <c r="E5976" s="64"/>
      <c r="F5976" s="64"/>
      <c r="G5976" s="64" t="s">
        <v>2297</v>
      </c>
      <c r="H5976" s="64" t="s">
        <v>2298</v>
      </c>
      <c r="I5976" s="64"/>
      <c r="J5976" s="64" t="s">
        <v>2299</v>
      </c>
      <c r="K5976" s="64"/>
      <c r="L5976" s="64" t="s">
        <v>2300</v>
      </c>
    </row>
    <row r="5977" ht="15" customHeight="1" spans="1:12">
      <c r="A5977" s="65" t="s">
        <v>2395</v>
      </c>
      <c r="B5977" s="66" t="s">
        <v>2396</v>
      </c>
      <c r="C5977" s="66"/>
      <c r="D5977" s="65" t="s">
        <v>14</v>
      </c>
      <c r="E5977" s="65"/>
      <c r="F5977" s="65"/>
      <c r="G5977" s="65" t="s">
        <v>2392</v>
      </c>
      <c r="H5977" s="67">
        <v>0.2</v>
      </c>
      <c r="I5977" s="67"/>
      <c r="J5977" s="70">
        <v>23.23</v>
      </c>
      <c r="K5977" s="70"/>
      <c r="L5977" s="70">
        <f>ROUND(ROUND(H5977,8)*J5977,2)</f>
        <v>4.65</v>
      </c>
    </row>
    <row r="5978" ht="18" customHeight="1" spans="1:12">
      <c r="A5978" s="2"/>
      <c r="B5978" s="2"/>
      <c r="C5978" s="2"/>
      <c r="D5978" s="2"/>
      <c r="E5978" s="2"/>
      <c r="F5978" s="2"/>
      <c r="G5978" s="2"/>
      <c r="H5978" s="68" t="s">
        <v>2393</v>
      </c>
      <c r="I5978" s="68"/>
      <c r="J5978" s="68"/>
      <c r="K5978" s="68"/>
      <c r="L5978" s="71">
        <f>SUM(L5977:L5977)</f>
        <v>4.65</v>
      </c>
    </row>
    <row r="5979" ht="15" customHeight="1" spans="1:12">
      <c r="A5979" s="93" t="s">
        <v>4186</v>
      </c>
      <c r="B5979" s="93"/>
      <c r="C5979" s="93"/>
      <c r="D5979" s="93"/>
      <c r="E5979" s="2"/>
      <c r="F5979" s="2"/>
      <c r="G5979" s="2"/>
      <c r="H5979" s="69" t="s">
        <v>2318</v>
      </c>
      <c r="I5979" s="69"/>
      <c r="J5979" s="69"/>
      <c r="K5979" s="69"/>
      <c r="L5979" s="72">
        <v>28.94</v>
      </c>
    </row>
    <row r="5980" ht="2.1" customHeight="1" spans="1:12">
      <c r="A5980" s="93"/>
      <c r="B5980" s="93"/>
      <c r="C5980" s="93"/>
      <c r="D5980" s="93"/>
      <c r="E5980" s="2"/>
      <c r="F5980" s="2"/>
      <c r="G5980" s="2"/>
      <c r="H5980" s="2"/>
      <c r="I5980" s="2"/>
      <c r="J5980" s="2"/>
      <c r="K5980" s="2"/>
      <c r="L5980" s="2"/>
    </row>
    <row r="5981" ht="9.95" customHeight="1" spans="1:12">
      <c r="A5981" s="2"/>
      <c r="B5981" s="2"/>
      <c r="C5981" s="2"/>
      <c r="D5981" s="2"/>
      <c r="E5981" s="2"/>
      <c r="F5981" s="2"/>
      <c r="G5981" s="2"/>
      <c r="H5981" s="61"/>
      <c r="I5981" s="61"/>
      <c r="J5981" s="61"/>
      <c r="K5981" s="61"/>
      <c r="L5981" s="61"/>
    </row>
    <row r="5982" ht="20.1" customHeight="1" spans="1:12">
      <c r="A5982" s="62" t="s">
        <v>4206</v>
      </c>
      <c r="B5982" s="62"/>
      <c r="C5982" s="62"/>
      <c r="D5982" s="62"/>
      <c r="E5982" s="62"/>
      <c r="F5982" s="62"/>
      <c r="G5982" s="62"/>
      <c r="H5982" s="62"/>
      <c r="I5982" s="62"/>
      <c r="J5982" s="62"/>
      <c r="K5982" s="62"/>
      <c r="L5982" s="62"/>
    </row>
    <row r="5983" ht="15" customHeight="1" spans="1:12">
      <c r="A5983" s="63" t="s">
        <v>2413</v>
      </c>
      <c r="B5983" s="63"/>
      <c r="C5983" s="63"/>
      <c r="D5983" s="64" t="s">
        <v>4</v>
      </c>
      <c r="E5983" s="64"/>
      <c r="F5983" s="64"/>
      <c r="G5983" s="64" t="s">
        <v>2297</v>
      </c>
      <c r="H5983" s="64" t="s">
        <v>2298</v>
      </c>
      <c r="I5983" s="64"/>
      <c r="J5983" s="64" t="s">
        <v>2299</v>
      </c>
      <c r="K5983" s="64"/>
      <c r="L5983" s="64" t="s">
        <v>2300</v>
      </c>
    </row>
    <row r="5984" ht="38.1" customHeight="1" spans="1:12">
      <c r="A5984" s="65" t="s">
        <v>4204</v>
      </c>
      <c r="B5984" s="66" t="s">
        <v>4205</v>
      </c>
      <c r="C5984" s="66"/>
      <c r="D5984" s="65" t="s">
        <v>14</v>
      </c>
      <c r="E5984" s="65"/>
      <c r="F5984" s="65"/>
      <c r="G5984" s="65" t="s">
        <v>35</v>
      </c>
      <c r="H5984" s="67">
        <v>1</v>
      </c>
      <c r="I5984" s="67"/>
      <c r="J5984" s="70">
        <v>24.29</v>
      </c>
      <c r="K5984" s="70"/>
      <c r="L5984" s="70">
        <f>ROUND(ROUND(H5984,8)*J5984,2)</f>
        <v>24.29</v>
      </c>
    </row>
    <row r="5985" ht="15" customHeight="1" spans="1:12">
      <c r="A5985" s="2"/>
      <c r="B5985" s="2"/>
      <c r="C5985" s="2"/>
      <c r="D5985" s="2"/>
      <c r="E5985" s="2"/>
      <c r="F5985" s="2"/>
      <c r="G5985" s="2"/>
      <c r="H5985" s="68" t="s">
        <v>2424</v>
      </c>
      <c r="I5985" s="68"/>
      <c r="J5985" s="68"/>
      <c r="K5985" s="68"/>
      <c r="L5985" s="71">
        <f>SUM(L5984:L5984)</f>
        <v>24.29</v>
      </c>
    </row>
    <row r="5986" ht="15" customHeight="1" spans="1:12">
      <c r="A5986" s="63" t="s">
        <v>2389</v>
      </c>
      <c r="B5986" s="63"/>
      <c r="C5986" s="63"/>
      <c r="D5986" s="64" t="s">
        <v>4</v>
      </c>
      <c r="E5986" s="64"/>
      <c r="F5986" s="64"/>
      <c r="G5986" s="64" t="s">
        <v>2297</v>
      </c>
      <c r="H5986" s="64" t="s">
        <v>2298</v>
      </c>
      <c r="I5986" s="64"/>
      <c r="J5986" s="64" t="s">
        <v>2299</v>
      </c>
      <c r="K5986" s="64"/>
      <c r="L5986" s="64" t="s">
        <v>2300</v>
      </c>
    </row>
    <row r="5987" ht="15" customHeight="1" spans="1:12">
      <c r="A5987" s="65" t="s">
        <v>2395</v>
      </c>
      <c r="B5987" s="66" t="s">
        <v>2396</v>
      </c>
      <c r="C5987" s="66"/>
      <c r="D5987" s="65" t="s">
        <v>14</v>
      </c>
      <c r="E5987" s="65"/>
      <c r="F5987" s="65"/>
      <c r="G5987" s="65" t="s">
        <v>2392</v>
      </c>
      <c r="H5987" s="67">
        <v>0.2</v>
      </c>
      <c r="I5987" s="67"/>
      <c r="J5987" s="70">
        <v>23.23</v>
      </c>
      <c r="K5987" s="70"/>
      <c r="L5987" s="70">
        <f>ROUND(ROUND(H5987,8)*J5987,2)</f>
        <v>4.65</v>
      </c>
    </row>
    <row r="5988" ht="18" customHeight="1" spans="1:12">
      <c r="A5988" s="2"/>
      <c r="B5988" s="2"/>
      <c r="C5988" s="2"/>
      <c r="D5988" s="2"/>
      <c r="E5988" s="2"/>
      <c r="F5988" s="2"/>
      <c r="G5988" s="2"/>
      <c r="H5988" s="68" t="s">
        <v>2393</v>
      </c>
      <c r="I5988" s="68"/>
      <c r="J5988" s="68"/>
      <c r="K5988" s="68"/>
      <c r="L5988" s="71">
        <f>SUM(L5987:L5987)</f>
        <v>4.65</v>
      </c>
    </row>
    <row r="5989" ht="15" customHeight="1" spans="1:12">
      <c r="A5989" s="93" t="s">
        <v>4186</v>
      </c>
      <c r="B5989" s="93"/>
      <c r="C5989" s="93"/>
      <c r="D5989" s="93"/>
      <c r="E5989" s="2"/>
      <c r="F5989" s="2"/>
      <c r="G5989" s="2"/>
      <c r="H5989" s="69" t="s">
        <v>2318</v>
      </c>
      <c r="I5989" s="69"/>
      <c r="J5989" s="69"/>
      <c r="K5989" s="69"/>
      <c r="L5989" s="72">
        <v>28.94</v>
      </c>
    </row>
    <row r="5990" ht="2.1" customHeight="1" spans="1:12">
      <c r="A5990" s="93"/>
      <c r="B5990" s="93"/>
      <c r="C5990" s="93"/>
      <c r="D5990" s="93"/>
      <c r="E5990" s="2"/>
      <c r="F5990" s="2"/>
      <c r="G5990" s="2"/>
      <c r="H5990" s="2"/>
      <c r="I5990" s="2"/>
      <c r="J5990" s="2"/>
      <c r="K5990" s="2"/>
      <c r="L5990" s="2"/>
    </row>
    <row r="5991" ht="9.95" customHeight="1" spans="1:12">
      <c r="A5991" s="2"/>
      <c r="B5991" s="2"/>
      <c r="C5991" s="2"/>
      <c r="D5991" s="2"/>
      <c r="E5991" s="2"/>
      <c r="F5991" s="2"/>
      <c r="G5991" s="2"/>
      <c r="H5991" s="61"/>
      <c r="I5991" s="61"/>
      <c r="J5991" s="61"/>
      <c r="K5991" s="61"/>
      <c r="L5991" s="61"/>
    </row>
    <row r="5992" ht="20.1" customHeight="1" spans="1:12">
      <c r="A5992" s="62" t="s">
        <v>4207</v>
      </c>
      <c r="B5992" s="62"/>
      <c r="C5992" s="62"/>
      <c r="D5992" s="62"/>
      <c r="E5992" s="62"/>
      <c r="F5992" s="62"/>
      <c r="G5992" s="62"/>
      <c r="H5992" s="62"/>
      <c r="I5992" s="62"/>
      <c r="J5992" s="62"/>
      <c r="K5992" s="62"/>
      <c r="L5992" s="62"/>
    </row>
    <row r="5993" ht="15" customHeight="1" spans="1:12">
      <c r="A5993" s="63" t="s">
        <v>2413</v>
      </c>
      <c r="B5993" s="63"/>
      <c r="C5993" s="63"/>
      <c r="D5993" s="64" t="s">
        <v>4</v>
      </c>
      <c r="E5993" s="64"/>
      <c r="F5993" s="64"/>
      <c r="G5993" s="64" t="s">
        <v>2297</v>
      </c>
      <c r="H5993" s="64" t="s">
        <v>2298</v>
      </c>
      <c r="I5993" s="64"/>
      <c r="J5993" s="64" t="s">
        <v>2299</v>
      </c>
      <c r="K5993" s="64"/>
      <c r="L5993" s="64" t="s">
        <v>2300</v>
      </c>
    </row>
    <row r="5994" ht="21" customHeight="1" spans="1:12">
      <c r="A5994" s="65" t="s">
        <v>4208</v>
      </c>
      <c r="B5994" s="66" t="s">
        <v>4209</v>
      </c>
      <c r="C5994" s="66"/>
      <c r="D5994" s="65" t="s">
        <v>14</v>
      </c>
      <c r="E5994" s="65"/>
      <c r="F5994" s="65"/>
      <c r="G5994" s="65" t="s">
        <v>146</v>
      </c>
      <c r="H5994" s="67">
        <v>1.039</v>
      </c>
      <c r="I5994" s="67"/>
      <c r="J5994" s="70">
        <v>38.97</v>
      </c>
      <c r="K5994" s="70"/>
      <c r="L5994" s="70">
        <f>TRUNC(TRUNC(H5994,8)*J5994,2)</f>
        <v>40.48</v>
      </c>
    </row>
    <row r="5995" ht="15" customHeight="1" spans="1:12">
      <c r="A5995" s="2"/>
      <c r="B5995" s="2"/>
      <c r="C5995" s="2"/>
      <c r="D5995" s="2"/>
      <c r="E5995" s="2"/>
      <c r="F5995" s="2"/>
      <c r="G5995" s="2"/>
      <c r="H5995" s="68" t="s">
        <v>2424</v>
      </c>
      <c r="I5995" s="68"/>
      <c r="J5995" s="68"/>
      <c r="K5995" s="68"/>
      <c r="L5995" s="71">
        <f>SUM(L5994:L5994)</f>
        <v>40.48</v>
      </c>
    </row>
    <row r="5996" ht="15" customHeight="1" spans="1:12">
      <c r="A5996" s="63" t="s">
        <v>2389</v>
      </c>
      <c r="B5996" s="63"/>
      <c r="C5996" s="63"/>
      <c r="D5996" s="64" t="s">
        <v>4</v>
      </c>
      <c r="E5996" s="64"/>
      <c r="F5996" s="64"/>
      <c r="G5996" s="64" t="s">
        <v>2297</v>
      </c>
      <c r="H5996" s="64" t="s">
        <v>2298</v>
      </c>
      <c r="I5996" s="64"/>
      <c r="J5996" s="64" t="s">
        <v>2299</v>
      </c>
      <c r="K5996" s="64"/>
      <c r="L5996" s="64" t="s">
        <v>2300</v>
      </c>
    </row>
    <row r="5997" ht="21" customHeight="1" spans="1:12">
      <c r="A5997" s="65" t="s">
        <v>2673</v>
      </c>
      <c r="B5997" s="66" t="s">
        <v>2674</v>
      </c>
      <c r="C5997" s="66"/>
      <c r="D5997" s="65" t="s">
        <v>14</v>
      </c>
      <c r="E5997" s="65"/>
      <c r="F5997" s="65"/>
      <c r="G5997" s="65" t="s">
        <v>2392</v>
      </c>
      <c r="H5997" s="67">
        <v>0.163</v>
      </c>
      <c r="I5997" s="67"/>
      <c r="J5997" s="70">
        <v>23.37</v>
      </c>
      <c r="K5997" s="70"/>
      <c r="L5997" s="70">
        <f>TRUNC(TRUNC(H5997,8)*J5997,2)</f>
        <v>3.8</v>
      </c>
    </row>
    <row r="5998" ht="21" customHeight="1" spans="1:12">
      <c r="A5998" s="65" t="s">
        <v>2675</v>
      </c>
      <c r="B5998" s="66" t="s">
        <v>2676</v>
      </c>
      <c r="C5998" s="66"/>
      <c r="D5998" s="65" t="s">
        <v>14</v>
      </c>
      <c r="E5998" s="65"/>
      <c r="F5998" s="65"/>
      <c r="G5998" s="65" t="s">
        <v>2392</v>
      </c>
      <c r="H5998" s="67">
        <v>0.163</v>
      </c>
      <c r="I5998" s="67"/>
      <c r="J5998" s="70">
        <v>31.5</v>
      </c>
      <c r="K5998" s="70"/>
      <c r="L5998" s="70">
        <f>TRUNC(TRUNC(H5998,8)*J5998,2)</f>
        <v>5.13</v>
      </c>
    </row>
    <row r="5999" ht="18" customHeight="1" spans="1:12">
      <c r="A5999" s="2"/>
      <c r="B5999" s="2"/>
      <c r="C5999" s="2"/>
      <c r="D5999" s="2"/>
      <c r="E5999" s="2"/>
      <c r="F5999" s="2"/>
      <c r="G5999" s="2"/>
      <c r="H5999" s="68" t="s">
        <v>2393</v>
      </c>
      <c r="I5999" s="68"/>
      <c r="J5999" s="68"/>
      <c r="K5999" s="68"/>
      <c r="L5999" s="71">
        <f>SUM(L5997:L5998)</f>
        <v>8.93</v>
      </c>
    </row>
    <row r="6000" ht="15" customHeight="1" spans="1:12">
      <c r="A6000" s="2"/>
      <c r="B6000" s="2"/>
      <c r="C6000" s="2"/>
      <c r="D6000" s="2"/>
      <c r="E6000" s="2"/>
      <c r="F6000" s="2"/>
      <c r="G6000" s="2"/>
      <c r="H6000" s="69" t="s">
        <v>2318</v>
      </c>
      <c r="I6000" s="69"/>
      <c r="J6000" s="69"/>
      <c r="K6000" s="69"/>
      <c r="L6000" s="72">
        <f>SUM(L5995,L5999)</f>
        <v>49.41</v>
      </c>
    </row>
    <row r="6001" ht="9.95" customHeight="1" spans="1:12">
      <c r="A6001" s="2"/>
      <c r="B6001" s="2"/>
      <c r="C6001" s="2"/>
      <c r="D6001" s="2"/>
      <c r="E6001" s="2"/>
      <c r="F6001" s="2"/>
      <c r="G6001" s="2"/>
      <c r="H6001" s="61"/>
      <c r="I6001" s="61"/>
      <c r="J6001" s="61"/>
      <c r="K6001" s="61"/>
      <c r="L6001" s="61"/>
    </row>
    <row r="6002" ht="20.1" customHeight="1" spans="1:12">
      <c r="A6002" s="62" t="s">
        <v>4210</v>
      </c>
      <c r="B6002" s="62"/>
      <c r="C6002" s="62"/>
      <c r="D6002" s="62"/>
      <c r="E6002" s="62"/>
      <c r="F6002" s="62"/>
      <c r="G6002" s="62"/>
      <c r="H6002" s="62"/>
      <c r="I6002" s="62"/>
      <c r="J6002" s="62"/>
      <c r="K6002" s="62"/>
      <c r="L6002" s="62"/>
    </row>
    <row r="6003" ht="15" customHeight="1" spans="1:12">
      <c r="A6003" s="63" t="s">
        <v>2413</v>
      </c>
      <c r="B6003" s="63"/>
      <c r="C6003" s="63"/>
      <c r="D6003" s="64" t="s">
        <v>4</v>
      </c>
      <c r="E6003" s="64"/>
      <c r="F6003" s="64"/>
      <c r="G6003" s="64" t="s">
        <v>2297</v>
      </c>
      <c r="H6003" s="64" t="s">
        <v>2298</v>
      </c>
      <c r="I6003" s="64"/>
      <c r="J6003" s="64" t="s">
        <v>2299</v>
      </c>
      <c r="K6003" s="64"/>
      <c r="L6003" s="64" t="s">
        <v>2300</v>
      </c>
    </row>
    <row r="6004" ht="21" customHeight="1" spans="1:12">
      <c r="A6004" s="65" t="s">
        <v>4211</v>
      </c>
      <c r="B6004" s="66" t="s">
        <v>4212</v>
      </c>
      <c r="C6004" s="66"/>
      <c r="D6004" s="65" t="s">
        <v>14</v>
      </c>
      <c r="E6004" s="65"/>
      <c r="F6004" s="65"/>
      <c r="G6004" s="65" t="s">
        <v>146</v>
      </c>
      <c r="H6004" s="67">
        <v>1.039</v>
      </c>
      <c r="I6004" s="67"/>
      <c r="J6004" s="70">
        <v>102.16</v>
      </c>
      <c r="K6004" s="70"/>
      <c r="L6004" s="70">
        <f>TRUNC(TRUNC(H6004,8)*J6004,2)</f>
        <v>106.14</v>
      </c>
    </row>
    <row r="6005" ht="15" customHeight="1" spans="1:12">
      <c r="A6005" s="2"/>
      <c r="B6005" s="2"/>
      <c r="C6005" s="2"/>
      <c r="D6005" s="2"/>
      <c r="E6005" s="2"/>
      <c r="F6005" s="2"/>
      <c r="G6005" s="2"/>
      <c r="H6005" s="68" t="s">
        <v>2424</v>
      </c>
      <c r="I6005" s="68"/>
      <c r="J6005" s="68"/>
      <c r="K6005" s="68"/>
      <c r="L6005" s="71">
        <f>SUM(L6004:L6004)</f>
        <v>106.14</v>
      </c>
    </row>
    <row r="6006" ht="15" customHeight="1" spans="1:12">
      <c r="A6006" s="63" t="s">
        <v>2389</v>
      </c>
      <c r="B6006" s="63"/>
      <c r="C6006" s="63"/>
      <c r="D6006" s="64" t="s">
        <v>4</v>
      </c>
      <c r="E6006" s="64"/>
      <c r="F6006" s="64"/>
      <c r="G6006" s="64" t="s">
        <v>2297</v>
      </c>
      <c r="H6006" s="64" t="s">
        <v>2298</v>
      </c>
      <c r="I6006" s="64"/>
      <c r="J6006" s="64" t="s">
        <v>2299</v>
      </c>
      <c r="K6006" s="64"/>
      <c r="L6006" s="64" t="s">
        <v>2300</v>
      </c>
    </row>
    <row r="6007" ht="21" customHeight="1" spans="1:12">
      <c r="A6007" s="65" t="s">
        <v>2673</v>
      </c>
      <c r="B6007" s="66" t="s">
        <v>2674</v>
      </c>
      <c r="C6007" s="66"/>
      <c r="D6007" s="65" t="s">
        <v>14</v>
      </c>
      <c r="E6007" s="65"/>
      <c r="F6007" s="65"/>
      <c r="G6007" s="65" t="s">
        <v>2392</v>
      </c>
      <c r="H6007" s="67">
        <v>0.245</v>
      </c>
      <c r="I6007" s="67"/>
      <c r="J6007" s="70">
        <v>23.37</v>
      </c>
      <c r="K6007" s="70"/>
      <c r="L6007" s="70">
        <f>TRUNC(TRUNC(H6007,8)*J6007,2)</f>
        <v>5.72</v>
      </c>
    </row>
    <row r="6008" ht="21" customHeight="1" spans="1:12">
      <c r="A6008" s="65" t="s">
        <v>2675</v>
      </c>
      <c r="B6008" s="66" t="s">
        <v>2676</v>
      </c>
      <c r="C6008" s="66"/>
      <c r="D6008" s="65" t="s">
        <v>14</v>
      </c>
      <c r="E6008" s="65"/>
      <c r="F6008" s="65"/>
      <c r="G6008" s="65" t="s">
        <v>2392</v>
      </c>
      <c r="H6008" s="67">
        <v>0.245</v>
      </c>
      <c r="I6008" s="67"/>
      <c r="J6008" s="70">
        <v>31.5</v>
      </c>
      <c r="K6008" s="70"/>
      <c r="L6008" s="70">
        <f>TRUNC(TRUNC(H6008,8)*J6008,2)</f>
        <v>7.71</v>
      </c>
    </row>
    <row r="6009" ht="18" customHeight="1" spans="1:12">
      <c r="A6009" s="2"/>
      <c r="B6009" s="2"/>
      <c r="C6009" s="2"/>
      <c r="D6009" s="2"/>
      <c r="E6009" s="2"/>
      <c r="F6009" s="2"/>
      <c r="G6009" s="2"/>
      <c r="H6009" s="68" t="s">
        <v>2393</v>
      </c>
      <c r="I6009" s="68"/>
      <c r="J6009" s="68"/>
      <c r="K6009" s="68"/>
      <c r="L6009" s="71">
        <f>SUM(L6007:L6008)</f>
        <v>13.43</v>
      </c>
    </row>
    <row r="6010" ht="15" customHeight="1" spans="1:12">
      <c r="A6010" s="2"/>
      <c r="B6010" s="2"/>
      <c r="C6010" s="2"/>
      <c r="D6010" s="2"/>
      <c r="E6010" s="2"/>
      <c r="F6010" s="2"/>
      <c r="G6010" s="2"/>
      <c r="H6010" s="69" t="s">
        <v>2318</v>
      </c>
      <c r="I6010" s="69"/>
      <c r="J6010" s="69"/>
      <c r="K6010" s="69"/>
      <c r="L6010" s="72">
        <f>SUM(L6005,L6009)</f>
        <v>119.57</v>
      </c>
    </row>
    <row r="6011" ht="9.95" customHeight="1" spans="1:12">
      <c r="A6011" s="2"/>
      <c r="B6011" s="2"/>
      <c r="C6011" s="2"/>
      <c r="D6011" s="2"/>
      <c r="E6011" s="2"/>
      <c r="F6011" s="2"/>
      <c r="G6011" s="2"/>
      <c r="H6011" s="61"/>
      <c r="I6011" s="61"/>
      <c r="J6011" s="61"/>
      <c r="K6011" s="61"/>
      <c r="L6011" s="61"/>
    </row>
    <row r="6012" ht="20.1" customHeight="1" spans="1:12">
      <c r="A6012" s="62" t="s">
        <v>4213</v>
      </c>
      <c r="B6012" s="62"/>
      <c r="C6012" s="62"/>
      <c r="D6012" s="62"/>
      <c r="E6012" s="62"/>
      <c r="F6012" s="62"/>
      <c r="G6012" s="62"/>
      <c r="H6012" s="62"/>
      <c r="I6012" s="62"/>
      <c r="J6012" s="62"/>
      <c r="K6012" s="62"/>
      <c r="L6012" s="62"/>
    </row>
    <row r="6013" ht="15" customHeight="1" spans="1:12">
      <c r="A6013" s="63" t="s">
        <v>2413</v>
      </c>
      <c r="B6013" s="63"/>
      <c r="C6013" s="63"/>
      <c r="D6013" s="64" t="s">
        <v>4</v>
      </c>
      <c r="E6013" s="64"/>
      <c r="F6013" s="64"/>
      <c r="G6013" s="64" t="s">
        <v>2297</v>
      </c>
      <c r="H6013" s="64" t="s">
        <v>2298</v>
      </c>
      <c r="I6013" s="64"/>
      <c r="J6013" s="64" t="s">
        <v>2299</v>
      </c>
      <c r="K6013" s="64"/>
      <c r="L6013" s="64" t="s">
        <v>2300</v>
      </c>
    </row>
    <row r="6014" ht="21" customHeight="1" spans="1:12">
      <c r="A6014" s="65" t="s">
        <v>4214</v>
      </c>
      <c r="B6014" s="66" t="s">
        <v>4215</v>
      </c>
      <c r="C6014" s="66"/>
      <c r="D6014" s="65" t="s">
        <v>14</v>
      </c>
      <c r="E6014" s="65"/>
      <c r="F6014" s="65"/>
      <c r="G6014" s="65" t="s">
        <v>146</v>
      </c>
      <c r="H6014" s="67">
        <v>1.039</v>
      </c>
      <c r="I6014" s="67"/>
      <c r="J6014" s="70">
        <v>137.48</v>
      </c>
      <c r="K6014" s="70"/>
      <c r="L6014" s="70">
        <f>TRUNC(TRUNC(H6014,8)*J6014,2)</f>
        <v>142.84</v>
      </c>
    </row>
    <row r="6015" ht="15" customHeight="1" spans="1:12">
      <c r="A6015" s="2"/>
      <c r="B6015" s="2"/>
      <c r="C6015" s="2"/>
      <c r="D6015" s="2"/>
      <c r="E6015" s="2"/>
      <c r="F6015" s="2"/>
      <c r="G6015" s="2"/>
      <c r="H6015" s="68" t="s">
        <v>2424</v>
      </c>
      <c r="I6015" s="68"/>
      <c r="J6015" s="68"/>
      <c r="K6015" s="68"/>
      <c r="L6015" s="71">
        <f>SUM(L6014:L6014)</f>
        <v>142.84</v>
      </c>
    </row>
    <row r="6016" ht="15" customHeight="1" spans="1:12">
      <c r="A6016" s="63" t="s">
        <v>2389</v>
      </c>
      <c r="B6016" s="63"/>
      <c r="C6016" s="63"/>
      <c r="D6016" s="64" t="s">
        <v>4</v>
      </c>
      <c r="E6016" s="64"/>
      <c r="F6016" s="64"/>
      <c r="G6016" s="64" t="s">
        <v>2297</v>
      </c>
      <c r="H6016" s="64" t="s">
        <v>2298</v>
      </c>
      <c r="I6016" s="64"/>
      <c r="J6016" s="64" t="s">
        <v>2299</v>
      </c>
      <c r="K6016" s="64"/>
      <c r="L6016" s="64" t="s">
        <v>2300</v>
      </c>
    </row>
    <row r="6017" ht="21" customHeight="1" spans="1:12">
      <c r="A6017" s="65" t="s">
        <v>2673</v>
      </c>
      <c r="B6017" s="66" t="s">
        <v>2674</v>
      </c>
      <c r="C6017" s="66"/>
      <c r="D6017" s="65" t="s">
        <v>14</v>
      </c>
      <c r="E6017" s="65"/>
      <c r="F6017" s="65"/>
      <c r="G6017" s="65" t="s">
        <v>2392</v>
      </c>
      <c r="H6017" s="67">
        <v>0.276</v>
      </c>
      <c r="I6017" s="67"/>
      <c r="J6017" s="70">
        <v>23.37</v>
      </c>
      <c r="K6017" s="70"/>
      <c r="L6017" s="70">
        <f>TRUNC(TRUNC(H6017,8)*J6017,2)</f>
        <v>6.45</v>
      </c>
    </row>
    <row r="6018" ht="21" customHeight="1" spans="1:12">
      <c r="A6018" s="65" t="s">
        <v>2675</v>
      </c>
      <c r="B6018" s="66" t="s">
        <v>2676</v>
      </c>
      <c r="C6018" s="66"/>
      <c r="D6018" s="65" t="s">
        <v>14</v>
      </c>
      <c r="E6018" s="65"/>
      <c r="F6018" s="65"/>
      <c r="G6018" s="65" t="s">
        <v>2392</v>
      </c>
      <c r="H6018" s="67">
        <v>0.276</v>
      </c>
      <c r="I6018" s="67"/>
      <c r="J6018" s="70">
        <v>31.5</v>
      </c>
      <c r="K6018" s="70"/>
      <c r="L6018" s="70">
        <f>TRUNC(TRUNC(H6018,8)*J6018,2)</f>
        <v>8.69</v>
      </c>
    </row>
    <row r="6019" ht="18" customHeight="1" spans="1:12">
      <c r="A6019" s="2"/>
      <c r="B6019" s="2"/>
      <c r="C6019" s="2"/>
      <c r="D6019" s="2"/>
      <c r="E6019" s="2"/>
      <c r="F6019" s="2"/>
      <c r="G6019" s="2"/>
      <c r="H6019" s="68" t="s">
        <v>2393</v>
      </c>
      <c r="I6019" s="68"/>
      <c r="J6019" s="68"/>
      <c r="K6019" s="68"/>
      <c r="L6019" s="71">
        <f>SUM(L6017:L6018)</f>
        <v>15.14</v>
      </c>
    </row>
    <row r="6020" ht="15" customHeight="1" spans="1:12">
      <c r="A6020" s="2"/>
      <c r="B6020" s="2"/>
      <c r="C6020" s="2"/>
      <c r="D6020" s="2"/>
      <c r="E6020" s="2"/>
      <c r="F6020" s="2"/>
      <c r="G6020" s="2"/>
      <c r="H6020" s="69" t="s">
        <v>2318</v>
      </c>
      <c r="I6020" s="69"/>
      <c r="J6020" s="69"/>
      <c r="K6020" s="69"/>
      <c r="L6020" s="72">
        <f>SUM(L6015,L6019)</f>
        <v>157.98</v>
      </c>
    </row>
    <row r="6021" ht="9.95" customHeight="1" spans="1:12">
      <c r="A6021" s="2"/>
      <c r="B6021" s="2"/>
      <c r="C6021" s="2"/>
      <c r="D6021" s="2"/>
      <c r="E6021" s="2"/>
      <c r="F6021" s="2"/>
      <c r="G6021" s="2"/>
      <c r="H6021" s="61"/>
      <c r="I6021" s="61"/>
      <c r="J6021" s="61"/>
      <c r="K6021" s="61"/>
      <c r="L6021" s="61"/>
    </row>
    <row r="6022" ht="20.1" customHeight="1" spans="1:12">
      <c r="A6022" s="62" t="s">
        <v>4216</v>
      </c>
      <c r="B6022" s="62"/>
      <c r="C6022" s="62"/>
      <c r="D6022" s="62"/>
      <c r="E6022" s="62"/>
      <c r="F6022" s="62"/>
      <c r="G6022" s="62"/>
      <c r="H6022" s="62"/>
      <c r="I6022" s="62"/>
      <c r="J6022" s="62"/>
      <c r="K6022" s="62"/>
      <c r="L6022" s="62"/>
    </row>
    <row r="6023" ht="15" customHeight="1" spans="1:12">
      <c r="A6023" s="63" t="s">
        <v>2413</v>
      </c>
      <c r="B6023" s="63"/>
      <c r="C6023" s="63"/>
      <c r="D6023" s="64" t="s">
        <v>4</v>
      </c>
      <c r="E6023" s="64"/>
      <c r="F6023" s="64"/>
      <c r="G6023" s="64" t="s">
        <v>2297</v>
      </c>
      <c r="H6023" s="64" t="s">
        <v>2298</v>
      </c>
      <c r="I6023" s="64"/>
      <c r="J6023" s="64" t="s">
        <v>2299</v>
      </c>
      <c r="K6023" s="64"/>
      <c r="L6023" s="64" t="s">
        <v>2300</v>
      </c>
    </row>
    <row r="6024" ht="21" customHeight="1" spans="1:12">
      <c r="A6024" s="65" t="s">
        <v>4217</v>
      </c>
      <c r="B6024" s="66" t="s">
        <v>4218</v>
      </c>
      <c r="C6024" s="66"/>
      <c r="D6024" s="65" t="s">
        <v>14</v>
      </c>
      <c r="E6024" s="65"/>
      <c r="F6024" s="65"/>
      <c r="G6024" s="65" t="s">
        <v>35</v>
      </c>
      <c r="H6024" s="67">
        <v>1</v>
      </c>
      <c r="I6024" s="67"/>
      <c r="J6024" s="70">
        <v>14.63</v>
      </c>
      <c r="K6024" s="70"/>
      <c r="L6024" s="70">
        <f>TRUNC(TRUNC(H6024,8)*J6024,2)</f>
        <v>14.63</v>
      </c>
    </row>
    <row r="6025" ht="15" customHeight="1" spans="1:12">
      <c r="A6025" s="65" t="s">
        <v>3915</v>
      </c>
      <c r="B6025" s="66" t="s">
        <v>3916</v>
      </c>
      <c r="C6025" s="66"/>
      <c r="D6025" s="65" t="s">
        <v>14</v>
      </c>
      <c r="E6025" s="65"/>
      <c r="F6025" s="65"/>
      <c r="G6025" s="65" t="s">
        <v>35</v>
      </c>
      <c r="H6025" s="67">
        <v>0.013</v>
      </c>
      <c r="I6025" s="67"/>
      <c r="J6025" s="70">
        <v>11.32</v>
      </c>
      <c r="K6025" s="70"/>
      <c r="L6025" s="70">
        <f>TRUNC(TRUNC(H6025,8)*J6025,2)</f>
        <v>0.14</v>
      </c>
    </row>
    <row r="6026" ht="21" customHeight="1" spans="1:12">
      <c r="A6026" s="65" t="s">
        <v>4219</v>
      </c>
      <c r="B6026" s="66" t="s">
        <v>4220</v>
      </c>
      <c r="C6026" s="66"/>
      <c r="D6026" s="65" t="s">
        <v>14</v>
      </c>
      <c r="E6026" s="65"/>
      <c r="F6026" s="65"/>
      <c r="G6026" s="65" t="s">
        <v>2732</v>
      </c>
      <c r="H6026" s="67">
        <v>0.003</v>
      </c>
      <c r="I6026" s="67"/>
      <c r="J6026" s="70">
        <v>43.6</v>
      </c>
      <c r="K6026" s="70"/>
      <c r="L6026" s="70">
        <f>TRUNC(TRUNC(H6026,8)*J6026,2)</f>
        <v>0.13</v>
      </c>
    </row>
    <row r="6027" ht="15" customHeight="1" spans="1:12">
      <c r="A6027" s="2"/>
      <c r="B6027" s="2"/>
      <c r="C6027" s="2"/>
      <c r="D6027" s="2"/>
      <c r="E6027" s="2"/>
      <c r="F6027" s="2"/>
      <c r="G6027" s="2"/>
      <c r="H6027" s="68" t="s">
        <v>2424</v>
      </c>
      <c r="I6027" s="68"/>
      <c r="J6027" s="68"/>
      <c r="K6027" s="68"/>
      <c r="L6027" s="71">
        <f>SUM(L6024:L6026)</f>
        <v>14.9</v>
      </c>
    </row>
    <row r="6028" ht="15" customHeight="1" spans="1:12">
      <c r="A6028" s="63" t="s">
        <v>2389</v>
      </c>
      <c r="B6028" s="63"/>
      <c r="C6028" s="63"/>
      <c r="D6028" s="64" t="s">
        <v>4</v>
      </c>
      <c r="E6028" s="64"/>
      <c r="F6028" s="64"/>
      <c r="G6028" s="64" t="s">
        <v>2297</v>
      </c>
      <c r="H6028" s="64" t="s">
        <v>2298</v>
      </c>
      <c r="I6028" s="64"/>
      <c r="J6028" s="64" t="s">
        <v>2299</v>
      </c>
      <c r="K6028" s="64"/>
      <c r="L6028" s="64" t="s">
        <v>2300</v>
      </c>
    </row>
    <row r="6029" ht="21" customHeight="1" spans="1:12">
      <c r="A6029" s="65" t="s">
        <v>2673</v>
      </c>
      <c r="B6029" s="66" t="s">
        <v>2674</v>
      </c>
      <c r="C6029" s="66"/>
      <c r="D6029" s="65" t="s">
        <v>14</v>
      </c>
      <c r="E6029" s="65"/>
      <c r="F6029" s="65"/>
      <c r="G6029" s="65" t="s">
        <v>2392</v>
      </c>
      <c r="H6029" s="67">
        <v>0.735</v>
      </c>
      <c r="I6029" s="67"/>
      <c r="J6029" s="70">
        <v>23.37</v>
      </c>
      <c r="K6029" s="70"/>
      <c r="L6029" s="70">
        <f>TRUNC(TRUNC(H6029,8)*J6029,2)</f>
        <v>17.17</v>
      </c>
    </row>
    <row r="6030" ht="21" customHeight="1" spans="1:12">
      <c r="A6030" s="65" t="s">
        <v>2675</v>
      </c>
      <c r="B6030" s="66" t="s">
        <v>2676</v>
      </c>
      <c r="C6030" s="66"/>
      <c r="D6030" s="65" t="s">
        <v>14</v>
      </c>
      <c r="E6030" s="65"/>
      <c r="F6030" s="65"/>
      <c r="G6030" s="65" t="s">
        <v>2392</v>
      </c>
      <c r="H6030" s="67">
        <v>0.735</v>
      </c>
      <c r="I6030" s="67"/>
      <c r="J6030" s="70">
        <v>31.5</v>
      </c>
      <c r="K6030" s="70"/>
      <c r="L6030" s="70">
        <f>TRUNC(TRUNC(H6030,8)*J6030,2)</f>
        <v>23.15</v>
      </c>
    </row>
    <row r="6031" ht="18" customHeight="1" spans="1:12">
      <c r="A6031" s="2"/>
      <c r="B6031" s="2"/>
      <c r="C6031" s="2"/>
      <c r="D6031" s="2"/>
      <c r="E6031" s="2"/>
      <c r="F6031" s="2"/>
      <c r="G6031" s="2"/>
      <c r="H6031" s="68" t="s">
        <v>2393</v>
      </c>
      <c r="I6031" s="68"/>
      <c r="J6031" s="68"/>
      <c r="K6031" s="68"/>
      <c r="L6031" s="71">
        <f>SUM(L6029:L6030)</f>
        <v>40.32</v>
      </c>
    </row>
    <row r="6032" ht="15" customHeight="1" spans="1:12">
      <c r="A6032" s="2"/>
      <c r="B6032" s="2"/>
      <c r="C6032" s="2"/>
      <c r="D6032" s="2"/>
      <c r="E6032" s="2"/>
      <c r="F6032" s="2"/>
      <c r="G6032" s="2"/>
      <c r="H6032" s="69" t="s">
        <v>2318</v>
      </c>
      <c r="I6032" s="69"/>
      <c r="J6032" s="69"/>
      <c r="K6032" s="69"/>
      <c r="L6032" s="72">
        <f>SUM(L6027,L6031)</f>
        <v>55.22</v>
      </c>
    </row>
    <row r="6033" ht="9.95" customHeight="1" spans="1:12">
      <c r="A6033" s="2"/>
      <c r="B6033" s="2"/>
      <c r="C6033" s="2"/>
      <c r="D6033" s="2"/>
      <c r="E6033" s="2"/>
      <c r="F6033" s="2"/>
      <c r="G6033" s="2"/>
      <c r="H6033" s="61"/>
      <c r="I6033" s="61"/>
      <c r="J6033" s="61"/>
      <c r="K6033" s="61"/>
      <c r="L6033" s="61"/>
    </row>
    <row r="6034" ht="20.1" customHeight="1" spans="1:12">
      <c r="A6034" s="62" t="s">
        <v>4221</v>
      </c>
      <c r="B6034" s="62"/>
      <c r="C6034" s="62"/>
      <c r="D6034" s="62"/>
      <c r="E6034" s="62"/>
      <c r="F6034" s="62"/>
      <c r="G6034" s="62"/>
      <c r="H6034" s="62"/>
      <c r="I6034" s="62"/>
      <c r="J6034" s="62"/>
      <c r="K6034" s="62"/>
      <c r="L6034" s="62"/>
    </row>
    <row r="6035" ht="15" customHeight="1" spans="1:12">
      <c r="A6035" s="63" t="s">
        <v>2413</v>
      </c>
      <c r="B6035" s="63"/>
      <c r="C6035" s="63"/>
      <c r="D6035" s="64" t="s">
        <v>4</v>
      </c>
      <c r="E6035" s="64"/>
      <c r="F6035" s="64"/>
      <c r="G6035" s="64" t="s">
        <v>2297</v>
      </c>
      <c r="H6035" s="64" t="s">
        <v>2298</v>
      </c>
      <c r="I6035" s="64"/>
      <c r="J6035" s="64" t="s">
        <v>2299</v>
      </c>
      <c r="K6035" s="64"/>
      <c r="L6035" s="64" t="s">
        <v>2300</v>
      </c>
    </row>
    <row r="6036" ht="21" customHeight="1" spans="1:12">
      <c r="A6036" s="65" t="s">
        <v>4222</v>
      </c>
      <c r="B6036" s="66" t="s">
        <v>4223</v>
      </c>
      <c r="C6036" s="66"/>
      <c r="D6036" s="65" t="s">
        <v>14</v>
      </c>
      <c r="E6036" s="65"/>
      <c r="F6036" s="65"/>
      <c r="G6036" s="65" t="s">
        <v>35</v>
      </c>
      <c r="H6036" s="67">
        <v>1</v>
      </c>
      <c r="I6036" s="67"/>
      <c r="J6036" s="70">
        <v>85.31</v>
      </c>
      <c r="K6036" s="70"/>
      <c r="L6036" s="70">
        <f>TRUNC(TRUNC(H6036,8)*J6036,2)</f>
        <v>85.31</v>
      </c>
    </row>
    <row r="6037" ht="15" customHeight="1" spans="1:12">
      <c r="A6037" s="65" t="s">
        <v>3915</v>
      </c>
      <c r="B6037" s="66" t="s">
        <v>3916</v>
      </c>
      <c r="C6037" s="66"/>
      <c r="D6037" s="65" t="s">
        <v>14</v>
      </c>
      <c r="E6037" s="65"/>
      <c r="F6037" s="65"/>
      <c r="G6037" s="65" t="s">
        <v>35</v>
      </c>
      <c r="H6037" s="67">
        <v>0.03</v>
      </c>
      <c r="I6037" s="67"/>
      <c r="J6037" s="70">
        <v>11.32</v>
      </c>
      <c r="K6037" s="70"/>
      <c r="L6037" s="70">
        <f>TRUNC(TRUNC(H6037,8)*J6037,2)</f>
        <v>0.33</v>
      </c>
    </row>
    <row r="6038" ht="21" customHeight="1" spans="1:12">
      <c r="A6038" s="65" t="s">
        <v>4219</v>
      </c>
      <c r="B6038" s="66" t="s">
        <v>4220</v>
      </c>
      <c r="C6038" s="66"/>
      <c r="D6038" s="65" t="s">
        <v>14</v>
      </c>
      <c r="E6038" s="65"/>
      <c r="F6038" s="65"/>
      <c r="G6038" s="65" t="s">
        <v>2732</v>
      </c>
      <c r="H6038" s="67">
        <v>0.007</v>
      </c>
      <c r="I6038" s="67"/>
      <c r="J6038" s="70">
        <v>43.6</v>
      </c>
      <c r="K6038" s="70"/>
      <c r="L6038" s="70">
        <f>TRUNC(TRUNC(H6038,8)*J6038,2)</f>
        <v>0.3</v>
      </c>
    </row>
    <row r="6039" ht="15" customHeight="1" spans="1:12">
      <c r="A6039" s="2"/>
      <c r="B6039" s="2"/>
      <c r="C6039" s="2"/>
      <c r="D6039" s="2"/>
      <c r="E6039" s="2"/>
      <c r="F6039" s="2"/>
      <c r="G6039" s="2"/>
      <c r="H6039" s="68" t="s">
        <v>2424</v>
      </c>
      <c r="I6039" s="68"/>
      <c r="J6039" s="68"/>
      <c r="K6039" s="68"/>
      <c r="L6039" s="71">
        <f>SUM(L6036:L6038)</f>
        <v>85.94</v>
      </c>
    </row>
    <row r="6040" ht="15" customHeight="1" spans="1:12">
      <c r="A6040" s="63" t="s">
        <v>2389</v>
      </c>
      <c r="B6040" s="63"/>
      <c r="C6040" s="63"/>
      <c r="D6040" s="64" t="s">
        <v>4</v>
      </c>
      <c r="E6040" s="64"/>
      <c r="F6040" s="64"/>
      <c r="G6040" s="64" t="s">
        <v>2297</v>
      </c>
      <c r="H6040" s="64" t="s">
        <v>2298</v>
      </c>
      <c r="I6040" s="64"/>
      <c r="J6040" s="64" t="s">
        <v>2299</v>
      </c>
      <c r="K6040" s="64"/>
      <c r="L6040" s="64" t="s">
        <v>2300</v>
      </c>
    </row>
    <row r="6041" ht="21" customHeight="1" spans="1:12">
      <c r="A6041" s="65" t="s">
        <v>2673</v>
      </c>
      <c r="B6041" s="66" t="s">
        <v>2674</v>
      </c>
      <c r="C6041" s="66"/>
      <c r="D6041" s="65" t="s">
        <v>14</v>
      </c>
      <c r="E6041" s="65"/>
      <c r="F6041" s="65"/>
      <c r="G6041" s="65" t="s">
        <v>2392</v>
      </c>
      <c r="H6041" s="67">
        <v>1.104</v>
      </c>
      <c r="I6041" s="67"/>
      <c r="J6041" s="70">
        <v>23.37</v>
      </c>
      <c r="K6041" s="70"/>
      <c r="L6041" s="70">
        <f>TRUNC(TRUNC(H6041,8)*J6041,2)</f>
        <v>25.8</v>
      </c>
    </row>
    <row r="6042" ht="21" customHeight="1" spans="1:12">
      <c r="A6042" s="65" t="s">
        <v>2675</v>
      </c>
      <c r="B6042" s="66" t="s">
        <v>2676</v>
      </c>
      <c r="C6042" s="66"/>
      <c r="D6042" s="65" t="s">
        <v>14</v>
      </c>
      <c r="E6042" s="65"/>
      <c r="F6042" s="65"/>
      <c r="G6042" s="65" t="s">
        <v>2392</v>
      </c>
      <c r="H6042" s="67">
        <v>1.104</v>
      </c>
      <c r="I6042" s="67"/>
      <c r="J6042" s="70">
        <v>31.5</v>
      </c>
      <c r="K6042" s="70"/>
      <c r="L6042" s="70">
        <f>TRUNC(TRUNC(H6042,8)*J6042,2)</f>
        <v>34.77</v>
      </c>
    </row>
    <row r="6043" ht="18" customHeight="1" spans="1:12">
      <c r="A6043" s="2"/>
      <c r="B6043" s="2"/>
      <c r="C6043" s="2"/>
      <c r="D6043" s="2"/>
      <c r="E6043" s="2"/>
      <c r="F6043" s="2"/>
      <c r="G6043" s="2"/>
      <c r="H6043" s="68" t="s">
        <v>2393</v>
      </c>
      <c r="I6043" s="68"/>
      <c r="J6043" s="68"/>
      <c r="K6043" s="68"/>
      <c r="L6043" s="71">
        <f>SUM(L6041:L6042)</f>
        <v>60.57</v>
      </c>
    </row>
    <row r="6044" ht="15" customHeight="1" spans="1:12">
      <c r="A6044" s="2"/>
      <c r="B6044" s="2"/>
      <c r="C6044" s="2"/>
      <c r="D6044" s="2"/>
      <c r="E6044" s="2"/>
      <c r="F6044" s="2"/>
      <c r="G6044" s="2"/>
      <c r="H6044" s="69" t="s">
        <v>2318</v>
      </c>
      <c r="I6044" s="69"/>
      <c r="J6044" s="69"/>
      <c r="K6044" s="69"/>
      <c r="L6044" s="72">
        <f>SUM(L6039,L6043)</f>
        <v>146.51</v>
      </c>
    </row>
    <row r="6045" ht="9.95" customHeight="1" spans="1:12">
      <c r="A6045" s="2"/>
      <c r="B6045" s="2"/>
      <c r="C6045" s="2"/>
      <c r="D6045" s="2"/>
      <c r="E6045" s="2"/>
      <c r="F6045" s="2"/>
      <c r="G6045" s="2"/>
      <c r="H6045" s="61"/>
      <c r="I6045" s="61"/>
      <c r="J6045" s="61"/>
      <c r="K6045" s="61"/>
      <c r="L6045" s="61"/>
    </row>
    <row r="6046" ht="20.1" customHeight="1" spans="1:12">
      <c r="A6046" s="62" t="s">
        <v>4224</v>
      </c>
      <c r="B6046" s="62"/>
      <c r="C6046" s="62"/>
      <c r="D6046" s="62"/>
      <c r="E6046" s="62"/>
      <c r="F6046" s="62"/>
      <c r="G6046" s="62"/>
      <c r="H6046" s="62"/>
      <c r="I6046" s="62"/>
      <c r="J6046" s="62"/>
      <c r="K6046" s="62"/>
      <c r="L6046" s="62"/>
    </row>
    <row r="6047" ht="15" customHeight="1" spans="1:12">
      <c r="A6047" s="63" t="s">
        <v>2413</v>
      </c>
      <c r="B6047" s="63"/>
      <c r="C6047" s="63"/>
      <c r="D6047" s="64" t="s">
        <v>4</v>
      </c>
      <c r="E6047" s="64"/>
      <c r="F6047" s="64"/>
      <c r="G6047" s="64" t="s">
        <v>2297</v>
      </c>
      <c r="H6047" s="64" t="s">
        <v>2298</v>
      </c>
      <c r="I6047" s="64"/>
      <c r="J6047" s="64" t="s">
        <v>2299</v>
      </c>
      <c r="K6047" s="64"/>
      <c r="L6047" s="64" t="s">
        <v>2300</v>
      </c>
    </row>
    <row r="6048" ht="21" customHeight="1" spans="1:12">
      <c r="A6048" s="65" t="s">
        <v>4225</v>
      </c>
      <c r="B6048" s="66" t="s">
        <v>4226</v>
      </c>
      <c r="C6048" s="66"/>
      <c r="D6048" s="65" t="s">
        <v>14</v>
      </c>
      <c r="E6048" s="65"/>
      <c r="F6048" s="65"/>
      <c r="G6048" s="65" t="s">
        <v>35</v>
      </c>
      <c r="H6048" s="67">
        <v>1</v>
      </c>
      <c r="I6048" s="67"/>
      <c r="J6048" s="70">
        <v>120.32</v>
      </c>
      <c r="K6048" s="70"/>
      <c r="L6048" s="70">
        <f>TRUNC(TRUNC(H6048,8)*J6048,2)</f>
        <v>120.32</v>
      </c>
    </row>
    <row r="6049" ht="15" customHeight="1" spans="1:12">
      <c r="A6049" s="65" t="s">
        <v>3915</v>
      </c>
      <c r="B6049" s="66" t="s">
        <v>3916</v>
      </c>
      <c r="C6049" s="66"/>
      <c r="D6049" s="65" t="s">
        <v>14</v>
      </c>
      <c r="E6049" s="65"/>
      <c r="F6049" s="65"/>
      <c r="G6049" s="65" t="s">
        <v>35</v>
      </c>
      <c r="H6049" s="67">
        <v>0.035</v>
      </c>
      <c r="I6049" s="67"/>
      <c r="J6049" s="70">
        <v>11.32</v>
      </c>
      <c r="K6049" s="70"/>
      <c r="L6049" s="70">
        <f>TRUNC(TRUNC(H6049,8)*J6049,2)</f>
        <v>0.39</v>
      </c>
    </row>
    <row r="6050" ht="21" customHeight="1" spans="1:12">
      <c r="A6050" s="65" t="s">
        <v>4219</v>
      </c>
      <c r="B6050" s="66" t="s">
        <v>4220</v>
      </c>
      <c r="C6050" s="66"/>
      <c r="D6050" s="65" t="s">
        <v>14</v>
      </c>
      <c r="E6050" s="65"/>
      <c r="F6050" s="65"/>
      <c r="G6050" s="65" t="s">
        <v>2732</v>
      </c>
      <c r="H6050" s="67">
        <v>0.008</v>
      </c>
      <c r="I6050" s="67"/>
      <c r="J6050" s="70">
        <v>43.6</v>
      </c>
      <c r="K6050" s="70"/>
      <c r="L6050" s="70">
        <f>TRUNC(TRUNC(H6050,8)*J6050,2)</f>
        <v>0.34</v>
      </c>
    </row>
    <row r="6051" ht="15" customHeight="1" spans="1:12">
      <c r="A6051" s="2"/>
      <c r="B6051" s="2"/>
      <c r="C6051" s="2"/>
      <c r="D6051" s="2"/>
      <c r="E6051" s="2"/>
      <c r="F6051" s="2"/>
      <c r="G6051" s="2"/>
      <c r="H6051" s="68" t="s">
        <v>2424</v>
      </c>
      <c r="I6051" s="68"/>
      <c r="J6051" s="68"/>
      <c r="K6051" s="68"/>
      <c r="L6051" s="71">
        <f>SUM(L6048:L6050)</f>
        <v>121.05</v>
      </c>
    </row>
    <row r="6052" ht="15" customHeight="1" spans="1:12">
      <c r="A6052" s="63" t="s">
        <v>2389</v>
      </c>
      <c r="B6052" s="63"/>
      <c r="C6052" s="63"/>
      <c r="D6052" s="64" t="s">
        <v>4</v>
      </c>
      <c r="E6052" s="64"/>
      <c r="F6052" s="64"/>
      <c r="G6052" s="64" t="s">
        <v>2297</v>
      </c>
      <c r="H6052" s="64" t="s">
        <v>2298</v>
      </c>
      <c r="I6052" s="64"/>
      <c r="J6052" s="64" t="s">
        <v>2299</v>
      </c>
      <c r="K6052" s="64"/>
      <c r="L6052" s="64" t="s">
        <v>2300</v>
      </c>
    </row>
    <row r="6053" ht="21" customHeight="1" spans="1:12">
      <c r="A6053" s="65" t="s">
        <v>2673</v>
      </c>
      <c r="B6053" s="66" t="s">
        <v>2674</v>
      </c>
      <c r="C6053" s="66"/>
      <c r="D6053" s="65" t="s">
        <v>14</v>
      </c>
      <c r="E6053" s="65"/>
      <c r="F6053" s="65"/>
      <c r="G6053" s="65" t="s">
        <v>2392</v>
      </c>
      <c r="H6053" s="67">
        <v>1.242</v>
      </c>
      <c r="I6053" s="67"/>
      <c r="J6053" s="70">
        <v>23.37</v>
      </c>
      <c r="K6053" s="70"/>
      <c r="L6053" s="70">
        <f>TRUNC(TRUNC(H6053,8)*J6053,2)</f>
        <v>29.02</v>
      </c>
    </row>
    <row r="6054" ht="21" customHeight="1" spans="1:12">
      <c r="A6054" s="65" t="s">
        <v>2675</v>
      </c>
      <c r="B6054" s="66" t="s">
        <v>2676</v>
      </c>
      <c r="C6054" s="66"/>
      <c r="D6054" s="65" t="s">
        <v>14</v>
      </c>
      <c r="E6054" s="65"/>
      <c r="F6054" s="65"/>
      <c r="G6054" s="65" t="s">
        <v>2392</v>
      </c>
      <c r="H6054" s="67">
        <v>1.242</v>
      </c>
      <c r="I6054" s="67"/>
      <c r="J6054" s="70">
        <v>31.5</v>
      </c>
      <c r="K6054" s="70"/>
      <c r="L6054" s="70">
        <f>TRUNC(TRUNC(H6054,8)*J6054,2)</f>
        <v>39.12</v>
      </c>
    </row>
    <row r="6055" ht="18" customHeight="1" spans="1:12">
      <c r="A6055" s="2"/>
      <c r="B6055" s="2"/>
      <c r="C6055" s="2"/>
      <c r="D6055" s="2"/>
      <c r="E6055" s="2"/>
      <c r="F6055" s="2"/>
      <c r="G6055" s="2"/>
      <c r="H6055" s="68" t="s">
        <v>2393</v>
      </c>
      <c r="I6055" s="68"/>
      <c r="J6055" s="68"/>
      <c r="K6055" s="68"/>
      <c r="L6055" s="71">
        <f>SUM(L6053:L6054)</f>
        <v>68.14</v>
      </c>
    </row>
    <row r="6056" ht="15" customHeight="1" spans="1:12">
      <c r="A6056" s="2"/>
      <c r="B6056" s="2"/>
      <c r="C6056" s="2"/>
      <c r="D6056" s="2"/>
      <c r="E6056" s="2"/>
      <c r="F6056" s="2"/>
      <c r="G6056" s="2"/>
      <c r="H6056" s="69" t="s">
        <v>2318</v>
      </c>
      <c r="I6056" s="69"/>
      <c r="J6056" s="69"/>
      <c r="K6056" s="69"/>
      <c r="L6056" s="72">
        <f>SUM(L6051,L6055)</f>
        <v>189.19</v>
      </c>
    </row>
    <row r="6057" ht="9.95" customHeight="1" spans="1:12">
      <c r="A6057" s="2"/>
      <c r="B6057" s="2"/>
      <c r="C6057" s="2"/>
      <c r="D6057" s="2"/>
      <c r="E6057" s="2"/>
      <c r="F6057" s="2"/>
      <c r="G6057" s="2"/>
      <c r="H6057" s="61"/>
      <c r="I6057" s="61"/>
      <c r="J6057" s="61"/>
      <c r="K6057" s="61"/>
      <c r="L6057" s="61"/>
    </row>
    <row r="6058" ht="20.1" customHeight="1" spans="1:12">
      <c r="A6058" s="62" t="s">
        <v>4227</v>
      </c>
      <c r="B6058" s="62"/>
      <c r="C6058" s="62"/>
      <c r="D6058" s="62"/>
      <c r="E6058" s="62"/>
      <c r="F6058" s="62"/>
      <c r="G6058" s="62"/>
      <c r="H6058" s="62"/>
      <c r="I6058" s="62"/>
      <c r="J6058" s="62"/>
      <c r="K6058" s="62"/>
      <c r="L6058" s="62"/>
    </row>
    <row r="6059" ht="15" customHeight="1" spans="1:12">
      <c r="A6059" s="63" t="s">
        <v>2413</v>
      </c>
      <c r="B6059" s="63"/>
      <c r="C6059" s="63"/>
      <c r="D6059" s="64" t="s">
        <v>4</v>
      </c>
      <c r="E6059" s="64"/>
      <c r="F6059" s="64"/>
      <c r="G6059" s="64" t="s">
        <v>2297</v>
      </c>
      <c r="H6059" s="64" t="s">
        <v>2298</v>
      </c>
      <c r="I6059" s="64"/>
      <c r="J6059" s="64" t="s">
        <v>2299</v>
      </c>
      <c r="K6059" s="64"/>
      <c r="L6059" s="64" t="s">
        <v>2300</v>
      </c>
    </row>
    <row r="6060" ht="15" customHeight="1" spans="1:12">
      <c r="A6060" s="65" t="s">
        <v>3915</v>
      </c>
      <c r="B6060" s="66" t="s">
        <v>3916</v>
      </c>
      <c r="C6060" s="66"/>
      <c r="D6060" s="65" t="s">
        <v>14</v>
      </c>
      <c r="E6060" s="65"/>
      <c r="F6060" s="65"/>
      <c r="G6060" s="65" t="s">
        <v>35</v>
      </c>
      <c r="H6060" s="67">
        <v>0.024</v>
      </c>
      <c r="I6060" s="67"/>
      <c r="J6060" s="70">
        <v>11.32</v>
      </c>
      <c r="K6060" s="70"/>
      <c r="L6060" s="70">
        <f>TRUNC(TRUNC(H6060,8)*J6060,2)</f>
        <v>0.27</v>
      </c>
    </row>
    <row r="6061" ht="21" customHeight="1" spans="1:12">
      <c r="A6061" s="65" t="s">
        <v>4219</v>
      </c>
      <c r="B6061" s="66" t="s">
        <v>4220</v>
      </c>
      <c r="C6061" s="66"/>
      <c r="D6061" s="65" t="s">
        <v>14</v>
      </c>
      <c r="E6061" s="65"/>
      <c r="F6061" s="65"/>
      <c r="G6061" s="65" t="s">
        <v>2732</v>
      </c>
      <c r="H6061" s="67">
        <v>0.006</v>
      </c>
      <c r="I6061" s="67"/>
      <c r="J6061" s="70">
        <v>43.6</v>
      </c>
      <c r="K6061" s="70"/>
      <c r="L6061" s="70">
        <f>TRUNC(TRUNC(H6061,8)*J6061,2)</f>
        <v>0.26</v>
      </c>
    </row>
    <row r="6062" ht="21" customHeight="1" spans="1:12">
      <c r="A6062" s="65" t="s">
        <v>4228</v>
      </c>
      <c r="B6062" s="66" t="s">
        <v>4229</v>
      </c>
      <c r="C6062" s="66"/>
      <c r="D6062" s="65" t="s">
        <v>14</v>
      </c>
      <c r="E6062" s="65"/>
      <c r="F6062" s="65"/>
      <c r="G6062" s="65" t="s">
        <v>35</v>
      </c>
      <c r="H6062" s="67">
        <v>1</v>
      </c>
      <c r="I6062" s="67"/>
      <c r="J6062" s="70">
        <v>36.64</v>
      </c>
      <c r="K6062" s="70"/>
      <c r="L6062" s="70">
        <f>TRUNC(TRUNC(H6062,8)*J6062,2)</f>
        <v>36.64</v>
      </c>
    </row>
    <row r="6063" ht="15" customHeight="1" spans="1:12">
      <c r="A6063" s="2"/>
      <c r="B6063" s="2"/>
      <c r="C6063" s="2"/>
      <c r="D6063" s="2"/>
      <c r="E6063" s="2"/>
      <c r="F6063" s="2"/>
      <c r="G6063" s="2"/>
      <c r="H6063" s="68" t="s">
        <v>2424</v>
      </c>
      <c r="I6063" s="68"/>
      <c r="J6063" s="68"/>
      <c r="K6063" s="68"/>
      <c r="L6063" s="71">
        <f>SUM(L6060:L6062)</f>
        <v>37.17</v>
      </c>
    </row>
    <row r="6064" ht="15" customHeight="1" spans="1:12">
      <c r="A6064" s="63" t="s">
        <v>2389</v>
      </c>
      <c r="B6064" s="63"/>
      <c r="C6064" s="63"/>
      <c r="D6064" s="64" t="s">
        <v>4</v>
      </c>
      <c r="E6064" s="64"/>
      <c r="F6064" s="64"/>
      <c r="G6064" s="64" t="s">
        <v>2297</v>
      </c>
      <c r="H6064" s="64" t="s">
        <v>2298</v>
      </c>
      <c r="I6064" s="64"/>
      <c r="J6064" s="64" t="s">
        <v>2299</v>
      </c>
      <c r="K6064" s="64"/>
      <c r="L6064" s="64" t="s">
        <v>2300</v>
      </c>
    </row>
    <row r="6065" ht="21" customHeight="1" spans="1:12">
      <c r="A6065" s="65" t="s">
        <v>2673</v>
      </c>
      <c r="B6065" s="66" t="s">
        <v>2674</v>
      </c>
      <c r="C6065" s="66"/>
      <c r="D6065" s="65" t="s">
        <v>14</v>
      </c>
      <c r="E6065" s="65"/>
      <c r="F6065" s="65"/>
      <c r="G6065" s="65" t="s">
        <v>2392</v>
      </c>
      <c r="H6065" s="67">
        <v>0.644</v>
      </c>
      <c r="I6065" s="67"/>
      <c r="J6065" s="70">
        <v>23.37</v>
      </c>
      <c r="K6065" s="70"/>
      <c r="L6065" s="70">
        <f>TRUNC(TRUNC(H6065,8)*J6065,2)</f>
        <v>15.05</v>
      </c>
    </row>
    <row r="6066" ht="21" customHeight="1" spans="1:12">
      <c r="A6066" s="65" t="s">
        <v>2675</v>
      </c>
      <c r="B6066" s="66" t="s">
        <v>2676</v>
      </c>
      <c r="C6066" s="66"/>
      <c r="D6066" s="65" t="s">
        <v>14</v>
      </c>
      <c r="E6066" s="65"/>
      <c r="F6066" s="65"/>
      <c r="G6066" s="65" t="s">
        <v>2392</v>
      </c>
      <c r="H6066" s="67">
        <v>0.644</v>
      </c>
      <c r="I6066" s="67"/>
      <c r="J6066" s="70">
        <v>31.5</v>
      </c>
      <c r="K6066" s="70"/>
      <c r="L6066" s="70">
        <f>TRUNC(TRUNC(H6066,8)*J6066,2)</f>
        <v>20.28</v>
      </c>
    </row>
    <row r="6067" ht="18" customHeight="1" spans="1:12">
      <c r="A6067" s="2"/>
      <c r="B6067" s="2"/>
      <c r="C6067" s="2"/>
      <c r="D6067" s="2"/>
      <c r="E6067" s="2"/>
      <c r="F6067" s="2"/>
      <c r="G6067" s="2"/>
      <c r="H6067" s="68" t="s">
        <v>2393</v>
      </c>
      <c r="I6067" s="68"/>
      <c r="J6067" s="68"/>
      <c r="K6067" s="68"/>
      <c r="L6067" s="71">
        <f>SUM(L6065:L6066)</f>
        <v>35.33</v>
      </c>
    </row>
    <row r="6068" ht="15" customHeight="1" spans="1:12">
      <c r="A6068" s="2"/>
      <c r="B6068" s="2"/>
      <c r="C6068" s="2"/>
      <c r="D6068" s="2"/>
      <c r="E6068" s="2"/>
      <c r="F6068" s="2"/>
      <c r="G6068" s="2"/>
      <c r="H6068" s="69" t="s">
        <v>2318</v>
      </c>
      <c r="I6068" s="69"/>
      <c r="J6068" s="69"/>
      <c r="K6068" s="69"/>
      <c r="L6068" s="72">
        <f>SUM(L6063,L6067)</f>
        <v>72.5</v>
      </c>
    </row>
    <row r="6069" ht="9.95" customHeight="1" spans="1:12">
      <c r="A6069" s="2"/>
      <c r="B6069" s="2"/>
      <c r="C6069" s="2"/>
      <c r="D6069" s="2"/>
      <c r="E6069" s="2"/>
      <c r="F6069" s="2"/>
      <c r="G6069" s="2"/>
      <c r="H6069" s="61"/>
      <c r="I6069" s="61"/>
      <c r="J6069" s="61"/>
      <c r="K6069" s="61"/>
      <c r="L6069" s="61"/>
    </row>
    <row r="6070" ht="20.1" customHeight="1" spans="1:12">
      <c r="A6070" s="62" t="s">
        <v>4230</v>
      </c>
      <c r="B6070" s="62"/>
      <c r="C6070" s="62"/>
      <c r="D6070" s="62"/>
      <c r="E6070" s="62"/>
      <c r="F6070" s="62"/>
      <c r="G6070" s="62"/>
      <c r="H6070" s="62"/>
      <c r="I6070" s="62"/>
      <c r="J6070" s="62"/>
      <c r="K6070" s="62"/>
      <c r="L6070" s="62"/>
    </row>
    <row r="6071" ht="15" customHeight="1" spans="1:12">
      <c r="A6071" s="63" t="s">
        <v>2413</v>
      </c>
      <c r="B6071" s="63"/>
      <c r="C6071" s="63"/>
      <c r="D6071" s="64" t="s">
        <v>4</v>
      </c>
      <c r="E6071" s="64"/>
      <c r="F6071" s="64"/>
      <c r="G6071" s="64" t="s">
        <v>2297</v>
      </c>
      <c r="H6071" s="64" t="s">
        <v>2298</v>
      </c>
      <c r="I6071" s="64"/>
      <c r="J6071" s="64" t="s">
        <v>2299</v>
      </c>
      <c r="K6071" s="64"/>
      <c r="L6071" s="64" t="s">
        <v>2300</v>
      </c>
    </row>
    <row r="6072" ht="15" customHeight="1" spans="1:12">
      <c r="A6072" s="65" t="s">
        <v>3915</v>
      </c>
      <c r="B6072" s="66" t="s">
        <v>3916</v>
      </c>
      <c r="C6072" s="66"/>
      <c r="D6072" s="65" t="s">
        <v>14</v>
      </c>
      <c r="E6072" s="65"/>
      <c r="F6072" s="65"/>
      <c r="G6072" s="65" t="s">
        <v>35</v>
      </c>
      <c r="H6072" s="67">
        <v>0.035</v>
      </c>
      <c r="I6072" s="67"/>
      <c r="J6072" s="70">
        <v>11.32</v>
      </c>
      <c r="K6072" s="70"/>
      <c r="L6072" s="70">
        <f>TRUNC(TRUNC(H6072,8)*J6072,2)</f>
        <v>0.39</v>
      </c>
    </row>
    <row r="6073" ht="21" customHeight="1" spans="1:12">
      <c r="A6073" s="65" t="s">
        <v>4219</v>
      </c>
      <c r="B6073" s="66" t="s">
        <v>4220</v>
      </c>
      <c r="C6073" s="66"/>
      <c r="D6073" s="65" t="s">
        <v>14</v>
      </c>
      <c r="E6073" s="65"/>
      <c r="F6073" s="65"/>
      <c r="G6073" s="65" t="s">
        <v>2732</v>
      </c>
      <c r="H6073" s="67">
        <v>0.008</v>
      </c>
      <c r="I6073" s="67"/>
      <c r="J6073" s="70">
        <v>43.6</v>
      </c>
      <c r="K6073" s="70"/>
      <c r="L6073" s="70">
        <f>TRUNC(TRUNC(H6073,8)*J6073,2)</f>
        <v>0.34</v>
      </c>
    </row>
    <row r="6074" ht="21" customHeight="1" spans="1:12">
      <c r="A6074" s="65" t="s">
        <v>4231</v>
      </c>
      <c r="B6074" s="66" t="s">
        <v>4232</v>
      </c>
      <c r="C6074" s="66"/>
      <c r="D6074" s="65" t="s">
        <v>14</v>
      </c>
      <c r="E6074" s="65"/>
      <c r="F6074" s="65"/>
      <c r="G6074" s="65" t="s">
        <v>35</v>
      </c>
      <c r="H6074" s="67">
        <v>1</v>
      </c>
      <c r="I6074" s="67"/>
      <c r="J6074" s="70">
        <v>97.93</v>
      </c>
      <c r="K6074" s="70"/>
      <c r="L6074" s="70">
        <f>TRUNC(TRUNC(H6074,8)*J6074,2)</f>
        <v>97.93</v>
      </c>
    </row>
    <row r="6075" ht="15" customHeight="1" spans="1:12">
      <c r="A6075" s="2"/>
      <c r="B6075" s="2"/>
      <c r="C6075" s="2"/>
      <c r="D6075" s="2"/>
      <c r="E6075" s="2"/>
      <c r="F6075" s="2"/>
      <c r="G6075" s="2"/>
      <c r="H6075" s="68" t="s">
        <v>2424</v>
      </c>
      <c r="I6075" s="68"/>
      <c r="J6075" s="68"/>
      <c r="K6075" s="68"/>
      <c r="L6075" s="71">
        <f>SUM(L6072:L6074)</f>
        <v>98.66</v>
      </c>
    </row>
    <row r="6076" ht="15" customHeight="1" spans="1:12">
      <c r="A6076" s="63" t="s">
        <v>2389</v>
      </c>
      <c r="B6076" s="63"/>
      <c r="C6076" s="63"/>
      <c r="D6076" s="64" t="s">
        <v>4</v>
      </c>
      <c r="E6076" s="64"/>
      <c r="F6076" s="64"/>
      <c r="G6076" s="64" t="s">
        <v>2297</v>
      </c>
      <c r="H6076" s="64" t="s">
        <v>2298</v>
      </c>
      <c r="I6076" s="64"/>
      <c r="J6076" s="64" t="s">
        <v>2299</v>
      </c>
      <c r="K6076" s="64"/>
      <c r="L6076" s="64" t="s">
        <v>2300</v>
      </c>
    </row>
    <row r="6077" ht="21" customHeight="1" spans="1:12">
      <c r="A6077" s="65" t="s">
        <v>2673</v>
      </c>
      <c r="B6077" s="66" t="s">
        <v>2674</v>
      </c>
      <c r="C6077" s="66"/>
      <c r="D6077" s="65" t="s">
        <v>14</v>
      </c>
      <c r="E6077" s="65"/>
      <c r="F6077" s="65"/>
      <c r="G6077" s="65" t="s">
        <v>2392</v>
      </c>
      <c r="H6077" s="67">
        <v>0.828</v>
      </c>
      <c r="I6077" s="67"/>
      <c r="J6077" s="70">
        <v>23.37</v>
      </c>
      <c r="K6077" s="70"/>
      <c r="L6077" s="70">
        <f>TRUNC(TRUNC(H6077,8)*J6077,2)</f>
        <v>19.35</v>
      </c>
    </row>
    <row r="6078" ht="21" customHeight="1" spans="1:12">
      <c r="A6078" s="65" t="s">
        <v>2675</v>
      </c>
      <c r="B6078" s="66" t="s">
        <v>2676</v>
      </c>
      <c r="C6078" s="66"/>
      <c r="D6078" s="65" t="s">
        <v>14</v>
      </c>
      <c r="E6078" s="65"/>
      <c r="F6078" s="65"/>
      <c r="G6078" s="65" t="s">
        <v>2392</v>
      </c>
      <c r="H6078" s="67">
        <v>0.828</v>
      </c>
      <c r="I6078" s="67"/>
      <c r="J6078" s="70">
        <v>31.5</v>
      </c>
      <c r="K6078" s="70"/>
      <c r="L6078" s="70">
        <f>TRUNC(TRUNC(H6078,8)*J6078,2)</f>
        <v>26.08</v>
      </c>
    </row>
    <row r="6079" ht="18" customHeight="1" spans="1:12">
      <c r="A6079" s="2"/>
      <c r="B6079" s="2"/>
      <c r="C6079" s="2"/>
      <c r="D6079" s="2"/>
      <c r="E6079" s="2"/>
      <c r="F6079" s="2"/>
      <c r="G6079" s="2"/>
      <c r="H6079" s="68" t="s">
        <v>2393</v>
      </c>
      <c r="I6079" s="68"/>
      <c r="J6079" s="68"/>
      <c r="K6079" s="68"/>
      <c r="L6079" s="71">
        <f>SUM(L6077:L6078)</f>
        <v>45.43</v>
      </c>
    </row>
    <row r="6080" ht="15" customHeight="1" spans="1:12">
      <c r="A6080" s="2"/>
      <c r="B6080" s="2"/>
      <c r="C6080" s="2"/>
      <c r="D6080" s="2"/>
      <c r="E6080" s="2"/>
      <c r="F6080" s="2"/>
      <c r="G6080" s="2"/>
      <c r="H6080" s="69" t="s">
        <v>2318</v>
      </c>
      <c r="I6080" s="69"/>
      <c r="J6080" s="69"/>
      <c r="K6080" s="69"/>
      <c r="L6080" s="72">
        <f>SUM(L6075,L6079)</f>
        <v>144.09</v>
      </c>
    </row>
    <row r="6081" ht="9.95" customHeight="1" spans="1:12">
      <c r="A6081" s="2"/>
      <c r="B6081" s="2"/>
      <c r="C6081" s="2"/>
      <c r="D6081" s="2"/>
      <c r="E6081" s="2"/>
      <c r="F6081" s="2"/>
      <c r="G6081" s="2"/>
      <c r="H6081" s="61"/>
      <c r="I6081" s="61"/>
      <c r="J6081" s="61"/>
      <c r="K6081" s="61"/>
      <c r="L6081" s="61"/>
    </row>
    <row r="6082" ht="20.1" customHeight="1" spans="1:12">
      <c r="A6082" s="62" t="s">
        <v>4233</v>
      </c>
      <c r="B6082" s="62"/>
      <c r="C6082" s="62"/>
      <c r="D6082" s="62"/>
      <c r="E6082" s="62"/>
      <c r="F6082" s="62"/>
      <c r="G6082" s="62"/>
      <c r="H6082" s="62"/>
      <c r="I6082" s="62"/>
      <c r="J6082" s="62"/>
      <c r="K6082" s="62"/>
      <c r="L6082" s="62"/>
    </row>
    <row r="6083" ht="15" customHeight="1" spans="1:12">
      <c r="A6083" s="63" t="s">
        <v>2413</v>
      </c>
      <c r="B6083" s="63"/>
      <c r="C6083" s="63"/>
      <c r="D6083" s="64" t="s">
        <v>4</v>
      </c>
      <c r="E6083" s="64"/>
      <c r="F6083" s="64"/>
      <c r="G6083" s="64" t="s">
        <v>2297</v>
      </c>
      <c r="H6083" s="64" t="s">
        <v>2298</v>
      </c>
      <c r="I6083" s="64"/>
      <c r="J6083" s="64" t="s">
        <v>2299</v>
      </c>
      <c r="K6083" s="64"/>
      <c r="L6083" s="64" t="s">
        <v>2300</v>
      </c>
    </row>
    <row r="6084" ht="15" customHeight="1" spans="1:12">
      <c r="A6084" s="65" t="s">
        <v>3915</v>
      </c>
      <c r="B6084" s="66" t="s">
        <v>3916</v>
      </c>
      <c r="C6084" s="66"/>
      <c r="D6084" s="65" t="s">
        <v>14</v>
      </c>
      <c r="E6084" s="65"/>
      <c r="F6084" s="65"/>
      <c r="G6084" s="65" t="s">
        <v>35</v>
      </c>
      <c r="H6084" s="67">
        <v>0.02</v>
      </c>
      <c r="I6084" s="67"/>
      <c r="J6084" s="70">
        <v>11.32</v>
      </c>
      <c r="K6084" s="70"/>
      <c r="L6084" s="70">
        <f>TRUNC(TRUNC(H6084,8)*J6084,2)</f>
        <v>0.22</v>
      </c>
    </row>
    <row r="6085" ht="21" customHeight="1" spans="1:12">
      <c r="A6085" s="65" t="s">
        <v>4219</v>
      </c>
      <c r="B6085" s="66" t="s">
        <v>4220</v>
      </c>
      <c r="C6085" s="66"/>
      <c r="D6085" s="65" t="s">
        <v>14</v>
      </c>
      <c r="E6085" s="65"/>
      <c r="F6085" s="65"/>
      <c r="G6085" s="65" t="s">
        <v>2732</v>
      </c>
      <c r="H6085" s="67">
        <v>0.005</v>
      </c>
      <c r="I6085" s="67"/>
      <c r="J6085" s="70">
        <v>43.6</v>
      </c>
      <c r="K6085" s="70"/>
      <c r="L6085" s="70">
        <f>TRUNC(TRUNC(H6085,8)*J6085,2)</f>
        <v>0.21</v>
      </c>
    </row>
    <row r="6086" ht="15" customHeight="1" spans="1:12">
      <c r="A6086" s="65" t="s">
        <v>4234</v>
      </c>
      <c r="B6086" s="66" t="s">
        <v>4235</v>
      </c>
      <c r="C6086" s="66"/>
      <c r="D6086" s="65" t="s">
        <v>14</v>
      </c>
      <c r="E6086" s="65"/>
      <c r="F6086" s="65"/>
      <c r="G6086" s="65" t="s">
        <v>35</v>
      </c>
      <c r="H6086" s="67">
        <v>1</v>
      </c>
      <c r="I6086" s="67"/>
      <c r="J6086" s="70">
        <v>20.29</v>
      </c>
      <c r="K6086" s="70"/>
      <c r="L6086" s="70">
        <f>TRUNC(TRUNC(H6086,8)*J6086,2)</f>
        <v>20.29</v>
      </c>
    </row>
    <row r="6087" ht="15" customHeight="1" spans="1:12">
      <c r="A6087" s="2"/>
      <c r="B6087" s="2"/>
      <c r="C6087" s="2"/>
      <c r="D6087" s="2"/>
      <c r="E6087" s="2"/>
      <c r="F6087" s="2"/>
      <c r="G6087" s="2"/>
      <c r="H6087" s="68" t="s">
        <v>2424</v>
      </c>
      <c r="I6087" s="68"/>
      <c r="J6087" s="68"/>
      <c r="K6087" s="68"/>
      <c r="L6087" s="71">
        <f>SUM(L6084:L6086)</f>
        <v>20.72</v>
      </c>
    </row>
    <row r="6088" ht="15" customHeight="1" spans="1:12">
      <c r="A6088" s="63" t="s">
        <v>2389</v>
      </c>
      <c r="B6088" s="63"/>
      <c r="C6088" s="63"/>
      <c r="D6088" s="64" t="s">
        <v>4</v>
      </c>
      <c r="E6088" s="64"/>
      <c r="F6088" s="64"/>
      <c r="G6088" s="64" t="s">
        <v>2297</v>
      </c>
      <c r="H6088" s="64" t="s">
        <v>2298</v>
      </c>
      <c r="I6088" s="64"/>
      <c r="J6088" s="64" t="s">
        <v>2299</v>
      </c>
      <c r="K6088" s="64"/>
      <c r="L6088" s="64" t="s">
        <v>2300</v>
      </c>
    </row>
    <row r="6089" ht="21" customHeight="1" spans="1:12">
      <c r="A6089" s="65" t="s">
        <v>2673</v>
      </c>
      <c r="B6089" s="66" t="s">
        <v>2674</v>
      </c>
      <c r="C6089" s="66"/>
      <c r="D6089" s="65" t="s">
        <v>14</v>
      </c>
      <c r="E6089" s="65"/>
      <c r="F6089" s="65"/>
      <c r="G6089" s="65" t="s">
        <v>2392</v>
      </c>
      <c r="H6089" s="67">
        <v>0.98</v>
      </c>
      <c r="I6089" s="67"/>
      <c r="J6089" s="70">
        <v>23.37</v>
      </c>
      <c r="K6089" s="70"/>
      <c r="L6089" s="70">
        <f>TRUNC(TRUNC(H6089,8)*J6089,2)</f>
        <v>22.9</v>
      </c>
    </row>
    <row r="6090" ht="21" customHeight="1" spans="1:12">
      <c r="A6090" s="65" t="s">
        <v>2675</v>
      </c>
      <c r="B6090" s="66" t="s">
        <v>2676</v>
      </c>
      <c r="C6090" s="66"/>
      <c r="D6090" s="65" t="s">
        <v>14</v>
      </c>
      <c r="E6090" s="65"/>
      <c r="F6090" s="65"/>
      <c r="G6090" s="65" t="s">
        <v>2392</v>
      </c>
      <c r="H6090" s="67">
        <v>0.98</v>
      </c>
      <c r="I6090" s="67"/>
      <c r="J6090" s="70">
        <v>31.5</v>
      </c>
      <c r="K6090" s="70"/>
      <c r="L6090" s="70">
        <f>TRUNC(TRUNC(H6090,8)*J6090,2)</f>
        <v>30.87</v>
      </c>
    </row>
    <row r="6091" ht="18" customHeight="1" spans="1:12">
      <c r="A6091" s="2"/>
      <c r="B6091" s="2"/>
      <c r="C6091" s="2"/>
      <c r="D6091" s="2"/>
      <c r="E6091" s="2"/>
      <c r="F6091" s="2"/>
      <c r="G6091" s="2"/>
      <c r="H6091" s="68" t="s">
        <v>2393</v>
      </c>
      <c r="I6091" s="68"/>
      <c r="J6091" s="68"/>
      <c r="K6091" s="68"/>
      <c r="L6091" s="71">
        <f>SUM(L6089:L6090)</f>
        <v>53.77</v>
      </c>
    </row>
    <row r="6092" ht="15" customHeight="1" spans="1:12">
      <c r="A6092" s="2"/>
      <c r="B6092" s="2"/>
      <c r="C6092" s="2"/>
      <c r="D6092" s="2"/>
      <c r="E6092" s="2"/>
      <c r="F6092" s="2"/>
      <c r="G6092" s="2"/>
      <c r="H6092" s="69" t="s">
        <v>2318</v>
      </c>
      <c r="I6092" s="69"/>
      <c r="J6092" s="69"/>
      <c r="K6092" s="69"/>
      <c r="L6092" s="72">
        <f>SUM(L6087,L6091)</f>
        <v>74.49</v>
      </c>
    </row>
    <row r="6093" ht="9.95" customHeight="1" spans="1:12">
      <c r="A6093" s="2"/>
      <c r="B6093" s="2"/>
      <c r="C6093" s="2"/>
      <c r="D6093" s="2"/>
      <c r="E6093" s="2"/>
      <c r="F6093" s="2"/>
      <c r="G6093" s="2"/>
      <c r="H6093" s="61"/>
      <c r="I6093" s="61"/>
      <c r="J6093" s="61"/>
      <c r="K6093" s="61"/>
      <c r="L6093" s="61"/>
    </row>
    <row r="6094" ht="20.1" customHeight="1" spans="1:12">
      <c r="A6094" s="62" t="s">
        <v>4236</v>
      </c>
      <c r="B6094" s="62"/>
      <c r="C6094" s="62"/>
      <c r="D6094" s="62"/>
      <c r="E6094" s="62"/>
      <c r="F6094" s="62"/>
      <c r="G6094" s="62"/>
      <c r="H6094" s="62"/>
      <c r="I6094" s="62"/>
      <c r="J6094" s="62"/>
      <c r="K6094" s="62"/>
      <c r="L6094" s="62"/>
    </row>
    <row r="6095" ht="15" customHeight="1" spans="1:12">
      <c r="A6095" s="63" t="s">
        <v>2413</v>
      </c>
      <c r="B6095" s="63"/>
      <c r="C6095" s="63"/>
      <c r="D6095" s="64" t="s">
        <v>4</v>
      </c>
      <c r="E6095" s="64"/>
      <c r="F6095" s="64"/>
      <c r="G6095" s="64" t="s">
        <v>2297</v>
      </c>
      <c r="H6095" s="64" t="s">
        <v>2298</v>
      </c>
      <c r="I6095" s="64"/>
      <c r="J6095" s="64" t="s">
        <v>2299</v>
      </c>
      <c r="K6095" s="64"/>
      <c r="L6095" s="64" t="s">
        <v>2300</v>
      </c>
    </row>
    <row r="6096" ht="15" customHeight="1" spans="1:12">
      <c r="A6096" s="65" t="s">
        <v>3915</v>
      </c>
      <c r="B6096" s="66" t="s">
        <v>3916</v>
      </c>
      <c r="C6096" s="66"/>
      <c r="D6096" s="65" t="s">
        <v>14</v>
      </c>
      <c r="E6096" s="65"/>
      <c r="F6096" s="65"/>
      <c r="G6096" s="65" t="s">
        <v>35</v>
      </c>
      <c r="H6096" s="67">
        <v>0.045</v>
      </c>
      <c r="I6096" s="67"/>
      <c r="J6096" s="70">
        <v>11.32</v>
      </c>
      <c r="K6096" s="70"/>
      <c r="L6096" s="70">
        <f>TRUNC(TRUNC(H6096,8)*J6096,2)</f>
        <v>0.5</v>
      </c>
    </row>
    <row r="6097" ht="21" customHeight="1" spans="1:12">
      <c r="A6097" s="65" t="s">
        <v>4219</v>
      </c>
      <c r="B6097" s="66" t="s">
        <v>4220</v>
      </c>
      <c r="C6097" s="66"/>
      <c r="D6097" s="65" t="s">
        <v>14</v>
      </c>
      <c r="E6097" s="65"/>
      <c r="F6097" s="65"/>
      <c r="G6097" s="65" t="s">
        <v>2732</v>
      </c>
      <c r="H6097" s="67">
        <v>0.011</v>
      </c>
      <c r="I6097" s="67"/>
      <c r="J6097" s="70">
        <v>43.6</v>
      </c>
      <c r="K6097" s="70"/>
      <c r="L6097" s="70">
        <f>TRUNC(TRUNC(H6097,8)*J6097,2)</f>
        <v>0.47</v>
      </c>
    </row>
    <row r="6098" ht="15" customHeight="1" spans="1:12">
      <c r="A6098" s="65" t="s">
        <v>4237</v>
      </c>
      <c r="B6098" s="66" t="s">
        <v>4238</v>
      </c>
      <c r="C6098" s="66"/>
      <c r="D6098" s="65" t="s">
        <v>14</v>
      </c>
      <c r="E6098" s="65"/>
      <c r="F6098" s="65"/>
      <c r="G6098" s="65" t="s">
        <v>35</v>
      </c>
      <c r="H6098" s="67">
        <v>1</v>
      </c>
      <c r="I6098" s="67"/>
      <c r="J6098" s="70">
        <v>118.33</v>
      </c>
      <c r="K6098" s="70"/>
      <c r="L6098" s="70">
        <f>TRUNC(TRUNC(H6098,8)*J6098,2)</f>
        <v>118.33</v>
      </c>
    </row>
    <row r="6099" ht="15" customHeight="1" spans="1:12">
      <c r="A6099" s="2"/>
      <c r="B6099" s="2"/>
      <c r="C6099" s="2"/>
      <c r="D6099" s="2"/>
      <c r="E6099" s="2"/>
      <c r="F6099" s="2"/>
      <c r="G6099" s="2"/>
      <c r="H6099" s="68" t="s">
        <v>2424</v>
      </c>
      <c r="I6099" s="68"/>
      <c r="J6099" s="68"/>
      <c r="K6099" s="68"/>
      <c r="L6099" s="71">
        <f>SUM(L6096:L6098)</f>
        <v>119.3</v>
      </c>
    </row>
    <row r="6100" ht="15" customHeight="1" spans="1:12">
      <c r="A6100" s="63" t="s">
        <v>2389</v>
      </c>
      <c r="B6100" s="63"/>
      <c r="C6100" s="63"/>
      <c r="D6100" s="64" t="s">
        <v>4</v>
      </c>
      <c r="E6100" s="64"/>
      <c r="F6100" s="64"/>
      <c r="G6100" s="64" t="s">
        <v>2297</v>
      </c>
      <c r="H6100" s="64" t="s">
        <v>2298</v>
      </c>
      <c r="I6100" s="64"/>
      <c r="J6100" s="64" t="s">
        <v>2299</v>
      </c>
      <c r="K6100" s="64"/>
      <c r="L6100" s="64" t="s">
        <v>2300</v>
      </c>
    </row>
    <row r="6101" ht="21" customHeight="1" spans="1:12">
      <c r="A6101" s="65" t="s">
        <v>2673</v>
      </c>
      <c r="B6101" s="66" t="s">
        <v>2674</v>
      </c>
      <c r="C6101" s="66"/>
      <c r="D6101" s="65" t="s">
        <v>14</v>
      </c>
      <c r="E6101" s="65"/>
      <c r="F6101" s="65"/>
      <c r="G6101" s="65" t="s">
        <v>2392</v>
      </c>
      <c r="H6101" s="67">
        <v>1.471</v>
      </c>
      <c r="I6101" s="67"/>
      <c r="J6101" s="70">
        <v>23.37</v>
      </c>
      <c r="K6101" s="70"/>
      <c r="L6101" s="70">
        <f>TRUNC(TRUNC(H6101,8)*J6101,2)</f>
        <v>34.37</v>
      </c>
    </row>
    <row r="6102" ht="21" customHeight="1" spans="1:12">
      <c r="A6102" s="65" t="s">
        <v>2675</v>
      </c>
      <c r="B6102" s="66" t="s">
        <v>2676</v>
      </c>
      <c r="C6102" s="66"/>
      <c r="D6102" s="65" t="s">
        <v>14</v>
      </c>
      <c r="E6102" s="65"/>
      <c r="F6102" s="65"/>
      <c r="G6102" s="65" t="s">
        <v>2392</v>
      </c>
      <c r="H6102" s="67">
        <v>1.471</v>
      </c>
      <c r="I6102" s="67"/>
      <c r="J6102" s="70">
        <v>31.5</v>
      </c>
      <c r="K6102" s="70"/>
      <c r="L6102" s="70">
        <f>TRUNC(TRUNC(H6102,8)*J6102,2)</f>
        <v>46.33</v>
      </c>
    </row>
    <row r="6103" ht="18" customHeight="1" spans="1:12">
      <c r="A6103" s="2"/>
      <c r="B6103" s="2"/>
      <c r="C6103" s="2"/>
      <c r="D6103" s="2"/>
      <c r="E6103" s="2"/>
      <c r="F6103" s="2"/>
      <c r="G6103" s="2"/>
      <c r="H6103" s="68" t="s">
        <v>2393</v>
      </c>
      <c r="I6103" s="68"/>
      <c r="J6103" s="68"/>
      <c r="K6103" s="68"/>
      <c r="L6103" s="71">
        <f>SUM(L6101:L6102)</f>
        <v>80.7</v>
      </c>
    </row>
    <row r="6104" ht="15" customHeight="1" spans="1:12">
      <c r="A6104" s="2"/>
      <c r="B6104" s="2"/>
      <c r="C6104" s="2"/>
      <c r="D6104" s="2"/>
      <c r="E6104" s="2"/>
      <c r="F6104" s="2"/>
      <c r="G6104" s="2"/>
      <c r="H6104" s="69" t="s">
        <v>2318</v>
      </c>
      <c r="I6104" s="69"/>
      <c r="J6104" s="69"/>
      <c r="K6104" s="69"/>
      <c r="L6104" s="72">
        <f>SUM(L6099,L6103)</f>
        <v>200</v>
      </c>
    </row>
    <row r="6105" ht="9.95" customHeight="1" spans="1:12">
      <c r="A6105" s="2"/>
      <c r="B6105" s="2"/>
      <c r="C6105" s="2"/>
      <c r="D6105" s="2"/>
      <c r="E6105" s="2"/>
      <c r="F6105" s="2"/>
      <c r="G6105" s="2"/>
      <c r="H6105" s="61"/>
      <c r="I6105" s="61"/>
      <c r="J6105" s="61"/>
      <c r="K6105" s="61"/>
      <c r="L6105" s="61"/>
    </row>
    <row r="6106" ht="20.1" customHeight="1" spans="1:12">
      <c r="A6106" s="62" t="s">
        <v>4239</v>
      </c>
      <c r="B6106" s="62"/>
      <c r="C6106" s="62"/>
      <c r="D6106" s="62"/>
      <c r="E6106" s="62"/>
      <c r="F6106" s="62"/>
      <c r="G6106" s="62"/>
      <c r="H6106" s="62"/>
      <c r="I6106" s="62"/>
      <c r="J6106" s="62"/>
      <c r="K6106" s="62"/>
      <c r="L6106" s="62"/>
    </row>
    <row r="6107" ht="15" customHeight="1" spans="1:12">
      <c r="A6107" s="63" t="s">
        <v>2413</v>
      </c>
      <c r="B6107" s="63"/>
      <c r="C6107" s="63"/>
      <c r="D6107" s="64" t="s">
        <v>4</v>
      </c>
      <c r="E6107" s="64"/>
      <c r="F6107" s="64"/>
      <c r="G6107" s="64" t="s">
        <v>2297</v>
      </c>
      <c r="H6107" s="64" t="s">
        <v>2298</v>
      </c>
      <c r="I6107" s="64"/>
      <c r="J6107" s="64" t="s">
        <v>2299</v>
      </c>
      <c r="K6107" s="64"/>
      <c r="L6107" s="64" t="s">
        <v>2300</v>
      </c>
    </row>
    <row r="6108" ht="15" customHeight="1" spans="1:12">
      <c r="A6108" s="65" t="s">
        <v>3915</v>
      </c>
      <c r="B6108" s="66" t="s">
        <v>3916</v>
      </c>
      <c r="C6108" s="66"/>
      <c r="D6108" s="65" t="s">
        <v>14</v>
      </c>
      <c r="E6108" s="65"/>
      <c r="F6108" s="65"/>
      <c r="G6108" s="65" t="s">
        <v>35</v>
      </c>
      <c r="H6108" s="67">
        <v>0.053</v>
      </c>
      <c r="I6108" s="67"/>
      <c r="J6108" s="70">
        <v>11.32</v>
      </c>
      <c r="K6108" s="70"/>
      <c r="L6108" s="70">
        <f>TRUNC(TRUNC(H6108,8)*J6108,2)</f>
        <v>0.59</v>
      </c>
    </row>
    <row r="6109" ht="21" customHeight="1" spans="1:12">
      <c r="A6109" s="65" t="s">
        <v>4219</v>
      </c>
      <c r="B6109" s="66" t="s">
        <v>4220</v>
      </c>
      <c r="C6109" s="66"/>
      <c r="D6109" s="65" t="s">
        <v>14</v>
      </c>
      <c r="E6109" s="65"/>
      <c r="F6109" s="65"/>
      <c r="G6109" s="65" t="s">
        <v>2732</v>
      </c>
      <c r="H6109" s="67">
        <v>0.013</v>
      </c>
      <c r="I6109" s="67"/>
      <c r="J6109" s="70">
        <v>43.6</v>
      </c>
      <c r="K6109" s="70"/>
      <c r="L6109" s="70">
        <f>TRUNC(TRUNC(H6109,8)*J6109,2)</f>
        <v>0.56</v>
      </c>
    </row>
    <row r="6110" ht="15" customHeight="1" spans="1:12">
      <c r="A6110" s="65" t="s">
        <v>4240</v>
      </c>
      <c r="B6110" s="66" t="s">
        <v>4241</v>
      </c>
      <c r="C6110" s="66"/>
      <c r="D6110" s="65" t="s">
        <v>14</v>
      </c>
      <c r="E6110" s="65"/>
      <c r="F6110" s="65"/>
      <c r="G6110" s="65" t="s">
        <v>35</v>
      </c>
      <c r="H6110" s="67">
        <v>1</v>
      </c>
      <c r="I6110" s="67"/>
      <c r="J6110" s="70">
        <v>158.49</v>
      </c>
      <c r="K6110" s="70"/>
      <c r="L6110" s="70">
        <f>TRUNC(TRUNC(H6110,8)*J6110,2)</f>
        <v>158.49</v>
      </c>
    </row>
    <row r="6111" ht="15" customHeight="1" spans="1:12">
      <c r="A6111" s="2"/>
      <c r="B6111" s="2"/>
      <c r="C6111" s="2"/>
      <c r="D6111" s="2"/>
      <c r="E6111" s="2"/>
      <c r="F6111" s="2"/>
      <c r="G6111" s="2"/>
      <c r="H6111" s="68" t="s">
        <v>2424</v>
      </c>
      <c r="I6111" s="68"/>
      <c r="J6111" s="68"/>
      <c r="K6111" s="68"/>
      <c r="L6111" s="71">
        <f>SUM(L6108:L6110)</f>
        <v>159.64</v>
      </c>
    </row>
    <row r="6112" ht="15" customHeight="1" spans="1:12">
      <c r="A6112" s="63" t="s">
        <v>2389</v>
      </c>
      <c r="B6112" s="63"/>
      <c r="C6112" s="63"/>
      <c r="D6112" s="64" t="s">
        <v>4</v>
      </c>
      <c r="E6112" s="64"/>
      <c r="F6112" s="64"/>
      <c r="G6112" s="64" t="s">
        <v>2297</v>
      </c>
      <c r="H6112" s="64" t="s">
        <v>2298</v>
      </c>
      <c r="I6112" s="64"/>
      <c r="J6112" s="64" t="s">
        <v>2299</v>
      </c>
      <c r="K6112" s="64"/>
      <c r="L6112" s="64" t="s">
        <v>2300</v>
      </c>
    </row>
    <row r="6113" ht="21" customHeight="1" spans="1:12">
      <c r="A6113" s="65" t="s">
        <v>2673</v>
      </c>
      <c r="B6113" s="66" t="s">
        <v>2674</v>
      </c>
      <c r="C6113" s="66"/>
      <c r="D6113" s="65" t="s">
        <v>14</v>
      </c>
      <c r="E6113" s="65"/>
      <c r="F6113" s="65"/>
      <c r="G6113" s="65" t="s">
        <v>2392</v>
      </c>
      <c r="H6113" s="67">
        <v>1.656</v>
      </c>
      <c r="I6113" s="67"/>
      <c r="J6113" s="70">
        <v>23.37</v>
      </c>
      <c r="K6113" s="70"/>
      <c r="L6113" s="70">
        <f>TRUNC(TRUNC(H6113,8)*J6113,2)</f>
        <v>38.7</v>
      </c>
    </row>
    <row r="6114" ht="21" customHeight="1" spans="1:12">
      <c r="A6114" s="65" t="s">
        <v>2675</v>
      </c>
      <c r="B6114" s="66" t="s">
        <v>2676</v>
      </c>
      <c r="C6114" s="66"/>
      <c r="D6114" s="65" t="s">
        <v>14</v>
      </c>
      <c r="E6114" s="65"/>
      <c r="F6114" s="65"/>
      <c r="G6114" s="65" t="s">
        <v>2392</v>
      </c>
      <c r="H6114" s="67">
        <v>1.656</v>
      </c>
      <c r="I6114" s="67"/>
      <c r="J6114" s="70">
        <v>31.5</v>
      </c>
      <c r="K6114" s="70"/>
      <c r="L6114" s="70">
        <f>TRUNC(TRUNC(H6114,8)*J6114,2)</f>
        <v>52.16</v>
      </c>
    </row>
    <row r="6115" ht="18" customHeight="1" spans="1:12">
      <c r="A6115" s="2"/>
      <c r="B6115" s="2"/>
      <c r="C6115" s="2"/>
      <c r="D6115" s="2"/>
      <c r="E6115" s="2"/>
      <c r="F6115" s="2"/>
      <c r="G6115" s="2"/>
      <c r="H6115" s="68" t="s">
        <v>2393</v>
      </c>
      <c r="I6115" s="68"/>
      <c r="J6115" s="68"/>
      <c r="K6115" s="68"/>
      <c r="L6115" s="71">
        <f>SUM(L6113:L6114)</f>
        <v>90.86</v>
      </c>
    </row>
    <row r="6116" ht="15" customHeight="1" spans="1:12">
      <c r="A6116" s="2"/>
      <c r="B6116" s="2"/>
      <c r="C6116" s="2"/>
      <c r="D6116" s="2"/>
      <c r="E6116" s="2"/>
      <c r="F6116" s="2"/>
      <c r="G6116" s="2"/>
      <c r="H6116" s="69" t="s">
        <v>2318</v>
      </c>
      <c r="I6116" s="69"/>
      <c r="J6116" s="69"/>
      <c r="K6116" s="69"/>
      <c r="L6116" s="72">
        <f>SUM(L6111,L6115)</f>
        <v>250.5</v>
      </c>
    </row>
    <row r="6117" ht="9.95" customHeight="1" spans="1:12">
      <c r="A6117" s="2"/>
      <c r="B6117" s="2"/>
      <c r="C6117" s="2"/>
      <c r="D6117" s="2"/>
      <c r="E6117" s="2"/>
      <c r="F6117" s="2"/>
      <c r="G6117" s="2"/>
      <c r="H6117" s="61"/>
      <c r="I6117" s="61"/>
      <c r="J6117" s="61"/>
      <c r="K6117" s="61"/>
      <c r="L6117" s="61"/>
    </row>
    <row r="6118" ht="20.1" customHeight="1" spans="1:12">
      <c r="A6118" s="62" t="s">
        <v>4242</v>
      </c>
      <c r="B6118" s="62"/>
      <c r="C6118" s="62"/>
      <c r="D6118" s="62"/>
      <c r="E6118" s="62"/>
      <c r="F6118" s="62"/>
      <c r="G6118" s="62"/>
      <c r="H6118" s="62"/>
      <c r="I6118" s="62"/>
      <c r="J6118" s="62"/>
      <c r="K6118" s="62"/>
      <c r="L6118" s="62"/>
    </row>
    <row r="6119" ht="15" customHeight="1" spans="1:12">
      <c r="A6119" s="63" t="s">
        <v>2413</v>
      </c>
      <c r="B6119" s="63"/>
      <c r="C6119" s="63"/>
      <c r="D6119" s="64" t="s">
        <v>4</v>
      </c>
      <c r="E6119" s="64"/>
      <c r="F6119" s="64"/>
      <c r="G6119" s="64" t="s">
        <v>2297</v>
      </c>
      <c r="H6119" s="64" t="s">
        <v>2298</v>
      </c>
      <c r="I6119" s="64"/>
      <c r="J6119" s="64" t="s">
        <v>2299</v>
      </c>
      <c r="K6119" s="64"/>
      <c r="L6119" s="64" t="s">
        <v>2300</v>
      </c>
    </row>
    <row r="6120" ht="15" customHeight="1" spans="1:12">
      <c r="A6120" s="65" t="s">
        <v>3915</v>
      </c>
      <c r="B6120" s="66" t="s">
        <v>3916</v>
      </c>
      <c r="C6120" s="66"/>
      <c r="D6120" s="65" t="s">
        <v>14</v>
      </c>
      <c r="E6120" s="65"/>
      <c r="F6120" s="65"/>
      <c r="G6120" s="65" t="s">
        <v>35</v>
      </c>
      <c r="H6120" s="67">
        <v>0.013</v>
      </c>
      <c r="I6120" s="67"/>
      <c r="J6120" s="70">
        <v>11.32</v>
      </c>
      <c r="K6120" s="70"/>
      <c r="L6120" s="70">
        <f>TRUNC(TRUNC(H6120,8)*J6120,2)</f>
        <v>0.14</v>
      </c>
    </row>
    <row r="6121" ht="21" customHeight="1" spans="1:12">
      <c r="A6121" s="65" t="s">
        <v>4219</v>
      </c>
      <c r="B6121" s="66" t="s">
        <v>4220</v>
      </c>
      <c r="C6121" s="66"/>
      <c r="D6121" s="65" t="s">
        <v>14</v>
      </c>
      <c r="E6121" s="65"/>
      <c r="F6121" s="65"/>
      <c r="G6121" s="65" t="s">
        <v>2732</v>
      </c>
      <c r="H6121" s="67">
        <v>0.003</v>
      </c>
      <c r="I6121" s="67"/>
      <c r="J6121" s="70">
        <v>43.6</v>
      </c>
      <c r="K6121" s="70"/>
      <c r="L6121" s="70">
        <f>TRUNC(TRUNC(H6121,8)*J6121,2)</f>
        <v>0.13</v>
      </c>
    </row>
    <row r="6122" ht="21" customHeight="1" spans="1:12">
      <c r="A6122" s="65" t="s">
        <v>4243</v>
      </c>
      <c r="B6122" s="66" t="s">
        <v>4244</v>
      </c>
      <c r="C6122" s="66"/>
      <c r="D6122" s="65" t="s">
        <v>14</v>
      </c>
      <c r="E6122" s="65"/>
      <c r="F6122" s="65"/>
      <c r="G6122" s="65" t="s">
        <v>35</v>
      </c>
      <c r="H6122" s="67">
        <v>1</v>
      </c>
      <c r="I6122" s="67"/>
      <c r="J6122" s="70">
        <v>31.25</v>
      </c>
      <c r="K6122" s="70"/>
      <c r="L6122" s="70">
        <f>TRUNC(TRUNC(H6122,8)*J6122,2)</f>
        <v>31.25</v>
      </c>
    </row>
    <row r="6123" ht="15" customHeight="1" spans="1:12">
      <c r="A6123" s="2"/>
      <c r="B6123" s="2"/>
      <c r="C6123" s="2"/>
      <c r="D6123" s="2"/>
      <c r="E6123" s="2"/>
      <c r="F6123" s="2"/>
      <c r="G6123" s="2"/>
      <c r="H6123" s="68" t="s">
        <v>2424</v>
      </c>
      <c r="I6123" s="68"/>
      <c r="J6123" s="68"/>
      <c r="K6123" s="68"/>
      <c r="L6123" s="71">
        <f>SUM(L6120:L6122)</f>
        <v>31.52</v>
      </c>
    </row>
    <row r="6124" ht="15" customHeight="1" spans="1:12">
      <c r="A6124" s="63" t="s">
        <v>2389</v>
      </c>
      <c r="B6124" s="63"/>
      <c r="C6124" s="63"/>
      <c r="D6124" s="64" t="s">
        <v>4</v>
      </c>
      <c r="E6124" s="64"/>
      <c r="F6124" s="64"/>
      <c r="G6124" s="64" t="s">
        <v>2297</v>
      </c>
      <c r="H6124" s="64" t="s">
        <v>2298</v>
      </c>
      <c r="I6124" s="64"/>
      <c r="J6124" s="64" t="s">
        <v>2299</v>
      </c>
      <c r="K6124" s="64"/>
      <c r="L6124" s="64" t="s">
        <v>2300</v>
      </c>
    </row>
    <row r="6125" ht="21" customHeight="1" spans="1:12">
      <c r="A6125" s="65" t="s">
        <v>2673</v>
      </c>
      <c r="B6125" s="66" t="s">
        <v>2674</v>
      </c>
      <c r="C6125" s="66"/>
      <c r="D6125" s="65" t="s">
        <v>14</v>
      </c>
      <c r="E6125" s="65"/>
      <c r="F6125" s="65"/>
      <c r="G6125" s="65" t="s">
        <v>2392</v>
      </c>
      <c r="H6125" s="67">
        <v>0.49</v>
      </c>
      <c r="I6125" s="67"/>
      <c r="J6125" s="70">
        <v>23.37</v>
      </c>
      <c r="K6125" s="70"/>
      <c r="L6125" s="70">
        <f>TRUNC(TRUNC(H6125,8)*J6125,2)</f>
        <v>11.45</v>
      </c>
    </row>
    <row r="6126" ht="21" customHeight="1" spans="1:12">
      <c r="A6126" s="65" t="s">
        <v>2675</v>
      </c>
      <c r="B6126" s="66" t="s">
        <v>2676</v>
      </c>
      <c r="C6126" s="66"/>
      <c r="D6126" s="65" t="s">
        <v>14</v>
      </c>
      <c r="E6126" s="65"/>
      <c r="F6126" s="65"/>
      <c r="G6126" s="65" t="s">
        <v>2392</v>
      </c>
      <c r="H6126" s="67">
        <v>0.49</v>
      </c>
      <c r="I6126" s="67"/>
      <c r="J6126" s="70">
        <v>31.5</v>
      </c>
      <c r="K6126" s="70"/>
      <c r="L6126" s="70">
        <f>TRUNC(TRUNC(H6126,8)*J6126,2)</f>
        <v>15.43</v>
      </c>
    </row>
    <row r="6127" ht="18" customHeight="1" spans="1:12">
      <c r="A6127" s="2"/>
      <c r="B6127" s="2"/>
      <c r="C6127" s="2"/>
      <c r="D6127" s="2"/>
      <c r="E6127" s="2"/>
      <c r="F6127" s="2"/>
      <c r="G6127" s="2"/>
      <c r="H6127" s="68" t="s">
        <v>2393</v>
      </c>
      <c r="I6127" s="68"/>
      <c r="J6127" s="68"/>
      <c r="K6127" s="68"/>
      <c r="L6127" s="71">
        <f>SUM(L6125:L6126)</f>
        <v>26.88</v>
      </c>
    </row>
    <row r="6128" ht="15" customHeight="1" spans="1:12">
      <c r="A6128" s="2"/>
      <c r="B6128" s="2"/>
      <c r="C6128" s="2"/>
      <c r="D6128" s="2"/>
      <c r="E6128" s="2"/>
      <c r="F6128" s="2"/>
      <c r="G6128" s="2"/>
      <c r="H6128" s="69" t="s">
        <v>2318</v>
      </c>
      <c r="I6128" s="69"/>
      <c r="J6128" s="69"/>
      <c r="K6128" s="69"/>
      <c r="L6128" s="72">
        <f>SUM(L6123,L6127)</f>
        <v>58.4</v>
      </c>
    </row>
    <row r="6129" ht="9.95" customHeight="1" spans="1:12">
      <c r="A6129" s="2"/>
      <c r="B6129" s="2"/>
      <c r="C6129" s="2"/>
      <c r="D6129" s="2"/>
      <c r="E6129" s="2"/>
      <c r="F6129" s="2"/>
      <c r="G6129" s="2"/>
      <c r="H6129" s="61"/>
      <c r="I6129" s="61"/>
      <c r="J6129" s="61"/>
      <c r="K6129" s="61"/>
      <c r="L6129" s="61"/>
    </row>
    <row r="6130" ht="20.1" customHeight="1" spans="1:12">
      <c r="A6130" s="62" t="s">
        <v>4245</v>
      </c>
      <c r="B6130" s="62"/>
      <c r="C6130" s="62"/>
      <c r="D6130" s="62"/>
      <c r="E6130" s="62"/>
      <c r="F6130" s="62"/>
      <c r="G6130" s="62"/>
      <c r="H6130" s="62"/>
      <c r="I6130" s="62"/>
      <c r="J6130" s="62"/>
      <c r="K6130" s="62"/>
      <c r="L6130" s="62"/>
    </row>
    <row r="6131" ht="15" customHeight="1" spans="1:12">
      <c r="A6131" s="63" t="s">
        <v>2413</v>
      </c>
      <c r="B6131" s="63"/>
      <c r="C6131" s="63"/>
      <c r="D6131" s="64" t="s">
        <v>4</v>
      </c>
      <c r="E6131" s="64"/>
      <c r="F6131" s="64"/>
      <c r="G6131" s="64" t="s">
        <v>2297</v>
      </c>
      <c r="H6131" s="64" t="s">
        <v>2298</v>
      </c>
      <c r="I6131" s="64"/>
      <c r="J6131" s="64" t="s">
        <v>2299</v>
      </c>
      <c r="K6131" s="64"/>
      <c r="L6131" s="64" t="s">
        <v>2300</v>
      </c>
    </row>
    <row r="6132" ht="15" customHeight="1" spans="1:12">
      <c r="A6132" s="65" t="s">
        <v>3915</v>
      </c>
      <c r="B6132" s="66" t="s">
        <v>3916</v>
      </c>
      <c r="C6132" s="66"/>
      <c r="D6132" s="65" t="s">
        <v>14</v>
      </c>
      <c r="E6132" s="65"/>
      <c r="F6132" s="65"/>
      <c r="G6132" s="65" t="s">
        <v>35</v>
      </c>
      <c r="H6132" s="67">
        <v>0.03</v>
      </c>
      <c r="I6132" s="67"/>
      <c r="J6132" s="70">
        <v>11.32</v>
      </c>
      <c r="K6132" s="70"/>
      <c r="L6132" s="70">
        <f>TRUNC(TRUNC(H6132,8)*J6132,2)</f>
        <v>0.33</v>
      </c>
    </row>
    <row r="6133" ht="21" customHeight="1" spans="1:12">
      <c r="A6133" s="65" t="s">
        <v>4219</v>
      </c>
      <c r="B6133" s="66" t="s">
        <v>4220</v>
      </c>
      <c r="C6133" s="66"/>
      <c r="D6133" s="65" t="s">
        <v>14</v>
      </c>
      <c r="E6133" s="65"/>
      <c r="F6133" s="65"/>
      <c r="G6133" s="65" t="s">
        <v>2732</v>
      </c>
      <c r="H6133" s="67">
        <v>0.007</v>
      </c>
      <c r="I6133" s="67"/>
      <c r="J6133" s="70">
        <v>43.6</v>
      </c>
      <c r="K6133" s="70"/>
      <c r="L6133" s="70">
        <f>TRUNC(TRUNC(H6133,8)*J6133,2)</f>
        <v>0.3</v>
      </c>
    </row>
    <row r="6134" ht="21" customHeight="1" spans="1:12">
      <c r="A6134" s="65" t="s">
        <v>4246</v>
      </c>
      <c r="B6134" s="66" t="s">
        <v>4247</v>
      </c>
      <c r="C6134" s="66"/>
      <c r="D6134" s="65" t="s">
        <v>14</v>
      </c>
      <c r="E6134" s="65"/>
      <c r="F6134" s="65"/>
      <c r="G6134" s="65" t="s">
        <v>35</v>
      </c>
      <c r="H6134" s="67">
        <v>1</v>
      </c>
      <c r="I6134" s="67"/>
      <c r="J6134" s="70">
        <v>158.31</v>
      </c>
      <c r="K6134" s="70"/>
      <c r="L6134" s="70">
        <f>TRUNC(TRUNC(H6134,8)*J6134,2)</f>
        <v>158.31</v>
      </c>
    </row>
    <row r="6135" ht="15" customHeight="1" spans="1:12">
      <c r="A6135" s="2"/>
      <c r="B6135" s="2"/>
      <c r="C6135" s="2"/>
      <c r="D6135" s="2"/>
      <c r="E6135" s="2"/>
      <c r="F6135" s="2"/>
      <c r="G6135" s="2"/>
      <c r="H6135" s="68" t="s">
        <v>2424</v>
      </c>
      <c r="I6135" s="68"/>
      <c r="J6135" s="68"/>
      <c r="K6135" s="68"/>
      <c r="L6135" s="71">
        <f>SUM(L6132:L6134)</f>
        <v>158.94</v>
      </c>
    </row>
    <row r="6136" ht="15" customHeight="1" spans="1:12">
      <c r="A6136" s="63" t="s">
        <v>2389</v>
      </c>
      <c r="B6136" s="63"/>
      <c r="C6136" s="63"/>
      <c r="D6136" s="64" t="s">
        <v>4</v>
      </c>
      <c r="E6136" s="64"/>
      <c r="F6136" s="64"/>
      <c r="G6136" s="64" t="s">
        <v>2297</v>
      </c>
      <c r="H6136" s="64" t="s">
        <v>2298</v>
      </c>
      <c r="I6136" s="64"/>
      <c r="J6136" s="64" t="s">
        <v>2299</v>
      </c>
      <c r="K6136" s="64"/>
      <c r="L6136" s="64" t="s">
        <v>2300</v>
      </c>
    </row>
    <row r="6137" ht="21" customHeight="1" spans="1:12">
      <c r="A6137" s="65" t="s">
        <v>2673</v>
      </c>
      <c r="B6137" s="66" t="s">
        <v>2674</v>
      </c>
      <c r="C6137" s="66"/>
      <c r="D6137" s="65" t="s">
        <v>14</v>
      </c>
      <c r="E6137" s="65"/>
      <c r="F6137" s="65"/>
      <c r="G6137" s="65" t="s">
        <v>2392</v>
      </c>
      <c r="H6137" s="67">
        <v>0.702</v>
      </c>
      <c r="I6137" s="67"/>
      <c r="J6137" s="70">
        <v>23.37</v>
      </c>
      <c r="K6137" s="70"/>
      <c r="L6137" s="70">
        <f>TRUNC(TRUNC(H6137,8)*J6137,2)</f>
        <v>16.4</v>
      </c>
    </row>
    <row r="6138" ht="21" customHeight="1" spans="1:12">
      <c r="A6138" s="65" t="s">
        <v>2675</v>
      </c>
      <c r="B6138" s="66" t="s">
        <v>2676</v>
      </c>
      <c r="C6138" s="66"/>
      <c r="D6138" s="65" t="s">
        <v>14</v>
      </c>
      <c r="E6138" s="65"/>
      <c r="F6138" s="65"/>
      <c r="G6138" s="65" t="s">
        <v>2392</v>
      </c>
      <c r="H6138" s="67">
        <v>0.702</v>
      </c>
      <c r="I6138" s="67"/>
      <c r="J6138" s="70">
        <v>31.5</v>
      </c>
      <c r="K6138" s="70"/>
      <c r="L6138" s="70">
        <f>TRUNC(TRUNC(H6138,8)*J6138,2)</f>
        <v>22.11</v>
      </c>
    </row>
    <row r="6139" ht="18" customHeight="1" spans="1:12">
      <c r="A6139" s="2"/>
      <c r="B6139" s="2"/>
      <c r="C6139" s="2"/>
      <c r="D6139" s="2"/>
      <c r="E6139" s="2"/>
      <c r="F6139" s="2"/>
      <c r="G6139" s="2"/>
      <c r="H6139" s="68" t="s">
        <v>2393</v>
      </c>
      <c r="I6139" s="68"/>
      <c r="J6139" s="68"/>
      <c r="K6139" s="68"/>
      <c r="L6139" s="71">
        <f>SUM(L6137:L6138)</f>
        <v>38.51</v>
      </c>
    </row>
    <row r="6140" ht="15" customHeight="1" spans="1:12">
      <c r="A6140" s="2"/>
      <c r="B6140" s="2"/>
      <c r="C6140" s="2"/>
      <c r="D6140" s="2"/>
      <c r="E6140" s="2"/>
      <c r="F6140" s="2"/>
      <c r="G6140" s="2"/>
      <c r="H6140" s="69" t="s">
        <v>2318</v>
      </c>
      <c r="I6140" s="69"/>
      <c r="J6140" s="69"/>
      <c r="K6140" s="69"/>
      <c r="L6140" s="72">
        <f>SUM(L6135,L6139)</f>
        <v>197.45</v>
      </c>
    </row>
    <row r="6141" ht="9.95" customHeight="1" spans="1:12">
      <c r="A6141" s="2"/>
      <c r="B6141" s="2"/>
      <c r="C6141" s="2"/>
      <c r="D6141" s="2"/>
      <c r="E6141" s="2"/>
      <c r="F6141" s="2"/>
      <c r="G6141" s="2"/>
      <c r="H6141" s="61"/>
      <c r="I6141" s="61"/>
      <c r="J6141" s="61"/>
      <c r="K6141" s="61"/>
      <c r="L6141" s="61"/>
    </row>
    <row r="6142" ht="20.1" customHeight="1" spans="1:12">
      <c r="A6142" s="62" t="s">
        <v>4248</v>
      </c>
      <c r="B6142" s="62"/>
      <c r="C6142" s="62"/>
      <c r="D6142" s="62"/>
      <c r="E6142" s="62"/>
      <c r="F6142" s="62"/>
      <c r="G6142" s="62"/>
      <c r="H6142" s="62"/>
      <c r="I6142" s="62"/>
      <c r="J6142" s="62"/>
      <c r="K6142" s="62"/>
      <c r="L6142" s="62"/>
    </row>
    <row r="6143" ht="15" customHeight="1" spans="1:12">
      <c r="A6143" s="63" t="s">
        <v>2413</v>
      </c>
      <c r="B6143" s="63"/>
      <c r="C6143" s="63"/>
      <c r="D6143" s="64" t="s">
        <v>4</v>
      </c>
      <c r="E6143" s="64"/>
      <c r="F6143" s="64"/>
      <c r="G6143" s="64" t="s">
        <v>2297</v>
      </c>
      <c r="H6143" s="64" t="s">
        <v>2298</v>
      </c>
      <c r="I6143" s="64"/>
      <c r="J6143" s="64" t="s">
        <v>2299</v>
      </c>
      <c r="K6143" s="64"/>
      <c r="L6143" s="64" t="s">
        <v>2300</v>
      </c>
    </row>
    <row r="6144" ht="15" customHeight="1" spans="1:12">
      <c r="A6144" s="65" t="s">
        <v>3915</v>
      </c>
      <c r="B6144" s="66" t="s">
        <v>3916</v>
      </c>
      <c r="C6144" s="66"/>
      <c r="D6144" s="65" t="s">
        <v>14</v>
      </c>
      <c r="E6144" s="65"/>
      <c r="F6144" s="65"/>
      <c r="G6144" s="65" t="s">
        <v>35</v>
      </c>
      <c r="H6144" s="67">
        <v>0.035</v>
      </c>
      <c r="I6144" s="67"/>
      <c r="J6144" s="70">
        <v>11.32</v>
      </c>
      <c r="K6144" s="70"/>
      <c r="L6144" s="70">
        <f>TRUNC(TRUNC(H6144,8)*J6144,2)</f>
        <v>0.39</v>
      </c>
    </row>
    <row r="6145" ht="21" customHeight="1" spans="1:12">
      <c r="A6145" s="65" t="s">
        <v>4219</v>
      </c>
      <c r="B6145" s="66" t="s">
        <v>4220</v>
      </c>
      <c r="C6145" s="66"/>
      <c r="D6145" s="65" t="s">
        <v>14</v>
      </c>
      <c r="E6145" s="65"/>
      <c r="F6145" s="65"/>
      <c r="G6145" s="65" t="s">
        <v>2732</v>
      </c>
      <c r="H6145" s="67">
        <v>0.008</v>
      </c>
      <c r="I6145" s="67"/>
      <c r="J6145" s="70">
        <v>43.6</v>
      </c>
      <c r="K6145" s="70"/>
      <c r="L6145" s="70">
        <f>TRUNC(TRUNC(H6145,8)*J6145,2)</f>
        <v>0.34</v>
      </c>
    </row>
    <row r="6146" ht="21" customHeight="1" spans="1:12">
      <c r="A6146" s="65" t="s">
        <v>4249</v>
      </c>
      <c r="B6146" s="66" t="s">
        <v>4250</v>
      </c>
      <c r="C6146" s="66"/>
      <c r="D6146" s="65" t="s">
        <v>14</v>
      </c>
      <c r="E6146" s="65"/>
      <c r="F6146" s="65"/>
      <c r="G6146" s="65" t="s">
        <v>35</v>
      </c>
      <c r="H6146" s="67">
        <v>1</v>
      </c>
      <c r="I6146" s="67"/>
      <c r="J6146" s="70">
        <v>245.26</v>
      </c>
      <c r="K6146" s="70"/>
      <c r="L6146" s="70">
        <f>TRUNC(TRUNC(H6146,8)*J6146,2)</f>
        <v>245.26</v>
      </c>
    </row>
    <row r="6147" ht="15" customHeight="1" spans="1:12">
      <c r="A6147" s="2"/>
      <c r="B6147" s="2"/>
      <c r="C6147" s="2"/>
      <c r="D6147" s="2"/>
      <c r="E6147" s="2"/>
      <c r="F6147" s="2"/>
      <c r="G6147" s="2"/>
      <c r="H6147" s="68" t="s">
        <v>2424</v>
      </c>
      <c r="I6147" s="68"/>
      <c r="J6147" s="68"/>
      <c r="K6147" s="68"/>
      <c r="L6147" s="71">
        <f>SUM(L6144:L6146)</f>
        <v>245.99</v>
      </c>
    </row>
    <row r="6148" ht="15" customHeight="1" spans="1:12">
      <c r="A6148" s="63" t="s">
        <v>2389</v>
      </c>
      <c r="B6148" s="63"/>
      <c r="C6148" s="63"/>
      <c r="D6148" s="64" t="s">
        <v>4</v>
      </c>
      <c r="E6148" s="64"/>
      <c r="F6148" s="64"/>
      <c r="G6148" s="64" t="s">
        <v>2297</v>
      </c>
      <c r="H6148" s="64" t="s">
        <v>2298</v>
      </c>
      <c r="I6148" s="64"/>
      <c r="J6148" s="64" t="s">
        <v>2299</v>
      </c>
      <c r="K6148" s="64"/>
      <c r="L6148" s="64" t="s">
        <v>2300</v>
      </c>
    </row>
    <row r="6149" ht="21" customHeight="1" spans="1:12">
      <c r="A6149" s="65" t="s">
        <v>2673</v>
      </c>
      <c r="B6149" s="66" t="s">
        <v>2674</v>
      </c>
      <c r="C6149" s="66"/>
      <c r="D6149" s="65" t="s">
        <v>14</v>
      </c>
      <c r="E6149" s="65"/>
      <c r="F6149" s="65"/>
      <c r="G6149" s="65" t="s">
        <v>2392</v>
      </c>
      <c r="H6149" s="67">
        <v>0.758</v>
      </c>
      <c r="I6149" s="67"/>
      <c r="J6149" s="70">
        <v>23.37</v>
      </c>
      <c r="K6149" s="70"/>
      <c r="L6149" s="70">
        <f>TRUNC(TRUNC(H6149,8)*J6149,2)</f>
        <v>17.71</v>
      </c>
    </row>
    <row r="6150" ht="21" customHeight="1" spans="1:12">
      <c r="A6150" s="65" t="s">
        <v>2675</v>
      </c>
      <c r="B6150" s="66" t="s">
        <v>2676</v>
      </c>
      <c r="C6150" s="66"/>
      <c r="D6150" s="65" t="s">
        <v>14</v>
      </c>
      <c r="E6150" s="65"/>
      <c r="F6150" s="65"/>
      <c r="G6150" s="65" t="s">
        <v>2392</v>
      </c>
      <c r="H6150" s="67">
        <v>0.758</v>
      </c>
      <c r="I6150" s="67"/>
      <c r="J6150" s="70">
        <v>31.5</v>
      </c>
      <c r="K6150" s="70"/>
      <c r="L6150" s="70">
        <f>TRUNC(TRUNC(H6150,8)*J6150,2)</f>
        <v>23.87</v>
      </c>
    </row>
    <row r="6151" ht="18" customHeight="1" spans="1:12">
      <c r="A6151" s="2"/>
      <c r="B6151" s="2"/>
      <c r="C6151" s="2"/>
      <c r="D6151" s="2"/>
      <c r="E6151" s="2"/>
      <c r="F6151" s="2"/>
      <c r="G6151" s="2"/>
      <c r="H6151" s="68" t="s">
        <v>2393</v>
      </c>
      <c r="I6151" s="68"/>
      <c r="J6151" s="68"/>
      <c r="K6151" s="68"/>
      <c r="L6151" s="71">
        <f>SUM(L6149:L6150)</f>
        <v>41.58</v>
      </c>
    </row>
    <row r="6152" ht="15" customHeight="1" spans="1:12">
      <c r="A6152" s="2"/>
      <c r="B6152" s="2"/>
      <c r="C6152" s="2"/>
      <c r="D6152" s="2"/>
      <c r="E6152" s="2"/>
      <c r="F6152" s="2"/>
      <c r="G6152" s="2"/>
      <c r="H6152" s="69" t="s">
        <v>2318</v>
      </c>
      <c r="I6152" s="69"/>
      <c r="J6152" s="69"/>
      <c r="K6152" s="69"/>
      <c r="L6152" s="72">
        <f>SUM(L6147,L6151)</f>
        <v>287.57</v>
      </c>
    </row>
    <row r="6153" ht="9.95" customHeight="1" spans="1:12">
      <c r="A6153" s="2"/>
      <c r="B6153" s="2"/>
      <c r="C6153" s="2"/>
      <c r="D6153" s="2"/>
      <c r="E6153" s="2"/>
      <c r="F6153" s="2"/>
      <c r="G6153" s="2"/>
      <c r="H6153" s="61"/>
      <c r="I6153" s="61"/>
      <c r="J6153" s="61"/>
      <c r="K6153" s="61"/>
      <c r="L6153" s="61"/>
    </row>
    <row r="6154" ht="20.1" customHeight="1" spans="1:12">
      <c r="A6154" s="62" t="s">
        <v>4251</v>
      </c>
      <c r="B6154" s="62"/>
      <c r="C6154" s="62"/>
      <c r="D6154" s="62"/>
      <c r="E6154" s="62"/>
      <c r="F6154" s="62"/>
      <c r="G6154" s="62"/>
      <c r="H6154" s="62"/>
      <c r="I6154" s="62"/>
      <c r="J6154" s="62"/>
      <c r="K6154" s="62"/>
      <c r="L6154" s="62"/>
    </row>
    <row r="6155" ht="15" customHeight="1" spans="1:12">
      <c r="A6155" s="63" t="s">
        <v>2413</v>
      </c>
      <c r="B6155" s="63"/>
      <c r="C6155" s="63"/>
      <c r="D6155" s="64" t="s">
        <v>4</v>
      </c>
      <c r="E6155" s="64"/>
      <c r="F6155" s="64"/>
      <c r="G6155" s="64" t="s">
        <v>2297</v>
      </c>
      <c r="H6155" s="64" t="s">
        <v>2298</v>
      </c>
      <c r="I6155" s="64"/>
      <c r="J6155" s="64" t="s">
        <v>2299</v>
      </c>
      <c r="K6155" s="64"/>
      <c r="L6155" s="64" t="s">
        <v>2300</v>
      </c>
    </row>
    <row r="6156" ht="15" customHeight="1" spans="1:12">
      <c r="A6156" s="65" t="s">
        <v>3915</v>
      </c>
      <c r="B6156" s="66" t="s">
        <v>3916</v>
      </c>
      <c r="C6156" s="66"/>
      <c r="D6156" s="65" t="s">
        <v>14</v>
      </c>
      <c r="E6156" s="65"/>
      <c r="F6156" s="65"/>
      <c r="G6156" s="65" t="s">
        <v>35</v>
      </c>
      <c r="H6156" s="67">
        <v>0.1661</v>
      </c>
      <c r="I6156" s="67"/>
      <c r="J6156" s="70">
        <v>11.32</v>
      </c>
      <c r="K6156" s="70"/>
      <c r="L6156" s="70">
        <f>TRUNC(TRUNC(H6156,8)*J6156,2)</f>
        <v>1.88</v>
      </c>
    </row>
    <row r="6157" ht="21" customHeight="1" spans="1:12">
      <c r="A6157" s="65" t="s">
        <v>4219</v>
      </c>
      <c r="B6157" s="66" t="s">
        <v>4220</v>
      </c>
      <c r="C6157" s="66"/>
      <c r="D6157" s="65" t="s">
        <v>14</v>
      </c>
      <c r="E6157" s="65"/>
      <c r="F6157" s="65"/>
      <c r="G6157" s="65" t="s">
        <v>2732</v>
      </c>
      <c r="H6157" s="67">
        <v>0.0394</v>
      </c>
      <c r="I6157" s="67"/>
      <c r="J6157" s="70">
        <v>43.6</v>
      </c>
      <c r="K6157" s="70"/>
      <c r="L6157" s="70">
        <f>TRUNC(TRUNC(H6157,8)*J6157,2)</f>
        <v>1.71</v>
      </c>
    </row>
    <row r="6158" ht="21" customHeight="1" spans="1:12">
      <c r="A6158" s="65" t="s">
        <v>4252</v>
      </c>
      <c r="B6158" s="66" t="s">
        <v>4253</v>
      </c>
      <c r="C6158" s="66"/>
      <c r="D6158" s="65" t="s">
        <v>14</v>
      </c>
      <c r="E6158" s="65"/>
      <c r="F6158" s="65"/>
      <c r="G6158" s="65" t="s">
        <v>35</v>
      </c>
      <c r="H6158" s="67">
        <v>1</v>
      </c>
      <c r="I6158" s="67"/>
      <c r="J6158" s="70">
        <v>3161.95</v>
      </c>
      <c r="K6158" s="70"/>
      <c r="L6158" s="70">
        <f>TRUNC(TRUNC(H6158,8)*J6158,2)</f>
        <v>3161.95</v>
      </c>
    </row>
    <row r="6159" ht="15" customHeight="1" spans="1:12">
      <c r="A6159" s="2"/>
      <c r="B6159" s="2"/>
      <c r="C6159" s="2"/>
      <c r="D6159" s="2"/>
      <c r="E6159" s="2"/>
      <c r="F6159" s="2"/>
      <c r="G6159" s="2"/>
      <c r="H6159" s="68" t="s">
        <v>2424</v>
      </c>
      <c r="I6159" s="68"/>
      <c r="J6159" s="68"/>
      <c r="K6159" s="68"/>
      <c r="L6159" s="71">
        <f>SUM(L6156:L6158)</f>
        <v>3165.54</v>
      </c>
    </row>
    <row r="6160" ht="15" customHeight="1" spans="1:12">
      <c r="A6160" s="63" t="s">
        <v>2389</v>
      </c>
      <c r="B6160" s="63"/>
      <c r="C6160" s="63"/>
      <c r="D6160" s="64" t="s">
        <v>4</v>
      </c>
      <c r="E6160" s="64"/>
      <c r="F6160" s="64"/>
      <c r="G6160" s="64" t="s">
        <v>2297</v>
      </c>
      <c r="H6160" s="64" t="s">
        <v>2298</v>
      </c>
      <c r="I6160" s="64"/>
      <c r="J6160" s="64" t="s">
        <v>2299</v>
      </c>
      <c r="K6160" s="64"/>
      <c r="L6160" s="64" t="s">
        <v>2300</v>
      </c>
    </row>
    <row r="6161" ht="21" customHeight="1" spans="1:12">
      <c r="A6161" s="65" t="s">
        <v>2673</v>
      </c>
      <c r="B6161" s="66" t="s">
        <v>2674</v>
      </c>
      <c r="C6161" s="66"/>
      <c r="D6161" s="65" t="s">
        <v>14</v>
      </c>
      <c r="E6161" s="65"/>
      <c r="F6161" s="65"/>
      <c r="G6161" s="65" t="s">
        <v>2392</v>
      </c>
      <c r="H6161" s="67">
        <v>4.4385</v>
      </c>
      <c r="I6161" s="67"/>
      <c r="J6161" s="70">
        <v>23.37</v>
      </c>
      <c r="K6161" s="70"/>
      <c r="L6161" s="70">
        <f>TRUNC(TRUNC(H6161,8)*J6161,2)</f>
        <v>103.72</v>
      </c>
    </row>
    <row r="6162" ht="21" customHeight="1" spans="1:12">
      <c r="A6162" s="65" t="s">
        <v>2675</v>
      </c>
      <c r="B6162" s="66" t="s">
        <v>2676</v>
      </c>
      <c r="C6162" s="66"/>
      <c r="D6162" s="65" t="s">
        <v>14</v>
      </c>
      <c r="E6162" s="65"/>
      <c r="F6162" s="65"/>
      <c r="G6162" s="65" t="s">
        <v>2392</v>
      </c>
      <c r="H6162" s="67">
        <v>4.4385</v>
      </c>
      <c r="I6162" s="67"/>
      <c r="J6162" s="70">
        <v>31.5</v>
      </c>
      <c r="K6162" s="70"/>
      <c r="L6162" s="70">
        <f>TRUNC(TRUNC(H6162,8)*J6162,2)</f>
        <v>139.81</v>
      </c>
    </row>
    <row r="6163" ht="18" customHeight="1" spans="1:12">
      <c r="A6163" s="2"/>
      <c r="B6163" s="2"/>
      <c r="C6163" s="2"/>
      <c r="D6163" s="2"/>
      <c r="E6163" s="2"/>
      <c r="F6163" s="2"/>
      <c r="G6163" s="2"/>
      <c r="H6163" s="68" t="s">
        <v>2393</v>
      </c>
      <c r="I6163" s="68"/>
      <c r="J6163" s="68"/>
      <c r="K6163" s="68"/>
      <c r="L6163" s="71">
        <f>SUM(L6161:L6162)</f>
        <v>243.53</v>
      </c>
    </row>
    <row r="6164" ht="15" customHeight="1" spans="1:12">
      <c r="A6164" s="2"/>
      <c r="B6164" s="2"/>
      <c r="C6164" s="2"/>
      <c r="D6164" s="2"/>
      <c r="E6164" s="2"/>
      <c r="F6164" s="2"/>
      <c r="G6164" s="2"/>
      <c r="H6164" s="69" t="s">
        <v>2318</v>
      </c>
      <c r="I6164" s="69"/>
      <c r="J6164" s="69"/>
      <c r="K6164" s="69"/>
      <c r="L6164" s="72">
        <f>SUM(L6159,L6163)</f>
        <v>3409.07</v>
      </c>
    </row>
    <row r="6165" ht="9.95" customHeight="1" spans="1:12">
      <c r="A6165" s="2"/>
      <c r="B6165" s="2"/>
      <c r="C6165" s="2"/>
      <c r="D6165" s="2"/>
      <c r="E6165" s="2"/>
      <c r="F6165" s="2"/>
      <c r="G6165" s="2"/>
      <c r="H6165" s="61"/>
      <c r="I6165" s="61"/>
      <c r="J6165" s="61"/>
      <c r="K6165" s="61"/>
      <c r="L6165" s="61"/>
    </row>
    <row r="6166" ht="20.1" customHeight="1" spans="1:12">
      <c r="A6166" s="62" t="s">
        <v>4254</v>
      </c>
      <c r="B6166" s="62"/>
      <c r="C6166" s="62"/>
      <c r="D6166" s="62"/>
      <c r="E6166" s="62"/>
      <c r="F6166" s="62"/>
      <c r="G6166" s="62"/>
      <c r="H6166" s="62"/>
      <c r="I6166" s="62"/>
      <c r="J6166" s="62"/>
      <c r="K6166" s="62"/>
      <c r="L6166" s="62"/>
    </row>
    <row r="6167" ht="15" customHeight="1" spans="1:12">
      <c r="A6167" s="63" t="s">
        <v>2413</v>
      </c>
      <c r="B6167" s="63"/>
      <c r="C6167" s="63"/>
      <c r="D6167" s="64" t="s">
        <v>4</v>
      </c>
      <c r="E6167" s="64"/>
      <c r="F6167" s="64"/>
      <c r="G6167" s="64" t="s">
        <v>2297</v>
      </c>
      <c r="H6167" s="64" t="s">
        <v>2298</v>
      </c>
      <c r="I6167" s="64"/>
      <c r="J6167" s="64" t="s">
        <v>2299</v>
      </c>
      <c r="K6167" s="64"/>
      <c r="L6167" s="64" t="s">
        <v>2300</v>
      </c>
    </row>
    <row r="6168" ht="29.1" customHeight="1" spans="1:12">
      <c r="A6168" s="65" t="s">
        <v>4255</v>
      </c>
      <c r="B6168" s="66" t="s">
        <v>4256</v>
      </c>
      <c r="C6168" s="66"/>
      <c r="D6168" s="65" t="s">
        <v>14</v>
      </c>
      <c r="E6168" s="65"/>
      <c r="F6168" s="65"/>
      <c r="G6168" s="65" t="s">
        <v>35</v>
      </c>
      <c r="H6168" s="67">
        <v>1</v>
      </c>
      <c r="I6168" s="67"/>
      <c r="J6168" s="70">
        <v>92.53</v>
      </c>
      <c r="K6168" s="70"/>
      <c r="L6168" s="70">
        <f t="shared" ref="L6168:L6174" si="37">TRUNC(TRUNC(H6168,8)*J6168,2)</f>
        <v>92.53</v>
      </c>
    </row>
    <row r="6169" ht="29.1" customHeight="1" spans="1:12">
      <c r="A6169" s="65" t="s">
        <v>3254</v>
      </c>
      <c r="B6169" s="66" t="s">
        <v>3255</v>
      </c>
      <c r="C6169" s="66"/>
      <c r="D6169" s="65" t="s">
        <v>14</v>
      </c>
      <c r="E6169" s="65"/>
      <c r="F6169" s="65"/>
      <c r="G6169" s="65" t="s">
        <v>35</v>
      </c>
      <c r="H6169" s="67">
        <v>4</v>
      </c>
      <c r="I6169" s="67"/>
      <c r="J6169" s="70">
        <v>0.68</v>
      </c>
      <c r="K6169" s="70"/>
      <c r="L6169" s="70">
        <f t="shared" si="37"/>
        <v>2.72</v>
      </c>
    </row>
    <row r="6170" ht="45.95" customHeight="1" spans="1:12">
      <c r="A6170" s="65" t="s">
        <v>4257</v>
      </c>
      <c r="B6170" s="66" t="s">
        <v>4258</v>
      </c>
      <c r="C6170" s="66"/>
      <c r="D6170" s="65" t="s">
        <v>14</v>
      </c>
      <c r="E6170" s="65"/>
      <c r="F6170" s="65"/>
      <c r="G6170" s="65" t="s">
        <v>35</v>
      </c>
      <c r="H6170" s="67">
        <v>1</v>
      </c>
      <c r="I6170" s="67"/>
      <c r="J6170" s="70">
        <v>415.34</v>
      </c>
      <c r="K6170" s="70"/>
      <c r="L6170" s="70">
        <f t="shared" si="37"/>
        <v>415.34</v>
      </c>
    </row>
    <row r="6171" ht="29.1" customHeight="1" spans="1:12">
      <c r="A6171" s="65" t="s">
        <v>4259</v>
      </c>
      <c r="B6171" s="66" t="s">
        <v>4260</v>
      </c>
      <c r="C6171" s="66"/>
      <c r="D6171" s="65" t="s">
        <v>14</v>
      </c>
      <c r="E6171" s="65"/>
      <c r="F6171" s="65"/>
      <c r="G6171" s="65" t="s">
        <v>35</v>
      </c>
      <c r="H6171" s="67">
        <v>1</v>
      </c>
      <c r="I6171" s="67"/>
      <c r="J6171" s="70">
        <v>25.7</v>
      </c>
      <c r="K6171" s="70"/>
      <c r="L6171" s="70">
        <f t="shared" si="37"/>
        <v>25.7</v>
      </c>
    </row>
    <row r="6172" ht="21" customHeight="1" spans="1:12">
      <c r="A6172" s="65" t="s">
        <v>4261</v>
      </c>
      <c r="B6172" s="66" t="s">
        <v>4262</v>
      </c>
      <c r="C6172" s="66"/>
      <c r="D6172" s="65" t="s">
        <v>14</v>
      </c>
      <c r="E6172" s="65"/>
      <c r="F6172" s="65"/>
      <c r="G6172" s="65" t="s">
        <v>35</v>
      </c>
      <c r="H6172" s="67">
        <v>1</v>
      </c>
      <c r="I6172" s="67"/>
      <c r="J6172" s="70">
        <v>316.94</v>
      </c>
      <c r="K6172" s="70"/>
      <c r="L6172" s="70">
        <f t="shared" si="37"/>
        <v>316.94</v>
      </c>
    </row>
    <row r="6173" ht="38.1" customHeight="1" spans="1:12">
      <c r="A6173" s="65" t="s">
        <v>4263</v>
      </c>
      <c r="B6173" s="66" t="s">
        <v>4264</v>
      </c>
      <c r="C6173" s="66"/>
      <c r="D6173" s="65" t="s">
        <v>14</v>
      </c>
      <c r="E6173" s="65"/>
      <c r="F6173" s="65"/>
      <c r="G6173" s="65" t="s">
        <v>35</v>
      </c>
      <c r="H6173" s="67">
        <v>1</v>
      </c>
      <c r="I6173" s="67"/>
      <c r="J6173" s="70">
        <v>489.98</v>
      </c>
      <c r="K6173" s="70"/>
      <c r="L6173" s="70">
        <f t="shared" si="37"/>
        <v>489.98</v>
      </c>
    </row>
    <row r="6174" ht="38.1" customHeight="1" spans="1:12">
      <c r="A6174" s="65" t="s">
        <v>4265</v>
      </c>
      <c r="B6174" s="66" t="s">
        <v>4266</v>
      </c>
      <c r="C6174" s="66"/>
      <c r="D6174" s="65" t="s">
        <v>14</v>
      </c>
      <c r="E6174" s="65"/>
      <c r="F6174" s="65"/>
      <c r="G6174" s="65" t="s">
        <v>35</v>
      </c>
      <c r="H6174" s="67">
        <v>1</v>
      </c>
      <c r="I6174" s="67"/>
      <c r="J6174" s="70">
        <v>269.88</v>
      </c>
      <c r="K6174" s="70"/>
      <c r="L6174" s="70">
        <f t="shared" si="37"/>
        <v>269.88</v>
      </c>
    </row>
    <row r="6175" ht="15" customHeight="1" spans="1:12">
      <c r="A6175" s="2"/>
      <c r="B6175" s="2"/>
      <c r="C6175" s="2"/>
      <c r="D6175" s="2"/>
      <c r="E6175" s="2"/>
      <c r="F6175" s="2"/>
      <c r="G6175" s="2"/>
      <c r="H6175" s="68" t="s">
        <v>2424</v>
      </c>
      <c r="I6175" s="68"/>
      <c r="J6175" s="68"/>
      <c r="K6175" s="68"/>
      <c r="L6175" s="71">
        <f>SUM(L6168:L6174)</f>
        <v>1613.09</v>
      </c>
    </row>
    <row r="6176" ht="15" customHeight="1" spans="1:12">
      <c r="A6176" s="63" t="s">
        <v>2389</v>
      </c>
      <c r="B6176" s="63"/>
      <c r="C6176" s="63"/>
      <c r="D6176" s="64" t="s">
        <v>4</v>
      </c>
      <c r="E6176" s="64"/>
      <c r="F6176" s="64"/>
      <c r="G6176" s="64" t="s">
        <v>2297</v>
      </c>
      <c r="H6176" s="64" t="s">
        <v>2298</v>
      </c>
      <c r="I6176" s="64"/>
      <c r="J6176" s="64" t="s">
        <v>2299</v>
      </c>
      <c r="K6176" s="64"/>
      <c r="L6176" s="64" t="s">
        <v>2300</v>
      </c>
    </row>
    <row r="6177" ht="21" customHeight="1" spans="1:12">
      <c r="A6177" s="65" t="s">
        <v>2673</v>
      </c>
      <c r="B6177" s="66" t="s">
        <v>2674</v>
      </c>
      <c r="C6177" s="66"/>
      <c r="D6177" s="65" t="s">
        <v>14</v>
      </c>
      <c r="E6177" s="65"/>
      <c r="F6177" s="65"/>
      <c r="G6177" s="65" t="s">
        <v>2392</v>
      </c>
      <c r="H6177" s="67">
        <v>3.037</v>
      </c>
      <c r="I6177" s="67"/>
      <c r="J6177" s="70">
        <v>23.37</v>
      </c>
      <c r="K6177" s="70"/>
      <c r="L6177" s="70">
        <f>TRUNC(TRUNC(H6177,8)*J6177,2)</f>
        <v>70.97</v>
      </c>
    </row>
    <row r="6178" ht="21" customHeight="1" spans="1:12">
      <c r="A6178" s="65" t="s">
        <v>2675</v>
      </c>
      <c r="B6178" s="66" t="s">
        <v>2676</v>
      </c>
      <c r="C6178" s="66"/>
      <c r="D6178" s="65" t="s">
        <v>14</v>
      </c>
      <c r="E6178" s="65"/>
      <c r="F6178" s="65"/>
      <c r="G6178" s="65" t="s">
        <v>2392</v>
      </c>
      <c r="H6178" s="67">
        <v>3.037</v>
      </c>
      <c r="I6178" s="67"/>
      <c r="J6178" s="70">
        <v>31.5</v>
      </c>
      <c r="K6178" s="70"/>
      <c r="L6178" s="70">
        <f>TRUNC(TRUNC(H6178,8)*J6178,2)</f>
        <v>95.66</v>
      </c>
    </row>
    <row r="6179" ht="18" customHeight="1" spans="1:12">
      <c r="A6179" s="2"/>
      <c r="B6179" s="2"/>
      <c r="C6179" s="2"/>
      <c r="D6179" s="2"/>
      <c r="E6179" s="2"/>
      <c r="F6179" s="2"/>
      <c r="G6179" s="2"/>
      <c r="H6179" s="68" t="s">
        <v>2393</v>
      </c>
      <c r="I6179" s="68"/>
      <c r="J6179" s="68"/>
      <c r="K6179" s="68"/>
      <c r="L6179" s="71">
        <f>SUM(L6177:L6178)</f>
        <v>166.63</v>
      </c>
    </row>
    <row r="6180" ht="15" customHeight="1" spans="1:12">
      <c r="A6180" s="2"/>
      <c r="B6180" s="2"/>
      <c r="C6180" s="2"/>
      <c r="D6180" s="2"/>
      <c r="E6180" s="2"/>
      <c r="F6180" s="2"/>
      <c r="G6180" s="2"/>
      <c r="H6180" s="69" t="s">
        <v>2318</v>
      </c>
      <c r="I6180" s="69"/>
      <c r="J6180" s="69"/>
      <c r="K6180" s="69"/>
      <c r="L6180" s="72">
        <f>SUM(L6175,L6179)</f>
        <v>1779.72</v>
      </c>
    </row>
    <row r="6181" ht="9.95" customHeight="1" spans="1:12">
      <c r="A6181" s="2"/>
      <c r="B6181" s="2"/>
      <c r="C6181" s="2"/>
      <c r="D6181" s="2"/>
      <c r="E6181" s="2"/>
      <c r="F6181" s="2"/>
      <c r="G6181" s="2"/>
      <c r="H6181" s="61"/>
      <c r="I6181" s="61"/>
      <c r="J6181" s="61"/>
      <c r="K6181" s="61"/>
      <c r="L6181" s="61"/>
    </row>
    <row r="6182" ht="20.1" customHeight="1" spans="1:12">
      <c r="A6182" s="62" t="s">
        <v>4267</v>
      </c>
      <c r="B6182" s="62"/>
      <c r="C6182" s="62"/>
      <c r="D6182" s="62"/>
      <c r="E6182" s="62"/>
      <c r="F6182" s="62"/>
      <c r="G6182" s="62"/>
      <c r="H6182" s="62"/>
      <c r="I6182" s="62"/>
      <c r="J6182" s="62"/>
      <c r="K6182" s="62"/>
      <c r="L6182" s="62"/>
    </row>
    <row r="6183" ht="15" customHeight="1" spans="1:12">
      <c r="A6183" s="63" t="s">
        <v>2413</v>
      </c>
      <c r="B6183" s="63"/>
      <c r="C6183" s="63"/>
      <c r="D6183" s="64" t="s">
        <v>4</v>
      </c>
      <c r="E6183" s="64"/>
      <c r="F6183" s="64"/>
      <c r="G6183" s="64" t="s">
        <v>2297</v>
      </c>
      <c r="H6183" s="64" t="s">
        <v>2298</v>
      </c>
      <c r="I6183" s="64"/>
      <c r="J6183" s="64" t="s">
        <v>2299</v>
      </c>
      <c r="K6183" s="64"/>
      <c r="L6183" s="64" t="s">
        <v>2300</v>
      </c>
    </row>
    <row r="6184" ht="38.1" customHeight="1" spans="1:12">
      <c r="A6184" s="65" t="s">
        <v>1822</v>
      </c>
      <c r="B6184" s="66" t="s">
        <v>1823</v>
      </c>
      <c r="C6184" s="66"/>
      <c r="D6184" s="65" t="s">
        <v>14</v>
      </c>
      <c r="E6184" s="65"/>
      <c r="F6184" s="65"/>
      <c r="G6184" s="65" t="s">
        <v>35</v>
      </c>
      <c r="H6184" s="67">
        <v>1</v>
      </c>
      <c r="I6184" s="67"/>
      <c r="J6184" s="70">
        <v>588.37</v>
      </c>
      <c r="K6184" s="70"/>
      <c r="L6184" s="70">
        <f>TRUNC(TRUNC(H6184,8)*J6184,2)</f>
        <v>588.37</v>
      </c>
    </row>
    <row r="6185" ht="15" customHeight="1" spans="1:12">
      <c r="A6185" s="2"/>
      <c r="B6185" s="2"/>
      <c r="C6185" s="2"/>
      <c r="D6185" s="2"/>
      <c r="E6185" s="2"/>
      <c r="F6185" s="2"/>
      <c r="G6185" s="2"/>
      <c r="H6185" s="68" t="s">
        <v>2424</v>
      </c>
      <c r="I6185" s="68"/>
      <c r="J6185" s="68"/>
      <c r="K6185" s="68"/>
      <c r="L6185" s="71">
        <f>SUM(L6184:L6184)</f>
        <v>588.37</v>
      </c>
    </row>
    <row r="6186" ht="15" customHeight="1" spans="1:12">
      <c r="A6186" s="2"/>
      <c r="B6186" s="2"/>
      <c r="C6186" s="2"/>
      <c r="D6186" s="2"/>
      <c r="E6186" s="2"/>
      <c r="F6186" s="2"/>
      <c r="G6186" s="2"/>
      <c r="H6186" s="69" t="s">
        <v>2318</v>
      </c>
      <c r="I6186" s="69"/>
      <c r="J6186" s="69"/>
      <c r="K6186" s="69"/>
      <c r="L6186" s="72">
        <f>SUM(L6185)</f>
        <v>588.37</v>
      </c>
    </row>
    <row r="6187" ht="9.95" customHeight="1" spans="1:12">
      <c r="A6187" s="2"/>
      <c r="B6187" s="2"/>
      <c r="C6187" s="2"/>
      <c r="D6187" s="2"/>
      <c r="E6187" s="2"/>
      <c r="F6187" s="2"/>
      <c r="G6187" s="2"/>
      <c r="H6187" s="61"/>
      <c r="I6187" s="61"/>
      <c r="J6187" s="61"/>
      <c r="K6187" s="61"/>
      <c r="L6187" s="61"/>
    </row>
    <row r="6188" ht="20.1" customHeight="1" spans="1:12">
      <c r="A6188" s="62" t="s">
        <v>4268</v>
      </c>
      <c r="B6188" s="62"/>
      <c r="C6188" s="62"/>
      <c r="D6188" s="62"/>
      <c r="E6188" s="62"/>
      <c r="F6188" s="62"/>
      <c r="G6188" s="62"/>
      <c r="H6188" s="62"/>
      <c r="I6188" s="62"/>
      <c r="J6188" s="62"/>
      <c r="K6188" s="62"/>
      <c r="L6188" s="62"/>
    </row>
    <row r="6189" ht="15" customHeight="1" spans="1:12">
      <c r="A6189" s="63" t="s">
        <v>2413</v>
      </c>
      <c r="B6189" s="63"/>
      <c r="C6189" s="63"/>
      <c r="D6189" s="64" t="s">
        <v>4</v>
      </c>
      <c r="E6189" s="64"/>
      <c r="F6189" s="64"/>
      <c r="G6189" s="64" t="s">
        <v>2297</v>
      </c>
      <c r="H6189" s="64" t="s">
        <v>2298</v>
      </c>
      <c r="I6189" s="64"/>
      <c r="J6189" s="64" t="s">
        <v>2299</v>
      </c>
      <c r="K6189" s="64"/>
      <c r="L6189" s="64" t="s">
        <v>2300</v>
      </c>
    </row>
    <row r="6190" ht="29.1" customHeight="1" spans="1:12">
      <c r="A6190" s="65" t="s">
        <v>3627</v>
      </c>
      <c r="B6190" s="66" t="s">
        <v>3628</v>
      </c>
      <c r="C6190" s="66"/>
      <c r="D6190" s="65" t="s">
        <v>14</v>
      </c>
      <c r="E6190" s="65"/>
      <c r="F6190" s="65"/>
      <c r="G6190" s="65" t="s">
        <v>35</v>
      </c>
      <c r="H6190" s="67">
        <v>4</v>
      </c>
      <c r="I6190" s="67"/>
      <c r="J6190" s="70">
        <v>1.38</v>
      </c>
      <c r="K6190" s="70"/>
      <c r="L6190" s="70">
        <f>ROUND(ROUND(H6190,8)*J6190,2)</f>
        <v>5.52</v>
      </c>
    </row>
    <row r="6191" ht="21" customHeight="1" spans="1:12">
      <c r="A6191" s="65" t="s">
        <v>4269</v>
      </c>
      <c r="B6191" s="66" t="s">
        <v>4270</v>
      </c>
      <c r="C6191" s="66"/>
      <c r="D6191" s="65" t="s">
        <v>3081</v>
      </c>
      <c r="E6191" s="65"/>
      <c r="F6191" s="65"/>
      <c r="G6191" s="65" t="s">
        <v>35</v>
      </c>
      <c r="H6191" s="67">
        <v>1</v>
      </c>
      <c r="I6191" s="67"/>
      <c r="J6191" s="70">
        <v>6329.5</v>
      </c>
      <c r="K6191" s="70"/>
      <c r="L6191" s="70">
        <f>ROUND(ROUND(H6191,8)*J6191,2)</f>
        <v>6329.5</v>
      </c>
    </row>
    <row r="6192" ht="15" customHeight="1" spans="1:12">
      <c r="A6192" s="65" t="s">
        <v>3369</v>
      </c>
      <c r="B6192" s="66" t="s">
        <v>3370</v>
      </c>
      <c r="C6192" s="66"/>
      <c r="D6192" s="65" t="s">
        <v>14</v>
      </c>
      <c r="E6192" s="65"/>
      <c r="F6192" s="65"/>
      <c r="G6192" s="65" t="s">
        <v>35</v>
      </c>
      <c r="H6192" s="67">
        <v>4</v>
      </c>
      <c r="I6192" s="67"/>
      <c r="J6192" s="70">
        <v>0.32</v>
      </c>
      <c r="K6192" s="70"/>
      <c r="L6192" s="70">
        <f>ROUND(ROUND(H6192,8)*J6192,2)</f>
        <v>1.28</v>
      </c>
    </row>
    <row r="6193" ht="15" customHeight="1" spans="1:12">
      <c r="A6193" s="65" t="s">
        <v>3896</v>
      </c>
      <c r="B6193" s="66" t="s">
        <v>3897</v>
      </c>
      <c r="C6193" s="66"/>
      <c r="D6193" s="65" t="s">
        <v>14</v>
      </c>
      <c r="E6193" s="65"/>
      <c r="F6193" s="65"/>
      <c r="G6193" s="65" t="s">
        <v>146</v>
      </c>
      <c r="H6193" s="67">
        <v>0.2</v>
      </c>
      <c r="I6193" s="67"/>
      <c r="J6193" s="70">
        <v>3.84</v>
      </c>
      <c r="K6193" s="70"/>
      <c r="L6193" s="70">
        <f>ROUND(ROUND(H6193,8)*J6193,2)</f>
        <v>0.77</v>
      </c>
    </row>
    <row r="6194" ht="15" customHeight="1" spans="1:12">
      <c r="A6194" s="2"/>
      <c r="B6194" s="2"/>
      <c r="C6194" s="2"/>
      <c r="D6194" s="2"/>
      <c r="E6194" s="2"/>
      <c r="F6194" s="2"/>
      <c r="G6194" s="2"/>
      <c r="H6194" s="68" t="s">
        <v>2424</v>
      </c>
      <c r="I6194" s="68"/>
      <c r="J6194" s="68"/>
      <c r="K6194" s="68"/>
      <c r="L6194" s="71">
        <f>SUM(L6190:L6193)</f>
        <v>6337.07</v>
      </c>
    </row>
    <row r="6195" ht="15" customHeight="1" spans="1:12">
      <c r="A6195" s="63" t="s">
        <v>2389</v>
      </c>
      <c r="B6195" s="63"/>
      <c r="C6195" s="63"/>
      <c r="D6195" s="64" t="s">
        <v>4</v>
      </c>
      <c r="E6195" s="64"/>
      <c r="F6195" s="64"/>
      <c r="G6195" s="64" t="s">
        <v>2297</v>
      </c>
      <c r="H6195" s="64" t="s">
        <v>2298</v>
      </c>
      <c r="I6195" s="64"/>
      <c r="J6195" s="64" t="s">
        <v>2299</v>
      </c>
      <c r="K6195" s="64"/>
      <c r="L6195" s="64" t="s">
        <v>2300</v>
      </c>
    </row>
    <row r="6196" ht="21" customHeight="1" spans="1:12">
      <c r="A6196" s="65" t="s">
        <v>3219</v>
      </c>
      <c r="B6196" s="66" t="s">
        <v>3220</v>
      </c>
      <c r="C6196" s="66"/>
      <c r="D6196" s="65" t="s">
        <v>14</v>
      </c>
      <c r="E6196" s="65"/>
      <c r="F6196" s="65"/>
      <c r="G6196" s="65" t="s">
        <v>2392</v>
      </c>
      <c r="H6196" s="67">
        <v>0.633</v>
      </c>
      <c r="I6196" s="67"/>
      <c r="J6196" s="70">
        <v>24.39</v>
      </c>
      <c r="K6196" s="70"/>
      <c r="L6196" s="70">
        <f>ROUND(ROUND(H6196,8)*J6196,2)</f>
        <v>15.44</v>
      </c>
    </row>
    <row r="6197" ht="21" customHeight="1" spans="1:12">
      <c r="A6197" s="65" t="s">
        <v>2673</v>
      </c>
      <c r="B6197" s="66" t="s">
        <v>2674</v>
      </c>
      <c r="C6197" s="66"/>
      <c r="D6197" s="65" t="s">
        <v>14</v>
      </c>
      <c r="E6197" s="65"/>
      <c r="F6197" s="65"/>
      <c r="G6197" s="65" t="s">
        <v>2392</v>
      </c>
      <c r="H6197" s="67">
        <v>2.202</v>
      </c>
      <c r="I6197" s="67"/>
      <c r="J6197" s="70">
        <v>23.37</v>
      </c>
      <c r="K6197" s="70"/>
      <c r="L6197" s="70">
        <f>ROUND(ROUND(H6197,8)*J6197,2)</f>
        <v>51.46</v>
      </c>
    </row>
    <row r="6198" ht="15" customHeight="1" spans="1:12">
      <c r="A6198" s="65" t="s">
        <v>2710</v>
      </c>
      <c r="B6198" s="66" t="s">
        <v>2711</v>
      </c>
      <c r="C6198" s="66"/>
      <c r="D6198" s="65" t="s">
        <v>14</v>
      </c>
      <c r="E6198" s="65"/>
      <c r="F6198" s="65"/>
      <c r="G6198" s="65" t="s">
        <v>2392</v>
      </c>
      <c r="H6198" s="67">
        <v>0.633</v>
      </c>
      <c r="I6198" s="67"/>
      <c r="J6198" s="70">
        <v>32.69</v>
      </c>
      <c r="K6198" s="70"/>
      <c r="L6198" s="70">
        <f>ROUND(ROUND(H6198,8)*J6198,2)</f>
        <v>20.69</v>
      </c>
    </row>
    <row r="6199" ht="21" customHeight="1" spans="1:12">
      <c r="A6199" s="65" t="s">
        <v>2675</v>
      </c>
      <c r="B6199" s="66" t="s">
        <v>2676</v>
      </c>
      <c r="C6199" s="66"/>
      <c r="D6199" s="65" t="s">
        <v>14</v>
      </c>
      <c r="E6199" s="65"/>
      <c r="F6199" s="65"/>
      <c r="G6199" s="65" t="s">
        <v>2392</v>
      </c>
      <c r="H6199" s="67">
        <v>2.202</v>
      </c>
      <c r="I6199" s="67"/>
      <c r="J6199" s="70">
        <v>31.5</v>
      </c>
      <c r="K6199" s="70"/>
      <c r="L6199" s="70">
        <f>ROUND(ROUND(H6199,8)*J6199,2)</f>
        <v>69.36</v>
      </c>
    </row>
    <row r="6200" ht="18" customHeight="1" spans="1:12">
      <c r="A6200" s="2"/>
      <c r="B6200" s="2"/>
      <c r="C6200" s="2"/>
      <c r="D6200" s="2"/>
      <c r="E6200" s="2"/>
      <c r="F6200" s="2"/>
      <c r="G6200" s="2"/>
      <c r="H6200" s="68" t="s">
        <v>2393</v>
      </c>
      <c r="I6200" s="68"/>
      <c r="J6200" s="68"/>
      <c r="K6200" s="68"/>
      <c r="L6200" s="71">
        <f>SUM(L6196:L6199)</f>
        <v>156.95</v>
      </c>
    </row>
    <row r="6201" ht="15" customHeight="1" spans="1:12">
      <c r="A6201" s="93" t="s">
        <v>4271</v>
      </c>
      <c r="B6201" s="93"/>
      <c r="C6201" s="93"/>
      <c r="D6201" s="93"/>
      <c r="E6201" s="2"/>
      <c r="F6201" s="2"/>
      <c r="G6201" s="2"/>
      <c r="H6201" s="69" t="s">
        <v>2318</v>
      </c>
      <c r="I6201" s="69"/>
      <c r="J6201" s="69"/>
      <c r="K6201" s="69"/>
      <c r="L6201" s="72">
        <v>6494.02</v>
      </c>
    </row>
    <row r="6202" ht="2.1" customHeight="1" spans="1:12">
      <c r="A6202" s="93"/>
      <c r="B6202" s="93"/>
      <c r="C6202" s="93"/>
      <c r="D6202" s="93"/>
      <c r="E6202" s="2"/>
      <c r="F6202" s="2"/>
      <c r="G6202" s="2"/>
      <c r="H6202" s="2"/>
      <c r="I6202" s="2"/>
      <c r="J6202" s="2"/>
      <c r="K6202" s="2"/>
      <c r="L6202" s="2"/>
    </row>
    <row r="6203" ht="9.95" customHeight="1" spans="1:12">
      <c r="A6203" s="2"/>
      <c r="B6203" s="2"/>
      <c r="C6203" s="2"/>
      <c r="D6203" s="2"/>
      <c r="E6203" s="2"/>
      <c r="F6203" s="2"/>
      <c r="G6203" s="2"/>
      <c r="H6203" s="61"/>
      <c r="I6203" s="61"/>
      <c r="J6203" s="61"/>
      <c r="K6203" s="61"/>
      <c r="L6203" s="61"/>
    </row>
    <row r="6204" ht="20.1" customHeight="1" spans="1:12">
      <c r="A6204" s="62" t="s">
        <v>4272</v>
      </c>
      <c r="B6204" s="62"/>
      <c r="C6204" s="62"/>
      <c r="D6204" s="62"/>
      <c r="E6204" s="62"/>
      <c r="F6204" s="62"/>
      <c r="G6204" s="62"/>
      <c r="H6204" s="62"/>
      <c r="I6204" s="62"/>
      <c r="J6204" s="62"/>
      <c r="K6204" s="62"/>
      <c r="L6204" s="62"/>
    </row>
    <row r="6205" ht="15" customHeight="1" spans="1:12">
      <c r="A6205" s="63" t="s">
        <v>2413</v>
      </c>
      <c r="B6205" s="63"/>
      <c r="C6205" s="63"/>
      <c r="D6205" s="64" t="s">
        <v>4</v>
      </c>
      <c r="E6205" s="64"/>
      <c r="F6205" s="64"/>
      <c r="G6205" s="64" t="s">
        <v>2297</v>
      </c>
      <c r="H6205" s="64" t="s">
        <v>2298</v>
      </c>
      <c r="I6205" s="64"/>
      <c r="J6205" s="64" t="s">
        <v>2299</v>
      </c>
      <c r="K6205" s="64"/>
      <c r="L6205" s="64" t="s">
        <v>2300</v>
      </c>
    </row>
    <row r="6206" ht="29.1" customHeight="1" spans="1:12">
      <c r="A6206" s="65" t="s">
        <v>3627</v>
      </c>
      <c r="B6206" s="66" t="s">
        <v>3628</v>
      </c>
      <c r="C6206" s="66"/>
      <c r="D6206" s="65" t="s">
        <v>14</v>
      </c>
      <c r="E6206" s="65"/>
      <c r="F6206" s="65"/>
      <c r="G6206" s="65" t="s">
        <v>35</v>
      </c>
      <c r="H6206" s="67">
        <v>4</v>
      </c>
      <c r="I6206" s="67"/>
      <c r="J6206" s="70">
        <v>1.38</v>
      </c>
      <c r="K6206" s="70"/>
      <c r="L6206" s="70">
        <f>ROUND(ROUND(H6206,8)*J6206,2)</f>
        <v>5.52</v>
      </c>
    </row>
    <row r="6207" ht="29.1" customHeight="1" spans="1:12">
      <c r="A6207" s="65" t="s">
        <v>4273</v>
      </c>
      <c r="B6207" s="66" t="s">
        <v>4274</v>
      </c>
      <c r="C6207" s="66"/>
      <c r="D6207" s="65" t="s">
        <v>3081</v>
      </c>
      <c r="E6207" s="65"/>
      <c r="F6207" s="65"/>
      <c r="G6207" s="65" t="s">
        <v>35</v>
      </c>
      <c r="H6207" s="67">
        <v>1</v>
      </c>
      <c r="I6207" s="67"/>
      <c r="J6207" s="70">
        <v>3092.97</v>
      </c>
      <c r="K6207" s="70"/>
      <c r="L6207" s="70">
        <f>ROUND(ROUND(H6207,8)*J6207,2)</f>
        <v>3092.97</v>
      </c>
    </row>
    <row r="6208" ht="15" customHeight="1" spans="1:12">
      <c r="A6208" s="65" t="s">
        <v>3369</v>
      </c>
      <c r="B6208" s="66" t="s">
        <v>3370</v>
      </c>
      <c r="C6208" s="66"/>
      <c r="D6208" s="65" t="s">
        <v>14</v>
      </c>
      <c r="E6208" s="65"/>
      <c r="F6208" s="65"/>
      <c r="G6208" s="65" t="s">
        <v>35</v>
      </c>
      <c r="H6208" s="67">
        <v>4</v>
      </c>
      <c r="I6208" s="67"/>
      <c r="J6208" s="70">
        <v>0.32</v>
      </c>
      <c r="K6208" s="70"/>
      <c r="L6208" s="70">
        <f>ROUND(ROUND(H6208,8)*J6208,2)</f>
        <v>1.28</v>
      </c>
    </row>
    <row r="6209" ht="15" customHeight="1" spans="1:12">
      <c r="A6209" s="65" t="s">
        <v>3896</v>
      </c>
      <c r="B6209" s="66" t="s">
        <v>3897</v>
      </c>
      <c r="C6209" s="66"/>
      <c r="D6209" s="65" t="s">
        <v>14</v>
      </c>
      <c r="E6209" s="65"/>
      <c r="F6209" s="65"/>
      <c r="G6209" s="65" t="s">
        <v>146</v>
      </c>
      <c r="H6209" s="67">
        <v>0.2</v>
      </c>
      <c r="I6209" s="67"/>
      <c r="J6209" s="70">
        <v>3.84</v>
      </c>
      <c r="K6209" s="70"/>
      <c r="L6209" s="70">
        <f>ROUND(ROUND(H6209,8)*J6209,2)</f>
        <v>0.77</v>
      </c>
    </row>
    <row r="6210" ht="15" customHeight="1" spans="1:12">
      <c r="A6210" s="2"/>
      <c r="B6210" s="2"/>
      <c r="C6210" s="2"/>
      <c r="D6210" s="2"/>
      <c r="E6210" s="2"/>
      <c r="F6210" s="2"/>
      <c r="G6210" s="2"/>
      <c r="H6210" s="68" t="s">
        <v>2424</v>
      </c>
      <c r="I6210" s="68"/>
      <c r="J6210" s="68"/>
      <c r="K6210" s="68"/>
      <c r="L6210" s="71">
        <f>SUM(L6206:L6209)</f>
        <v>3100.54</v>
      </c>
    </row>
    <row r="6211" ht="15" customHeight="1" spans="1:12">
      <c r="A6211" s="63" t="s">
        <v>2389</v>
      </c>
      <c r="B6211" s="63"/>
      <c r="C6211" s="63"/>
      <c r="D6211" s="64" t="s">
        <v>4</v>
      </c>
      <c r="E6211" s="64"/>
      <c r="F6211" s="64"/>
      <c r="G6211" s="64" t="s">
        <v>2297</v>
      </c>
      <c r="H6211" s="64" t="s">
        <v>2298</v>
      </c>
      <c r="I6211" s="64"/>
      <c r="J6211" s="64" t="s">
        <v>2299</v>
      </c>
      <c r="K6211" s="64"/>
      <c r="L6211" s="64" t="s">
        <v>2300</v>
      </c>
    </row>
    <row r="6212" ht="21" customHeight="1" spans="1:12">
      <c r="A6212" s="65" t="s">
        <v>3219</v>
      </c>
      <c r="B6212" s="66" t="s">
        <v>3220</v>
      </c>
      <c r="C6212" s="66"/>
      <c r="D6212" s="65" t="s">
        <v>14</v>
      </c>
      <c r="E6212" s="65"/>
      <c r="F6212" s="65"/>
      <c r="G6212" s="65" t="s">
        <v>2392</v>
      </c>
      <c r="H6212" s="67">
        <v>0.633</v>
      </c>
      <c r="I6212" s="67"/>
      <c r="J6212" s="70">
        <v>24.39</v>
      </c>
      <c r="K6212" s="70"/>
      <c r="L6212" s="70">
        <f>ROUND(ROUND(H6212,8)*J6212,2)</f>
        <v>15.44</v>
      </c>
    </row>
    <row r="6213" ht="21" customHeight="1" spans="1:12">
      <c r="A6213" s="65" t="s">
        <v>2673</v>
      </c>
      <c r="B6213" s="66" t="s">
        <v>2674</v>
      </c>
      <c r="C6213" s="66"/>
      <c r="D6213" s="65" t="s">
        <v>14</v>
      </c>
      <c r="E6213" s="65"/>
      <c r="F6213" s="65"/>
      <c r="G6213" s="65" t="s">
        <v>2392</v>
      </c>
      <c r="H6213" s="67">
        <v>2.202</v>
      </c>
      <c r="I6213" s="67"/>
      <c r="J6213" s="70">
        <v>23.37</v>
      </c>
      <c r="K6213" s="70"/>
      <c r="L6213" s="70">
        <f>ROUND(ROUND(H6213,8)*J6213,2)</f>
        <v>51.46</v>
      </c>
    </row>
    <row r="6214" ht="15" customHeight="1" spans="1:12">
      <c r="A6214" s="65" t="s">
        <v>2710</v>
      </c>
      <c r="B6214" s="66" t="s">
        <v>2711</v>
      </c>
      <c r="C6214" s="66"/>
      <c r="D6214" s="65" t="s">
        <v>14</v>
      </c>
      <c r="E6214" s="65"/>
      <c r="F6214" s="65"/>
      <c r="G6214" s="65" t="s">
        <v>2392</v>
      </c>
      <c r="H6214" s="67">
        <v>0.633</v>
      </c>
      <c r="I6214" s="67"/>
      <c r="J6214" s="70">
        <v>32.69</v>
      </c>
      <c r="K6214" s="70"/>
      <c r="L6214" s="70">
        <f>ROUND(ROUND(H6214,8)*J6214,2)</f>
        <v>20.69</v>
      </c>
    </row>
    <row r="6215" ht="21" customHeight="1" spans="1:12">
      <c r="A6215" s="65" t="s">
        <v>2675</v>
      </c>
      <c r="B6215" s="66" t="s">
        <v>2676</v>
      </c>
      <c r="C6215" s="66"/>
      <c r="D6215" s="65" t="s">
        <v>14</v>
      </c>
      <c r="E6215" s="65"/>
      <c r="F6215" s="65"/>
      <c r="G6215" s="65" t="s">
        <v>2392</v>
      </c>
      <c r="H6215" s="67">
        <v>2.202</v>
      </c>
      <c r="I6215" s="67"/>
      <c r="J6215" s="70">
        <v>31.5</v>
      </c>
      <c r="K6215" s="70"/>
      <c r="L6215" s="70">
        <f>ROUND(ROUND(H6215,8)*J6215,2)</f>
        <v>69.36</v>
      </c>
    </row>
    <row r="6216" ht="18" customHeight="1" spans="1:12">
      <c r="A6216" s="2"/>
      <c r="B6216" s="2"/>
      <c r="C6216" s="2"/>
      <c r="D6216" s="2"/>
      <c r="E6216" s="2"/>
      <c r="F6216" s="2"/>
      <c r="G6216" s="2"/>
      <c r="H6216" s="68" t="s">
        <v>2393</v>
      </c>
      <c r="I6216" s="68"/>
      <c r="J6216" s="68"/>
      <c r="K6216" s="68"/>
      <c r="L6216" s="71">
        <f>SUM(L6212:L6215)</f>
        <v>156.95</v>
      </c>
    </row>
    <row r="6217" ht="15" customHeight="1" spans="1:12">
      <c r="A6217" s="93" t="s">
        <v>4271</v>
      </c>
      <c r="B6217" s="93"/>
      <c r="C6217" s="93"/>
      <c r="D6217" s="93"/>
      <c r="E6217" s="2"/>
      <c r="F6217" s="2"/>
      <c r="G6217" s="2"/>
      <c r="H6217" s="69" t="s">
        <v>2318</v>
      </c>
      <c r="I6217" s="69"/>
      <c r="J6217" s="69"/>
      <c r="K6217" s="69"/>
      <c r="L6217" s="72">
        <v>3257.49</v>
      </c>
    </row>
    <row r="6218" ht="2.1" customHeight="1" spans="1:12">
      <c r="A6218" s="93"/>
      <c r="B6218" s="93"/>
      <c r="C6218" s="93"/>
      <c r="D6218" s="93"/>
      <c r="E6218" s="2"/>
      <c r="F6218" s="2"/>
      <c r="G6218" s="2"/>
      <c r="H6218" s="2"/>
      <c r="I6218" s="2"/>
      <c r="J6218" s="2"/>
      <c r="K6218" s="2"/>
      <c r="L6218" s="2"/>
    </row>
    <row r="6219" ht="9.95" customHeight="1" spans="1:12">
      <c r="A6219" s="2"/>
      <c r="B6219" s="2"/>
      <c r="C6219" s="2"/>
      <c r="D6219" s="2"/>
      <c r="E6219" s="2"/>
      <c r="F6219" s="2"/>
      <c r="G6219" s="2"/>
      <c r="H6219" s="61"/>
      <c r="I6219" s="61"/>
      <c r="J6219" s="61"/>
      <c r="K6219" s="61"/>
      <c r="L6219" s="61"/>
    </row>
    <row r="6220" ht="20.1" customHeight="1" spans="1:12">
      <c r="A6220" s="62" t="s">
        <v>4275</v>
      </c>
      <c r="B6220" s="62"/>
      <c r="C6220" s="62"/>
      <c r="D6220" s="62"/>
      <c r="E6220" s="62"/>
      <c r="F6220" s="62"/>
      <c r="G6220" s="62"/>
      <c r="H6220" s="62"/>
      <c r="I6220" s="62"/>
      <c r="J6220" s="62"/>
      <c r="K6220" s="62"/>
      <c r="L6220" s="62"/>
    </row>
    <row r="6221" ht="15" customHeight="1" spans="1:12">
      <c r="A6221" s="63" t="s">
        <v>2413</v>
      </c>
      <c r="B6221" s="63"/>
      <c r="C6221" s="63"/>
      <c r="D6221" s="64" t="s">
        <v>4</v>
      </c>
      <c r="E6221" s="64"/>
      <c r="F6221" s="64"/>
      <c r="G6221" s="64" t="s">
        <v>2297</v>
      </c>
      <c r="H6221" s="64" t="s">
        <v>2298</v>
      </c>
      <c r="I6221" s="64"/>
      <c r="J6221" s="64" t="s">
        <v>2299</v>
      </c>
      <c r="K6221" s="64"/>
      <c r="L6221" s="64" t="s">
        <v>2300</v>
      </c>
    </row>
    <row r="6222" ht="15" customHeight="1" spans="1:12">
      <c r="A6222" s="65" t="s">
        <v>4276</v>
      </c>
      <c r="B6222" s="66" t="s">
        <v>4277</v>
      </c>
      <c r="C6222" s="66"/>
      <c r="D6222" s="65" t="s">
        <v>14</v>
      </c>
      <c r="E6222" s="65"/>
      <c r="F6222" s="65"/>
      <c r="G6222" s="65" t="s">
        <v>35</v>
      </c>
      <c r="H6222" s="67">
        <v>0.012</v>
      </c>
      <c r="I6222" s="67"/>
      <c r="J6222" s="70">
        <v>3.07</v>
      </c>
      <c r="K6222" s="70"/>
      <c r="L6222" s="70">
        <f>TRUNC(TRUNC(H6222,8)*J6222,2)</f>
        <v>0.03</v>
      </c>
    </row>
    <row r="6223" ht="29.1" customHeight="1" spans="1:12">
      <c r="A6223" s="65" t="s">
        <v>4278</v>
      </c>
      <c r="B6223" s="66" t="s">
        <v>4279</v>
      </c>
      <c r="C6223" s="66"/>
      <c r="D6223" s="65" t="s">
        <v>14</v>
      </c>
      <c r="E6223" s="65"/>
      <c r="F6223" s="65"/>
      <c r="G6223" s="65" t="s">
        <v>35</v>
      </c>
      <c r="H6223" s="67">
        <v>1</v>
      </c>
      <c r="I6223" s="67"/>
      <c r="J6223" s="70">
        <v>113.47</v>
      </c>
      <c r="K6223" s="70"/>
      <c r="L6223" s="70">
        <f>TRUNC(TRUNC(H6223,8)*J6223,2)</f>
        <v>113.47</v>
      </c>
    </row>
    <row r="6224" ht="15" customHeight="1" spans="1:12">
      <c r="A6224" s="2"/>
      <c r="B6224" s="2"/>
      <c r="C6224" s="2"/>
      <c r="D6224" s="2"/>
      <c r="E6224" s="2"/>
      <c r="F6224" s="2"/>
      <c r="G6224" s="2"/>
      <c r="H6224" s="68" t="s">
        <v>2424</v>
      </c>
      <c r="I6224" s="68"/>
      <c r="J6224" s="68"/>
      <c r="K6224" s="68"/>
      <c r="L6224" s="71">
        <f>SUM(L6222:L6223)</f>
        <v>113.5</v>
      </c>
    </row>
    <row r="6225" ht="15" customHeight="1" spans="1:12">
      <c r="A6225" s="63" t="s">
        <v>2389</v>
      </c>
      <c r="B6225" s="63"/>
      <c r="C6225" s="63"/>
      <c r="D6225" s="64" t="s">
        <v>4</v>
      </c>
      <c r="E6225" s="64"/>
      <c r="F6225" s="64"/>
      <c r="G6225" s="64" t="s">
        <v>2297</v>
      </c>
      <c r="H6225" s="64" t="s">
        <v>2298</v>
      </c>
      <c r="I6225" s="64"/>
      <c r="J6225" s="64" t="s">
        <v>2299</v>
      </c>
      <c r="K6225" s="64"/>
      <c r="L6225" s="64" t="s">
        <v>2300</v>
      </c>
    </row>
    <row r="6226" ht="21" customHeight="1" spans="1:12">
      <c r="A6226" s="65" t="s">
        <v>2673</v>
      </c>
      <c r="B6226" s="66" t="s">
        <v>2674</v>
      </c>
      <c r="C6226" s="66"/>
      <c r="D6226" s="65" t="s">
        <v>14</v>
      </c>
      <c r="E6226" s="65"/>
      <c r="F6226" s="65"/>
      <c r="G6226" s="65" t="s">
        <v>2392</v>
      </c>
      <c r="H6226" s="67">
        <v>0.843</v>
      </c>
      <c r="I6226" s="67"/>
      <c r="J6226" s="70">
        <v>23.37</v>
      </c>
      <c r="K6226" s="70"/>
      <c r="L6226" s="70">
        <f>TRUNC(TRUNC(H6226,8)*J6226,2)</f>
        <v>19.7</v>
      </c>
    </row>
    <row r="6227" ht="21" customHeight="1" spans="1:12">
      <c r="A6227" s="65" t="s">
        <v>2675</v>
      </c>
      <c r="B6227" s="66" t="s">
        <v>2676</v>
      </c>
      <c r="C6227" s="66"/>
      <c r="D6227" s="65" t="s">
        <v>14</v>
      </c>
      <c r="E6227" s="65"/>
      <c r="F6227" s="65"/>
      <c r="G6227" s="65" t="s">
        <v>2392</v>
      </c>
      <c r="H6227" s="67">
        <v>0.843</v>
      </c>
      <c r="I6227" s="67"/>
      <c r="J6227" s="70">
        <v>31.5</v>
      </c>
      <c r="K6227" s="70"/>
      <c r="L6227" s="70">
        <f>TRUNC(TRUNC(H6227,8)*J6227,2)</f>
        <v>26.55</v>
      </c>
    </row>
    <row r="6228" ht="18" customHeight="1" spans="1:12">
      <c r="A6228" s="2"/>
      <c r="B6228" s="2"/>
      <c r="C6228" s="2"/>
      <c r="D6228" s="2"/>
      <c r="E6228" s="2"/>
      <c r="F6228" s="2"/>
      <c r="G6228" s="2"/>
      <c r="H6228" s="68" t="s">
        <v>2393</v>
      </c>
      <c r="I6228" s="68"/>
      <c r="J6228" s="68"/>
      <c r="K6228" s="68"/>
      <c r="L6228" s="71">
        <f>SUM(L6226:L6227)</f>
        <v>46.25</v>
      </c>
    </row>
    <row r="6229" ht="15" customHeight="1" spans="1:12">
      <c r="A6229" s="2"/>
      <c r="B6229" s="2"/>
      <c r="C6229" s="2"/>
      <c r="D6229" s="2"/>
      <c r="E6229" s="2"/>
      <c r="F6229" s="2"/>
      <c r="G6229" s="2"/>
      <c r="H6229" s="69" t="s">
        <v>2318</v>
      </c>
      <c r="I6229" s="69"/>
      <c r="J6229" s="69"/>
      <c r="K6229" s="69"/>
      <c r="L6229" s="72">
        <f>SUM(L6224,L6228)</f>
        <v>159.75</v>
      </c>
    </row>
    <row r="6230" ht="9.95" customHeight="1" spans="1:12">
      <c r="A6230" s="2"/>
      <c r="B6230" s="2"/>
      <c r="C6230" s="2"/>
      <c r="D6230" s="2"/>
      <c r="E6230" s="2"/>
      <c r="F6230" s="2"/>
      <c r="G6230" s="2"/>
      <c r="H6230" s="61"/>
      <c r="I6230" s="61"/>
      <c r="J6230" s="61"/>
      <c r="K6230" s="61"/>
      <c r="L6230" s="61"/>
    </row>
    <row r="6231" ht="20.1" customHeight="1" spans="1:12">
      <c r="A6231" s="62" t="s">
        <v>4280</v>
      </c>
      <c r="B6231" s="62"/>
      <c r="C6231" s="62"/>
      <c r="D6231" s="62"/>
      <c r="E6231" s="62"/>
      <c r="F6231" s="62"/>
      <c r="G6231" s="62"/>
      <c r="H6231" s="62"/>
      <c r="I6231" s="62"/>
      <c r="J6231" s="62"/>
      <c r="K6231" s="62"/>
      <c r="L6231" s="62"/>
    </row>
    <row r="6232" ht="15" customHeight="1" spans="1:12">
      <c r="A6232" s="63" t="s">
        <v>2413</v>
      </c>
      <c r="B6232" s="63"/>
      <c r="C6232" s="63"/>
      <c r="D6232" s="64" t="s">
        <v>4</v>
      </c>
      <c r="E6232" s="64"/>
      <c r="F6232" s="64"/>
      <c r="G6232" s="64" t="s">
        <v>2297</v>
      </c>
      <c r="H6232" s="64" t="s">
        <v>2298</v>
      </c>
      <c r="I6232" s="64"/>
      <c r="J6232" s="64" t="s">
        <v>2299</v>
      </c>
      <c r="K6232" s="64"/>
      <c r="L6232" s="64" t="s">
        <v>2300</v>
      </c>
    </row>
    <row r="6233" ht="15" customHeight="1" spans="1:12">
      <c r="A6233" s="65" t="s">
        <v>4276</v>
      </c>
      <c r="B6233" s="66" t="s">
        <v>4277</v>
      </c>
      <c r="C6233" s="66"/>
      <c r="D6233" s="65" t="s">
        <v>14</v>
      </c>
      <c r="E6233" s="65"/>
      <c r="F6233" s="65"/>
      <c r="G6233" s="65" t="s">
        <v>35</v>
      </c>
      <c r="H6233" s="67">
        <v>0.012</v>
      </c>
      <c r="I6233" s="67"/>
      <c r="J6233" s="70">
        <v>3.07</v>
      </c>
      <c r="K6233" s="70"/>
      <c r="L6233" s="70">
        <f>ROUND(ROUND(H6233,8)*J6233,2)</f>
        <v>0.04</v>
      </c>
    </row>
    <row r="6234" ht="21" customHeight="1" spans="1:12">
      <c r="A6234" s="65" t="s">
        <v>4281</v>
      </c>
      <c r="B6234" s="66" t="s">
        <v>4282</v>
      </c>
      <c r="C6234" s="66"/>
      <c r="D6234" s="65" t="s">
        <v>3081</v>
      </c>
      <c r="E6234" s="65"/>
      <c r="F6234" s="65"/>
      <c r="G6234" s="65" t="s">
        <v>35</v>
      </c>
      <c r="H6234" s="67">
        <v>1</v>
      </c>
      <c r="I6234" s="67"/>
      <c r="J6234" s="70">
        <v>186.53</v>
      </c>
      <c r="K6234" s="70"/>
      <c r="L6234" s="70">
        <f>ROUND(ROUND(H6234,8)*J6234,2)</f>
        <v>186.53</v>
      </c>
    </row>
    <row r="6235" ht="15" customHeight="1" spans="1:12">
      <c r="A6235" s="2"/>
      <c r="B6235" s="2"/>
      <c r="C6235" s="2"/>
      <c r="D6235" s="2"/>
      <c r="E6235" s="2"/>
      <c r="F6235" s="2"/>
      <c r="G6235" s="2"/>
      <c r="H6235" s="68" t="s">
        <v>2424</v>
      </c>
      <c r="I6235" s="68"/>
      <c r="J6235" s="68"/>
      <c r="K6235" s="68"/>
      <c r="L6235" s="71">
        <f>SUM(L6233:L6234)</f>
        <v>186.57</v>
      </c>
    </row>
    <row r="6236" ht="15" customHeight="1" spans="1:12">
      <c r="A6236" s="63" t="s">
        <v>2389</v>
      </c>
      <c r="B6236" s="63"/>
      <c r="C6236" s="63"/>
      <c r="D6236" s="64" t="s">
        <v>4</v>
      </c>
      <c r="E6236" s="64"/>
      <c r="F6236" s="64"/>
      <c r="G6236" s="64" t="s">
        <v>2297</v>
      </c>
      <c r="H6236" s="64" t="s">
        <v>2298</v>
      </c>
      <c r="I6236" s="64"/>
      <c r="J6236" s="64" t="s">
        <v>2299</v>
      </c>
      <c r="K6236" s="64"/>
      <c r="L6236" s="64" t="s">
        <v>2300</v>
      </c>
    </row>
    <row r="6237" ht="21" customHeight="1" spans="1:12">
      <c r="A6237" s="65" t="s">
        <v>2673</v>
      </c>
      <c r="B6237" s="66" t="s">
        <v>2674</v>
      </c>
      <c r="C6237" s="66"/>
      <c r="D6237" s="65" t="s">
        <v>14</v>
      </c>
      <c r="E6237" s="65"/>
      <c r="F6237" s="65"/>
      <c r="G6237" s="65" t="s">
        <v>2392</v>
      </c>
      <c r="H6237" s="67">
        <v>0.843</v>
      </c>
      <c r="I6237" s="67"/>
      <c r="J6237" s="70">
        <v>23.37</v>
      </c>
      <c r="K6237" s="70"/>
      <c r="L6237" s="70">
        <f>ROUND(ROUND(H6237,8)*J6237,2)</f>
        <v>19.7</v>
      </c>
    </row>
    <row r="6238" ht="21" customHeight="1" spans="1:12">
      <c r="A6238" s="65" t="s">
        <v>2675</v>
      </c>
      <c r="B6238" s="66" t="s">
        <v>2676</v>
      </c>
      <c r="C6238" s="66"/>
      <c r="D6238" s="65" t="s">
        <v>14</v>
      </c>
      <c r="E6238" s="65"/>
      <c r="F6238" s="65"/>
      <c r="G6238" s="65" t="s">
        <v>2392</v>
      </c>
      <c r="H6238" s="67">
        <v>0.843</v>
      </c>
      <c r="I6238" s="67"/>
      <c r="J6238" s="70">
        <v>31.5</v>
      </c>
      <c r="K6238" s="70"/>
      <c r="L6238" s="70">
        <f>ROUND(ROUND(H6238,8)*J6238,2)</f>
        <v>26.55</v>
      </c>
    </row>
    <row r="6239" ht="18" customHeight="1" spans="1:12">
      <c r="A6239" s="2"/>
      <c r="B6239" s="2"/>
      <c r="C6239" s="2"/>
      <c r="D6239" s="2"/>
      <c r="E6239" s="2"/>
      <c r="F6239" s="2"/>
      <c r="G6239" s="2"/>
      <c r="H6239" s="68" t="s">
        <v>2393</v>
      </c>
      <c r="I6239" s="68"/>
      <c r="J6239" s="68"/>
      <c r="K6239" s="68"/>
      <c r="L6239" s="71">
        <f>SUM(L6237:L6238)</f>
        <v>46.25</v>
      </c>
    </row>
    <row r="6240" ht="15" customHeight="1" spans="1:12">
      <c r="A6240" s="93" t="s">
        <v>4283</v>
      </c>
      <c r="B6240" s="93"/>
      <c r="C6240" s="93"/>
      <c r="D6240" s="93"/>
      <c r="E6240" s="2"/>
      <c r="F6240" s="2"/>
      <c r="G6240" s="2"/>
      <c r="H6240" s="69" t="s">
        <v>2318</v>
      </c>
      <c r="I6240" s="69"/>
      <c r="J6240" s="69"/>
      <c r="K6240" s="69"/>
      <c r="L6240" s="72">
        <v>232.82</v>
      </c>
    </row>
    <row r="6241" ht="2.1" customHeight="1" spans="1:12">
      <c r="A6241" s="93"/>
      <c r="B6241" s="93"/>
      <c r="C6241" s="93"/>
      <c r="D6241" s="93"/>
      <c r="E6241" s="2"/>
      <c r="F6241" s="2"/>
      <c r="G6241" s="2"/>
      <c r="H6241" s="2"/>
      <c r="I6241" s="2"/>
      <c r="J6241" s="2"/>
      <c r="K6241" s="2"/>
      <c r="L6241" s="2"/>
    </row>
    <row r="6242" ht="9.95" customHeight="1" spans="1:12">
      <c r="A6242" s="2"/>
      <c r="B6242" s="2"/>
      <c r="C6242" s="2"/>
      <c r="D6242" s="2"/>
      <c r="E6242" s="2"/>
      <c r="F6242" s="2"/>
      <c r="G6242" s="2"/>
      <c r="H6242" s="61"/>
      <c r="I6242" s="61"/>
      <c r="J6242" s="61"/>
      <c r="K6242" s="61"/>
      <c r="L6242" s="61"/>
    </row>
    <row r="6243" ht="20.1" customHeight="1" spans="1:12">
      <c r="A6243" s="62" t="s">
        <v>4284</v>
      </c>
      <c r="B6243" s="62"/>
      <c r="C6243" s="62"/>
      <c r="D6243" s="62"/>
      <c r="E6243" s="62"/>
      <c r="F6243" s="62"/>
      <c r="G6243" s="62"/>
      <c r="H6243" s="62"/>
      <c r="I6243" s="62"/>
      <c r="J6243" s="62"/>
      <c r="K6243" s="62"/>
      <c r="L6243" s="62"/>
    </row>
    <row r="6244" ht="15" customHeight="1" spans="1:12">
      <c r="A6244" s="63" t="s">
        <v>2413</v>
      </c>
      <c r="B6244" s="63"/>
      <c r="C6244" s="63"/>
      <c r="D6244" s="64" t="s">
        <v>4</v>
      </c>
      <c r="E6244" s="64"/>
      <c r="F6244" s="64"/>
      <c r="G6244" s="64" t="s">
        <v>2297</v>
      </c>
      <c r="H6244" s="64" t="s">
        <v>2298</v>
      </c>
      <c r="I6244" s="64"/>
      <c r="J6244" s="64" t="s">
        <v>2299</v>
      </c>
      <c r="K6244" s="64"/>
      <c r="L6244" s="64" t="s">
        <v>2300</v>
      </c>
    </row>
    <row r="6245" ht="15" customHeight="1" spans="1:12">
      <c r="A6245" s="65" t="s">
        <v>3915</v>
      </c>
      <c r="B6245" s="66" t="s">
        <v>3916</v>
      </c>
      <c r="C6245" s="66"/>
      <c r="D6245" s="65" t="s">
        <v>14</v>
      </c>
      <c r="E6245" s="65"/>
      <c r="F6245" s="65"/>
      <c r="G6245" s="65" t="s">
        <v>35</v>
      </c>
      <c r="H6245" s="67">
        <v>0.0354</v>
      </c>
      <c r="I6245" s="67"/>
      <c r="J6245" s="70">
        <v>11.32</v>
      </c>
      <c r="K6245" s="70"/>
      <c r="L6245" s="70">
        <f>TRUNC(TRUNC(H6245,8)*J6245,2)</f>
        <v>0.4</v>
      </c>
    </row>
    <row r="6246" ht="21" customHeight="1" spans="1:12">
      <c r="A6246" s="65" t="s">
        <v>4285</v>
      </c>
      <c r="B6246" s="66" t="s">
        <v>4286</v>
      </c>
      <c r="C6246" s="66"/>
      <c r="D6246" s="65" t="s">
        <v>14</v>
      </c>
      <c r="E6246" s="65"/>
      <c r="F6246" s="65"/>
      <c r="G6246" s="65" t="s">
        <v>35</v>
      </c>
      <c r="H6246" s="67">
        <v>1</v>
      </c>
      <c r="I6246" s="67"/>
      <c r="J6246" s="70">
        <v>333.27</v>
      </c>
      <c r="K6246" s="70"/>
      <c r="L6246" s="70">
        <f>TRUNC(TRUNC(H6246,8)*J6246,2)</f>
        <v>333.27</v>
      </c>
    </row>
    <row r="6247" ht="15" customHeight="1" spans="1:12">
      <c r="A6247" s="2"/>
      <c r="B6247" s="2"/>
      <c r="C6247" s="2"/>
      <c r="D6247" s="2"/>
      <c r="E6247" s="2"/>
      <c r="F6247" s="2"/>
      <c r="G6247" s="2"/>
      <c r="H6247" s="68" t="s">
        <v>2424</v>
      </c>
      <c r="I6247" s="68"/>
      <c r="J6247" s="68"/>
      <c r="K6247" s="68"/>
      <c r="L6247" s="71">
        <f>SUM(L6245:L6246)</f>
        <v>333.67</v>
      </c>
    </row>
    <row r="6248" ht="15" customHeight="1" spans="1:12">
      <c r="A6248" s="63" t="s">
        <v>2389</v>
      </c>
      <c r="B6248" s="63"/>
      <c r="C6248" s="63"/>
      <c r="D6248" s="64" t="s">
        <v>4</v>
      </c>
      <c r="E6248" s="64"/>
      <c r="F6248" s="64"/>
      <c r="G6248" s="64" t="s">
        <v>2297</v>
      </c>
      <c r="H6248" s="64" t="s">
        <v>2298</v>
      </c>
      <c r="I6248" s="64"/>
      <c r="J6248" s="64" t="s">
        <v>2299</v>
      </c>
      <c r="K6248" s="64"/>
      <c r="L6248" s="64" t="s">
        <v>2300</v>
      </c>
    </row>
    <row r="6249" ht="21" customHeight="1" spans="1:12">
      <c r="A6249" s="65" t="s">
        <v>2673</v>
      </c>
      <c r="B6249" s="66" t="s">
        <v>2674</v>
      </c>
      <c r="C6249" s="66"/>
      <c r="D6249" s="65" t="s">
        <v>14</v>
      </c>
      <c r="E6249" s="65"/>
      <c r="F6249" s="65"/>
      <c r="G6249" s="65" t="s">
        <v>2392</v>
      </c>
      <c r="H6249" s="67">
        <v>0.5695</v>
      </c>
      <c r="I6249" s="67"/>
      <c r="J6249" s="70">
        <v>23.37</v>
      </c>
      <c r="K6249" s="70"/>
      <c r="L6249" s="70">
        <f>TRUNC(TRUNC(H6249,8)*J6249,2)</f>
        <v>13.3</v>
      </c>
    </row>
    <row r="6250" ht="21" customHeight="1" spans="1:12">
      <c r="A6250" s="65" t="s">
        <v>2675</v>
      </c>
      <c r="B6250" s="66" t="s">
        <v>2676</v>
      </c>
      <c r="C6250" s="66"/>
      <c r="D6250" s="65" t="s">
        <v>14</v>
      </c>
      <c r="E6250" s="65"/>
      <c r="F6250" s="65"/>
      <c r="G6250" s="65" t="s">
        <v>2392</v>
      </c>
      <c r="H6250" s="67">
        <v>0.5695</v>
      </c>
      <c r="I6250" s="67"/>
      <c r="J6250" s="70">
        <v>31.5</v>
      </c>
      <c r="K6250" s="70"/>
      <c r="L6250" s="70">
        <f>TRUNC(TRUNC(H6250,8)*J6250,2)</f>
        <v>17.93</v>
      </c>
    </row>
    <row r="6251" ht="18" customHeight="1" spans="1:12">
      <c r="A6251" s="2"/>
      <c r="B6251" s="2"/>
      <c r="C6251" s="2"/>
      <c r="D6251" s="2"/>
      <c r="E6251" s="2"/>
      <c r="F6251" s="2"/>
      <c r="G6251" s="2"/>
      <c r="H6251" s="68" t="s">
        <v>2393</v>
      </c>
      <c r="I6251" s="68"/>
      <c r="J6251" s="68"/>
      <c r="K6251" s="68"/>
      <c r="L6251" s="71">
        <f>SUM(L6249:L6250)</f>
        <v>31.23</v>
      </c>
    </row>
    <row r="6252" ht="15" customHeight="1" spans="1:12">
      <c r="A6252" s="2"/>
      <c r="B6252" s="2"/>
      <c r="C6252" s="2"/>
      <c r="D6252" s="2"/>
      <c r="E6252" s="2"/>
      <c r="F6252" s="2"/>
      <c r="G6252" s="2"/>
      <c r="H6252" s="69" t="s">
        <v>2318</v>
      </c>
      <c r="I6252" s="69"/>
      <c r="J6252" s="69"/>
      <c r="K6252" s="69"/>
      <c r="L6252" s="72">
        <f>SUM(L6247,L6251)</f>
        <v>364.9</v>
      </c>
    </row>
    <row r="6253" ht="9.95" customHeight="1" spans="1:12">
      <c r="A6253" s="2"/>
      <c r="B6253" s="2"/>
      <c r="C6253" s="2"/>
      <c r="D6253" s="2"/>
      <c r="E6253" s="2"/>
      <c r="F6253" s="2"/>
      <c r="G6253" s="2"/>
      <c r="H6253" s="61"/>
      <c r="I6253" s="61"/>
      <c r="J6253" s="61"/>
      <c r="K6253" s="61"/>
      <c r="L6253" s="61"/>
    </row>
    <row r="6254" ht="20.1" customHeight="1" spans="1:12">
      <c r="A6254" s="62" t="s">
        <v>4287</v>
      </c>
      <c r="B6254" s="62"/>
      <c r="C6254" s="62"/>
      <c r="D6254" s="62"/>
      <c r="E6254" s="62"/>
      <c r="F6254" s="62"/>
      <c r="G6254" s="62"/>
      <c r="H6254" s="62"/>
      <c r="I6254" s="62"/>
      <c r="J6254" s="62"/>
      <c r="K6254" s="62"/>
      <c r="L6254" s="62"/>
    </row>
    <row r="6255" ht="15" customHeight="1" spans="1:12">
      <c r="A6255" s="63" t="s">
        <v>2413</v>
      </c>
      <c r="B6255" s="63"/>
      <c r="C6255" s="63"/>
      <c r="D6255" s="64" t="s">
        <v>4</v>
      </c>
      <c r="E6255" s="64"/>
      <c r="F6255" s="64"/>
      <c r="G6255" s="64" t="s">
        <v>2297</v>
      </c>
      <c r="H6255" s="64" t="s">
        <v>2298</v>
      </c>
      <c r="I6255" s="64"/>
      <c r="J6255" s="64" t="s">
        <v>2299</v>
      </c>
      <c r="K6255" s="64"/>
      <c r="L6255" s="64" t="s">
        <v>2300</v>
      </c>
    </row>
    <row r="6256" ht="15" customHeight="1" spans="1:12">
      <c r="A6256" s="65" t="s">
        <v>3915</v>
      </c>
      <c r="B6256" s="66" t="s">
        <v>3916</v>
      </c>
      <c r="C6256" s="66"/>
      <c r="D6256" s="65" t="s">
        <v>14</v>
      </c>
      <c r="E6256" s="65"/>
      <c r="F6256" s="65"/>
      <c r="G6256" s="65" t="s">
        <v>35</v>
      </c>
      <c r="H6256" s="67">
        <v>0.0302</v>
      </c>
      <c r="I6256" s="67"/>
      <c r="J6256" s="70">
        <v>11.32</v>
      </c>
      <c r="K6256" s="70"/>
      <c r="L6256" s="70">
        <f>TRUNC(TRUNC(H6256,8)*J6256,2)</f>
        <v>0.34</v>
      </c>
    </row>
    <row r="6257" ht="21" customHeight="1" spans="1:12">
      <c r="A6257" s="65" t="s">
        <v>4288</v>
      </c>
      <c r="B6257" s="66" t="s">
        <v>4289</v>
      </c>
      <c r="C6257" s="66"/>
      <c r="D6257" s="65" t="s">
        <v>14</v>
      </c>
      <c r="E6257" s="65"/>
      <c r="F6257" s="65"/>
      <c r="G6257" s="65" t="s">
        <v>35</v>
      </c>
      <c r="H6257" s="67">
        <v>1</v>
      </c>
      <c r="I6257" s="67"/>
      <c r="J6257" s="70">
        <v>275.28</v>
      </c>
      <c r="K6257" s="70"/>
      <c r="L6257" s="70">
        <f>TRUNC(TRUNC(H6257,8)*J6257,2)</f>
        <v>275.28</v>
      </c>
    </row>
    <row r="6258" ht="15" customHeight="1" spans="1:12">
      <c r="A6258" s="2"/>
      <c r="B6258" s="2"/>
      <c r="C6258" s="2"/>
      <c r="D6258" s="2"/>
      <c r="E6258" s="2"/>
      <c r="F6258" s="2"/>
      <c r="G6258" s="2"/>
      <c r="H6258" s="68" t="s">
        <v>2424</v>
      </c>
      <c r="I6258" s="68"/>
      <c r="J6258" s="68"/>
      <c r="K6258" s="68"/>
      <c r="L6258" s="71">
        <f>SUM(L6256:L6257)</f>
        <v>275.62</v>
      </c>
    </row>
    <row r="6259" ht="15" customHeight="1" spans="1:12">
      <c r="A6259" s="63" t="s">
        <v>2389</v>
      </c>
      <c r="B6259" s="63"/>
      <c r="C6259" s="63"/>
      <c r="D6259" s="64" t="s">
        <v>4</v>
      </c>
      <c r="E6259" s="64"/>
      <c r="F6259" s="64"/>
      <c r="G6259" s="64" t="s">
        <v>2297</v>
      </c>
      <c r="H6259" s="64" t="s">
        <v>2298</v>
      </c>
      <c r="I6259" s="64"/>
      <c r="J6259" s="64" t="s">
        <v>2299</v>
      </c>
      <c r="K6259" s="64"/>
      <c r="L6259" s="64" t="s">
        <v>2300</v>
      </c>
    </row>
    <row r="6260" ht="21" customHeight="1" spans="1:12">
      <c r="A6260" s="65" t="s">
        <v>2673</v>
      </c>
      <c r="B6260" s="66" t="s">
        <v>2674</v>
      </c>
      <c r="C6260" s="66"/>
      <c r="D6260" s="65" t="s">
        <v>14</v>
      </c>
      <c r="E6260" s="65"/>
      <c r="F6260" s="65"/>
      <c r="G6260" s="65" t="s">
        <v>2392</v>
      </c>
      <c r="H6260" s="67">
        <v>0.4546</v>
      </c>
      <c r="I6260" s="67"/>
      <c r="J6260" s="70">
        <v>23.37</v>
      </c>
      <c r="K6260" s="70"/>
      <c r="L6260" s="70">
        <f>TRUNC(TRUNC(H6260,8)*J6260,2)</f>
        <v>10.62</v>
      </c>
    </row>
    <row r="6261" ht="21" customHeight="1" spans="1:12">
      <c r="A6261" s="65" t="s">
        <v>2675</v>
      </c>
      <c r="B6261" s="66" t="s">
        <v>2676</v>
      </c>
      <c r="C6261" s="66"/>
      <c r="D6261" s="65" t="s">
        <v>14</v>
      </c>
      <c r="E6261" s="65"/>
      <c r="F6261" s="65"/>
      <c r="G6261" s="65" t="s">
        <v>2392</v>
      </c>
      <c r="H6261" s="67">
        <v>0.4546</v>
      </c>
      <c r="I6261" s="67"/>
      <c r="J6261" s="70">
        <v>31.5</v>
      </c>
      <c r="K6261" s="70"/>
      <c r="L6261" s="70">
        <f>TRUNC(TRUNC(H6261,8)*J6261,2)</f>
        <v>14.31</v>
      </c>
    </row>
    <row r="6262" ht="18" customHeight="1" spans="1:12">
      <c r="A6262" s="2"/>
      <c r="B6262" s="2"/>
      <c r="C6262" s="2"/>
      <c r="D6262" s="2"/>
      <c r="E6262" s="2"/>
      <c r="F6262" s="2"/>
      <c r="G6262" s="2"/>
      <c r="H6262" s="68" t="s">
        <v>2393</v>
      </c>
      <c r="I6262" s="68"/>
      <c r="J6262" s="68"/>
      <c r="K6262" s="68"/>
      <c r="L6262" s="71">
        <f>SUM(L6260:L6261)</f>
        <v>24.93</v>
      </c>
    </row>
    <row r="6263" ht="15" customHeight="1" spans="1:12">
      <c r="A6263" s="2"/>
      <c r="B6263" s="2"/>
      <c r="C6263" s="2"/>
      <c r="D6263" s="2"/>
      <c r="E6263" s="2"/>
      <c r="F6263" s="2"/>
      <c r="G6263" s="2"/>
      <c r="H6263" s="69" t="s">
        <v>2318</v>
      </c>
      <c r="I6263" s="69"/>
      <c r="J6263" s="69"/>
      <c r="K6263" s="69"/>
      <c r="L6263" s="72">
        <f>SUM(L6258,L6262)</f>
        <v>300.55</v>
      </c>
    </row>
    <row r="6264" ht="9.95" customHeight="1" spans="1:12">
      <c r="A6264" s="2"/>
      <c r="B6264" s="2"/>
      <c r="C6264" s="2"/>
      <c r="D6264" s="2"/>
      <c r="E6264" s="2"/>
      <c r="F6264" s="2"/>
      <c r="G6264" s="2"/>
      <c r="H6264" s="61"/>
      <c r="I6264" s="61"/>
      <c r="J6264" s="61"/>
      <c r="K6264" s="61"/>
      <c r="L6264" s="61"/>
    </row>
    <row r="6265" ht="20.1" customHeight="1" spans="1:12">
      <c r="A6265" s="62" t="s">
        <v>4290</v>
      </c>
      <c r="B6265" s="62"/>
      <c r="C6265" s="62"/>
      <c r="D6265" s="62"/>
      <c r="E6265" s="62"/>
      <c r="F6265" s="62"/>
      <c r="G6265" s="62"/>
      <c r="H6265" s="62"/>
      <c r="I6265" s="62"/>
      <c r="J6265" s="62"/>
      <c r="K6265" s="62"/>
      <c r="L6265" s="62"/>
    </row>
    <row r="6266" ht="15" customHeight="1" spans="1:12">
      <c r="A6266" s="63" t="s">
        <v>2413</v>
      </c>
      <c r="B6266" s="63"/>
      <c r="C6266" s="63"/>
      <c r="D6266" s="64" t="s">
        <v>4</v>
      </c>
      <c r="E6266" s="64"/>
      <c r="F6266" s="64"/>
      <c r="G6266" s="64" t="s">
        <v>2297</v>
      </c>
      <c r="H6266" s="64" t="s">
        <v>2298</v>
      </c>
      <c r="I6266" s="64"/>
      <c r="J6266" s="64" t="s">
        <v>2299</v>
      </c>
      <c r="K6266" s="64"/>
      <c r="L6266" s="64" t="s">
        <v>2300</v>
      </c>
    </row>
    <row r="6267" ht="29.1" customHeight="1" spans="1:12">
      <c r="A6267" s="65" t="s">
        <v>3627</v>
      </c>
      <c r="B6267" s="66" t="s">
        <v>3628</v>
      </c>
      <c r="C6267" s="66"/>
      <c r="D6267" s="65" t="s">
        <v>14</v>
      </c>
      <c r="E6267" s="65"/>
      <c r="F6267" s="65"/>
      <c r="G6267" s="65" t="s">
        <v>35</v>
      </c>
      <c r="H6267" s="67">
        <v>4</v>
      </c>
      <c r="I6267" s="67"/>
      <c r="J6267" s="70">
        <v>1.38</v>
      </c>
      <c r="K6267" s="70"/>
      <c r="L6267" s="70">
        <f>ROUND(ROUND(H6267,8)*J6267,2)</f>
        <v>5.52</v>
      </c>
    </row>
    <row r="6268" ht="15" customHeight="1" spans="1:12">
      <c r="A6268" s="65" t="s">
        <v>3369</v>
      </c>
      <c r="B6268" s="66" t="s">
        <v>3370</v>
      </c>
      <c r="C6268" s="66"/>
      <c r="D6268" s="65" t="s">
        <v>14</v>
      </c>
      <c r="E6268" s="65"/>
      <c r="F6268" s="65"/>
      <c r="G6268" s="65" t="s">
        <v>35</v>
      </c>
      <c r="H6268" s="67">
        <v>4</v>
      </c>
      <c r="I6268" s="67"/>
      <c r="J6268" s="70">
        <v>0.32</v>
      </c>
      <c r="K6268" s="70"/>
      <c r="L6268" s="70">
        <f>ROUND(ROUND(H6268,8)*J6268,2)</f>
        <v>1.28</v>
      </c>
    </row>
    <row r="6269" ht="21" customHeight="1" spans="1:12">
      <c r="A6269" s="65" t="s">
        <v>4291</v>
      </c>
      <c r="B6269" s="66" t="s">
        <v>4292</v>
      </c>
      <c r="C6269" s="66"/>
      <c r="D6269" s="65" t="s">
        <v>3081</v>
      </c>
      <c r="E6269" s="65"/>
      <c r="F6269" s="65"/>
      <c r="G6269" s="65" t="s">
        <v>35</v>
      </c>
      <c r="H6269" s="67">
        <v>1</v>
      </c>
      <c r="I6269" s="67"/>
      <c r="J6269" s="70">
        <v>594.17</v>
      </c>
      <c r="K6269" s="70"/>
      <c r="L6269" s="70">
        <f>ROUND(ROUND(H6269,8)*J6269,2)</f>
        <v>594.17</v>
      </c>
    </row>
    <row r="6270" ht="15" customHeight="1" spans="1:12">
      <c r="A6270" s="65" t="s">
        <v>3896</v>
      </c>
      <c r="B6270" s="66" t="s">
        <v>3897</v>
      </c>
      <c r="C6270" s="66"/>
      <c r="D6270" s="65" t="s">
        <v>14</v>
      </c>
      <c r="E6270" s="65"/>
      <c r="F6270" s="65"/>
      <c r="G6270" s="65" t="s">
        <v>146</v>
      </c>
      <c r="H6270" s="67">
        <v>0.2</v>
      </c>
      <c r="I6270" s="67"/>
      <c r="J6270" s="70">
        <v>3.84</v>
      </c>
      <c r="K6270" s="70"/>
      <c r="L6270" s="70">
        <f>ROUND(ROUND(H6270,8)*J6270,2)</f>
        <v>0.77</v>
      </c>
    </row>
    <row r="6271" ht="15" customHeight="1" spans="1:12">
      <c r="A6271" s="2"/>
      <c r="B6271" s="2"/>
      <c r="C6271" s="2"/>
      <c r="D6271" s="2"/>
      <c r="E6271" s="2"/>
      <c r="F6271" s="2"/>
      <c r="G6271" s="2"/>
      <c r="H6271" s="68" t="s">
        <v>2424</v>
      </c>
      <c r="I6271" s="68"/>
      <c r="J6271" s="68"/>
      <c r="K6271" s="68"/>
      <c r="L6271" s="71">
        <f>SUM(L6267:L6270)</f>
        <v>601.74</v>
      </c>
    </row>
    <row r="6272" ht="15" customHeight="1" spans="1:12">
      <c r="A6272" s="63" t="s">
        <v>2389</v>
      </c>
      <c r="B6272" s="63"/>
      <c r="C6272" s="63"/>
      <c r="D6272" s="64" t="s">
        <v>4</v>
      </c>
      <c r="E6272" s="64"/>
      <c r="F6272" s="64"/>
      <c r="G6272" s="64" t="s">
        <v>2297</v>
      </c>
      <c r="H6272" s="64" t="s">
        <v>2298</v>
      </c>
      <c r="I6272" s="64"/>
      <c r="J6272" s="64" t="s">
        <v>2299</v>
      </c>
      <c r="K6272" s="64"/>
      <c r="L6272" s="64" t="s">
        <v>2300</v>
      </c>
    </row>
    <row r="6273" ht="21" customHeight="1" spans="1:12">
      <c r="A6273" s="65" t="s">
        <v>3219</v>
      </c>
      <c r="B6273" s="66" t="s">
        <v>3220</v>
      </c>
      <c r="C6273" s="66"/>
      <c r="D6273" s="65" t="s">
        <v>14</v>
      </c>
      <c r="E6273" s="65"/>
      <c r="F6273" s="65"/>
      <c r="G6273" s="65" t="s">
        <v>2392</v>
      </c>
      <c r="H6273" s="67">
        <v>0.633</v>
      </c>
      <c r="I6273" s="67"/>
      <c r="J6273" s="70">
        <v>24.39</v>
      </c>
      <c r="K6273" s="70"/>
      <c r="L6273" s="70">
        <f>ROUND(ROUND(H6273,8)*J6273,2)</f>
        <v>15.44</v>
      </c>
    </row>
    <row r="6274" ht="21" customHeight="1" spans="1:12">
      <c r="A6274" s="65" t="s">
        <v>2673</v>
      </c>
      <c r="B6274" s="66" t="s">
        <v>2674</v>
      </c>
      <c r="C6274" s="66"/>
      <c r="D6274" s="65" t="s">
        <v>14</v>
      </c>
      <c r="E6274" s="65"/>
      <c r="F6274" s="65"/>
      <c r="G6274" s="65" t="s">
        <v>2392</v>
      </c>
      <c r="H6274" s="67">
        <v>2.2774</v>
      </c>
      <c r="I6274" s="67"/>
      <c r="J6274" s="70">
        <v>23.37</v>
      </c>
      <c r="K6274" s="70"/>
      <c r="L6274" s="70">
        <f>ROUND(ROUND(H6274,8)*J6274,2)</f>
        <v>53.22</v>
      </c>
    </row>
    <row r="6275" ht="15" customHeight="1" spans="1:12">
      <c r="A6275" s="65" t="s">
        <v>2710</v>
      </c>
      <c r="B6275" s="66" t="s">
        <v>2711</v>
      </c>
      <c r="C6275" s="66"/>
      <c r="D6275" s="65" t="s">
        <v>14</v>
      </c>
      <c r="E6275" s="65"/>
      <c r="F6275" s="65"/>
      <c r="G6275" s="65" t="s">
        <v>2392</v>
      </c>
      <c r="H6275" s="67">
        <v>0.633</v>
      </c>
      <c r="I6275" s="67"/>
      <c r="J6275" s="70">
        <v>32.69</v>
      </c>
      <c r="K6275" s="70"/>
      <c r="L6275" s="70">
        <f>ROUND(ROUND(H6275,8)*J6275,2)</f>
        <v>20.69</v>
      </c>
    </row>
    <row r="6276" ht="21" customHeight="1" spans="1:12">
      <c r="A6276" s="65" t="s">
        <v>2675</v>
      </c>
      <c r="B6276" s="66" t="s">
        <v>2676</v>
      </c>
      <c r="C6276" s="66"/>
      <c r="D6276" s="65" t="s">
        <v>14</v>
      </c>
      <c r="E6276" s="65"/>
      <c r="F6276" s="65"/>
      <c r="G6276" s="65" t="s">
        <v>2392</v>
      </c>
      <c r="H6276" s="67">
        <v>2.2774</v>
      </c>
      <c r="I6276" s="67"/>
      <c r="J6276" s="70">
        <v>31.5</v>
      </c>
      <c r="K6276" s="70"/>
      <c r="L6276" s="70">
        <f>ROUND(ROUND(H6276,8)*J6276,2)</f>
        <v>71.74</v>
      </c>
    </row>
    <row r="6277" ht="18" customHeight="1" spans="1:12">
      <c r="A6277" s="2"/>
      <c r="B6277" s="2"/>
      <c r="C6277" s="2"/>
      <c r="D6277" s="2"/>
      <c r="E6277" s="2"/>
      <c r="F6277" s="2"/>
      <c r="G6277" s="2"/>
      <c r="H6277" s="68" t="s">
        <v>2393</v>
      </c>
      <c r="I6277" s="68"/>
      <c r="J6277" s="68"/>
      <c r="K6277" s="68"/>
      <c r="L6277" s="71">
        <f>SUM(L6273:L6276)</f>
        <v>161.09</v>
      </c>
    </row>
    <row r="6278" ht="15" customHeight="1" spans="1:12">
      <c r="A6278" s="93" t="s">
        <v>4293</v>
      </c>
      <c r="B6278" s="93"/>
      <c r="C6278" s="93"/>
      <c r="D6278" s="93"/>
      <c r="E6278" s="2"/>
      <c r="F6278" s="2"/>
      <c r="G6278" s="2"/>
      <c r="H6278" s="69" t="s">
        <v>2318</v>
      </c>
      <c r="I6278" s="69"/>
      <c r="J6278" s="69"/>
      <c r="K6278" s="69"/>
      <c r="L6278" s="72">
        <v>762.83</v>
      </c>
    </row>
    <row r="6279" ht="2.1" customHeight="1" spans="1:12">
      <c r="A6279" s="93"/>
      <c r="B6279" s="93"/>
      <c r="C6279" s="93"/>
      <c r="D6279" s="93"/>
      <c r="E6279" s="2"/>
      <c r="F6279" s="2"/>
      <c r="G6279" s="2"/>
      <c r="H6279" s="2"/>
      <c r="I6279" s="2"/>
      <c r="J6279" s="2"/>
      <c r="K6279" s="2"/>
      <c r="L6279" s="2"/>
    </row>
    <row r="6280" ht="9.95" customHeight="1" spans="1:12">
      <c r="A6280" s="2"/>
      <c r="B6280" s="2"/>
      <c r="C6280" s="2"/>
      <c r="D6280" s="2"/>
      <c r="E6280" s="2"/>
      <c r="F6280" s="2"/>
      <c r="G6280" s="2"/>
      <c r="H6280" s="61"/>
      <c r="I6280" s="61"/>
      <c r="J6280" s="61"/>
      <c r="K6280" s="61"/>
      <c r="L6280" s="61"/>
    </row>
    <row r="6281" ht="20.1" customHeight="1" spans="1:12">
      <c r="A6281" s="62" t="s">
        <v>4294</v>
      </c>
      <c r="B6281" s="62"/>
      <c r="C6281" s="62"/>
      <c r="D6281" s="62"/>
      <c r="E6281" s="62"/>
      <c r="F6281" s="62"/>
      <c r="G6281" s="62"/>
      <c r="H6281" s="62"/>
      <c r="I6281" s="62"/>
      <c r="J6281" s="62"/>
      <c r="K6281" s="62"/>
      <c r="L6281" s="62"/>
    </row>
    <row r="6282" ht="15" customHeight="1" spans="1:12">
      <c r="A6282" s="63" t="s">
        <v>2413</v>
      </c>
      <c r="B6282" s="63"/>
      <c r="C6282" s="63"/>
      <c r="D6282" s="64" t="s">
        <v>4</v>
      </c>
      <c r="E6282" s="64"/>
      <c r="F6282" s="64"/>
      <c r="G6282" s="64" t="s">
        <v>2297</v>
      </c>
      <c r="H6282" s="64" t="s">
        <v>2298</v>
      </c>
      <c r="I6282" s="64"/>
      <c r="J6282" s="64" t="s">
        <v>2299</v>
      </c>
      <c r="K6282" s="64"/>
      <c r="L6282" s="64" t="s">
        <v>2300</v>
      </c>
    </row>
    <row r="6283" ht="15" customHeight="1" spans="1:12">
      <c r="A6283" s="65" t="s">
        <v>3915</v>
      </c>
      <c r="B6283" s="66" t="s">
        <v>3916</v>
      </c>
      <c r="C6283" s="66"/>
      <c r="D6283" s="65" t="s">
        <v>14</v>
      </c>
      <c r="E6283" s="65"/>
      <c r="F6283" s="65"/>
      <c r="G6283" s="65" t="s">
        <v>35</v>
      </c>
      <c r="H6283" s="67">
        <v>0.0132</v>
      </c>
      <c r="I6283" s="67"/>
      <c r="J6283" s="70">
        <v>11.32</v>
      </c>
      <c r="K6283" s="70"/>
      <c r="L6283" s="70">
        <f>TRUNC(TRUNC(H6283,8)*J6283,2)</f>
        <v>0.14</v>
      </c>
    </row>
    <row r="6284" ht="29.1" customHeight="1" spans="1:12">
      <c r="A6284" s="65" t="s">
        <v>4295</v>
      </c>
      <c r="B6284" s="66" t="s">
        <v>4296</v>
      </c>
      <c r="C6284" s="66"/>
      <c r="D6284" s="65" t="s">
        <v>14</v>
      </c>
      <c r="E6284" s="65"/>
      <c r="F6284" s="65"/>
      <c r="G6284" s="65" t="s">
        <v>35</v>
      </c>
      <c r="H6284" s="67">
        <v>1</v>
      </c>
      <c r="I6284" s="67"/>
      <c r="J6284" s="70">
        <v>131.04</v>
      </c>
      <c r="K6284" s="70"/>
      <c r="L6284" s="70">
        <f>TRUNC(TRUNC(H6284,8)*J6284,2)</f>
        <v>131.04</v>
      </c>
    </row>
    <row r="6285" ht="15" customHeight="1" spans="1:12">
      <c r="A6285" s="2"/>
      <c r="B6285" s="2"/>
      <c r="C6285" s="2"/>
      <c r="D6285" s="2"/>
      <c r="E6285" s="2"/>
      <c r="F6285" s="2"/>
      <c r="G6285" s="2"/>
      <c r="H6285" s="68" t="s">
        <v>2424</v>
      </c>
      <c r="I6285" s="68"/>
      <c r="J6285" s="68"/>
      <c r="K6285" s="68"/>
      <c r="L6285" s="71">
        <f>SUM(L6283:L6284)</f>
        <v>131.18</v>
      </c>
    </row>
    <row r="6286" ht="15" customHeight="1" spans="1:12">
      <c r="A6286" s="63" t="s">
        <v>2389</v>
      </c>
      <c r="B6286" s="63"/>
      <c r="C6286" s="63"/>
      <c r="D6286" s="64" t="s">
        <v>4</v>
      </c>
      <c r="E6286" s="64"/>
      <c r="F6286" s="64"/>
      <c r="G6286" s="64" t="s">
        <v>2297</v>
      </c>
      <c r="H6286" s="64" t="s">
        <v>2298</v>
      </c>
      <c r="I6286" s="64"/>
      <c r="J6286" s="64" t="s">
        <v>2299</v>
      </c>
      <c r="K6286" s="64"/>
      <c r="L6286" s="64" t="s">
        <v>2300</v>
      </c>
    </row>
    <row r="6287" ht="21" customHeight="1" spans="1:12">
      <c r="A6287" s="65" t="s">
        <v>2673</v>
      </c>
      <c r="B6287" s="66" t="s">
        <v>2674</v>
      </c>
      <c r="C6287" s="66"/>
      <c r="D6287" s="65" t="s">
        <v>14</v>
      </c>
      <c r="E6287" s="65"/>
      <c r="F6287" s="65"/>
      <c r="G6287" s="65" t="s">
        <v>2392</v>
      </c>
      <c r="H6287" s="67">
        <v>0.1485</v>
      </c>
      <c r="I6287" s="67"/>
      <c r="J6287" s="70">
        <v>23.37</v>
      </c>
      <c r="K6287" s="70"/>
      <c r="L6287" s="70">
        <f>TRUNC(TRUNC(H6287,8)*J6287,2)</f>
        <v>3.47</v>
      </c>
    </row>
    <row r="6288" ht="21" customHeight="1" spans="1:12">
      <c r="A6288" s="65" t="s">
        <v>2675</v>
      </c>
      <c r="B6288" s="66" t="s">
        <v>2676</v>
      </c>
      <c r="C6288" s="66"/>
      <c r="D6288" s="65" t="s">
        <v>14</v>
      </c>
      <c r="E6288" s="65"/>
      <c r="F6288" s="65"/>
      <c r="G6288" s="65" t="s">
        <v>2392</v>
      </c>
      <c r="H6288" s="67">
        <v>0.1485</v>
      </c>
      <c r="I6288" s="67"/>
      <c r="J6288" s="70">
        <v>31.5</v>
      </c>
      <c r="K6288" s="70"/>
      <c r="L6288" s="70">
        <f>TRUNC(TRUNC(H6288,8)*J6288,2)</f>
        <v>4.67</v>
      </c>
    </row>
    <row r="6289" ht="18" customHeight="1" spans="1:12">
      <c r="A6289" s="2"/>
      <c r="B6289" s="2"/>
      <c r="C6289" s="2"/>
      <c r="D6289" s="2"/>
      <c r="E6289" s="2"/>
      <c r="F6289" s="2"/>
      <c r="G6289" s="2"/>
      <c r="H6289" s="68" t="s">
        <v>2393</v>
      </c>
      <c r="I6289" s="68"/>
      <c r="J6289" s="68"/>
      <c r="K6289" s="68"/>
      <c r="L6289" s="71">
        <f>SUM(L6287:L6288)</f>
        <v>8.14</v>
      </c>
    </row>
    <row r="6290" ht="15" customHeight="1" spans="1:12">
      <c r="A6290" s="2"/>
      <c r="B6290" s="2"/>
      <c r="C6290" s="2"/>
      <c r="D6290" s="2"/>
      <c r="E6290" s="2"/>
      <c r="F6290" s="2"/>
      <c r="G6290" s="2"/>
      <c r="H6290" s="69" t="s">
        <v>2318</v>
      </c>
      <c r="I6290" s="69"/>
      <c r="J6290" s="69"/>
      <c r="K6290" s="69"/>
      <c r="L6290" s="72">
        <f>SUM(L6285,L6289)</f>
        <v>139.32</v>
      </c>
    </row>
    <row r="6291" ht="9.95" customHeight="1" spans="1:12">
      <c r="A6291" s="2"/>
      <c r="B6291" s="2"/>
      <c r="C6291" s="2"/>
      <c r="D6291" s="2"/>
      <c r="E6291" s="2"/>
      <c r="F6291" s="2"/>
      <c r="G6291" s="2"/>
      <c r="H6291" s="61"/>
      <c r="I6291" s="61"/>
      <c r="J6291" s="61"/>
      <c r="K6291" s="61"/>
      <c r="L6291" s="61"/>
    </row>
    <row r="6292" ht="20.1" customHeight="1" spans="1:12">
      <c r="A6292" s="62" t="s">
        <v>4297</v>
      </c>
      <c r="B6292" s="62"/>
      <c r="C6292" s="62"/>
      <c r="D6292" s="62"/>
      <c r="E6292" s="62"/>
      <c r="F6292" s="62"/>
      <c r="G6292" s="62"/>
      <c r="H6292" s="62"/>
      <c r="I6292" s="62"/>
      <c r="J6292" s="62"/>
      <c r="K6292" s="62"/>
      <c r="L6292" s="62"/>
    </row>
    <row r="6293" ht="15" customHeight="1" spans="1:12">
      <c r="A6293" s="63" t="s">
        <v>2413</v>
      </c>
      <c r="B6293" s="63"/>
      <c r="C6293" s="63"/>
      <c r="D6293" s="64" t="s">
        <v>4</v>
      </c>
      <c r="E6293" s="64"/>
      <c r="F6293" s="64"/>
      <c r="G6293" s="64" t="s">
        <v>2297</v>
      </c>
      <c r="H6293" s="64" t="s">
        <v>2298</v>
      </c>
      <c r="I6293" s="64"/>
      <c r="J6293" s="64" t="s">
        <v>2299</v>
      </c>
      <c r="K6293" s="64"/>
      <c r="L6293" s="64" t="s">
        <v>2300</v>
      </c>
    </row>
    <row r="6294" ht="15" customHeight="1" spans="1:12">
      <c r="A6294" s="65" t="s">
        <v>3915</v>
      </c>
      <c r="B6294" s="66" t="s">
        <v>3916</v>
      </c>
      <c r="C6294" s="66"/>
      <c r="D6294" s="65" t="s">
        <v>14</v>
      </c>
      <c r="E6294" s="65"/>
      <c r="F6294" s="65"/>
      <c r="G6294" s="65" t="s">
        <v>35</v>
      </c>
      <c r="H6294" s="67">
        <v>0.0132</v>
      </c>
      <c r="I6294" s="67"/>
      <c r="J6294" s="70">
        <v>11.32</v>
      </c>
      <c r="K6294" s="70"/>
      <c r="L6294" s="70">
        <f>TRUNC(TRUNC(H6294,8)*J6294,2)</f>
        <v>0.14</v>
      </c>
    </row>
    <row r="6295" ht="21" customHeight="1" spans="1:12">
      <c r="A6295" s="65" t="s">
        <v>4298</v>
      </c>
      <c r="B6295" s="66" t="s">
        <v>4299</v>
      </c>
      <c r="C6295" s="66"/>
      <c r="D6295" s="65" t="s">
        <v>14</v>
      </c>
      <c r="E6295" s="65"/>
      <c r="F6295" s="65"/>
      <c r="G6295" s="65" t="s">
        <v>35</v>
      </c>
      <c r="H6295" s="67">
        <v>1</v>
      </c>
      <c r="I6295" s="67"/>
      <c r="J6295" s="70">
        <v>67.52</v>
      </c>
      <c r="K6295" s="70"/>
      <c r="L6295" s="70">
        <f>TRUNC(TRUNC(H6295,8)*J6295,2)</f>
        <v>67.52</v>
      </c>
    </row>
    <row r="6296" ht="15" customHeight="1" spans="1:12">
      <c r="A6296" s="2"/>
      <c r="B6296" s="2"/>
      <c r="C6296" s="2"/>
      <c r="D6296" s="2"/>
      <c r="E6296" s="2"/>
      <c r="F6296" s="2"/>
      <c r="G6296" s="2"/>
      <c r="H6296" s="68" t="s">
        <v>2424</v>
      </c>
      <c r="I6296" s="68"/>
      <c r="J6296" s="68"/>
      <c r="K6296" s="68"/>
      <c r="L6296" s="71">
        <f>SUM(L6294:L6295)</f>
        <v>67.66</v>
      </c>
    </row>
    <row r="6297" ht="15" customHeight="1" spans="1:12">
      <c r="A6297" s="63" t="s">
        <v>2389</v>
      </c>
      <c r="B6297" s="63"/>
      <c r="C6297" s="63"/>
      <c r="D6297" s="64" t="s">
        <v>4</v>
      </c>
      <c r="E6297" s="64"/>
      <c r="F6297" s="64"/>
      <c r="G6297" s="64" t="s">
        <v>2297</v>
      </c>
      <c r="H6297" s="64" t="s">
        <v>2298</v>
      </c>
      <c r="I6297" s="64"/>
      <c r="J6297" s="64" t="s">
        <v>2299</v>
      </c>
      <c r="K6297" s="64"/>
      <c r="L6297" s="64" t="s">
        <v>2300</v>
      </c>
    </row>
    <row r="6298" ht="21" customHeight="1" spans="1:12">
      <c r="A6298" s="65" t="s">
        <v>2673</v>
      </c>
      <c r="B6298" s="66" t="s">
        <v>2674</v>
      </c>
      <c r="C6298" s="66"/>
      <c r="D6298" s="65" t="s">
        <v>14</v>
      </c>
      <c r="E6298" s="65"/>
      <c r="F6298" s="65"/>
      <c r="G6298" s="65" t="s">
        <v>2392</v>
      </c>
      <c r="H6298" s="67">
        <v>0.1485</v>
      </c>
      <c r="I6298" s="67"/>
      <c r="J6298" s="70">
        <v>23.37</v>
      </c>
      <c r="K6298" s="70"/>
      <c r="L6298" s="70">
        <f>TRUNC(TRUNC(H6298,8)*J6298,2)</f>
        <v>3.47</v>
      </c>
    </row>
    <row r="6299" ht="21" customHeight="1" spans="1:12">
      <c r="A6299" s="65" t="s">
        <v>2675</v>
      </c>
      <c r="B6299" s="66" t="s">
        <v>2676</v>
      </c>
      <c r="C6299" s="66"/>
      <c r="D6299" s="65" t="s">
        <v>14</v>
      </c>
      <c r="E6299" s="65"/>
      <c r="F6299" s="65"/>
      <c r="G6299" s="65" t="s">
        <v>2392</v>
      </c>
      <c r="H6299" s="67">
        <v>0.1485</v>
      </c>
      <c r="I6299" s="67"/>
      <c r="J6299" s="70">
        <v>31.5</v>
      </c>
      <c r="K6299" s="70"/>
      <c r="L6299" s="70">
        <f>TRUNC(TRUNC(H6299,8)*J6299,2)</f>
        <v>4.67</v>
      </c>
    </row>
    <row r="6300" ht="18" customHeight="1" spans="1:12">
      <c r="A6300" s="2"/>
      <c r="B6300" s="2"/>
      <c r="C6300" s="2"/>
      <c r="D6300" s="2"/>
      <c r="E6300" s="2"/>
      <c r="F6300" s="2"/>
      <c r="G6300" s="2"/>
      <c r="H6300" s="68" t="s">
        <v>2393</v>
      </c>
      <c r="I6300" s="68"/>
      <c r="J6300" s="68"/>
      <c r="K6300" s="68"/>
      <c r="L6300" s="71">
        <f>SUM(L6298:L6299)</f>
        <v>8.14</v>
      </c>
    </row>
    <row r="6301" ht="15" customHeight="1" spans="1:12">
      <c r="A6301" s="2"/>
      <c r="B6301" s="2"/>
      <c r="C6301" s="2"/>
      <c r="D6301" s="2"/>
      <c r="E6301" s="2"/>
      <c r="F6301" s="2"/>
      <c r="G6301" s="2"/>
      <c r="H6301" s="69" t="s">
        <v>2318</v>
      </c>
      <c r="I6301" s="69"/>
      <c r="J6301" s="69"/>
      <c r="K6301" s="69"/>
      <c r="L6301" s="72">
        <f>SUM(L6296,L6300)</f>
        <v>75.8</v>
      </c>
    </row>
    <row r="6302" ht="9.95" customHeight="1" spans="1:12">
      <c r="A6302" s="2"/>
      <c r="B6302" s="2"/>
      <c r="C6302" s="2"/>
      <c r="D6302" s="2"/>
      <c r="E6302" s="2"/>
      <c r="F6302" s="2"/>
      <c r="G6302" s="2"/>
      <c r="H6302" s="61"/>
      <c r="I6302" s="61"/>
      <c r="J6302" s="61"/>
      <c r="K6302" s="61"/>
      <c r="L6302" s="61"/>
    </row>
    <row r="6303" ht="20.1" customHeight="1" spans="1:12">
      <c r="A6303" s="62" t="s">
        <v>4300</v>
      </c>
      <c r="B6303" s="62"/>
      <c r="C6303" s="62"/>
      <c r="D6303" s="62"/>
      <c r="E6303" s="62"/>
      <c r="F6303" s="62"/>
      <c r="G6303" s="62"/>
      <c r="H6303" s="62"/>
      <c r="I6303" s="62"/>
      <c r="J6303" s="62"/>
      <c r="K6303" s="62"/>
      <c r="L6303" s="62"/>
    </row>
    <row r="6304" ht="15" customHeight="1" spans="1:12">
      <c r="A6304" s="63" t="s">
        <v>2413</v>
      </c>
      <c r="B6304" s="63"/>
      <c r="C6304" s="63"/>
      <c r="D6304" s="64" t="s">
        <v>4</v>
      </c>
      <c r="E6304" s="64"/>
      <c r="F6304" s="64"/>
      <c r="G6304" s="64" t="s">
        <v>2297</v>
      </c>
      <c r="H6304" s="64" t="s">
        <v>2298</v>
      </c>
      <c r="I6304" s="64"/>
      <c r="J6304" s="64" t="s">
        <v>2299</v>
      </c>
      <c r="K6304" s="64"/>
      <c r="L6304" s="64" t="s">
        <v>2300</v>
      </c>
    </row>
    <row r="6305" ht="15" customHeight="1" spans="1:12">
      <c r="A6305" s="65" t="s">
        <v>3915</v>
      </c>
      <c r="B6305" s="66" t="s">
        <v>3916</v>
      </c>
      <c r="C6305" s="66"/>
      <c r="D6305" s="65" t="s">
        <v>14</v>
      </c>
      <c r="E6305" s="65"/>
      <c r="F6305" s="65"/>
      <c r="G6305" s="65" t="s">
        <v>35</v>
      </c>
      <c r="H6305" s="67">
        <v>0.0302</v>
      </c>
      <c r="I6305" s="67"/>
      <c r="J6305" s="70">
        <v>11.32</v>
      </c>
      <c r="K6305" s="70"/>
      <c r="L6305" s="70">
        <f>TRUNC(TRUNC(H6305,8)*J6305,2)</f>
        <v>0.34</v>
      </c>
    </row>
    <row r="6306" ht="21" customHeight="1" spans="1:12">
      <c r="A6306" s="65" t="s">
        <v>4301</v>
      </c>
      <c r="B6306" s="66" t="s">
        <v>4302</v>
      </c>
      <c r="C6306" s="66"/>
      <c r="D6306" s="65" t="s">
        <v>14</v>
      </c>
      <c r="E6306" s="65"/>
      <c r="F6306" s="65"/>
      <c r="G6306" s="65" t="s">
        <v>35</v>
      </c>
      <c r="H6306" s="67">
        <v>1</v>
      </c>
      <c r="I6306" s="67"/>
      <c r="J6306" s="70">
        <v>272.5</v>
      </c>
      <c r="K6306" s="70"/>
      <c r="L6306" s="70">
        <f>TRUNC(TRUNC(H6306,8)*J6306,2)</f>
        <v>272.5</v>
      </c>
    </row>
    <row r="6307" ht="15" customHeight="1" spans="1:12">
      <c r="A6307" s="2"/>
      <c r="B6307" s="2"/>
      <c r="C6307" s="2"/>
      <c r="D6307" s="2"/>
      <c r="E6307" s="2"/>
      <c r="F6307" s="2"/>
      <c r="G6307" s="2"/>
      <c r="H6307" s="68" t="s">
        <v>2424</v>
      </c>
      <c r="I6307" s="68"/>
      <c r="J6307" s="68"/>
      <c r="K6307" s="68"/>
      <c r="L6307" s="71">
        <f>SUM(L6305:L6306)</f>
        <v>272.84</v>
      </c>
    </row>
    <row r="6308" ht="15" customHeight="1" spans="1:12">
      <c r="A6308" s="63" t="s">
        <v>2389</v>
      </c>
      <c r="B6308" s="63"/>
      <c r="C6308" s="63"/>
      <c r="D6308" s="64" t="s">
        <v>4</v>
      </c>
      <c r="E6308" s="64"/>
      <c r="F6308" s="64"/>
      <c r="G6308" s="64" t="s">
        <v>2297</v>
      </c>
      <c r="H6308" s="64" t="s">
        <v>2298</v>
      </c>
      <c r="I6308" s="64"/>
      <c r="J6308" s="64" t="s">
        <v>2299</v>
      </c>
      <c r="K6308" s="64"/>
      <c r="L6308" s="64" t="s">
        <v>2300</v>
      </c>
    </row>
    <row r="6309" ht="21" customHeight="1" spans="1:12">
      <c r="A6309" s="65" t="s">
        <v>2673</v>
      </c>
      <c r="B6309" s="66" t="s">
        <v>2674</v>
      </c>
      <c r="C6309" s="66"/>
      <c r="D6309" s="65" t="s">
        <v>14</v>
      </c>
      <c r="E6309" s="65"/>
      <c r="F6309" s="65"/>
      <c r="G6309" s="65" t="s">
        <v>2392</v>
      </c>
      <c r="H6309" s="67">
        <v>0.4546</v>
      </c>
      <c r="I6309" s="67"/>
      <c r="J6309" s="70">
        <v>23.37</v>
      </c>
      <c r="K6309" s="70"/>
      <c r="L6309" s="70">
        <f>TRUNC(TRUNC(H6309,8)*J6309,2)</f>
        <v>10.62</v>
      </c>
    </row>
    <row r="6310" ht="21" customHeight="1" spans="1:12">
      <c r="A6310" s="65" t="s">
        <v>2675</v>
      </c>
      <c r="B6310" s="66" t="s">
        <v>2676</v>
      </c>
      <c r="C6310" s="66"/>
      <c r="D6310" s="65" t="s">
        <v>14</v>
      </c>
      <c r="E6310" s="65"/>
      <c r="F6310" s="65"/>
      <c r="G6310" s="65" t="s">
        <v>2392</v>
      </c>
      <c r="H6310" s="67">
        <v>0.4546</v>
      </c>
      <c r="I6310" s="67"/>
      <c r="J6310" s="70">
        <v>31.5</v>
      </c>
      <c r="K6310" s="70"/>
      <c r="L6310" s="70">
        <f>TRUNC(TRUNC(H6310,8)*J6310,2)</f>
        <v>14.31</v>
      </c>
    </row>
    <row r="6311" ht="18" customHeight="1" spans="1:12">
      <c r="A6311" s="2"/>
      <c r="B6311" s="2"/>
      <c r="C6311" s="2"/>
      <c r="D6311" s="2"/>
      <c r="E6311" s="2"/>
      <c r="F6311" s="2"/>
      <c r="G6311" s="2"/>
      <c r="H6311" s="68" t="s">
        <v>2393</v>
      </c>
      <c r="I6311" s="68"/>
      <c r="J6311" s="68"/>
      <c r="K6311" s="68"/>
      <c r="L6311" s="71">
        <f>SUM(L6309:L6310)</f>
        <v>24.93</v>
      </c>
    </row>
    <row r="6312" ht="15" customHeight="1" spans="1:12">
      <c r="A6312" s="2"/>
      <c r="B6312" s="2"/>
      <c r="C6312" s="2"/>
      <c r="D6312" s="2"/>
      <c r="E6312" s="2"/>
      <c r="F6312" s="2"/>
      <c r="G6312" s="2"/>
      <c r="H6312" s="69" t="s">
        <v>2318</v>
      </c>
      <c r="I6312" s="69"/>
      <c r="J6312" s="69"/>
      <c r="K6312" s="69"/>
      <c r="L6312" s="72">
        <f>SUM(L6307,L6311)</f>
        <v>297.77</v>
      </c>
    </row>
    <row r="6313" ht="9.95" customHeight="1" spans="1:12">
      <c r="A6313" s="2"/>
      <c r="B6313" s="2"/>
      <c r="C6313" s="2"/>
      <c r="D6313" s="2"/>
      <c r="E6313" s="2"/>
      <c r="F6313" s="2"/>
      <c r="G6313" s="2"/>
      <c r="H6313" s="61"/>
      <c r="I6313" s="61"/>
      <c r="J6313" s="61"/>
      <c r="K6313" s="61"/>
      <c r="L6313" s="61"/>
    </row>
    <row r="6314" ht="20.1" customHeight="1" spans="1:12">
      <c r="A6314" s="62" t="s">
        <v>4303</v>
      </c>
      <c r="B6314" s="62"/>
      <c r="C6314" s="62"/>
      <c r="D6314" s="62"/>
      <c r="E6314" s="62"/>
      <c r="F6314" s="62"/>
      <c r="G6314" s="62"/>
      <c r="H6314" s="62"/>
      <c r="I6314" s="62"/>
      <c r="J6314" s="62"/>
      <c r="K6314" s="62"/>
      <c r="L6314" s="62"/>
    </row>
    <row r="6315" ht="15" customHeight="1" spans="1:12">
      <c r="A6315" s="63" t="s">
        <v>2389</v>
      </c>
      <c r="B6315" s="63"/>
      <c r="C6315" s="63"/>
      <c r="D6315" s="64" t="s">
        <v>4</v>
      </c>
      <c r="E6315" s="64"/>
      <c r="F6315" s="64"/>
      <c r="G6315" s="64" t="s">
        <v>2297</v>
      </c>
      <c r="H6315" s="64" t="s">
        <v>2298</v>
      </c>
      <c r="I6315" s="64"/>
      <c r="J6315" s="64" t="s">
        <v>2299</v>
      </c>
      <c r="K6315" s="64"/>
      <c r="L6315" s="64" t="s">
        <v>2300</v>
      </c>
    </row>
    <row r="6316" ht="15" customHeight="1" spans="1:12">
      <c r="A6316" s="65" t="s">
        <v>2630</v>
      </c>
      <c r="B6316" s="66" t="s">
        <v>2631</v>
      </c>
      <c r="C6316" s="66"/>
      <c r="D6316" s="65" t="s">
        <v>14</v>
      </c>
      <c r="E6316" s="65"/>
      <c r="F6316" s="65"/>
      <c r="G6316" s="65" t="s">
        <v>2392</v>
      </c>
      <c r="H6316" s="67">
        <v>0.1724</v>
      </c>
      <c r="I6316" s="67"/>
      <c r="J6316" s="70">
        <v>32.27</v>
      </c>
      <c r="K6316" s="70"/>
      <c r="L6316" s="70">
        <f>TRUNC(TRUNC(H6316,8)*J6316,2)</f>
        <v>5.56</v>
      </c>
    </row>
    <row r="6317" ht="15" customHeight="1" spans="1:12">
      <c r="A6317" s="65" t="s">
        <v>2395</v>
      </c>
      <c r="B6317" s="66" t="s">
        <v>2396</v>
      </c>
      <c r="C6317" s="66"/>
      <c r="D6317" s="65" t="s">
        <v>14</v>
      </c>
      <c r="E6317" s="65"/>
      <c r="F6317" s="65"/>
      <c r="G6317" s="65" t="s">
        <v>2392</v>
      </c>
      <c r="H6317" s="67">
        <v>0.0575</v>
      </c>
      <c r="I6317" s="67"/>
      <c r="J6317" s="70">
        <v>23.23</v>
      </c>
      <c r="K6317" s="70"/>
      <c r="L6317" s="70">
        <f>TRUNC(TRUNC(H6317,8)*J6317,2)</f>
        <v>1.33</v>
      </c>
    </row>
    <row r="6318" ht="18" customHeight="1" spans="1:12">
      <c r="A6318" s="2"/>
      <c r="B6318" s="2"/>
      <c r="C6318" s="2"/>
      <c r="D6318" s="2"/>
      <c r="E6318" s="2"/>
      <c r="F6318" s="2"/>
      <c r="G6318" s="2"/>
      <c r="H6318" s="68" t="s">
        <v>2393</v>
      </c>
      <c r="I6318" s="68"/>
      <c r="J6318" s="68"/>
      <c r="K6318" s="68"/>
      <c r="L6318" s="71">
        <f>SUM(L6316:L6317)</f>
        <v>6.89</v>
      </c>
    </row>
    <row r="6319" ht="15" customHeight="1" spans="1:12">
      <c r="A6319" s="63" t="s">
        <v>2314</v>
      </c>
      <c r="B6319" s="63"/>
      <c r="C6319" s="63"/>
      <c r="D6319" s="64" t="s">
        <v>4</v>
      </c>
      <c r="E6319" s="64"/>
      <c r="F6319" s="64"/>
      <c r="G6319" s="64" t="s">
        <v>2297</v>
      </c>
      <c r="H6319" s="64" t="s">
        <v>2298</v>
      </c>
      <c r="I6319" s="64"/>
      <c r="J6319" s="64" t="s">
        <v>2299</v>
      </c>
      <c r="K6319" s="64"/>
      <c r="L6319" s="64" t="s">
        <v>2300</v>
      </c>
    </row>
    <row r="6320" ht="29.1" customHeight="1" spans="1:12">
      <c r="A6320" s="65" t="s">
        <v>4304</v>
      </c>
      <c r="B6320" s="66" t="s">
        <v>4305</v>
      </c>
      <c r="C6320" s="66"/>
      <c r="D6320" s="65" t="s">
        <v>14</v>
      </c>
      <c r="E6320" s="65"/>
      <c r="F6320" s="65"/>
      <c r="G6320" s="65" t="s">
        <v>51</v>
      </c>
      <c r="H6320" s="67">
        <v>0.0037</v>
      </c>
      <c r="I6320" s="67"/>
      <c r="J6320" s="70">
        <v>626.07</v>
      </c>
      <c r="K6320" s="70"/>
      <c r="L6320" s="70">
        <f>TRUNC(TRUNC(H6320,8)*J6320,2)</f>
        <v>2.31</v>
      </c>
    </row>
    <row r="6321" ht="15" customHeight="1" spans="1:12">
      <c r="A6321" s="2"/>
      <c r="B6321" s="2"/>
      <c r="C6321" s="2"/>
      <c r="D6321" s="2"/>
      <c r="E6321" s="2"/>
      <c r="F6321" s="2"/>
      <c r="G6321" s="2"/>
      <c r="H6321" s="68" t="s">
        <v>2317</v>
      </c>
      <c r="I6321" s="68"/>
      <c r="J6321" s="68"/>
      <c r="K6321" s="68"/>
      <c r="L6321" s="71">
        <f>SUM(L6320:L6320)</f>
        <v>2.31</v>
      </c>
    </row>
    <row r="6322" ht="15" customHeight="1" spans="1:12">
      <c r="A6322" s="2"/>
      <c r="B6322" s="2"/>
      <c r="C6322" s="2"/>
      <c r="D6322" s="2"/>
      <c r="E6322" s="2"/>
      <c r="F6322" s="2"/>
      <c r="G6322" s="2"/>
      <c r="H6322" s="69" t="s">
        <v>2318</v>
      </c>
      <c r="I6322" s="69"/>
      <c r="J6322" s="69"/>
      <c r="K6322" s="69"/>
      <c r="L6322" s="72">
        <f>SUM(L6318,L6321)</f>
        <v>9.2</v>
      </c>
    </row>
    <row r="6323" ht="9.95" customHeight="1" spans="1:12">
      <c r="A6323" s="2"/>
      <c r="B6323" s="2"/>
      <c r="C6323" s="2"/>
      <c r="D6323" s="2"/>
      <c r="E6323" s="2"/>
      <c r="F6323" s="2"/>
      <c r="G6323" s="2"/>
      <c r="H6323" s="61"/>
      <c r="I6323" s="61"/>
      <c r="J6323" s="61"/>
      <c r="K6323" s="61"/>
      <c r="L6323" s="61"/>
    </row>
    <row r="6324" ht="20.1" customHeight="1" spans="1:12">
      <c r="A6324" s="62" t="s">
        <v>4306</v>
      </c>
      <c r="B6324" s="62"/>
      <c r="C6324" s="62"/>
      <c r="D6324" s="62"/>
      <c r="E6324" s="62"/>
      <c r="F6324" s="62"/>
      <c r="G6324" s="62"/>
      <c r="H6324" s="62"/>
      <c r="I6324" s="62"/>
      <c r="J6324" s="62"/>
      <c r="K6324" s="62"/>
      <c r="L6324" s="62"/>
    </row>
    <row r="6325" ht="15" customHeight="1" spans="1:12">
      <c r="A6325" s="63" t="s">
        <v>2389</v>
      </c>
      <c r="B6325" s="63"/>
      <c r="C6325" s="63"/>
      <c r="D6325" s="64" t="s">
        <v>4</v>
      </c>
      <c r="E6325" s="64"/>
      <c r="F6325" s="64"/>
      <c r="G6325" s="64" t="s">
        <v>2297</v>
      </c>
      <c r="H6325" s="64" t="s">
        <v>2298</v>
      </c>
      <c r="I6325" s="64"/>
      <c r="J6325" s="64" t="s">
        <v>2299</v>
      </c>
      <c r="K6325" s="64"/>
      <c r="L6325" s="64" t="s">
        <v>2300</v>
      </c>
    </row>
    <row r="6326" ht="15" customHeight="1" spans="1:12">
      <c r="A6326" s="65" t="s">
        <v>2630</v>
      </c>
      <c r="B6326" s="66" t="s">
        <v>2631</v>
      </c>
      <c r="C6326" s="66"/>
      <c r="D6326" s="65" t="s">
        <v>14</v>
      </c>
      <c r="E6326" s="65"/>
      <c r="F6326" s="65"/>
      <c r="G6326" s="65" t="s">
        <v>2392</v>
      </c>
      <c r="H6326" s="67">
        <v>0.0681</v>
      </c>
      <c r="I6326" s="67"/>
      <c r="J6326" s="70">
        <v>32.27</v>
      </c>
      <c r="K6326" s="70"/>
      <c r="L6326" s="70">
        <f>TRUNC(TRUNC(H6326,8)*J6326,2)</f>
        <v>2.19</v>
      </c>
    </row>
    <row r="6327" ht="15" customHeight="1" spans="1:12">
      <c r="A6327" s="65" t="s">
        <v>2395</v>
      </c>
      <c r="B6327" s="66" t="s">
        <v>2396</v>
      </c>
      <c r="C6327" s="66"/>
      <c r="D6327" s="65" t="s">
        <v>14</v>
      </c>
      <c r="E6327" s="65"/>
      <c r="F6327" s="65"/>
      <c r="G6327" s="65" t="s">
        <v>2392</v>
      </c>
      <c r="H6327" s="67">
        <v>0.0255</v>
      </c>
      <c r="I6327" s="67"/>
      <c r="J6327" s="70">
        <v>23.23</v>
      </c>
      <c r="K6327" s="70"/>
      <c r="L6327" s="70">
        <f>TRUNC(TRUNC(H6327,8)*J6327,2)</f>
        <v>0.59</v>
      </c>
    </row>
    <row r="6328" ht="18" customHeight="1" spans="1:12">
      <c r="A6328" s="2"/>
      <c r="B6328" s="2"/>
      <c r="C6328" s="2"/>
      <c r="D6328" s="2"/>
      <c r="E6328" s="2"/>
      <c r="F6328" s="2"/>
      <c r="G6328" s="2"/>
      <c r="H6328" s="68" t="s">
        <v>2393</v>
      </c>
      <c r="I6328" s="68"/>
      <c r="J6328" s="68"/>
      <c r="K6328" s="68"/>
      <c r="L6328" s="71">
        <f>SUM(L6326:L6327)</f>
        <v>2.78</v>
      </c>
    </row>
    <row r="6329" ht="15" customHeight="1" spans="1:12">
      <c r="A6329" s="63" t="s">
        <v>2314</v>
      </c>
      <c r="B6329" s="63"/>
      <c r="C6329" s="63"/>
      <c r="D6329" s="64" t="s">
        <v>4</v>
      </c>
      <c r="E6329" s="64"/>
      <c r="F6329" s="64"/>
      <c r="G6329" s="64" t="s">
        <v>2297</v>
      </c>
      <c r="H6329" s="64" t="s">
        <v>2298</v>
      </c>
      <c r="I6329" s="64"/>
      <c r="J6329" s="64" t="s">
        <v>2299</v>
      </c>
      <c r="K6329" s="64"/>
      <c r="L6329" s="64" t="s">
        <v>2300</v>
      </c>
    </row>
    <row r="6330" ht="29.1" customHeight="1" spans="1:12">
      <c r="A6330" s="65" t="s">
        <v>4304</v>
      </c>
      <c r="B6330" s="66" t="s">
        <v>4305</v>
      </c>
      <c r="C6330" s="66"/>
      <c r="D6330" s="65" t="s">
        <v>14</v>
      </c>
      <c r="E6330" s="65"/>
      <c r="F6330" s="65"/>
      <c r="G6330" s="65" t="s">
        <v>51</v>
      </c>
      <c r="H6330" s="67">
        <v>0.0037</v>
      </c>
      <c r="I6330" s="67"/>
      <c r="J6330" s="70">
        <v>626.07</v>
      </c>
      <c r="K6330" s="70"/>
      <c r="L6330" s="70">
        <f>TRUNC(TRUNC(H6330,8)*J6330,2)</f>
        <v>2.31</v>
      </c>
    </row>
    <row r="6331" ht="15" customHeight="1" spans="1:12">
      <c r="A6331" s="2"/>
      <c r="B6331" s="2"/>
      <c r="C6331" s="2"/>
      <c r="D6331" s="2"/>
      <c r="E6331" s="2"/>
      <c r="F6331" s="2"/>
      <c r="G6331" s="2"/>
      <c r="H6331" s="68" t="s">
        <v>2317</v>
      </c>
      <c r="I6331" s="68"/>
      <c r="J6331" s="68"/>
      <c r="K6331" s="68"/>
      <c r="L6331" s="71">
        <f>SUM(L6330:L6330)</f>
        <v>2.31</v>
      </c>
    </row>
    <row r="6332" ht="15" customHeight="1" spans="1:12">
      <c r="A6332" s="2"/>
      <c r="B6332" s="2"/>
      <c r="C6332" s="2"/>
      <c r="D6332" s="2"/>
      <c r="E6332" s="2"/>
      <c r="F6332" s="2"/>
      <c r="G6332" s="2"/>
      <c r="H6332" s="69" t="s">
        <v>2318</v>
      </c>
      <c r="I6332" s="69"/>
      <c r="J6332" s="69"/>
      <c r="K6332" s="69"/>
      <c r="L6332" s="72">
        <f>SUM(L6328,L6331)</f>
        <v>5.09</v>
      </c>
    </row>
    <row r="6333" ht="9.95" customHeight="1" spans="1:12">
      <c r="A6333" s="2"/>
      <c r="B6333" s="2"/>
      <c r="C6333" s="2"/>
      <c r="D6333" s="2"/>
      <c r="E6333" s="2"/>
      <c r="F6333" s="2"/>
      <c r="G6333" s="2"/>
      <c r="H6333" s="61"/>
      <c r="I6333" s="61"/>
      <c r="J6333" s="61"/>
      <c r="K6333" s="61"/>
      <c r="L6333" s="61"/>
    </row>
    <row r="6334" ht="20.1" customHeight="1" spans="1:12">
      <c r="A6334" s="62" t="s">
        <v>4307</v>
      </c>
      <c r="B6334" s="62"/>
      <c r="C6334" s="62"/>
      <c r="D6334" s="62"/>
      <c r="E6334" s="62"/>
      <c r="F6334" s="62"/>
      <c r="G6334" s="62"/>
      <c r="H6334" s="62"/>
      <c r="I6334" s="62"/>
      <c r="J6334" s="62"/>
      <c r="K6334" s="62"/>
      <c r="L6334" s="62"/>
    </row>
    <row r="6335" ht="15" customHeight="1" spans="1:12">
      <c r="A6335" s="63" t="s">
        <v>2389</v>
      </c>
      <c r="B6335" s="63"/>
      <c r="C6335" s="63"/>
      <c r="D6335" s="64" t="s">
        <v>4</v>
      </c>
      <c r="E6335" s="64"/>
      <c r="F6335" s="64"/>
      <c r="G6335" s="64" t="s">
        <v>2297</v>
      </c>
      <c r="H6335" s="64" t="s">
        <v>2298</v>
      </c>
      <c r="I6335" s="64"/>
      <c r="J6335" s="64" t="s">
        <v>2299</v>
      </c>
      <c r="K6335" s="64"/>
      <c r="L6335" s="64" t="s">
        <v>2300</v>
      </c>
    </row>
    <row r="6336" ht="15" customHeight="1" spans="1:12">
      <c r="A6336" s="65" t="s">
        <v>2630</v>
      </c>
      <c r="B6336" s="66" t="s">
        <v>2631</v>
      </c>
      <c r="C6336" s="66"/>
      <c r="D6336" s="65" t="s">
        <v>14</v>
      </c>
      <c r="E6336" s="65"/>
      <c r="F6336" s="65"/>
      <c r="G6336" s="65" t="s">
        <v>2392</v>
      </c>
      <c r="H6336" s="67">
        <v>0.2805</v>
      </c>
      <c r="I6336" s="67"/>
      <c r="J6336" s="70">
        <v>32.27</v>
      </c>
      <c r="K6336" s="70"/>
      <c r="L6336" s="70">
        <f>TRUNC(TRUNC(H6336,8)*J6336,2)</f>
        <v>9.05</v>
      </c>
    </row>
    <row r="6337" ht="15" customHeight="1" spans="1:12">
      <c r="A6337" s="65" t="s">
        <v>2395</v>
      </c>
      <c r="B6337" s="66" t="s">
        <v>2396</v>
      </c>
      <c r="C6337" s="66"/>
      <c r="D6337" s="65" t="s">
        <v>14</v>
      </c>
      <c r="E6337" s="65"/>
      <c r="F6337" s="65"/>
      <c r="G6337" s="65" t="s">
        <v>2392</v>
      </c>
      <c r="H6337" s="67">
        <v>0.1402</v>
      </c>
      <c r="I6337" s="67"/>
      <c r="J6337" s="70">
        <v>23.23</v>
      </c>
      <c r="K6337" s="70"/>
      <c r="L6337" s="70">
        <f>TRUNC(TRUNC(H6337,8)*J6337,2)</f>
        <v>3.25</v>
      </c>
    </row>
    <row r="6338" ht="18" customHeight="1" spans="1:12">
      <c r="A6338" s="2"/>
      <c r="B6338" s="2"/>
      <c r="C6338" s="2"/>
      <c r="D6338" s="2"/>
      <c r="E6338" s="2"/>
      <c r="F6338" s="2"/>
      <c r="G6338" s="2"/>
      <c r="H6338" s="68" t="s">
        <v>2393</v>
      </c>
      <c r="I6338" s="68"/>
      <c r="J6338" s="68"/>
      <c r="K6338" s="68"/>
      <c r="L6338" s="71">
        <f>SUM(L6336:L6337)</f>
        <v>12.3</v>
      </c>
    </row>
    <row r="6339" ht="15" customHeight="1" spans="1:12">
      <c r="A6339" s="63" t="s">
        <v>2314</v>
      </c>
      <c r="B6339" s="63"/>
      <c r="C6339" s="63"/>
      <c r="D6339" s="64" t="s">
        <v>4</v>
      </c>
      <c r="E6339" s="64"/>
      <c r="F6339" s="64"/>
      <c r="G6339" s="64" t="s">
        <v>2297</v>
      </c>
      <c r="H6339" s="64" t="s">
        <v>2298</v>
      </c>
      <c r="I6339" s="64"/>
      <c r="J6339" s="64" t="s">
        <v>2299</v>
      </c>
      <c r="K6339" s="64"/>
      <c r="L6339" s="64" t="s">
        <v>2300</v>
      </c>
    </row>
    <row r="6340" ht="38.1" customHeight="1" spans="1:12">
      <c r="A6340" s="65" t="s">
        <v>3036</v>
      </c>
      <c r="B6340" s="66" t="s">
        <v>3037</v>
      </c>
      <c r="C6340" s="66"/>
      <c r="D6340" s="65" t="s">
        <v>14</v>
      </c>
      <c r="E6340" s="65"/>
      <c r="F6340" s="65"/>
      <c r="G6340" s="65" t="s">
        <v>51</v>
      </c>
      <c r="H6340" s="67">
        <v>0.0194</v>
      </c>
      <c r="I6340" s="67"/>
      <c r="J6340" s="70">
        <v>738.3</v>
      </c>
      <c r="K6340" s="70"/>
      <c r="L6340" s="70">
        <f>TRUNC(TRUNC(H6340,8)*J6340,2)</f>
        <v>14.32</v>
      </c>
    </row>
    <row r="6341" ht="15" customHeight="1" spans="1:12">
      <c r="A6341" s="2"/>
      <c r="B6341" s="2"/>
      <c r="C6341" s="2"/>
      <c r="D6341" s="2"/>
      <c r="E6341" s="2"/>
      <c r="F6341" s="2"/>
      <c r="G6341" s="2"/>
      <c r="H6341" s="68" t="s">
        <v>2317</v>
      </c>
      <c r="I6341" s="68"/>
      <c r="J6341" s="68"/>
      <c r="K6341" s="68"/>
      <c r="L6341" s="71">
        <f>SUM(L6340:L6340)</f>
        <v>14.32</v>
      </c>
    </row>
    <row r="6342" ht="15" customHeight="1" spans="1:12">
      <c r="A6342" s="2"/>
      <c r="B6342" s="2"/>
      <c r="C6342" s="2"/>
      <c r="D6342" s="2"/>
      <c r="E6342" s="2"/>
      <c r="F6342" s="2"/>
      <c r="G6342" s="2"/>
      <c r="H6342" s="69" t="s">
        <v>2318</v>
      </c>
      <c r="I6342" s="69"/>
      <c r="J6342" s="69"/>
      <c r="K6342" s="69"/>
      <c r="L6342" s="72">
        <f>SUM(L6338,L6341)</f>
        <v>26.62</v>
      </c>
    </row>
    <row r="6343" ht="9.95" customHeight="1" spans="1:12">
      <c r="A6343" s="2"/>
      <c r="B6343" s="2"/>
      <c r="C6343" s="2"/>
      <c r="D6343" s="2"/>
      <c r="E6343" s="2"/>
      <c r="F6343" s="2"/>
      <c r="G6343" s="2"/>
      <c r="H6343" s="61"/>
      <c r="I6343" s="61"/>
      <c r="J6343" s="61"/>
      <c r="K6343" s="61"/>
      <c r="L6343" s="61"/>
    </row>
    <row r="6344" ht="20.1" customHeight="1" spans="1:12">
      <c r="A6344" s="62" t="s">
        <v>4308</v>
      </c>
      <c r="B6344" s="62"/>
      <c r="C6344" s="62"/>
      <c r="D6344" s="62"/>
      <c r="E6344" s="62"/>
      <c r="F6344" s="62"/>
      <c r="G6344" s="62"/>
      <c r="H6344" s="62"/>
      <c r="I6344" s="62"/>
      <c r="J6344" s="62"/>
      <c r="K6344" s="62"/>
      <c r="L6344" s="62"/>
    </row>
    <row r="6345" ht="15" customHeight="1" spans="1:12">
      <c r="A6345" s="63" t="s">
        <v>2413</v>
      </c>
      <c r="B6345" s="63"/>
      <c r="C6345" s="63"/>
      <c r="D6345" s="64" t="s">
        <v>4</v>
      </c>
      <c r="E6345" s="64"/>
      <c r="F6345" s="64"/>
      <c r="G6345" s="64" t="s">
        <v>2297</v>
      </c>
      <c r="H6345" s="64" t="s">
        <v>2298</v>
      </c>
      <c r="I6345" s="64"/>
      <c r="J6345" s="64" t="s">
        <v>2299</v>
      </c>
      <c r="K6345" s="64"/>
      <c r="L6345" s="64" t="s">
        <v>2300</v>
      </c>
    </row>
    <row r="6346" ht="21" customHeight="1" spans="1:12">
      <c r="A6346" s="65" t="s">
        <v>4309</v>
      </c>
      <c r="B6346" s="66" t="s">
        <v>4310</v>
      </c>
      <c r="C6346" s="66"/>
      <c r="D6346" s="65" t="s">
        <v>14</v>
      </c>
      <c r="E6346" s="65"/>
      <c r="F6346" s="65"/>
      <c r="G6346" s="65" t="s">
        <v>41</v>
      </c>
      <c r="H6346" s="67">
        <v>0.1388</v>
      </c>
      <c r="I6346" s="67"/>
      <c r="J6346" s="70">
        <v>17.38</v>
      </c>
      <c r="K6346" s="70"/>
      <c r="L6346" s="70">
        <f>TRUNC(TRUNC(H6346,8)*J6346,2)</f>
        <v>2.41</v>
      </c>
    </row>
    <row r="6347" ht="15" customHeight="1" spans="1:12">
      <c r="A6347" s="2"/>
      <c r="B6347" s="2"/>
      <c r="C6347" s="2"/>
      <c r="D6347" s="2"/>
      <c r="E6347" s="2"/>
      <c r="F6347" s="2"/>
      <c r="G6347" s="2"/>
      <c r="H6347" s="68" t="s">
        <v>2424</v>
      </c>
      <c r="I6347" s="68"/>
      <c r="J6347" s="68"/>
      <c r="K6347" s="68"/>
      <c r="L6347" s="71">
        <f>SUM(L6346:L6346)</f>
        <v>2.41</v>
      </c>
    </row>
    <row r="6348" ht="15" customHeight="1" spans="1:12">
      <c r="A6348" s="63" t="s">
        <v>2389</v>
      </c>
      <c r="B6348" s="63"/>
      <c r="C6348" s="63"/>
      <c r="D6348" s="64" t="s">
        <v>4</v>
      </c>
      <c r="E6348" s="64"/>
      <c r="F6348" s="64"/>
      <c r="G6348" s="64" t="s">
        <v>2297</v>
      </c>
      <c r="H6348" s="64" t="s">
        <v>2298</v>
      </c>
      <c r="I6348" s="64"/>
      <c r="J6348" s="64" t="s">
        <v>2299</v>
      </c>
      <c r="K6348" s="64"/>
      <c r="L6348" s="64" t="s">
        <v>2300</v>
      </c>
    </row>
    <row r="6349" ht="15" customHeight="1" spans="1:12">
      <c r="A6349" s="65" t="s">
        <v>2630</v>
      </c>
      <c r="B6349" s="66" t="s">
        <v>2631</v>
      </c>
      <c r="C6349" s="66"/>
      <c r="D6349" s="65" t="s">
        <v>14</v>
      </c>
      <c r="E6349" s="65"/>
      <c r="F6349" s="65"/>
      <c r="G6349" s="65" t="s">
        <v>2392</v>
      </c>
      <c r="H6349" s="67">
        <v>0.679</v>
      </c>
      <c r="I6349" s="67"/>
      <c r="J6349" s="70">
        <v>32.27</v>
      </c>
      <c r="K6349" s="70"/>
      <c r="L6349" s="70">
        <f>TRUNC(TRUNC(H6349,8)*J6349,2)</f>
        <v>21.91</v>
      </c>
    </row>
    <row r="6350" ht="15" customHeight="1" spans="1:12">
      <c r="A6350" s="65" t="s">
        <v>2395</v>
      </c>
      <c r="B6350" s="66" t="s">
        <v>2396</v>
      </c>
      <c r="C6350" s="66"/>
      <c r="D6350" s="65" t="s">
        <v>14</v>
      </c>
      <c r="E6350" s="65"/>
      <c r="F6350" s="65"/>
      <c r="G6350" s="65" t="s">
        <v>2392</v>
      </c>
      <c r="H6350" s="67">
        <v>0.679</v>
      </c>
      <c r="I6350" s="67"/>
      <c r="J6350" s="70">
        <v>23.23</v>
      </c>
      <c r="K6350" s="70"/>
      <c r="L6350" s="70">
        <f>TRUNC(TRUNC(H6350,8)*J6350,2)</f>
        <v>15.77</v>
      </c>
    </row>
    <row r="6351" ht="18" customHeight="1" spans="1:12">
      <c r="A6351" s="2"/>
      <c r="B6351" s="2"/>
      <c r="C6351" s="2"/>
      <c r="D6351" s="2"/>
      <c r="E6351" s="2"/>
      <c r="F6351" s="2"/>
      <c r="G6351" s="2"/>
      <c r="H6351" s="68" t="s">
        <v>2393</v>
      </c>
      <c r="I6351" s="68"/>
      <c r="J6351" s="68"/>
      <c r="K6351" s="68"/>
      <c r="L6351" s="71">
        <f>SUM(L6349:L6350)</f>
        <v>37.68</v>
      </c>
    </row>
    <row r="6352" ht="15" customHeight="1" spans="1:12">
      <c r="A6352" s="63" t="s">
        <v>2314</v>
      </c>
      <c r="B6352" s="63"/>
      <c r="C6352" s="63"/>
      <c r="D6352" s="64" t="s">
        <v>4</v>
      </c>
      <c r="E6352" s="64"/>
      <c r="F6352" s="64"/>
      <c r="G6352" s="64" t="s">
        <v>2297</v>
      </c>
      <c r="H6352" s="64" t="s">
        <v>2298</v>
      </c>
      <c r="I6352" s="64"/>
      <c r="J6352" s="64" t="s">
        <v>2299</v>
      </c>
      <c r="K6352" s="64"/>
      <c r="L6352" s="64" t="s">
        <v>2300</v>
      </c>
    </row>
    <row r="6353" ht="38.1" customHeight="1" spans="1:12">
      <c r="A6353" s="65" t="s">
        <v>4311</v>
      </c>
      <c r="B6353" s="66" t="s">
        <v>4312</v>
      </c>
      <c r="C6353" s="66"/>
      <c r="D6353" s="65" t="s">
        <v>14</v>
      </c>
      <c r="E6353" s="65"/>
      <c r="F6353" s="65"/>
      <c r="G6353" s="65" t="s">
        <v>51</v>
      </c>
      <c r="H6353" s="67">
        <v>0.0314</v>
      </c>
      <c r="I6353" s="67"/>
      <c r="J6353" s="70">
        <v>807.57</v>
      </c>
      <c r="K6353" s="70"/>
      <c r="L6353" s="70">
        <f>TRUNC(TRUNC(H6353,8)*J6353,2)</f>
        <v>25.35</v>
      </c>
    </row>
    <row r="6354" ht="15" customHeight="1" spans="1:12">
      <c r="A6354" s="2"/>
      <c r="B6354" s="2"/>
      <c r="C6354" s="2"/>
      <c r="D6354" s="2"/>
      <c r="E6354" s="2"/>
      <c r="F6354" s="2"/>
      <c r="G6354" s="2"/>
      <c r="H6354" s="68" t="s">
        <v>2317</v>
      </c>
      <c r="I6354" s="68"/>
      <c r="J6354" s="68"/>
      <c r="K6354" s="68"/>
      <c r="L6354" s="71">
        <f>SUM(L6353:L6353)</f>
        <v>25.35</v>
      </c>
    </row>
    <row r="6355" ht="15" customHeight="1" spans="1:12">
      <c r="A6355" s="2"/>
      <c r="B6355" s="2"/>
      <c r="C6355" s="2"/>
      <c r="D6355" s="2"/>
      <c r="E6355" s="2"/>
      <c r="F6355" s="2"/>
      <c r="G6355" s="2"/>
      <c r="H6355" s="69" t="s">
        <v>2318</v>
      </c>
      <c r="I6355" s="69"/>
      <c r="J6355" s="69"/>
      <c r="K6355" s="69"/>
      <c r="L6355" s="72">
        <f>SUM(L6347,L6351,L6354)</f>
        <v>65.44</v>
      </c>
    </row>
    <row r="6356" ht="9.95" customHeight="1" spans="1:12">
      <c r="A6356" s="2"/>
      <c r="B6356" s="2"/>
      <c r="C6356" s="2"/>
      <c r="D6356" s="2"/>
      <c r="E6356" s="2"/>
      <c r="F6356" s="2"/>
      <c r="G6356" s="2"/>
      <c r="H6356" s="61"/>
      <c r="I6356" s="61"/>
      <c r="J6356" s="61"/>
      <c r="K6356" s="61"/>
      <c r="L6356" s="61"/>
    </row>
    <row r="6357" ht="20.1" customHeight="1" spans="1:12">
      <c r="A6357" s="62" t="s">
        <v>4313</v>
      </c>
      <c r="B6357" s="62"/>
      <c r="C6357" s="62"/>
      <c r="D6357" s="62"/>
      <c r="E6357" s="62"/>
      <c r="F6357" s="62"/>
      <c r="G6357" s="62"/>
      <c r="H6357" s="62"/>
      <c r="I6357" s="62"/>
      <c r="J6357" s="62"/>
      <c r="K6357" s="62"/>
      <c r="L6357" s="62"/>
    </row>
    <row r="6358" ht="15" customHeight="1" spans="1:12">
      <c r="A6358" s="63" t="s">
        <v>2413</v>
      </c>
      <c r="B6358" s="63"/>
      <c r="C6358" s="63"/>
      <c r="D6358" s="64" t="s">
        <v>4</v>
      </c>
      <c r="E6358" s="64"/>
      <c r="F6358" s="64"/>
      <c r="G6358" s="64" t="s">
        <v>2297</v>
      </c>
      <c r="H6358" s="64" t="s">
        <v>2298</v>
      </c>
      <c r="I6358" s="64"/>
      <c r="J6358" s="64" t="s">
        <v>2299</v>
      </c>
      <c r="K6358" s="64"/>
      <c r="L6358" s="64" t="s">
        <v>2300</v>
      </c>
    </row>
    <row r="6359" ht="21" customHeight="1" spans="1:12">
      <c r="A6359" s="65" t="s">
        <v>4309</v>
      </c>
      <c r="B6359" s="66" t="s">
        <v>4310</v>
      </c>
      <c r="C6359" s="66"/>
      <c r="D6359" s="65" t="s">
        <v>14</v>
      </c>
      <c r="E6359" s="65"/>
      <c r="F6359" s="65"/>
      <c r="G6359" s="65" t="s">
        <v>41</v>
      </c>
      <c r="H6359" s="67">
        <v>0.1581</v>
      </c>
      <c r="I6359" s="67"/>
      <c r="J6359" s="70">
        <v>17.38</v>
      </c>
      <c r="K6359" s="70"/>
      <c r="L6359" s="70">
        <f>TRUNC(TRUNC(H6359,8)*J6359,2)</f>
        <v>2.74</v>
      </c>
    </row>
    <row r="6360" ht="15" customHeight="1" spans="1:12">
      <c r="A6360" s="2"/>
      <c r="B6360" s="2"/>
      <c r="C6360" s="2"/>
      <c r="D6360" s="2"/>
      <c r="E6360" s="2"/>
      <c r="F6360" s="2"/>
      <c r="G6360" s="2"/>
      <c r="H6360" s="68" t="s">
        <v>2424</v>
      </c>
      <c r="I6360" s="68"/>
      <c r="J6360" s="68"/>
      <c r="K6360" s="68"/>
      <c r="L6360" s="71">
        <f>SUM(L6359:L6359)</f>
        <v>2.74</v>
      </c>
    </row>
    <row r="6361" ht="15" customHeight="1" spans="1:12">
      <c r="A6361" s="63" t="s">
        <v>2389</v>
      </c>
      <c r="B6361" s="63"/>
      <c r="C6361" s="63"/>
      <c r="D6361" s="64" t="s">
        <v>4</v>
      </c>
      <c r="E6361" s="64"/>
      <c r="F6361" s="64"/>
      <c r="G6361" s="64" t="s">
        <v>2297</v>
      </c>
      <c r="H6361" s="64" t="s">
        <v>2298</v>
      </c>
      <c r="I6361" s="64"/>
      <c r="J6361" s="64" t="s">
        <v>2299</v>
      </c>
      <c r="K6361" s="64"/>
      <c r="L6361" s="64" t="s">
        <v>2300</v>
      </c>
    </row>
    <row r="6362" ht="15" customHeight="1" spans="1:12">
      <c r="A6362" s="65" t="s">
        <v>2630</v>
      </c>
      <c r="B6362" s="66" t="s">
        <v>2631</v>
      </c>
      <c r="C6362" s="66"/>
      <c r="D6362" s="65" t="s">
        <v>14</v>
      </c>
      <c r="E6362" s="65"/>
      <c r="F6362" s="65"/>
      <c r="G6362" s="65" t="s">
        <v>2392</v>
      </c>
      <c r="H6362" s="67">
        <v>0.409</v>
      </c>
      <c r="I6362" s="67"/>
      <c r="J6362" s="70">
        <v>32.27</v>
      </c>
      <c r="K6362" s="70"/>
      <c r="L6362" s="70">
        <f>TRUNC(TRUNC(H6362,8)*J6362,2)</f>
        <v>13.19</v>
      </c>
    </row>
    <row r="6363" ht="15" customHeight="1" spans="1:12">
      <c r="A6363" s="65" t="s">
        <v>2395</v>
      </c>
      <c r="B6363" s="66" t="s">
        <v>2396</v>
      </c>
      <c r="C6363" s="66"/>
      <c r="D6363" s="65" t="s">
        <v>14</v>
      </c>
      <c r="E6363" s="65"/>
      <c r="F6363" s="65"/>
      <c r="G6363" s="65" t="s">
        <v>2392</v>
      </c>
      <c r="H6363" s="67">
        <v>0.409</v>
      </c>
      <c r="I6363" s="67"/>
      <c r="J6363" s="70">
        <v>23.23</v>
      </c>
      <c r="K6363" s="70"/>
      <c r="L6363" s="70">
        <f>TRUNC(TRUNC(H6363,8)*J6363,2)</f>
        <v>9.5</v>
      </c>
    </row>
    <row r="6364" ht="18" customHeight="1" spans="1:12">
      <c r="A6364" s="2"/>
      <c r="B6364" s="2"/>
      <c r="C6364" s="2"/>
      <c r="D6364" s="2"/>
      <c r="E6364" s="2"/>
      <c r="F6364" s="2"/>
      <c r="G6364" s="2"/>
      <c r="H6364" s="68" t="s">
        <v>2393</v>
      </c>
      <c r="I6364" s="68"/>
      <c r="J6364" s="68"/>
      <c r="K6364" s="68"/>
      <c r="L6364" s="71">
        <f>SUM(L6362:L6363)</f>
        <v>22.69</v>
      </c>
    </row>
    <row r="6365" ht="15" customHeight="1" spans="1:12">
      <c r="A6365" s="63" t="s">
        <v>2314</v>
      </c>
      <c r="B6365" s="63"/>
      <c r="C6365" s="63"/>
      <c r="D6365" s="64" t="s">
        <v>4</v>
      </c>
      <c r="E6365" s="64"/>
      <c r="F6365" s="64"/>
      <c r="G6365" s="64" t="s">
        <v>2297</v>
      </c>
      <c r="H6365" s="64" t="s">
        <v>2298</v>
      </c>
      <c r="I6365" s="64"/>
      <c r="J6365" s="64" t="s">
        <v>2299</v>
      </c>
      <c r="K6365" s="64"/>
      <c r="L6365" s="64" t="s">
        <v>2300</v>
      </c>
    </row>
    <row r="6366" ht="38.1" customHeight="1" spans="1:12">
      <c r="A6366" s="65" t="s">
        <v>4311</v>
      </c>
      <c r="B6366" s="66" t="s">
        <v>4312</v>
      </c>
      <c r="C6366" s="66"/>
      <c r="D6366" s="65" t="s">
        <v>14</v>
      </c>
      <c r="E6366" s="65"/>
      <c r="F6366" s="65"/>
      <c r="G6366" s="65" t="s">
        <v>51</v>
      </c>
      <c r="H6366" s="67">
        <v>0.0293</v>
      </c>
      <c r="I6366" s="67"/>
      <c r="J6366" s="70">
        <v>807.57</v>
      </c>
      <c r="K6366" s="70"/>
      <c r="L6366" s="70">
        <f>TRUNC(TRUNC(H6366,8)*J6366,2)</f>
        <v>23.66</v>
      </c>
    </row>
    <row r="6367" ht="15" customHeight="1" spans="1:12">
      <c r="A6367" s="2"/>
      <c r="B6367" s="2"/>
      <c r="C6367" s="2"/>
      <c r="D6367" s="2"/>
      <c r="E6367" s="2"/>
      <c r="F6367" s="2"/>
      <c r="G6367" s="2"/>
      <c r="H6367" s="68" t="s">
        <v>2317</v>
      </c>
      <c r="I6367" s="68"/>
      <c r="J6367" s="68"/>
      <c r="K6367" s="68"/>
      <c r="L6367" s="71">
        <f>SUM(L6366:L6366)</f>
        <v>23.66</v>
      </c>
    </row>
    <row r="6368" ht="15" customHeight="1" spans="1:12">
      <c r="A6368" s="2"/>
      <c r="B6368" s="2"/>
      <c r="C6368" s="2"/>
      <c r="D6368" s="2"/>
      <c r="E6368" s="2"/>
      <c r="F6368" s="2"/>
      <c r="G6368" s="2"/>
      <c r="H6368" s="69" t="s">
        <v>2318</v>
      </c>
      <c r="I6368" s="69"/>
      <c r="J6368" s="69"/>
      <c r="K6368" s="69"/>
      <c r="L6368" s="72">
        <f>SUM(L6360,L6364,L6367)</f>
        <v>49.09</v>
      </c>
    </row>
    <row r="6369" ht="9.95" customHeight="1" spans="1:12">
      <c r="A6369" s="2"/>
      <c r="B6369" s="2"/>
      <c r="C6369" s="2"/>
      <c r="D6369" s="2"/>
      <c r="E6369" s="2"/>
      <c r="F6369" s="2"/>
      <c r="G6369" s="2"/>
      <c r="H6369" s="61"/>
      <c r="I6369" s="61"/>
      <c r="J6369" s="61"/>
      <c r="K6369" s="61"/>
      <c r="L6369" s="61"/>
    </row>
    <row r="6370" ht="20.1" customHeight="1" spans="1:12">
      <c r="A6370" s="62" t="s">
        <v>4314</v>
      </c>
      <c r="B6370" s="62"/>
      <c r="C6370" s="62"/>
      <c r="D6370" s="62"/>
      <c r="E6370" s="62"/>
      <c r="F6370" s="62"/>
      <c r="G6370" s="62"/>
      <c r="H6370" s="62"/>
      <c r="I6370" s="62"/>
      <c r="J6370" s="62"/>
      <c r="K6370" s="62"/>
      <c r="L6370" s="62"/>
    </row>
    <row r="6371" ht="15" customHeight="1" spans="1:12">
      <c r="A6371" s="63" t="s">
        <v>2389</v>
      </c>
      <c r="B6371" s="63"/>
      <c r="C6371" s="63"/>
      <c r="D6371" s="64" t="s">
        <v>4</v>
      </c>
      <c r="E6371" s="64"/>
      <c r="F6371" s="64"/>
      <c r="G6371" s="64" t="s">
        <v>2297</v>
      </c>
      <c r="H6371" s="64" t="s">
        <v>2298</v>
      </c>
      <c r="I6371" s="64"/>
      <c r="J6371" s="64" t="s">
        <v>2299</v>
      </c>
      <c r="K6371" s="64"/>
      <c r="L6371" s="64" t="s">
        <v>2300</v>
      </c>
    </row>
    <row r="6372" ht="15" customHeight="1" spans="1:12">
      <c r="A6372" s="65" t="s">
        <v>2630</v>
      </c>
      <c r="B6372" s="66" t="s">
        <v>2631</v>
      </c>
      <c r="C6372" s="66"/>
      <c r="D6372" s="65" t="s">
        <v>14</v>
      </c>
      <c r="E6372" s="65"/>
      <c r="F6372" s="65"/>
      <c r="G6372" s="65" t="s">
        <v>2392</v>
      </c>
      <c r="H6372" s="67">
        <v>0.6051</v>
      </c>
      <c r="I6372" s="67"/>
      <c r="J6372" s="70">
        <v>32.27</v>
      </c>
      <c r="K6372" s="70"/>
      <c r="L6372" s="70">
        <f>TRUNC(TRUNC(H6372,8)*J6372,2)</f>
        <v>19.52</v>
      </c>
    </row>
    <row r="6373" ht="15" customHeight="1" spans="1:12">
      <c r="A6373" s="65" t="s">
        <v>2395</v>
      </c>
      <c r="B6373" s="66" t="s">
        <v>2396</v>
      </c>
      <c r="C6373" s="66"/>
      <c r="D6373" s="65" t="s">
        <v>14</v>
      </c>
      <c r="E6373" s="65"/>
      <c r="F6373" s="65"/>
      <c r="G6373" s="65" t="s">
        <v>2392</v>
      </c>
      <c r="H6373" s="67">
        <v>0.3025</v>
      </c>
      <c r="I6373" s="67"/>
      <c r="J6373" s="70">
        <v>23.23</v>
      </c>
      <c r="K6373" s="70"/>
      <c r="L6373" s="70">
        <f>TRUNC(TRUNC(H6373,8)*J6373,2)</f>
        <v>7.02</v>
      </c>
    </row>
    <row r="6374" ht="18" customHeight="1" spans="1:12">
      <c r="A6374" s="2"/>
      <c r="B6374" s="2"/>
      <c r="C6374" s="2"/>
      <c r="D6374" s="2"/>
      <c r="E6374" s="2"/>
      <c r="F6374" s="2"/>
      <c r="G6374" s="2"/>
      <c r="H6374" s="68" t="s">
        <v>2393</v>
      </c>
      <c r="I6374" s="68"/>
      <c r="J6374" s="68"/>
      <c r="K6374" s="68"/>
      <c r="L6374" s="71">
        <f>SUM(L6372:L6373)</f>
        <v>26.54</v>
      </c>
    </row>
    <row r="6375" ht="15" customHeight="1" spans="1:12">
      <c r="A6375" s="63" t="s">
        <v>2314</v>
      </c>
      <c r="B6375" s="63"/>
      <c r="C6375" s="63"/>
      <c r="D6375" s="64" t="s">
        <v>4</v>
      </c>
      <c r="E6375" s="64"/>
      <c r="F6375" s="64"/>
      <c r="G6375" s="64" t="s">
        <v>2297</v>
      </c>
      <c r="H6375" s="64" t="s">
        <v>2298</v>
      </c>
      <c r="I6375" s="64"/>
      <c r="J6375" s="64" t="s">
        <v>2299</v>
      </c>
      <c r="K6375" s="64"/>
      <c r="L6375" s="64" t="s">
        <v>2300</v>
      </c>
    </row>
    <row r="6376" ht="38.1" customHeight="1" spans="1:12">
      <c r="A6376" s="65" t="s">
        <v>3036</v>
      </c>
      <c r="B6376" s="66" t="s">
        <v>3037</v>
      </c>
      <c r="C6376" s="66"/>
      <c r="D6376" s="65" t="s">
        <v>14</v>
      </c>
      <c r="E6376" s="65"/>
      <c r="F6376" s="65"/>
      <c r="G6376" s="65" t="s">
        <v>51</v>
      </c>
      <c r="H6376" s="67">
        <v>0.0304</v>
      </c>
      <c r="I6376" s="67"/>
      <c r="J6376" s="70">
        <v>738.3</v>
      </c>
      <c r="K6376" s="70"/>
      <c r="L6376" s="70">
        <f>TRUNC(TRUNC(H6376,8)*J6376,2)</f>
        <v>22.44</v>
      </c>
    </row>
    <row r="6377" ht="15" customHeight="1" spans="1:12">
      <c r="A6377" s="2"/>
      <c r="B6377" s="2"/>
      <c r="C6377" s="2"/>
      <c r="D6377" s="2"/>
      <c r="E6377" s="2"/>
      <c r="F6377" s="2"/>
      <c r="G6377" s="2"/>
      <c r="H6377" s="68" t="s">
        <v>2317</v>
      </c>
      <c r="I6377" s="68"/>
      <c r="J6377" s="68"/>
      <c r="K6377" s="68"/>
      <c r="L6377" s="71">
        <f>SUM(L6376:L6376)</f>
        <v>22.44</v>
      </c>
    </row>
    <row r="6378" ht="15" customHeight="1" spans="1:12">
      <c r="A6378" s="2"/>
      <c r="B6378" s="2"/>
      <c r="C6378" s="2"/>
      <c r="D6378" s="2"/>
      <c r="E6378" s="2"/>
      <c r="F6378" s="2"/>
      <c r="G6378" s="2"/>
      <c r="H6378" s="69" t="s">
        <v>2318</v>
      </c>
      <c r="I6378" s="69"/>
      <c r="J6378" s="69"/>
      <c r="K6378" s="69"/>
      <c r="L6378" s="72">
        <f>SUM(L6374,L6377)</f>
        <v>48.98</v>
      </c>
    </row>
    <row r="6379" ht="9.95" customHeight="1" spans="1:12">
      <c r="A6379" s="2"/>
      <c r="B6379" s="2"/>
      <c r="C6379" s="2"/>
      <c r="D6379" s="2"/>
      <c r="E6379" s="2"/>
      <c r="F6379" s="2"/>
      <c r="G6379" s="2"/>
      <c r="H6379" s="61"/>
      <c r="I6379" s="61"/>
      <c r="J6379" s="61"/>
      <c r="K6379" s="61"/>
      <c r="L6379" s="61"/>
    </row>
    <row r="6380" ht="20.1" customHeight="1" spans="1:12">
      <c r="A6380" s="62" t="s">
        <v>4315</v>
      </c>
      <c r="B6380" s="62"/>
      <c r="C6380" s="62"/>
      <c r="D6380" s="62"/>
      <c r="E6380" s="62"/>
      <c r="F6380" s="62"/>
      <c r="G6380" s="62"/>
      <c r="H6380" s="62"/>
      <c r="I6380" s="62"/>
      <c r="J6380" s="62"/>
      <c r="K6380" s="62"/>
      <c r="L6380" s="62"/>
    </row>
    <row r="6381" ht="15" customHeight="1" spans="1:12">
      <c r="A6381" s="63" t="s">
        <v>2413</v>
      </c>
      <c r="B6381" s="63"/>
      <c r="C6381" s="63"/>
      <c r="D6381" s="64" t="s">
        <v>4</v>
      </c>
      <c r="E6381" s="64"/>
      <c r="F6381" s="64"/>
      <c r="G6381" s="64" t="s">
        <v>2297</v>
      </c>
      <c r="H6381" s="64" t="s">
        <v>2298</v>
      </c>
      <c r="I6381" s="64"/>
      <c r="J6381" s="64" t="s">
        <v>2299</v>
      </c>
      <c r="K6381" s="64"/>
      <c r="L6381" s="64" t="s">
        <v>2300</v>
      </c>
    </row>
    <row r="6382" ht="15" customHeight="1" spans="1:12">
      <c r="A6382" s="65" t="s">
        <v>4316</v>
      </c>
      <c r="B6382" s="66" t="s">
        <v>4317</v>
      </c>
      <c r="C6382" s="66"/>
      <c r="D6382" s="65" t="s">
        <v>14</v>
      </c>
      <c r="E6382" s="65"/>
      <c r="F6382" s="65"/>
      <c r="G6382" s="65" t="s">
        <v>193</v>
      </c>
      <c r="H6382" s="67">
        <v>6.85</v>
      </c>
      <c r="I6382" s="67"/>
      <c r="J6382" s="70">
        <v>0.85</v>
      </c>
      <c r="K6382" s="70"/>
      <c r="L6382" s="70">
        <f>TRUNC(TRUNC(H6382,8)*J6382,2)</f>
        <v>5.82</v>
      </c>
    </row>
    <row r="6383" ht="15" customHeight="1" spans="1:12">
      <c r="A6383" s="65" t="s">
        <v>4318</v>
      </c>
      <c r="B6383" s="66" t="s">
        <v>4319</v>
      </c>
      <c r="C6383" s="66"/>
      <c r="D6383" s="65" t="s">
        <v>14</v>
      </c>
      <c r="E6383" s="65"/>
      <c r="F6383" s="65"/>
      <c r="G6383" s="65" t="s">
        <v>193</v>
      </c>
      <c r="H6383" s="67">
        <v>0.141</v>
      </c>
      <c r="I6383" s="67"/>
      <c r="J6383" s="70">
        <v>4.99</v>
      </c>
      <c r="K6383" s="70"/>
      <c r="L6383" s="70">
        <f>TRUNC(TRUNC(H6383,8)*J6383,2)</f>
        <v>0.7</v>
      </c>
    </row>
    <row r="6384" ht="21" customHeight="1" spans="1:12">
      <c r="A6384" s="65" t="s">
        <v>4320</v>
      </c>
      <c r="B6384" s="66" t="s">
        <v>4321</v>
      </c>
      <c r="C6384" s="66"/>
      <c r="D6384" s="65" t="s">
        <v>14</v>
      </c>
      <c r="E6384" s="65"/>
      <c r="F6384" s="65"/>
      <c r="G6384" s="65" t="s">
        <v>41</v>
      </c>
      <c r="H6384" s="67">
        <v>1.0764</v>
      </c>
      <c r="I6384" s="67"/>
      <c r="J6384" s="70">
        <v>38.57</v>
      </c>
      <c r="K6384" s="70"/>
      <c r="L6384" s="70">
        <f>TRUNC(TRUNC(H6384,8)*J6384,2)</f>
        <v>41.51</v>
      </c>
    </row>
    <row r="6385" ht="15" customHeight="1" spans="1:12">
      <c r="A6385" s="2"/>
      <c r="B6385" s="2"/>
      <c r="C6385" s="2"/>
      <c r="D6385" s="2"/>
      <c r="E6385" s="2"/>
      <c r="F6385" s="2"/>
      <c r="G6385" s="2"/>
      <c r="H6385" s="68" t="s">
        <v>2424</v>
      </c>
      <c r="I6385" s="68"/>
      <c r="J6385" s="68"/>
      <c r="K6385" s="68"/>
      <c r="L6385" s="71">
        <f>SUM(L6382:L6384)</f>
        <v>48.03</v>
      </c>
    </row>
    <row r="6386" ht="15" customHeight="1" spans="1:12">
      <c r="A6386" s="63" t="s">
        <v>2389</v>
      </c>
      <c r="B6386" s="63"/>
      <c r="C6386" s="63"/>
      <c r="D6386" s="64" t="s">
        <v>4</v>
      </c>
      <c r="E6386" s="64"/>
      <c r="F6386" s="64"/>
      <c r="G6386" s="64" t="s">
        <v>2297</v>
      </c>
      <c r="H6386" s="64" t="s">
        <v>2298</v>
      </c>
      <c r="I6386" s="64"/>
      <c r="J6386" s="64" t="s">
        <v>2299</v>
      </c>
      <c r="K6386" s="64"/>
      <c r="L6386" s="64" t="s">
        <v>2300</v>
      </c>
    </row>
    <row r="6387" ht="21" customHeight="1" spans="1:12">
      <c r="A6387" s="65" t="s">
        <v>4322</v>
      </c>
      <c r="B6387" s="66" t="s">
        <v>4323</v>
      </c>
      <c r="C6387" s="66"/>
      <c r="D6387" s="65" t="s">
        <v>14</v>
      </c>
      <c r="E6387" s="65"/>
      <c r="F6387" s="65"/>
      <c r="G6387" s="65" t="s">
        <v>2392</v>
      </c>
      <c r="H6387" s="67">
        <v>0.7762</v>
      </c>
      <c r="I6387" s="67"/>
      <c r="J6387" s="70">
        <v>32.1</v>
      </c>
      <c r="K6387" s="70"/>
      <c r="L6387" s="70">
        <f>TRUNC(TRUNC(H6387,8)*J6387,2)</f>
        <v>24.91</v>
      </c>
    </row>
    <row r="6388" ht="15" customHeight="1" spans="1:12">
      <c r="A6388" s="65" t="s">
        <v>2395</v>
      </c>
      <c r="B6388" s="66" t="s">
        <v>2396</v>
      </c>
      <c r="C6388" s="66"/>
      <c r="D6388" s="65" t="s">
        <v>14</v>
      </c>
      <c r="E6388" s="65"/>
      <c r="F6388" s="65"/>
      <c r="G6388" s="65" t="s">
        <v>2392</v>
      </c>
      <c r="H6388" s="67">
        <v>0.3358</v>
      </c>
      <c r="I6388" s="67"/>
      <c r="J6388" s="70">
        <v>23.23</v>
      </c>
      <c r="K6388" s="70"/>
      <c r="L6388" s="70">
        <f>TRUNC(TRUNC(H6388,8)*J6388,2)</f>
        <v>7.8</v>
      </c>
    </row>
    <row r="6389" ht="18" customHeight="1" spans="1:12">
      <c r="A6389" s="2"/>
      <c r="B6389" s="2"/>
      <c r="C6389" s="2"/>
      <c r="D6389" s="2"/>
      <c r="E6389" s="2"/>
      <c r="F6389" s="2"/>
      <c r="G6389" s="2"/>
      <c r="H6389" s="68" t="s">
        <v>2393</v>
      </c>
      <c r="I6389" s="68"/>
      <c r="J6389" s="68"/>
      <c r="K6389" s="68"/>
      <c r="L6389" s="71">
        <f>SUM(L6387:L6388)</f>
        <v>32.71</v>
      </c>
    </row>
    <row r="6390" ht="15" customHeight="1" spans="1:12">
      <c r="A6390" s="2"/>
      <c r="B6390" s="2"/>
      <c r="C6390" s="2"/>
      <c r="D6390" s="2"/>
      <c r="E6390" s="2"/>
      <c r="F6390" s="2"/>
      <c r="G6390" s="2"/>
      <c r="H6390" s="69" t="s">
        <v>2318</v>
      </c>
      <c r="I6390" s="69"/>
      <c r="J6390" s="69"/>
      <c r="K6390" s="69"/>
      <c r="L6390" s="72">
        <f>SUM(L6385,L6389)</f>
        <v>80.74</v>
      </c>
    </row>
    <row r="6391" ht="9.95" customHeight="1" spans="1:12">
      <c r="A6391" s="2"/>
      <c r="B6391" s="2"/>
      <c r="C6391" s="2"/>
      <c r="D6391" s="2"/>
      <c r="E6391" s="2"/>
      <c r="F6391" s="2"/>
      <c r="G6391" s="2"/>
      <c r="H6391" s="61"/>
      <c r="I6391" s="61"/>
      <c r="J6391" s="61"/>
      <c r="K6391" s="61"/>
      <c r="L6391" s="61"/>
    </row>
    <row r="6392" ht="20.1" customHeight="1" spans="1:12">
      <c r="A6392" s="62" t="s">
        <v>4324</v>
      </c>
      <c r="B6392" s="62"/>
      <c r="C6392" s="62"/>
      <c r="D6392" s="62"/>
      <c r="E6392" s="62"/>
      <c r="F6392" s="62"/>
      <c r="G6392" s="62"/>
      <c r="H6392" s="62"/>
      <c r="I6392" s="62"/>
      <c r="J6392" s="62"/>
      <c r="K6392" s="62"/>
      <c r="L6392" s="62"/>
    </row>
    <row r="6393" ht="15" customHeight="1" spans="1:12">
      <c r="A6393" s="63" t="s">
        <v>2413</v>
      </c>
      <c r="B6393" s="63"/>
      <c r="C6393" s="63"/>
      <c r="D6393" s="64" t="s">
        <v>4</v>
      </c>
      <c r="E6393" s="64"/>
      <c r="F6393" s="64"/>
      <c r="G6393" s="64" t="s">
        <v>2297</v>
      </c>
      <c r="H6393" s="64" t="s">
        <v>2298</v>
      </c>
      <c r="I6393" s="64"/>
      <c r="J6393" s="64" t="s">
        <v>2299</v>
      </c>
      <c r="K6393" s="64"/>
      <c r="L6393" s="64" t="s">
        <v>2300</v>
      </c>
    </row>
    <row r="6394" ht="21" customHeight="1" spans="1:12">
      <c r="A6394" s="65" t="s">
        <v>4325</v>
      </c>
      <c r="B6394" s="66" t="s">
        <v>4326</v>
      </c>
      <c r="C6394" s="66"/>
      <c r="D6394" s="65" t="s">
        <v>14</v>
      </c>
      <c r="E6394" s="65"/>
      <c r="F6394" s="65"/>
      <c r="G6394" s="65" t="s">
        <v>35</v>
      </c>
      <c r="H6394" s="67">
        <v>1</v>
      </c>
      <c r="I6394" s="67"/>
      <c r="J6394" s="70">
        <v>96.84</v>
      </c>
      <c r="K6394" s="70"/>
      <c r="L6394" s="70">
        <f>TRUNC(TRUNC(H6394,8)*J6394,2)</f>
        <v>96.84</v>
      </c>
    </row>
    <row r="6395" ht="29.1" customHeight="1" spans="1:12">
      <c r="A6395" s="65" t="s">
        <v>4327</v>
      </c>
      <c r="B6395" s="66" t="s">
        <v>4328</v>
      </c>
      <c r="C6395" s="66"/>
      <c r="D6395" s="65" t="s">
        <v>14</v>
      </c>
      <c r="E6395" s="65"/>
      <c r="F6395" s="65"/>
      <c r="G6395" s="65" t="s">
        <v>35</v>
      </c>
      <c r="H6395" s="67">
        <v>2</v>
      </c>
      <c r="I6395" s="67"/>
      <c r="J6395" s="70">
        <v>17.71</v>
      </c>
      <c r="K6395" s="70"/>
      <c r="L6395" s="70">
        <f>TRUNC(TRUNC(H6395,8)*J6395,2)</f>
        <v>35.42</v>
      </c>
    </row>
    <row r="6396" ht="15" customHeight="1" spans="1:12">
      <c r="A6396" s="65" t="s">
        <v>4329</v>
      </c>
      <c r="B6396" s="66" t="s">
        <v>4330</v>
      </c>
      <c r="C6396" s="66"/>
      <c r="D6396" s="65" t="s">
        <v>14</v>
      </c>
      <c r="E6396" s="65"/>
      <c r="F6396" s="65"/>
      <c r="G6396" s="65" t="s">
        <v>193</v>
      </c>
      <c r="H6396" s="67">
        <v>0.0304</v>
      </c>
      <c r="I6396" s="67"/>
      <c r="J6396" s="70">
        <v>105.12</v>
      </c>
      <c r="K6396" s="70"/>
      <c r="L6396" s="70">
        <f>TRUNC(TRUNC(H6396,8)*J6396,2)</f>
        <v>3.19</v>
      </c>
    </row>
    <row r="6397" ht="15" customHeight="1" spans="1:12">
      <c r="A6397" s="2"/>
      <c r="B6397" s="2"/>
      <c r="C6397" s="2"/>
      <c r="D6397" s="2"/>
      <c r="E6397" s="2"/>
      <c r="F6397" s="2"/>
      <c r="G6397" s="2"/>
      <c r="H6397" s="68" t="s">
        <v>2424</v>
      </c>
      <c r="I6397" s="68"/>
      <c r="J6397" s="68"/>
      <c r="K6397" s="68"/>
      <c r="L6397" s="71">
        <f>SUM(L6394:L6396)</f>
        <v>135.45</v>
      </c>
    </row>
    <row r="6398" ht="15" customHeight="1" spans="1:12">
      <c r="A6398" s="63" t="s">
        <v>2389</v>
      </c>
      <c r="B6398" s="63"/>
      <c r="C6398" s="63"/>
      <c r="D6398" s="64" t="s">
        <v>4</v>
      </c>
      <c r="E6398" s="64"/>
      <c r="F6398" s="64"/>
      <c r="G6398" s="64" t="s">
        <v>2297</v>
      </c>
      <c r="H6398" s="64" t="s">
        <v>2298</v>
      </c>
      <c r="I6398" s="64"/>
      <c r="J6398" s="64" t="s">
        <v>2299</v>
      </c>
      <c r="K6398" s="64"/>
      <c r="L6398" s="64" t="s">
        <v>2300</v>
      </c>
    </row>
    <row r="6399" ht="21" customHeight="1" spans="1:12">
      <c r="A6399" s="65" t="s">
        <v>2675</v>
      </c>
      <c r="B6399" s="66" t="s">
        <v>2676</v>
      </c>
      <c r="C6399" s="66"/>
      <c r="D6399" s="65" t="s">
        <v>14</v>
      </c>
      <c r="E6399" s="65"/>
      <c r="F6399" s="65"/>
      <c r="G6399" s="65" t="s">
        <v>2392</v>
      </c>
      <c r="H6399" s="67">
        <v>0.387</v>
      </c>
      <c r="I6399" s="67"/>
      <c r="J6399" s="70">
        <v>31.5</v>
      </c>
      <c r="K6399" s="70"/>
      <c r="L6399" s="70">
        <f>TRUNC(TRUNC(H6399,8)*J6399,2)</f>
        <v>12.19</v>
      </c>
    </row>
    <row r="6400" ht="15" customHeight="1" spans="1:12">
      <c r="A6400" s="65" t="s">
        <v>2395</v>
      </c>
      <c r="B6400" s="66" t="s">
        <v>2396</v>
      </c>
      <c r="C6400" s="66"/>
      <c r="D6400" s="65" t="s">
        <v>14</v>
      </c>
      <c r="E6400" s="65"/>
      <c r="F6400" s="65"/>
      <c r="G6400" s="65" t="s">
        <v>2392</v>
      </c>
      <c r="H6400" s="67">
        <v>0.1886</v>
      </c>
      <c r="I6400" s="67"/>
      <c r="J6400" s="70">
        <v>23.23</v>
      </c>
      <c r="K6400" s="70"/>
      <c r="L6400" s="70">
        <f>TRUNC(TRUNC(H6400,8)*J6400,2)</f>
        <v>4.38</v>
      </c>
    </row>
    <row r="6401" ht="18" customHeight="1" spans="1:12">
      <c r="A6401" s="2"/>
      <c r="B6401" s="2"/>
      <c r="C6401" s="2"/>
      <c r="D6401" s="2"/>
      <c r="E6401" s="2"/>
      <c r="F6401" s="2"/>
      <c r="G6401" s="2"/>
      <c r="H6401" s="68" t="s">
        <v>2393</v>
      </c>
      <c r="I6401" s="68"/>
      <c r="J6401" s="68"/>
      <c r="K6401" s="68"/>
      <c r="L6401" s="71">
        <f>SUM(L6399:L6400)</f>
        <v>16.57</v>
      </c>
    </row>
    <row r="6402" ht="15" customHeight="1" spans="1:12">
      <c r="A6402" s="2"/>
      <c r="B6402" s="2"/>
      <c r="C6402" s="2"/>
      <c r="D6402" s="2"/>
      <c r="E6402" s="2"/>
      <c r="F6402" s="2"/>
      <c r="G6402" s="2"/>
      <c r="H6402" s="69" t="s">
        <v>2318</v>
      </c>
      <c r="I6402" s="69"/>
      <c r="J6402" s="69"/>
      <c r="K6402" s="69"/>
      <c r="L6402" s="72">
        <f>SUM(L6397,L6401)</f>
        <v>152.02</v>
      </c>
    </row>
    <row r="6403" ht="9.95" customHeight="1" spans="1:12">
      <c r="A6403" s="2"/>
      <c r="B6403" s="2"/>
      <c r="C6403" s="2"/>
      <c r="D6403" s="2"/>
      <c r="E6403" s="2"/>
      <c r="F6403" s="2"/>
      <c r="G6403" s="2"/>
      <c r="H6403" s="61"/>
      <c r="I6403" s="61"/>
      <c r="J6403" s="61"/>
      <c r="K6403" s="61"/>
      <c r="L6403" s="61"/>
    </row>
    <row r="6404" ht="20.1" customHeight="1" spans="1:12">
      <c r="A6404" s="62" t="s">
        <v>4331</v>
      </c>
      <c r="B6404" s="62"/>
      <c r="C6404" s="62"/>
      <c r="D6404" s="62"/>
      <c r="E6404" s="62"/>
      <c r="F6404" s="62"/>
      <c r="G6404" s="62"/>
      <c r="H6404" s="62"/>
      <c r="I6404" s="62"/>
      <c r="J6404" s="62"/>
      <c r="K6404" s="62"/>
      <c r="L6404" s="62"/>
    </row>
    <row r="6405" ht="15" customHeight="1" spans="1:12">
      <c r="A6405" s="63" t="s">
        <v>2314</v>
      </c>
      <c r="B6405" s="63"/>
      <c r="C6405" s="63"/>
      <c r="D6405" s="64" t="s">
        <v>4</v>
      </c>
      <c r="E6405" s="64"/>
      <c r="F6405" s="64"/>
      <c r="G6405" s="64" t="s">
        <v>2297</v>
      </c>
      <c r="H6405" s="64" t="s">
        <v>2298</v>
      </c>
      <c r="I6405" s="64"/>
      <c r="J6405" s="64" t="s">
        <v>2299</v>
      </c>
      <c r="K6405" s="64"/>
      <c r="L6405" s="64" t="s">
        <v>2300</v>
      </c>
    </row>
    <row r="6406" ht="21" customHeight="1" spans="1:12">
      <c r="A6406" s="65" t="s">
        <v>4332</v>
      </c>
      <c r="B6406" s="66" t="s">
        <v>4333</v>
      </c>
      <c r="C6406" s="66"/>
      <c r="D6406" s="65" t="s">
        <v>14</v>
      </c>
      <c r="E6406" s="65"/>
      <c r="F6406" s="65"/>
      <c r="G6406" s="65" t="s">
        <v>35</v>
      </c>
      <c r="H6406" s="67">
        <v>1</v>
      </c>
      <c r="I6406" s="67"/>
      <c r="J6406" s="70">
        <v>39.76</v>
      </c>
      <c r="K6406" s="70"/>
      <c r="L6406" s="70">
        <f>TRUNC(TRUNC(H6406,8)*J6406,2)</f>
        <v>39.76</v>
      </c>
    </row>
    <row r="6407" ht="21" customHeight="1" spans="1:12">
      <c r="A6407" s="65" t="s">
        <v>2513</v>
      </c>
      <c r="B6407" s="66" t="s">
        <v>2514</v>
      </c>
      <c r="C6407" s="66"/>
      <c r="D6407" s="65" t="s">
        <v>14</v>
      </c>
      <c r="E6407" s="65"/>
      <c r="F6407" s="65"/>
      <c r="G6407" s="65" t="s">
        <v>35</v>
      </c>
      <c r="H6407" s="67">
        <v>1</v>
      </c>
      <c r="I6407" s="67"/>
      <c r="J6407" s="70">
        <v>500.62</v>
      </c>
      <c r="K6407" s="70"/>
      <c r="L6407" s="70">
        <f>TRUNC(TRUNC(H6407,8)*J6407,2)</f>
        <v>500.62</v>
      </c>
    </row>
    <row r="6408" ht="15" customHeight="1" spans="1:12">
      <c r="A6408" s="2"/>
      <c r="B6408" s="2"/>
      <c r="C6408" s="2"/>
      <c r="D6408" s="2"/>
      <c r="E6408" s="2"/>
      <c r="F6408" s="2"/>
      <c r="G6408" s="2"/>
      <c r="H6408" s="68" t="s">
        <v>2317</v>
      </c>
      <c r="I6408" s="68"/>
      <c r="J6408" s="68"/>
      <c r="K6408" s="68"/>
      <c r="L6408" s="71">
        <f>SUM(L6406:L6407)</f>
        <v>540.38</v>
      </c>
    </row>
    <row r="6409" ht="15" customHeight="1" spans="1:12">
      <c r="A6409" s="2"/>
      <c r="B6409" s="2"/>
      <c r="C6409" s="2"/>
      <c r="D6409" s="2"/>
      <c r="E6409" s="2"/>
      <c r="F6409" s="2"/>
      <c r="G6409" s="2"/>
      <c r="H6409" s="69" t="s">
        <v>2318</v>
      </c>
      <c r="I6409" s="69"/>
      <c r="J6409" s="69"/>
      <c r="K6409" s="69"/>
      <c r="L6409" s="72">
        <f>SUM(L6408)</f>
        <v>540.38</v>
      </c>
    </row>
    <row r="6410" ht="9.95" customHeight="1" spans="1:12">
      <c r="A6410" s="2"/>
      <c r="B6410" s="2"/>
      <c r="C6410" s="2"/>
      <c r="D6410" s="2"/>
      <c r="E6410" s="2"/>
      <c r="F6410" s="2"/>
      <c r="G6410" s="2"/>
      <c r="H6410" s="61"/>
      <c r="I6410" s="61"/>
      <c r="J6410" s="61"/>
      <c r="K6410" s="61"/>
      <c r="L6410" s="61"/>
    </row>
    <row r="6411" ht="20.1" customHeight="1" spans="1:12">
      <c r="A6411" s="62" t="s">
        <v>4334</v>
      </c>
      <c r="B6411" s="62"/>
      <c r="C6411" s="62"/>
      <c r="D6411" s="62"/>
      <c r="E6411" s="62"/>
      <c r="F6411" s="62"/>
      <c r="G6411" s="62"/>
      <c r="H6411" s="62"/>
      <c r="I6411" s="62"/>
      <c r="J6411" s="62"/>
      <c r="K6411" s="62"/>
      <c r="L6411" s="62"/>
    </row>
    <row r="6412" ht="15" customHeight="1" spans="1:12">
      <c r="A6412" s="63" t="s">
        <v>2413</v>
      </c>
      <c r="B6412" s="63"/>
      <c r="C6412" s="63"/>
      <c r="D6412" s="64" t="s">
        <v>4</v>
      </c>
      <c r="E6412" s="64"/>
      <c r="F6412" s="64"/>
      <c r="G6412" s="64" t="s">
        <v>2297</v>
      </c>
      <c r="H6412" s="64" t="s">
        <v>2298</v>
      </c>
      <c r="I6412" s="64"/>
      <c r="J6412" s="64" t="s">
        <v>2299</v>
      </c>
      <c r="K6412" s="64"/>
      <c r="L6412" s="64" t="s">
        <v>2300</v>
      </c>
    </row>
    <row r="6413" ht="29.1" customHeight="1" spans="1:12">
      <c r="A6413" s="65" t="s">
        <v>4335</v>
      </c>
      <c r="B6413" s="66" t="s">
        <v>4336</v>
      </c>
      <c r="C6413" s="66"/>
      <c r="D6413" s="65" t="s">
        <v>14</v>
      </c>
      <c r="E6413" s="65"/>
      <c r="F6413" s="65"/>
      <c r="G6413" s="65" t="s">
        <v>35</v>
      </c>
      <c r="H6413" s="67">
        <v>1</v>
      </c>
      <c r="I6413" s="67"/>
      <c r="J6413" s="70">
        <v>8.06</v>
      </c>
      <c r="K6413" s="70"/>
      <c r="L6413" s="70">
        <f>TRUNC(TRUNC(H6413,8)*J6413,2)</f>
        <v>8.06</v>
      </c>
    </row>
    <row r="6414" ht="15" customHeight="1" spans="1:12">
      <c r="A6414" s="2"/>
      <c r="B6414" s="2"/>
      <c r="C6414" s="2"/>
      <c r="D6414" s="2"/>
      <c r="E6414" s="2"/>
      <c r="F6414" s="2"/>
      <c r="G6414" s="2"/>
      <c r="H6414" s="68" t="s">
        <v>2424</v>
      </c>
      <c r="I6414" s="68"/>
      <c r="J6414" s="68"/>
      <c r="K6414" s="68"/>
      <c r="L6414" s="71">
        <f>SUM(L6413:L6413)</f>
        <v>8.06</v>
      </c>
    </row>
    <row r="6415" ht="15" customHeight="1" spans="1:12">
      <c r="A6415" s="63" t="s">
        <v>2314</v>
      </c>
      <c r="B6415" s="63"/>
      <c r="C6415" s="63"/>
      <c r="D6415" s="64" t="s">
        <v>4</v>
      </c>
      <c r="E6415" s="64"/>
      <c r="F6415" s="64"/>
      <c r="G6415" s="64" t="s">
        <v>2297</v>
      </c>
      <c r="H6415" s="64" t="s">
        <v>2298</v>
      </c>
      <c r="I6415" s="64"/>
      <c r="J6415" s="64" t="s">
        <v>2299</v>
      </c>
      <c r="K6415" s="64"/>
      <c r="L6415" s="64" t="s">
        <v>2300</v>
      </c>
    </row>
    <row r="6416" ht="29.1" customHeight="1" spans="1:12">
      <c r="A6416" s="65" t="s">
        <v>4337</v>
      </c>
      <c r="B6416" s="66" t="s">
        <v>4338</v>
      </c>
      <c r="C6416" s="66"/>
      <c r="D6416" s="65" t="s">
        <v>14</v>
      </c>
      <c r="E6416" s="65"/>
      <c r="F6416" s="65"/>
      <c r="G6416" s="65" t="s">
        <v>35</v>
      </c>
      <c r="H6416" s="67">
        <v>1</v>
      </c>
      <c r="I6416" s="67"/>
      <c r="J6416" s="70">
        <v>788.28</v>
      </c>
      <c r="K6416" s="70"/>
      <c r="L6416" s="70">
        <f>TRUNC(TRUNC(H6416,8)*J6416,2)</f>
        <v>788.28</v>
      </c>
    </row>
    <row r="6417" ht="15" customHeight="1" spans="1:12">
      <c r="A6417" s="2"/>
      <c r="B6417" s="2"/>
      <c r="C6417" s="2"/>
      <c r="D6417" s="2"/>
      <c r="E6417" s="2"/>
      <c r="F6417" s="2"/>
      <c r="G6417" s="2"/>
      <c r="H6417" s="68" t="s">
        <v>2317</v>
      </c>
      <c r="I6417" s="68"/>
      <c r="J6417" s="68"/>
      <c r="K6417" s="68"/>
      <c r="L6417" s="71">
        <f>SUM(L6416:L6416)</f>
        <v>788.28</v>
      </c>
    </row>
    <row r="6418" ht="15" customHeight="1" spans="1:12">
      <c r="A6418" s="2"/>
      <c r="B6418" s="2"/>
      <c r="C6418" s="2"/>
      <c r="D6418" s="2"/>
      <c r="E6418" s="2"/>
      <c r="F6418" s="2"/>
      <c r="G6418" s="2"/>
      <c r="H6418" s="69" t="s">
        <v>2318</v>
      </c>
      <c r="I6418" s="69"/>
      <c r="J6418" s="69"/>
      <c r="K6418" s="69"/>
      <c r="L6418" s="72">
        <f>SUM(L6414,L6417)</f>
        <v>796.34</v>
      </c>
    </row>
    <row r="6419" ht="9.95" customHeight="1" spans="1:12">
      <c r="A6419" s="2"/>
      <c r="B6419" s="2"/>
      <c r="C6419" s="2"/>
      <c r="D6419" s="2"/>
      <c r="E6419" s="2"/>
      <c r="F6419" s="2"/>
      <c r="G6419" s="2"/>
      <c r="H6419" s="61"/>
      <c r="I6419" s="61"/>
      <c r="J6419" s="61"/>
      <c r="K6419" s="61"/>
      <c r="L6419" s="61"/>
    </row>
    <row r="6420" ht="20.1" customHeight="1" spans="1:12">
      <c r="A6420" s="62" t="s">
        <v>4339</v>
      </c>
      <c r="B6420" s="62"/>
      <c r="C6420" s="62"/>
      <c r="D6420" s="62"/>
      <c r="E6420" s="62"/>
      <c r="F6420" s="62"/>
      <c r="G6420" s="62"/>
      <c r="H6420" s="62"/>
      <c r="I6420" s="62"/>
      <c r="J6420" s="62"/>
      <c r="K6420" s="62"/>
      <c r="L6420" s="62"/>
    </row>
    <row r="6421" ht="15" customHeight="1" spans="1:12">
      <c r="A6421" s="63" t="s">
        <v>2413</v>
      </c>
      <c r="B6421" s="63"/>
      <c r="C6421" s="63"/>
      <c r="D6421" s="64" t="s">
        <v>4</v>
      </c>
      <c r="E6421" s="64"/>
      <c r="F6421" s="64"/>
      <c r="G6421" s="64" t="s">
        <v>2297</v>
      </c>
      <c r="H6421" s="64" t="s">
        <v>2298</v>
      </c>
      <c r="I6421" s="64"/>
      <c r="J6421" s="64" t="s">
        <v>2299</v>
      </c>
      <c r="K6421" s="64"/>
      <c r="L6421" s="64" t="s">
        <v>2300</v>
      </c>
    </row>
    <row r="6422" ht="29.1" customHeight="1" spans="1:12">
      <c r="A6422" s="65" t="s">
        <v>4335</v>
      </c>
      <c r="B6422" s="66" t="s">
        <v>4336</v>
      </c>
      <c r="C6422" s="66"/>
      <c r="D6422" s="65" t="s">
        <v>14</v>
      </c>
      <c r="E6422" s="65"/>
      <c r="F6422" s="65"/>
      <c r="G6422" s="65" t="s">
        <v>35</v>
      </c>
      <c r="H6422" s="67">
        <v>1</v>
      </c>
      <c r="I6422" s="67"/>
      <c r="J6422" s="70">
        <v>8.06</v>
      </c>
      <c r="K6422" s="70"/>
      <c r="L6422" s="70">
        <f>TRUNC(TRUNC(H6422,8)*J6422,2)</f>
        <v>8.06</v>
      </c>
    </row>
    <row r="6423" ht="15" customHeight="1" spans="1:12">
      <c r="A6423" s="65" t="s">
        <v>4276</v>
      </c>
      <c r="B6423" s="66" t="s">
        <v>4277</v>
      </c>
      <c r="C6423" s="66"/>
      <c r="D6423" s="65" t="s">
        <v>14</v>
      </c>
      <c r="E6423" s="65"/>
      <c r="F6423" s="65"/>
      <c r="G6423" s="65" t="s">
        <v>35</v>
      </c>
      <c r="H6423" s="67">
        <v>0.0365</v>
      </c>
      <c r="I6423" s="67"/>
      <c r="J6423" s="70">
        <v>3.07</v>
      </c>
      <c r="K6423" s="70"/>
      <c r="L6423" s="70">
        <f>TRUNC(TRUNC(H6423,8)*J6423,2)</f>
        <v>0.11</v>
      </c>
    </row>
    <row r="6424" ht="21" customHeight="1" spans="1:12">
      <c r="A6424" s="65" t="s">
        <v>4340</v>
      </c>
      <c r="B6424" s="66" t="s">
        <v>4341</v>
      </c>
      <c r="C6424" s="66"/>
      <c r="D6424" s="65" t="s">
        <v>14</v>
      </c>
      <c r="E6424" s="65"/>
      <c r="F6424" s="65"/>
      <c r="G6424" s="65" t="s">
        <v>35</v>
      </c>
      <c r="H6424" s="67">
        <v>1</v>
      </c>
      <c r="I6424" s="67"/>
      <c r="J6424" s="70">
        <v>372.41</v>
      </c>
      <c r="K6424" s="70"/>
      <c r="L6424" s="70">
        <f>TRUNC(TRUNC(H6424,8)*J6424,2)</f>
        <v>372.41</v>
      </c>
    </row>
    <row r="6425" ht="29.1" customHeight="1" spans="1:12">
      <c r="A6425" s="65" t="s">
        <v>4327</v>
      </c>
      <c r="B6425" s="66" t="s">
        <v>4328</v>
      </c>
      <c r="C6425" s="66"/>
      <c r="D6425" s="65" t="s">
        <v>14</v>
      </c>
      <c r="E6425" s="65"/>
      <c r="F6425" s="65"/>
      <c r="G6425" s="65" t="s">
        <v>35</v>
      </c>
      <c r="H6425" s="67">
        <v>2</v>
      </c>
      <c r="I6425" s="67"/>
      <c r="J6425" s="70">
        <v>17.71</v>
      </c>
      <c r="K6425" s="70"/>
      <c r="L6425" s="70">
        <f>TRUNC(TRUNC(H6425,8)*J6425,2)</f>
        <v>35.42</v>
      </c>
    </row>
    <row r="6426" ht="29.1" customHeight="1" spans="1:12">
      <c r="A6426" s="65" t="s">
        <v>2553</v>
      </c>
      <c r="B6426" s="66" t="s">
        <v>2554</v>
      </c>
      <c r="C6426" s="66"/>
      <c r="D6426" s="65" t="s">
        <v>14</v>
      </c>
      <c r="E6426" s="65"/>
      <c r="F6426" s="65"/>
      <c r="G6426" s="65" t="s">
        <v>35</v>
      </c>
      <c r="H6426" s="67">
        <v>1</v>
      </c>
      <c r="I6426" s="67"/>
      <c r="J6426" s="70">
        <v>291.61</v>
      </c>
      <c r="K6426" s="70"/>
      <c r="L6426" s="70">
        <f>TRUNC(TRUNC(H6426,8)*J6426,2)</f>
        <v>291.61</v>
      </c>
    </row>
    <row r="6427" ht="15" customHeight="1" spans="1:12">
      <c r="A6427" s="2"/>
      <c r="B6427" s="2"/>
      <c r="C6427" s="2"/>
      <c r="D6427" s="2"/>
      <c r="E6427" s="2"/>
      <c r="F6427" s="2"/>
      <c r="G6427" s="2"/>
      <c r="H6427" s="68" t="s">
        <v>2424</v>
      </c>
      <c r="I6427" s="68"/>
      <c r="J6427" s="68"/>
      <c r="K6427" s="68"/>
      <c r="L6427" s="71">
        <f>SUM(L6422:L6426)</f>
        <v>707.61</v>
      </c>
    </row>
    <row r="6428" ht="15" customHeight="1" spans="1:12">
      <c r="A6428" s="63" t="s">
        <v>2389</v>
      </c>
      <c r="B6428" s="63"/>
      <c r="C6428" s="63"/>
      <c r="D6428" s="64" t="s">
        <v>4</v>
      </c>
      <c r="E6428" s="64"/>
      <c r="F6428" s="64"/>
      <c r="G6428" s="64" t="s">
        <v>2297</v>
      </c>
      <c r="H6428" s="64" t="s">
        <v>2298</v>
      </c>
      <c r="I6428" s="64"/>
      <c r="J6428" s="64" t="s">
        <v>2299</v>
      </c>
      <c r="K6428" s="64"/>
      <c r="L6428" s="64" t="s">
        <v>2300</v>
      </c>
    </row>
    <row r="6429" ht="21" customHeight="1" spans="1:12">
      <c r="A6429" s="65" t="s">
        <v>2675</v>
      </c>
      <c r="B6429" s="66" t="s">
        <v>2676</v>
      </c>
      <c r="C6429" s="66"/>
      <c r="D6429" s="65" t="s">
        <v>14</v>
      </c>
      <c r="E6429" s="65"/>
      <c r="F6429" s="65"/>
      <c r="G6429" s="65" t="s">
        <v>2392</v>
      </c>
      <c r="H6429" s="67">
        <v>1.009</v>
      </c>
      <c r="I6429" s="67"/>
      <c r="J6429" s="70">
        <v>31.5</v>
      </c>
      <c r="K6429" s="70"/>
      <c r="L6429" s="70">
        <f>TRUNC(TRUNC(H6429,8)*J6429,2)</f>
        <v>31.78</v>
      </c>
    </row>
    <row r="6430" ht="15" customHeight="1" spans="1:12">
      <c r="A6430" s="65" t="s">
        <v>2395</v>
      </c>
      <c r="B6430" s="66" t="s">
        <v>2396</v>
      </c>
      <c r="C6430" s="66"/>
      <c r="D6430" s="65" t="s">
        <v>14</v>
      </c>
      <c r="E6430" s="65"/>
      <c r="F6430" s="65"/>
      <c r="G6430" s="65" t="s">
        <v>2392</v>
      </c>
      <c r="H6430" s="67">
        <v>0.3179</v>
      </c>
      <c r="I6430" s="67"/>
      <c r="J6430" s="70">
        <v>23.23</v>
      </c>
      <c r="K6430" s="70"/>
      <c r="L6430" s="70">
        <f>TRUNC(TRUNC(H6430,8)*J6430,2)</f>
        <v>7.38</v>
      </c>
    </row>
    <row r="6431" ht="18" customHeight="1" spans="1:12">
      <c r="A6431" s="2"/>
      <c r="B6431" s="2"/>
      <c r="C6431" s="2"/>
      <c r="D6431" s="2"/>
      <c r="E6431" s="2"/>
      <c r="F6431" s="2"/>
      <c r="G6431" s="2"/>
      <c r="H6431" s="68" t="s">
        <v>2393</v>
      </c>
      <c r="I6431" s="68"/>
      <c r="J6431" s="68"/>
      <c r="K6431" s="68"/>
      <c r="L6431" s="71">
        <f>SUM(L6429:L6430)</f>
        <v>39.16</v>
      </c>
    </row>
    <row r="6432" ht="15" customHeight="1" spans="1:12">
      <c r="A6432" s="2"/>
      <c r="B6432" s="2"/>
      <c r="C6432" s="2"/>
      <c r="D6432" s="2"/>
      <c r="E6432" s="2"/>
      <c r="F6432" s="2"/>
      <c r="G6432" s="2"/>
      <c r="H6432" s="69" t="s">
        <v>2318</v>
      </c>
      <c r="I6432" s="69"/>
      <c r="J6432" s="69"/>
      <c r="K6432" s="69"/>
      <c r="L6432" s="72">
        <f>SUM(L6427,L6431)</f>
        <v>746.77</v>
      </c>
    </row>
    <row r="6433" ht="9.95" customHeight="1" spans="1:12">
      <c r="A6433" s="2"/>
      <c r="B6433" s="2"/>
      <c r="C6433" s="2"/>
      <c r="D6433" s="2"/>
      <c r="E6433" s="2"/>
      <c r="F6433" s="2"/>
      <c r="G6433" s="2"/>
      <c r="H6433" s="61"/>
      <c r="I6433" s="61"/>
      <c r="J6433" s="61"/>
      <c r="K6433" s="61"/>
      <c r="L6433" s="61"/>
    </row>
    <row r="6434" ht="20.1" customHeight="1" spans="1:12">
      <c r="A6434" s="62" t="s">
        <v>4342</v>
      </c>
      <c r="B6434" s="62"/>
      <c r="C6434" s="62"/>
      <c r="D6434" s="62"/>
      <c r="E6434" s="62"/>
      <c r="F6434" s="62"/>
      <c r="G6434" s="62"/>
      <c r="H6434" s="62"/>
      <c r="I6434" s="62"/>
      <c r="J6434" s="62"/>
      <c r="K6434" s="62"/>
      <c r="L6434" s="62"/>
    </row>
    <row r="6435" ht="15" customHeight="1" spans="1:12">
      <c r="A6435" s="63" t="s">
        <v>2314</v>
      </c>
      <c r="B6435" s="63"/>
      <c r="C6435" s="63"/>
      <c r="D6435" s="64" t="s">
        <v>4</v>
      </c>
      <c r="E6435" s="64"/>
      <c r="F6435" s="64"/>
      <c r="G6435" s="64" t="s">
        <v>2297</v>
      </c>
      <c r="H6435" s="64" t="s">
        <v>2298</v>
      </c>
      <c r="I6435" s="64"/>
      <c r="J6435" s="64" t="s">
        <v>2299</v>
      </c>
      <c r="K6435" s="64"/>
      <c r="L6435" s="64" t="s">
        <v>2300</v>
      </c>
    </row>
    <row r="6436" ht="21" customHeight="1" spans="1:12">
      <c r="A6436" s="65" t="s">
        <v>4343</v>
      </c>
      <c r="B6436" s="66" t="s">
        <v>4344</v>
      </c>
      <c r="C6436" s="66"/>
      <c r="D6436" s="65" t="s">
        <v>14</v>
      </c>
      <c r="E6436" s="65"/>
      <c r="F6436" s="65"/>
      <c r="G6436" s="65" t="s">
        <v>35</v>
      </c>
      <c r="H6436" s="67">
        <v>1</v>
      </c>
      <c r="I6436" s="67"/>
      <c r="J6436" s="70">
        <v>11.29</v>
      </c>
      <c r="K6436" s="70"/>
      <c r="L6436" s="70">
        <f>TRUNC(TRUNC(H6436,8)*J6436,2)</f>
        <v>11.29</v>
      </c>
    </row>
    <row r="6437" ht="29.1" customHeight="1" spans="1:12">
      <c r="A6437" s="65" t="s">
        <v>4345</v>
      </c>
      <c r="B6437" s="66" t="s">
        <v>4346</v>
      </c>
      <c r="C6437" s="66"/>
      <c r="D6437" s="65" t="s">
        <v>14</v>
      </c>
      <c r="E6437" s="65"/>
      <c r="F6437" s="65"/>
      <c r="G6437" s="65" t="s">
        <v>35</v>
      </c>
      <c r="H6437" s="67">
        <v>1</v>
      </c>
      <c r="I6437" s="67"/>
      <c r="J6437" s="70">
        <v>743.84</v>
      </c>
      <c r="K6437" s="70"/>
      <c r="L6437" s="70">
        <f>TRUNC(TRUNC(H6437,8)*J6437,2)</f>
        <v>743.84</v>
      </c>
    </row>
    <row r="6438" ht="21" customHeight="1" spans="1:12">
      <c r="A6438" s="65" t="s">
        <v>4347</v>
      </c>
      <c r="B6438" s="66" t="s">
        <v>4348</v>
      </c>
      <c r="C6438" s="66"/>
      <c r="D6438" s="65" t="s">
        <v>14</v>
      </c>
      <c r="E6438" s="65"/>
      <c r="F6438" s="65"/>
      <c r="G6438" s="65" t="s">
        <v>35</v>
      </c>
      <c r="H6438" s="67">
        <v>1</v>
      </c>
      <c r="I6438" s="67"/>
      <c r="J6438" s="70">
        <v>103.48</v>
      </c>
      <c r="K6438" s="70"/>
      <c r="L6438" s="70">
        <f>TRUNC(TRUNC(H6438,8)*J6438,2)</f>
        <v>103.48</v>
      </c>
    </row>
    <row r="6439" ht="29.1" customHeight="1" spans="1:12">
      <c r="A6439" s="65" t="s">
        <v>4349</v>
      </c>
      <c r="B6439" s="66" t="s">
        <v>4350</v>
      </c>
      <c r="C6439" s="66"/>
      <c r="D6439" s="65" t="s">
        <v>14</v>
      </c>
      <c r="E6439" s="65"/>
      <c r="F6439" s="65"/>
      <c r="G6439" s="65" t="s">
        <v>35</v>
      </c>
      <c r="H6439" s="67">
        <v>1</v>
      </c>
      <c r="I6439" s="67"/>
      <c r="J6439" s="70">
        <v>49.24</v>
      </c>
      <c r="K6439" s="70"/>
      <c r="L6439" s="70">
        <f>TRUNC(TRUNC(H6439,8)*J6439,2)</f>
        <v>49.24</v>
      </c>
    </row>
    <row r="6440" ht="15" customHeight="1" spans="1:12">
      <c r="A6440" s="2"/>
      <c r="B6440" s="2"/>
      <c r="C6440" s="2"/>
      <c r="D6440" s="2"/>
      <c r="E6440" s="2"/>
      <c r="F6440" s="2"/>
      <c r="G6440" s="2"/>
      <c r="H6440" s="68" t="s">
        <v>2317</v>
      </c>
      <c r="I6440" s="68"/>
      <c r="J6440" s="68"/>
      <c r="K6440" s="68"/>
      <c r="L6440" s="71">
        <f>SUM(L6436:L6439)</f>
        <v>907.85</v>
      </c>
    </row>
    <row r="6441" ht="15" customHeight="1" spans="1:12">
      <c r="A6441" s="2"/>
      <c r="B6441" s="2"/>
      <c r="C6441" s="2"/>
      <c r="D6441" s="2"/>
      <c r="E6441" s="2"/>
      <c r="F6441" s="2"/>
      <c r="G6441" s="2"/>
      <c r="H6441" s="69" t="s">
        <v>2318</v>
      </c>
      <c r="I6441" s="69"/>
      <c r="J6441" s="69"/>
      <c r="K6441" s="69"/>
      <c r="L6441" s="72">
        <f>SUM(L6440)</f>
        <v>907.85</v>
      </c>
    </row>
    <row r="6442" ht="9.95" customHeight="1" spans="1:12">
      <c r="A6442" s="2"/>
      <c r="B6442" s="2"/>
      <c r="C6442" s="2"/>
      <c r="D6442" s="2"/>
      <c r="E6442" s="2"/>
      <c r="F6442" s="2"/>
      <c r="G6442" s="2"/>
      <c r="H6442" s="61"/>
      <c r="I6442" s="61"/>
      <c r="J6442" s="61"/>
      <c r="K6442" s="61"/>
      <c r="L6442" s="61"/>
    </row>
    <row r="6443" ht="20.1" customHeight="1" spans="1:12">
      <c r="A6443" s="62" t="s">
        <v>4351</v>
      </c>
      <c r="B6443" s="62"/>
      <c r="C6443" s="62"/>
      <c r="D6443" s="62"/>
      <c r="E6443" s="62"/>
      <c r="F6443" s="62"/>
      <c r="G6443" s="62"/>
      <c r="H6443" s="62"/>
      <c r="I6443" s="62"/>
      <c r="J6443" s="62"/>
      <c r="K6443" s="62"/>
      <c r="L6443" s="62"/>
    </row>
    <row r="6444" ht="15" customHeight="1" spans="1:12">
      <c r="A6444" s="63" t="s">
        <v>2413</v>
      </c>
      <c r="B6444" s="63"/>
      <c r="C6444" s="63"/>
      <c r="D6444" s="64" t="s">
        <v>4</v>
      </c>
      <c r="E6444" s="64"/>
      <c r="F6444" s="64"/>
      <c r="G6444" s="64" t="s">
        <v>2297</v>
      </c>
      <c r="H6444" s="64" t="s">
        <v>2298</v>
      </c>
      <c r="I6444" s="64"/>
      <c r="J6444" s="64" t="s">
        <v>2299</v>
      </c>
      <c r="K6444" s="64"/>
      <c r="L6444" s="64" t="s">
        <v>2300</v>
      </c>
    </row>
    <row r="6445" ht="21" customHeight="1" spans="1:12">
      <c r="A6445" s="65" t="s">
        <v>3121</v>
      </c>
      <c r="B6445" s="66" t="s">
        <v>3122</v>
      </c>
      <c r="C6445" s="66"/>
      <c r="D6445" s="65" t="s">
        <v>14</v>
      </c>
      <c r="E6445" s="65"/>
      <c r="F6445" s="65"/>
      <c r="G6445" s="65" t="s">
        <v>35</v>
      </c>
      <c r="H6445" s="67">
        <v>1</v>
      </c>
      <c r="I6445" s="67"/>
      <c r="J6445" s="70">
        <v>165.2</v>
      </c>
      <c r="K6445" s="70"/>
      <c r="L6445" s="70">
        <f>TRUNC(TRUNC(H6445,8)*J6445,2)</f>
        <v>165.2</v>
      </c>
    </row>
    <row r="6446" ht="29.1" customHeight="1" spans="1:12">
      <c r="A6446" s="65" t="s">
        <v>4327</v>
      </c>
      <c r="B6446" s="66" t="s">
        <v>4328</v>
      </c>
      <c r="C6446" s="66"/>
      <c r="D6446" s="65" t="s">
        <v>14</v>
      </c>
      <c r="E6446" s="65"/>
      <c r="F6446" s="65"/>
      <c r="G6446" s="65" t="s">
        <v>35</v>
      </c>
      <c r="H6446" s="67">
        <v>6</v>
      </c>
      <c r="I6446" s="67"/>
      <c r="J6446" s="70">
        <v>17.71</v>
      </c>
      <c r="K6446" s="70"/>
      <c r="L6446" s="70">
        <f>TRUNC(TRUNC(H6446,8)*J6446,2)</f>
        <v>106.26</v>
      </c>
    </row>
    <row r="6447" ht="15" customHeight="1" spans="1:12">
      <c r="A6447" s="2"/>
      <c r="B6447" s="2"/>
      <c r="C6447" s="2"/>
      <c r="D6447" s="2"/>
      <c r="E6447" s="2"/>
      <c r="F6447" s="2"/>
      <c r="G6447" s="2"/>
      <c r="H6447" s="68" t="s">
        <v>2424</v>
      </c>
      <c r="I6447" s="68"/>
      <c r="J6447" s="68"/>
      <c r="K6447" s="68"/>
      <c r="L6447" s="71">
        <f>SUM(L6445:L6446)</f>
        <v>271.46</v>
      </c>
    </row>
    <row r="6448" ht="15" customHeight="1" spans="1:12">
      <c r="A6448" s="63" t="s">
        <v>2389</v>
      </c>
      <c r="B6448" s="63"/>
      <c r="C6448" s="63"/>
      <c r="D6448" s="64" t="s">
        <v>4</v>
      </c>
      <c r="E6448" s="64"/>
      <c r="F6448" s="64"/>
      <c r="G6448" s="64" t="s">
        <v>2297</v>
      </c>
      <c r="H6448" s="64" t="s">
        <v>2298</v>
      </c>
      <c r="I6448" s="64"/>
      <c r="J6448" s="64" t="s">
        <v>2299</v>
      </c>
      <c r="K6448" s="64"/>
      <c r="L6448" s="64" t="s">
        <v>2300</v>
      </c>
    </row>
    <row r="6449" ht="21" customHeight="1" spans="1:12">
      <c r="A6449" s="65" t="s">
        <v>2675</v>
      </c>
      <c r="B6449" s="66" t="s">
        <v>2676</v>
      </c>
      <c r="C6449" s="66"/>
      <c r="D6449" s="65" t="s">
        <v>14</v>
      </c>
      <c r="E6449" s="65"/>
      <c r="F6449" s="65"/>
      <c r="G6449" s="65" t="s">
        <v>2392</v>
      </c>
      <c r="H6449" s="67">
        <v>0.9485</v>
      </c>
      <c r="I6449" s="67"/>
      <c r="J6449" s="70">
        <v>31.5</v>
      </c>
      <c r="K6449" s="70"/>
      <c r="L6449" s="70">
        <f>TRUNC(TRUNC(H6449,8)*J6449,2)</f>
        <v>29.87</v>
      </c>
    </row>
    <row r="6450" ht="15" customHeight="1" spans="1:12">
      <c r="A6450" s="65" t="s">
        <v>2395</v>
      </c>
      <c r="B6450" s="66" t="s">
        <v>2396</v>
      </c>
      <c r="C6450" s="66"/>
      <c r="D6450" s="65" t="s">
        <v>14</v>
      </c>
      <c r="E6450" s="65"/>
      <c r="F6450" s="65"/>
      <c r="G6450" s="65" t="s">
        <v>2392</v>
      </c>
      <c r="H6450" s="67">
        <v>0.2988</v>
      </c>
      <c r="I6450" s="67"/>
      <c r="J6450" s="70">
        <v>23.23</v>
      </c>
      <c r="K6450" s="70"/>
      <c r="L6450" s="70">
        <f>TRUNC(TRUNC(H6450,8)*J6450,2)</f>
        <v>6.94</v>
      </c>
    </row>
    <row r="6451" ht="18" customHeight="1" spans="1:12">
      <c r="A6451" s="2"/>
      <c r="B6451" s="2"/>
      <c r="C6451" s="2"/>
      <c r="D6451" s="2"/>
      <c r="E6451" s="2"/>
      <c r="F6451" s="2"/>
      <c r="G6451" s="2"/>
      <c r="H6451" s="68" t="s">
        <v>2393</v>
      </c>
      <c r="I6451" s="68"/>
      <c r="J6451" s="68"/>
      <c r="K6451" s="68"/>
      <c r="L6451" s="71">
        <f>SUM(L6449:L6450)</f>
        <v>36.81</v>
      </c>
    </row>
    <row r="6452" ht="15" customHeight="1" spans="1:12">
      <c r="A6452" s="2"/>
      <c r="B6452" s="2"/>
      <c r="C6452" s="2"/>
      <c r="D6452" s="2"/>
      <c r="E6452" s="2"/>
      <c r="F6452" s="2"/>
      <c r="G6452" s="2"/>
      <c r="H6452" s="69" t="s">
        <v>2318</v>
      </c>
      <c r="I6452" s="69"/>
      <c r="J6452" s="69"/>
      <c r="K6452" s="69"/>
      <c r="L6452" s="72">
        <f>SUM(L6447,L6451)</f>
        <v>308.27</v>
      </c>
    </row>
    <row r="6453" ht="9.95" customHeight="1" spans="1:12">
      <c r="A6453" s="2"/>
      <c r="B6453" s="2"/>
      <c r="C6453" s="2"/>
      <c r="D6453" s="2"/>
      <c r="E6453" s="2"/>
      <c r="F6453" s="2"/>
      <c r="G6453" s="2"/>
      <c r="H6453" s="61"/>
      <c r="I6453" s="61"/>
      <c r="J6453" s="61"/>
      <c r="K6453" s="61"/>
      <c r="L6453" s="61"/>
    </row>
    <row r="6454" ht="20.1" customHeight="1" spans="1:12">
      <c r="A6454" s="62" t="s">
        <v>4352</v>
      </c>
      <c r="B6454" s="62"/>
      <c r="C6454" s="62"/>
      <c r="D6454" s="62"/>
      <c r="E6454" s="62"/>
      <c r="F6454" s="62"/>
      <c r="G6454" s="62"/>
      <c r="H6454" s="62"/>
      <c r="I6454" s="62"/>
      <c r="J6454" s="62"/>
      <c r="K6454" s="62"/>
      <c r="L6454" s="62"/>
    </row>
    <row r="6455" ht="15" customHeight="1" spans="1:12">
      <c r="A6455" s="63" t="s">
        <v>2413</v>
      </c>
      <c r="B6455" s="63"/>
      <c r="C6455" s="63"/>
      <c r="D6455" s="64" t="s">
        <v>4</v>
      </c>
      <c r="E6455" s="64"/>
      <c r="F6455" s="64"/>
      <c r="G6455" s="64" t="s">
        <v>2297</v>
      </c>
      <c r="H6455" s="64" t="s">
        <v>2298</v>
      </c>
      <c r="I6455" s="64"/>
      <c r="J6455" s="64" t="s">
        <v>2299</v>
      </c>
      <c r="K6455" s="64"/>
      <c r="L6455" s="64" t="s">
        <v>2300</v>
      </c>
    </row>
    <row r="6456" ht="21" customHeight="1" spans="1:12">
      <c r="A6456" s="65" t="s">
        <v>4353</v>
      </c>
      <c r="B6456" s="66" t="s">
        <v>4354</v>
      </c>
      <c r="C6456" s="66"/>
      <c r="D6456" s="65" t="s">
        <v>14</v>
      </c>
      <c r="E6456" s="65"/>
      <c r="F6456" s="65"/>
      <c r="G6456" s="65" t="s">
        <v>35</v>
      </c>
      <c r="H6456" s="67">
        <v>1</v>
      </c>
      <c r="I6456" s="67"/>
      <c r="J6456" s="70">
        <v>183.47</v>
      </c>
      <c r="K6456" s="70"/>
      <c r="L6456" s="70">
        <f>TRUNC(TRUNC(H6456,8)*J6456,2)</f>
        <v>183.47</v>
      </c>
    </row>
    <row r="6457" ht="29.1" customHeight="1" spans="1:12">
      <c r="A6457" s="65" t="s">
        <v>4327</v>
      </c>
      <c r="B6457" s="66" t="s">
        <v>4328</v>
      </c>
      <c r="C6457" s="66"/>
      <c r="D6457" s="65" t="s">
        <v>14</v>
      </c>
      <c r="E6457" s="65"/>
      <c r="F6457" s="65"/>
      <c r="G6457" s="65" t="s">
        <v>35</v>
      </c>
      <c r="H6457" s="67">
        <v>6</v>
      </c>
      <c r="I6457" s="67"/>
      <c r="J6457" s="70">
        <v>17.71</v>
      </c>
      <c r="K6457" s="70"/>
      <c r="L6457" s="70">
        <f>TRUNC(TRUNC(H6457,8)*J6457,2)</f>
        <v>106.26</v>
      </c>
    </row>
    <row r="6458" ht="15" customHeight="1" spans="1:12">
      <c r="A6458" s="2"/>
      <c r="B6458" s="2"/>
      <c r="C6458" s="2"/>
      <c r="D6458" s="2"/>
      <c r="E6458" s="2"/>
      <c r="F6458" s="2"/>
      <c r="G6458" s="2"/>
      <c r="H6458" s="68" t="s">
        <v>2424</v>
      </c>
      <c r="I6458" s="68"/>
      <c r="J6458" s="68"/>
      <c r="K6458" s="68"/>
      <c r="L6458" s="71">
        <f>SUM(L6456:L6457)</f>
        <v>289.73</v>
      </c>
    </row>
    <row r="6459" ht="15" customHeight="1" spans="1:12">
      <c r="A6459" s="63" t="s">
        <v>2389</v>
      </c>
      <c r="B6459" s="63"/>
      <c r="C6459" s="63"/>
      <c r="D6459" s="64" t="s">
        <v>4</v>
      </c>
      <c r="E6459" s="64"/>
      <c r="F6459" s="64"/>
      <c r="G6459" s="64" t="s">
        <v>2297</v>
      </c>
      <c r="H6459" s="64" t="s">
        <v>2298</v>
      </c>
      <c r="I6459" s="64"/>
      <c r="J6459" s="64" t="s">
        <v>2299</v>
      </c>
      <c r="K6459" s="64"/>
      <c r="L6459" s="64" t="s">
        <v>2300</v>
      </c>
    </row>
    <row r="6460" ht="21" customHeight="1" spans="1:12">
      <c r="A6460" s="65" t="s">
        <v>2675</v>
      </c>
      <c r="B6460" s="66" t="s">
        <v>2676</v>
      </c>
      <c r="C6460" s="66"/>
      <c r="D6460" s="65" t="s">
        <v>14</v>
      </c>
      <c r="E6460" s="65"/>
      <c r="F6460" s="65"/>
      <c r="G6460" s="65" t="s">
        <v>2392</v>
      </c>
      <c r="H6460" s="67">
        <v>0.9485</v>
      </c>
      <c r="I6460" s="67"/>
      <c r="J6460" s="70">
        <v>31.5</v>
      </c>
      <c r="K6460" s="70"/>
      <c r="L6460" s="70">
        <f>TRUNC(TRUNC(H6460,8)*J6460,2)</f>
        <v>29.87</v>
      </c>
    </row>
    <row r="6461" ht="15" customHeight="1" spans="1:12">
      <c r="A6461" s="65" t="s">
        <v>2395</v>
      </c>
      <c r="B6461" s="66" t="s">
        <v>2396</v>
      </c>
      <c r="C6461" s="66"/>
      <c r="D6461" s="65" t="s">
        <v>14</v>
      </c>
      <c r="E6461" s="65"/>
      <c r="F6461" s="65"/>
      <c r="G6461" s="65" t="s">
        <v>2392</v>
      </c>
      <c r="H6461" s="67">
        <v>0.2988</v>
      </c>
      <c r="I6461" s="67"/>
      <c r="J6461" s="70">
        <v>23.23</v>
      </c>
      <c r="K6461" s="70"/>
      <c r="L6461" s="70">
        <f>TRUNC(TRUNC(H6461,8)*J6461,2)</f>
        <v>6.94</v>
      </c>
    </row>
    <row r="6462" ht="18" customHeight="1" spans="1:12">
      <c r="A6462" s="2"/>
      <c r="B6462" s="2"/>
      <c r="C6462" s="2"/>
      <c r="D6462" s="2"/>
      <c r="E6462" s="2"/>
      <c r="F6462" s="2"/>
      <c r="G6462" s="2"/>
      <c r="H6462" s="68" t="s">
        <v>2393</v>
      </c>
      <c r="I6462" s="68"/>
      <c r="J6462" s="68"/>
      <c r="K6462" s="68"/>
      <c r="L6462" s="71">
        <f>SUM(L6460:L6461)</f>
        <v>36.81</v>
      </c>
    </row>
    <row r="6463" ht="15" customHeight="1" spans="1:12">
      <c r="A6463" s="2"/>
      <c r="B6463" s="2"/>
      <c r="C6463" s="2"/>
      <c r="D6463" s="2"/>
      <c r="E6463" s="2"/>
      <c r="F6463" s="2"/>
      <c r="G6463" s="2"/>
      <c r="H6463" s="69" t="s">
        <v>2318</v>
      </c>
      <c r="I6463" s="69"/>
      <c r="J6463" s="69"/>
      <c r="K6463" s="69"/>
      <c r="L6463" s="72">
        <f>SUM(L6458,L6462)</f>
        <v>326.54</v>
      </c>
    </row>
    <row r="6464" ht="9.95" customHeight="1" spans="1:12">
      <c r="A6464" s="2"/>
      <c r="B6464" s="2"/>
      <c r="C6464" s="2"/>
      <c r="D6464" s="2"/>
      <c r="E6464" s="2"/>
      <c r="F6464" s="2"/>
      <c r="G6464" s="2"/>
      <c r="H6464" s="61"/>
      <c r="I6464" s="61"/>
      <c r="J6464" s="61"/>
      <c r="K6464" s="61"/>
      <c r="L6464" s="61"/>
    </row>
    <row r="6465" ht="20.1" customHeight="1" spans="1:12">
      <c r="A6465" s="62" t="s">
        <v>4355</v>
      </c>
      <c r="B6465" s="62"/>
      <c r="C6465" s="62"/>
      <c r="D6465" s="62"/>
      <c r="E6465" s="62"/>
      <c r="F6465" s="62"/>
      <c r="G6465" s="62"/>
      <c r="H6465" s="62"/>
      <c r="I6465" s="62"/>
      <c r="J6465" s="62"/>
      <c r="K6465" s="62"/>
      <c r="L6465" s="62"/>
    </row>
    <row r="6466" ht="15" customHeight="1" spans="1:12">
      <c r="A6466" s="63" t="s">
        <v>2413</v>
      </c>
      <c r="B6466" s="63"/>
      <c r="C6466" s="63"/>
      <c r="D6466" s="64" t="s">
        <v>4</v>
      </c>
      <c r="E6466" s="64"/>
      <c r="F6466" s="64"/>
      <c r="G6466" s="64" t="s">
        <v>2297</v>
      </c>
      <c r="H6466" s="64" t="s">
        <v>2298</v>
      </c>
      <c r="I6466" s="64"/>
      <c r="J6466" s="64" t="s">
        <v>2299</v>
      </c>
      <c r="K6466" s="64"/>
      <c r="L6466" s="64" t="s">
        <v>2300</v>
      </c>
    </row>
    <row r="6467" ht="21" customHeight="1" spans="1:12">
      <c r="A6467" s="65" t="s">
        <v>4356</v>
      </c>
      <c r="B6467" s="66" t="s">
        <v>4357</v>
      </c>
      <c r="C6467" s="66"/>
      <c r="D6467" s="65" t="s">
        <v>14</v>
      </c>
      <c r="E6467" s="65"/>
      <c r="F6467" s="65"/>
      <c r="G6467" s="65" t="s">
        <v>35</v>
      </c>
      <c r="H6467" s="67">
        <v>1</v>
      </c>
      <c r="I6467" s="67"/>
      <c r="J6467" s="70">
        <v>195.63</v>
      </c>
      <c r="K6467" s="70"/>
      <c r="L6467" s="70">
        <f>TRUNC(TRUNC(H6467,8)*J6467,2)</f>
        <v>195.63</v>
      </c>
    </row>
    <row r="6468" ht="29.1" customHeight="1" spans="1:12">
      <c r="A6468" s="65" t="s">
        <v>4327</v>
      </c>
      <c r="B6468" s="66" t="s">
        <v>4328</v>
      </c>
      <c r="C6468" s="66"/>
      <c r="D6468" s="65" t="s">
        <v>14</v>
      </c>
      <c r="E6468" s="65"/>
      <c r="F6468" s="65"/>
      <c r="G6468" s="65" t="s">
        <v>35</v>
      </c>
      <c r="H6468" s="67">
        <v>6</v>
      </c>
      <c r="I6468" s="67"/>
      <c r="J6468" s="70">
        <v>17.71</v>
      </c>
      <c r="K6468" s="70"/>
      <c r="L6468" s="70">
        <f>TRUNC(TRUNC(H6468,8)*J6468,2)</f>
        <v>106.26</v>
      </c>
    </row>
    <row r="6469" ht="15" customHeight="1" spans="1:12">
      <c r="A6469" s="2"/>
      <c r="B6469" s="2"/>
      <c r="C6469" s="2"/>
      <c r="D6469" s="2"/>
      <c r="E6469" s="2"/>
      <c r="F6469" s="2"/>
      <c r="G6469" s="2"/>
      <c r="H6469" s="68" t="s">
        <v>2424</v>
      </c>
      <c r="I6469" s="68"/>
      <c r="J6469" s="68"/>
      <c r="K6469" s="68"/>
      <c r="L6469" s="71">
        <f>SUM(L6467:L6468)</f>
        <v>301.89</v>
      </c>
    </row>
    <row r="6470" ht="15" customHeight="1" spans="1:12">
      <c r="A6470" s="63" t="s">
        <v>2389</v>
      </c>
      <c r="B6470" s="63"/>
      <c r="C6470" s="63"/>
      <c r="D6470" s="64" t="s">
        <v>4</v>
      </c>
      <c r="E6470" s="64"/>
      <c r="F6470" s="64"/>
      <c r="G6470" s="64" t="s">
        <v>2297</v>
      </c>
      <c r="H6470" s="64" t="s">
        <v>2298</v>
      </c>
      <c r="I6470" s="64"/>
      <c r="J6470" s="64" t="s">
        <v>2299</v>
      </c>
      <c r="K6470" s="64"/>
      <c r="L6470" s="64" t="s">
        <v>2300</v>
      </c>
    </row>
    <row r="6471" ht="21" customHeight="1" spans="1:12">
      <c r="A6471" s="65" t="s">
        <v>2675</v>
      </c>
      <c r="B6471" s="66" t="s">
        <v>2676</v>
      </c>
      <c r="C6471" s="66"/>
      <c r="D6471" s="65" t="s">
        <v>14</v>
      </c>
      <c r="E6471" s="65"/>
      <c r="F6471" s="65"/>
      <c r="G6471" s="65" t="s">
        <v>2392</v>
      </c>
      <c r="H6471" s="67">
        <v>0.9485</v>
      </c>
      <c r="I6471" s="67"/>
      <c r="J6471" s="70">
        <v>31.5</v>
      </c>
      <c r="K6471" s="70"/>
      <c r="L6471" s="70">
        <f>TRUNC(TRUNC(H6471,8)*J6471,2)</f>
        <v>29.87</v>
      </c>
    </row>
    <row r="6472" ht="15" customHeight="1" spans="1:12">
      <c r="A6472" s="65" t="s">
        <v>2395</v>
      </c>
      <c r="B6472" s="66" t="s">
        <v>2396</v>
      </c>
      <c r="C6472" s="66"/>
      <c r="D6472" s="65" t="s">
        <v>14</v>
      </c>
      <c r="E6472" s="65"/>
      <c r="F6472" s="65"/>
      <c r="G6472" s="65" t="s">
        <v>2392</v>
      </c>
      <c r="H6472" s="67">
        <v>0.2988</v>
      </c>
      <c r="I6472" s="67"/>
      <c r="J6472" s="70">
        <v>23.23</v>
      </c>
      <c r="K6472" s="70"/>
      <c r="L6472" s="70">
        <f>TRUNC(TRUNC(H6472,8)*J6472,2)</f>
        <v>6.94</v>
      </c>
    </row>
    <row r="6473" ht="18" customHeight="1" spans="1:12">
      <c r="A6473" s="2"/>
      <c r="B6473" s="2"/>
      <c r="C6473" s="2"/>
      <c r="D6473" s="2"/>
      <c r="E6473" s="2"/>
      <c r="F6473" s="2"/>
      <c r="G6473" s="2"/>
      <c r="H6473" s="68" t="s">
        <v>2393</v>
      </c>
      <c r="I6473" s="68"/>
      <c r="J6473" s="68"/>
      <c r="K6473" s="68"/>
      <c r="L6473" s="71">
        <f>SUM(L6471:L6472)</f>
        <v>36.81</v>
      </c>
    </row>
    <row r="6474" ht="15" customHeight="1" spans="1:12">
      <c r="A6474" s="2"/>
      <c r="B6474" s="2"/>
      <c r="C6474" s="2"/>
      <c r="D6474" s="2"/>
      <c r="E6474" s="2"/>
      <c r="F6474" s="2"/>
      <c r="G6474" s="2"/>
      <c r="H6474" s="69" t="s">
        <v>2318</v>
      </c>
      <c r="I6474" s="69"/>
      <c r="J6474" s="69"/>
      <c r="K6474" s="69"/>
      <c r="L6474" s="72">
        <f>SUM(L6469,L6473)</f>
        <v>338.7</v>
      </c>
    </row>
    <row r="6475" ht="9.95" customHeight="1" spans="1:12">
      <c r="A6475" s="2"/>
      <c r="B6475" s="2"/>
      <c r="C6475" s="2"/>
      <c r="D6475" s="2"/>
      <c r="E6475" s="2"/>
      <c r="F6475" s="2"/>
      <c r="G6475" s="2"/>
      <c r="H6475" s="61"/>
      <c r="I6475" s="61"/>
      <c r="J6475" s="61"/>
      <c r="K6475" s="61"/>
      <c r="L6475" s="61"/>
    </row>
    <row r="6476" ht="20.1" customHeight="1" spans="1:12">
      <c r="A6476" s="62" t="s">
        <v>4358</v>
      </c>
      <c r="B6476" s="62"/>
      <c r="C6476" s="62"/>
      <c r="D6476" s="62"/>
      <c r="E6476" s="62"/>
      <c r="F6476" s="62"/>
      <c r="G6476" s="62"/>
      <c r="H6476" s="62"/>
      <c r="I6476" s="62"/>
      <c r="J6476" s="62"/>
      <c r="K6476" s="62"/>
      <c r="L6476" s="62"/>
    </row>
    <row r="6477" ht="15" customHeight="1" spans="1:12">
      <c r="A6477" s="63" t="s">
        <v>2413</v>
      </c>
      <c r="B6477" s="63"/>
      <c r="C6477" s="63"/>
      <c r="D6477" s="64" t="s">
        <v>4</v>
      </c>
      <c r="E6477" s="64"/>
      <c r="F6477" s="64"/>
      <c r="G6477" s="64" t="s">
        <v>2297</v>
      </c>
      <c r="H6477" s="64" t="s">
        <v>2298</v>
      </c>
      <c r="I6477" s="64"/>
      <c r="J6477" s="64" t="s">
        <v>2299</v>
      </c>
      <c r="K6477" s="64"/>
      <c r="L6477" s="64" t="s">
        <v>2300</v>
      </c>
    </row>
    <row r="6478" ht="15" customHeight="1" spans="1:12">
      <c r="A6478" s="65" t="s">
        <v>4276</v>
      </c>
      <c r="B6478" s="66" t="s">
        <v>4277</v>
      </c>
      <c r="C6478" s="66"/>
      <c r="D6478" s="65" t="s">
        <v>14</v>
      </c>
      <c r="E6478" s="65"/>
      <c r="F6478" s="65"/>
      <c r="G6478" s="65" t="s">
        <v>35</v>
      </c>
      <c r="H6478" s="67">
        <v>0.021</v>
      </c>
      <c r="I6478" s="67"/>
      <c r="J6478" s="70">
        <v>3.07</v>
      </c>
      <c r="K6478" s="70"/>
      <c r="L6478" s="70">
        <f>TRUNC(TRUNC(H6478,8)*J6478,2)</f>
        <v>0.06</v>
      </c>
    </row>
    <row r="6479" ht="21" customHeight="1" spans="1:12">
      <c r="A6479" s="65" t="s">
        <v>4359</v>
      </c>
      <c r="B6479" s="66" t="s">
        <v>4360</v>
      </c>
      <c r="C6479" s="66"/>
      <c r="D6479" s="65" t="s">
        <v>14</v>
      </c>
      <c r="E6479" s="65"/>
      <c r="F6479" s="65"/>
      <c r="G6479" s="65" t="s">
        <v>35</v>
      </c>
      <c r="H6479" s="67">
        <v>1</v>
      </c>
      <c r="I6479" s="67"/>
      <c r="J6479" s="70">
        <v>146.35</v>
      </c>
      <c r="K6479" s="70"/>
      <c r="L6479" s="70">
        <f>TRUNC(TRUNC(H6479,8)*J6479,2)</f>
        <v>146.35</v>
      </c>
    </row>
    <row r="6480" ht="15" customHeight="1" spans="1:12">
      <c r="A6480" s="2"/>
      <c r="B6480" s="2"/>
      <c r="C6480" s="2"/>
      <c r="D6480" s="2"/>
      <c r="E6480" s="2"/>
      <c r="F6480" s="2"/>
      <c r="G6480" s="2"/>
      <c r="H6480" s="68" t="s">
        <v>2424</v>
      </c>
      <c r="I6480" s="68"/>
      <c r="J6480" s="68"/>
      <c r="K6480" s="68"/>
      <c r="L6480" s="71">
        <f>SUM(L6478:L6479)</f>
        <v>146.41</v>
      </c>
    </row>
    <row r="6481" ht="15" customHeight="1" spans="1:12">
      <c r="A6481" s="63" t="s">
        <v>2389</v>
      </c>
      <c r="B6481" s="63"/>
      <c r="C6481" s="63"/>
      <c r="D6481" s="64" t="s">
        <v>4</v>
      </c>
      <c r="E6481" s="64"/>
      <c r="F6481" s="64"/>
      <c r="G6481" s="64" t="s">
        <v>2297</v>
      </c>
      <c r="H6481" s="64" t="s">
        <v>2298</v>
      </c>
      <c r="I6481" s="64"/>
      <c r="J6481" s="64" t="s">
        <v>2299</v>
      </c>
      <c r="K6481" s="64"/>
      <c r="L6481" s="64" t="s">
        <v>2300</v>
      </c>
    </row>
    <row r="6482" ht="21" customHeight="1" spans="1:12">
      <c r="A6482" s="65" t="s">
        <v>2675</v>
      </c>
      <c r="B6482" s="66" t="s">
        <v>2676</v>
      </c>
      <c r="C6482" s="66"/>
      <c r="D6482" s="65" t="s">
        <v>14</v>
      </c>
      <c r="E6482" s="65"/>
      <c r="F6482" s="65"/>
      <c r="G6482" s="65" t="s">
        <v>2392</v>
      </c>
      <c r="H6482" s="67">
        <v>0.096</v>
      </c>
      <c r="I6482" s="67"/>
      <c r="J6482" s="70">
        <v>31.5</v>
      </c>
      <c r="K6482" s="70"/>
      <c r="L6482" s="70">
        <f>TRUNC(TRUNC(H6482,8)*J6482,2)</f>
        <v>3.02</v>
      </c>
    </row>
    <row r="6483" ht="15" customHeight="1" spans="1:12">
      <c r="A6483" s="65" t="s">
        <v>2395</v>
      </c>
      <c r="B6483" s="66" t="s">
        <v>2396</v>
      </c>
      <c r="C6483" s="66"/>
      <c r="D6483" s="65" t="s">
        <v>14</v>
      </c>
      <c r="E6483" s="65"/>
      <c r="F6483" s="65"/>
      <c r="G6483" s="65" t="s">
        <v>2392</v>
      </c>
      <c r="H6483" s="67">
        <v>0.0303</v>
      </c>
      <c r="I6483" s="67"/>
      <c r="J6483" s="70">
        <v>23.23</v>
      </c>
      <c r="K6483" s="70"/>
      <c r="L6483" s="70">
        <f>TRUNC(TRUNC(H6483,8)*J6483,2)</f>
        <v>0.7</v>
      </c>
    </row>
    <row r="6484" ht="18" customHeight="1" spans="1:12">
      <c r="A6484" s="2"/>
      <c r="B6484" s="2"/>
      <c r="C6484" s="2"/>
      <c r="D6484" s="2"/>
      <c r="E6484" s="2"/>
      <c r="F6484" s="2"/>
      <c r="G6484" s="2"/>
      <c r="H6484" s="68" t="s">
        <v>2393</v>
      </c>
      <c r="I6484" s="68"/>
      <c r="J6484" s="68"/>
      <c r="K6484" s="68"/>
      <c r="L6484" s="71">
        <f>SUM(L6482:L6483)</f>
        <v>3.72</v>
      </c>
    </row>
    <row r="6485" ht="15" customHeight="1" spans="1:12">
      <c r="A6485" s="2"/>
      <c r="B6485" s="2"/>
      <c r="C6485" s="2"/>
      <c r="D6485" s="2"/>
      <c r="E6485" s="2"/>
      <c r="F6485" s="2"/>
      <c r="G6485" s="2"/>
      <c r="H6485" s="69" t="s">
        <v>2318</v>
      </c>
      <c r="I6485" s="69"/>
      <c r="J6485" s="69"/>
      <c r="K6485" s="69"/>
      <c r="L6485" s="72">
        <f>SUM(L6480,L6484)</f>
        <v>150.13</v>
      </c>
    </row>
    <row r="6486" ht="9.95" customHeight="1" spans="1:12">
      <c r="A6486" s="2"/>
      <c r="B6486" s="2"/>
      <c r="C6486" s="2"/>
      <c r="D6486" s="2"/>
      <c r="E6486" s="2"/>
      <c r="F6486" s="2"/>
      <c r="G6486" s="2"/>
      <c r="H6486" s="61"/>
      <c r="I6486" s="61"/>
      <c r="J6486" s="61"/>
      <c r="K6486" s="61"/>
      <c r="L6486" s="61"/>
    </row>
    <row r="6487" ht="20.1" customHeight="1" spans="1:12">
      <c r="A6487" s="62" t="s">
        <v>4361</v>
      </c>
      <c r="B6487" s="62"/>
      <c r="C6487" s="62"/>
      <c r="D6487" s="62"/>
      <c r="E6487" s="62"/>
      <c r="F6487" s="62"/>
      <c r="G6487" s="62"/>
      <c r="H6487" s="62"/>
      <c r="I6487" s="62"/>
      <c r="J6487" s="62"/>
      <c r="K6487" s="62"/>
      <c r="L6487" s="62"/>
    </row>
    <row r="6488" ht="15" customHeight="1" spans="1:12">
      <c r="A6488" s="63" t="s">
        <v>2413</v>
      </c>
      <c r="B6488" s="63"/>
      <c r="C6488" s="63"/>
      <c r="D6488" s="64" t="s">
        <v>4</v>
      </c>
      <c r="E6488" s="64"/>
      <c r="F6488" s="64"/>
      <c r="G6488" s="64" t="s">
        <v>2297</v>
      </c>
      <c r="H6488" s="64" t="s">
        <v>2298</v>
      </c>
      <c r="I6488" s="64"/>
      <c r="J6488" s="64" t="s">
        <v>2299</v>
      </c>
      <c r="K6488" s="64"/>
      <c r="L6488" s="64" t="s">
        <v>2300</v>
      </c>
    </row>
    <row r="6489" ht="15" customHeight="1" spans="1:12">
      <c r="A6489" s="65" t="s">
        <v>4276</v>
      </c>
      <c r="B6489" s="66" t="s">
        <v>4277</v>
      </c>
      <c r="C6489" s="66"/>
      <c r="D6489" s="65" t="s">
        <v>14</v>
      </c>
      <c r="E6489" s="65"/>
      <c r="F6489" s="65"/>
      <c r="G6489" s="65" t="s">
        <v>35</v>
      </c>
      <c r="H6489" s="67">
        <v>0.042</v>
      </c>
      <c r="I6489" s="67"/>
      <c r="J6489" s="70">
        <v>3.07</v>
      </c>
      <c r="K6489" s="70"/>
      <c r="L6489" s="70">
        <f>ROUND(ROUND(H6489,8)*J6489,2)</f>
        <v>0.13</v>
      </c>
    </row>
    <row r="6490" ht="29.1" customHeight="1" spans="1:12">
      <c r="A6490" s="65" t="s">
        <v>4362</v>
      </c>
      <c r="B6490" s="66" t="s">
        <v>4363</v>
      </c>
      <c r="C6490" s="66"/>
      <c r="D6490" s="65" t="s">
        <v>14</v>
      </c>
      <c r="E6490" s="65"/>
      <c r="F6490" s="65"/>
      <c r="G6490" s="65" t="s">
        <v>35</v>
      </c>
      <c r="H6490" s="67">
        <v>1</v>
      </c>
      <c r="I6490" s="67"/>
      <c r="J6490" s="70">
        <v>343.37</v>
      </c>
      <c r="K6490" s="70"/>
      <c r="L6490" s="70">
        <f>ROUND(ROUND(H6490,8)*J6490,2)</f>
        <v>343.37</v>
      </c>
    </row>
    <row r="6491" ht="15" customHeight="1" spans="1:12">
      <c r="A6491" s="2"/>
      <c r="B6491" s="2"/>
      <c r="C6491" s="2"/>
      <c r="D6491" s="2"/>
      <c r="E6491" s="2"/>
      <c r="F6491" s="2"/>
      <c r="G6491" s="2"/>
      <c r="H6491" s="68" t="s">
        <v>2424</v>
      </c>
      <c r="I6491" s="68"/>
      <c r="J6491" s="68"/>
      <c r="K6491" s="68"/>
      <c r="L6491" s="71">
        <f>SUM(L6489:L6490)</f>
        <v>343.5</v>
      </c>
    </row>
    <row r="6492" ht="15" customHeight="1" spans="1:12">
      <c r="A6492" s="63" t="s">
        <v>2389</v>
      </c>
      <c r="B6492" s="63"/>
      <c r="C6492" s="63"/>
      <c r="D6492" s="64" t="s">
        <v>4</v>
      </c>
      <c r="E6492" s="64"/>
      <c r="F6492" s="64"/>
      <c r="G6492" s="64" t="s">
        <v>2297</v>
      </c>
      <c r="H6492" s="64" t="s">
        <v>2298</v>
      </c>
      <c r="I6492" s="64"/>
      <c r="J6492" s="64" t="s">
        <v>2299</v>
      </c>
      <c r="K6492" s="64"/>
      <c r="L6492" s="64" t="s">
        <v>2300</v>
      </c>
    </row>
    <row r="6493" ht="21" customHeight="1" spans="1:12">
      <c r="A6493" s="65" t="s">
        <v>2675</v>
      </c>
      <c r="B6493" s="66" t="s">
        <v>2676</v>
      </c>
      <c r="C6493" s="66"/>
      <c r="D6493" s="65" t="s">
        <v>14</v>
      </c>
      <c r="E6493" s="65"/>
      <c r="F6493" s="65"/>
      <c r="G6493" s="65" t="s">
        <v>2392</v>
      </c>
      <c r="H6493" s="67">
        <v>0.463</v>
      </c>
      <c r="I6493" s="67"/>
      <c r="J6493" s="70">
        <v>31.5</v>
      </c>
      <c r="K6493" s="70"/>
      <c r="L6493" s="70">
        <f>ROUND(ROUND(H6493,8)*J6493,2)</f>
        <v>14.58</v>
      </c>
    </row>
    <row r="6494" ht="15" customHeight="1" spans="1:12">
      <c r="A6494" s="65" t="s">
        <v>2395</v>
      </c>
      <c r="B6494" s="66" t="s">
        <v>2396</v>
      </c>
      <c r="C6494" s="66"/>
      <c r="D6494" s="65" t="s">
        <v>14</v>
      </c>
      <c r="E6494" s="65"/>
      <c r="F6494" s="65"/>
      <c r="G6494" s="65" t="s">
        <v>2392</v>
      </c>
      <c r="H6494" s="67">
        <v>0.1459</v>
      </c>
      <c r="I6494" s="67"/>
      <c r="J6494" s="70">
        <v>23.23</v>
      </c>
      <c r="K6494" s="70"/>
      <c r="L6494" s="70">
        <f>ROUND(ROUND(H6494,8)*J6494,2)</f>
        <v>3.39</v>
      </c>
    </row>
    <row r="6495" ht="18" customHeight="1" spans="1:12">
      <c r="A6495" s="2"/>
      <c r="B6495" s="2"/>
      <c r="C6495" s="2"/>
      <c r="D6495" s="2"/>
      <c r="E6495" s="2"/>
      <c r="F6495" s="2"/>
      <c r="G6495" s="2"/>
      <c r="H6495" s="68" t="s">
        <v>2393</v>
      </c>
      <c r="I6495" s="68"/>
      <c r="J6495" s="68"/>
      <c r="K6495" s="68"/>
      <c r="L6495" s="71">
        <f>SUM(L6493:L6494)</f>
        <v>17.97</v>
      </c>
    </row>
    <row r="6496" ht="15" customHeight="1" spans="1:12">
      <c r="A6496" s="93" t="s">
        <v>4364</v>
      </c>
      <c r="B6496" s="93"/>
      <c r="C6496" s="93"/>
      <c r="D6496" s="93"/>
      <c r="E6496" s="2"/>
      <c r="F6496" s="2"/>
      <c r="G6496" s="2"/>
      <c r="H6496" s="69" t="s">
        <v>2318</v>
      </c>
      <c r="I6496" s="69"/>
      <c r="J6496" s="69"/>
      <c r="K6496" s="69"/>
      <c r="L6496" s="72">
        <v>361.47</v>
      </c>
    </row>
    <row r="6497" ht="9" customHeight="1" spans="1:12">
      <c r="A6497" s="93"/>
      <c r="B6497" s="93"/>
      <c r="C6497" s="93"/>
      <c r="D6497" s="93"/>
      <c r="E6497" s="2"/>
      <c r="F6497" s="2"/>
      <c r="G6497" s="2"/>
      <c r="H6497" s="2"/>
      <c r="I6497" s="2"/>
      <c r="J6497" s="2"/>
      <c r="K6497" s="2"/>
      <c r="L6497" s="2"/>
    </row>
    <row r="6498" ht="9.95" customHeight="1" spans="1:12">
      <c r="A6498" s="2"/>
      <c r="B6498" s="2"/>
      <c r="C6498" s="2"/>
      <c r="D6498" s="2"/>
      <c r="E6498" s="2"/>
      <c r="F6498" s="2"/>
      <c r="G6498" s="2"/>
      <c r="H6498" s="61"/>
      <c r="I6498" s="61"/>
      <c r="J6498" s="61"/>
      <c r="K6498" s="61"/>
      <c r="L6498" s="61"/>
    </row>
    <row r="6499" ht="20.1" customHeight="1" spans="1:12">
      <c r="A6499" s="62" t="s">
        <v>4365</v>
      </c>
      <c r="B6499" s="62"/>
      <c r="C6499" s="62"/>
      <c r="D6499" s="62"/>
      <c r="E6499" s="62"/>
      <c r="F6499" s="62"/>
      <c r="G6499" s="62"/>
      <c r="H6499" s="62"/>
      <c r="I6499" s="62"/>
      <c r="J6499" s="62"/>
      <c r="K6499" s="62"/>
      <c r="L6499" s="62"/>
    </row>
    <row r="6500" ht="15" customHeight="1" spans="1:12">
      <c r="A6500" s="63" t="s">
        <v>2413</v>
      </c>
      <c r="B6500" s="63"/>
      <c r="C6500" s="63"/>
      <c r="D6500" s="64" t="s">
        <v>4</v>
      </c>
      <c r="E6500" s="64"/>
      <c r="F6500" s="64"/>
      <c r="G6500" s="64" t="s">
        <v>2297</v>
      </c>
      <c r="H6500" s="64" t="s">
        <v>2298</v>
      </c>
      <c r="I6500" s="64"/>
      <c r="J6500" s="64" t="s">
        <v>2299</v>
      </c>
      <c r="K6500" s="64"/>
      <c r="L6500" s="64" t="s">
        <v>2300</v>
      </c>
    </row>
    <row r="6501" ht="15" customHeight="1" spans="1:12">
      <c r="A6501" s="65" t="s">
        <v>4276</v>
      </c>
      <c r="B6501" s="66" t="s">
        <v>4277</v>
      </c>
      <c r="C6501" s="66"/>
      <c r="D6501" s="65" t="s">
        <v>14</v>
      </c>
      <c r="E6501" s="65"/>
      <c r="F6501" s="65"/>
      <c r="G6501" s="65" t="s">
        <v>35</v>
      </c>
      <c r="H6501" s="67">
        <v>0.042</v>
      </c>
      <c r="I6501" s="67"/>
      <c r="J6501" s="70">
        <v>3.07</v>
      </c>
      <c r="K6501" s="70"/>
      <c r="L6501" s="70">
        <f>ROUND(ROUND(H6501,8)*J6501,2)</f>
        <v>0.13</v>
      </c>
    </row>
    <row r="6502" ht="29.1" customHeight="1" spans="1:12">
      <c r="A6502" s="65" t="s">
        <v>4366</v>
      </c>
      <c r="B6502" s="66" t="s">
        <v>1922</v>
      </c>
      <c r="C6502" s="66"/>
      <c r="D6502" s="65" t="s">
        <v>3081</v>
      </c>
      <c r="E6502" s="65"/>
      <c r="F6502" s="65"/>
      <c r="G6502" s="65" t="s">
        <v>35</v>
      </c>
      <c r="H6502" s="67">
        <v>1</v>
      </c>
      <c r="I6502" s="67"/>
      <c r="J6502" s="70">
        <v>155.44</v>
      </c>
      <c r="K6502" s="70"/>
      <c r="L6502" s="70">
        <f>ROUND(ROUND(H6502,8)*J6502,2)</f>
        <v>155.44</v>
      </c>
    </row>
    <row r="6503" ht="15" customHeight="1" spans="1:12">
      <c r="A6503" s="2"/>
      <c r="B6503" s="2"/>
      <c r="C6503" s="2"/>
      <c r="D6503" s="2"/>
      <c r="E6503" s="2"/>
      <c r="F6503" s="2"/>
      <c r="G6503" s="2"/>
      <c r="H6503" s="68" t="s">
        <v>2424</v>
      </c>
      <c r="I6503" s="68"/>
      <c r="J6503" s="68"/>
      <c r="K6503" s="68"/>
      <c r="L6503" s="71">
        <f>SUM(L6501:L6502)</f>
        <v>155.57</v>
      </c>
    </row>
    <row r="6504" ht="15" customHeight="1" spans="1:12">
      <c r="A6504" s="63" t="s">
        <v>2389</v>
      </c>
      <c r="B6504" s="63"/>
      <c r="C6504" s="63"/>
      <c r="D6504" s="64" t="s">
        <v>4</v>
      </c>
      <c r="E6504" s="64"/>
      <c r="F6504" s="64"/>
      <c r="G6504" s="64" t="s">
        <v>2297</v>
      </c>
      <c r="H6504" s="64" t="s">
        <v>2298</v>
      </c>
      <c r="I6504" s="64"/>
      <c r="J6504" s="64" t="s">
        <v>2299</v>
      </c>
      <c r="K6504" s="64"/>
      <c r="L6504" s="64" t="s">
        <v>2300</v>
      </c>
    </row>
    <row r="6505" ht="21" customHeight="1" spans="1:12">
      <c r="A6505" s="65" t="s">
        <v>2675</v>
      </c>
      <c r="B6505" s="66" t="s">
        <v>2676</v>
      </c>
      <c r="C6505" s="66"/>
      <c r="D6505" s="65" t="s">
        <v>14</v>
      </c>
      <c r="E6505" s="65"/>
      <c r="F6505" s="65"/>
      <c r="G6505" s="65" t="s">
        <v>2392</v>
      </c>
      <c r="H6505" s="67">
        <v>0.463</v>
      </c>
      <c r="I6505" s="67"/>
      <c r="J6505" s="70">
        <v>31.5</v>
      </c>
      <c r="K6505" s="70"/>
      <c r="L6505" s="70">
        <f>ROUND(ROUND(H6505,8)*J6505,2)</f>
        <v>14.58</v>
      </c>
    </row>
    <row r="6506" ht="15" customHeight="1" spans="1:12">
      <c r="A6506" s="65" t="s">
        <v>2395</v>
      </c>
      <c r="B6506" s="66" t="s">
        <v>2396</v>
      </c>
      <c r="C6506" s="66"/>
      <c r="D6506" s="65" t="s">
        <v>14</v>
      </c>
      <c r="E6506" s="65"/>
      <c r="F6506" s="65"/>
      <c r="G6506" s="65" t="s">
        <v>2392</v>
      </c>
      <c r="H6506" s="67">
        <v>0.1459</v>
      </c>
      <c r="I6506" s="67"/>
      <c r="J6506" s="70">
        <v>23.23</v>
      </c>
      <c r="K6506" s="70"/>
      <c r="L6506" s="70">
        <f>ROUND(ROUND(H6506,8)*J6506,2)</f>
        <v>3.39</v>
      </c>
    </row>
    <row r="6507" ht="18" customHeight="1" spans="1:12">
      <c r="A6507" s="2"/>
      <c r="B6507" s="2"/>
      <c r="C6507" s="2"/>
      <c r="D6507" s="2"/>
      <c r="E6507" s="2"/>
      <c r="F6507" s="2"/>
      <c r="G6507" s="2"/>
      <c r="H6507" s="68" t="s">
        <v>2393</v>
      </c>
      <c r="I6507" s="68"/>
      <c r="J6507" s="68"/>
      <c r="K6507" s="68"/>
      <c r="L6507" s="71">
        <f>SUM(L6505:L6506)</f>
        <v>17.97</v>
      </c>
    </row>
    <row r="6508" ht="15" customHeight="1" spans="1:12">
      <c r="A6508" s="93" t="s">
        <v>4367</v>
      </c>
      <c r="B6508" s="93"/>
      <c r="C6508" s="93"/>
      <c r="D6508" s="93"/>
      <c r="E6508" s="2"/>
      <c r="F6508" s="2"/>
      <c r="G6508" s="2"/>
      <c r="H6508" s="69" t="s">
        <v>2318</v>
      </c>
      <c r="I6508" s="69"/>
      <c r="J6508" s="69"/>
      <c r="K6508" s="69"/>
      <c r="L6508" s="72">
        <v>173.54</v>
      </c>
    </row>
    <row r="6509" ht="9" customHeight="1" spans="1:12">
      <c r="A6509" s="93"/>
      <c r="B6509" s="93"/>
      <c r="C6509" s="93"/>
      <c r="D6509" s="93"/>
      <c r="E6509" s="2"/>
      <c r="F6509" s="2"/>
      <c r="G6509" s="2"/>
      <c r="H6509" s="2"/>
      <c r="I6509" s="2"/>
      <c r="J6509" s="2"/>
      <c r="K6509" s="2"/>
      <c r="L6509" s="2"/>
    </row>
    <row r="6510" ht="9.95" customHeight="1" spans="1:12">
      <c r="A6510" s="2"/>
      <c r="B6510" s="2"/>
      <c r="C6510" s="2"/>
      <c r="D6510" s="2"/>
      <c r="E6510" s="2"/>
      <c r="F6510" s="2"/>
      <c r="G6510" s="2"/>
      <c r="H6510" s="61"/>
      <c r="I6510" s="61"/>
      <c r="J6510" s="61"/>
      <c r="K6510" s="61"/>
      <c r="L6510" s="61"/>
    </row>
    <row r="6511" ht="20.1" customHeight="1" spans="1:12">
      <c r="A6511" s="62" t="s">
        <v>4368</v>
      </c>
      <c r="B6511" s="62"/>
      <c r="C6511" s="62"/>
      <c r="D6511" s="62"/>
      <c r="E6511" s="62"/>
      <c r="F6511" s="62"/>
      <c r="G6511" s="62"/>
      <c r="H6511" s="62"/>
      <c r="I6511" s="62"/>
      <c r="J6511" s="62"/>
      <c r="K6511" s="62"/>
      <c r="L6511" s="62"/>
    </row>
    <row r="6512" ht="15" customHeight="1" spans="1:12">
      <c r="A6512" s="63" t="s">
        <v>2413</v>
      </c>
      <c r="B6512" s="63"/>
      <c r="C6512" s="63"/>
      <c r="D6512" s="64" t="s">
        <v>4</v>
      </c>
      <c r="E6512" s="64"/>
      <c r="F6512" s="64"/>
      <c r="G6512" s="64" t="s">
        <v>2297</v>
      </c>
      <c r="H6512" s="64" t="s">
        <v>2298</v>
      </c>
      <c r="I6512" s="64"/>
      <c r="J6512" s="64" t="s">
        <v>2299</v>
      </c>
      <c r="K6512" s="64"/>
      <c r="L6512" s="64" t="s">
        <v>2300</v>
      </c>
    </row>
    <row r="6513" ht="21" customHeight="1" spans="1:12">
      <c r="A6513" s="65" t="s">
        <v>4369</v>
      </c>
      <c r="B6513" s="66" t="s">
        <v>4370</v>
      </c>
      <c r="C6513" s="66"/>
      <c r="D6513" s="65" t="s">
        <v>14</v>
      </c>
      <c r="E6513" s="65"/>
      <c r="F6513" s="65"/>
      <c r="G6513" s="65" t="s">
        <v>35</v>
      </c>
      <c r="H6513" s="67">
        <v>1</v>
      </c>
      <c r="I6513" s="67"/>
      <c r="J6513" s="70">
        <v>180.8</v>
      </c>
      <c r="K6513" s="70"/>
      <c r="L6513" s="70">
        <f>ROUND(ROUND(H6513,8)*J6513,2)</f>
        <v>180.8</v>
      </c>
    </row>
    <row r="6514" ht="15" customHeight="1" spans="1:12">
      <c r="A6514" s="65" t="s">
        <v>4276</v>
      </c>
      <c r="B6514" s="66" t="s">
        <v>4277</v>
      </c>
      <c r="C6514" s="66"/>
      <c r="D6514" s="65" t="s">
        <v>14</v>
      </c>
      <c r="E6514" s="65"/>
      <c r="F6514" s="65"/>
      <c r="G6514" s="65" t="s">
        <v>35</v>
      </c>
      <c r="H6514" s="67">
        <v>0.021</v>
      </c>
      <c r="I6514" s="67"/>
      <c r="J6514" s="70">
        <v>3.07</v>
      </c>
      <c r="K6514" s="70"/>
      <c r="L6514" s="70">
        <f>ROUND(ROUND(H6514,8)*J6514,2)</f>
        <v>0.06</v>
      </c>
    </row>
    <row r="6515" ht="15" customHeight="1" spans="1:12">
      <c r="A6515" s="2"/>
      <c r="B6515" s="2"/>
      <c r="C6515" s="2"/>
      <c r="D6515" s="2"/>
      <c r="E6515" s="2"/>
      <c r="F6515" s="2"/>
      <c r="G6515" s="2"/>
      <c r="H6515" s="68" t="s">
        <v>2424</v>
      </c>
      <c r="I6515" s="68"/>
      <c r="J6515" s="68"/>
      <c r="K6515" s="68"/>
      <c r="L6515" s="71">
        <f>SUM(L6513:L6514)</f>
        <v>180.86</v>
      </c>
    </row>
    <row r="6516" ht="15" customHeight="1" spans="1:12">
      <c r="A6516" s="63" t="s">
        <v>2389</v>
      </c>
      <c r="B6516" s="63"/>
      <c r="C6516" s="63"/>
      <c r="D6516" s="64" t="s">
        <v>4</v>
      </c>
      <c r="E6516" s="64"/>
      <c r="F6516" s="64"/>
      <c r="G6516" s="64" t="s">
        <v>2297</v>
      </c>
      <c r="H6516" s="64" t="s">
        <v>2298</v>
      </c>
      <c r="I6516" s="64"/>
      <c r="J6516" s="64" t="s">
        <v>2299</v>
      </c>
      <c r="K6516" s="64"/>
      <c r="L6516" s="64" t="s">
        <v>2300</v>
      </c>
    </row>
    <row r="6517" ht="21" customHeight="1" spans="1:12">
      <c r="A6517" s="65" t="s">
        <v>2675</v>
      </c>
      <c r="B6517" s="66" t="s">
        <v>2676</v>
      </c>
      <c r="C6517" s="66"/>
      <c r="D6517" s="65" t="s">
        <v>14</v>
      </c>
      <c r="E6517" s="65"/>
      <c r="F6517" s="65"/>
      <c r="G6517" s="65" t="s">
        <v>2392</v>
      </c>
      <c r="H6517" s="67">
        <v>0.4467</v>
      </c>
      <c r="I6517" s="67"/>
      <c r="J6517" s="70">
        <v>31.5</v>
      </c>
      <c r="K6517" s="70"/>
      <c r="L6517" s="70">
        <f>ROUND(ROUND(H6517,8)*J6517,2)</f>
        <v>14.07</v>
      </c>
    </row>
    <row r="6518" ht="15" customHeight="1" spans="1:12">
      <c r="A6518" s="65" t="s">
        <v>2395</v>
      </c>
      <c r="B6518" s="66" t="s">
        <v>2396</v>
      </c>
      <c r="C6518" s="66"/>
      <c r="D6518" s="65" t="s">
        <v>14</v>
      </c>
      <c r="E6518" s="65"/>
      <c r="F6518" s="65"/>
      <c r="G6518" s="65" t="s">
        <v>2392</v>
      </c>
      <c r="H6518" s="67">
        <v>0.1407</v>
      </c>
      <c r="I6518" s="67"/>
      <c r="J6518" s="70">
        <v>23.23</v>
      </c>
      <c r="K6518" s="70"/>
      <c r="L6518" s="70">
        <f>ROUND(ROUND(H6518,8)*J6518,2)</f>
        <v>3.27</v>
      </c>
    </row>
    <row r="6519" ht="18" customHeight="1" spans="1:12">
      <c r="A6519" s="2"/>
      <c r="B6519" s="2"/>
      <c r="C6519" s="2"/>
      <c r="D6519" s="2"/>
      <c r="E6519" s="2"/>
      <c r="F6519" s="2"/>
      <c r="G6519" s="2"/>
      <c r="H6519" s="68" t="s">
        <v>2393</v>
      </c>
      <c r="I6519" s="68"/>
      <c r="J6519" s="68"/>
      <c r="K6519" s="68"/>
      <c r="L6519" s="71">
        <f>SUM(L6517:L6518)</f>
        <v>17.34</v>
      </c>
    </row>
    <row r="6520" ht="15" customHeight="1" spans="1:12">
      <c r="A6520" s="93" t="s">
        <v>4371</v>
      </c>
      <c r="B6520" s="93"/>
      <c r="C6520" s="93"/>
      <c r="D6520" s="93"/>
      <c r="E6520" s="2"/>
      <c r="F6520" s="2"/>
      <c r="G6520" s="2"/>
      <c r="H6520" s="69" t="s">
        <v>2318</v>
      </c>
      <c r="I6520" s="69"/>
      <c r="J6520" s="69"/>
      <c r="K6520" s="69"/>
      <c r="L6520" s="72">
        <v>198.2</v>
      </c>
    </row>
    <row r="6521" ht="2.1" customHeight="1" spans="1:12">
      <c r="A6521" s="93"/>
      <c r="B6521" s="93"/>
      <c r="C6521" s="93"/>
      <c r="D6521" s="93"/>
      <c r="E6521" s="2"/>
      <c r="F6521" s="2"/>
      <c r="G6521" s="2"/>
      <c r="H6521" s="2"/>
      <c r="I6521" s="2"/>
      <c r="J6521" s="2"/>
      <c r="K6521" s="2"/>
      <c r="L6521" s="2"/>
    </row>
    <row r="6522" ht="9.95" customHeight="1" spans="1:12">
      <c r="A6522" s="2"/>
      <c r="B6522" s="2"/>
      <c r="C6522" s="2"/>
      <c r="D6522" s="2"/>
      <c r="E6522" s="2"/>
      <c r="F6522" s="2"/>
      <c r="G6522" s="2"/>
      <c r="H6522" s="61"/>
      <c r="I6522" s="61"/>
      <c r="J6522" s="61"/>
      <c r="K6522" s="61"/>
      <c r="L6522" s="61"/>
    </row>
    <row r="6523" ht="20.1" customHeight="1" spans="1:12">
      <c r="A6523" s="62" t="s">
        <v>4372</v>
      </c>
      <c r="B6523" s="62"/>
      <c r="C6523" s="62"/>
      <c r="D6523" s="62"/>
      <c r="E6523" s="62"/>
      <c r="F6523" s="62"/>
      <c r="G6523" s="62"/>
      <c r="H6523" s="62"/>
      <c r="I6523" s="62"/>
      <c r="J6523" s="62"/>
      <c r="K6523" s="62"/>
      <c r="L6523" s="62"/>
    </row>
    <row r="6524" ht="15" customHeight="1" spans="1:12">
      <c r="A6524" s="63" t="s">
        <v>2413</v>
      </c>
      <c r="B6524" s="63"/>
      <c r="C6524" s="63"/>
      <c r="D6524" s="64" t="s">
        <v>4</v>
      </c>
      <c r="E6524" s="64"/>
      <c r="F6524" s="64"/>
      <c r="G6524" s="64" t="s">
        <v>2297</v>
      </c>
      <c r="H6524" s="64" t="s">
        <v>2298</v>
      </c>
      <c r="I6524" s="64"/>
      <c r="J6524" s="64" t="s">
        <v>2299</v>
      </c>
      <c r="K6524" s="64"/>
      <c r="L6524" s="64" t="s">
        <v>2300</v>
      </c>
    </row>
    <row r="6525" ht="15" customHeight="1" spans="1:12">
      <c r="A6525" s="65" t="s">
        <v>4373</v>
      </c>
      <c r="B6525" s="66" t="s">
        <v>4374</v>
      </c>
      <c r="C6525" s="66"/>
      <c r="D6525" s="65" t="s">
        <v>14</v>
      </c>
      <c r="E6525" s="65"/>
      <c r="F6525" s="65"/>
      <c r="G6525" s="65" t="s">
        <v>35</v>
      </c>
      <c r="H6525" s="67">
        <v>1</v>
      </c>
      <c r="I6525" s="67"/>
      <c r="J6525" s="70">
        <v>30.97</v>
      </c>
      <c r="K6525" s="70"/>
      <c r="L6525" s="70">
        <f>TRUNC(TRUNC(H6525,8)*J6525,2)</f>
        <v>30.97</v>
      </c>
    </row>
    <row r="6526" ht="15" customHeight="1" spans="1:12">
      <c r="A6526" s="2"/>
      <c r="B6526" s="2"/>
      <c r="C6526" s="2"/>
      <c r="D6526" s="2"/>
      <c r="E6526" s="2"/>
      <c r="F6526" s="2"/>
      <c r="G6526" s="2"/>
      <c r="H6526" s="68" t="s">
        <v>2424</v>
      </c>
      <c r="I6526" s="68"/>
      <c r="J6526" s="68"/>
      <c r="K6526" s="68"/>
      <c r="L6526" s="71">
        <f>SUM(L6525:L6525)</f>
        <v>30.97</v>
      </c>
    </row>
    <row r="6527" ht="15" customHeight="1" spans="1:12">
      <c r="A6527" s="63" t="s">
        <v>2389</v>
      </c>
      <c r="B6527" s="63"/>
      <c r="C6527" s="63"/>
      <c r="D6527" s="64" t="s">
        <v>4</v>
      </c>
      <c r="E6527" s="64"/>
      <c r="F6527" s="64"/>
      <c r="G6527" s="64" t="s">
        <v>2297</v>
      </c>
      <c r="H6527" s="64" t="s">
        <v>2298</v>
      </c>
      <c r="I6527" s="64"/>
      <c r="J6527" s="64" t="s">
        <v>2299</v>
      </c>
      <c r="K6527" s="64"/>
      <c r="L6527" s="64" t="s">
        <v>2300</v>
      </c>
    </row>
    <row r="6528" ht="21" customHeight="1" spans="1:12">
      <c r="A6528" s="65" t="s">
        <v>2675</v>
      </c>
      <c r="B6528" s="66" t="s">
        <v>2676</v>
      </c>
      <c r="C6528" s="66"/>
      <c r="D6528" s="65" t="s">
        <v>14</v>
      </c>
      <c r="E6528" s="65"/>
      <c r="F6528" s="65"/>
      <c r="G6528" s="65" t="s">
        <v>2392</v>
      </c>
      <c r="H6528" s="67">
        <v>0.1536</v>
      </c>
      <c r="I6528" s="67"/>
      <c r="J6528" s="70">
        <v>31.5</v>
      </c>
      <c r="K6528" s="70"/>
      <c r="L6528" s="70">
        <f>TRUNC(TRUNC(H6528,8)*J6528,2)</f>
        <v>4.83</v>
      </c>
    </row>
    <row r="6529" ht="15" customHeight="1" spans="1:12">
      <c r="A6529" s="65" t="s">
        <v>2395</v>
      </c>
      <c r="B6529" s="66" t="s">
        <v>2396</v>
      </c>
      <c r="C6529" s="66"/>
      <c r="D6529" s="65" t="s">
        <v>14</v>
      </c>
      <c r="E6529" s="65"/>
      <c r="F6529" s="65"/>
      <c r="G6529" s="65" t="s">
        <v>2392</v>
      </c>
      <c r="H6529" s="67">
        <v>0.0484</v>
      </c>
      <c r="I6529" s="67"/>
      <c r="J6529" s="70">
        <v>23.23</v>
      </c>
      <c r="K6529" s="70"/>
      <c r="L6529" s="70">
        <f>TRUNC(TRUNC(H6529,8)*J6529,2)</f>
        <v>1.12</v>
      </c>
    </row>
    <row r="6530" ht="18" customHeight="1" spans="1:12">
      <c r="A6530" s="2"/>
      <c r="B6530" s="2"/>
      <c r="C6530" s="2"/>
      <c r="D6530" s="2"/>
      <c r="E6530" s="2"/>
      <c r="F6530" s="2"/>
      <c r="G6530" s="2"/>
      <c r="H6530" s="68" t="s">
        <v>2393</v>
      </c>
      <c r="I6530" s="68"/>
      <c r="J6530" s="68"/>
      <c r="K6530" s="68"/>
      <c r="L6530" s="71">
        <f>SUM(L6528:L6529)</f>
        <v>5.95</v>
      </c>
    </row>
    <row r="6531" ht="15" customHeight="1" spans="1:12">
      <c r="A6531" s="2"/>
      <c r="B6531" s="2"/>
      <c r="C6531" s="2"/>
      <c r="D6531" s="2"/>
      <c r="E6531" s="2"/>
      <c r="F6531" s="2"/>
      <c r="G6531" s="2"/>
      <c r="H6531" s="69" t="s">
        <v>2318</v>
      </c>
      <c r="I6531" s="69"/>
      <c r="J6531" s="69"/>
      <c r="K6531" s="69"/>
      <c r="L6531" s="72">
        <f>SUM(L6526,L6530)</f>
        <v>36.92</v>
      </c>
    </row>
    <row r="6532" ht="9.95" customHeight="1" spans="1:12">
      <c r="A6532" s="2"/>
      <c r="B6532" s="2"/>
      <c r="C6532" s="2"/>
      <c r="D6532" s="2"/>
      <c r="E6532" s="2"/>
      <c r="F6532" s="2"/>
      <c r="G6532" s="2"/>
      <c r="H6532" s="61"/>
      <c r="I6532" s="61"/>
      <c r="J6532" s="61"/>
      <c r="K6532" s="61"/>
      <c r="L6532" s="61"/>
    </row>
    <row r="6533" ht="20.1" customHeight="1" spans="1:12">
      <c r="A6533" s="62" t="s">
        <v>4375</v>
      </c>
      <c r="B6533" s="62"/>
      <c r="C6533" s="62"/>
      <c r="D6533" s="62"/>
      <c r="E6533" s="62"/>
      <c r="F6533" s="62"/>
      <c r="G6533" s="62"/>
      <c r="H6533" s="62"/>
      <c r="I6533" s="62"/>
      <c r="J6533" s="62"/>
      <c r="K6533" s="62"/>
      <c r="L6533" s="62"/>
    </row>
    <row r="6534" ht="15" customHeight="1" spans="1:12">
      <c r="A6534" s="63" t="s">
        <v>2413</v>
      </c>
      <c r="B6534" s="63"/>
      <c r="C6534" s="63"/>
      <c r="D6534" s="64" t="s">
        <v>4</v>
      </c>
      <c r="E6534" s="64"/>
      <c r="F6534" s="64"/>
      <c r="G6534" s="64" t="s">
        <v>2297</v>
      </c>
      <c r="H6534" s="64" t="s">
        <v>2298</v>
      </c>
      <c r="I6534" s="64"/>
      <c r="J6534" s="64" t="s">
        <v>2299</v>
      </c>
      <c r="K6534" s="64"/>
      <c r="L6534" s="64" t="s">
        <v>2300</v>
      </c>
    </row>
    <row r="6535" ht="15" customHeight="1" spans="1:12">
      <c r="A6535" s="65" t="s">
        <v>4376</v>
      </c>
      <c r="B6535" s="66" t="s">
        <v>4377</v>
      </c>
      <c r="C6535" s="66"/>
      <c r="D6535" s="65" t="s">
        <v>14</v>
      </c>
      <c r="E6535" s="65"/>
      <c r="F6535" s="65"/>
      <c r="G6535" s="65" t="s">
        <v>193</v>
      </c>
      <c r="H6535" s="67">
        <v>0.12</v>
      </c>
      <c r="I6535" s="67"/>
      <c r="J6535" s="70">
        <v>38.3</v>
      </c>
      <c r="K6535" s="70"/>
      <c r="L6535" s="70">
        <f>ROUND(ROUND(H6535,8)*J6535,2)</f>
        <v>4.6</v>
      </c>
    </row>
    <row r="6536" ht="15" customHeight="1" spans="1:12">
      <c r="A6536" s="65" t="s">
        <v>4378</v>
      </c>
      <c r="B6536" s="66" t="s">
        <v>4379</v>
      </c>
      <c r="C6536" s="66"/>
      <c r="D6536" s="65" t="s">
        <v>14</v>
      </c>
      <c r="E6536" s="65"/>
      <c r="F6536" s="65"/>
      <c r="G6536" s="65" t="s">
        <v>41</v>
      </c>
      <c r="H6536" s="67">
        <v>0.6</v>
      </c>
      <c r="I6536" s="67"/>
      <c r="J6536" s="70">
        <v>630.66</v>
      </c>
      <c r="K6536" s="70"/>
      <c r="L6536" s="70">
        <f>ROUND(ROUND(H6536,8)*J6536,2)</f>
        <v>378.4</v>
      </c>
    </row>
    <row r="6537" ht="15" customHeight="1" spans="1:12">
      <c r="A6537" s="2"/>
      <c r="B6537" s="2"/>
      <c r="C6537" s="2"/>
      <c r="D6537" s="2"/>
      <c r="E6537" s="2"/>
      <c r="F6537" s="2"/>
      <c r="G6537" s="2"/>
      <c r="H6537" s="68" t="s">
        <v>2424</v>
      </c>
      <c r="I6537" s="68"/>
      <c r="J6537" s="68"/>
      <c r="K6537" s="68"/>
      <c r="L6537" s="71">
        <f>SUM(L6535:L6536)</f>
        <v>383</v>
      </c>
    </row>
    <row r="6538" ht="15" customHeight="1" spans="1:12">
      <c r="A6538" s="63" t="s">
        <v>2389</v>
      </c>
      <c r="B6538" s="63"/>
      <c r="C6538" s="63"/>
      <c r="D6538" s="64" t="s">
        <v>4</v>
      </c>
      <c r="E6538" s="64"/>
      <c r="F6538" s="64"/>
      <c r="G6538" s="64" t="s">
        <v>2297</v>
      </c>
      <c r="H6538" s="64" t="s">
        <v>2298</v>
      </c>
      <c r="I6538" s="64"/>
      <c r="J6538" s="64" t="s">
        <v>2299</v>
      </c>
      <c r="K6538" s="64"/>
      <c r="L6538" s="64" t="s">
        <v>2300</v>
      </c>
    </row>
    <row r="6539" ht="15" customHeight="1" spans="1:12">
      <c r="A6539" s="65" t="s">
        <v>2395</v>
      </c>
      <c r="B6539" s="66" t="s">
        <v>2396</v>
      </c>
      <c r="C6539" s="66"/>
      <c r="D6539" s="65" t="s">
        <v>14</v>
      </c>
      <c r="E6539" s="65"/>
      <c r="F6539" s="65"/>
      <c r="G6539" s="65" t="s">
        <v>2392</v>
      </c>
      <c r="H6539" s="67">
        <v>0.187</v>
      </c>
      <c r="I6539" s="67"/>
      <c r="J6539" s="70">
        <v>23.23</v>
      </c>
      <c r="K6539" s="70"/>
      <c r="L6539" s="70">
        <f>ROUND(ROUND(H6539,8)*J6539,2)</f>
        <v>4.34</v>
      </c>
    </row>
    <row r="6540" ht="15" customHeight="1" spans="1:12">
      <c r="A6540" s="65" t="s">
        <v>4380</v>
      </c>
      <c r="B6540" s="66" t="s">
        <v>4381</v>
      </c>
      <c r="C6540" s="66"/>
      <c r="D6540" s="65" t="s">
        <v>14</v>
      </c>
      <c r="E6540" s="65"/>
      <c r="F6540" s="65"/>
      <c r="G6540" s="65" t="s">
        <v>2392</v>
      </c>
      <c r="H6540" s="67">
        <v>0.192</v>
      </c>
      <c r="I6540" s="67"/>
      <c r="J6540" s="70">
        <v>24.27</v>
      </c>
      <c r="K6540" s="70"/>
      <c r="L6540" s="70">
        <f>ROUND(ROUND(H6540,8)*J6540,2)</f>
        <v>4.66</v>
      </c>
    </row>
    <row r="6541" ht="18" customHeight="1" spans="1:12">
      <c r="A6541" s="2"/>
      <c r="B6541" s="2"/>
      <c r="C6541" s="2"/>
      <c r="D6541" s="2"/>
      <c r="E6541" s="2"/>
      <c r="F6541" s="2"/>
      <c r="G6541" s="2"/>
      <c r="H6541" s="68" t="s">
        <v>2393</v>
      </c>
      <c r="I6541" s="68"/>
      <c r="J6541" s="68"/>
      <c r="K6541" s="68"/>
      <c r="L6541" s="71">
        <f>SUM(L6539:L6540)</f>
        <v>9</v>
      </c>
    </row>
    <row r="6542" ht="15" customHeight="1" spans="1:12">
      <c r="A6542" s="93" t="s">
        <v>4382</v>
      </c>
      <c r="B6542" s="93"/>
      <c r="C6542" s="93"/>
      <c r="D6542" s="93"/>
      <c r="E6542" s="2"/>
      <c r="F6542" s="2"/>
      <c r="G6542" s="2"/>
      <c r="H6542" s="69" t="s">
        <v>2318</v>
      </c>
      <c r="I6542" s="69"/>
      <c r="J6542" s="69"/>
      <c r="K6542" s="69"/>
      <c r="L6542" s="72">
        <v>392</v>
      </c>
    </row>
    <row r="6543" ht="2.1" customHeight="1" spans="1:12">
      <c r="A6543" s="93"/>
      <c r="B6543" s="93"/>
      <c r="C6543" s="93"/>
      <c r="D6543" s="93"/>
      <c r="E6543" s="2"/>
      <c r="F6543" s="2"/>
      <c r="G6543" s="2"/>
      <c r="H6543" s="2"/>
      <c r="I6543" s="2"/>
      <c r="J6543" s="2"/>
      <c r="K6543" s="2"/>
      <c r="L6543" s="2"/>
    </row>
    <row r="6544" ht="9.95" customHeight="1" spans="1:12">
      <c r="A6544" s="2"/>
      <c r="B6544" s="2"/>
      <c r="C6544" s="2"/>
      <c r="D6544" s="2"/>
      <c r="E6544" s="2"/>
      <c r="F6544" s="2"/>
      <c r="G6544" s="2"/>
      <c r="H6544" s="61"/>
      <c r="I6544" s="61"/>
      <c r="J6544" s="61"/>
      <c r="K6544" s="61"/>
      <c r="L6544" s="61"/>
    </row>
    <row r="6545" ht="20.1" customHeight="1" spans="1:12">
      <c r="A6545" s="62" t="s">
        <v>4383</v>
      </c>
      <c r="B6545" s="62"/>
      <c r="C6545" s="62"/>
      <c r="D6545" s="62"/>
      <c r="E6545" s="62"/>
      <c r="F6545" s="62"/>
      <c r="G6545" s="62"/>
      <c r="H6545" s="62"/>
      <c r="I6545" s="62"/>
      <c r="J6545" s="62"/>
      <c r="K6545" s="62"/>
      <c r="L6545" s="62"/>
    </row>
    <row r="6546" ht="15" customHeight="1" spans="1:12">
      <c r="A6546" s="63" t="s">
        <v>2413</v>
      </c>
      <c r="B6546" s="63"/>
      <c r="C6546" s="63"/>
      <c r="D6546" s="64" t="s">
        <v>4</v>
      </c>
      <c r="E6546" s="64"/>
      <c r="F6546" s="64"/>
      <c r="G6546" s="64" t="s">
        <v>2297</v>
      </c>
      <c r="H6546" s="64" t="s">
        <v>2298</v>
      </c>
      <c r="I6546" s="64"/>
      <c r="J6546" s="64" t="s">
        <v>2299</v>
      </c>
      <c r="K6546" s="64"/>
      <c r="L6546" s="64" t="s">
        <v>2300</v>
      </c>
    </row>
    <row r="6547" ht="15" customHeight="1" spans="1:12">
      <c r="A6547" s="65" t="s">
        <v>4376</v>
      </c>
      <c r="B6547" s="66" t="s">
        <v>4377</v>
      </c>
      <c r="C6547" s="66"/>
      <c r="D6547" s="65" t="s">
        <v>14</v>
      </c>
      <c r="E6547" s="65"/>
      <c r="F6547" s="65"/>
      <c r="G6547" s="65" t="s">
        <v>193</v>
      </c>
      <c r="H6547" s="67">
        <v>0.12</v>
      </c>
      <c r="I6547" s="67"/>
      <c r="J6547" s="70">
        <v>38.3</v>
      </c>
      <c r="K6547" s="70"/>
      <c r="L6547" s="70">
        <f>ROUND(ROUND(H6547,8)*J6547,2)</f>
        <v>4.6</v>
      </c>
    </row>
    <row r="6548" ht="15" customHeight="1" spans="1:12">
      <c r="A6548" s="65" t="s">
        <v>4378</v>
      </c>
      <c r="B6548" s="66" t="s">
        <v>4379</v>
      </c>
      <c r="C6548" s="66"/>
      <c r="D6548" s="65" t="s">
        <v>14</v>
      </c>
      <c r="E6548" s="65"/>
      <c r="F6548" s="65"/>
      <c r="G6548" s="65" t="s">
        <v>41</v>
      </c>
      <c r="H6548" s="67">
        <v>0.48</v>
      </c>
      <c r="I6548" s="67"/>
      <c r="J6548" s="70">
        <v>630.66</v>
      </c>
      <c r="K6548" s="70"/>
      <c r="L6548" s="70">
        <f>ROUND(ROUND(H6548,8)*J6548,2)</f>
        <v>302.72</v>
      </c>
    </row>
    <row r="6549" ht="15" customHeight="1" spans="1:12">
      <c r="A6549" s="2"/>
      <c r="B6549" s="2"/>
      <c r="C6549" s="2"/>
      <c r="D6549" s="2"/>
      <c r="E6549" s="2"/>
      <c r="F6549" s="2"/>
      <c r="G6549" s="2"/>
      <c r="H6549" s="68" t="s">
        <v>2424</v>
      </c>
      <c r="I6549" s="68"/>
      <c r="J6549" s="68"/>
      <c r="K6549" s="68"/>
      <c r="L6549" s="71">
        <f>SUM(L6547:L6548)</f>
        <v>307.32</v>
      </c>
    </row>
    <row r="6550" ht="15" customHeight="1" spans="1:12">
      <c r="A6550" s="63" t="s">
        <v>2389</v>
      </c>
      <c r="B6550" s="63"/>
      <c r="C6550" s="63"/>
      <c r="D6550" s="64" t="s">
        <v>4</v>
      </c>
      <c r="E6550" s="64"/>
      <c r="F6550" s="64"/>
      <c r="G6550" s="64" t="s">
        <v>2297</v>
      </c>
      <c r="H6550" s="64" t="s">
        <v>2298</v>
      </c>
      <c r="I6550" s="64"/>
      <c r="J6550" s="64" t="s">
        <v>2299</v>
      </c>
      <c r="K6550" s="64"/>
      <c r="L6550" s="64" t="s">
        <v>2300</v>
      </c>
    </row>
    <row r="6551" ht="15" customHeight="1" spans="1:12">
      <c r="A6551" s="65" t="s">
        <v>2395</v>
      </c>
      <c r="B6551" s="66" t="s">
        <v>2396</v>
      </c>
      <c r="C6551" s="66"/>
      <c r="D6551" s="65" t="s">
        <v>14</v>
      </c>
      <c r="E6551" s="65"/>
      <c r="F6551" s="65"/>
      <c r="G6551" s="65" t="s">
        <v>2392</v>
      </c>
      <c r="H6551" s="67">
        <v>0.187</v>
      </c>
      <c r="I6551" s="67"/>
      <c r="J6551" s="70">
        <v>23.23</v>
      </c>
      <c r="K6551" s="70"/>
      <c r="L6551" s="70">
        <f>ROUND(ROUND(H6551,8)*J6551,2)</f>
        <v>4.34</v>
      </c>
    </row>
    <row r="6552" ht="15" customHeight="1" spans="1:12">
      <c r="A6552" s="65" t="s">
        <v>4380</v>
      </c>
      <c r="B6552" s="66" t="s">
        <v>4381</v>
      </c>
      <c r="C6552" s="66"/>
      <c r="D6552" s="65" t="s">
        <v>14</v>
      </c>
      <c r="E6552" s="65"/>
      <c r="F6552" s="65"/>
      <c r="G6552" s="65" t="s">
        <v>2392</v>
      </c>
      <c r="H6552" s="67">
        <v>0.192</v>
      </c>
      <c r="I6552" s="67"/>
      <c r="J6552" s="70">
        <v>24.27</v>
      </c>
      <c r="K6552" s="70"/>
      <c r="L6552" s="70">
        <f>ROUND(ROUND(H6552,8)*J6552,2)</f>
        <v>4.66</v>
      </c>
    </row>
    <row r="6553" ht="18" customHeight="1" spans="1:12">
      <c r="A6553" s="2"/>
      <c r="B6553" s="2"/>
      <c r="C6553" s="2"/>
      <c r="D6553" s="2"/>
      <c r="E6553" s="2"/>
      <c r="F6553" s="2"/>
      <c r="G6553" s="2"/>
      <c r="H6553" s="68" t="s">
        <v>2393</v>
      </c>
      <c r="I6553" s="68"/>
      <c r="J6553" s="68"/>
      <c r="K6553" s="68"/>
      <c r="L6553" s="71">
        <f>SUM(L6551:L6552)</f>
        <v>9</v>
      </c>
    </row>
    <row r="6554" ht="15" customHeight="1" spans="1:12">
      <c r="A6554" s="93" t="s">
        <v>4382</v>
      </c>
      <c r="B6554" s="93"/>
      <c r="C6554" s="93"/>
      <c r="D6554" s="93"/>
      <c r="E6554" s="2"/>
      <c r="F6554" s="2"/>
      <c r="G6554" s="2"/>
      <c r="H6554" s="69" t="s">
        <v>2318</v>
      </c>
      <c r="I6554" s="69"/>
      <c r="J6554" s="69"/>
      <c r="K6554" s="69"/>
      <c r="L6554" s="72">
        <v>316.32</v>
      </c>
    </row>
    <row r="6555" ht="2.1" customHeight="1" spans="1:12">
      <c r="A6555" s="93"/>
      <c r="B6555" s="93"/>
      <c r="C6555" s="93"/>
      <c r="D6555" s="93"/>
      <c r="E6555" s="2"/>
      <c r="F6555" s="2"/>
      <c r="G6555" s="2"/>
      <c r="H6555" s="2"/>
      <c r="I6555" s="2"/>
      <c r="J6555" s="2"/>
      <c r="K6555" s="2"/>
      <c r="L6555" s="2"/>
    </row>
    <row r="6556" ht="9.95" customHeight="1" spans="1:12">
      <c r="A6556" s="2"/>
      <c r="B6556" s="2"/>
      <c r="C6556" s="2"/>
      <c r="D6556" s="2"/>
      <c r="E6556" s="2"/>
      <c r="F6556" s="2"/>
      <c r="G6556" s="2"/>
      <c r="H6556" s="61"/>
      <c r="I6556" s="61"/>
      <c r="J6556" s="61"/>
      <c r="K6556" s="61"/>
      <c r="L6556" s="61"/>
    </row>
    <row r="6557" ht="20.1" customHeight="1" spans="1:12">
      <c r="A6557" s="62" t="s">
        <v>4384</v>
      </c>
      <c r="B6557" s="62"/>
      <c r="C6557" s="62"/>
      <c r="D6557" s="62"/>
      <c r="E6557" s="62"/>
      <c r="F6557" s="62"/>
      <c r="G6557" s="62"/>
      <c r="H6557" s="62"/>
      <c r="I6557" s="62"/>
      <c r="J6557" s="62"/>
      <c r="K6557" s="62"/>
      <c r="L6557" s="62"/>
    </row>
    <row r="6558" ht="15" customHeight="1" spans="1:12">
      <c r="A6558" s="63" t="s">
        <v>2413</v>
      </c>
      <c r="B6558" s="63"/>
      <c r="C6558" s="63"/>
      <c r="D6558" s="64" t="s">
        <v>4</v>
      </c>
      <c r="E6558" s="64"/>
      <c r="F6558" s="64"/>
      <c r="G6558" s="64" t="s">
        <v>2297</v>
      </c>
      <c r="H6558" s="64" t="s">
        <v>2298</v>
      </c>
      <c r="I6558" s="64"/>
      <c r="J6558" s="64" t="s">
        <v>2299</v>
      </c>
      <c r="K6558" s="64"/>
      <c r="L6558" s="64" t="s">
        <v>2300</v>
      </c>
    </row>
    <row r="6559" ht="21" customHeight="1" spans="1:12">
      <c r="A6559" s="65" t="s">
        <v>4385</v>
      </c>
      <c r="B6559" s="66" t="s">
        <v>4386</v>
      </c>
      <c r="C6559" s="66"/>
      <c r="D6559" s="65" t="s">
        <v>14</v>
      </c>
      <c r="E6559" s="65"/>
      <c r="F6559" s="65"/>
      <c r="G6559" s="65" t="s">
        <v>35</v>
      </c>
      <c r="H6559" s="67">
        <v>1</v>
      </c>
      <c r="I6559" s="67"/>
      <c r="J6559" s="70">
        <v>48.72</v>
      </c>
      <c r="K6559" s="70"/>
      <c r="L6559" s="70">
        <f>ROUND(ROUND(H6559,8)*J6559,2)</f>
        <v>48.72</v>
      </c>
    </row>
    <row r="6560" ht="15" customHeight="1" spans="1:12">
      <c r="A6560" s="2"/>
      <c r="B6560" s="2"/>
      <c r="C6560" s="2"/>
      <c r="D6560" s="2"/>
      <c r="E6560" s="2"/>
      <c r="F6560" s="2"/>
      <c r="G6560" s="2"/>
      <c r="H6560" s="68" t="s">
        <v>2424</v>
      </c>
      <c r="I6560" s="68"/>
      <c r="J6560" s="68"/>
      <c r="K6560" s="68"/>
      <c r="L6560" s="71">
        <f>SUM(L6559:L6559)</f>
        <v>48.72</v>
      </c>
    </row>
    <row r="6561" ht="15" customHeight="1" spans="1:12">
      <c r="A6561" s="63" t="s">
        <v>2389</v>
      </c>
      <c r="B6561" s="63"/>
      <c r="C6561" s="63"/>
      <c r="D6561" s="64" t="s">
        <v>4</v>
      </c>
      <c r="E6561" s="64"/>
      <c r="F6561" s="64"/>
      <c r="G6561" s="64" t="s">
        <v>2297</v>
      </c>
      <c r="H6561" s="64" t="s">
        <v>2298</v>
      </c>
      <c r="I6561" s="64"/>
      <c r="J6561" s="64" t="s">
        <v>2299</v>
      </c>
      <c r="K6561" s="64"/>
      <c r="L6561" s="64" t="s">
        <v>2300</v>
      </c>
    </row>
    <row r="6562" ht="21" customHeight="1" spans="1:12">
      <c r="A6562" s="65" t="s">
        <v>2675</v>
      </c>
      <c r="B6562" s="66" t="s">
        <v>2676</v>
      </c>
      <c r="C6562" s="66"/>
      <c r="D6562" s="65" t="s">
        <v>14</v>
      </c>
      <c r="E6562" s="65"/>
      <c r="F6562" s="65"/>
      <c r="G6562" s="65" t="s">
        <v>2392</v>
      </c>
      <c r="H6562" s="67">
        <v>0.3162</v>
      </c>
      <c r="I6562" s="67"/>
      <c r="J6562" s="70">
        <v>31.5</v>
      </c>
      <c r="K6562" s="70"/>
      <c r="L6562" s="70">
        <f>ROUND(ROUND(H6562,8)*J6562,2)</f>
        <v>9.96</v>
      </c>
    </row>
    <row r="6563" ht="15" customHeight="1" spans="1:12">
      <c r="A6563" s="65" t="s">
        <v>2395</v>
      </c>
      <c r="B6563" s="66" t="s">
        <v>2396</v>
      </c>
      <c r="C6563" s="66"/>
      <c r="D6563" s="65" t="s">
        <v>14</v>
      </c>
      <c r="E6563" s="65"/>
      <c r="F6563" s="65"/>
      <c r="G6563" s="65" t="s">
        <v>2392</v>
      </c>
      <c r="H6563" s="67">
        <v>0.0996</v>
      </c>
      <c r="I6563" s="67"/>
      <c r="J6563" s="70">
        <v>23.23</v>
      </c>
      <c r="K6563" s="70"/>
      <c r="L6563" s="70">
        <f>ROUND(ROUND(H6563,8)*J6563,2)</f>
        <v>2.31</v>
      </c>
    </row>
    <row r="6564" ht="18" customHeight="1" spans="1:12">
      <c r="A6564" s="2"/>
      <c r="B6564" s="2"/>
      <c r="C6564" s="2"/>
      <c r="D6564" s="2"/>
      <c r="E6564" s="2"/>
      <c r="F6564" s="2"/>
      <c r="G6564" s="2"/>
      <c r="H6564" s="68" t="s">
        <v>2393</v>
      </c>
      <c r="I6564" s="68"/>
      <c r="J6564" s="68"/>
      <c r="K6564" s="68"/>
      <c r="L6564" s="71">
        <f>SUM(L6562:L6563)</f>
        <v>12.27</v>
      </c>
    </row>
    <row r="6565" ht="15" customHeight="1" spans="1:12">
      <c r="A6565" s="93" t="s">
        <v>4387</v>
      </c>
      <c r="B6565" s="93"/>
      <c r="C6565" s="93"/>
      <c r="D6565" s="93"/>
      <c r="E6565" s="2"/>
      <c r="F6565" s="2"/>
      <c r="G6565" s="2"/>
      <c r="H6565" s="69" t="s">
        <v>2318</v>
      </c>
      <c r="I6565" s="69"/>
      <c r="J6565" s="69"/>
      <c r="K6565" s="69"/>
      <c r="L6565" s="72">
        <v>60.99</v>
      </c>
    </row>
    <row r="6566" ht="2.1" customHeight="1" spans="1:12">
      <c r="A6566" s="93"/>
      <c r="B6566" s="93"/>
      <c r="C6566" s="93"/>
      <c r="D6566" s="93"/>
      <c r="E6566" s="2"/>
      <c r="F6566" s="2"/>
      <c r="G6566" s="2"/>
      <c r="H6566" s="2"/>
      <c r="I6566" s="2"/>
      <c r="J6566" s="2"/>
      <c r="K6566" s="2"/>
      <c r="L6566" s="2"/>
    </row>
    <row r="6567" ht="9.95" customHeight="1" spans="1:12">
      <c r="A6567" s="2"/>
      <c r="B6567" s="2"/>
      <c r="C6567" s="2"/>
      <c r="D6567" s="2"/>
      <c r="E6567" s="2"/>
      <c r="F6567" s="2"/>
      <c r="G6567" s="2"/>
      <c r="H6567" s="61"/>
      <c r="I6567" s="61"/>
      <c r="J6567" s="61"/>
      <c r="K6567" s="61"/>
      <c r="L6567" s="61"/>
    </row>
    <row r="6568" ht="20.1" customHeight="1" spans="1:12">
      <c r="A6568" s="62" t="s">
        <v>4388</v>
      </c>
      <c r="B6568" s="62"/>
      <c r="C6568" s="62"/>
      <c r="D6568" s="62"/>
      <c r="E6568" s="62"/>
      <c r="F6568" s="62"/>
      <c r="G6568" s="62"/>
      <c r="H6568" s="62"/>
      <c r="I6568" s="62"/>
      <c r="J6568" s="62"/>
      <c r="K6568" s="62"/>
      <c r="L6568" s="62"/>
    </row>
    <row r="6569" ht="15" customHeight="1" spans="1:12">
      <c r="A6569" s="63" t="s">
        <v>2413</v>
      </c>
      <c r="B6569" s="63"/>
      <c r="C6569" s="63"/>
      <c r="D6569" s="64" t="s">
        <v>4</v>
      </c>
      <c r="E6569" s="64"/>
      <c r="F6569" s="64"/>
      <c r="G6569" s="64" t="s">
        <v>2297</v>
      </c>
      <c r="H6569" s="64" t="s">
        <v>2298</v>
      </c>
      <c r="I6569" s="64"/>
      <c r="J6569" s="64" t="s">
        <v>2299</v>
      </c>
      <c r="K6569" s="64"/>
      <c r="L6569" s="64" t="s">
        <v>2300</v>
      </c>
    </row>
    <row r="6570" ht="21" customHeight="1" spans="1:12">
      <c r="A6570" s="65" t="s">
        <v>4389</v>
      </c>
      <c r="B6570" s="66" t="s">
        <v>4390</v>
      </c>
      <c r="C6570" s="66"/>
      <c r="D6570" s="65" t="s">
        <v>14</v>
      </c>
      <c r="E6570" s="65"/>
      <c r="F6570" s="65"/>
      <c r="G6570" s="65" t="s">
        <v>35</v>
      </c>
      <c r="H6570" s="67">
        <v>1</v>
      </c>
      <c r="I6570" s="67"/>
      <c r="J6570" s="70">
        <v>46.8</v>
      </c>
      <c r="K6570" s="70"/>
      <c r="L6570" s="70">
        <f>TRUNC(TRUNC(H6570,8)*J6570,2)</f>
        <v>46.8</v>
      </c>
    </row>
    <row r="6571" ht="15" customHeight="1" spans="1:12">
      <c r="A6571" s="2"/>
      <c r="B6571" s="2"/>
      <c r="C6571" s="2"/>
      <c r="D6571" s="2"/>
      <c r="E6571" s="2"/>
      <c r="F6571" s="2"/>
      <c r="G6571" s="2"/>
      <c r="H6571" s="68" t="s">
        <v>2424</v>
      </c>
      <c r="I6571" s="68"/>
      <c r="J6571" s="68"/>
      <c r="K6571" s="68"/>
      <c r="L6571" s="71">
        <f>SUM(L6570:L6570)</f>
        <v>46.8</v>
      </c>
    </row>
    <row r="6572" ht="15" customHeight="1" spans="1:12">
      <c r="A6572" s="63" t="s">
        <v>2389</v>
      </c>
      <c r="B6572" s="63"/>
      <c r="C6572" s="63"/>
      <c r="D6572" s="64" t="s">
        <v>4</v>
      </c>
      <c r="E6572" s="64"/>
      <c r="F6572" s="64"/>
      <c r="G6572" s="64" t="s">
        <v>2297</v>
      </c>
      <c r="H6572" s="64" t="s">
        <v>2298</v>
      </c>
      <c r="I6572" s="64"/>
      <c r="J6572" s="64" t="s">
        <v>2299</v>
      </c>
      <c r="K6572" s="64"/>
      <c r="L6572" s="64" t="s">
        <v>2300</v>
      </c>
    </row>
    <row r="6573" ht="21" customHeight="1" spans="1:12">
      <c r="A6573" s="65" t="s">
        <v>2675</v>
      </c>
      <c r="B6573" s="66" t="s">
        <v>2676</v>
      </c>
      <c r="C6573" s="66"/>
      <c r="D6573" s="65" t="s">
        <v>14</v>
      </c>
      <c r="E6573" s="65"/>
      <c r="F6573" s="65"/>
      <c r="G6573" s="65" t="s">
        <v>2392</v>
      </c>
      <c r="H6573" s="67">
        <v>0.3162</v>
      </c>
      <c r="I6573" s="67"/>
      <c r="J6573" s="70">
        <v>31.5</v>
      </c>
      <c r="K6573" s="70"/>
      <c r="L6573" s="70">
        <f>TRUNC(TRUNC(H6573,8)*J6573,2)</f>
        <v>9.96</v>
      </c>
    </row>
    <row r="6574" ht="15" customHeight="1" spans="1:12">
      <c r="A6574" s="65" t="s">
        <v>2395</v>
      </c>
      <c r="B6574" s="66" t="s">
        <v>2396</v>
      </c>
      <c r="C6574" s="66"/>
      <c r="D6574" s="65" t="s">
        <v>14</v>
      </c>
      <c r="E6574" s="65"/>
      <c r="F6574" s="65"/>
      <c r="G6574" s="65" t="s">
        <v>2392</v>
      </c>
      <c r="H6574" s="67">
        <v>0.0996</v>
      </c>
      <c r="I6574" s="67"/>
      <c r="J6574" s="70">
        <v>23.23</v>
      </c>
      <c r="K6574" s="70"/>
      <c r="L6574" s="70">
        <f>TRUNC(TRUNC(H6574,8)*J6574,2)</f>
        <v>2.31</v>
      </c>
    </row>
    <row r="6575" ht="18" customHeight="1" spans="1:12">
      <c r="A6575" s="2"/>
      <c r="B6575" s="2"/>
      <c r="C6575" s="2"/>
      <c r="D6575" s="2"/>
      <c r="E6575" s="2"/>
      <c r="F6575" s="2"/>
      <c r="G6575" s="2"/>
      <c r="H6575" s="68" t="s">
        <v>2393</v>
      </c>
      <c r="I6575" s="68"/>
      <c r="J6575" s="68"/>
      <c r="K6575" s="68"/>
      <c r="L6575" s="71">
        <f>SUM(L6573:L6574)</f>
        <v>12.27</v>
      </c>
    </row>
    <row r="6576" ht="15" customHeight="1" spans="1:12">
      <c r="A6576" s="2"/>
      <c r="B6576" s="2"/>
      <c r="C6576" s="2"/>
      <c r="D6576" s="2"/>
      <c r="E6576" s="2"/>
      <c r="F6576" s="2"/>
      <c r="G6576" s="2"/>
      <c r="H6576" s="69" t="s">
        <v>2318</v>
      </c>
      <c r="I6576" s="69"/>
      <c r="J6576" s="69"/>
      <c r="K6576" s="69"/>
      <c r="L6576" s="72">
        <f>SUM(L6571,L6575)</f>
        <v>59.07</v>
      </c>
    </row>
    <row r="6577" ht="9.95" customHeight="1" spans="1:12">
      <c r="A6577" s="2"/>
      <c r="B6577" s="2"/>
      <c r="C6577" s="2"/>
      <c r="D6577" s="2"/>
      <c r="E6577" s="2"/>
      <c r="F6577" s="2"/>
      <c r="G6577" s="2"/>
      <c r="H6577" s="61"/>
      <c r="I6577" s="61"/>
      <c r="J6577" s="61"/>
      <c r="K6577" s="61"/>
      <c r="L6577" s="61"/>
    </row>
    <row r="6578" ht="20.1" customHeight="1" spans="1:12">
      <c r="A6578" s="62" t="s">
        <v>4391</v>
      </c>
      <c r="B6578" s="62"/>
      <c r="C6578" s="62"/>
      <c r="D6578" s="62"/>
      <c r="E6578" s="62"/>
      <c r="F6578" s="62"/>
      <c r="G6578" s="62"/>
      <c r="H6578" s="62"/>
      <c r="I6578" s="62"/>
      <c r="J6578" s="62"/>
      <c r="K6578" s="62"/>
      <c r="L6578" s="62"/>
    </row>
    <row r="6579" ht="15" customHeight="1" spans="1:12">
      <c r="A6579" s="63" t="s">
        <v>2413</v>
      </c>
      <c r="B6579" s="63"/>
      <c r="C6579" s="63"/>
      <c r="D6579" s="64" t="s">
        <v>4</v>
      </c>
      <c r="E6579" s="64"/>
      <c r="F6579" s="64"/>
      <c r="G6579" s="64" t="s">
        <v>2297</v>
      </c>
      <c r="H6579" s="64" t="s">
        <v>2298</v>
      </c>
      <c r="I6579" s="64"/>
      <c r="J6579" s="64" t="s">
        <v>2299</v>
      </c>
      <c r="K6579" s="64"/>
      <c r="L6579" s="64" t="s">
        <v>2300</v>
      </c>
    </row>
    <row r="6580" ht="21" customHeight="1" spans="1:12">
      <c r="A6580" s="65" t="s">
        <v>4392</v>
      </c>
      <c r="B6580" s="66" t="s">
        <v>4393</v>
      </c>
      <c r="C6580" s="66"/>
      <c r="D6580" s="65" t="s">
        <v>3081</v>
      </c>
      <c r="E6580" s="65"/>
      <c r="F6580" s="65"/>
      <c r="G6580" s="65" t="s">
        <v>35</v>
      </c>
      <c r="H6580" s="67">
        <v>1</v>
      </c>
      <c r="I6580" s="67"/>
      <c r="J6580" s="70">
        <v>462.74</v>
      </c>
      <c r="K6580" s="70"/>
      <c r="L6580" s="70">
        <f>ROUND(ROUND(H6580,8)*J6580,2)</f>
        <v>462.74</v>
      </c>
    </row>
    <row r="6581" ht="15" customHeight="1" spans="1:12">
      <c r="A6581" s="2"/>
      <c r="B6581" s="2"/>
      <c r="C6581" s="2"/>
      <c r="D6581" s="2"/>
      <c r="E6581" s="2"/>
      <c r="F6581" s="2"/>
      <c r="G6581" s="2"/>
      <c r="H6581" s="68" t="s">
        <v>2424</v>
      </c>
      <c r="I6581" s="68"/>
      <c r="J6581" s="68"/>
      <c r="K6581" s="68"/>
      <c r="L6581" s="71">
        <f>SUM(L6580:L6580)</f>
        <v>462.74</v>
      </c>
    </row>
    <row r="6582" ht="15" customHeight="1" spans="1:12">
      <c r="A6582" s="63" t="s">
        <v>2389</v>
      </c>
      <c r="B6582" s="63"/>
      <c r="C6582" s="63"/>
      <c r="D6582" s="64" t="s">
        <v>4</v>
      </c>
      <c r="E6582" s="64"/>
      <c r="F6582" s="64"/>
      <c r="G6582" s="64" t="s">
        <v>2297</v>
      </c>
      <c r="H6582" s="64" t="s">
        <v>2298</v>
      </c>
      <c r="I6582" s="64"/>
      <c r="J6582" s="64" t="s">
        <v>2299</v>
      </c>
      <c r="K6582" s="64"/>
      <c r="L6582" s="64" t="s">
        <v>2300</v>
      </c>
    </row>
    <row r="6583" ht="15" customHeight="1" spans="1:12">
      <c r="A6583" s="65" t="s">
        <v>2710</v>
      </c>
      <c r="B6583" s="66" t="s">
        <v>2711</v>
      </c>
      <c r="C6583" s="66"/>
      <c r="D6583" s="65" t="s">
        <v>14</v>
      </c>
      <c r="E6583" s="65"/>
      <c r="F6583" s="65"/>
      <c r="G6583" s="65" t="s">
        <v>2392</v>
      </c>
      <c r="H6583" s="67">
        <v>0.17</v>
      </c>
      <c r="I6583" s="67"/>
      <c r="J6583" s="70">
        <v>32.69</v>
      </c>
      <c r="K6583" s="70"/>
      <c r="L6583" s="70">
        <f>ROUND(ROUND(H6583,8)*J6583,2)</f>
        <v>5.56</v>
      </c>
    </row>
    <row r="6584" ht="15" customHeight="1" spans="1:12">
      <c r="A6584" s="65" t="s">
        <v>2395</v>
      </c>
      <c r="B6584" s="66" t="s">
        <v>2396</v>
      </c>
      <c r="C6584" s="66"/>
      <c r="D6584" s="65" t="s">
        <v>14</v>
      </c>
      <c r="E6584" s="65"/>
      <c r="F6584" s="65"/>
      <c r="G6584" s="65" t="s">
        <v>2392</v>
      </c>
      <c r="H6584" s="67">
        <v>0.17</v>
      </c>
      <c r="I6584" s="67"/>
      <c r="J6584" s="70">
        <v>23.23</v>
      </c>
      <c r="K6584" s="70"/>
      <c r="L6584" s="70">
        <f>ROUND(ROUND(H6584,8)*J6584,2)</f>
        <v>3.95</v>
      </c>
    </row>
    <row r="6585" ht="18" customHeight="1" spans="1:12">
      <c r="A6585" s="2"/>
      <c r="B6585" s="2"/>
      <c r="C6585" s="2"/>
      <c r="D6585" s="2"/>
      <c r="E6585" s="2"/>
      <c r="F6585" s="2"/>
      <c r="G6585" s="2"/>
      <c r="H6585" s="68" t="s">
        <v>2393</v>
      </c>
      <c r="I6585" s="68"/>
      <c r="J6585" s="68"/>
      <c r="K6585" s="68"/>
      <c r="L6585" s="71">
        <f>SUM(L6583:L6584)</f>
        <v>9.51</v>
      </c>
    </row>
    <row r="6586" ht="15" customHeight="1" spans="1:12">
      <c r="A6586" s="93" t="s">
        <v>4394</v>
      </c>
      <c r="B6586" s="93"/>
      <c r="C6586" s="93"/>
      <c r="D6586" s="93"/>
      <c r="E6586" s="2"/>
      <c r="F6586" s="2"/>
      <c r="G6586" s="2"/>
      <c r="H6586" s="69" t="s">
        <v>2318</v>
      </c>
      <c r="I6586" s="69"/>
      <c r="J6586" s="69"/>
      <c r="K6586" s="69"/>
      <c r="L6586" s="72">
        <v>472.25</v>
      </c>
    </row>
    <row r="6587" ht="2.1" customHeight="1" spans="1:12">
      <c r="A6587" s="93"/>
      <c r="B6587" s="93"/>
      <c r="C6587" s="93"/>
      <c r="D6587" s="93"/>
      <c r="E6587" s="2"/>
      <c r="F6587" s="2"/>
      <c r="G6587" s="2"/>
      <c r="H6587" s="2"/>
      <c r="I6587" s="2"/>
      <c r="J6587" s="2"/>
      <c r="K6587" s="2"/>
      <c r="L6587" s="2"/>
    </row>
    <row r="6588" ht="9.95" customHeight="1" spans="1:12">
      <c r="A6588" s="2"/>
      <c r="B6588" s="2"/>
      <c r="C6588" s="2"/>
      <c r="D6588" s="2"/>
      <c r="E6588" s="2"/>
      <c r="F6588" s="2"/>
      <c r="G6588" s="2"/>
      <c r="H6588" s="61"/>
      <c r="I6588" s="61"/>
      <c r="J6588" s="61"/>
      <c r="K6588" s="61"/>
      <c r="L6588" s="61"/>
    </row>
    <row r="6589" ht="20.1" customHeight="1" spans="1:12">
      <c r="A6589" s="62" t="s">
        <v>4395</v>
      </c>
      <c r="B6589" s="62"/>
      <c r="C6589" s="62"/>
      <c r="D6589" s="62"/>
      <c r="E6589" s="62"/>
      <c r="F6589" s="62"/>
      <c r="G6589" s="62"/>
      <c r="H6589" s="62"/>
      <c r="I6589" s="62"/>
      <c r="J6589" s="62"/>
      <c r="K6589" s="62"/>
      <c r="L6589" s="62"/>
    </row>
    <row r="6590" ht="15" customHeight="1" spans="1:12">
      <c r="A6590" s="63" t="s">
        <v>2413</v>
      </c>
      <c r="B6590" s="63"/>
      <c r="C6590" s="63"/>
      <c r="D6590" s="64" t="s">
        <v>4</v>
      </c>
      <c r="E6590" s="64"/>
      <c r="F6590" s="64"/>
      <c r="G6590" s="64" t="s">
        <v>2297</v>
      </c>
      <c r="H6590" s="64" t="s">
        <v>2298</v>
      </c>
      <c r="I6590" s="64"/>
      <c r="J6590" s="64" t="s">
        <v>2299</v>
      </c>
      <c r="K6590" s="64"/>
      <c r="L6590" s="64" t="s">
        <v>2300</v>
      </c>
    </row>
    <row r="6591" ht="21" customHeight="1" spans="1:12">
      <c r="A6591" s="65" t="s">
        <v>4396</v>
      </c>
      <c r="B6591" s="66" t="s">
        <v>4397</v>
      </c>
      <c r="C6591" s="66"/>
      <c r="D6591" s="65" t="s">
        <v>3081</v>
      </c>
      <c r="E6591" s="65"/>
      <c r="F6591" s="65"/>
      <c r="G6591" s="65" t="s">
        <v>35</v>
      </c>
      <c r="H6591" s="67">
        <v>1</v>
      </c>
      <c r="I6591" s="67"/>
      <c r="J6591" s="70">
        <v>1777.69</v>
      </c>
      <c r="K6591" s="70"/>
      <c r="L6591" s="70">
        <f>ROUND(ROUND(H6591,8)*J6591,2)</f>
        <v>1777.69</v>
      </c>
    </row>
    <row r="6592" ht="15" customHeight="1" spans="1:12">
      <c r="A6592" s="2"/>
      <c r="B6592" s="2"/>
      <c r="C6592" s="2"/>
      <c r="D6592" s="2"/>
      <c r="E6592" s="2"/>
      <c r="F6592" s="2"/>
      <c r="G6592" s="2"/>
      <c r="H6592" s="68" t="s">
        <v>2424</v>
      </c>
      <c r="I6592" s="68"/>
      <c r="J6592" s="68"/>
      <c r="K6592" s="68"/>
      <c r="L6592" s="71">
        <f>SUM(L6591:L6591)</f>
        <v>1777.69</v>
      </c>
    </row>
    <row r="6593" ht="15" customHeight="1" spans="1:12">
      <c r="A6593" s="63" t="s">
        <v>2389</v>
      </c>
      <c r="B6593" s="63"/>
      <c r="C6593" s="63"/>
      <c r="D6593" s="64" t="s">
        <v>4</v>
      </c>
      <c r="E6593" s="64"/>
      <c r="F6593" s="64"/>
      <c r="G6593" s="64" t="s">
        <v>2297</v>
      </c>
      <c r="H6593" s="64" t="s">
        <v>2298</v>
      </c>
      <c r="I6593" s="64"/>
      <c r="J6593" s="64" t="s">
        <v>2299</v>
      </c>
      <c r="K6593" s="64"/>
      <c r="L6593" s="64" t="s">
        <v>2300</v>
      </c>
    </row>
    <row r="6594" ht="15" customHeight="1" spans="1:12">
      <c r="A6594" s="65" t="s">
        <v>2630</v>
      </c>
      <c r="B6594" s="66" t="s">
        <v>2631</v>
      </c>
      <c r="C6594" s="66"/>
      <c r="D6594" s="65" t="s">
        <v>14</v>
      </c>
      <c r="E6594" s="65"/>
      <c r="F6594" s="65"/>
      <c r="G6594" s="65" t="s">
        <v>2392</v>
      </c>
      <c r="H6594" s="67">
        <v>1</v>
      </c>
      <c r="I6594" s="67"/>
      <c r="J6594" s="70">
        <v>32.27</v>
      </c>
      <c r="K6594" s="70"/>
      <c r="L6594" s="70">
        <f>ROUND(ROUND(H6594,8)*J6594,2)</f>
        <v>32.27</v>
      </c>
    </row>
    <row r="6595" ht="15" customHeight="1" spans="1:12">
      <c r="A6595" s="65" t="s">
        <v>2395</v>
      </c>
      <c r="B6595" s="66" t="s">
        <v>2396</v>
      </c>
      <c r="C6595" s="66"/>
      <c r="D6595" s="65" t="s">
        <v>14</v>
      </c>
      <c r="E6595" s="65"/>
      <c r="F6595" s="65"/>
      <c r="G6595" s="65" t="s">
        <v>2392</v>
      </c>
      <c r="H6595" s="67">
        <v>0.17</v>
      </c>
      <c r="I6595" s="67"/>
      <c r="J6595" s="70">
        <v>23.23</v>
      </c>
      <c r="K6595" s="70"/>
      <c r="L6595" s="70">
        <f>ROUND(ROUND(H6595,8)*J6595,2)</f>
        <v>3.95</v>
      </c>
    </row>
    <row r="6596" ht="18" customHeight="1" spans="1:12">
      <c r="A6596" s="2"/>
      <c r="B6596" s="2"/>
      <c r="C6596" s="2"/>
      <c r="D6596" s="2"/>
      <c r="E6596" s="2"/>
      <c r="F6596" s="2"/>
      <c r="G6596" s="2"/>
      <c r="H6596" s="68" t="s">
        <v>2393</v>
      </c>
      <c r="I6596" s="68"/>
      <c r="J6596" s="68"/>
      <c r="K6596" s="68"/>
      <c r="L6596" s="71">
        <f>SUM(L6594:L6595)</f>
        <v>36.22</v>
      </c>
    </row>
    <row r="6597" ht="15" customHeight="1" spans="1:12">
      <c r="A6597" s="93" t="s">
        <v>4398</v>
      </c>
      <c r="B6597" s="93"/>
      <c r="C6597" s="93"/>
      <c r="D6597" s="93"/>
      <c r="E6597" s="2"/>
      <c r="F6597" s="2"/>
      <c r="G6597" s="2"/>
      <c r="H6597" s="69" t="s">
        <v>2318</v>
      </c>
      <c r="I6597" s="69"/>
      <c r="J6597" s="69"/>
      <c r="K6597" s="69"/>
      <c r="L6597" s="72">
        <v>1813.91</v>
      </c>
    </row>
    <row r="6598" ht="9.95" customHeight="1" spans="1:12">
      <c r="A6598" s="2"/>
      <c r="B6598" s="2"/>
      <c r="C6598" s="2"/>
      <c r="D6598" s="2"/>
      <c r="E6598" s="2"/>
      <c r="F6598" s="2"/>
      <c r="G6598" s="2"/>
      <c r="H6598" s="61"/>
      <c r="I6598" s="61"/>
      <c r="J6598" s="61"/>
      <c r="K6598" s="61"/>
      <c r="L6598" s="61"/>
    </row>
    <row r="6599" ht="20.1" customHeight="1" spans="1:12">
      <c r="A6599" s="62" t="s">
        <v>4399</v>
      </c>
      <c r="B6599" s="62"/>
      <c r="C6599" s="62"/>
      <c r="D6599" s="62"/>
      <c r="E6599" s="62"/>
      <c r="F6599" s="62"/>
      <c r="G6599" s="62"/>
      <c r="H6599" s="62"/>
      <c r="I6599" s="62"/>
      <c r="J6599" s="62"/>
      <c r="K6599" s="62"/>
      <c r="L6599" s="62"/>
    </row>
    <row r="6600" ht="15" customHeight="1" spans="1:12">
      <c r="A6600" s="63" t="s">
        <v>2413</v>
      </c>
      <c r="B6600" s="63"/>
      <c r="C6600" s="63"/>
      <c r="D6600" s="64" t="s">
        <v>4</v>
      </c>
      <c r="E6600" s="64"/>
      <c r="F6600" s="64"/>
      <c r="G6600" s="64" t="s">
        <v>2297</v>
      </c>
      <c r="H6600" s="64" t="s">
        <v>2298</v>
      </c>
      <c r="I6600" s="64"/>
      <c r="J6600" s="64" t="s">
        <v>2299</v>
      </c>
      <c r="K6600" s="64"/>
      <c r="L6600" s="64" t="s">
        <v>2300</v>
      </c>
    </row>
    <row r="6601" ht="21" customHeight="1" spans="1:12">
      <c r="A6601" s="65" t="s">
        <v>4400</v>
      </c>
      <c r="B6601" s="66" t="s">
        <v>4401</v>
      </c>
      <c r="C6601" s="66"/>
      <c r="D6601" s="65" t="s">
        <v>14</v>
      </c>
      <c r="E6601" s="65"/>
      <c r="F6601" s="65"/>
      <c r="G6601" s="65" t="s">
        <v>35</v>
      </c>
      <c r="H6601" s="67">
        <v>1</v>
      </c>
      <c r="I6601" s="67"/>
      <c r="J6601" s="70">
        <v>48.72</v>
      </c>
      <c r="K6601" s="70"/>
      <c r="L6601" s="70">
        <f>ROUND(ROUND(H6601,8)*J6601,2)</f>
        <v>48.72</v>
      </c>
    </row>
    <row r="6602" ht="15" customHeight="1" spans="1:12">
      <c r="A6602" s="2"/>
      <c r="B6602" s="2"/>
      <c r="C6602" s="2"/>
      <c r="D6602" s="2"/>
      <c r="E6602" s="2"/>
      <c r="F6602" s="2"/>
      <c r="G6602" s="2"/>
      <c r="H6602" s="68" t="s">
        <v>2424</v>
      </c>
      <c r="I6602" s="68"/>
      <c r="J6602" s="68"/>
      <c r="K6602" s="68"/>
      <c r="L6602" s="71">
        <f>SUM(L6601:L6601)</f>
        <v>48.72</v>
      </c>
    </row>
    <row r="6603" ht="15" customHeight="1" spans="1:12">
      <c r="A6603" s="63" t="s">
        <v>2389</v>
      </c>
      <c r="B6603" s="63"/>
      <c r="C6603" s="63"/>
      <c r="D6603" s="64" t="s">
        <v>4</v>
      </c>
      <c r="E6603" s="64"/>
      <c r="F6603" s="64"/>
      <c r="G6603" s="64" t="s">
        <v>2297</v>
      </c>
      <c r="H6603" s="64" t="s">
        <v>2298</v>
      </c>
      <c r="I6603" s="64"/>
      <c r="J6603" s="64" t="s">
        <v>2299</v>
      </c>
      <c r="K6603" s="64"/>
      <c r="L6603" s="64" t="s">
        <v>2300</v>
      </c>
    </row>
    <row r="6604" ht="21" customHeight="1" spans="1:12">
      <c r="A6604" s="65" t="s">
        <v>2675</v>
      </c>
      <c r="B6604" s="66" t="s">
        <v>2676</v>
      </c>
      <c r="C6604" s="66"/>
      <c r="D6604" s="65" t="s">
        <v>14</v>
      </c>
      <c r="E6604" s="65"/>
      <c r="F6604" s="65"/>
      <c r="G6604" s="65" t="s">
        <v>2392</v>
      </c>
      <c r="H6604" s="67">
        <v>0.3162</v>
      </c>
      <c r="I6604" s="67"/>
      <c r="J6604" s="70">
        <v>31.5</v>
      </c>
      <c r="K6604" s="70"/>
      <c r="L6604" s="70">
        <f>ROUND(ROUND(H6604,8)*J6604,2)</f>
        <v>9.96</v>
      </c>
    </row>
    <row r="6605" ht="15" customHeight="1" spans="1:12">
      <c r="A6605" s="65" t="s">
        <v>2395</v>
      </c>
      <c r="B6605" s="66" t="s">
        <v>2396</v>
      </c>
      <c r="C6605" s="66"/>
      <c r="D6605" s="65" t="s">
        <v>14</v>
      </c>
      <c r="E6605" s="65"/>
      <c r="F6605" s="65"/>
      <c r="G6605" s="65" t="s">
        <v>2392</v>
      </c>
      <c r="H6605" s="67">
        <v>0.0996</v>
      </c>
      <c r="I6605" s="67"/>
      <c r="J6605" s="70">
        <v>23.23</v>
      </c>
      <c r="K6605" s="70"/>
      <c r="L6605" s="70">
        <f>ROUND(ROUND(H6605,8)*J6605,2)</f>
        <v>2.31</v>
      </c>
    </row>
    <row r="6606" ht="18" customHeight="1" spans="1:12">
      <c r="A6606" s="2"/>
      <c r="B6606" s="2"/>
      <c r="C6606" s="2"/>
      <c r="D6606" s="2"/>
      <c r="E6606" s="2"/>
      <c r="F6606" s="2"/>
      <c r="G6606" s="2"/>
      <c r="H6606" s="68" t="s">
        <v>2393</v>
      </c>
      <c r="I6606" s="68"/>
      <c r="J6606" s="68"/>
      <c r="K6606" s="68"/>
      <c r="L6606" s="71">
        <f>SUM(L6604:L6605)</f>
        <v>12.27</v>
      </c>
    </row>
    <row r="6607" ht="15" customHeight="1" spans="1:12">
      <c r="A6607" s="93" t="s">
        <v>4387</v>
      </c>
      <c r="B6607" s="93"/>
      <c r="C6607" s="93"/>
      <c r="D6607" s="93"/>
      <c r="E6607" s="2"/>
      <c r="F6607" s="2"/>
      <c r="G6607" s="2"/>
      <c r="H6607" s="69" t="s">
        <v>2318</v>
      </c>
      <c r="I6607" s="69"/>
      <c r="J6607" s="69"/>
      <c r="K6607" s="69"/>
      <c r="L6607" s="72">
        <v>60.99</v>
      </c>
    </row>
    <row r="6608" ht="2.1" customHeight="1" spans="1:12">
      <c r="A6608" s="93"/>
      <c r="B6608" s="93"/>
      <c r="C6608" s="93"/>
      <c r="D6608" s="93"/>
      <c r="E6608" s="2"/>
      <c r="F6608" s="2"/>
      <c r="G6608" s="2"/>
      <c r="H6608" s="2"/>
      <c r="I6608" s="2"/>
      <c r="J6608" s="2"/>
      <c r="K6608" s="2"/>
      <c r="L6608" s="2"/>
    </row>
    <row r="6609" ht="9.95" customHeight="1" spans="1:12">
      <c r="A6609" s="2"/>
      <c r="B6609" s="2"/>
      <c r="C6609" s="2"/>
      <c r="D6609" s="2"/>
      <c r="E6609" s="2"/>
      <c r="F6609" s="2"/>
      <c r="G6609" s="2"/>
      <c r="H6609" s="61"/>
      <c r="I6609" s="61"/>
      <c r="J6609" s="61"/>
      <c r="K6609" s="61"/>
      <c r="L6609" s="61"/>
    </row>
    <row r="6610" ht="20.1" customHeight="1" spans="1:12">
      <c r="A6610" s="62" t="s">
        <v>4402</v>
      </c>
      <c r="B6610" s="62"/>
      <c r="C6610" s="62"/>
      <c r="D6610" s="62"/>
      <c r="E6610" s="62"/>
      <c r="F6610" s="62"/>
      <c r="G6610" s="62"/>
      <c r="H6610" s="62"/>
      <c r="I6610" s="62"/>
      <c r="J6610" s="62"/>
      <c r="K6610" s="62"/>
      <c r="L6610" s="62"/>
    </row>
    <row r="6611" ht="15" customHeight="1" spans="1:12">
      <c r="A6611" s="63" t="s">
        <v>2413</v>
      </c>
      <c r="B6611" s="63"/>
      <c r="C6611" s="63"/>
      <c r="D6611" s="64" t="s">
        <v>4</v>
      </c>
      <c r="E6611" s="64"/>
      <c r="F6611" s="64"/>
      <c r="G6611" s="64" t="s">
        <v>2297</v>
      </c>
      <c r="H6611" s="64" t="s">
        <v>2298</v>
      </c>
      <c r="I6611" s="64"/>
      <c r="J6611" s="64" t="s">
        <v>2299</v>
      </c>
      <c r="K6611" s="64"/>
      <c r="L6611" s="64" t="s">
        <v>2300</v>
      </c>
    </row>
    <row r="6612" ht="15" customHeight="1" spans="1:12">
      <c r="A6612" s="65" t="s">
        <v>4403</v>
      </c>
      <c r="B6612" s="66" t="s">
        <v>4404</v>
      </c>
      <c r="C6612" s="66"/>
      <c r="D6612" s="65" t="s">
        <v>14</v>
      </c>
      <c r="E6612" s="65"/>
      <c r="F6612" s="65"/>
      <c r="G6612" s="65" t="s">
        <v>193</v>
      </c>
      <c r="H6612" s="67">
        <v>0.45</v>
      </c>
      <c r="I6612" s="67"/>
      <c r="J6612" s="70">
        <v>44.13</v>
      </c>
      <c r="K6612" s="70"/>
      <c r="L6612" s="70">
        <f>ROUND(ROUND(H6612,8)*J6612,2)</f>
        <v>19.86</v>
      </c>
    </row>
    <row r="6613" ht="15" customHeight="1" spans="1:12">
      <c r="A6613" s="65" t="s">
        <v>4329</v>
      </c>
      <c r="B6613" s="66" t="s">
        <v>4330</v>
      </c>
      <c r="C6613" s="66"/>
      <c r="D6613" s="65" t="s">
        <v>14</v>
      </c>
      <c r="E6613" s="65"/>
      <c r="F6613" s="65"/>
      <c r="G6613" s="65" t="s">
        <v>193</v>
      </c>
      <c r="H6613" s="67">
        <v>0.02</v>
      </c>
      <c r="I6613" s="67"/>
      <c r="J6613" s="70">
        <v>105.12</v>
      </c>
      <c r="K6613" s="70"/>
      <c r="L6613" s="70">
        <f>ROUND(ROUND(H6613,8)*J6613,2)</f>
        <v>2.1</v>
      </c>
    </row>
    <row r="6614" ht="21" customHeight="1" spans="1:12">
      <c r="A6614" s="65" t="s">
        <v>4405</v>
      </c>
      <c r="B6614" s="66" t="s">
        <v>4406</v>
      </c>
      <c r="C6614" s="66"/>
      <c r="D6614" s="65" t="s">
        <v>3081</v>
      </c>
      <c r="E6614" s="65"/>
      <c r="F6614" s="65"/>
      <c r="G6614" s="65" t="s">
        <v>41</v>
      </c>
      <c r="H6614" s="67">
        <v>0.35</v>
      </c>
      <c r="I6614" s="67"/>
      <c r="J6614" s="70">
        <v>512</v>
      </c>
      <c r="K6614" s="70"/>
      <c r="L6614" s="70">
        <f>ROUND(ROUND(H6614,8)*J6614,2)</f>
        <v>179.2</v>
      </c>
    </row>
    <row r="6615" ht="15" customHeight="1" spans="1:12">
      <c r="A6615" s="2"/>
      <c r="B6615" s="2"/>
      <c r="C6615" s="2"/>
      <c r="D6615" s="2"/>
      <c r="E6615" s="2"/>
      <c r="F6615" s="2"/>
      <c r="G6615" s="2"/>
      <c r="H6615" s="68" t="s">
        <v>2424</v>
      </c>
      <c r="I6615" s="68"/>
      <c r="J6615" s="68"/>
      <c r="K6615" s="68"/>
      <c r="L6615" s="71">
        <f>SUM(L6612:L6614)</f>
        <v>201.16</v>
      </c>
    </row>
    <row r="6616" ht="15" customHeight="1" spans="1:12">
      <c r="A6616" s="63" t="s">
        <v>2389</v>
      </c>
      <c r="B6616" s="63"/>
      <c r="C6616" s="63"/>
      <c r="D6616" s="64" t="s">
        <v>4</v>
      </c>
      <c r="E6616" s="64"/>
      <c r="F6616" s="64"/>
      <c r="G6616" s="64" t="s">
        <v>2297</v>
      </c>
      <c r="H6616" s="64" t="s">
        <v>2298</v>
      </c>
      <c r="I6616" s="64"/>
      <c r="J6616" s="64" t="s">
        <v>2299</v>
      </c>
      <c r="K6616" s="64"/>
      <c r="L6616" s="64" t="s">
        <v>2300</v>
      </c>
    </row>
    <row r="6617" ht="21" customHeight="1" spans="1:12">
      <c r="A6617" s="65" t="s">
        <v>3072</v>
      </c>
      <c r="B6617" s="66" t="s">
        <v>3073</v>
      </c>
      <c r="C6617" s="66"/>
      <c r="D6617" s="65" t="s">
        <v>14</v>
      </c>
      <c r="E6617" s="65"/>
      <c r="F6617" s="65"/>
      <c r="G6617" s="65" t="s">
        <v>2392</v>
      </c>
      <c r="H6617" s="67">
        <v>2.24</v>
      </c>
      <c r="I6617" s="67"/>
      <c r="J6617" s="70">
        <v>32.1</v>
      </c>
      <c r="K6617" s="70"/>
      <c r="L6617" s="70">
        <f>ROUND(ROUND(H6617,8)*J6617,2)</f>
        <v>71.9</v>
      </c>
    </row>
    <row r="6618" ht="15" customHeight="1" spans="1:12">
      <c r="A6618" s="65" t="s">
        <v>2395</v>
      </c>
      <c r="B6618" s="66" t="s">
        <v>2396</v>
      </c>
      <c r="C6618" s="66"/>
      <c r="D6618" s="65" t="s">
        <v>14</v>
      </c>
      <c r="E6618" s="65"/>
      <c r="F6618" s="65"/>
      <c r="G6618" s="65" t="s">
        <v>2392</v>
      </c>
      <c r="H6618" s="67">
        <v>1.14</v>
      </c>
      <c r="I6618" s="67"/>
      <c r="J6618" s="70">
        <v>23.23</v>
      </c>
      <c r="K6618" s="70"/>
      <c r="L6618" s="70">
        <f>ROUND(ROUND(H6618,8)*J6618,2)</f>
        <v>26.48</v>
      </c>
    </row>
    <row r="6619" ht="18" customHeight="1" spans="1:12">
      <c r="A6619" s="2"/>
      <c r="B6619" s="2"/>
      <c r="C6619" s="2"/>
      <c r="D6619" s="2"/>
      <c r="E6619" s="2"/>
      <c r="F6619" s="2"/>
      <c r="G6619" s="2"/>
      <c r="H6619" s="68" t="s">
        <v>2393</v>
      </c>
      <c r="I6619" s="68"/>
      <c r="J6619" s="68"/>
      <c r="K6619" s="68"/>
      <c r="L6619" s="71">
        <f>SUM(L6617:L6618)</f>
        <v>98.38</v>
      </c>
    </row>
    <row r="6620" ht="15" customHeight="1" spans="1:12">
      <c r="A6620" s="93" t="s">
        <v>4407</v>
      </c>
      <c r="B6620" s="93"/>
      <c r="C6620" s="93"/>
      <c r="D6620" s="93"/>
      <c r="E6620" s="2"/>
      <c r="F6620" s="2"/>
      <c r="G6620" s="2"/>
      <c r="H6620" s="69" t="s">
        <v>2318</v>
      </c>
      <c r="I6620" s="69"/>
      <c r="J6620" s="69"/>
      <c r="K6620" s="69"/>
      <c r="L6620" s="72">
        <v>299.54</v>
      </c>
    </row>
    <row r="6621" ht="9.95" customHeight="1" spans="1:12">
      <c r="A6621" s="2"/>
      <c r="B6621" s="2"/>
      <c r="C6621" s="2"/>
      <c r="D6621" s="2"/>
      <c r="E6621" s="2"/>
      <c r="F6621" s="2"/>
      <c r="G6621" s="2"/>
      <c r="H6621" s="61"/>
      <c r="I6621" s="61"/>
      <c r="J6621" s="61"/>
      <c r="K6621" s="61"/>
      <c r="L6621" s="61"/>
    </row>
    <row r="6622" ht="20.1" customHeight="1" spans="1:12">
      <c r="A6622" s="62" t="s">
        <v>4408</v>
      </c>
      <c r="B6622" s="62"/>
      <c r="C6622" s="62"/>
      <c r="D6622" s="62"/>
      <c r="E6622" s="62"/>
      <c r="F6622" s="62"/>
      <c r="G6622" s="62"/>
      <c r="H6622" s="62"/>
      <c r="I6622" s="62"/>
      <c r="J6622" s="62"/>
      <c r="K6622" s="62"/>
      <c r="L6622" s="62"/>
    </row>
    <row r="6623" ht="15" customHeight="1" spans="1:12">
      <c r="A6623" s="63" t="s">
        <v>2413</v>
      </c>
      <c r="B6623" s="63"/>
      <c r="C6623" s="63"/>
      <c r="D6623" s="64" t="s">
        <v>4</v>
      </c>
      <c r="E6623" s="64"/>
      <c r="F6623" s="64"/>
      <c r="G6623" s="64" t="s">
        <v>2297</v>
      </c>
      <c r="H6623" s="64" t="s">
        <v>2298</v>
      </c>
      <c r="I6623" s="64"/>
      <c r="J6623" s="64" t="s">
        <v>2299</v>
      </c>
      <c r="K6623" s="64"/>
      <c r="L6623" s="64" t="s">
        <v>2300</v>
      </c>
    </row>
    <row r="6624" ht="15" customHeight="1" spans="1:12">
      <c r="A6624" s="65" t="s">
        <v>4403</v>
      </c>
      <c r="B6624" s="66" t="s">
        <v>4404</v>
      </c>
      <c r="C6624" s="66"/>
      <c r="D6624" s="65" t="s">
        <v>14</v>
      </c>
      <c r="E6624" s="65"/>
      <c r="F6624" s="65"/>
      <c r="G6624" s="65" t="s">
        <v>193</v>
      </c>
      <c r="H6624" s="67">
        <v>1.64</v>
      </c>
      <c r="I6624" s="67"/>
      <c r="J6624" s="70">
        <v>44.13</v>
      </c>
      <c r="K6624" s="70"/>
      <c r="L6624" s="70">
        <f>ROUND(ROUND(H6624,8)*J6624,2)</f>
        <v>72.37</v>
      </c>
    </row>
    <row r="6625" ht="15" customHeight="1" spans="1:12">
      <c r="A6625" s="65" t="s">
        <v>4329</v>
      </c>
      <c r="B6625" s="66" t="s">
        <v>4330</v>
      </c>
      <c r="C6625" s="66"/>
      <c r="D6625" s="65" t="s">
        <v>14</v>
      </c>
      <c r="E6625" s="65"/>
      <c r="F6625" s="65"/>
      <c r="G6625" s="65" t="s">
        <v>193</v>
      </c>
      <c r="H6625" s="67">
        <v>0.06</v>
      </c>
      <c r="I6625" s="67"/>
      <c r="J6625" s="70">
        <v>105.12</v>
      </c>
      <c r="K6625" s="70"/>
      <c r="L6625" s="70">
        <f>ROUND(ROUND(H6625,8)*J6625,2)</f>
        <v>6.31</v>
      </c>
    </row>
    <row r="6626" ht="21" customHeight="1" spans="1:12">
      <c r="A6626" s="65" t="s">
        <v>4409</v>
      </c>
      <c r="B6626" s="66" t="s">
        <v>4410</v>
      </c>
      <c r="C6626" s="66"/>
      <c r="D6626" s="65" t="s">
        <v>14</v>
      </c>
      <c r="E6626" s="65"/>
      <c r="F6626" s="65"/>
      <c r="G6626" s="65" t="s">
        <v>35</v>
      </c>
      <c r="H6626" s="67">
        <v>2</v>
      </c>
      <c r="I6626" s="67"/>
      <c r="J6626" s="70">
        <v>21.28</v>
      </c>
      <c r="K6626" s="70"/>
      <c r="L6626" s="70">
        <f>ROUND(ROUND(H6626,8)*J6626,2)</f>
        <v>42.56</v>
      </c>
    </row>
    <row r="6627" ht="21" customHeight="1" spans="1:12">
      <c r="A6627" s="65" t="s">
        <v>4405</v>
      </c>
      <c r="B6627" s="66" t="s">
        <v>4406</v>
      </c>
      <c r="C6627" s="66"/>
      <c r="D6627" s="65" t="s">
        <v>3081</v>
      </c>
      <c r="E6627" s="65"/>
      <c r="F6627" s="65"/>
      <c r="G6627" s="65" t="s">
        <v>41</v>
      </c>
      <c r="H6627" s="67">
        <v>1.28</v>
      </c>
      <c r="I6627" s="67"/>
      <c r="J6627" s="70">
        <v>512</v>
      </c>
      <c r="K6627" s="70"/>
      <c r="L6627" s="70">
        <f>ROUND(ROUND(H6627,8)*J6627,2)</f>
        <v>655.36</v>
      </c>
    </row>
    <row r="6628" ht="29.1" customHeight="1" spans="1:12">
      <c r="A6628" s="65" t="s">
        <v>4411</v>
      </c>
      <c r="B6628" s="66" t="s">
        <v>1919</v>
      </c>
      <c r="C6628" s="66"/>
      <c r="D6628" s="65" t="s">
        <v>14</v>
      </c>
      <c r="E6628" s="65"/>
      <c r="F6628" s="65"/>
      <c r="G6628" s="65" t="s">
        <v>35</v>
      </c>
      <c r="H6628" s="67">
        <v>1</v>
      </c>
      <c r="I6628" s="67"/>
      <c r="J6628" s="70">
        <v>153.76</v>
      </c>
      <c r="K6628" s="70"/>
      <c r="L6628" s="70">
        <f>ROUND(ROUND(H6628,8)*J6628,2)</f>
        <v>153.76</v>
      </c>
    </row>
    <row r="6629" ht="15" customHeight="1" spans="1:12">
      <c r="A6629" s="2"/>
      <c r="B6629" s="2"/>
      <c r="C6629" s="2"/>
      <c r="D6629" s="2"/>
      <c r="E6629" s="2"/>
      <c r="F6629" s="2"/>
      <c r="G6629" s="2"/>
      <c r="H6629" s="68" t="s">
        <v>2424</v>
      </c>
      <c r="I6629" s="68"/>
      <c r="J6629" s="68"/>
      <c r="K6629" s="68"/>
      <c r="L6629" s="71">
        <f>SUM(L6624:L6628)</f>
        <v>930.36</v>
      </c>
    </row>
    <row r="6630" ht="15" customHeight="1" spans="1:12">
      <c r="A6630" s="63" t="s">
        <v>2389</v>
      </c>
      <c r="B6630" s="63"/>
      <c r="C6630" s="63"/>
      <c r="D6630" s="64" t="s">
        <v>4</v>
      </c>
      <c r="E6630" s="64"/>
      <c r="F6630" s="64"/>
      <c r="G6630" s="64" t="s">
        <v>2297</v>
      </c>
      <c r="H6630" s="64" t="s">
        <v>2298</v>
      </c>
      <c r="I6630" s="64"/>
      <c r="J6630" s="64" t="s">
        <v>2299</v>
      </c>
      <c r="K6630" s="64"/>
      <c r="L6630" s="64" t="s">
        <v>2300</v>
      </c>
    </row>
    <row r="6631" ht="21" customHeight="1" spans="1:12">
      <c r="A6631" s="65" t="s">
        <v>3072</v>
      </c>
      <c r="B6631" s="66" t="s">
        <v>3073</v>
      </c>
      <c r="C6631" s="66"/>
      <c r="D6631" s="65" t="s">
        <v>14</v>
      </c>
      <c r="E6631" s="65"/>
      <c r="F6631" s="65"/>
      <c r="G6631" s="65" t="s">
        <v>2392</v>
      </c>
      <c r="H6631" s="67">
        <v>3.07</v>
      </c>
      <c r="I6631" s="67"/>
      <c r="J6631" s="70">
        <v>32.1</v>
      </c>
      <c r="K6631" s="70"/>
      <c r="L6631" s="70">
        <f>ROUND(ROUND(H6631,8)*J6631,2)</f>
        <v>98.55</v>
      </c>
    </row>
    <row r="6632" ht="15" customHeight="1" spans="1:12">
      <c r="A6632" s="65" t="s">
        <v>2395</v>
      </c>
      <c r="B6632" s="66" t="s">
        <v>2396</v>
      </c>
      <c r="C6632" s="66"/>
      <c r="D6632" s="65" t="s">
        <v>14</v>
      </c>
      <c r="E6632" s="65"/>
      <c r="F6632" s="65"/>
      <c r="G6632" s="65" t="s">
        <v>2392</v>
      </c>
      <c r="H6632" s="67">
        <v>1.57</v>
      </c>
      <c r="I6632" s="67"/>
      <c r="J6632" s="70">
        <v>23.23</v>
      </c>
      <c r="K6632" s="70"/>
      <c r="L6632" s="70">
        <f>ROUND(ROUND(H6632,8)*J6632,2)</f>
        <v>36.47</v>
      </c>
    </row>
    <row r="6633" ht="18" customHeight="1" spans="1:12">
      <c r="A6633" s="2"/>
      <c r="B6633" s="2"/>
      <c r="C6633" s="2"/>
      <c r="D6633" s="2"/>
      <c r="E6633" s="2"/>
      <c r="F6633" s="2"/>
      <c r="G6633" s="2"/>
      <c r="H6633" s="68" t="s">
        <v>2393</v>
      </c>
      <c r="I6633" s="68"/>
      <c r="J6633" s="68"/>
      <c r="K6633" s="68"/>
      <c r="L6633" s="71">
        <f>SUM(L6631:L6632)</f>
        <v>135.02</v>
      </c>
    </row>
    <row r="6634" ht="15" customHeight="1" spans="1:12">
      <c r="A6634" s="63" t="s">
        <v>2314</v>
      </c>
      <c r="B6634" s="63"/>
      <c r="C6634" s="63"/>
      <c r="D6634" s="64" t="s">
        <v>4</v>
      </c>
      <c r="E6634" s="64"/>
      <c r="F6634" s="64"/>
      <c r="G6634" s="64" t="s">
        <v>2297</v>
      </c>
      <c r="H6634" s="64" t="s">
        <v>2298</v>
      </c>
      <c r="I6634" s="64"/>
      <c r="J6634" s="64" t="s">
        <v>2299</v>
      </c>
      <c r="K6634" s="64"/>
      <c r="L6634" s="64" t="s">
        <v>2300</v>
      </c>
    </row>
    <row r="6635" ht="38.1" customHeight="1" spans="1:12">
      <c r="A6635" s="65" t="s">
        <v>4412</v>
      </c>
      <c r="B6635" s="66" t="s">
        <v>4413</v>
      </c>
      <c r="C6635" s="66"/>
      <c r="D6635" s="65" t="s">
        <v>14</v>
      </c>
      <c r="E6635" s="65"/>
      <c r="F6635" s="65"/>
      <c r="G6635" s="65" t="s">
        <v>35</v>
      </c>
      <c r="H6635" s="67">
        <v>1</v>
      </c>
      <c r="I6635" s="67"/>
      <c r="J6635" s="70">
        <v>217.76</v>
      </c>
      <c r="K6635" s="70"/>
      <c r="L6635" s="70">
        <f>ROUND(ROUND(H6635,8)*J6635,2)</f>
        <v>217.76</v>
      </c>
    </row>
    <row r="6636" ht="21" customHeight="1" spans="1:12">
      <c r="A6636" s="65" t="s">
        <v>4343</v>
      </c>
      <c r="B6636" s="66" t="s">
        <v>4344</v>
      </c>
      <c r="C6636" s="66"/>
      <c r="D6636" s="65" t="s">
        <v>14</v>
      </c>
      <c r="E6636" s="65"/>
      <c r="F6636" s="65"/>
      <c r="G6636" s="65" t="s">
        <v>35</v>
      </c>
      <c r="H6636" s="67">
        <v>1</v>
      </c>
      <c r="I6636" s="67"/>
      <c r="J6636" s="70">
        <v>11.29</v>
      </c>
      <c r="K6636" s="70"/>
      <c r="L6636" s="70">
        <f>ROUND(ROUND(H6636,8)*J6636,2)</f>
        <v>11.29</v>
      </c>
    </row>
    <row r="6637" ht="29.1" customHeight="1" spans="1:12">
      <c r="A6637" s="65" t="s">
        <v>4414</v>
      </c>
      <c r="B6637" s="66" t="s">
        <v>4415</v>
      </c>
      <c r="C6637" s="66"/>
      <c r="D6637" s="65" t="s">
        <v>14</v>
      </c>
      <c r="E6637" s="65"/>
      <c r="F6637" s="65"/>
      <c r="G6637" s="65" t="s">
        <v>35</v>
      </c>
      <c r="H6637" s="67">
        <v>1</v>
      </c>
      <c r="I6637" s="67"/>
      <c r="J6637" s="70">
        <v>23.97</v>
      </c>
      <c r="K6637" s="70"/>
      <c r="L6637" s="70">
        <f>ROUND(ROUND(H6637,8)*J6637,2)</f>
        <v>23.97</v>
      </c>
    </row>
    <row r="6638" ht="15" customHeight="1" spans="1:12">
      <c r="A6638" s="2"/>
      <c r="B6638" s="2"/>
      <c r="C6638" s="2"/>
      <c r="D6638" s="2"/>
      <c r="E6638" s="2"/>
      <c r="F6638" s="2"/>
      <c r="G6638" s="2"/>
      <c r="H6638" s="68" t="s">
        <v>2317</v>
      </c>
      <c r="I6638" s="68"/>
      <c r="J6638" s="68"/>
      <c r="K6638" s="68"/>
      <c r="L6638" s="71">
        <f>SUM(L6635:L6637)</f>
        <v>253.02</v>
      </c>
    </row>
    <row r="6639" ht="15" customHeight="1" spans="1:12">
      <c r="A6639" s="93" t="s">
        <v>4407</v>
      </c>
      <c r="B6639" s="93"/>
      <c r="C6639" s="93"/>
      <c r="D6639" s="93"/>
      <c r="E6639" s="2"/>
      <c r="F6639" s="2"/>
      <c r="G6639" s="2"/>
      <c r="H6639" s="69" t="s">
        <v>2318</v>
      </c>
      <c r="I6639" s="69"/>
      <c r="J6639" s="69"/>
      <c r="K6639" s="69"/>
      <c r="L6639" s="72">
        <v>1318.4</v>
      </c>
    </row>
    <row r="6640" ht="9.95" customHeight="1" spans="1:12">
      <c r="A6640" s="2"/>
      <c r="B6640" s="2"/>
      <c r="C6640" s="2"/>
      <c r="D6640" s="2"/>
      <c r="E6640" s="2"/>
      <c r="F6640" s="2"/>
      <c r="G6640" s="2"/>
      <c r="H6640" s="61"/>
      <c r="I6640" s="61"/>
      <c r="J6640" s="61"/>
      <c r="K6640" s="61"/>
      <c r="L6640" s="61"/>
    </row>
    <row r="6641" ht="20.1" customHeight="1" spans="1:12">
      <c r="A6641" s="62" t="s">
        <v>4416</v>
      </c>
      <c r="B6641" s="62"/>
      <c r="C6641" s="62"/>
      <c r="D6641" s="62"/>
      <c r="E6641" s="62"/>
      <c r="F6641" s="62"/>
      <c r="G6641" s="62"/>
      <c r="H6641" s="62"/>
      <c r="I6641" s="62"/>
      <c r="J6641" s="62"/>
      <c r="K6641" s="62"/>
      <c r="L6641" s="62"/>
    </row>
    <row r="6642" ht="15" customHeight="1" spans="1:12">
      <c r="A6642" s="63" t="s">
        <v>2413</v>
      </c>
      <c r="B6642" s="63"/>
      <c r="C6642" s="63"/>
      <c r="D6642" s="64" t="s">
        <v>4</v>
      </c>
      <c r="E6642" s="64"/>
      <c r="F6642" s="64"/>
      <c r="G6642" s="64" t="s">
        <v>2297</v>
      </c>
      <c r="H6642" s="64" t="s">
        <v>2298</v>
      </c>
      <c r="I6642" s="64"/>
      <c r="J6642" s="64" t="s">
        <v>2299</v>
      </c>
      <c r="K6642" s="64"/>
      <c r="L6642" s="64" t="s">
        <v>2300</v>
      </c>
    </row>
    <row r="6643" ht="15" customHeight="1" spans="1:12">
      <c r="A6643" s="65" t="s">
        <v>4403</v>
      </c>
      <c r="B6643" s="66" t="s">
        <v>4404</v>
      </c>
      <c r="C6643" s="66"/>
      <c r="D6643" s="65" t="s">
        <v>14</v>
      </c>
      <c r="E6643" s="65"/>
      <c r="F6643" s="65"/>
      <c r="G6643" s="65" t="s">
        <v>193</v>
      </c>
      <c r="H6643" s="67">
        <v>2.15</v>
      </c>
      <c r="I6643" s="67"/>
      <c r="J6643" s="70">
        <v>44.13</v>
      </c>
      <c r="K6643" s="70"/>
      <c r="L6643" s="70">
        <f>ROUND(ROUND(H6643,8)*J6643,2)</f>
        <v>94.88</v>
      </c>
    </row>
    <row r="6644" ht="15" customHeight="1" spans="1:12">
      <c r="A6644" s="65" t="s">
        <v>4329</v>
      </c>
      <c r="B6644" s="66" t="s">
        <v>4330</v>
      </c>
      <c r="C6644" s="66"/>
      <c r="D6644" s="65" t="s">
        <v>14</v>
      </c>
      <c r="E6644" s="65"/>
      <c r="F6644" s="65"/>
      <c r="G6644" s="65" t="s">
        <v>193</v>
      </c>
      <c r="H6644" s="67">
        <v>0.08</v>
      </c>
      <c r="I6644" s="67"/>
      <c r="J6644" s="70">
        <v>105.12</v>
      </c>
      <c r="K6644" s="70"/>
      <c r="L6644" s="70">
        <f>ROUND(ROUND(H6644,8)*J6644,2)</f>
        <v>8.41</v>
      </c>
    </row>
    <row r="6645" ht="21" customHeight="1" spans="1:12">
      <c r="A6645" s="65" t="s">
        <v>4409</v>
      </c>
      <c r="B6645" s="66" t="s">
        <v>4410</v>
      </c>
      <c r="C6645" s="66"/>
      <c r="D6645" s="65" t="s">
        <v>14</v>
      </c>
      <c r="E6645" s="65"/>
      <c r="F6645" s="65"/>
      <c r="G6645" s="65" t="s">
        <v>35</v>
      </c>
      <c r="H6645" s="67">
        <v>2</v>
      </c>
      <c r="I6645" s="67"/>
      <c r="J6645" s="70">
        <v>21.28</v>
      </c>
      <c r="K6645" s="70"/>
      <c r="L6645" s="70">
        <f>ROUND(ROUND(H6645,8)*J6645,2)</f>
        <v>42.56</v>
      </c>
    </row>
    <row r="6646" ht="21" customHeight="1" spans="1:12">
      <c r="A6646" s="65" t="s">
        <v>4405</v>
      </c>
      <c r="B6646" s="66" t="s">
        <v>4406</v>
      </c>
      <c r="C6646" s="66"/>
      <c r="D6646" s="65" t="s">
        <v>3081</v>
      </c>
      <c r="E6646" s="65"/>
      <c r="F6646" s="65"/>
      <c r="G6646" s="65" t="s">
        <v>41</v>
      </c>
      <c r="H6646" s="67">
        <v>1.68</v>
      </c>
      <c r="I6646" s="67"/>
      <c r="J6646" s="70">
        <v>512</v>
      </c>
      <c r="K6646" s="70"/>
      <c r="L6646" s="70">
        <f>ROUND(ROUND(H6646,8)*J6646,2)</f>
        <v>860.16</v>
      </c>
    </row>
    <row r="6647" ht="29.1" customHeight="1" spans="1:12">
      <c r="A6647" s="65" t="s">
        <v>4411</v>
      </c>
      <c r="B6647" s="66" t="s">
        <v>1919</v>
      </c>
      <c r="C6647" s="66"/>
      <c r="D6647" s="65" t="s">
        <v>14</v>
      </c>
      <c r="E6647" s="65"/>
      <c r="F6647" s="65"/>
      <c r="G6647" s="65" t="s">
        <v>35</v>
      </c>
      <c r="H6647" s="67">
        <v>2</v>
      </c>
      <c r="I6647" s="67"/>
      <c r="J6647" s="70">
        <v>153.76</v>
      </c>
      <c r="K6647" s="70"/>
      <c r="L6647" s="70">
        <f>ROUND(ROUND(H6647,8)*J6647,2)</f>
        <v>307.52</v>
      </c>
    </row>
    <row r="6648" ht="15" customHeight="1" spans="1:12">
      <c r="A6648" s="2"/>
      <c r="B6648" s="2"/>
      <c r="C6648" s="2"/>
      <c r="D6648" s="2"/>
      <c r="E6648" s="2"/>
      <c r="F6648" s="2"/>
      <c r="G6648" s="2"/>
      <c r="H6648" s="68" t="s">
        <v>2424</v>
      </c>
      <c r="I6648" s="68"/>
      <c r="J6648" s="68"/>
      <c r="K6648" s="68"/>
      <c r="L6648" s="71">
        <f>SUM(L6643:L6647)</f>
        <v>1313.53</v>
      </c>
    </row>
    <row r="6649" ht="15" customHeight="1" spans="1:12">
      <c r="A6649" s="63" t="s">
        <v>2389</v>
      </c>
      <c r="B6649" s="63"/>
      <c r="C6649" s="63"/>
      <c r="D6649" s="64" t="s">
        <v>4</v>
      </c>
      <c r="E6649" s="64"/>
      <c r="F6649" s="64"/>
      <c r="G6649" s="64" t="s">
        <v>2297</v>
      </c>
      <c r="H6649" s="64" t="s">
        <v>2298</v>
      </c>
      <c r="I6649" s="64"/>
      <c r="J6649" s="64" t="s">
        <v>2299</v>
      </c>
      <c r="K6649" s="64"/>
      <c r="L6649" s="64" t="s">
        <v>2300</v>
      </c>
    </row>
    <row r="6650" ht="21" customHeight="1" spans="1:12">
      <c r="A6650" s="65" t="s">
        <v>3072</v>
      </c>
      <c r="B6650" s="66" t="s">
        <v>3073</v>
      </c>
      <c r="C6650" s="66"/>
      <c r="D6650" s="65" t="s">
        <v>14</v>
      </c>
      <c r="E6650" s="65"/>
      <c r="F6650" s="65"/>
      <c r="G6650" s="65" t="s">
        <v>2392</v>
      </c>
      <c r="H6650" s="67">
        <v>4.61</v>
      </c>
      <c r="I6650" s="67"/>
      <c r="J6650" s="70">
        <v>32.1</v>
      </c>
      <c r="K6650" s="70"/>
      <c r="L6650" s="70">
        <f>ROUND(ROUND(H6650,8)*J6650,2)</f>
        <v>147.98</v>
      </c>
    </row>
    <row r="6651" ht="15" customHeight="1" spans="1:12">
      <c r="A6651" s="65" t="s">
        <v>2395</v>
      </c>
      <c r="B6651" s="66" t="s">
        <v>2396</v>
      </c>
      <c r="C6651" s="66"/>
      <c r="D6651" s="65" t="s">
        <v>14</v>
      </c>
      <c r="E6651" s="65"/>
      <c r="F6651" s="65"/>
      <c r="G6651" s="65" t="s">
        <v>2392</v>
      </c>
      <c r="H6651" s="67">
        <v>2.35</v>
      </c>
      <c r="I6651" s="67"/>
      <c r="J6651" s="70">
        <v>23.23</v>
      </c>
      <c r="K6651" s="70"/>
      <c r="L6651" s="70">
        <f>ROUND(ROUND(H6651,8)*J6651,2)</f>
        <v>54.59</v>
      </c>
    </row>
    <row r="6652" ht="18" customHeight="1" spans="1:12">
      <c r="A6652" s="2"/>
      <c r="B6652" s="2"/>
      <c r="C6652" s="2"/>
      <c r="D6652" s="2"/>
      <c r="E6652" s="2"/>
      <c r="F6652" s="2"/>
      <c r="G6652" s="2"/>
      <c r="H6652" s="68" t="s">
        <v>2393</v>
      </c>
      <c r="I6652" s="68"/>
      <c r="J6652" s="68"/>
      <c r="K6652" s="68"/>
      <c r="L6652" s="71">
        <f>SUM(L6650:L6651)</f>
        <v>202.57</v>
      </c>
    </row>
    <row r="6653" ht="15" customHeight="1" spans="1:12">
      <c r="A6653" s="63" t="s">
        <v>2314</v>
      </c>
      <c r="B6653" s="63"/>
      <c r="C6653" s="63"/>
      <c r="D6653" s="64" t="s">
        <v>4</v>
      </c>
      <c r="E6653" s="64"/>
      <c r="F6653" s="64"/>
      <c r="G6653" s="64" t="s">
        <v>2297</v>
      </c>
      <c r="H6653" s="64" t="s">
        <v>2298</v>
      </c>
      <c r="I6653" s="64"/>
      <c r="J6653" s="64" t="s">
        <v>2299</v>
      </c>
      <c r="K6653" s="64"/>
      <c r="L6653" s="64" t="s">
        <v>2300</v>
      </c>
    </row>
    <row r="6654" ht="38.1" customHeight="1" spans="1:12">
      <c r="A6654" s="65" t="s">
        <v>4412</v>
      </c>
      <c r="B6654" s="66" t="s">
        <v>4413</v>
      </c>
      <c r="C6654" s="66"/>
      <c r="D6654" s="65" t="s">
        <v>14</v>
      </c>
      <c r="E6654" s="65"/>
      <c r="F6654" s="65"/>
      <c r="G6654" s="65" t="s">
        <v>35</v>
      </c>
      <c r="H6654" s="67">
        <v>2</v>
      </c>
      <c r="I6654" s="67"/>
      <c r="J6654" s="70">
        <v>217.76</v>
      </c>
      <c r="K6654" s="70"/>
      <c r="L6654" s="70">
        <f>ROUND(ROUND(H6654,8)*J6654,2)</f>
        <v>435.52</v>
      </c>
    </row>
    <row r="6655" ht="21" customHeight="1" spans="1:12">
      <c r="A6655" s="65" t="s">
        <v>4343</v>
      </c>
      <c r="B6655" s="66" t="s">
        <v>4344</v>
      </c>
      <c r="C6655" s="66"/>
      <c r="D6655" s="65" t="s">
        <v>14</v>
      </c>
      <c r="E6655" s="65"/>
      <c r="F6655" s="65"/>
      <c r="G6655" s="65" t="s">
        <v>35</v>
      </c>
      <c r="H6655" s="67">
        <v>2</v>
      </c>
      <c r="I6655" s="67"/>
      <c r="J6655" s="70">
        <v>11.29</v>
      </c>
      <c r="K6655" s="70"/>
      <c r="L6655" s="70">
        <f>ROUND(ROUND(H6655,8)*J6655,2)</f>
        <v>22.58</v>
      </c>
    </row>
    <row r="6656" ht="29.1" customHeight="1" spans="1:12">
      <c r="A6656" s="65" t="s">
        <v>4414</v>
      </c>
      <c r="B6656" s="66" t="s">
        <v>4415</v>
      </c>
      <c r="C6656" s="66"/>
      <c r="D6656" s="65" t="s">
        <v>14</v>
      </c>
      <c r="E6656" s="65"/>
      <c r="F6656" s="65"/>
      <c r="G6656" s="65" t="s">
        <v>35</v>
      </c>
      <c r="H6656" s="67">
        <v>2</v>
      </c>
      <c r="I6656" s="67"/>
      <c r="J6656" s="70">
        <v>23.97</v>
      </c>
      <c r="K6656" s="70"/>
      <c r="L6656" s="70">
        <f>ROUND(ROUND(H6656,8)*J6656,2)</f>
        <v>47.94</v>
      </c>
    </row>
    <row r="6657" ht="15" customHeight="1" spans="1:12">
      <c r="A6657" s="2"/>
      <c r="B6657" s="2"/>
      <c r="C6657" s="2"/>
      <c r="D6657" s="2"/>
      <c r="E6657" s="2"/>
      <c r="F6657" s="2"/>
      <c r="G6657" s="2"/>
      <c r="H6657" s="68" t="s">
        <v>2317</v>
      </c>
      <c r="I6657" s="68"/>
      <c r="J6657" s="68"/>
      <c r="K6657" s="68"/>
      <c r="L6657" s="71">
        <f>SUM(L6654:L6656)</f>
        <v>506.04</v>
      </c>
    </row>
    <row r="6658" ht="15" customHeight="1" spans="1:12">
      <c r="A6658" s="93" t="s">
        <v>4407</v>
      </c>
      <c r="B6658" s="93"/>
      <c r="C6658" s="93"/>
      <c r="D6658" s="93"/>
      <c r="E6658" s="2"/>
      <c r="F6658" s="2"/>
      <c r="G6658" s="2"/>
      <c r="H6658" s="69" t="s">
        <v>2318</v>
      </c>
      <c r="I6658" s="69"/>
      <c r="J6658" s="69"/>
      <c r="K6658" s="69"/>
      <c r="L6658" s="72">
        <v>2022.14</v>
      </c>
    </row>
    <row r="6659" ht="9.95" customHeight="1" spans="1:12">
      <c r="A6659" s="2"/>
      <c r="B6659" s="2"/>
      <c r="C6659" s="2"/>
      <c r="D6659" s="2"/>
      <c r="E6659" s="2"/>
      <c r="F6659" s="2"/>
      <c r="G6659" s="2"/>
      <c r="H6659" s="61"/>
      <c r="I6659" s="61"/>
      <c r="J6659" s="61"/>
      <c r="K6659" s="61"/>
      <c r="L6659" s="61"/>
    </row>
    <row r="6660" ht="20.1" customHeight="1" spans="1:12">
      <c r="A6660" s="62" t="s">
        <v>4417</v>
      </c>
      <c r="B6660" s="62"/>
      <c r="C6660" s="62"/>
      <c r="D6660" s="62"/>
      <c r="E6660" s="62"/>
      <c r="F6660" s="62"/>
      <c r="G6660" s="62"/>
      <c r="H6660" s="62"/>
      <c r="I6660" s="62"/>
      <c r="J6660" s="62"/>
      <c r="K6660" s="62"/>
      <c r="L6660" s="62"/>
    </row>
    <row r="6661" ht="15" customHeight="1" spans="1:12">
      <c r="A6661" s="63" t="s">
        <v>2413</v>
      </c>
      <c r="B6661" s="63"/>
      <c r="C6661" s="63"/>
      <c r="D6661" s="64" t="s">
        <v>4</v>
      </c>
      <c r="E6661" s="64"/>
      <c r="F6661" s="64"/>
      <c r="G6661" s="64" t="s">
        <v>2297</v>
      </c>
      <c r="H6661" s="64" t="s">
        <v>2298</v>
      </c>
      <c r="I6661" s="64"/>
      <c r="J6661" s="64" t="s">
        <v>2299</v>
      </c>
      <c r="K6661" s="64"/>
      <c r="L6661" s="64" t="s">
        <v>2300</v>
      </c>
    </row>
    <row r="6662" ht="21" customHeight="1" spans="1:12">
      <c r="A6662" s="65" t="s">
        <v>4418</v>
      </c>
      <c r="B6662" s="66" t="s">
        <v>4419</v>
      </c>
      <c r="C6662" s="66"/>
      <c r="D6662" s="65" t="s">
        <v>14</v>
      </c>
      <c r="E6662" s="65"/>
      <c r="F6662" s="65"/>
      <c r="G6662" s="65" t="s">
        <v>146</v>
      </c>
      <c r="H6662" s="67">
        <v>5.76</v>
      </c>
      <c r="I6662" s="67"/>
      <c r="J6662" s="70">
        <v>63.23</v>
      </c>
      <c r="K6662" s="70"/>
      <c r="L6662" s="70">
        <f>ROUND(ROUND(H6662,8)*J6662,2)</f>
        <v>364.2</v>
      </c>
    </row>
    <row r="6663" ht="15" customHeight="1" spans="1:12">
      <c r="A6663" s="65" t="s">
        <v>4403</v>
      </c>
      <c r="B6663" s="66" t="s">
        <v>4404</v>
      </c>
      <c r="C6663" s="66"/>
      <c r="D6663" s="65" t="s">
        <v>14</v>
      </c>
      <c r="E6663" s="65"/>
      <c r="F6663" s="65"/>
      <c r="G6663" s="65" t="s">
        <v>193</v>
      </c>
      <c r="H6663" s="67">
        <v>8.6</v>
      </c>
      <c r="I6663" s="67"/>
      <c r="J6663" s="70">
        <v>44.13</v>
      </c>
      <c r="K6663" s="70"/>
      <c r="L6663" s="70">
        <f>ROUND(ROUND(H6663,8)*J6663,2)</f>
        <v>379.52</v>
      </c>
    </row>
    <row r="6664" ht="15" customHeight="1" spans="1:12">
      <c r="A6664" s="65" t="s">
        <v>4329</v>
      </c>
      <c r="B6664" s="66" t="s">
        <v>4330</v>
      </c>
      <c r="C6664" s="66"/>
      <c r="D6664" s="65" t="s">
        <v>14</v>
      </c>
      <c r="E6664" s="65"/>
      <c r="F6664" s="65"/>
      <c r="G6664" s="65" t="s">
        <v>193</v>
      </c>
      <c r="H6664" s="67">
        <v>0.34</v>
      </c>
      <c r="I6664" s="67"/>
      <c r="J6664" s="70">
        <v>105.12</v>
      </c>
      <c r="K6664" s="70"/>
      <c r="L6664" s="70">
        <f>ROUND(ROUND(H6664,8)*J6664,2)</f>
        <v>35.74</v>
      </c>
    </row>
    <row r="6665" ht="21" customHeight="1" spans="1:12">
      <c r="A6665" s="65" t="s">
        <v>4405</v>
      </c>
      <c r="B6665" s="66" t="s">
        <v>4406</v>
      </c>
      <c r="C6665" s="66"/>
      <c r="D6665" s="65" t="s">
        <v>3081</v>
      </c>
      <c r="E6665" s="65"/>
      <c r="F6665" s="65"/>
      <c r="G6665" s="65" t="s">
        <v>41</v>
      </c>
      <c r="H6665" s="67">
        <v>6.72</v>
      </c>
      <c r="I6665" s="67"/>
      <c r="J6665" s="70">
        <v>512</v>
      </c>
      <c r="K6665" s="70"/>
      <c r="L6665" s="70">
        <f>ROUND(ROUND(H6665,8)*J6665,2)</f>
        <v>3440.64</v>
      </c>
    </row>
    <row r="6666" ht="15" customHeight="1" spans="1:12">
      <c r="A6666" s="2"/>
      <c r="B6666" s="2"/>
      <c r="C6666" s="2"/>
      <c r="D6666" s="2"/>
      <c r="E6666" s="2"/>
      <c r="F6666" s="2"/>
      <c r="G6666" s="2"/>
      <c r="H6666" s="68" t="s">
        <v>2424</v>
      </c>
      <c r="I6666" s="68"/>
      <c r="J6666" s="68"/>
      <c r="K6666" s="68"/>
      <c r="L6666" s="71">
        <f>SUM(L6662:L6665)</f>
        <v>4220.1</v>
      </c>
    </row>
    <row r="6667" ht="15" customHeight="1" spans="1:12">
      <c r="A6667" s="63" t="s">
        <v>2389</v>
      </c>
      <c r="B6667" s="63"/>
      <c r="C6667" s="63"/>
      <c r="D6667" s="64" t="s">
        <v>4</v>
      </c>
      <c r="E6667" s="64"/>
      <c r="F6667" s="64"/>
      <c r="G6667" s="64" t="s">
        <v>2297</v>
      </c>
      <c r="H6667" s="64" t="s">
        <v>2298</v>
      </c>
      <c r="I6667" s="64"/>
      <c r="J6667" s="64" t="s">
        <v>2299</v>
      </c>
      <c r="K6667" s="64"/>
      <c r="L6667" s="64" t="s">
        <v>2300</v>
      </c>
    </row>
    <row r="6668" ht="21" customHeight="1" spans="1:12">
      <c r="A6668" s="65" t="s">
        <v>3072</v>
      </c>
      <c r="B6668" s="66" t="s">
        <v>3073</v>
      </c>
      <c r="C6668" s="66"/>
      <c r="D6668" s="65" t="s">
        <v>14</v>
      </c>
      <c r="E6668" s="65"/>
      <c r="F6668" s="65"/>
      <c r="G6668" s="65" t="s">
        <v>2392</v>
      </c>
      <c r="H6668" s="67">
        <v>43.03</v>
      </c>
      <c r="I6668" s="67"/>
      <c r="J6668" s="70">
        <v>32.1</v>
      </c>
      <c r="K6668" s="70"/>
      <c r="L6668" s="70">
        <f>ROUND(ROUND(H6668,8)*J6668,2)</f>
        <v>1381.26</v>
      </c>
    </row>
    <row r="6669" ht="15" customHeight="1" spans="1:12">
      <c r="A6669" s="65" t="s">
        <v>2395</v>
      </c>
      <c r="B6669" s="66" t="s">
        <v>2396</v>
      </c>
      <c r="C6669" s="66"/>
      <c r="D6669" s="65" t="s">
        <v>14</v>
      </c>
      <c r="E6669" s="65"/>
      <c r="F6669" s="65"/>
      <c r="G6669" s="65" t="s">
        <v>2392</v>
      </c>
      <c r="H6669" s="67">
        <v>21.97</v>
      </c>
      <c r="I6669" s="67"/>
      <c r="J6669" s="70">
        <v>23.23</v>
      </c>
      <c r="K6669" s="70"/>
      <c r="L6669" s="70">
        <f>ROUND(ROUND(H6669,8)*J6669,2)</f>
        <v>510.36</v>
      </c>
    </row>
    <row r="6670" ht="18" customHeight="1" spans="1:12">
      <c r="A6670" s="2"/>
      <c r="B6670" s="2"/>
      <c r="C6670" s="2"/>
      <c r="D6670" s="2"/>
      <c r="E6670" s="2"/>
      <c r="F6670" s="2"/>
      <c r="G6670" s="2"/>
      <c r="H6670" s="68" t="s">
        <v>2393</v>
      </c>
      <c r="I6670" s="68"/>
      <c r="J6670" s="68"/>
      <c r="K6670" s="68"/>
      <c r="L6670" s="71">
        <f>SUM(L6668:L6669)</f>
        <v>1891.62</v>
      </c>
    </row>
    <row r="6671" ht="15" customHeight="1" spans="1:12">
      <c r="A6671" s="63" t="s">
        <v>2314</v>
      </c>
      <c r="B6671" s="63"/>
      <c r="C6671" s="63"/>
      <c r="D6671" s="64" t="s">
        <v>4</v>
      </c>
      <c r="E6671" s="64"/>
      <c r="F6671" s="64"/>
      <c r="G6671" s="64" t="s">
        <v>2297</v>
      </c>
      <c r="H6671" s="64" t="s">
        <v>2298</v>
      </c>
      <c r="I6671" s="64"/>
      <c r="J6671" s="64" t="s">
        <v>2299</v>
      </c>
      <c r="K6671" s="64"/>
      <c r="L6671" s="64" t="s">
        <v>2300</v>
      </c>
    </row>
    <row r="6672" ht="38.1" customHeight="1" spans="1:12">
      <c r="A6672" s="65" t="s">
        <v>4420</v>
      </c>
      <c r="B6672" s="66" t="s">
        <v>4421</v>
      </c>
      <c r="C6672" s="66"/>
      <c r="D6672" s="65" t="s">
        <v>14</v>
      </c>
      <c r="E6672" s="65"/>
      <c r="F6672" s="65"/>
      <c r="G6672" s="65" t="s">
        <v>41</v>
      </c>
      <c r="H6672" s="67">
        <v>4.44</v>
      </c>
      <c r="I6672" s="67"/>
      <c r="J6672" s="70">
        <v>83.4</v>
      </c>
      <c r="K6672" s="70"/>
      <c r="L6672" s="70">
        <f>ROUND(ROUND(H6672,8)*J6672,2)</f>
        <v>370.3</v>
      </c>
    </row>
    <row r="6673" ht="21" customHeight="1" spans="1:12">
      <c r="A6673" s="65" t="s">
        <v>1980</v>
      </c>
      <c r="B6673" s="66" t="s">
        <v>1981</v>
      </c>
      <c r="C6673" s="66"/>
      <c r="D6673" s="65" t="s">
        <v>14</v>
      </c>
      <c r="E6673" s="65"/>
      <c r="F6673" s="65"/>
      <c r="G6673" s="65" t="s">
        <v>41</v>
      </c>
      <c r="H6673" s="67">
        <v>8.88</v>
      </c>
      <c r="I6673" s="67"/>
      <c r="J6673" s="70">
        <v>18.7</v>
      </c>
      <c r="K6673" s="70"/>
      <c r="L6673" s="70">
        <f>ROUND(ROUND(H6673,8)*J6673,2)</f>
        <v>166.06</v>
      </c>
    </row>
    <row r="6674" ht="21" customHeight="1" spans="1:12">
      <c r="A6674" s="65" t="s">
        <v>1986</v>
      </c>
      <c r="B6674" s="66" t="s">
        <v>1987</v>
      </c>
      <c r="C6674" s="66"/>
      <c r="D6674" s="65" t="s">
        <v>14</v>
      </c>
      <c r="E6674" s="65"/>
      <c r="F6674" s="65"/>
      <c r="G6674" s="65" t="s">
        <v>41</v>
      </c>
      <c r="H6674" s="67">
        <v>8.88</v>
      </c>
      <c r="I6674" s="67"/>
      <c r="J6674" s="70">
        <v>13.42</v>
      </c>
      <c r="K6674" s="70"/>
      <c r="L6674" s="70">
        <f>ROUND(ROUND(H6674,8)*J6674,2)</f>
        <v>119.17</v>
      </c>
    </row>
    <row r="6675" ht="15" customHeight="1" spans="1:12">
      <c r="A6675" s="2"/>
      <c r="B6675" s="2"/>
      <c r="C6675" s="2"/>
      <c r="D6675" s="2"/>
      <c r="E6675" s="2"/>
      <c r="F6675" s="2"/>
      <c r="G6675" s="2"/>
      <c r="H6675" s="68" t="s">
        <v>2317</v>
      </c>
      <c r="I6675" s="68"/>
      <c r="J6675" s="68"/>
      <c r="K6675" s="68"/>
      <c r="L6675" s="71">
        <f>SUM(L6672:L6674)</f>
        <v>655.53</v>
      </c>
    </row>
    <row r="6676" ht="15" customHeight="1" spans="1:12">
      <c r="A6676" s="93" t="s">
        <v>4407</v>
      </c>
      <c r="B6676" s="93"/>
      <c r="C6676" s="93"/>
      <c r="D6676" s="93"/>
      <c r="E6676" s="2"/>
      <c r="F6676" s="2"/>
      <c r="G6676" s="2"/>
      <c r="H6676" s="69" t="s">
        <v>2318</v>
      </c>
      <c r="I6676" s="69"/>
      <c r="J6676" s="69"/>
      <c r="K6676" s="69"/>
      <c r="L6676" s="72">
        <v>6767.25</v>
      </c>
    </row>
    <row r="6677" ht="9.95" customHeight="1" spans="1:12">
      <c r="A6677" s="2"/>
      <c r="B6677" s="2"/>
      <c r="C6677" s="2"/>
      <c r="D6677" s="2"/>
      <c r="E6677" s="2"/>
      <c r="F6677" s="2"/>
      <c r="G6677" s="2"/>
      <c r="H6677" s="61"/>
      <c r="I6677" s="61"/>
      <c r="J6677" s="61"/>
      <c r="K6677" s="61"/>
      <c r="L6677" s="61"/>
    </row>
    <row r="6678" ht="20.1" customHeight="1" spans="1:12">
      <c r="A6678" s="62" t="s">
        <v>4422</v>
      </c>
      <c r="B6678" s="62"/>
      <c r="C6678" s="62"/>
      <c r="D6678" s="62"/>
      <c r="E6678" s="62"/>
      <c r="F6678" s="62"/>
      <c r="G6678" s="62"/>
      <c r="H6678" s="62"/>
      <c r="I6678" s="62"/>
      <c r="J6678" s="62"/>
      <c r="K6678" s="62"/>
      <c r="L6678" s="62"/>
    </row>
    <row r="6679" ht="15" customHeight="1" spans="1:12">
      <c r="A6679" s="63" t="s">
        <v>2413</v>
      </c>
      <c r="B6679" s="63"/>
      <c r="C6679" s="63"/>
      <c r="D6679" s="64" t="s">
        <v>4</v>
      </c>
      <c r="E6679" s="64"/>
      <c r="F6679" s="64"/>
      <c r="G6679" s="64" t="s">
        <v>2297</v>
      </c>
      <c r="H6679" s="64" t="s">
        <v>2298</v>
      </c>
      <c r="I6679" s="64"/>
      <c r="J6679" s="64" t="s">
        <v>2299</v>
      </c>
      <c r="K6679" s="64"/>
      <c r="L6679" s="64" t="s">
        <v>2300</v>
      </c>
    </row>
    <row r="6680" ht="15" customHeight="1" spans="1:12">
      <c r="A6680" s="65" t="s">
        <v>4403</v>
      </c>
      <c r="B6680" s="66" t="s">
        <v>4404</v>
      </c>
      <c r="C6680" s="66"/>
      <c r="D6680" s="65" t="s">
        <v>14</v>
      </c>
      <c r="E6680" s="65"/>
      <c r="F6680" s="65"/>
      <c r="G6680" s="65" t="s">
        <v>193</v>
      </c>
      <c r="H6680" s="67">
        <v>2.41</v>
      </c>
      <c r="I6680" s="67"/>
      <c r="J6680" s="70">
        <v>44.13</v>
      </c>
      <c r="K6680" s="70"/>
      <c r="L6680" s="70">
        <f>ROUND(ROUND(H6680,8)*J6680,2)</f>
        <v>106.35</v>
      </c>
    </row>
    <row r="6681" ht="15" customHeight="1" spans="1:12">
      <c r="A6681" s="65" t="s">
        <v>4329</v>
      </c>
      <c r="B6681" s="66" t="s">
        <v>4330</v>
      </c>
      <c r="C6681" s="66"/>
      <c r="D6681" s="65" t="s">
        <v>14</v>
      </c>
      <c r="E6681" s="65"/>
      <c r="F6681" s="65"/>
      <c r="G6681" s="65" t="s">
        <v>193</v>
      </c>
      <c r="H6681" s="67">
        <v>0.09</v>
      </c>
      <c r="I6681" s="67"/>
      <c r="J6681" s="70">
        <v>105.12</v>
      </c>
      <c r="K6681" s="70"/>
      <c r="L6681" s="70">
        <f>ROUND(ROUND(H6681,8)*J6681,2)</f>
        <v>9.46</v>
      </c>
    </row>
    <row r="6682" ht="21" customHeight="1" spans="1:12">
      <c r="A6682" s="65" t="s">
        <v>4409</v>
      </c>
      <c r="B6682" s="66" t="s">
        <v>4410</v>
      </c>
      <c r="C6682" s="66"/>
      <c r="D6682" s="65" t="s">
        <v>14</v>
      </c>
      <c r="E6682" s="65"/>
      <c r="F6682" s="65"/>
      <c r="G6682" s="65" t="s">
        <v>35</v>
      </c>
      <c r="H6682" s="67">
        <v>2</v>
      </c>
      <c r="I6682" s="67"/>
      <c r="J6682" s="70">
        <v>21.28</v>
      </c>
      <c r="K6682" s="70"/>
      <c r="L6682" s="70">
        <f>ROUND(ROUND(H6682,8)*J6682,2)</f>
        <v>42.56</v>
      </c>
    </row>
    <row r="6683" ht="21" customHeight="1" spans="1:12">
      <c r="A6683" s="65" t="s">
        <v>4405</v>
      </c>
      <c r="B6683" s="66" t="s">
        <v>4406</v>
      </c>
      <c r="C6683" s="66"/>
      <c r="D6683" s="65" t="s">
        <v>3081</v>
      </c>
      <c r="E6683" s="65"/>
      <c r="F6683" s="65"/>
      <c r="G6683" s="65" t="s">
        <v>41</v>
      </c>
      <c r="H6683" s="67">
        <v>1.88</v>
      </c>
      <c r="I6683" s="67"/>
      <c r="J6683" s="70">
        <v>512</v>
      </c>
      <c r="K6683" s="70"/>
      <c r="L6683" s="70">
        <f>ROUND(ROUND(H6683,8)*J6683,2)</f>
        <v>962.56</v>
      </c>
    </row>
    <row r="6684" ht="29.1" customHeight="1" spans="1:12">
      <c r="A6684" s="65" t="s">
        <v>4423</v>
      </c>
      <c r="B6684" s="66" t="s">
        <v>4424</v>
      </c>
      <c r="C6684" s="66"/>
      <c r="D6684" s="65" t="s">
        <v>14</v>
      </c>
      <c r="E6684" s="65"/>
      <c r="F6684" s="65"/>
      <c r="G6684" s="65" t="s">
        <v>35</v>
      </c>
      <c r="H6684" s="67">
        <v>1</v>
      </c>
      <c r="I6684" s="67"/>
      <c r="J6684" s="70">
        <v>130.07</v>
      </c>
      <c r="K6684" s="70"/>
      <c r="L6684" s="70">
        <f>ROUND(ROUND(H6684,8)*J6684,2)</f>
        <v>130.07</v>
      </c>
    </row>
    <row r="6685" ht="15" customHeight="1" spans="1:12">
      <c r="A6685" s="2"/>
      <c r="B6685" s="2"/>
      <c r="C6685" s="2"/>
      <c r="D6685" s="2"/>
      <c r="E6685" s="2"/>
      <c r="F6685" s="2"/>
      <c r="G6685" s="2"/>
      <c r="H6685" s="68" t="s">
        <v>2424</v>
      </c>
      <c r="I6685" s="68"/>
      <c r="J6685" s="68"/>
      <c r="K6685" s="68"/>
      <c r="L6685" s="71">
        <f>SUM(L6680:L6684)</f>
        <v>1251</v>
      </c>
    </row>
    <row r="6686" ht="15" customHeight="1" spans="1:12">
      <c r="A6686" s="63" t="s">
        <v>2389</v>
      </c>
      <c r="B6686" s="63"/>
      <c r="C6686" s="63"/>
      <c r="D6686" s="64" t="s">
        <v>4</v>
      </c>
      <c r="E6686" s="64"/>
      <c r="F6686" s="64"/>
      <c r="G6686" s="64" t="s">
        <v>2297</v>
      </c>
      <c r="H6686" s="64" t="s">
        <v>2298</v>
      </c>
      <c r="I6686" s="64"/>
      <c r="J6686" s="64" t="s">
        <v>2299</v>
      </c>
      <c r="K6686" s="64"/>
      <c r="L6686" s="64" t="s">
        <v>2300</v>
      </c>
    </row>
    <row r="6687" ht="21" customHeight="1" spans="1:12">
      <c r="A6687" s="65" t="s">
        <v>3072</v>
      </c>
      <c r="B6687" s="66" t="s">
        <v>3073</v>
      </c>
      <c r="C6687" s="66"/>
      <c r="D6687" s="65" t="s">
        <v>14</v>
      </c>
      <c r="E6687" s="65"/>
      <c r="F6687" s="65"/>
      <c r="G6687" s="65" t="s">
        <v>2392</v>
      </c>
      <c r="H6687" s="67">
        <v>5.38</v>
      </c>
      <c r="I6687" s="67"/>
      <c r="J6687" s="70">
        <v>32.1</v>
      </c>
      <c r="K6687" s="70"/>
      <c r="L6687" s="70">
        <f>ROUND(ROUND(H6687,8)*J6687,2)</f>
        <v>172.7</v>
      </c>
    </row>
    <row r="6688" ht="15" customHeight="1" spans="1:12">
      <c r="A6688" s="65" t="s">
        <v>2395</v>
      </c>
      <c r="B6688" s="66" t="s">
        <v>2396</v>
      </c>
      <c r="C6688" s="66"/>
      <c r="D6688" s="65" t="s">
        <v>14</v>
      </c>
      <c r="E6688" s="65"/>
      <c r="F6688" s="65"/>
      <c r="G6688" s="65" t="s">
        <v>2392</v>
      </c>
      <c r="H6688" s="67">
        <v>2.75</v>
      </c>
      <c r="I6688" s="67"/>
      <c r="J6688" s="70">
        <v>23.23</v>
      </c>
      <c r="K6688" s="70"/>
      <c r="L6688" s="70">
        <f>ROUND(ROUND(H6688,8)*J6688,2)</f>
        <v>63.88</v>
      </c>
    </row>
    <row r="6689" ht="18" customHeight="1" spans="1:12">
      <c r="A6689" s="2"/>
      <c r="B6689" s="2"/>
      <c r="C6689" s="2"/>
      <c r="D6689" s="2"/>
      <c r="E6689" s="2"/>
      <c r="F6689" s="2"/>
      <c r="G6689" s="2"/>
      <c r="H6689" s="68" t="s">
        <v>2393</v>
      </c>
      <c r="I6689" s="68"/>
      <c r="J6689" s="68"/>
      <c r="K6689" s="68"/>
      <c r="L6689" s="71">
        <f>SUM(L6687:L6688)</f>
        <v>236.58</v>
      </c>
    </row>
    <row r="6690" ht="15" customHeight="1" spans="1:12">
      <c r="A6690" s="63" t="s">
        <v>2314</v>
      </c>
      <c r="B6690" s="63"/>
      <c r="C6690" s="63"/>
      <c r="D6690" s="64" t="s">
        <v>4</v>
      </c>
      <c r="E6690" s="64"/>
      <c r="F6690" s="64"/>
      <c r="G6690" s="64" t="s">
        <v>2297</v>
      </c>
      <c r="H6690" s="64" t="s">
        <v>2298</v>
      </c>
      <c r="I6690" s="64"/>
      <c r="J6690" s="64" t="s">
        <v>2299</v>
      </c>
      <c r="K6690" s="64"/>
      <c r="L6690" s="64" t="s">
        <v>2300</v>
      </c>
    </row>
    <row r="6691" ht="21" customHeight="1" spans="1:12">
      <c r="A6691" s="65" t="s">
        <v>4425</v>
      </c>
      <c r="B6691" s="66" t="s">
        <v>4426</v>
      </c>
      <c r="C6691" s="66"/>
      <c r="D6691" s="65" t="s">
        <v>14</v>
      </c>
      <c r="E6691" s="65"/>
      <c r="F6691" s="65"/>
      <c r="G6691" s="65" t="s">
        <v>35</v>
      </c>
      <c r="H6691" s="67">
        <v>1</v>
      </c>
      <c r="I6691" s="67"/>
      <c r="J6691" s="70">
        <v>205.57</v>
      </c>
      <c r="K6691" s="70"/>
      <c r="L6691" s="70">
        <f>ROUND(ROUND(H6691,8)*J6691,2)</f>
        <v>205.57</v>
      </c>
    </row>
    <row r="6692" ht="15" customHeight="1" spans="1:12">
      <c r="A6692" s="2"/>
      <c r="B6692" s="2"/>
      <c r="C6692" s="2"/>
      <c r="D6692" s="2"/>
      <c r="E6692" s="2"/>
      <c r="F6692" s="2"/>
      <c r="G6692" s="2"/>
      <c r="H6692" s="68" t="s">
        <v>2317</v>
      </c>
      <c r="I6692" s="68"/>
      <c r="J6692" s="68"/>
      <c r="K6692" s="68"/>
      <c r="L6692" s="71">
        <f>SUM(L6691:L6691)</f>
        <v>205.57</v>
      </c>
    </row>
    <row r="6693" ht="15" customHeight="1" spans="1:12">
      <c r="A6693" s="93" t="s">
        <v>4407</v>
      </c>
      <c r="B6693" s="93"/>
      <c r="C6693" s="93"/>
      <c r="D6693" s="93"/>
      <c r="E6693" s="2"/>
      <c r="F6693" s="2"/>
      <c r="G6693" s="2"/>
      <c r="H6693" s="69" t="s">
        <v>2318</v>
      </c>
      <c r="I6693" s="69"/>
      <c r="J6693" s="69"/>
      <c r="K6693" s="69"/>
      <c r="L6693" s="72">
        <v>1693.15</v>
      </c>
    </row>
    <row r="6694" ht="9.95" customHeight="1" spans="1:12">
      <c r="A6694" s="2"/>
      <c r="B6694" s="2"/>
      <c r="C6694" s="2"/>
      <c r="D6694" s="2"/>
      <c r="E6694" s="2"/>
      <c r="F6694" s="2"/>
      <c r="G6694" s="2"/>
      <c r="H6694" s="61"/>
      <c r="I6694" s="61"/>
      <c r="J6694" s="61"/>
      <c r="K6694" s="61"/>
      <c r="L6694" s="61"/>
    </row>
    <row r="6695" ht="20.1" customHeight="1" spans="1:12">
      <c r="A6695" s="62" t="s">
        <v>4427</v>
      </c>
      <c r="B6695" s="62"/>
      <c r="C6695" s="62"/>
      <c r="D6695" s="62"/>
      <c r="E6695" s="62"/>
      <c r="F6695" s="62"/>
      <c r="G6695" s="62"/>
      <c r="H6695" s="62"/>
      <c r="I6695" s="62"/>
      <c r="J6695" s="62"/>
      <c r="K6695" s="62"/>
      <c r="L6695" s="62"/>
    </row>
    <row r="6696" ht="15" customHeight="1" spans="1:12">
      <c r="A6696" s="63" t="s">
        <v>2413</v>
      </c>
      <c r="B6696" s="63"/>
      <c r="C6696" s="63"/>
      <c r="D6696" s="64" t="s">
        <v>4</v>
      </c>
      <c r="E6696" s="64"/>
      <c r="F6696" s="64"/>
      <c r="G6696" s="64" t="s">
        <v>2297</v>
      </c>
      <c r="H6696" s="64" t="s">
        <v>2298</v>
      </c>
      <c r="I6696" s="64"/>
      <c r="J6696" s="64" t="s">
        <v>2299</v>
      </c>
      <c r="K6696" s="64"/>
      <c r="L6696" s="64" t="s">
        <v>2300</v>
      </c>
    </row>
    <row r="6697" ht="21" customHeight="1" spans="1:12">
      <c r="A6697" s="65" t="s">
        <v>4418</v>
      </c>
      <c r="B6697" s="66" t="s">
        <v>4419</v>
      </c>
      <c r="C6697" s="66"/>
      <c r="D6697" s="65" t="s">
        <v>14</v>
      </c>
      <c r="E6697" s="65"/>
      <c r="F6697" s="65"/>
      <c r="G6697" s="65" t="s">
        <v>146</v>
      </c>
      <c r="H6697" s="67">
        <v>4.32</v>
      </c>
      <c r="I6697" s="67"/>
      <c r="J6697" s="70">
        <v>63.23</v>
      </c>
      <c r="K6697" s="70"/>
      <c r="L6697" s="70">
        <f>ROUND(ROUND(H6697,8)*J6697,2)</f>
        <v>273.15</v>
      </c>
    </row>
    <row r="6698" ht="15" customHeight="1" spans="1:12">
      <c r="A6698" s="65" t="s">
        <v>4403</v>
      </c>
      <c r="B6698" s="66" t="s">
        <v>4404</v>
      </c>
      <c r="C6698" s="66"/>
      <c r="D6698" s="65" t="s">
        <v>14</v>
      </c>
      <c r="E6698" s="65"/>
      <c r="F6698" s="65"/>
      <c r="G6698" s="65" t="s">
        <v>193</v>
      </c>
      <c r="H6698" s="67">
        <v>7.07</v>
      </c>
      <c r="I6698" s="67"/>
      <c r="J6698" s="70">
        <v>44.13</v>
      </c>
      <c r="K6698" s="70"/>
      <c r="L6698" s="70">
        <f>ROUND(ROUND(H6698,8)*J6698,2)</f>
        <v>312</v>
      </c>
    </row>
    <row r="6699" ht="15" customHeight="1" spans="1:12">
      <c r="A6699" s="65" t="s">
        <v>4329</v>
      </c>
      <c r="B6699" s="66" t="s">
        <v>4330</v>
      </c>
      <c r="C6699" s="66"/>
      <c r="D6699" s="65" t="s">
        <v>14</v>
      </c>
      <c r="E6699" s="65"/>
      <c r="F6699" s="65"/>
      <c r="G6699" s="65" t="s">
        <v>193</v>
      </c>
      <c r="H6699" s="67">
        <v>0.28</v>
      </c>
      <c r="I6699" s="67"/>
      <c r="J6699" s="70">
        <v>105.12</v>
      </c>
      <c r="K6699" s="70"/>
      <c r="L6699" s="70">
        <f>ROUND(ROUND(H6699,8)*J6699,2)</f>
        <v>29.43</v>
      </c>
    </row>
    <row r="6700" ht="21" customHeight="1" spans="1:12">
      <c r="A6700" s="65" t="s">
        <v>4405</v>
      </c>
      <c r="B6700" s="66" t="s">
        <v>4406</v>
      </c>
      <c r="C6700" s="66"/>
      <c r="D6700" s="65" t="s">
        <v>3081</v>
      </c>
      <c r="E6700" s="65"/>
      <c r="F6700" s="65"/>
      <c r="G6700" s="65" t="s">
        <v>41</v>
      </c>
      <c r="H6700" s="67">
        <v>5.52</v>
      </c>
      <c r="I6700" s="67"/>
      <c r="J6700" s="70">
        <v>512</v>
      </c>
      <c r="K6700" s="70"/>
      <c r="L6700" s="70">
        <f>ROUND(ROUND(H6700,8)*J6700,2)</f>
        <v>2826.24</v>
      </c>
    </row>
    <row r="6701" ht="15" customHeight="1" spans="1:12">
      <c r="A6701" s="2"/>
      <c r="B6701" s="2"/>
      <c r="C6701" s="2"/>
      <c r="D6701" s="2"/>
      <c r="E6701" s="2"/>
      <c r="F6701" s="2"/>
      <c r="G6701" s="2"/>
      <c r="H6701" s="68" t="s">
        <v>2424</v>
      </c>
      <c r="I6701" s="68"/>
      <c r="J6701" s="68"/>
      <c r="K6701" s="68"/>
      <c r="L6701" s="71">
        <f>SUM(L6697:L6700)</f>
        <v>3440.82</v>
      </c>
    </row>
    <row r="6702" ht="15" customHeight="1" spans="1:12">
      <c r="A6702" s="63" t="s">
        <v>2389</v>
      </c>
      <c r="B6702" s="63"/>
      <c r="C6702" s="63"/>
      <c r="D6702" s="64" t="s">
        <v>4</v>
      </c>
      <c r="E6702" s="64"/>
      <c r="F6702" s="64"/>
      <c r="G6702" s="64" t="s">
        <v>2297</v>
      </c>
      <c r="H6702" s="64" t="s">
        <v>2298</v>
      </c>
      <c r="I6702" s="64"/>
      <c r="J6702" s="64" t="s">
        <v>2299</v>
      </c>
      <c r="K6702" s="64"/>
      <c r="L6702" s="64" t="s">
        <v>2300</v>
      </c>
    </row>
    <row r="6703" ht="21" customHeight="1" spans="1:12">
      <c r="A6703" s="65" t="s">
        <v>3072</v>
      </c>
      <c r="B6703" s="66" t="s">
        <v>3073</v>
      </c>
      <c r="C6703" s="66"/>
      <c r="D6703" s="65" t="s">
        <v>14</v>
      </c>
      <c r="E6703" s="65"/>
      <c r="F6703" s="65"/>
      <c r="G6703" s="65" t="s">
        <v>2392</v>
      </c>
      <c r="H6703" s="67">
        <v>35.34</v>
      </c>
      <c r="I6703" s="67"/>
      <c r="J6703" s="70">
        <v>32.1</v>
      </c>
      <c r="K6703" s="70"/>
      <c r="L6703" s="70">
        <f>ROUND(ROUND(H6703,8)*J6703,2)</f>
        <v>1134.41</v>
      </c>
    </row>
    <row r="6704" ht="15" customHeight="1" spans="1:12">
      <c r="A6704" s="65" t="s">
        <v>2395</v>
      </c>
      <c r="B6704" s="66" t="s">
        <v>2396</v>
      </c>
      <c r="C6704" s="66"/>
      <c r="D6704" s="65" t="s">
        <v>14</v>
      </c>
      <c r="E6704" s="65"/>
      <c r="F6704" s="65"/>
      <c r="G6704" s="65" t="s">
        <v>2392</v>
      </c>
      <c r="H6704" s="67">
        <v>18.05</v>
      </c>
      <c r="I6704" s="67"/>
      <c r="J6704" s="70">
        <v>23.23</v>
      </c>
      <c r="K6704" s="70"/>
      <c r="L6704" s="70">
        <f>ROUND(ROUND(H6704,8)*J6704,2)</f>
        <v>419.3</v>
      </c>
    </row>
    <row r="6705" ht="18" customHeight="1" spans="1:12">
      <c r="A6705" s="2"/>
      <c r="B6705" s="2"/>
      <c r="C6705" s="2"/>
      <c r="D6705" s="2"/>
      <c r="E6705" s="2"/>
      <c r="F6705" s="2"/>
      <c r="G6705" s="2"/>
      <c r="H6705" s="68" t="s">
        <v>2393</v>
      </c>
      <c r="I6705" s="68"/>
      <c r="J6705" s="68"/>
      <c r="K6705" s="68"/>
      <c r="L6705" s="71">
        <f>SUM(L6703:L6704)</f>
        <v>1553.71</v>
      </c>
    </row>
    <row r="6706" ht="15" customHeight="1" spans="1:12">
      <c r="A6706" s="63" t="s">
        <v>2314</v>
      </c>
      <c r="B6706" s="63"/>
      <c r="C6706" s="63"/>
      <c r="D6706" s="64" t="s">
        <v>4</v>
      </c>
      <c r="E6706" s="64"/>
      <c r="F6706" s="64"/>
      <c r="G6706" s="64" t="s">
        <v>2297</v>
      </c>
      <c r="H6706" s="64" t="s">
        <v>2298</v>
      </c>
      <c r="I6706" s="64"/>
      <c r="J6706" s="64" t="s">
        <v>2299</v>
      </c>
      <c r="K6706" s="64"/>
      <c r="L6706" s="64" t="s">
        <v>2300</v>
      </c>
    </row>
    <row r="6707" ht="38.1" customHeight="1" spans="1:12">
      <c r="A6707" s="65" t="s">
        <v>4420</v>
      </c>
      <c r="B6707" s="66" t="s">
        <v>4421</v>
      </c>
      <c r="C6707" s="66"/>
      <c r="D6707" s="65" t="s">
        <v>14</v>
      </c>
      <c r="E6707" s="65"/>
      <c r="F6707" s="65"/>
      <c r="G6707" s="65" t="s">
        <v>41</v>
      </c>
      <c r="H6707" s="67">
        <v>4.14</v>
      </c>
      <c r="I6707" s="67"/>
      <c r="J6707" s="70">
        <v>83.4</v>
      </c>
      <c r="K6707" s="70"/>
      <c r="L6707" s="70">
        <f>ROUND(ROUND(H6707,8)*J6707,2)</f>
        <v>345.28</v>
      </c>
    </row>
    <row r="6708" ht="21" customHeight="1" spans="1:12">
      <c r="A6708" s="65" t="s">
        <v>1980</v>
      </c>
      <c r="B6708" s="66" t="s">
        <v>1981</v>
      </c>
      <c r="C6708" s="66"/>
      <c r="D6708" s="65" t="s">
        <v>14</v>
      </c>
      <c r="E6708" s="65"/>
      <c r="F6708" s="65"/>
      <c r="G6708" s="65" t="s">
        <v>41</v>
      </c>
      <c r="H6708" s="67">
        <v>8.29</v>
      </c>
      <c r="I6708" s="67"/>
      <c r="J6708" s="70">
        <v>18.7</v>
      </c>
      <c r="K6708" s="70"/>
      <c r="L6708" s="70">
        <f>ROUND(ROUND(H6708,8)*J6708,2)</f>
        <v>155.02</v>
      </c>
    </row>
    <row r="6709" ht="21" customHeight="1" spans="1:12">
      <c r="A6709" s="65" t="s">
        <v>1986</v>
      </c>
      <c r="B6709" s="66" t="s">
        <v>1987</v>
      </c>
      <c r="C6709" s="66"/>
      <c r="D6709" s="65" t="s">
        <v>14</v>
      </c>
      <c r="E6709" s="65"/>
      <c r="F6709" s="65"/>
      <c r="G6709" s="65" t="s">
        <v>41</v>
      </c>
      <c r="H6709" s="67">
        <v>8.29</v>
      </c>
      <c r="I6709" s="67"/>
      <c r="J6709" s="70">
        <v>13.42</v>
      </c>
      <c r="K6709" s="70"/>
      <c r="L6709" s="70">
        <f>ROUND(ROUND(H6709,8)*J6709,2)</f>
        <v>111.25</v>
      </c>
    </row>
    <row r="6710" ht="15" customHeight="1" spans="1:12">
      <c r="A6710" s="2"/>
      <c r="B6710" s="2"/>
      <c r="C6710" s="2"/>
      <c r="D6710" s="2"/>
      <c r="E6710" s="2"/>
      <c r="F6710" s="2"/>
      <c r="G6710" s="2"/>
      <c r="H6710" s="68" t="s">
        <v>2317</v>
      </c>
      <c r="I6710" s="68"/>
      <c r="J6710" s="68"/>
      <c r="K6710" s="68"/>
      <c r="L6710" s="71">
        <f>SUM(L6707:L6709)</f>
        <v>611.55</v>
      </c>
    </row>
    <row r="6711" ht="15" customHeight="1" spans="1:12">
      <c r="A6711" s="93" t="s">
        <v>4407</v>
      </c>
      <c r="B6711" s="93"/>
      <c r="C6711" s="93"/>
      <c r="D6711" s="93"/>
      <c r="E6711" s="2"/>
      <c r="F6711" s="2"/>
      <c r="G6711" s="2"/>
      <c r="H6711" s="69" t="s">
        <v>2318</v>
      </c>
      <c r="I6711" s="69"/>
      <c r="J6711" s="69"/>
      <c r="K6711" s="69"/>
      <c r="L6711" s="72">
        <v>5606.08</v>
      </c>
    </row>
    <row r="6712" ht="9.95" customHeight="1" spans="1:12">
      <c r="A6712" s="2"/>
      <c r="B6712" s="2"/>
      <c r="C6712" s="2"/>
      <c r="D6712" s="2"/>
      <c r="E6712" s="2"/>
      <c r="F6712" s="2"/>
      <c r="G6712" s="2"/>
      <c r="H6712" s="61"/>
      <c r="I6712" s="61"/>
      <c r="J6712" s="61"/>
      <c r="K6712" s="61"/>
      <c r="L6712" s="61"/>
    </row>
    <row r="6713" ht="20.1" customHeight="1" spans="1:12">
      <c r="A6713" s="62" t="s">
        <v>4428</v>
      </c>
      <c r="B6713" s="62"/>
      <c r="C6713" s="62"/>
      <c r="D6713" s="62"/>
      <c r="E6713" s="62"/>
      <c r="F6713" s="62"/>
      <c r="G6713" s="62"/>
      <c r="H6713" s="62"/>
      <c r="I6713" s="62"/>
      <c r="J6713" s="62"/>
      <c r="K6713" s="62"/>
      <c r="L6713" s="62"/>
    </row>
    <row r="6714" ht="15" customHeight="1" spans="1:12">
      <c r="A6714" s="63" t="s">
        <v>2413</v>
      </c>
      <c r="B6714" s="63"/>
      <c r="C6714" s="63"/>
      <c r="D6714" s="64" t="s">
        <v>4</v>
      </c>
      <c r="E6714" s="64"/>
      <c r="F6714" s="64"/>
      <c r="G6714" s="64" t="s">
        <v>2297</v>
      </c>
      <c r="H6714" s="64" t="s">
        <v>2298</v>
      </c>
      <c r="I6714" s="64"/>
      <c r="J6714" s="64" t="s">
        <v>2299</v>
      </c>
      <c r="K6714" s="64"/>
      <c r="L6714" s="64" t="s">
        <v>2300</v>
      </c>
    </row>
    <row r="6715" ht="15" customHeight="1" spans="1:12">
      <c r="A6715" s="65" t="s">
        <v>4403</v>
      </c>
      <c r="B6715" s="66" t="s">
        <v>4404</v>
      </c>
      <c r="C6715" s="66"/>
      <c r="D6715" s="65" t="s">
        <v>14</v>
      </c>
      <c r="E6715" s="65"/>
      <c r="F6715" s="65"/>
      <c r="G6715" s="65" t="s">
        <v>193</v>
      </c>
      <c r="H6715" s="67">
        <v>9.16</v>
      </c>
      <c r="I6715" s="67"/>
      <c r="J6715" s="70">
        <v>44.13</v>
      </c>
      <c r="K6715" s="70"/>
      <c r="L6715" s="70">
        <f>ROUND(ROUND(H6715,8)*J6715,2)</f>
        <v>404.23</v>
      </c>
    </row>
    <row r="6716" ht="15" customHeight="1" spans="1:12">
      <c r="A6716" s="65" t="s">
        <v>4329</v>
      </c>
      <c r="B6716" s="66" t="s">
        <v>4330</v>
      </c>
      <c r="C6716" s="66"/>
      <c r="D6716" s="65" t="s">
        <v>14</v>
      </c>
      <c r="E6716" s="65"/>
      <c r="F6716" s="65"/>
      <c r="G6716" s="65" t="s">
        <v>193</v>
      </c>
      <c r="H6716" s="67">
        <v>0.36</v>
      </c>
      <c r="I6716" s="67"/>
      <c r="J6716" s="70">
        <v>105.12</v>
      </c>
      <c r="K6716" s="70"/>
      <c r="L6716" s="70">
        <f>ROUND(ROUND(H6716,8)*J6716,2)</f>
        <v>37.84</v>
      </c>
    </row>
    <row r="6717" ht="21" customHeight="1" spans="1:12">
      <c r="A6717" s="65" t="s">
        <v>4409</v>
      </c>
      <c r="B6717" s="66" t="s">
        <v>4410</v>
      </c>
      <c r="C6717" s="66"/>
      <c r="D6717" s="65" t="s">
        <v>14</v>
      </c>
      <c r="E6717" s="65"/>
      <c r="F6717" s="65"/>
      <c r="G6717" s="65" t="s">
        <v>35</v>
      </c>
      <c r="H6717" s="67">
        <v>4</v>
      </c>
      <c r="I6717" s="67"/>
      <c r="J6717" s="70">
        <v>21.28</v>
      </c>
      <c r="K6717" s="70"/>
      <c r="L6717" s="70">
        <f>ROUND(ROUND(H6717,8)*J6717,2)</f>
        <v>85.12</v>
      </c>
    </row>
    <row r="6718" ht="21" customHeight="1" spans="1:12">
      <c r="A6718" s="65" t="s">
        <v>4405</v>
      </c>
      <c r="B6718" s="66" t="s">
        <v>4406</v>
      </c>
      <c r="C6718" s="66"/>
      <c r="D6718" s="65" t="s">
        <v>3081</v>
      </c>
      <c r="E6718" s="65"/>
      <c r="F6718" s="65"/>
      <c r="G6718" s="65" t="s">
        <v>41</v>
      </c>
      <c r="H6718" s="67">
        <v>6.48</v>
      </c>
      <c r="I6718" s="67"/>
      <c r="J6718" s="70">
        <v>512</v>
      </c>
      <c r="K6718" s="70"/>
      <c r="L6718" s="70">
        <f>ROUND(ROUND(H6718,8)*J6718,2)</f>
        <v>3317.76</v>
      </c>
    </row>
    <row r="6719" ht="29.1" customHeight="1" spans="1:12">
      <c r="A6719" s="65" t="s">
        <v>4423</v>
      </c>
      <c r="B6719" s="66" t="s">
        <v>4424</v>
      </c>
      <c r="C6719" s="66"/>
      <c r="D6719" s="65" t="s">
        <v>14</v>
      </c>
      <c r="E6719" s="65"/>
      <c r="F6719" s="65"/>
      <c r="G6719" s="65" t="s">
        <v>35</v>
      </c>
      <c r="H6719" s="67">
        <v>2</v>
      </c>
      <c r="I6719" s="67"/>
      <c r="J6719" s="70">
        <v>130.07</v>
      </c>
      <c r="K6719" s="70"/>
      <c r="L6719" s="70">
        <f>ROUND(ROUND(H6719,8)*J6719,2)</f>
        <v>260.14</v>
      </c>
    </row>
    <row r="6720" ht="15" customHeight="1" spans="1:12">
      <c r="A6720" s="2"/>
      <c r="B6720" s="2"/>
      <c r="C6720" s="2"/>
      <c r="D6720" s="2"/>
      <c r="E6720" s="2"/>
      <c r="F6720" s="2"/>
      <c r="G6720" s="2"/>
      <c r="H6720" s="68" t="s">
        <v>2424</v>
      </c>
      <c r="I6720" s="68"/>
      <c r="J6720" s="68"/>
      <c r="K6720" s="68"/>
      <c r="L6720" s="71">
        <f>SUM(L6715:L6719)</f>
        <v>4105.09</v>
      </c>
    </row>
    <row r="6721" ht="15" customHeight="1" spans="1:12">
      <c r="A6721" s="63" t="s">
        <v>2389</v>
      </c>
      <c r="B6721" s="63"/>
      <c r="C6721" s="63"/>
      <c r="D6721" s="64" t="s">
        <v>4</v>
      </c>
      <c r="E6721" s="64"/>
      <c r="F6721" s="64"/>
      <c r="G6721" s="64" t="s">
        <v>2297</v>
      </c>
      <c r="H6721" s="64" t="s">
        <v>2298</v>
      </c>
      <c r="I6721" s="64"/>
      <c r="J6721" s="64" t="s">
        <v>2299</v>
      </c>
      <c r="K6721" s="64"/>
      <c r="L6721" s="64" t="s">
        <v>2300</v>
      </c>
    </row>
    <row r="6722" ht="21" customHeight="1" spans="1:12">
      <c r="A6722" s="65" t="s">
        <v>3072</v>
      </c>
      <c r="B6722" s="66" t="s">
        <v>3073</v>
      </c>
      <c r="C6722" s="66"/>
      <c r="D6722" s="65" t="s">
        <v>14</v>
      </c>
      <c r="E6722" s="65"/>
      <c r="F6722" s="65"/>
      <c r="G6722" s="65" t="s">
        <v>2392</v>
      </c>
      <c r="H6722" s="67">
        <v>26.89</v>
      </c>
      <c r="I6722" s="67"/>
      <c r="J6722" s="70">
        <v>32.1</v>
      </c>
      <c r="K6722" s="70"/>
      <c r="L6722" s="70">
        <f>ROUND(ROUND(H6722,8)*J6722,2)</f>
        <v>863.17</v>
      </c>
    </row>
    <row r="6723" ht="15" customHeight="1" spans="1:12">
      <c r="A6723" s="65" t="s">
        <v>2395</v>
      </c>
      <c r="B6723" s="66" t="s">
        <v>2396</v>
      </c>
      <c r="C6723" s="66"/>
      <c r="D6723" s="65" t="s">
        <v>14</v>
      </c>
      <c r="E6723" s="65"/>
      <c r="F6723" s="65"/>
      <c r="G6723" s="65" t="s">
        <v>2392</v>
      </c>
      <c r="H6723" s="67">
        <v>13.73</v>
      </c>
      <c r="I6723" s="67"/>
      <c r="J6723" s="70">
        <v>23.23</v>
      </c>
      <c r="K6723" s="70"/>
      <c r="L6723" s="70">
        <f>ROUND(ROUND(H6723,8)*J6723,2)</f>
        <v>318.95</v>
      </c>
    </row>
    <row r="6724" ht="18" customHeight="1" spans="1:12">
      <c r="A6724" s="2"/>
      <c r="B6724" s="2"/>
      <c r="C6724" s="2"/>
      <c r="D6724" s="2"/>
      <c r="E6724" s="2"/>
      <c r="F6724" s="2"/>
      <c r="G6724" s="2"/>
      <c r="H6724" s="68" t="s">
        <v>2393</v>
      </c>
      <c r="I6724" s="68"/>
      <c r="J6724" s="68"/>
      <c r="K6724" s="68"/>
      <c r="L6724" s="71">
        <f>SUM(L6722:L6723)</f>
        <v>1182.12</v>
      </c>
    </row>
    <row r="6725" ht="15" customHeight="1" spans="1:12">
      <c r="A6725" s="63" t="s">
        <v>2314</v>
      </c>
      <c r="B6725" s="63"/>
      <c r="C6725" s="63"/>
      <c r="D6725" s="64" t="s">
        <v>4</v>
      </c>
      <c r="E6725" s="64"/>
      <c r="F6725" s="64"/>
      <c r="G6725" s="64" t="s">
        <v>2297</v>
      </c>
      <c r="H6725" s="64" t="s">
        <v>2298</v>
      </c>
      <c r="I6725" s="64"/>
      <c r="J6725" s="64" t="s">
        <v>2299</v>
      </c>
      <c r="K6725" s="64"/>
      <c r="L6725" s="64" t="s">
        <v>2300</v>
      </c>
    </row>
    <row r="6726" ht="21" customHeight="1" spans="1:12">
      <c r="A6726" s="65" t="s">
        <v>4425</v>
      </c>
      <c r="B6726" s="66" t="s">
        <v>4426</v>
      </c>
      <c r="C6726" s="66"/>
      <c r="D6726" s="65" t="s">
        <v>14</v>
      </c>
      <c r="E6726" s="65"/>
      <c r="F6726" s="65"/>
      <c r="G6726" s="65" t="s">
        <v>35</v>
      </c>
      <c r="H6726" s="67">
        <v>2</v>
      </c>
      <c r="I6726" s="67"/>
      <c r="J6726" s="70">
        <v>205.57</v>
      </c>
      <c r="K6726" s="70"/>
      <c r="L6726" s="70">
        <f>ROUND(ROUND(H6726,8)*J6726,2)</f>
        <v>411.14</v>
      </c>
    </row>
    <row r="6727" ht="15" customHeight="1" spans="1:12">
      <c r="A6727" s="2"/>
      <c r="B6727" s="2"/>
      <c r="C6727" s="2"/>
      <c r="D6727" s="2"/>
      <c r="E6727" s="2"/>
      <c r="F6727" s="2"/>
      <c r="G6727" s="2"/>
      <c r="H6727" s="68" t="s">
        <v>2317</v>
      </c>
      <c r="I6727" s="68"/>
      <c r="J6727" s="68"/>
      <c r="K6727" s="68"/>
      <c r="L6727" s="71">
        <f>SUM(L6726:L6726)</f>
        <v>411.14</v>
      </c>
    </row>
    <row r="6728" ht="15" customHeight="1" spans="1:12">
      <c r="A6728" s="93" t="s">
        <v>4407</v>
      </c>
      <c r="B6728" s="93"/>
      <c r="C6728" s="93"/>
      <c r="D6728" s="93"/>
      <c r="E6728" s="2"/>
      <c r="F6728" s="2"/>
      <c r="G6728" s="2"/>
      <c r="H6728" s="69" t="s">
        <v>2318</v>
      </c>
      <c r="I6728" s="69"/>
      <c r="J6728" s="69"/>
      <c r="K6728" s="69"/>
      <c r="L6728" s="72">
        <v>5698.35</v>
      </c>
    </row>
    <row r="6729" ht="9.95" customHeight="1" spans="1:12">
      <c r="A6729" s="2"/>
      <c r="B6729" s="2"/>
      <c r="C6729" s="2"/>
      <c r="D6729" s="2"/>
      <c r="E6729" s="2"/>
      <c r="F6729" s="2"/>
      <c r="G6729" s="2"/>
      <c r="H6729" s="61"/>
      <c r="I6729" s="61"/>
      <c r="J6729" s="61"/>
      <c r="K6729" s="61"/>
      <c r="L6729" s="61"/>
    </row>
    <row r="6730" ht="20.1" customHeight="1" spans="1:12">
      <c r="A6730" s="62" t="s">
        <v>4429</v>
      </c>
      <c r="B6730" s="62"/>
      <c r="C6730" s="62"/>
      <c r="D6730" s="62"/>
      <c r="E6730" s="62"/>
      <c r="F6730" s="62"/>
      <c r="G6730" s="62"/>
      <c r="H6730" s="62"/>
      <c r="I6730" s="62"/>
      <c r="J6730" s="62"/>
      <c r="K6730" s="62"/>
      <c r="L6730" s="62"/>
    </row>
    <row r="6731" ht="15" customHeight="1" spans="1:12">
      <c r="A6731" s="63" t="s">
        <v>2413</v>
      </c>
      <c r="B6731" s="63"/>
      <c r="C6731" s="63"/>
      <c r="D6731" s="64" t="s">
        <v>4</v>
      </c>
      <c r="E6731" s="64"/>
      <c r="F6731" s="64"/>
      <c r="G6731" s="64" t="s">
        <v>2297</v>
      </c>
      <c r="H6731" s="64" t="s">
        <v>2298</v>
      </c>
      <c r="I6731" s="64"/>
      <c r="J6731" s="64" t="s">
        <v>2299</v>
      </c>
      <c r="K6731" s="64"/>
      <c r="L6731" s="64" t="s">
        <v>2300</v>
      </c>
    </row>
    <row r="6732" ht="21" customHeight="1" spans="1:12">
      <c r="A6732" s="65" t="s">
        <v>4430</v>
      </c>
      <c r="B6732" s="66" t="s">
        <v>4431</v>
      </c>
      <c r="C6732" s="66"/>
      <c r="D6732" s="65" t="s">
        <v>14</v>
      </c>
      <c r="E6732" s="65"/>
      <c r="F6732" s="65"/>
      <c r="G6732" s="65" t="s">
        <v>35</v>
      </c>
      <c r="H6732" s="67">
        <v>0.0802</v>
      </c>
      <c r="I6732" s="67"/>
      <c r="J6732" s="70">
        <v>0.92</v>
      </c>
      <c r="K6732" s="70"/>
      <c r="L6732" s="70">
        <f>TRUNC(TRUNC(H6732,8)*J6732,2)</f>
        <v>0.07</v>
      </c>
    </row>
    <row r="6733" ht="21" customHeight="1" spans="1:12">
      <c r="A6733" s="65" t="s">
        <v>4432</v>
      </c>
      <c r="B6733" s="66" t="s">
        <v>4433</v>
      </c>
      <c r="C6733" s="66"/>
      <c r="D6733" s="65" t="s">
        <v>14</v>
      </c>
      <c r="E6733" s="65"/>
      <c r="F6733" s="65"/>
      <c r="G6733" s="65" t="s">
        <v>193</v>
      </c>
      <c r="H6733" s="67">
        <v>1.3389</v>
      </c>
      <c r="I6733" s="67"/>
      <c r="J6733" s="70">
        <v>2.74</v>
      </c>
      <c r="K6733" s="70"/>
      <c r="L6733" s="70">
        <f>TRUNC(TRUNC(H6733,8)*J6733,2)</f>
        <v>3.66</v>
      </c>
    </row>
    <row r="6734" ht="15" customHeight="1" spans="1:12">
      <c r="A6734" s="2"/>
      <c r="B6734" s="2"/>
      <c r="C6734" s="2"/>
      <c r="D6734" s="2"/>
      <c r="E6734" s="2"/>
      <c r="F6734" s="2"/>
      <c r="G6734" s="2"/>
      <c r="H6734" s="68" t="s">
        <v>2424</v>
      </c>
      <c r="I6734" s="68"/>
      <c r="J6734" s="68"/>
      <c r="K6734" s="68"/>
      <c r="L6734" s="71">
        <f>SUM(L6732:L6733)</f>
        <v>3.73</v>
      </c>
    </row>
    <row r="6735" ht="15" customHeight="1" spans="1:12">
      <c r="A6735" s="63" t="s">
        <v>2389</v>
      </c>
      <c r="B6735" s="63"/>
      <c r="C6735" s="63"/>
      <c r="D6735" s="64" t="s">
        <v>4</v>
      </c>
      <c r="E6735" s="64"/>
      <c r="F6735" s="64"/>
      <c r="G6735" s="64" t="s">
        <v>2297</v>
      </c>
      <c r="H6735" s="64" t="s">
        <v>2298</v>
      </c>
      <c r="I6735" s="64"/>
      <c r="J6735" s="64" t="s">
        <v>2299</v>
      </c>
      <c r="K6735" s="64"/>
      <c r="L6735" s="64" t="s">
        <v>2300</v>
      </c>
    </row>
    <row r="6736" ht="15" customHeight="1" spans="1:12">
      <c r="A6736" s="65" t="s">
        <v>4434</v>
      </c>
      <c r="B6736" s="66" t="s">
        <v>4435</v>
      </c>
      <c r="C6736" s="66"/>
      <c r="D6736" s="65" t="s">
        <v>14</v>
      </c>
      <c r="E6736" s="65"/>
      <c r="F6736" s="65"/>
      <c r="G6736" s="65" t="s">
        <v>2392</v>
      </c>
      <c r="H6736" s="67">
        <v>0.361</v>
      </c>
      <c r="I6736" s="67"/>
      <c r="J6736" s="70">
        <v>33.74</v>
      </c>
      <c r="K6736" s="70"/>
      <c r="L6736" s="70">
        <f>TRUNC(TRUNC(H6736,8)*J6736,2)</f>
        <v>12.18</v>
      </c>
    </row>
    <row r="6737" ht="15" customHeight="1" spans="1:12">
      <c r="A6737" s="65" t="s">
        <v>2395</v>
      </c>
      <c r="B6737" s="66" t="s">
        <v>2396</v>
      </c>
      <c r="C6737" s="66"/>
      <c r="D6737" s="65" t="s">
        <v>14</v>
      </c>
      <c r="E6737" s="65"/>
      <c r="F6737" s="65"/>
      <c r="G6737" s="65" t="s">
        <v>2392</v>
      </c>
      <c r="H6737" s="67">
        <v>0.1203</v>
      </c>
      <c r="I6737" s="67"/>
      <c r="J6737" s="70">
        <v>23.23</v>
      </c>
      <c r="K6737" s="70"/>
      <c r="L6737" s="70">
        <f>TRUNC(TRUNC(H6737,8)*J6737,2)</f>
        <v>2.79</v>
      </c>
    </row>
    <row r="6738" ht="18" customHeight="1" spans="1:12">
      <c r="A6738" s="2"/>
      <c r="B6738" s="2"/>
      <c r="C6738" s="2"/>
      <c r="D6738" s="2"/>
      <c r="E6738" s="2"/>
      <c r="F6738" s="2"/>
      <c r="G6738" s="2"/>
      <c r="H6738" s="68" t="s">
        <v>2393</v>
      </c>
      <c r="I6738" s="68"/>
      <c r="J6738" s="68"/>
      <c r="K6738" s="68"/>
      <c r="L6738" s="71">
        <f>SUM(L6736:L6737)</f>
        <v>14.97</v>
      </c>
    </row>
    <row r="6739" ht="15" customHeight="1" spans="1:12">
      <c r="A6739" s="2"/>
      <c r="B6739" s="2"/>
      <c r="C6739" s="2"/>
      <c r="D6739" s="2"/>
      <c r="E6739" s="2"/>
      <c r="F6739" s="2"/>
      <c r="G6739" s="2"/>
      <c r="H6739" s="69" t="s">
        <v>2318</v>
      </c>
      <c r="I6739" s="69"/>
      <c r="J6739" s="69"/>
      <c r="K6739" s="69"/>
      <c r="L6739" s="72">
        <f>SUM(L6734,L6738)</f>
        <v>18.7</v>
      </c>
    </row>
    <row r="6740" ht="9.95" customHeight="1" spans="1:12">
      <c r="A6740" s="2"/>
      <c r="B6740" s="2"/>
      <c r="C6740" s="2"/>
      <c r="D6740" s="2"/>
      <c r="E6740" s="2"/>
      <c r="F6740" s="2"/>
      <c r="G6740" s="2"/>
      <c r="H6740" s="61"/>
      <c r="I6740" s="61"/>
      <c r="J6740" s="61"/>
      <c r="K6740" s="61"/>
      <c r="L6740" s="61"/>
    </row>
    <row r="6741" ht="20.1" customHeight="1" spans="1:12">
      <c r="A6741" s="62" t="s">
        <v>4436</v>
      </c>
      <c r="B6741" s="62"/>
      <c r="C6741" s="62"/>
      <c r="D6741" s="62"/>
      <c r="E6741" s="62"/>
      <c r="F6741" s="62"/>
      <c r="G6741" s="62"/>
      <c r="H6741" s="62"/>
      <c r="I6741" s="62"/>
      <c r="J6741" s="62"/>
      <c r="K6741" s="62"/>
      <c r="L6741" s="62"/>
    </row>
    <row r="6742" ht="15" customHeight="1" spans="1:12">
      <c r="A6742" s="63" t="s">
        <v>2413</v>
      </c>
      <c r="B6742" s="63"/>
      <c r="C6742" s="63"/>
      <c r="D6742" s="64" t="s">
        <v>4</v>
      </c>
      <c r="E6742" s="64"/>
      <c r="F6742" s="64"/>
      <c r="G6742" s="64" t="s">
        <v>2297</v>
      </c>
      <c r="H6742" s="64" t="s">
        <v>2298</v>
      </c>
      <c r="I6742" s="64"/>
      <c r="J6742" s="64" t="s">
        <v>2299</v>
      </c>
      <c r="K6742" s="64"/>
      <c r="L6742" s="64" t="s">
        <v>2300</v>
      </c>
    </row>
    <row r="6743" ht="15" customHeight="1" spans="1:12">
      <c r="A6743" s="65" t="s">
        <v>4437</v>
      </c>
      <c r="B6743" s="66" t="s">
        <v>4438</v>
      </c>
      <c r="C6743" s="66"/>
      <c r="D6743" s="65" t="s">
        <v>14</v>
      </c>
      <c r="E6743" s="65"/>
      <c r="F6743" s="65"/>
      <c r="G6743" s="65" t="s">
        <v>2732</v>
      </c>
      <c r="H6743" s="67">
        <v>0.1666</v>
      </c>
      <c r="I6743" s="67"/>
      <c r="J6743" s="70">
        <v>8.89</v>
      </c>
      <c r="K6743" s="70"/>
      <c r="L6743" s="70">
        <f>TRUNC(TRUNC(H6743,8)*J6743,2)</f>
        <v>1.48</v>
      </c>
    </row>
    <row r="6744" ht="15" customHeight="1" spans="1:12">
      <c r="A6744" s="2"/>
      <c r="B6744" s="2"/>
      <c r="C6744" s="2"/>
      <c r="D6744" s="2"/>
      <c r="E6744" s="2"/>
      <c r="F6744" s="2"/>
      <c r="G6744" s="2"/>
      <c r="H6744" s="68" t="s">
        <v>2424</v>
      </c>
      <c r="I6744" s="68"/>
      <c r="J6744" s="68"/>
      <c r="K6744" s="68"/>
      <c r="L6744" s="71">
        <f>SUM(L6743:L6743)</f>
        <v>1.48</v>
      </c>
    </row>
    <row r="6745" ht="15" customHeight="1" spans="1:12">
      <c r="A6745" s="63" t="s">
        <v>2389</v>
      </c>
      <c r="B6745" s="63"/>
      <c r="C6745" s="63"/>
      <c r="D6745" s="64" t="s">
        <v>4</v>
      </c>
      <c r="E6745" s="64"/>
      <c r="F6745" s="64"/>
      <c r="G6745" s="64" t="s">
        <v>2297</v>
      </c>
      <c r="H6745" s="64" t="s">
        <v>2298</v>
      </c>
      <c r="I6745" s="64"/>
      <c r="J6745" s="64" t="s">
        <v>2299</v>
      </c>
      <c r="K6745" s="64"/>
      <c r="L6745" s="64" t="s">
        <v>2300</v>
      </c>
    </row>
    <row r="6746" ht="15" customHeight="1" spans="1:12">
      <c r="A6746" s="65" t="s">
        <v>4434</v>
      </c>
      <c r="B6746" s="66" t="s">
        <v>4435</v>
      </c>
      <c r="C6746" s="66"/>
      <c r="D6746" s="65" t="s">
        <v>14</v>
      </c>
      <c r="E6746" s="65"/>
      <c r="F6746" s="65"/>
      <c r="G6746" s="65" t="s">
        <v>2392</v>
      </c>
      <c r="H6746" s="67">
        <v>0.0666</v>
      </c>
      <c r="I6746" s="67"/>
      <c r="J6746" s="70">
        <v>33.74</v>
      </c>
      <c r="K6746" s="70"/>
      <c r="L6746" s="70">
        <f>TRUNC(TRUNC(H6746,8)*J6746,2)</f>
        <v>2.24</v>
      </c>
    </row>
    <row r="6747" ht="15" customHeight="1" spans="1:12">
      <c r="A6747" s="65" t="s">
        <v>2395</v>
      </c>
      <c r="B6747" s="66" t="s">
        <v>2396</v>
      </c>
      <c r="C6747" s="66"/>
      <c r="D6747" s="65" t="s">
        <v>14</v>
      </c>
      <c r="E6747" s="65"/>
      <c r="F6747" s="65"/>
      <c r="G6747" s="65" t="s">
        <v>2392</v>
      </c>
      <c r="H6747" s="67">
        <v>0.0222</v>
      </c>
      <c r="I6747" s="67"/>
      <c r="J6747" s="70">
        <v>23.23</v>
      </c>
      <c r="K6747" s="70"/>
      <c r="L6747" s="70">
        <f>TRUNC(TRUNC(H6747,8)*J6747,2)</f>
        <v>0.51</v>
      </c>
    </row>
    <row r="6748" ht="18" customHeight="1" spans="1:12">
      <c r="A6748" s="2"/>
      <c r="B6748" s="2"/>
      <c r="C6748" s="2"/>
      <c r="D6748" s="2"/>
      <c r="E6748" s="2"/>
      <c r="F6748" s="2"/>
      <c r="G6748" s="2"/>
      <c r="H6748" s="68" t="s">
        <v>2393</v>
      </c>
      <c r="I6748" s="68"/>
      <c r="J6748" s="68"/>
      <c r="K6748" s="68"/>
      <c r="L6748" s="71">
        <f>SUM(L6746:L6747)</f>
        <v>2.75</v>
      </c>
    </row>
    <row r="6749" ht="15" customHeight="1" spans="1:12">
      <c r="A6749" s="2"/>
      <c r="B6749" s="2"/>
      <c r="C6749" s="2"/>
      <c r="D6749" s="2"/>
      <c r="E6749" s="2"/>
      <c r="F6749" s="2"/>
      <c r="G6749" s="2"/>
      <c r="H6749" s="69" t="s">
        <v>2318</v>
      </c>
      <c r="I6749" s="69"/>
      <c r="J6749" s="69"/>
      <c r="K6749" s="69"/>
      <c r="L6749" s="72">
        <f>SUM(L6744,L6748)</f>
        <v>4.23</v>
      </c>
    </row>
    <row r="6750" ht="9.95" customHeight="1" spans="1:12">
      <c r="A6750" s="2"/>
      <c r="B6750" s="2"/>
      <c r="C6750" s="2"/>
      <c r="D6750" s="2"/>
      <c r="E6750" s="2"/>
      <c r="F6750" s="2"/>
      <c r="G6750" s="2"/>
      <c r="H6750" s="61"/>
      <c r="I6750" s="61"/>
      <c r="J6750" s="61"/>
      <c r="K6750" s="61"/>
      <c r="L6750" s="61"/>
    </row>
    <row r="6751" ht="20.1" customHeight="1" spans="1:12">
      <c r="A6751" s="62" t="s">
        <v>4439</v>
      </c>
      <c r="B6751" s="62"/>
      <c r="C6751" s="62"/>
      <c r="D6751" s="62"/>
      <c r="E6751" s="62"/>
      <c r="F6751" s="62"/>
      <c r="G6751" s="62"/>
      <c r="H6751" s="62"/>
      <c r="I6751" s="62"/>
      <c r="J6751" s="62"/>
      <c r="K6751" s="62"/>
      <c r="L6751" s="62"/>
    </row>
    <row r="6752" ht="15" customHeight="1" spans="1:12">
      <c r="A6752" s="63" t="s">
        <v>2413</v>
      </c>
      <c r="B6752" s="63"/>
      <c r="C6752" s="63"/>
      <c r="D6752" s="64" t="s">
        <v>4</v>
      </c>
      <c r="E6752" s="64"/>
      <c r="F6752" s="64"/>
      <c r="G6752" s="64" t="s">
        <v>2297</v>
      </c>
      <c r="H6752" s="64" t="s">
        <v>2298</v>
      </c>
      <c r="I6752" s="64"/>
      <c r="J6752" s="64" t="s">
        <v>2299</v>
      </c>
      <c r="K6752" s="64"/>
      <c r="L6752" s="64" t="s">
        <v>2300</v>
      </c>
    </row>
    <row r="6753" ht="15" customHeight="1" spans="1:12">
      <c r="A6753" s="65" t="s">
        <v>2730</v>
      </c>
      <c r="B6753" s="66" t="s">
        <v>2731</v>
      </c>
      <c r="C6753" s="66"/>
      <c r="D6753" s="65" t="s">
        <v>14</v>
      </c>
      <c r="E6753" s="65"/>
      <c r="F6753" s="65"/>
      <c r="G6753" s="65" t="s">
        <v>2732</v>
      </c>
      <c r="H6753" s="67">
        <v>0.2285</v>
      </c>
      <c r="I6753" s="67"/>
      <c r="J6753" s="70">
        <v>29.16</v>
      </c>
      <c r="K6753" s="70"/>
      <c r="L6753" s="70">
        <f>TRUNC(TRUNC(H6753,8)*J6753,2)</f>
        <v>6.66</v>
      </c>
    </row>
    <row r="6754" ht="15" customHeight="1" spans="1:12">
      <c r="A6754" s="2"/>
      <c r="B6754" s="2"/>
      <c r="C6754" s="2"/>
      <c r="D6754" s="2"/>
      <c r="E6754" s="2"/>
      <c r="F6754" s="2"/>
      <c r="G6754" s="2"/>
      <c r="H6754" s="68" t="s">
        <v>2424</v>
      </c>
      <c r="I6754" s="68"/>
      <c r="J6754" s="68"/>
      <c r="K6754" s="68"/>
      <c r="L6754" s="71">
        <f>SUM(L6753:L6753)</f>
        <v>6.66</v>
      </c>
    </row>
    <row r="6755" ht="15" customHeight="1" spans="1:12">
      <c r="A6755" s="63" t="s">
        <v>2389</v>
      </c>
      <c r="B6755" s="63"/>
      <c r="C6755" s="63"/>
      <c r="D6755" s="64" t="s">
        <v>4</v>
      </c>
      <c r="E6755" s="64"/>
      <c r="F6755" s="64"/>
      <c r="G6755" s="64" t="s">
        <v>2297</v>
      </c>
      <c r="H6755" s="64" t="s">
        <v>2298</v>
      </c>
      <c r="I6755" s="64"/>
      <c r="J6755" s="64" t="s">
        <v>2299</v>
      </c>
      <c r="K6755" s="64"/>
      <c r="L6755" s="64" t="s">
        <v>2300</v>
      </c>
    </row>
    <row r="6756" ht="15" customHeight="1" spans="1:12">
      <c r="A6756" s="65" t="s">
        <v>4434</v>
      </c>
      <c r="B6756" s="66" t="s">
        <v>4435</v>
      </c>
      <c r="C6756" s="66"/>
      <c r="D6756" s="65" t="s">
        <v>14</v>
      </c>
      <c r="E6756" s="65"/>
      <c r="F6756" s="65"/>
      <c r="G6756" s="65" t="s">
        <v>2392</v>
      </c>
      <c r="H6756" s="67">
        <v>0.1631</v>
      </c>
      <c r="I6756" s="67"/>
      <c r="J6756" s="70">
        <v>33.74</v>
      </c>
      <c r="K6756" s="70"/>
      <c r="L6756" s="70">
        <f>TRUNC(TRUNC(H6756,8)*J6756,2)</f>
        <v>5.5</v>
      </c>
    </row>
    <row r="6757" ht="15" customHeight="1" spans="1:12">
      <c r="A6757" s="65" t="s">
        <v>2395</v>
      </c>
      <c r="B6757" s="66" t="s">
        <v>2396</v>
      </c>
      <c r="C6757" s="66"/>
      <c r="D6757" s="65" t="s">
        <v>14</v>
      </c>
      <c r="E6757" s="65"/>
      <c r="F6757" s="65"/>
      <c r="G6757" s="65" t="s">
        <v>2392</v>
      </c>
      <c r="H6757" s="67">
        <v>0.0544</v>
      </c>
      <c r="I6757" s="67"/>
      <c r="J6757" s="70">
        <v>23.23</v>
      </c>
      <c r="K6757" s="70"/>
      <c r="L6757" s="70">
        <f>TRUNC(TRUNC(H6757,8)*J6757,2)</f>
        <v>1.26</v>
      </c>
    </row>
    <row r="6758" ht="18" customHeight="1" spans="1:12">
      <c r="A6758" s="2"/>
      <c r="B6758" s="2"/>
      <c r="C6758" s="2"/>
      <c r="D6758" s="2"/>
      <c r="E6758" s="2"/>
      <c r="F6758" s="2"/>
      <c r="G6758" s="2"/>
      <c r="H6758" s="68" t="s">
        <v>2393</v>
      </c>
      <c r="I6758" s="68"/>
      <c r="J6758" s="68"/>
      <c r="K6758" s="68"/>
      <c r="L6758" s="71">
        <f>SUM(L6756:L6757)</f>
        <v>6.76</v>
      </c>
    </row>
    <row r="6759" ht="15" customHeight="1" spans="1:12">
      <c r="A6759" s="2"/>
      <c r="B6759" s="2"/>
      <c r="C6759" s="2"/>
      <c r="D6759" s="2"/>
      <c r="E6759" s="2"/>
      <c r="F6759" s="2"/>
      <c r="G6759" s="2"/>
      <c r="H6759" s="69" t="s">
        <v>2318</v>
      </c>
      <c r="I6759" s="69"/>
      <c r="J6759" s="69"/>
      <c r="K6759" s="69"/>
      <c r="L6759" s="72">
        <f>SUM(L6754,L6758)</f>
        <v>13.42</v>
      </c>
    </row>
    <row r="6760" ht="9.95" customHeight="1" spans="1:12">
      <c r="A6760" s="2"/>
      <c r="B6760" s="2"/>
      <c r="C6760" s="2"/>
      <c r="D6760" s="2"/>
      <c r="E6760" s="2"/>
      <c r="F6760" s="2"/>
      <c r="G6760" s="2"/>
      <c r="H6760" s="61"/>
      <c r="I6760" s="61"/>
      <c r="J6760" s="61"/>
      <c r="K6760" s="61"/>
      <c r="L6760" s="61"/>
    </row>
    <row r="6761" ht="20.1" customHeight="1" spans="1:12">
      <c r="A6761" s="62" t="s">
        <v>4440</v>
      </c>
      <c r="B6761" s="62"/>
      <c r="C6761" s="62"/>
      <c r="D6761" s="62"/>
      <c r="E6761" s="62"/>
      <c r="F6761" s="62"/>
      <c r="G6761" s="62"/>
      <c r="H6761" s="62"/>
      <c r="I6761" s="62"/>
      <c r="J6761" s="62"/>
      <c r="K6761" s="62"/>
      <c r="L6761" s="62"/>
    </row>
    <row r="6762" ht="15" customHeight="1" spans="1:12">
      <c r="A6762" s="63" t="s">
        <v>2413</v>
      </c>
      <c r="B6762" s="63"/>
      <c r="C6762" s="63"/>
      <c r="D6762" s="64" t="s">
        <v>4</v>
      </c>
      <c r="E6762" s="64"/>
      <c r="F6762" s="64"/>
      <c r="G6762" s="64" t="s">
        <v>2297</v>
      </c>
      <c r="H6762" s="64" t="s">
        <v>2298</v>
      </c>
      <c r="I6762" s="64"/>
      <c r="J6762" s="64" t="s">
        <v>2299</v>
      </c>
      <c r="K6762" s="64"/>
      <c r="L6762" s="64" t="s">
        <v>2300</v>
      </c>
    </row>
    <row r="6763" ht="15" customHeight="1" spans="1:12">
      <c r="A6763" s="65" t="s">
        <v>4441</v>
      </c>
      <c r="B6763" s="66" t="s">
        <v>4442</v>
      </c>
      <c r="C6763" s="66"/>
      <c r="D6763" s="65" t="s">
        <v>14</v>
      </c>
      <c r="E6763" s="65"/>
      <c r="F6763" s="65"/>
      <c r="G6763" s="65" t="s">
        <v>193</v>
      </c>
      <c r="H6763" s="67">
        <v>0.106</v>
      </c>
      <c r="I6763" s="67"/>
      <c r="J6763" s="70">
        <v>2.55</v>
      </c>
      <c r="K6763" s="70"/>
      <c r="L6763" s="70">
        <f>TRUNC(TRUNC(H6763,8)*J6763,2)</f>
        <v>0.27</v>
      </c>
    </row>
    <row r="6764" ht="15" customHeight="1" spans="1:12">
      <c r="A6764" s="2"/>
      <c r="B6764" s="2"/>
      <c r="C6764" s="2"/>
      <c r="D6764" s="2"/>
      <c r="E6764" s="2"/>
      <c r="F6764" s="2"/>
      <c r="G6764" s="2"/>
      <c r="H6764" s="68" t="s">
        <v>2424</v>
      </c>
      <c r="I6764" s="68"/>
      <c r="J6764" s="68"/>
      <c r="K6764" s="68"/>
      <c r="L6764" s="71">
        <f>SUM(L6763:L6763)</f>
        <v>0.27</v>
      </c>
    </row>
    <row r="6765" ht="15" customHeight="1" spans="1:12">
      <c r="A6765" s="63" t="s">
        <v>2389</v>
      </c>
      <c r="B6765" s="63"/>
      <c r="C6765" s="63"/>
      <c r="D6765" s="64" t="s">
        <v>4</v>
      </c>
      <c r="E6765" s="64"/>
      <c r="F6765" s="64"/>
      <c r="G6765" s="64" t="s">
        <v>2297</v>
      </c>
      <c r="H6765" s="64" t="s">
        <v>2298</v>
      </c>
      <c r="I6765" s="64"/>
      <c r="J6765" s="64" t="s">
        <v>2299</v>
      </c>
      <c r="K6765" s="64"/>
      <c r="L6765" s="64" t="s">
        <v>2300</v>
      </c>
    </row>
    <row r="6766" ht="15" customHeight="1" spans="1:12">
      <c r="A6766" s="65" t="s">
        <v>4434</v>
      </c>
      <c r="B6766" s="66" t="s">
        <v>4435</v>
      </c>
      <c r="C6766" s="66"/>
      <c r="D6766" s="65" t="s">
        <v>14</v>
      </c>
      <c r="E6766" s="65"/>
      <c r="F6766" s="65"/>
      <c r="G6766" s="65" t="s">
        <v>2392</v>
      </c>
      <c r="H6766" s="67">
        <v>0.037</v>
      </c>
      <c r="I6766" s="67"/>
      <c r="J6766" s="70">
        <v>33.74</v>
      </c>
      <c r="K6766" s="70"/>
      <c r="L6766" s="70">
        <f>TRUNC(TRUNC(H6766,8)*J6766,2)</f>
        <v>1.24</v>
      </c>
    </row>
    <row r="6767" ht="15" customHeight="1" spans="1:12">
      <c r="A6767" s="65" t="s">
        <v>2395</v>
      </c>
      <c r="B6767" s="66" t="s">
        <v>2396</v>
      </c>
      <c r="C6767" s="66"/>
      <c r="D6767" s="65" t="s">
        <v>14</v>
      </c>
      <c r="E6767" s="65"/>
      <c r="F6767" s="65"/>
      <c r="G6767" s="65" t="s">
        <v>2392</v>
      </c>
      <c r="H6767" s="67">
        <v>0.016</v>
      </c>
      <c r="I6767" s="67"/>
      <c r="J6767" s="70">
        <v>23.23</v>
      </c>
      <c r="K6767" s="70"/>
      <c r="L6767" s="70">
        <f>TRUNC(TRUNC(H6767,8)*J6767,2)</f>
        <v>0.37</v>
      </c>
    </row>
    <row r="6768" ht="18" customHeight="1" spans="1:12">
      <c r="A6768" s="2"/>
      <c r="B6768" s="2"/>
      <c r="C6768" s="2"/>
      <c r="D6768" s="2"/>
      <c r="E6768" s="2"/>
      <c r="F6768" s="2"/>
      <c r="G6768" s="2"/>
      <c r="H6768" s="68" t="s">
        <v>2393</v>
      </c>
      <c r="I6768" s="68"/>
      <c r="J6768" s="68"/>
      <c r="K6768" s="68"/>
      <c r="L6768" s="71">
        <f>SUM(L6766:L6767)</f>
        <v>1.61</v>
      </c>
    </row>
    <row r="6769" ht="15" customHeight="1" spans="1:12">
      <c r="A6769" s="2"/>
      <c r="B6769" s="2"/>
      <c r="C6769" s="2"/>
      <c r="D6769" s="2"/>
      <c r="E6769" s="2"/>
      <c r="F6769" s="2"/>
      <c r="G6769" s="2"/>
      <c r="H6769" s="69" t="s">
        <v>2318</v>
      </c>
      <c r="I6769" s="69"/>
      <c r="J6769" s="69"/>
      <c r="K6769" s="69"/>
      <c r="L6769" s="72">
        <f>SUM(L6764,L6768)</f>
        <v>1.88</v>
      </c>
    </row>
    <row r="6770" ht="9.95" customHeight="1" spans="1:12">
      <c r="A6770" s="2"/>
      <c r="B6770" s="2"/>
      <c r="C6770" s="2"/>
      <c r="D6770" s="2"/>
      <c r="E6770" s="2"/>
      <c r="F6770" s="2"/>
      <c r="G6770" s="2"/>
      <c r="H6770" s="61"/>
      <c r="I6770" s="61"/>
      <c r="J6770" s="61"/>
      <c r="K6770" s="61"/>
      <c r="L6770" s="61"/>
    </row>
    <row r="6771" ht="20.1" customHeight="1" spans="1:12">
      <c r="A6771" s="62" t="s">
        <v>4443</v>
      </c>
      <c r="B6771" s="62"/>
      <c r="C6771" s="62"/>
      <c r="D6771" s="62"/>
      <c r="E6771" s="62"/>
      <c r="F6771" s="62"/>
      <c r="G6771" s="62"/>
      <c r="H6771" s="62"/>
      <c r="I6771" s="62"/>
      <c r="J6771" s="62"/>
      <c r="K6771" s="62"/>
      <c r="L6771" s="62"/>
    </row>
    <row r="6772" ht="15" customHeight="1" spans="1:12">
      <c r="A6772" s="63" t="s">
        <v>2413</v>
      </c>
      <c r="B6772" s="63"/>
      <c r="C6772" s="63"/>
      <c r="D6772" s="64" t="s">
        <v>4</v>
      </c>
      <c r="E6772" s="64"/>
      <c r="F6772" s="64"/>
      <c r="G6772" s="64" t="s">
        <v>2297</v>
      </c>
      <c r="H6772" s="64" t="s">
        <v>2298</v>
      </c>
      <c r="I6772" s="64"/>
      <c r="J6772" s="64" t="s">
        <v>2299</v>
      </c>
      <c r="K6772" s="64"/>
      <c r="L6772" s="64" t="s">
        <v>2300</v>
      </c>
    </row>
    <row r="6773" ht="15" customHeight="1" spans="1:12">
      <c r="A6773" s="65" t="s">
        <v>4444</v>
      </c>
      <c r="B6773" s="66" t="s">
        <v>4445</v>
      </c>
      <c r="C6773" s="66"/>
      <c r="D6773" s="65" t="s">
        <v>14</v>
      </c>
      <c r="E6773" s="65"/>
      <c r="F6773" s="65"/>
      <c r="G6773" s="65" t="s">
        <v>2732</v>
      </c>
      <c r="H6773" s="67">
        <v>0.1547</v>
      </c>
      <c r="I6773" s="67"/>
      <c r="J6773" s="70">
        <v>15.91</v>
      </c>
      <c r="K6773" s="70"/>
      <c r="L6773" s="70">
        <f>TRUNC(TRUNC(H6773,8)*J6773,2)</f>
        <v>2.46</v>
      </c>
    </row>
    <row r="6774" ht="15" customHeight="1" spans="1:12">
      <c r="A6774" s="2"/>
      <c r="B6774" s="2"/>
      <c r="C6774" s="2"/>
      <c r="D6774" s="2"/>
      <c r="E6774" s="2"/>
      <c r="F6774" s="2"/>
      <c r="G6774" s="2"/>
      <c r="H6774" s="68" t="s">
        <v>2424</v>
      </c>
      <c r="I6774" s="68"/>
      <c r="J6774" s="68"/>
      <c r="K6774" s="68"/>
      <c r="L6774" s="71">
        <f>SUM(L6773:L6773)</f>
        <v>2.46</v>
      </c>
    </row>
    <row r="6775" ht="15" customHeight="1" spans="1:12">
      <c r="A6775" s="63" t="s">
        <v>2389</v>
      </c>
      <c r="B6775" s="63"/>
      <c r="C6775" s="63"/>
      <c r="D6775" s="64" t="s">
        <v>4</v>
      </c>
      <c r="E6775" s="64"/>
      <c r="F6775" s="64"/>
      <c r="G6775" s="64" t="s">
        <v>2297</v>
      </c>
      <c r="H6775" s="64" t="s">
        <v>2298</v>
      </c>
      <c r="I6775" s="64"/>
      <c r="J6775" s="64" t="s">
        <v>2299</v>
      </c>
      <c r="K6775" s="64"/>
      <c r="L6775" s="64" t="s">
        <v>2300</v>
      </c>
    </row>
    <row r="6776" ht="15" customHeight="1" spans="1:12">
      <c r="A6776" s="65" t="s">
        <v>4434</v>
      </c>
      <c r="B6776" s="66" t="s">
        <v>4435</v>
      </c>
      <c r="C6776" s="66"/>
      <c r="D6776" s="65" t="s">
        <v>14</v>
      </c>
      <c r="E6776" s="65"/>
      <c r="F6776" s="65"/>
      <c r="G6776" s="65" t="s">
        <v>2392</v>
      </c>
      <c r="H6776" s="67">
        <v>0.4548</v>
      </c>
      <c r="I6776" s="67"/>
      <c r="J6776" s="70">
        <v>33.74</v>
      </c>
      <c r="K6776" s="70"/>
      <c r="L6776" s="70">
        <f>TRUNC(TRUNC(H6776,8)*J6776,2)</f>
        <v>15.34</v>
      </c>
    </row>
    <row r="6777" ht="18" customHeight="1" spans="1:12">
      <c r="A6777" s="2"/>
      <c r="B6777" s="2"/>
      <c r="C6777" s="2"/>
      <c r="D6777" s="2"/>
      <c r="E6777" s="2"/>
      <c r="F6777" s="2"/>
      <c r="G6777" s="2"/>
      <c r="H6777" s="68" t="s">
        <v>2393</v>
      </c>
      <c r="I6777" s="68"/>
      <c r="J6777" s="68"/>
      <c r="K6777" s="68"/>
      <c r="L6777" s="71">
        <f>SUM(L6776:L6776)</f>
        <v>15.34</v>
      </c>
    </row>
    <row r="6778" ht="15" customHeight="1" spans="1:12">
      <c r="A6778" s="2"/>
      <c r="B6778" s="2"/>
      <c r="C6778" s="2"/>
      <c r="D6778" s="2"/>
      <c r="E6778" s="2"/>
      <c r="F6778" s="2"/>
      <c r="G6778" s="2"/>
      <c r="H6778" s="69" t="s">
        <v>2318</v>
      </c>
      <c r="I6778" s="69"/>
      <c r="J6778" s="69"/>
      <c r="K6778" s="69"/>
      <c r="L6778" s="72">
        <f>SUM(L6774,L6777)</f>
        <v>17.8</v>
      </c>
    </row>
    <row r="6779" ht="9.95" customHeight="1" spans="1:12">
      <c r="A6779" s="2"/>
      <c r="B6779" s="2"/>
      <c r="C6779" s="2"/>
      <c r="D6779" s="2"/>
      <c r="E6779" s="2"/>
      <c r="F6779" s="2"/>
      <c r="G6779" s="2"/>
      <c r="H6779" s="61"/>
      <c r="I6779" s="61"/>
      <c r="J6779" s="61"/>
      <c r="K6779" s="61"/>
      <c r="L6779" s="61"/>
    </row>
    <row r="6780" ht="20.1" customHeight="1" spans="1:12">
      <c r="A6780" s="62" t="s">
        <v>4446</v>
      </c>
      <c r="B6780" s="62"/>
      <c r="C6780" s="62"/>
      <c r="D6780" s="62"/>
      <c r="E6780" s="62"/>
      <c r="F6780" s="62"/>
      <c r="G6780" s="62"/>
      <c r="H6780" s="62"/>
      <c r="I6780" s="62"/>
      <c r="J6780" s="62"/>
      <c r="K6780" s="62"/>
      <c r="L6780" s="62"/>
    </row>
    <row r="6781" ht="15" customHeight="1" spans="1:12">
      <c r="A6781" s="63" t="s">
        <v>2413</v>
      </c>
      <c r="B6781" s="63"/>
      <c r="C6781" s="63"/>
      <c r="D6781" s="64" t="s">
        <v>4</v>
      </c>
      <c r="E6781" s="64"/>
      <c r="F6781" s="64"/>
      <c r="G6781" s="64" t="s">
        <v>2297</v>
      </c>
      <c r="H6781" s="64" t="s">
        <v>2298</v>
      </c>
      <c r="I6781" s="64"/>
      <c r="J6781" s="64" t="s">
        <v>2299</v>
      </c>
      <c r="K6781" s="64"/>
      <c r="L6781" s="64" t="s">
        <v>2300</v>
      </c>
    </row>
    <row r="6782" ht="15" customHeight="1" spans="1:12">
      <c r="A6782" s="65" t="s">
        <v>4447</v>
      </c>
      <c r="B6782" s="66" t="s">
        <v>4448</v>
      </c>
      <c r="C6782" s="66"/>
      <c r="D6782" s="65" t="s">
        <v>14</v>
      </c>
      <c r="E6782" s="65"/>
      <c r="F6782" s="65"/>
      <c r="G6782" s="65" t="s">
        <v>2732</v>
      </c>
      <c r="H6782" s="67">
        <v>0.0396</v>
      </c>
      <c r="I6782" s="67"/>
      <c r="J6782" s="70">
        <v>43.13</v>
      </c>
      <c r="K6782" s="70"/>
      <c r="L6782" s="70">
        <f>TRUNC(TRUNC(H6782,8)*J6782,2)</f>
        <v>1.7</v>
      </c>
    </row>
    <row r="6783" ht="15" customHeight="1" spans="1:12">
      <c r="A6783" s="2"/>
      <c r="B6783" s="2"/>
      <c r="C6783" s="2"/>
      <c r="D6783" s="2"/>
      <c r="E6783" s="2"/>
      <c r="F6783" s="2"/>
      <c r="G6783" s="2"/>
      <c r="H6783" s="68" t="s">
        <v>2424</v>
      </c>
      <c r="I6783" s="68"/>
      <c r="J6783" s="68"/>
      <c r="K6783" s="68"/>
      <c r="L6783" s="71">
        <f>SUM(L6782:L6782)</f>
        <v>1.7</v>
      </c>
    </row>
    <row r="6784" ht="15" customHeight="1" spans="1:12">
      <c r="A6784" s="63" t="s">
        <v>2389</v>
      </c>
      <c r="B6784" s="63"/>
      <c r="C6784" s="63"/>
      <c r="D6784" s="64" t="s">
        <v>4</v>
      </c>
      <c r="E6784" s="64"/>
      <c r="F6784" s="64"/>
      <c r="G6784" s="64" t="s">
        <v>2297</v>
      </c>
      <c r="H6784" s="64" t="s">
        <v>2298</v>
      </c>
      <c r="I6784" s="64"/>
      <c r="J6784" s="64" t="s">
        <v>2299</v>
      </c>
      <c r="K6784" s="64"/>
      <c r="L6784" s="64" t="s">
        <v>2300</v>
      </c>
    </row>
    <row r="6785" ht="15" customHeight="1" spans="1:12">
      <c r="A6785" s="65" t="s">
        <v>4434</v>
      </c>
      <c r="B6785" s="66" t="s">
        <v>4435</v>
      </c>
      <c r="C6785" s="66"/>
      <c r="D6785" s="65" t="s">
        <v>14</v>
      </c>
      <c r="E6785" s="65"/>
      <c r="F6785" s="65"/>
      <c r="G6785" s="65" t="s">
        <v>2392</v>
      </c>
      <c r="H6785" s="67">
        <v>0.4548</v>
      </c>
      <c r="I6785" s="67"/>
      <c r="J6785" s="70">
        <v>33.74</v>
      </c>
      <c r="K6785" s="70"/>
      <c r="L6785" s="70">
        <f>TRUNC(TRUNC(H6785,8)*J6785,2)</f>
        <v>15.34</v>
      </c>
    </row>
    <row r="6786" ht="18" customHeight="1" spans="1:12">
      <c r="A6786" s="2"/>
      <c r="B6786" s="2"/>
      <c r="C6786" s="2"/>
      <c r="D6786" s="2"/>
      <c r="E6786" s="2"/>
      <c r="F6786" s="2"/>
      <c r="G6786" s="2"/>
      <c r="H6786" s="68" t="s">
        <v>2393</v>
      </c>
      <c r="I6786" s="68"/>
      <c r="J6786" s="68"/>
      <c r="K6786" s="68"/>
      <c r="L6786" s="71">
        <f>SUM(L6785:L6785)</f>
        <v>15.34</v>
      </c>
    </row>
    <row r="6787" ht="15" customHeight="1" spans="1:12">
      <c r="A6787" s="2"/>
      <c r="B6787" s="2"/>
      <c r="C6787" s="2"/>
      <c r="D6787" s="2"/>
      <c r="E6787" s="2"/>
      <c r="F6787" s="2"/>
      <c r="G6787" s="2"/>
      <c r="H6787" s="69" t="s">
        <v>2318</v>
      </c>
      <c r="I6787" s="69"/>
      <c r="J6787" s="69"/>
      <c r="K6787" s="69"/>
      <c r="L6787" s="72">
        <f>SUM(L6783,L6786)</f>
        <v>17.04</v>
      </c>
    </row>
    <row r="6788" ht="9.95" customHeight="1" spans="1:12">
      <c r="A6788" s="2"/>
      <c r="B6788" s="2"/>
      <c r="C6788" s="2"/>
      <c r="D6788" s="2"/>
      <c r="E6788" s="2"/>
      <c r="F6788" s="2"/>
      <c r="G6788" s="2"/>
      <c r="H6788" s="61"/>
      <c r="I6788" s="61"/>
      <c r="J6788" s="61"/>
      <c r="K6788" s="61"/>
      <c r="L6788" s="61"/>
    </row>
    <row r="6789" ht="20.1" customHeight="1" spans="1:12">
      <c r="A6789" s="62" t="s">
        <v>4449</v>
      </c>
      <c r="B6789" s="62"/>
      <c r="C6789" s="62"/>
      <c r="D6789" s="62"/>
      <c r="E6789" s="62"/>
      <c r="F6789" s="62"/>
      <c r="G6789" s="62"/>
      <c r="H6789" s="62"/>
      <c r="I6789" s="62"/>
      <c r="J6789" s="62"/>
      <c r="K6789" s="62"/>
      <c r="L6789" s="62"/>
    </row>
    <row r="6790" ht="15" customHeight="1" spans="1:12">
      <c r="A6790" s="63" t="s">
        <v>2413</v>
      </c>
      <c r="B6790" s="63"/>
      <c r="C6790" s="63"/>
      <c r="D6790" s="64" t="s">
        <v>4</v>
      </c>
      <c r="E6790" s="64"/>
      <c r="F6790" s="64"/>
      <c r="G6790" s="64" t="s">
        <v>2297</v>
      </c>
      <c r="H6790" s="64" t="s">
        <v>2298</v>
      </c>
      <c r="I6790" s="64"/>
      <c r="J6790" s="64" t="s">
        <v>2299</v>
      </c>
      <c r="K6790" s="64"/>
      <c r="L6790" s="64" t="s">
        <v>2300</v>
      </c>
    </row>
    <row r="6791" ht="15" customHeight="1" spans="1:12">
      <c r="A6791" s="65" t="s">
        <v>3020</v>
      </c>
      <c r="B6791" s="66" t="s">
        <v>3021</v>
      </c>
      <c r="C6791" s="66"/>
      <c r="D6791" s="65" t="s">
        <v>14</v>
      </c>
      <c r="E6791" s="65"/>
      <c r="F6791" s="65"/>
      <c r="G6791" s="65" t="s">
        <v>193</v>
      </c>
      <c r="H6791" s="67">
        <v>0.0963</v>
      </c>
      <c r="I6791" s="67"/>
      <c r="J6791" s="70">
        <v>7.34</v>
      </c>
      <c r="K6791" s="70"/>
      <c r="L6791" s="70">
        <f>ROUND(ROUND(H6791,8)*J6791,2)</f>
        <v>0.71</v>
      </c>
    </row>
    <row r="6792" ht="29.1" customHeight="1" spans="1:12">
      <c r="A6792" s="65" t="s">
        <v>3629</v>
      </c>
      <c r="B6792" s="66" t="s">
        <v>3630</v>
      </c>
      <c r="C6792" s="66"/>
      <c r="D6792" s="65" t="s">
        <v>14</v>
      </c>
      <c r="E6792" s="65"/>
      <c r="F6792" s="65"/>
      <c r="G6792" s="65" t="s">
        <v>35</v>
      </c>
      <c r="H6792" s="67">
        <v>6.545</v>
      </c>
      <c r="I6792" s="67"/>
      <c r="J6792" s="70">
        <v>0.61</v>
      </c>
      <c r="K6792" s="70"/>
      <c r="L6792" s="70">
        <f>ROUND(ROUND(H6792,8)*J6792,2)</f>
        <v>3.99</v>
      </c>
    </row>
    <row r="6793" ht="21" customHeight="1" spans="1:12">
      <c r="A6793" s="65" t="s">
        <v>4450</v>
      </c>
      <c r="B6793" s="66" t="s">
        <v>4451</v>
      </c>
      <c r="C6793" s="66"/>
      <c r="D6793" s="65" t="s">
        <v>14</v>
      </c>
      <c r="E6793" s="65"/>
      <c r="F6793" s="65"/>
      <c r="G6793" s="65" t="s">
        <v>193</v>
      </c>
      <c r="H6793" s="67">
        <v>0.006</v>
      </c>
      <c r="I6793" s="67"/>
      <c r="J6793" s="70">
        <v>34.04</v>
      </c>
      <c r="K6793" s="70"/>
      <c r="L6793" s="70">
        <f>ROUND(ROUND(H6793,8)*J6793,2)</f>
        <v>0.2</v>
      </c>
    </row>
    <row r="6794" ht="21" customHeight="1" spans="1:12">
      <c r="A6794" s="65" t="s">
        <v>4452</v>
      </c>
      <c r="B6794" s="66" t="s">
        <v>4453</v>
      </c>
      <c r="C6794" s="66"/>
      <c r="D6794" s="65" t="s">
        <v>14</v>
      </c>
      <c r="E6794" s="65"/>
      <c r="F6794" s="65"/>
      <c r="G6794" s="65" t="s">
        <v>146</v>
      </c>
      <c r="H6794" s="67">
        <v>2.058</v>
      </c>
      <c r="I6794" s="67"/>
      <c r="J6794" s="70">
        <v>51.61</v>
      </c>
      <c r="K6794" s="70"/>
      <c r="L6794" s="70">
        <f>ROUND(ROUND(H6794,8)*J6794,2)</f>
        <v>106.21</v>
      </c>
    </row>
    <row r="6795" ht="15" customHeight="1" spans="1:12">
      <c r="A6795" s="2"/>
      <c r="B6795" s="2"/>
      <c r="C6795" s="2"/>
      <c r="D6795" s="2"/>
      <c r="E6795" s="2"/>
      <c r="F6795" s="2"/>
      <c r="G6795" s="2"/>
      <c r="H6795" s="68" t="s">
        <v>2424</v>
      </c>
      <c r="I6795" s="68"/>
      <c r="J6795" s="68"/>
      <c r="K6795" s="68"/>
      <c r="L6795" s="71">
        <f>SUM(L6791:L6794)</f>
        <v>111.11</v>
      </c>
    </row>
    <row r="6796" ht="15" customHeight="1" spans="1:12">
      <c r="A6796" s="63" t="s">
        <v>2389</v>
      </c>
      <c r="B6796" s="63"/>
      <c r="C6796" s="63"/>
      <c r="D6796" s="64" t="s">
        <v>4</v>
      </c>
      <c r="E6796" s="64"/>
      <c r="F6796" s="64"/>
      <c r="G6796" s="64" t="s">
        <v>2297</v>
      </c>
      <c r="H6796" s="64" t="s">
        <v>2298</v>
      </c>
      <c r="I6796" s="64"/>
      <c r="J6796" s="64" t="s">
        <v>2299</v>
      </c>
      <c r="K6796" s="64"/>
      <c r="L6796" s="64" t="s">
        <v>2300</v>
      </c>
    </row>
    <row r="6797" ht="21" customHeight="1" spans="1:12">
      <c r="A6797" s="65" t="s">
        <v>3145</v>
      </c>
      <c r="B6797" s="66" t="s">
        <v>3146</v>
      </c>
      <c r="C6797" s="66"/>
      <c r="D6797" s="65" t="s">
        <v>14</v>
      </c>
      <c r="E6797" s="65"/>
      <c r="F6797" s="65"/>
      <c r="G6797" s="65" t="s">
        <v>2392</v>
      </c>
      <c r="H6797" s="67">
        <v>1.502</v>
      </c>
      <c r="I6797" s="67"/>
      <c r="J6797" s="70">
        <v>23.95</v>
      </c>
      <c r="K6797" s="70"/>
      <c r="L6797" s="70">
        <f>ROUND(ROUND(H6797,8)*J6797,2)</f>
        <v>35.97</v>
      </c>
    </row>
    <row r="6798" ht="15" customHeight="1" spans="1:12">
      <c r="A6798" s="65" t="s">
        <v>2714</v>
      </c>
      <c r="B6798" s="66" t="s">
        <v>2715</v>
      </c>
      <c r="C6798" s="66"/>
      <c r="D6798" s="65" t="s">
        <v>14</v>
      </c>
      <c r="E6798" s="65"/>
      <c r="F6798" s="65"/>
      <c r="G6798" s="65" t="s">
        <v>2392</v>
      </c>
      <c r="H6798" s="67">
        <v>1.828</v>
      </c>
      <c r="I6798" s="67"/>
      <c r="J6798" s="70">
        <v>32.02</v>
      </c>
      <c r="K6798" s="70"/>
      <c r="L6798" s="70">
        <f>ROUND(ROUND(H6798,8)*J6798,2)</f>
        <v>58.53</v>
      </c>
    </row>
    <row r="6799" ht="18" customHeight="1" spans="1:12">
      <c r="A6799" s="2"/>
      <c r="B6799" s="2"/>
      <c r="C6799" s="2"/>
      <c r="D6799" s="2"/>
      <c r="E6799" s="2"/>
      <c r="F6799" s="2"/>
      <c r="G6799" s="2"/>
      <c r="H6799" s="68" t="s">
        <v>2393</v>
      </c>
      <c r="I6799" s="68"/>
      <c r="J6799" s="68"/>
      <c r="K6799" s="68"/>
      <c r="L6799" s="71">
        <f>SUM(L6797:L6798)</f>
        <v>94.5</v>
      </c>
    </row>
    <row r="6800" ht="15" customHeight="1" spans="1:12">
      <c r="A6800" s="93" t="s">
        <v>4454</v>
      </c>
      <c r="B6800" s="93"/>
      <c r="C6800" s="93"/>
      <c r="D6800" s="93"/>
      <c r="E6800" s="2"/>
      <c r="F6800" s="2"/>
      <c r="G6800" s="2"/>
      <c r="H6800" s="69" t="s">
        <v>2318</v>
      </c>
      <c r="I6800" s="69"/>
      <c r="J6800" s="69"/>
      <c r="K6800" s="69"/>
      <c r="L6800" s="72">
        <v>205.61</v>
      </c>
    </row>
    <row r="6801" ht="30" customHeight="1" spans="1:12">
      <c r="A6801" s="93"/>
      <c r="B6801" s="93"/>
      <c r="C6801" s="93"/>
      <c r="D6801" s="93"/>
      <c r="E6801" s="2"/>
      <c r="F6801" s="2"/>
      <c r="G6801" s="2"/>
      <c r="H6801" s="2"/>
      <c r="I6801" s="2"/>
      <c r="J6801" s="2"/>
      <c r="K6801" s="2"/>
      <c r="L6801" s="2"/>
    </row>
    <row r="6802" ht="9.95" customHeight="1" spans="1:12">
      <c r="A6802" s="2"/>
      <c r="B6802" s="2"/>
      <c r="C6802" s="2"/>
      <c r="D6802" s="2"/>
      <c r="E6802" s="2"/>
      <c r="F6802" s="2"/>
      <c r="G6802" s="2"/>
      <c r="H6802" s="61"/>
      <c r="I6802" s="61"/>
      <c r="J6802" s="61"/>
      <c r="K6802" s="61"/>
      <c r="L6802" s="61"/>
    </row>
    <row r="6803" ht="27" customHeight="1" spans="1:12">
      <c r="A6803" s="62" t="s">
        <v>4455</v>
      </c>
      <c r="B6803" s="62"/>
      <c r="C6803" s="62"/>
      <c r="D6803" s="62"/>
      <c r="E6803" s="62"/>
      <c r="F6803" s="62"/>
      <c r="G6803" s="62"/>
      <c r="H6803" s="62"/>
      <c r="I6803" s="62"/>
      <c r="J6803" s="62"/>
      <c r="K6803" s="62"/>
      <c r="L6803" s="62"/>
    </row>
    <row r="6804" ht="15" customHeight="1" spans="1:12">
      <c r="A6804" s="63" t="s">
        <v>2413</v>
      </c>
      <c r="B6804" s="63"/>
      <c r="C6804" s="63"/>
      <c r="D6804" s="64" t="s">
        <v>4</v>
      </c>
      <c r="E6804" s="64"/>
      <c r="F6804" s="64"/>
      <c r="G6804" s="64" t="s">
        <v>2297</v>
      </c>
      <c r="H6804" s="64" t="s">
        <v>2298</v>
      </c>
      <c r="I6804" s="64"/>
      <c r="J6804" s="64" t="s">
        <v>2299</v>
      </c>
      <c r="K6804" s="64"/>
      <c r="L6804" s="64" t="s">
        <v>2300</v>
      </c>
    </row>
    <row r="6805" ht="15" customHeight="1" spans="1:12">
      <c r="A6805" s="65" t="s">
        <v>3149</v>
      </c>
      <c r="B6805" s="66" t="s">
        <v>3150</v>
      </c>
      <c r="C6805" s="66"/>
      <c r="D6805" s="65" t="s">
        <v>14</v>
      </c>
      <c r="E6805" s="65"/>
      <c r="F6805" s="65"/>
      <c r="G6805" s="65" t="s">
        <v>193</v>
      </c>
      <c r="H6805" s="67">
        <v>9.224</v>
      </c>
      <c r="I6805" s="67"/>
      <c r="J6805" s="70">
        <v>9</v>
      </c>
      <c r="K6805" s="70"/>
      <c r="L6805" s="70">
        <f t="shared" ref="L6805:L6810" si="38">TRUNC(TRUNC(H6805,8)*J6805,2)</f>
        <v>83.01</v>
      </c>
    </row>
    <row r="6806" ht="21" customHeight="1" spans="1:12">
      <c r="A6806" s="65" t="s">
        <v>4456</v>
      </c>
      <c r="B6806" s="66" t="s">
        <v>4457</v>
      </c>
      <c r="C6806" s="66"/>
      <c r="D6806" s="65" t="s">
        <v>14</v>
      </c>
      <c r="E6806" s="65"/>
      <c r="F6806" s="65"/>
      <c r="G6806" s="65" t="s">
        <v>193</v>
      </c>
      <c r="H6806" s="67">
        <v>0.896</v>
      </c>
      <c r="I6806" s="67"/>
      <c r="J6806" s="70">
        <v>8.88</v>
      </c>
      <c r="K6806" s="70"/>
      <c r="L6806" s="70">
        <f t="shared" si="38"/>
        <v>7.95</v>
      </c>
    </row>
    <row r="6807" ht="21" customHeight="1" spans="1:12">
      <c r="A6807" s="65" t="s">
        <v>4450</v>
      </c>
      <c r="B6807" s="66" t="s">
        <v>4451</v>
      </c>
      <c r="C6807" s="66"/>
      <c r="D6807" s="65" t="s">
        <v>14</v>
      </c>
      <c r="E6807" s="65"/>
      <c r="F6807" s="65"/>
      <c r="G6807" s="65" t="s">
        <v>193</v>
      </c>
      <c r="H6807" s="67">
        <v>0.071</v>
      </c>
      <c r="I6807" s="67"/>
      <c r="J6807" s="70">
        <v>34.04</v>
      </c>
      <c r="K6807" s="70"/>
      <c r="L6807" s="70">
        <f t="shared" si="38"/>
        <v>2.41</v>
      </c>
    </row>
    <row r="6808" ht="21" customHeight="1" spans="1:12">
      <c r="A6808" s="65" t="s">
        <v>4458</v>
      </c>
      <c r="B6808" s="66" t="s">
        <v>4459</v>
      </c>
      <c r="C6808" s="66"/>
      <c r="D6808" s="65" t="s">
        <v>14</v>
      </c>
      <c r="E6808" s="65"/>
      <c r="F6808" s="65"/>
      <c r="G6808" s="65" t="s">
        <v>35</v>
      </c>
      <c r="H6808" s="67">
        <v>3.333</v>
      </c>
      <c r="I6808" s="67"/>
      <c r="J6808" s="70">
        <v>2.53</v>
      </c>
      <c r="K6808" s="70"/>
      <c r="L6808" s="70">
        <f t="shared" si="38"/>
        <v>8.43</v>
      </c>
    </row>
    <row r="6809" ht="21" customHeight="1" spans="1:12">
      <c r="A6809" s="65" t="s">
        <v>4460</v>
      </c>
      <c r="B6809" s="66" t="s">
        <v>4461</v>
      </c>
      <c r="C6809" s="66"/>
      <c r="D6809" s="65" t="s">
        <v>14</v>
      </c>
      <c r="E6809" s="65"/>
      <c r="F6809" s="65"/>
      <c r="G6809" s="65" t="s">
        <v>146</v>
      </c>
      <c r="H6809" s="67">
        <v>0.9</v>
      </c>
      <c r="I6809" s="67"/>
      <c r="J6809" s="70">
        <v>57.03</v>
      </c>
      <c r="K6809" s="70"/>
      <c r="L6809" s="70">
        <f t="shared" si="38"/>
        <v>51.32</v>
      </c>
    </row>
    <row r="6810" ht="21" customHeight="1" spans="1:12">
      <c r="A6810" s="65" t="s">
        <v>4462</v>
      </c>
      <c r="B6810" s="66" t="s">
        <v>4463</v>
      </c>
      <c r="C6810" s="66"/>
      <c r="D6810" s="65" t="s">
        <v>14</v>
      </c>
      <c r="E6810" s="65"/>
      <c r="F6810" s="65"/>
      <c r="G6810" s="65" t="s">
        <v>146</v>
      </c>
      <c r="H6810" s="67">
        <v>1.029</v>
      </c>
      <c r="I6810" s="67"/>
      <c r="J6810" s="70">
        <v>74.42</v>
      </c>
      <c r="K6810" s="70"/>
      <c r="L6810" s="70">
        <f t="shared" si="38"/>
        <v>76.57</v>
      </c>
    </row>
    <row r="6811" ht="15" customHeight="1" spans="1:12">
      <c r="A6811" s="2"/>
      <c r="B6811" s="2"/>
      <c r="C6811" s="2"/>
      <c r="D6811" s="2"/>
      <c r="E6811" s="2"/>
      <c r="F6811" s="2"/>
      <c r="G6811" s="2"/>
      <c r="H6811" s="68" t="s">
        <v>2424</v>
      </c>
      <c r="I6811" s="68"/>
      <c r="J6811" s="68"/>
      <c r="K6811" s="68"/>
      <c r="L6811" s="71">
        <f>SUM(L6805:L6810)</f>
        <v>229.69</v>
      </c>
    </row>
    <row r="6812" ht="15" customHeight="1" spans="1:12">
      <c r="A6812" s="63" t="s">
        <v>2389</v>
      </c>
      <c r="B6812" s="63"/>
      <c r="C6812" s="63"/>
      <c r="D6812" s="64" t="s">
        <v>4</v>
      </c>
      <c r="E6812" s="64"/>
      <c r="F6812" s="64"/>
      <c r="G6812" s="64" t="s">
        <v>2297</v>
      </c>
      <c r="H6812" s="64" t="s">
        <v>2298</v>
      </c>
      <c r="I6812" s="64"/>
      <c r="J6812" s="64" t="s">
        <v>2299</v>
      </c>
      <c r="K6812" s="64"/>
      <c r="L6812" s="64" t="s">
        <v>2300</v>
      </c>
    </row>
    <row r="6813" ht="21" customHeight="1" spans="1:12">
      <c r="A6813" s="65" t="s">
        <v>3145</v>
      </c>
      <c r="B6813" s="66" t="s">
        <v>3146</v>
      </c>
      <c r="C6813" s="66"/>
      <c r="D6813" s="65" t="s">
        <v>14</v>
      </c>
      <c r="E6813" s="65"/>
      <c r="F6813" s="65"/>
      <c r="G6813" s="65" t="s">
        <v>2392</v>
      </c>
      <c r="H6813" s="67">
        <v>4.748</v>
      </c>
      <c r="I6813" s="67"/>
      <c r="J6813" s="70">
        <v>23.95</v>
      </c>
      <c r="K6813" s="70"/>
      <c r="L6813" s="70">
        <f>TRUNC(TRUNC(H6813,8)*J6813,2)</f>
        <v>113.71</v>
      </c>
    </row>
    <row r="6814" ht="15" customHeight="1" spans="1:12">
      <c r="A6814" s="65" t="s">
        <v>2714</v>
      </c>
      <c r="B6814" s="66" t="s">
        <v>2715</v>
      </c>
      <c r="C6814" s="66"/>
      <c r="D6814" s="65" t="s">
        <v>14</v>
      </c>
      <c r="E6814" s="65"/>
      <c r="F6814" s="65"/>
      <c r="G6814" s="65" t="s">
        <v>2392</v>
      </c>
      <c r="H6814" s="67">
        <v>5.78</v>
      </c>
      <c r="I6814" s="67"/>
      <c r="J6814" s="70">
        <v>32.02</v>
      </c>
      <c r="K6814" s="70"/>
      <c r="L6814" s="70">
        <f>TRUNC(TRUNC(H6814,8)*J6814,2)</f>
        <v>185.07</v>
      </c>
    </row>
    <row r="6815" ht="18" customHeight="1" spans="1:12">
      <c r="A6815" s="2"/>
      <c r="B6815" s="2"/>
      <c r="C6815" s="2"/>
      <c r="D6815" s="2"/>
      <c r="E6815" s="2"/>
      <c r="F6815" s="2"/>
      <c r="G6815" s="2"/>
      <c r="H6815" s="68" t="s">
        <v>2393</v>
      </c>
      <c r="I6815" s="68"/>
      <c r="J6815" s="68"/>
      <c r="K6815" s="68"/>
      <c r="L6815" s="71">
        <f>SUM(L6813:L6814)</f>
        <v>298.78</v>
      </c>
    </row>
    <row r="6816" ht="15" customHeight="1" spans="1:12">
      <c r="A6816" s="2"/>
      <c r="B6816" s="2"/>
      <c r="C6816" s="2"/>
      <c r="D6816" s="2"/>
      <c r="E6816" s="2"/>
      <c r="F6816" s="2"/>
      <c r="G6816" s="2"/>
      <c r="H6816" s="69" t="s">
        <v>2318</v>
      </c>
      <c r="I6816" s="69"/>
      <c r="J6816" s="69"/>
      <c r="K6816" s="69"/>
      <c r="L6816" s="72">
        <f>SUM(L6811,L6815)</f>
        <v>528.47</v>
      </c>
    </row>
    <row r="6817" ht="9.95" customHeight="1" spans="1:12">
      <c r="A6817" s="2"/>
      <c r="B6817" s="2"/>
      <c r="C6817" s="2"/>
      <c r="D6817" s="2"/>
      <c r="E6817" s="2"/>
      <c r="F6817" s="2"/>
      <c r="G6817" s="2"/>
      <c r="H6817" s="61"/>
      <c r="I6817" s="61"/>
      <c r="J6817" s="61"/>
      <c r="K6817" s="61"/>
      <c r="L6817" s="61"/>
    </row>
    <row r="6818" ht="20.1" customHeight="1" spans="1:12">
      <c r="A6818" s="62" t="s">
        <v>4464</v>
      </c>
      <c r="B6818" s="62"/>
      <c r="C6818" s="62"/>
      <c r="D6818" s="62"/>
      <c r="E6818" s="62"/>
      <c r="F6818" s="62"/>
      <c r="G6818" s="62"/>
      <c r="H6818" s="62"/>
      <c r="I6818" s="62"/>
      <c r="J6818" s="62"/>
      <c r="K6818" s="62"/>
      <c r="L6818" s="62"/>
    </row>
    <row r="6819" ht="15" customHeight="1" spans="1:12">
      <c r="A6819" s="63" t="s">
        <v>2413</v>
      </c>
      <c r="B6819" s="63"/>
      <c r="C6819" s="63"/>
      <c r="D6819" s="64" t="s">
        <v>4</v>
      </c>
      <c r="E6819" s="64"/>
      <c r="F6819" s="64"/>
      <c r="G6819" s="64" t="s">
        <v>2297</v>
      </c>
      <c r="H6819" s="64" t="s">
        <v>2298</v>
      </c>
      <c r="I6819" s="64"/>
      <c r="J6819" s="64" t="s">
        <v>2299</v>
      </c>
      <c r="K6819" s="64"/>
      <c r="L6819" s="64" t="s">
        <v>2300</v>
      </c>
    </row>
    <row r="6820" ht="21" customHeight="1" spans="1:12">
      <c r="A6820" s="65" t="s">
        <v>4465</v>
      </c>
      <c r="B6820" s="66" t="s">
        <v>4466</v>
      </c>
      <c r="C6820" s="66"/>
      <c r="D6820" s="65" t="s">
        <v>14</v>
      </c>
      <c r="E6820" s="65"/>
      <c r="F6820" s="65"/>
      <c r="G6820" s="65" t="s">
        <v>193</v>
      </c>
      <c r="H6820" s="67">
        <v>0.63</v>
      </c>
      <c r="I6820" s="67"/>
      <c r="J6820" s="70">
        <v>79.69</v>
      </c>
      <c r="K6820" s="70"/>
      <c r="L6820" s="70">
        <f>ROUND(ROUND(H6820,8)*J6820,2)</f>
        <v>50.2</v>
      </c>
    </row>
    <row r="6821" ht="15" customHeight="1" spans="1:12">
      <c r="A6821" s="2"/>
      <c r="B6821" s="2"/>
      <c r="C6821" s="2"/>
      <c r="D6821" s="2"/>
      <c r="E6821" s="2"/>
      <c r="F6821" s="2"/>
      <c r="G6821" s="2"/>
      <c r="H6821" s="68" t="s">
        <v>2424</v>
      </c>
      <c r="I6821" s="68"/>
      <c r="J6821" s="68"/>
      <c r="K6821" s="68"/>
      <c r="L6821" s="71">
        <f>SUM(L6820:L6820)</f>
        <v>50.2</v>
      </c>
    </row>
    <row r="6822" ht="15" customHeight="1" spans="1:12">
      <c r="A6822" s="63" t="s">
        <v>2389</v>
      </c>
      <c r="B6822" s="63"/>
      <c r="C6822" s="63"/>
      <c r="D6822" s="64" t="s">
        <v>4</v>
      </c>
      <c r="E6822" s="64"/>
      <c r="F6822" s="64"/>
      <c r="G6822" s="64" t="s">
        <v>2297</v>
      </c>
      <c r="H6822" s="64" t="s">
        <v>2298</v>
      </c>
      <c r="I6822" s="64"/>
      <c r="J6822" s="64" t="s">
        <v>2299</v>
      </c>
      <c r="K6822" s="64"/>
      <c r="L6822" s="64" t="s">
        <v>2300</v>
      </c>
    </row>
    <row r="6823" ht="21" customHeight="1" spans="1:12">
      <c r="A6823" s="65" t="s">
        <v>4143</v>
      </c>
      <c r="B6823" s="66" t="s">
        <v>4144</v>
      </c>
      <c r="C6823" s="66"/>
      <c r="D6823" s="65" t="s">
        <v>14</v>
      </c>
      <c r="E6823" s="65"/>
      <c r="F6823" s="65"/>
      <c r="G6823" s="65" t="s">
        <v>2392</v>
      </c>
      <c r="H6823" s="67">
        <v>1</v>
      </c>
      <c r="I6823" s="67"/>
      <c r="J6823" s="70">
        <v>24.62</v>
      </c>
      <c r="K6823" s="70"/>
      <c r="L6823" s="70">
        <f>ROUND(ROUND(H6823,8)*J6823,2)</f>
        <v>24.62</v>
      </c>
    </row>
    <row r="6824" ht="21" customHeight="1" spans="1:12">
      <c r="A6824" s="65" t="s">
        <v>2689</v>
      </c>
      <c r="B6824" s="66" t="s">
        <v>2690</v>
      </c>
      <c r="C6824" s="66"/>
      <c r="D6824" s="65" t="s">
        <v>14</v>
      </c>
      <c r="E6824" s="65"/>
      <c r="F6824" s="65"/>
      <c r="G6824" s="65" t="s">
        <v>2392</v>
      </c>
      <c r="H6824" s="67">
        <v>1</v>
      </c>
      <c r="I6824" s="67"/>
      <c r="J6824" s="70">
        <v>33.88</v>
      </c>
      <c r="K6824" s="70"/>
      <c r="L6824" s="70">
        <f>ROUND(ROUND(H6824,8)*J6824,2)</f>
        <v>33.88</v>
      </c>
    </row>
    <row r="6825" ht="18" customHeight="1" spans="1:12">
      <c r="A6825" s="2"/>
      <c r="B6825" s="2"/>
      <c r="C6825" s="2"/>
      <c r="D6825" s="2"/>
      <c r="E6825" s="2"/>
      <c r="F6825" s="2"/>
      <c r="G6825" s="2"/>
      <c r="H6825" s="68" t="s">
        <v>2393</v>
      </c>
      <c r="I6825" s="68"/>
      <c r="J6825" s="68"/>
      <c r="K6825" s="68"/>
      <c r="L6825" s="71">
        <f>SUM(L6823:L6824)</f>
        <v>58.5</v>
      </c>
    </row>
    <row r="6826" ht="15" customHeight="1" spans="1:12">
      <c r="A6826" s="93" t="s">
        <v>4467</v>
      </c>
      <c r="B6826" s="93"/>
      <c r="C6826" s="93"/>
      <c r="D6826" s="93"/>
      <c r="E6826" s="2"/>
      <c r="F6826" s="2"/>
      <c r="G6826" s="2"/>
      <c r="H6826" s="69" t="s">
        <v>2318</v>
      </c>
      <c r="I6826" s="69"/>
      <c r="J6826" s="69"/>
      <c r="K6826" s="69"/>
      <c r="L6826" s="72">
        <v>108.7</v>
      </c>
    </row>
    <row r="6827" ht="2.1" customHeight="1" spans="1:12">
      <c r="A6827" s="93"/>
      <c r="B6827" s="93"/>
      <c r="C6827" s="93"/>
      <c r="D6827" s="93"/>
      <c r="E6827" s="2"/>
      <c r="F6827" s="2"/>
      <c r="G6827" s="2"/>
      <c r="H6827" s="2"/>
      <c r="I6827" s="2"/>
      <c r="J6827" s="2"/>
      <c r="K6827" s="2"/>
      <c r="L6827" s="2"/>
    </row>
    <row r="6828" ht="9.95" customHeight="1" spans="1:12">
      <c r="A6828" s="2"/>
      <c r="B6828" s="2"/>
      <c r="C6828" s="2"/>
      <c r="D6828" s="2"/>
      <c r="E6828" s="2"/>
      <c r="F6828" s="2"/>
      <c r="G6828" s="2"/>
      <c r="H6828" s="61"/>
      <c r="I6828" s="61"/>
      <c r="J6828" s="61"/>
      <c r="K6828" s="61"/>
      <c r="L6828" s="61"/>
    </row>
    <row r="6829" ht="20.1" customHeight="1" spans="1:12">
      <c r="A6829" s="62" t="s">
        <v>4468</v>
      </c>
      <c r="B6829" s="62"/>
      <c r="C6829" s="62"/>
      <c r="D6829" s="62"/>
      <c r="E6829" s="62"/>
      <c r="F6829" s="62"/>
      <c r="G6829" s="62"/>
      <c r="H6829" s="62"/>
      <c r="I6829" s="62"/>
      <c r="J6829" s="62"/>
      <c r="K6829" s="62"/>
      <c r="L6829" s="62"/>
    </row>
    <row r="6830" ht="15" customHeight="1" spans="1:12">
      <c r="A6830" s="63" t="s">
        <v>2413</v>
      </c>
      <c r="B6830" s="63"/>
      <c r="C6830" s="63"/>
      <c r="D6830" s="64" t="s">
        <v>4</v>
      </c>
      <c r="E6830" s="64"/>
      <c r="F6830" s="64"/>
      <c r="G6830" s="64" t="s">
        <v>2297</v>
      </c>
      <c r="H6830" s="64" t="s">
        <v>2298</v>
      </c>
      <c r="I6830" s="64"/>
      <c r="J6830" s="64" t="s">
        <v>2299</v>
      </c>
      <c r="K6830" s="64"/>
      <c r="L6830" s="64" t="s">
        <v>2300</v>
      </c>
    </row>
    <row r="6831" ht="21" customHeight="1" spans="1:12">
      <c r="A6831" s="65" t="s">
        <v>4469</v>
      </c>
      <c r="B6831" s="66" t="s">
        <v>4470</v>
      </c>
      <c r="C6831" s="66"/>
      <c r="D6831" s="65" t="s">
        <v>3081</v>
      </c>
      <c r="E6831" s="65"/>
      <c r="F6831" s="65"/>
      <c r="G6831" s="65" t="s">
        <v>35</v>
      </c>
      <c r="H6831" s="67">
        <v>1</v>
      </c>
      <c r="I6831" s="67"/>
      <c r="J6831" s="70">
        <v>550</v>
      </c>
      <c r="K6831" s="70"/>
      <c r="L6831" s="70">
        <f t="shared" ref="L6831:L6838" si="39">ROUND(ROUND(H6831,8)*J6831,2)</f>
        <v>550</v>
      </c>
    </row>
    <row r="6832" ht="21" customHeight="1" spans="1:12">
      <c r="A6832" s="65" t="s">
        <v>4471</v>
      </c>
      <c r="B6832" s="66" t="s">
        <v>4472</v>
      </c>
      <c r="C6832" s="66"/>
      <c r="D6832" s="65" t="s">
        <v>14</v>
      </c>
      <c r="E6832" s="65"/>
      <c r="F6832" s="65"/>
      <c r="G6832" s="65" t="s">
        <v>193</v>
      </c>
      <c r="H6832" s="67">
        <v>0.12</v>
      </c>
      <c r="I6832" s="67"/>
      <c r="J6832" s="70">
        <v>9.1</v>
      </c>
      <c r="K6832" s="70"/>
      <c r="L6832" s="70">
        <f t="shared" si="39"/>
        <v>1.09</v>
      </c>
    </row>
    <row r="6833" ht="21" customHeight="1" spans="1:12">
      <c r="A6833" s="65" t="s">
        <v>4473</v>
      </c>
      <c r="B6833" s="66" t="s">
        <v>4474</v>
      </c>
      <c r="C6833" s="66"/>
      <c r="D6833" s="65" t="s">
        <v>14</v>
      </c>
      <c r="E6833" s="65"/>
      <c r="F6833" s="65"/>
      <c r="G6833" s="65" t="s">
        <v>193</v>
      </c>
      <c r="H6833" s="67">
        <v>0.06</v>
      </c>
      <c r="I6833" s="67"/>
      <c r="J6833" s="70">
        <v>10.33</v>
      </c>
      <c r="K6833" s="70"/>
      <c r="L6833" s="70">
        <f t="shared" si="39"/>
        <v>0.62</v>
      </c>
    </row>
    <row r="6834" ht="21" customHeight="1" spans="1:12">
      <c r="A6834" s="65" t="s">
        <v>4456</v>
      </c>
      <c r="B6834" s="66" t="s">
        <v>4457</v>
      </c>
      <c r="C6834" s="66"/>
      <c r="D6834" s="65" t="s">
        <v>14</v>
      </c>
      <c r="E6834" s="65"/>
      <c r="F6834" s="65"/>
      <c r="G6834" s="65" t="s">
        <v>193</v>
      </c>
      <c r="H6834" s="67">
        <v>3.36</v>
      </c>
      <c r="I6834" s="67"/>
      <c r="J6834" s="70">
        <v>8.88</v>
      </c>
      <c r="K6834" s="70"/>
      <c r="L6834" s="70">
        <f t="shared" si="39"/>
        <v>29.84</v>
      </c>
    </row>
    <row r="6835" ht="21" customHeight="1" spans="1:12">
      <c r="A6835" s="65" t="s">
        <v>4475</v>
      </c>
      <c r="B6835" s="66" t="s">
        <v>4476</v>
      </c>
      <c r="C6835" s="66"/>
      <c r="D6835" s="65" t="s">
        <v>3081</v>
      </c>
      <c r="E6835" s="65"/>
      <c r="F6835" s="65"/>
      <c r="G6835" s="65" t="s">
        <v>35</v>
      </c>
      <c r="H6835" s="67">
        <v>6</v>
      </c>
      <c r="I6835" s="67"/>
      <c r="J6835" s="70">
        <v>32</v>
      </c>
      <c r="K6835" s="70"/>
      <c r="L6835" s="70">
        <f t="shared" si="39"/>
        <v>192</v>
      </c>
    </row>
    <row r="6836" ht="21" customHeight="1" spans="1:12">
      <c r="A6836" s="65" t="s">
        <v>4477</v>
      </c>
      <c r="B6836" s="66" t="s">
        <v>4478</v>
      </c>
      <c r="C6836" s="66"/>
      <c r="D6836" s="65" t="s">
        <v>3081</v>
      </c>
      <c r="E6836" s="65"/>
      <c r="F6836" s="65"/>
      <c r="G6836" s="65" t="s">
        <v>35</v>
      </c>
      <c r="H6836" s="67">
        <v>2</v>
      </c>
      <c r="I6836" s="67"/>
      <c r="J6836" s="70">
        <v>196.2</v>
      </c>
      <c r="K6836" s="70"/>
      <c r="L6836" s="70">
        <f t="shared" si="39"/>
        <v>392.4</v>
      </c>
    </row>
    <row r="6837" ht="29.1" customHeight="1" spans="1:12">
      <c r="A6837" s="65" t="s">
        <v>3157</v>
      </c>
      <c r="B6837" s="66" t="s">
        <v>3158</v>
      </c>
      <c r="C6837" s="66"/>
      <c r="D6837" s="65" t="s">
        <v>14</v>
      </c>
      <c r="E6837" s="65"/>
      <c r="F6837" s="65"/>
      <c r="G6837" s="65" t="s">
        <v>193</v>
      </c>
      <c r="H6837" s="67">
        <v>1.82</v>
      </c>
      <c r="I6837" s="67"/>
      <c r="J6837" s="70">
        <v>10.93</v>
      </c>
      <c r="K6837" s="70"/>
      <c r="L6837" s="70">
        <f t="shared" si="39"/>
        <v>19.89</v>
      </c>
    </row>
    <row r="6838" ht="21" customHeight="1" spans="1:12">
      <c r="A6838" s="65" t="s">
        <v>4479</v>
      </c>
      <c r="B6838" s="66" t="s">
        <v>4480</v>
      </c>
      <c r="C6838" s="66"/>
      <c r="D6838" s="65" t="s">
        <v>14</v>
      </c>
      <c r="E6838" s="65"/>
      <c r="F6838" s="65"/>
      <c r="G6838" s="65" t="s">
        <v>35</v>
      </c>
      <c r="H6838" s="67">
        <v>2</v>
      </c>
      <c r="I6838" s="67"/>
      <c r="J6838" s="70">
        <v>5.84</v>
      </c>
      <c r="K6838" s="70"/>
      <c r="L6838" s="70">
        <f t="shared" si="39"/>
        <v>11.68</v>
      </c>
    </row>
    <row r="6839" ht="15" customHeight="1" spans="1:12">
      <c r="A6839" s="2"/>
      <c r="B6839" s="2"/>
      <c r="C6839" s="2"/>
      <c r="D6839" s="2"/>
      <c r="E6839" s="2"/>
      <c r="F6839" s="2"/>
      <c r="G6839" s="2"/>
      <c r="H6839" s="68" t="s">
        <v>2424</v>
      </c>
      <c r="I6839" s="68"/>
      <c r="J6839" s="68"/>
      <c r="K6839" s="68"/>
      <c r="L6839" s="71">
        <f>SUM(L6831:L6838)</f>
        <v>1197.52</v>
      </c>
    </row>
    <row r="6840" ht="15" customHeight="1" spans="1:12">
      <c r="A6840" s="63" t="s">
        <v>2389</v>
      </c>
      <c r="B6840" s="63"/>
      <c r="C6840" s="63"/>
      <c r="D6840" s="64" t="s">
        <v>4</v>
      </c>
      <c r="E6840" s="64"/>
      <c r="F6840" s="64"/>
      <c r="G6840" s="64" t="s">
        <v>2297</v>
      </c>
      <c r="H6840" s="64" t="s">
        <v>2298</v>
      </c>
      <c r="I6840" s="64"/>
      <c r="J6840" s="64" t="s">
        <v>2299</v>
      </c>
      <c r="K6840" s="64"/>
      <c r="L6840" s="64" t="s">
        <v>2300</v>
      </c>
    </row>
    <row r="6841" ht="21" customHeight="1" spans="1:12">
      <c r="A6841" s="65" t="s">
        <v>4143</v>
      </c>
      <c r="B6841" s="66" t="s">
        <v>4144</v>
      </c>
      <c r="C6841" s="66"/>
      <c r="D6841" s="65" t="s">
        <v>14</v>
      </c>
      <c r="E6841" s="65"/>
      <c r="F6841" s="65"/>
      <c r="G6841" s="65" t="s">
        <v>2392</v>
      </c>
      <c r="H6841" s="67">
        <v>0.166</v>
      </c>
      <c r="I6841" s="67"/>
      <c r="J6841" s="70">
        <v>24.62</v>
      </c>
      <c r="K6841" s="70"/>
      <c r="L6841" s="70">
        <f>ROUND(ROUND(H6841,8)*J6841,2)</f>
        <v>4.09</v>
      </c>
    </row>
    <row r="6842" ht="15" customHeight="1" spans="1:12">
      <c r="A6842" s="65" t="s">
        <v>4481</v>
      </c>
      <c r="B6842" s="66" t="s">
        <v>4482</v>
      </c>
      <c r="C6842" s="66"/>
      <c r="D6842" s="65" t="s">
        <v>14</v>
      </c>
      <c r="E6842" s="65"/>
      <c r="F6842" s="65"/>
      <c r="G6842" s="65" t="s">
        <v>2392</v>
      </c>
      <c r="H6842" s="67">
        <v>0.166</v>
      </c>
      <c r="I6842" s="67"/>
      <c r="J6842" s="70">
        <v>39.76</v>
      </c>
      <c r="K6842" s="70"/>
      <c r="L6842" s="70">
        <f>ROUND(ROUND(H6842,8)*J6842,2)</f>
        <v>6.6</v>
      </c>
    </row>
    <row r="6843" ht="18" customHeight="1" spans="1:12">
      <c r="A6843" s="2"/>
      <c r="B6843" s="2"/>
      <c r="C6843" s="2"/>
      <c r="D6843" s="2"/>
      <c r="E6843" s="2"/>
      <c r="F6843" s="2"/>
      <c r="G6843" s="2"/>
      <c r="H6843" s="68" t="s">
        <v>2393</v>
      </c>
      <c r="I6843" s="68"/>
      <c r="J6843" s="68"/>
      <c r="K6843" s="68"/>
      <c r="L6843" s="71">
        <f>SUM(L6841:L6842)</f>
        <v>10.69</v>
      </c>
    </row>
    <row r="6844" ht="15" customHeight="1" spans="1:12">
      <c r="A6844" s="63" t="s">
        <v>2314</v>
      </c>
      <c r="B6844" s="63"/>
      <c r="C6844" s="63"/>
      <c r="D6844" s="64" t="s">
        <v>4</v>
      </c>
      <c r="E6844" s="64"/>
      <c r="F6844" s="64"/>
      <c r="G6844" s="64" t="s">
        <v>2297</v>
      </c>
      <c r="H6844" s="64" t="s">
        <v>2298</v>
      </c>
      <c r="I6844" s="64"/>
      <c r="J6844" s="64" t="s">
        <v>2299</v>
      </c>
      <c r="K6844" s="64"/>
      <c r="L6844" s="64" t="s">
        <v>2300</v>
      </c>
    </row>
    <row r="6845" ht="38.1" customHeight="1" spans="1:12">
      <c r="A6845" s="65" t="s">
        <v>4483</v>
      </c>
      <c r="B6845" s="66" t="s">
        <v>4484</v>
      </c>
      <c r="C6845" s="66"/>
      <c r="D6845" s="65" t="s">
        <v>14</v>
      </c>
      <c r="E6845" s="65"/>
      <c r="F6845" s="65"/>
      <c r="G6845" s="65" t="s">
        <v>41</v>
      </c>
      <c r="H6845" s="67">
        <v>0.1</v>
      </c>
      <c r="I6845" s="67"/>
      <c r="J6845" s="70">
        <v>12.4</v>
      </c>
      <c r="K6845" s="70"/>
      <c r="L6845" s="70">
        <f>ROUND(ROUND(H6845,8)*J6845,2)</f>
        <v>1.24</v>
      </c>
    </row>
    <row r="6846" ht="38.1" customHeight="1" spans="1:12">
      <c r="A6846" s="65" t="s">
        <v>4485</v>
      </c>
      <c r="B6846" s="66" t="s">
        <v>4486</v>
      </c>
      <c r="C6846" s="66"/>
      <c r="D6846" s="65" t="s">
        <v>14</v>
      </c>
      <c r="E6846" s="65"/>
      <c r="F6846" s="65"/>
      <c r="G6846" s="65" t="s">
        <v>41</v>
      </c>
      <c r="H6846" s="67">
        <v>0.06</v>
      </c>
      <c r="I6846" s="67"/>
      <c r="J6846" s="70">
        <v>28.26</v>
      </c>
      <c r="K6846" s="70"/>
      <c r="L6846" s="70">
        <f>ROUND(ROUND(H6846,8)*J6846,2)</f>
        <v>1.7</v>
      </c>
    </row>
    <row r="6847" ht="21" customHeight="1" spans="1:12">
      <c r="A6847" s="65" t="s">
        <v>4487</v>
      </c>
      <c r="B6847" s="66" t="s">
        <v>4488</v>
      </c>
      <c r="C6847" s="66"/>
      <c r="D6847" s="65" t="s">
        <v>14</v>
      </c>
      <c r="E6847" s="65"/>
      <c r="F6847" s="65"/>
      <c r="G6847" s="65" t="s">
        <v>146</v>
      </c>
      <c r="H6847" s="67">
        <v>1.92</v>
      </c>
      <c r="I6847" s="67"/>
      <c r="J6847" s="70">
        <v>113.58</v>
      </c>
      <c r="K6847" s="70"/>
      <c r="L6847" s="70">
        <f>ROUND(ROUND(H6847,8)*J6847,2)</f>
        <v>218.07</v>
      </c>
    </row>
    <row r="6848" ht="15" customHeight="1" spans="1:12">
      <c r="A6848" s="2"/>
      <c r="B6848" s="2"/>
      <c r="C6848" s="2"/>
      <c r="D6848" s="2"/>
      <c r="E6848" s="2"/>
      <c r="F6848" s="2"/>
      <c r="G6848" s="2"/>
      <c r="H6848" s="68" t="s">
        <v>2317</v>
      </c>
      <c r="I6848" s="68"/>
      <c r="J6848" s="68"/>
      <c r="K6848" s="68"/>
      <c r="L6848" s="71">
        <f>SUM(L6845:L6847)</f>
        <v>221.01</v>
      </c>
    </row>
    <row r="6849" ht="15" customHeight="1" spans="1:12">
      <c r="A6849" s="93" t="s">
        <v>4489</v>
      </c>
      <c r="B6849" s="93"/>
      <c r="C6849" s="93"/>
      <c r="D6849" s="93"/>
      <c r="E6849" s="2"/>
      <c r="F6849" s="2"/>
      <c r="G6849" s="2"/>
      <c r="H6849" s="69" t="s">
        <v>2318</v>
      </c>
      <c r="I6849" s="69"/>
      <c r="J6849" s="69"/>
      <c r="K6849" s="69"/>
      <c r="L6849" s="72">
        <v>1429.22</v>
      </c>
    </row>
    <row r="6850" ht="2.1" customHeight="1" spans="1:12">
      <c r="A6850" s="93"/>
      <c r="B6850" s="93"/>
      <c r="C6850" s="93"/>
      <c r="D6850" s="93"/>
      <c r="E6850" s="2"/>
      <c r="F6850" s="2"/>
      <c r="G6850" s="2"/>
      <c r="H6850" s="2"/>
      <c r="I6850" s="2"/>
      <c r="J6850" s="2"/>
      <c r="K6850" s="2"/>
      <c r="L6850" s="2"/>
    </row>
    <row r="6851" ht="9.95" customHeight="1" spans="1:12">
      <c r="A6851" s="2"/>
      <c r="B6851" s="2"/>
      <c r="C6851" s="2"/>
      <c r="D6851" s="2"/>
      <c r="E6851" s="2"/>
      <c r="F6851" s="2"/>
      <c r="G6851" s="2"/>
      <c r="H6851" s="61"/>
      <c r="I6851" s="61"/>
      <c r="J6851" s="61"/>
      <c r="K6851" s="61"/>
      <c r="L6851" s="61"/>
    </row>
    <row r="6852" ht="20.1" customHeight="1" spans="1:12">
      <c r="A6852" s="62" t="s">
        <v>4490</v>
      </c>
      <c r="B6852" s="62"/>
      <c r="C6852" s="62"/>
      <c r="D6852" s="62"/>
      <c r="E6852" s="62"/>
      <c r="F6852" s="62"/>
      <c r="G6852" s="62"/>
      <c r="H6852" s="62"/>
      <c r="I6852" s="62"/>
      <c r="J6852" s="62"/>
      <c r="K6852" s="62"/>
      <c r="L6852" s="62"/>
    </row>
    <row r="6853" ht="15" customHeight="1" spans="1:12">
      <c r="A6853" s="63" t="s">
        <v>2413</v>
      </c>
      <c r="B6853" s="63"/>
      <c r="C6853" s="63"/>
      <c r="D6853" s="64" t="s">
        <v>4</v>
      </c>
      <c r="E6853" s="64"/>
      <c r="F6853" s="64"/>
      <c r="G6853" s="64" t="s">
        <v>2297</v>
      </c>
      <c r="H6853" s="64" t="s">
        <v>2298</v>
      </c>
      <c r="I6853" s="64"/>
      <c r="J6853" s="64" t="s">
        <v>2299</v>
      </c>
      <c r="K6853" s="64"/>
      <c r="L6853" s="64" t="s">
        <v>2300</v>
      </c>
    </row>
    <row r="6854" ht="29.1" customHeight="1" spans="1:12">
      <c r="A6854" s="65" t="s">
        <v>4491</v>
      </c>
      <c r="B6854" s="66" t="s">
        <v>4492</v>
      </c>
      <c r="C6854" s="66"/>
      <c r="D6854" s="65" t="s">
        <v>14</v>
      </c>
      <c r="E6854" s="65"/>
      <c r="F6854" s="65"/>
      <c r="G6854" s="65" t="s">
        <v>146</v>
      </c>
      <c r="H6854" s="67">
        <v>1</v>
      </c>
      <c r="I6854" s="67"/>
      <c r="J6854" s="70">
        <v>31.19</v>
      </c>
      <c r="K6854" s="70"/>
      <c r="L6854" s="70">
        <f>ROUND(ROUND(H6854,8)*J6854,2)</f>
        <v>31.19</v>
      </c>
    </row>
    <row r="6855" ht="21" customHeight="1" spans="1:12">
      <c r="A6855" s="65" t="s">
        <v>4493</v>
      </c>
      <c r="B6855" s="66" t="s">
        <v>4494</v>
      </c>
      <c r="C6855" s="66"/>
      <c r="D6855" s="65" t="s">
        <v>14</v>
      </c>
      <c r="E6855" s="65"/>
      <c r="F6855" s="65"/>
      <c r="G6855" s="65" t="s">
        <v>193</v>
      </c>
      <c r="H6855" s="67">
        <v>5.6586</v>
      </c>
      <c r="I6855" s="67"/>
      <c r="J6855" s="70">
        <v>11.54</v>
      </c>
      <c r="K6855" s="70"/>
      <c r="L6855" s="70">
        <f>ROUND(ROUND(H6855,8)*J6855,2)</f>
        <v>65.3</v>
      </c>
    </row>
    <row r="6856" ht="15" customHeight="1" spans="1:12">
      <c r="A6856" s="2"/>
      <c r="B6856" s="2"/>
      <c r="C6856" s="2"/>
      <c r="D6856" s="2"/>
      <c r="E6856" s="2"/>
      <c r="F6856" s="2"/>
      <c r="G6856" s="2"/>
      <c r="H6856" s="68" t="s">
        <v>2424</v>
      </c>
      <c r="I6856" s="68"/>
      <c r="J6856" s="68"/>
      <c r="K6856" s="68"/>
      <c r="L6856" s="71">
        <f>SUM(L6854:L6855)</f>
        <v>96.49</v>
      </c>
    </row>
    <row r="6857" ht="15" customHeight="1" spans="1:12">
      <c r="A6857" s="63" t="s">
        <v>2389</v>
      </c>
      <c r="B6857" s="63"/>
      <c r="C6857" s="63"/>
      <c r="D6857" s="64" t="s">
        <v>4</v>
      </c>
      <c r="E6857" s="64"/>
      <c r="F6857" s="64"/>
      <c r="G6857" s="64" t="s">
        <v>2297</v>
      </c>
      <c r="H6857" s="64" t="s">
        <v>2298</v>
      </c>
      <c r="I6857" s="64"/>
      <c r="J6857" s="64" t="s">
        <v>2299</v>
      </c>
      <c r="K6857" s="64"/>
      <c r="L6857" s="64" t="s">
        <v>2300</v>
      </c>
    </row>
    <row r="6858" ht="21" customHeight="1" spans="1:12">
      <c r="A6858" s="65" t="s">
        <v>4143</v>
      </c>
      <c r="B6858" s="66" t="s">
        <v>4144</v>
      </c>
      <c r="C6858" s="66"/>
      <c r="D6858" s="65" t="s">
        <v>14</v>
      </c>
      <c r="E6858" s="65"/>
      <c r="F6858" s="65"/>
      <c r="G6858" s="65" t="s">
        <v>2392</v>
      </c>
      <c r="H6858" s="67">
        <v>0.2273</v>
      </c>
      <c r="I6858" s="67"/>
      <c r="J6858" s="70">
        <v>24.62</v>
      </c>
      <c r="K6858" s="70"/>
      <c r="L6858" s="70">
        <f>ROUND(ROUND(H6858,8)*J6858,2)</f>
        <v>5.6</v>
      </c>
    </row>
    <row r="6859" ht="21" customHeight="1" spans="1:12">
      <c r="A6859" s="65" t="s">
        <v>4495</v>
      </c>
      <c r="B6859" s="66" t="s">
        <v>4496</v>
      </c>
      <c r="C6859" s="66"/>
      <c r="D6859" s="65" t="s">
        <v>14</v>
      </c>
      <c r="E6859" s="65"/>
      <c r="F6859" s="65"/>
      <c r="G6859" s="65" t="s">
        <v>2392</v>
      </c>
      <c r="H6859" s="67">
        <v>1.0239</v>
      </c>
      <c r="I6859" s="67"/>
      <c r="J6859" s="70">
        <v>51.27</v>
      </c>
      <c r="K6859" s="70"/>
      <c r="L6859" s="70">
        <f>ROUND(ROUND(H6859,8)*J6859,2)</f>
        <v>52.5</v>
      </c>
    </row>
    <row r="6860" ht="18" customHeight="1" spans="1:12">
      <c r="A6860" s="2"/>
      <c r="B6860" s="2"/>
      <c r="C6860" s="2"/>
      <c r="D6860" s="2"/>
      <c r="E6860" s="2"/>
      <c r="F6860" s="2"/>
      <c r="G6860" s="2"/>
      <c r="H6860" s="68" t="s">
        <v>2393</v>
      </c>
      <c r="I6860" s="68"/>
      <c r="J6860" s="68"/>
      <c r="K6860" s="68"/>
      <c r="L6860" s="71">
        <f>SUM(L6858:L6859)</f>
        <v>58.1</v>
      </c>
    </row>
    <row r="6861" ht="15" customHeight="1" spans="1:12">
      <c r="A6861" s="93" t="s">
        <v>4497</v>
      </c>
      <c r="B6861" s="93"/>
      <c r="C6861" s="93"/>
      <c r="D6861" s="93"/>
      <c r="E6861" s="2"/>
      <c r="F6861" s="2"/>
      <c r="G6861" s="2"/>
      <c r="H6861" s="69" t="s">
        <v>2318</v>
      </c>
      <c r="I6861" s="69"/>
      <c r="J6861" s="69"/>
      <c r="K6861" s="69"/>
      <c r="L6861" s="72">
        <v>154.59</v>
      </c>
    </row>
    <row r="6862" ht="2.1" customHeight="1" spans="1:12">
      <c r="A6862" s="93"/>
      <c r="B6862" s="93"/>
      <c r="C6862" s="93"/>
      <c r="D6862" s="93"/>
      <c r="E6862" s="2"/>
      <c r="F6862" s="2"/>
      <c r="G6862" s="2"/>
      <c r="H6862" s="2"/>
      <c r="I6862" s="2"/>
      <c r="J6862" s="2"/>
      <c r="K6862" s="2"/>
      <c r="L6862" s="2"/>
    </row>
    <row r="6863" ht="9.95" customHeight="1" spans="1:12">
      <c r="A6863" s="2"/>
      <c r="B6863" s="2"/>
      <c r="C6863" s="2"/>
      <c r="D6863" s="2"/>
      <c r="E6863" s="2"/>
      <c r="F6863" s="2"/>
      <c r="G6863" s="2"/>
      <c r="H6863" s="61"/>
      <c r="I6863" s="61"/>
      <c r="J6863" s="61"/>
      <c r="K6863" s="61"/>
      <c r="L6863" s="61"/>
    </row>
    <row r="6864" ht="20.1" customHeight="1" spans="1:12">
      <c r="A6864" s="62" t="s">
        <v>4498</v>
      </c>
      <c r="B6864" s="62"/>
      <c r="C6864" s="62"/>
      <c r="D6864" s="62"/>
      <c r="E6864" s="62"/>
      <c r="F6864" s="62"/>
      <c r="G6864" s="62"/>
      <c r="H6864" s="62"/>
      <c r="I6864" s="62"/>
      <c r="J6864" s="62"/>
      <c r="K6864" s="62"/>
      <c r="L6864" s="62"/>
    </row>
    <row r="6865" ht="15" customHeight="1" spans="1:12">
      <c r="A6865" s="63" t="s">
        <v>2389</v>
      </c>
      <c r="B6865" s="63"/>
      <c r="C6865" s="63"/>
      <c r="D6865" s="64" t="s">
        <v>4</v>
      </c>
      <c r="E6865" s="64"/>
      <c r="F6865" s="64"/>
      <c r="G6865" s="64" t="s">
        <v>2297</v>
      </c>
      <c r="H6865" s="64" t="s">
        <v>2298</v>
      </c>
      <c r="I6865" s="64"/>
      <c r="J6865" s="64" t="s">
        <v>2299</v>
      </c>
      <c r="K6865" s="64"/>
      <c r="L6865" s="64" t="s">
        <v>2300</v>
      </c>
    </row>
    <row r="6866" ht="21" customHeight="1" spans="1:12">
      <c r="A6866" s="65" t="s">
        <v>4143</v>
      </c>
      <c r="B6866" s="66" t="s">
        <v>4144</v>
      </c>
      <c r="C6866" s="66"/>
      <c r="D6866" s="65" t="s">
        <v>14</v>
      </c>
      <c r="E6866" s="65"/>
      <c r="F6866" s="65"/>
      <c r="G6866" s="65" t="s">
        <v>2392</v>
      </c>
      <c r="H6866" s="67">
        <v>0.4045</v>
      </c>
      <c r="I6866" s="67"/>
      <c r="J6866" s="70">
        <v>24.62</v>
      </c>
      <c r="K6866" s="70"/>
      <c r="L6866" s="70">
        <f>ROUND(ROUND(H6866,8)*J6866,2)</f>
        <v>9.96</v>
      </c>
    </row>
    <row r="6867" ht="21" customHeight="1" spans="1:12">
      <c r="A6867" s="65" t="s">
        <v>4495</v>
      </c>
      <c r="B6867" s="66" t="s">
        <v>4496</v>
      </c>
      <c r="C6867" s="66"/>
      <c r="D6867" s="65" t="s">
        <v>14</v>
      </c>
      <c r="E6867" s="65"/>
      <c r="F6867" s="65"/>
      <c r="G6867" s="65" t="s">
        <v>2392</v>
      </c>
      <c r="H6867" s="67">
        <v>0.4045</v>
      </c>
      <c r="I6867" s="67"/>
      <c r="J6867" s="70">
        <v>51.27</v>
      </c>
      <c r="K6867" s="70"/>
      <c r="L6867" s="70">
        <f>ROUND(ROUND(H6867,8)*J6867,2)</f>
        <v>20.74</v>
      </c>
    </row>
    <row r="6868" ht="18" customHeight="1" spans="1:12">
      <c r="A6868" s="2"/>
      <c r="B6868" s="2"/>
      <c r="C6868" s="2"/>
      <c r="D6868" s="2"/>
      <c r="E6868" s="2"/>
      <c r="F6868" s="2"/>
      <c r="G6868" s="2"/>
      <c r="H6868" s="68" t="s">
        <v>2393</v>
      </c>
      <c r="I6868" s="68"/>
      <c r="J6868" s="68"/>
      <c r="K6868" s="68"/>
      <c r="L6868" s="71">
        <f>SUM(L6866:L6867)</f>
        <v>30.7</v>
      </c>
    </row>
    <row r="6869" ht="15" customHeight="1" spans="1:12">
      <c r="A6869" s="63" t="s">
        <v>2314</v>
      </c>
      <c r="B6869" s="63"/>
      <c r="C6869" s="63"/>
      <c r="D6869" s="64" t="s">
        <v>4</v>
      </c>
      <c r="E6869" s="64"/>
      <c r="F6869" s="64"/>
      <c r="G6869" s="64" t="s">
        <v>2297</v>
      </c>
      <c r="H6869" s="64" t="s">
        <v>2298</v>
      </c>
      <c r="I6869" s="64"/>
      <c r="J6869" s="64" t="s">
        <v>2299</v>
      </c>
      <c r="K6869" s="64"/>
      <c r="L6869" s="64" t="s">
        <v>2300</v>
      </c>
    </row>
    <row r="6870" ht="29.1" customHeight="1" spans="1:12">
      <c r="A6870" s="65" t="s">
        <v>4499</v>
      </c>
      <c r="B6870" s="66" t="s">
        <v>4500</v>
      </c>
      <c r="C6870" s="66"/>
      <c r="D6870" s="65" t="s">
        <v>14</v>
      </c>
      <c r="E6870" s="65"/>
      <c r="F6870" s="65"/>
      <c r="G6870" s="65" t="s">
        <v>41</v>
      </c>
      <c r="H6870" s="67">
        <v>1</v>
      </c>
      <c r="I6870" s="67"/>
      <c r="J6870" s="70">
        <v>35.34</v>
      </c>
      <c r="K6870" s="70"/>
      <c r="L6870" s="70">
        <f>ROUND(ROUND(H6870,8)*J6870,2)</f>
        <v>35.34</v>
      </c>
    </row>
    <row r="6871" ht="15" customHeight="1" spans="1:12">
      <c r="A6871" s="2"/>
      <c r="B6871" s="2"/>
      <c r="C6871" s="2"/>
      <c r="D6871" s="2"/>
      <c r="E6871" s="2"/>
      <c r="F6871" s="2"/>
      <c r="G6871" s="2"/>
      <c r="H6871" s="68" t="s">
        <v>2317</v>
      </c>
      <c r="I6871" s="68"/>
      <c r="J6871" s="68"/>
      <c r="K6871" s="68"/>
      <c r="L6871" s="71">
        <f>SUM(L6870:L6870)</f>
        <v>35.34</v>
      </c>
    </row>
    <row r="6872" ht="15" customHeight="1" spans="1:12">
      <c r="A6872" s="93" t="s">
        <v>4501</v>
      </c>
      <c r="B6872" s="93"/>
      <c r="C6872" s="93"/>
      <c r="D6872" s="93"/>
      <c r="E6872" s="2"/>
      <c r="F6872" s="2"/>
      <c r="G6872" s="2"/>
      <c r="H6872" s="69" t="s">
        <v>2318</v>
      </c>
      <c r="I6872" s="69"/>
      <c r="J6872" s="69"/>
      <c r="K6872" s="69"/>
      <c r="L6872" s="72">
        <v>66.04</v>
      </c>
    </row>
    <row r="6873" ht="2.1" customHeight="1" spans="1:12">
      <c r="A6873" s="93"/>
      <c r="B6873" s="93"/>
      <c r="C6873" s="93"/>
      <c r="D6873" s="93"/>
      <c r="E6873" s="2"/>
      <c r="F6873" s="2"/>
      <c r="G6873" s="2"/>
      <c r="H6873" s="2"/>
      <c r="I6873" s="2"/>
      <c r="J6873" s="2"/>
      <c r="K6873" s="2"/>
      <c r="L6873" s="2"/>
    </row>
    <row r="6874" ht="9.95" customHeight="1" spans="1:12">
      <c r="A6874" s="2"/>
      <c r="B6874" s="2"/>
      <c r="C6874" s="2"/>
      <c r="D6874" s="2"/>
      <c r="E6874" s="2"/>
      <c r="F6874" s="2"/>
      <c r="G6874" s="2"/>
      <c r="H6874" s="61"/>
      <c r="I6874" s="61"/>
      <c r="J6874" s="61"/>
      <c r="K6874" s="61"/>
      <c r="L6874" s="61"/>
    </row>
    <row r="6875" ht="20.1" customHeight="1" spans="1:12">
      <c r="A6875" s="62" t="s">
        <v>4502</v>
      </c>
      <c r="B6875" s="62"/>
      <c r="C6875" s="62"/>
      <c r="D6875" s="62"/>
      <c r="E6875" s="62"/>
      <c r="F6875" s="62"/>
      <c r="G6875" s="62"/>
      <c r="H6875" s="62"/>
      <c r="I6875" s="62"/>
      <c r="J6875" s="62"/>
      <c r="K6875" s="62"/>
      <c r="L6875" s="62"/>
    </row>
    <row r="6876" ht="15" customHeight="1" spans="1:12">
      <c r="A6876" s="63" t="s">
        <v>2413</v>
      </c>
      <c r="B6876" s="63"/>
      <c r="C6876" s="63"/>
      <c r="D6876" s="64" t="s">
        <v>4</v>
      </c>
      <c r="E6876" s="64"/>
      <c r="F6876" s="64"/>
      <c r="G6876" s="64" t="s">
        <v>2297</v>
      </c>
      <c r="H6876" s="64" t="s">
        <v>2298</v>
      </c>
      <c r="I6876" s="64"/>
      <c r="J6876" s="64" t="s">
        <v>2299</v>
      </c>
      <c r="K6876" s="64"/>
      <c r="L6876" s="64" t="s">
        <v>2300</v>
      </c>
    </row>
    <row r="6877" ht="21" customHeight="1" spans="1:12">
      <c r="A6877" s="65" t="s">
        <v>4493</v>
      </c>
      <c r="B6877" s="66" t="s">
        <v>4494</v>
      </c>
      <c r="C6877" s="66"/>
      <c r="D6877" s="65" t="s">
        <v>14</v>
      </c>
      <c r="E6877" s="65"/>
      <c r="F6877" s="65"/>
      <c r="G6877" s="65" t="s">
        <v>193</v>
      </c>
      <c r="H6877" s="67">
        <v>5.6586</v>
      </c>
      <c r="I6877" s="67"/>
      <c r="J6877" s="70">
        <v>11.54</v>
      </c>
      <c r="K6877" s="70"/>
      <c r="L6877" s="70">
        <f>ROUND(ROUND(H6877,8)*J6877,2)</f>
        <v>65.3</v>
      </c>
    </row>
    <row r="6878" ht="15" customHeight="1" spans="1:12">
      <c r="A6878" s="2"/>
      <c r="B6878" s="2"/>
      <c r="C6878" s="2"/>
      <c r="D6878" s="2"/>
      <c r="E6878" s="2"/>
      <c r="F6878" s="2"/>
      <c r="G6878" s="2"/>
      <c r="H6878" s="68" t="s">
        <v>2424</v>
      </c>
      <c r="I6878" s="68"/>
      <c r="J6878" s="68"/>
      <c r="K6878" s="68"/>
      <c r="L6878" s="71">
        <f>SUM(L6877:L6877)</f>
        <v>65.3</v>
      </c>
    </row>
    <row r="6879" ht="15" customHeight="1" spans="1:12">
      <c r="A6879" s="63" t="s">
        <v>2389</v>
      </c>
      <c r="B6879" s="63"/>
      <c r="C6879" s="63"/>
      <c r="D6879" s="64" t="s">
        <v>4</v>
      </c>
      <c r="E6879" s="64"/>
      <c r="F6879" s="64"/>
      <c r="G6879" s="64" t="s">
        <v>2297</v>
      </c>
      <c r="H6879" s="64" t="s">
        <v>2298</v>
      </c>
      <c r="I6879" s="64"/>
      <c r="J6879" s="64" t="s">
        <v>2299</v>
      </c>
      <c r="K6879" s="64"/>
      <c r="L6879" s="64" t="s">
        <v>2300</v>
      </c>
    </row>
    <row r="6880" ht="21" customHeight="1" spans="1:12">
      <c r="A6880" s="65" t="s">
        <v>4143</v>
      </c>
      <c r="B6880" s="66" t="s">
        <v>4144</v>
      </c>
      <c r="C6880" s="66"/>
      <c r="D6880" s="65" t="s">
        <v>14</v>
      </c>
      <c r="E6880" s="65"/>
      <c r="F6880" s="65"/>
      <c r="G6880" s="65" t="s">
        <v>2392</v>
      </c>
      <c r="H6880" s="67">
        <v>0.2273</v>
      </c>
      <c r="I6880" s="67"/>
      <c r="J6880" s="70">
        <v>24.62</v>
      </c>
      <c r="K6880" s="70"/>
      <c r="L6880" s="70">
        <f>ROUND(ROUND(H6880,8)*J6880,2)</f>
        <v>5.6</v>
      </c>
    </row>
    <row r="6881" ht="21" customHeight="1" spans="1:12">
      <c r="A6881" s="65" t="s">
        <v>4495</v>
      </c>
      <c r="B6881" s="66" t="s">
        <v>4496</v>
      </c>
      <c r="C6881" s="66"/>
      <c r="D6881" s="65" t="s">
        <v>14</v>
      </c>
      <c r="E6881" s="65"/>
      <c r="F6881" s="65"/>
      <c r="G6881" s="65" t="s">
        <v>2392</v>
      </c>
      <c r="H6881" s="67">
        <v>1.0239</v>
      </c>
      <c r="I6881" s="67"/>
      <c r="J6881" s="70">
        <v>51.27</v>
      </c>
      <c r="K6881" s="70"/>
      <c r="L6881" s="70">
        <f>ROUND(ROUND(H6881,8)*J6881,2)</f>
        <v>52.5</v>
      </c>
    </row>
    <row r="6882" ht="18" customHeight="1" spans="1:12">
      <c r="A6882" s="2"/>
      <c r="B6882" s="2"/>
      <c r="C6882" s="2"/>
      <c r="D6882" s="2"/>
      <c r="E6882" s="2"/>
      <c r="F6882" s="2"/>
      <c r="G6882" s="2"/>
      <c r="H6882" s="68" t="s">
        <v>2393</v>
      </c>
      <c r="I6882" s="68"/>
      <c r="J6882" s="68"/>
      <c r="K6882" s="68"/>
      <c r="L6882" s="71">
        <f>SUM(L6880:L6881)</f>
        <v>58.1</v>
      </c>
    </row>
    <row r="6883" ht="15" customHeight="1" spans="1:12">
      <c r="A6883" s="93" t="s">
        <v>4497</v>
      </c>
      <c r="B6883" s="93"/>
      <c r="C6883" s="93"/>
      <c r="D6883" s="93"/>
      <c r="E6883" s="2"/>
      <c r="F6883" s="2"/>
      <c r="G6883" s="2"/>
      <c r="H6883" s="69" t="s">
        <v>2318</v>
      </c>
      <c r="I6883" s="69"/>
      <c r="J6883" s="69"/>
      <c r="K6883" s="69"/>
      <c r="L6883" s="72">
        <v>123.4</v>
      </c>
    </row>
    <row r="6884" ht="2.1" customHeight="1" spans="1:12">
      <c r="A6884" s="93"/>
      <c r="B6884" s="93"/>
      <c r="C6884" s="93"/>
      <c r="D6884" s="93"/>
      <c r="E6884" s="2"/>
      <c r="F6884" s="2"/>
      <c r="G6884" s="2"/>
      <c r="H6884" s="2"/>
      <c r="I6884" s="2"/>
      <c r="J6884" s="2"/>
      <c r="K6884" s="2"/>
      <c r="L6884" s="2"/>
    </row>
    <row r="6885" ht="9.95" customHeight="1" spans="1:12">
      <c r="A6885" s="2"/>
      <c r="B6885" s="2"/>
      <c r="C6885" s="2"/>
      <c r="D6885" s="2"/>
      <c r="E6885" s="2"/>
      <c r="F6885" s="2"/>
      <c r="G6885" s="2"/>
      <c r="H6885" s="61"/>
      <c r="I6885" s="61"/>
      <c r="J6885" s="61"/>
      <c r="K6885" s="61"/>
      <c r="L6885" s="61"/>
    </row>
    <row r="6886" ht="20.1" customHeight="1" spans="1:12">
      <c r="A6886" s="62" t="s">
        <v>4503</v>
      </c>
      <c r="B6886" s="62"/>
      <c r="C6886" s="62"/>
      <c r="D6886" s="62"/>
      <c r="E6886" s="62"/>
      <c r="F6886" s="62"/>
      <c r="G6886" s="62"/>
      <c r="H6886" s="62"/>
      <c r="I6886" s="62"/>
      <c r="J6886" s="62"/>
      <c r="K6886" s="62"/>
      <c r="L6886" s="62"/>
    </row>
    <row r="6887" ht="15" customHeight="1" spans="1:12">
      <c r="A6887" s="63" t="s">
        <v>2389</v>
      </c>
      <c r="B6887" s="63"/>
      <c r="C6887" s="63"/>
      <c r="D6887" s="64" t="s">
        <v>4</v>
      </c>
      <c r="E6887" s="64"/>
      <c r="F6887" s="64"/>
      <c r="G6887" s="64" t="s">
        <v>2297</v>
      </c>
      <c r="H6887" s="64" t="s">
        <v>2298</v>
      </c>
      <c r="I6887" s="64"/>
      <c r="J6887" s="64" t="s">
        <v>2299</v>
      </c>
      <c r="K6887" s="64"/>
      <c r="L6887" s="64" t="s">
        <v>2300</v>
      </c>
    </row>
    <row r="6888" ht="21" customHeight="1" spans="1:12">
      <c r="A6888" s="65" t="s">
        <v>4143</v>
      </c>
      <c r="B6888" s="66" t="s">
        <v>4144</v>
      </c>
      <c r="C6888" s="66"/>
      <c r="D6888" s="65" t="s">
        <v>14</v>
      </c>
      <c r="E6888" s="65"/>
      <c r="F6888" s="65"/>
      <c r="G6888" s="65" t="s">
        <v>2392</v>
      </c>
      <c r="H6888" s="67">
        <v>0.4045</v>
      </c>
      <c r="I6888" s="67"/>
      <c r="J6888" s="70">
        <v>24.62</v>
      </c>
      <c r="K6888" s="70"/>
      <c r="L6888" s="70">
        <f>ROUND(ROUND(H6888,8)*J6888,2)</f>
        <v>9.96</v>
      </c>
    </row>
    <row r="6889" ht="21" customHeight="1" spans="1:12">
      <c r="A6889" s="65" t="s">
        <v>4495</v>
      </c>
      <c r="B6889" s="66" t="s">
        <v>4496</v>
      </c>
      <c r="C6889" s="66"/>
      <c r="D6889" s="65" t="s">
        <v>14</v>
      </c>
      <c r="E6889" s="65"/>
      <c r="F6889" s="65"/>
      <c r="G6889" s="65" t="s">
        <v>2392</v>
      </c>
      <c r="H6889" s="67">
        <v>0.4045</v>
      </c>
      <c r="I6889" s="67"/>
      <c r="J6889" s="70">
        <v>51.27</v>
      </c>
      <c r="K6889" s="70"/>
      <c r="L6889" s="70">
        <f>ROUND(ROUND(H6889,8)*J6889,2)</f>
        <v>20.74</v>
      </c>
    </row>
    <row r="6890" ht="18" customHeight="1" spans="1:12">
      <c r="A6890" s="2"/>
      <c r="B6890" s="2"/>
      <c r="C6890" s="2"/>
      <c r="D6890" s="2"/>
      <c r="E6890" s="2"/>
      <c r="F6890" s="2"/>
      <c r="G6890" s="2"/>
      <c r="H6890" s="68" t="s">
        <v>2393</v>
      </c>
      <c r="I6890" s="68"/>
      <c r="J6890" s="68"/>
      <c r="K6890" s="68"/>
      <c r="L6890" s="71">
        <f>SUM(L6888:L6889)</f>
        <v>30.7</v>
      </c>
    </row>
    <row r="6891" ht="15" customHeight="1" spans="1:12">
      <c r="A6891" s="63" t="s">
        <v>2314</v>
      </c>
      <c r="B6891" s="63"/>
      <c r="C6891" s="63"/>
      <c r="D6891" s="64" t="s">
        <v>4</v>
      </c>
      <c r="E6891" s="64"/>
      <c r="F6891" s="64"/>
      <c r="G6891" s="64" t="s">
        <v>2297</v>
      </c>
      <c r="H6891" s="64" t="s">
        <v>2298</v>
      </c>
      <c r="I6891" s="64"/>
      <c r="J6891" s="64" t="s">
        <v>2299</v>
      </c>
      <c r="K6891" s="64"/>
      <c r="L6891" s="64" t="s">
        <v>2300</v>
      </c>
    </row>
    <row r="6892" ht="29.1" customHeight="1" spans="1:12">
      <c r="A6892" s="65" t="s">
        <v>4499</v>
      </c>
      <c r="B6892" s="66" t="s">
        <v>4500</v>
      </c>
      <c r="C6892" s="66"/>
      <c r="D6892" s="65" t="s">
        <v>14</v>
      </c>
      <c r="E6892" s="65"/>
      <c r="F6892" s="65"/>
      <c r="G6892" s="65" t="s">
        <v>41</v>
      </c>
      <c r="H6892" s="67">
        <v>1</v>
      </c>
      <c r="I6892" s="67"/>
      <c r="J6892" s="70">
        <v>35.34</v>
      </c>
      <c r="K6892" s="70"/>
      <c r="L6892" s="70">
        <f>ROUND(ROUND(H6892,8)*J6892,2)</f>
        <v>35.34</v>
      </c>
    </row>
    <row r="6893" ht="15" customHeight="1" spans="1:12">
      <c r="A6893" s="2"/>
      <c r="B6893" s="2"/>
      <c r="C6893" s="2"/>
      <c r="D6893" s="2"/>
      <c r="E6893" s="2"/>
      <c r="F6893" s="2"/>
      <c r="G6893" s="2"/>
      <c r="H6893" s="68" t="s">
        <v>2317</v>
      </c>
      <c r="I6893" s="68"/>
      <c r="J6893" s="68"/>
      <c r="K6893" s="68"/>
      <c r="L6893" s="71">
        <f>SUM(L6892:L6892)</f>
        <v>35.34</v>
      </c>
    </row>
    <row r="6894" ht="15" customHeight="1" spans="1:12">
      <c r="A6894" s="93" t="s">
        <v>4501</v>
      </c>
      <c r="B6894" s="93"/>
      <c r="C6894" s="93"/>
      <c r="D6894" s="93"/>
      <c r="E6894" s="2"/>
      <c r="F6894" s="2"/>
      <c r="G6894" s="2"/>
      <c r="H6894" s="69" t="s">
        <v>2318</v>
      </c>
      <c r="I6894" s="69"/>
      <c r="J6894" s="69"/>
      <c r="K6894" s="69"/>
      <c r="L6894" s="72">
        <v>66.04</v>
      </c>
    </row>
    <row r="6895" ht="2.1" customHeight="1" spans="1:12">
      <c r="A6895" s="93"/>
      <c r="B6895" s="93"/>
      <c r="C6895" s="93"/>
      <c r="D6895" s="93"/>
      <c r="E6895" s="2"/>
      <c r="F6895" s="2"/>
      <c r="G6895" s="2"/>
      <c r="H6895" s="2"/>
      <c r="I6895" s="2"/>
      <c r="J6895" s="2"/>
      <c r="K6895" s="2"/>
      <c r="L6895" s="2"/>
    </row>
    <row r="6896" ht="9.95" customHeight="1" spans="1:12">
      <c r="A6896" s="2"/>
      <c r="B6896" s="2"/>
      <c r="C6896" s="2"/>
      <c r="D6896" s="2"/>
      <c r="E6896" s="2"/>
      <c r="F6896" s="2"/>
      <c r="G6896" s="2"/>
      <c r="H6896" s="61"/>
      <c r="I6896" s="61"/>
      <c r="J6896" s="61"/>
      <c r="K6896" s="61"/>
      <c r="L6896" s="61"/>
    </row>
    <row r="6897" ht="20.1" customHeight="1" spans="1:12">
      <c r="A6897" s="62" t="s">
        <v>4504</v>
      </c>
      <c r="B6897" s="62"/>
      <c r="C6897" s="62"/>
      <c r="D6897" s="62"/>
      <c r="E6897" s="62"/>
      <c r="F6897" s="62"/>
      <c r="G6897" s="62"/>
      <c r="H6897" s="62"/>
      <c r="I6897" s="62"/>
      <c r="J6897" s="62"/>
      <c r="K6897" s="62"/>
      <c r="L6897" s="62"/>
    </row>
    <row r="6898" ht="15" customHeight="1" spans="1:12">
      <c r="A6898" s="63" t="s">
        <v>2413</v>
      </c>
      <c r="B6898" s="63"/>
      <c r="C6898" s="63"/>
      <c r="D6898" s="64" t="s">
        <v>4</v>
      </c>
      <c r="E6898" s="64"/>
      <c r="F6898" s="64"/>
      <c r="G6898" s="64" t="s">
        <v>2297</v>
      </c>
      <c r="H6898" s="64" t="s">
        <v>2298</v>
      </c>
      <c r="I6898" s="64"/>
      <c r="J6898" s="64" t="s">
        <v>2299</v>
      </c>
      <c r="K6898" s="64"/>
      <c r="L6898" s="64" t="s">
        <v>2300</v>
      </c>
    </row>
    <row r="6899" ht="21" customHeight="1" spans="1:12">
      <c r="A6899" s="65" t="s">
        <v>4505</v>
      </c>
      <c r="B6899" s="66" t="s">
        <v>4506</v>
      </c>
      <c r="C6899" s="66"/>
      <c r="D6899" s="65" t="s">
        <v>3081</v>
      </c>
      <c r="E6899" s="65"/>
      <c r="F6899" s="65"/>
      <c r="G6899" s="65" t="s">
        <v>146</v>
      </c>
      <c r="H6899" s="67">
        <v>1</v>
      </c>
      <c r="I6899" s="67"/>
      <c r="J6899" s="70">
        <v>17</v>
      </c>
      <c r="K6899" s="70"/>
      <c r="L6899" s="70">
        <f>ROUND(ROUND(H6899,8)*J6899,2)</f>
        <v>17</v>
      </c>
    </row>
    <row r="6900" ht="15" customHeight="1" spans="1:12">
      <c r="A6900" s="2"/>
      <c r="B6900" s="2"/>
      <c r="C6900" s="2"/>
      <c r="D6900" s="2"/>
      <c r="E6900" s="2"/>
      <c r="F6900" s="2"/>
      <c r="G6900" s="2"/>
      <c r="H6900" s="68" t="s">
        <v>2424</v>
      </c>
      <c r="I6900" s="68"/>
      <c r="J6900" s="68"/>
      <c r="K6900" s="68"/>
      <c r="L6900" s="71">
        <f>SUM(L6899:L6899)</f>
        <v>17</v>
      </c>
    </row>
    <row r="6901" ht="15" customHeight="1" spans="1:12">
      <c r="A6901" s="63" t="s">
        <v>2389</v>
      </c>
      <c r="B6901" s="63"/>
      <c r="C6901" s="63"/>
      <c r="D6901" s="64" t="s">
        <v>4</v>
      </c>
      <c r="E6901" s="64"/>
      <c r="F6901" s="64"/>
      <c r="G6901" s="64" t="s">
        <v>2297</v>
      </c>
      <c r="H6901" s="64" t="s">
        <v>2298</v>
      </c>
      <c r="I6901" s="64"/>
      <c r="J6901" s="64" t="s">
        <v>2299</v>
      </c>
      <c r="K6901" s="64"/>
      <c r="L6901" s="64" t="s">
        <v>2300</v>
      </c>
    </row>
    <row r="6902" ht="21" customHeight="1" spans="1:12">
      <c r="A6902" s="65" t="s">
        <v>4507</v>
      </c>
      <c r="B6902" s="66" t="s">
        <v>4508</v>
      </c>
      <c r="C6902" s="66"/>
      <c r="D6902" s="65" t="s">
        <v>14</v>
      </c>
      <c r="E6902" s="65"/>
      <c r="F6902" s="65"/>
      <c r="G6902" s="65" t="s">
        <v>2392</v>
      </c>
      <c r="H6902" s="67">
        <v>0.301</v>
      </c>
      <c r="I6902" s="67"/>
      <c r="J6902" s="70">
        <v>22.76</v>
      </c>
      <c r="K6902" s="70"/>
      <c r="L6902" s="70">
        <f>ROUND(ROUND(H6902,8)*J6902,2)</f>
        <v>6.85</v>
      </c>
    </row>
    <row r="6903" ht="21" customHeight="1" spans="1:12">
      <c r="A6903" s="65" t="s">
        <v>4509</v>
      </c>
      <c r="B6903" s="66" t="s">
        <v>4510</v>
      </c>
      <c r="C6903" s="66"/>
      <c r="D6903" s="65" t="s">
        <v>14</v>
      </c>
      <c r="E6903" s="65"/>
      <c r="F6903" s="65"/>
      <c r="G6903" s="65" t="s">
        <v>2392</v>
      </c>
      <c r="H6903" s="67">
        <v>0.301</v>
      </c>
      <c r="I6903" s="67"/>
      <c r="J6903" s="70">
        <v>30.42</v>
      </c>
      <c r="K6903" s="70"/>
      <c r="L6903" s="70">
        <f>ROUND(ROUND(H6903,8)*J6903,2)</f>
        <v>9.16</v>
      </c>
    </row>
    <row r="6904" ht="18" customHeight="1" spans="1:12">
      <c r="A6904" s="2"/>
      <c r="B6904" s="2"/>
      <c r="C6904" s="2"/>
      <c r="D6904" s="2"/>
      <c r="E6904" s="2"/>
      <c r="F6904" s="2"/>
      <c r="G6904" s="2"/>
      <c r="H6904" s="68" t="s">
        <v>2393</v>
      </c>
      <c r="I6904" s="68"/>
      <c r="J6904" s="68"/>
      <c r="K6904" s="68"/>
      <c r="L6904" s="71">
        <f>SUM(L6902:L6903)</f>
        <v>16.01</v>
      </c>
    </row>
    <row r="6905" ht="15" customHeight="1" spans="1:12">
      <c r="A6905" s="93" t="s">
        <v>4511</v>
      </c>
      <c r="B6905" s="93"/>
      <c r="C6905" s="93"/>
      <c r="D6905" s="93"/>
      <c r="E6905" s="2"/>
      <c r="F6905" s="2"/>
      <c r="G6905" s="2"/>
      <c r="H6905" s="69" t="s">
        <v>2318</v>
      </c>
      <c r="I6905" s="69"/>
      <c r="J6905" s="69"/>
      <c r="K6905" s="69"/>
      <c r="L6905" s="72">
        <v>33.01</v>
      </c>
    </row>
    <row r="6906" ht="9" customHeight="1" spans="1:12">
      <c r="A6906" s="93"/>
      <c r="B6906" s="93"/>
      <c r="C6906" s="93"/>
      <c r="D6906" s="93"/>
      <c r="E6906" s="2"/>
      <c r="F6906" s="2"/>
      <c r="G6906" s="2"/>
      <c r="H6906" s="2"/>
      <c r="I6906" s="2"/>
      <c r="J6906" s="2"/>
      <c r="K6906" s="2"/>
      <c r="L6906" s="2"/>
    </row>
    <row r="6907" ht="9.95" customHeight="1" spans="1:12">
      <c r="A6907" s="2"/>
      <c r="B6907" s="2"/>
      <c r="C6907" s="2"/>
      <c r="D6907" s="2"/>
      <c r="E6907" s="2"/>
      <c r="F6907" s="2"/>
      <c r="G6907" s="2"/>
      <c r="H6907" s="61"/>
      <c r="I6907" s="61"/>
      <c r="J6907" s="61"/>
      <c r="K6907" s="61"/>
      <c r="L6907" s="61"/>
    </row>
    <row r="6908" ht="20.1" customHeight="1" spans="1:12">
      <c r="A6908" s="62" t="s">
        <v>4512</v>
      </c>
      <c r="B6908" s="62"/>
      <c r="C6908" s="62"/>
      <c r="D6908" s="62"/>
      <c r="E6908" s="62"/>
      <c r="F6908" s="62"/>
      <c r="G6908" s="62"/>
      <c r="H6908" s="62"/>
      <c r="I6908" s="62"/>
      <c r="J6908" s="62"/>
      <c r="K6908" s="62"/>
      <c r="L6908" s="62"/>
    </row>
    <row r="6909" ht="15" customHeight="1" spans="1:12">
      <c r="A6909" s="63" t="s">
        <v>2413</v>
      </c>
      <c r="B6909" s="63"/>
      <c r="C6909" s="63"/>
      <c r="D6909" s="64" t="s">
        <v>4</v>
      </c>
      <c r="E6909" s="64"/>
      <c r="F6909" s="64"/>
      <c r="G6909" s="64" t="s">
        <v>2297</v>
      </c>
      <c r="H6909" s="64" t="s">
        <v>2298</v>
      </c>
      <c r="I6909" s="64"/>
      <c r="J6909" s="64" t="s">
        <v>2299</v>
      </c>
      <c r="K6909" s="64"/>
      <c r="L6909" s="64" t="s">
        <v>2300</v>
      </c>
    </row>
    <row r="6910" ht="21" customHeight="1" spans="1:12">
      <c r="A6910" s="65" t="s">
        <v>4513</v>
      </c>
      <c r="B6910" s="66" t="s">
        <v>4514</v>
      </c>
      <c r="C6910" s="66"/>
      <c r="D6910" s="65" t="s">
        <v>3081</v>
      </c>
      <c r="E6910" s="65"/>
      <c r="F6910" s="65"/>
      <c r="G6910" s="65" t="s">
        <v>35</v>
      </c>
      <c r="H6910" s="67">
        <v>1</v>
      </c>
      <c r="I6910" s="67"/>
      <c r="J6910" s="70">
        <v>182.39</v>
      </c>
      <c r="K6910" s="70"/>
      <c r="L6910" s="70">
        <f>ROUND(ROUND(H6910,8)*J6910,2)</f>
        <v>182.39</v>
      </c>
    </row>
    <row r="6911" ht="21" customHeight="1" spans="1:12">
      <c r="A6911" s="65" t="s">
        <v>4515</v>
      </c>
      <c r="B6911" s="66" t="s">
        <v>4516</v>
      </c>
      <c r="C6911" s="66"/>
      <c r="D6911" s="65" t="s">
        <v>14</v>
      </c>
      <c r="E6911" s="65"/>
      <c r="F6911" s="65"/>
      <c r="G6911" s="65" t="s">
        <v>3033</v>
      </c>
      <c r="H6911" s="67">
        <v>0.04</v>
      </c>
      <c r="I6911" s="67"/>
      <c r="J6911" s="70">
        <v>29.04</v>
      </c>
      <c r="K6911" s="70"/>
      <c r="L6911" s="70">
        <f>ROUND(ROUND(H6911,8)*J6911,2)</f>
        <v>1.16</v>
      </c>
    </row>
    <row r="6912" ht="15" customHeight="1" spans="1:12">
      <c r="A6912" s="2"/>
      <c r="B6912" s="2"/>
      <c r="C6912" s="2"/>
      <c r="D6912" s="2"/>
      <c r="E6912" s="2"/>
      <c r="F6912" s="2"/>
      <c r="G6912" s="2"/>
      <c r="H6912" s="68" t="s">
        <v>2424</v>
      </c>
      <c r="I6912" s="68"/>
      <c r="J6912" s="68"/>
      <c r="K6912" s="68"/>
      <c r="L6912" s="71">
        <f>SUM(L6910:L6911)</f>
        <v>183.55</v>
      </c>
    </row>
    <row r="6913" ht="15" customHeight="1" spans="1:12">
      <c r="A6913" s="63" t="s">
        <v>2389</v>
      </c>
      <c r="B6913" s="63"/>
      <c r="C6913" s="63"/>
      <c r="D6913" s="64" t="s">
        <v>4</v>
      </c>
      <c r="E6913" s="64"/>
      <c r="F6913" s="64"/>
      <c r="G6913" s="64" t="s">
        <v>2297</v>
      </c>
      <c r="H6913" s="64" t="s">
        <v>2298</v>
      </c>
      <c r="I6913" s="64"/>
      <c r="J6913" s="64" t="s">
        <v>2299</v>
      </c>
      <c r="K6913" s="64"/>
      <c r="L6913" s="64" t="s">
        <v>2300</v>
      </c>
    </row>
    <row r="6914" ht="21" customHeight="1" spans="1:12">
      <c r="A6914" s="65" t="s">
        <v>4143</v>
      </c>
      <c r="B6914" s="66" t="s">
        <v>4144</v>
      </c>
      <c r="C6914" s="66"/>
      <c r="D6914" s="65" t="s">
        <v>14</v>
      </c>
      <c r="E6914" s="65"/>
      <c r="F6914" s="65"/>
      <c r="G6914" s="65" t="s">
        <v>2392</v>
      </c>
      <c r="H6914" s="67">
        <v>1.3082</v>
      </c>
      <c r="I6914" s="67"/>
      <c r="J6914" s="70">
        <v>24.62</v>
      </c>
      <c r="K6914" s="70"/>
      <c r="L6914" s="70">
        <f>ROUND(ROUND(H6914,8)*J6914,2)</f>
        <v>32.21</v>
      </c>
    </row>
    <row r="6915" ht="21" customHeight="1" spans="1:12">
      <c r="A6915" s="65" t="s">
        <v>4509</v>
      </c>
      <c r="B6915" s="66" t="s">
        <v>4510</v>
      </c>
      <c r="C6915" s="66"/>
      <c r="D6915" s="65" t="s">
        <v>14</v>
      </c>
      <c r="E6915" s="65"/>
      <c r="F6915" s="65"/>
      <c r="G6915" s="65" t="s">
        <v>2392</v>
      </c>
      <c r="H6915" s="67">
        <v>1.3082</v>
      </c>
      <c r="I6915" s="67"/>
      <c r="J6915" s="70">
        <v>30.42</v>
      </c>
      <c r="K6915" s="70"/>
      <c r="L6915" s="70">
        <f>ROUND(ROUND(H6915,8)*J6915,2)</f>
        <v>39.8</v>
      </c>
    </row>
    <row r="6916" ht="18" customHeight="1" spans="1:12">
      <c r="A6916" s="2"/>
      <c r="B6916" s="2"/>
      <c r="C6916" s="2"/>
      <c r="D6916" s="2"/>
      <c r="E6916" s="2"/>
      <c r="F6916" s="2"/>
      <c r="G6916" s="2"/>
      <c r="H6916" s="68" t="s">
        <v>2393</v>
      </c>
      <c r="I6916" s="68"/>
      <c r="J6916" s="68"/>
      <c r="K6916" s="68"/>
      <c r="L6916" s="71">
        <f>SUM(L6914:L6915)</f>
        <v>72.01</v>
      </c>
    </row>
    <row r="6917" ht="15" customHeight="1" spans="1:12">
      <c r="A6917" s="93" t="s">
        <v>4517</v>
      </c>
      <c r="B6917" s="93"/>
      <c r="C6917" s="93"/>
      <c r="D6917" s="93"/>
      <c r="E6917" s="2"/>
      <c r="F6917" s="2"/>
      <c r="G6917" s="2"/>
      <c r="H6917" s="69" t="s">
        <v>2318</v>
      </c>
      <c r="I6917" s="69"/>
      <c r="J6917" s="69"/>
      <c r="K6917" s="69"/>
      <c r="L6917" s="72">
        <v>255.56</v>
      </c>
    </row>
    <row r="6918" ht="2.1" customHeight="1" spans="1:12">
      <c r="A6918" s="93"/>
      <c r="B6918" s="93"/>
      <c r="C6918" s="93"/>
      <c r="D6918" s="93"/>
      <c r="E6918" s="2"/>
      <c r="F6918" s="2"/>
      <c r="G6918" s="2"/>
      <c r="H6918" s="2"/>
      <c r="I6918" s="2"/>
      <c r="J6918" s="2"/>
      <c r="K6918" s="2"/>
      <c r="L6918" s="2"/>
    </row>
    <row r="6919" ht="9.95" customHeight="1" spans="1:12">
      <c r="A6919" s="2"/>
      <c r="B6919" s="2"/>
      <c r="C6919" s="2"/>
      <c r="D6919" s="2"/>
      <c r="E6919" s="2"/>
      <c r="F6919" s="2"/>
      <c r="G6919" s="2"/>
      <c r="H6919" s="61"/>
      <c r="I6919" s="61"/>
      <c r="J6919" s="61"/>
      <c r="K6919" s="61"/>
      <c r="L6919" s="61"/>
    </row>
    <row r="6920" ht="20.1" customHeight="1" spans="1:12">
      <c r="A6920" s="62" t="s">
        <v>4518</v>
      </c>
      <c r="B6920" s="62"/>
      <c r="C6920" s="62"/>
      <c r="D6920" s="62"/>
      <c r="E6920" s="62"/>
      <c r="F6920" s="62"/>
      <c r="G6920" s="62"/>
      <c r="H6920" s="62"/>
      <c r="I6920" s="62"/>
      <c r="J6920" s="62"/>
      <c r="K6920" s="62"/>
      <c r="L6920" s="62"/>
    </row>
    <row r="6921" ht="15" customHeight="1" spans="1:12">
      <c r="A6921" s="63" t="s">
        <v>2413</v>
      </c>
      <c r="B6921" s="63"/>
      <c r="C6921" s="63"/>
      <c r="D6921" s="64" t="s">
        <v>4</v>
      </c>
      <c r="E6921" s="64"/>
      <c r="F6921" s="64"/>
      <c r="G6921" s="64" t="s">
        <v>2297</v>
      </c>
      <c r="H6921" s="64" t="s">
        <v>2298</v>
      </c>
      <c r="I6921" s="64"/>
      <c r="J6921" s="64" t="s">
        <v>2299</v>
      </c>
      <c r="K6921" s="64"/>
      <c r="L6921" s="64" t="s">
        <v>2300</v>
      </c>
    </row>
    <row r="6922" ht="29.1" customHeight="1" spans="1:12">
      <c r="A6922" s="65" t="s">
        <v>4519</v>
      </c>
      <c r="B6922" s="66" t="s">
        <v>2079</v>
      </c>
      <c r="C6922" s="66"/>
      <c r="D6922" s="65" t="s">
        <v>3081</v>
      </c>
      <c r="E6922" s="65"/>
      <c r="F6922" s="65"/>
      <c r="G6922" s="65" t="s">
        <v>35</v>
      </c>
      <c r="H6922" s="67">
        <v>1</v>
      </c>
      <c r="I6922" s="67"/>
      <c r="J6922" s="70">
        <v>149.95</v>
      </c>
      <c r="K6922" s="70"/>
      <c r="L6922" s="70">
        <f>ROUND(ROUND(H6922,8)*J6922,2)</f>
        <v>149.95</v>
      </c>
    </row>
    <row r="6923" ht="15" customHeight="1" spans="1:12">
      <c r="A6923" s="2"/>
      <c r="B6923" s="2"/>
      <c r="C6923" s="2"/>
      <c r="D6923" s="2"/>
      <c r="E6923" s="2"/>
      <c r="F6923" s="2"/>
      <c r="G6923" s="2"/>
      <c r="H6923" s="68" t="s">
        <v>2424</v>
      </c>
      <c r="I6923" s="68"/>
      <c r="J6923" s="68"/>
      <c r="K6923" s="68"/>
      <c r="L6923" s="71">
        <f>SUM(L6922:L6922)</f>
        <v>149.95</v>
      </c>
    </row>
    <row r="6924" ht="15" customHeight="1" spans="1:12">
      <c r="A6924" s="63" t="s">
        <v>2389</v>
      </c>
      <c r="B6924" s="63"/>
      <c r="C6924" s="63"/>
      <c r="D6924" s="64" t="s">
        <v>4</v>
      </c>
      <c r="E6924" s="64"/>
      <c r="F6924" s="64"/>
      <c r="G6924" s="64" t="s">
        <v>2297</v>
      </c>
      <c r="H6924" s="64" t="s">
        <v>2298</v>
      </c>
      <c r="I6924" s="64"/>
      <c r="J6924" s="64" t="s">
        <v>2299</v>
      </c>
      <c r="K6924" s="64"/>
      <c r="L6924" s="64" t="s">
        <v>2300</v>
      </c>
    </row>
    <row r="6925" ht="21" customHeight="1" spans="1:12">
      <c r="A6925" s="65" t="s">
        <v>4143</v>
      </c>
      <c r="B6925" s="66" t="s">
        <v>4144</v>
      </c>
      <c r="C6925" s="66"/>
      <c r="D6925" s="65" t="s">
        <v>14</v>
      </c>
      <c r="E6925" s="65"/>
      <c r="F6925" s="65"/>
      <c r="G6925" s="65" t="s">
        <v>2392</v>
      </c>
      <c r="H6925" s="67">
        <v>0.18</v>
      </c>
      <c r="I6925" s="67"/>
      <c r="J6925" s="70">
        <v>24.62</v>
      </c>
      <c r="K6925" s="70"/>
      <c r="L6925" s="70">
        <f>ROUND(ROUND(H6925,8)*J6925,2)</f>
        <v>4.43</v>
      </c>
    </row>
    <row r="6926" ht="21" customHeight="1" spans="1:12">
      <c r="A6926" s="65" t="s">
        <v>4509</v>
      </c>
      <c r="B6926" s="66" t="s">
        <v>4510</v>
      </c>
      <c r="C6926" s="66"/>
      <c r="D6926" s="65" t="s">
        <v>14</v>
      </c>
      <c r="E6926" s="65"/>
      <c r="F6926" s="65"/>
      <c r="G6926" s="65" t="s">
        <v>2392</v>
      </c>
      <c r="H6926" s="67">
        <v>0.18</v>
      </c>
      <c r="I6926" s="67"/>
      <c r="J6926" s="70">
        <v>30.42</v>
      </c>
      <c r="K6926" s="70"/>
      <c r="L6926" s="70">
        <f>ROUND(ROUND(H6926,8)*J6926,2)</f>
        <v>5.48</v>
      </c>
    </row>
    <row r="6927" ht="18" customHeight="1" spans="1:12">
      <c r="A6927" s="2"/>
      <c r="B6927" s="2"/>
      <c r="C6927" s="2"/>
      <c r="D6927" s="2"/>
      <c r="E6927" s="2"/>
      <c r="F6927" s="2"/>
      <c r="G6927" s="2"/>
      <c r="H6927" s="68" t="s">
        <v>2393</v>
      </c>
      <c r="I6927" s="68"/>
      <c r="J6927" s="68"/>
      <c r="K6927" s="68"/>
      <c r="L6927" s="71">
        <f>SUM(L6925:L6926)</f>
        <v>9.91</v>
      </c>
    </row>
    <row r="6928" ht="15" customHeight="1" spans="1:12">
      <c r="A6928" s="93" t="s">
        <v>4520</v>
      </c>
      <c r="B6928" s="93"/>
      <c r="C6928" s="93"/>
      <c r="D6928" s="93"/>
      <c r="E6928" s="2"/>
      <c r="F6928" s="2"/>
      <c r="G6928" s="2"/>
      <c r="H6928" s="69" t="s">
        <v>2318</v>
      </c>
      <c r="I6928" s="69"/>
      <c r="J6928" s="69"/>
      <c r="K6928" s="69"/>
      <c r="L6928" s="72">
        <v>159.86</v>
      </c>
    </row>
    <row r="6929" ht="9" customHeight="1" spans="1:12">
      <c r="A6929" s="93"/>
      <c r="B6929" s="93"/>
      <c r="C6929" s="93"/>
      <c r="D6929" s="93"/>
      <c r="E6929" s="2"/>
      <c r="F6929" s="2"/>
      <c r="G6929" s="2"/>
      <c r="H6929" s="2"/>
      <c r="I6929" s="2"/>
      <c r="J6929" s="2"/>
      <c r="K6929" s="2"/>
      <c r="L6929" s="2"/>
    </row>
    <row r="6930" ht="9.95" customHeight="1" spans="1:12">
      <c r="A6930" s="2"/>
      <c r="B6930" s="2"/>
      <c r="C6930" s="2"/>
      <c r="D6930" s="2"/>
      <c r="E6930" s="2"/>
      <c r="F6930" s="2"/>
      <c r="G6930" s="2"/>
      <c r="H6930" s="61"/>
      <c r="I6930" s="61"/>
      <c r="J6930" s="61"/>
      <c r="K6930" s="61"/>
      <c r="L6930" s="61"/>
    </row>
    <row r="6931" ht="20.1" customHeight="1" spans="1:12">
      <c r="A6931" s="62" t="s">
        <v>4521</v>
      </c>
      <c r="B6931" s="62"/>
      <c r="C6931" s="62"/>
      <c r="D6931" s="62"/>
      <c r="E6931" s="62"/>
      <c r="F6931" s="62"/>
      <c r="G6931" s="62"/>
      <c r="H6931" s="62"/>
      <c r="I6931" s="62"/>
      <c r="J6931" s="62"/>
      <c r="K6931" s="62"/>
      <c r="L6931" s="62"/>
    </row>
    <row r="6932" ht="15" customHeight="1" spans="1:12">
      <c r="A6932" s="63" t="s">
        <v>2413</v>
      </c>
      <c r="B6932" s="63"/>
      <c r="C6932" s="63"/>
      <c r="D6932" s="64" t="s">
        <v>4</v>
      </c>
      <c r="E6932" s="64"/>
      <c r="F6932" s="64"/>
      <c r="G6932" s="64" t="s">
        <v>2297</v>
      </c>
      <c r="H6932" s="64" t="s">
        <v>2298</v>
      </c>
      <c r="I6932" s="64"/>
      <c r="J6932" s="64" t="s">
        <v>2299</v>
      </c>
      <c r="K6932" s="64"/>
      <c r="L6932" s="64" t="s">
        <v>2300</v>
      </c>
    </row>
    <row r="6933" ht="45.95" customHeight="1" spans="1:12">
      <c r="A6933" s="65" t="s">
        <v>4522</v>
      </c>
      <c r="B6933" s="66" t="s">
        <v>4523</v>
      </c>
      <c r="C6933" s="66"/>
      <c r="D6933" s="65" t="s">
        <v>14</v>
      </c>
      <c r="E6933" s="65"/>
      <c r="F6933" s="65"/>
      <c r="G6933" s="65" t="s">
        <v>146</v>
      </c>
      <c r="H6933" s="67">
        <v>1.0211</v>
      </c>
      <c r="I6933" s="67"/>
      <c r="J6933" s="70">
        <v>13.91</v>
      </c>
      <c r="K6933" s="70"/>
      <c r="L6933" s="70">
        <f>TRUNC(TRUNC(H6933,8)*J6933,2)</f>
        <v>14.2</v>
      </c>
    </row>
    <row r="6934" ht="29.1" customHeight="1" spans="1:12">
      <c r="A6934" s="65" t="s">
        <v>4524</v>
      </c>
      <c r="B6934" s="66" t="s">
        <v>4525</v>
      </c>
      <c r="C6934" s="66"/>
      <c r="D6934" s="65" t="s">
        <v>14</v>
      </c>
      <c r="E6934" s="65"/>
      <c r="F6934" s="65"/>
      <c r="G6934" s="65" t="s">
        <v>146</v>
      </c>
      <c r="H6934" s="67">
        <v>1.0211</v>
      </c>
      <c r="I6934" s="67"/>
      <c r="J6934" s="70">
        <v>29.57</v>
      </c>
      <c r="K6934" s="70"/>
      <c r="L6934" s="70">
        <f>TRUNC(TRUNC(H6934,8)*J6934,2)</f>
        <v>30.19</v>
      </c>
    </row>
    <row r="6935" ht="15" customHeight="1" spans="1:12">
      <c r="A6935" s="2"/>
      <c r="B6935" s="2"/>
      <c r="C6935" s="2"/>
      <c r="D6935" s="2"/>
      <c r="E6935" s="2"/>
      <c r="F6935" s="2"/>
      <c r="G6935" s="2"/>
      <c r="H6935" s="68" t="s">
        <v>2424</v>
      </c>
      <c r="I6935" s="68"/>
      <c r="J6935" s="68"/>
      <c r="K6935" s="68"/>
      <c r="L6935" s="71">
        <f>SUM(L6933:L6934)</f>
        <v>44.39</v>
      </c>
    </row>
    <row r="6936" ht="15" customHeight="1" spans="1:12">
      <c r="A6936" s="63" t="s">
        <v>2389</v>
      </c>
      <c r="B6936" s="63"/>
      <c r="C6936" s="63"/>
      <c r="D6936" s="64" t="s">
        <v>4</v>
      </c>
      <c r="E6936" s="64"/>
      <c r="F6936" s="64"/>
      <c r="G6936" s="64" t="s">
        <v>2297</v>
      </c>
      <c r="H6936" s="64" t="s">
        <v>2298</v>
      </c>
      <c r="I6936" s="64"/>
      <c r="J6936" s="64" t="s">
        <v>2299</v>
      </c>
      <c r="K6936" s="64"/>
      <c r="L6936" s="64" t="s">
        <v>2300</v>
      </c>
    </row>
    <row r="6937" ht="21" customHeight="1" spans="1:12">
      <c r="A6937" s="65" t="s">
        <v>2673</v>
      </c>
      <c r="B6937" s="66" t="s">
        <v>2674</v>
      </c>
      <c r="C6937" s="66"/>
      <c r="D6937" s="65" t="s">
        <v>14</v>
      </c>
      <c r="E6937" s="65"/>
      <c r="F6937" s="65"/>
      <c r="G6937" s="65" t="s">
        <v>2392</v>
      </c>
      <c r="H6937" s="67">
        <v>0.057</v>
      </c>
      <c r="I6937" s="67"/>
      <c r="J6937" s="70">
        <v>23.37</v>
      </c>
      <c r="K6937" s="70"/>
      <c r="L6937" s="70">
        <f>TRUNC(TRUNC(H6937,8)*J6937,2)</f>
        <v>1.33</v>
      </c>
    </row>
    <row r="6938" ht="21" customHeight="1" spans="1:12">
      <c r="A6938" s="65" t="s">
        <v>2675</v>
      </c>
      <c r="B6938" s="66" t="s">
        <v>2676</v>
      </c>
      <c r="C6938" s="66"/>
      <c r="D6938" s="65" t="s">
        <v>14</v>
      </c>
      <c r="E6938" s="65"/>
      <c r="F6938" s="65"/>
      <c r="G6938" s="65" t="s">
        <v>2392</v>
      </c>
      <c r="H6938" s="67">
        <v>0.057</v>
      </c>
      <c r="I6938" s="67"/>
      <c r="J6938" s="70">
        <v>31.5</v>
      </c>
      <c r="K6938" s="70"/>
      <c r="L6938" s="70">
        <f>TRUNC(TRUNC(H6938,8)*J6938,2)</f>
        <v>1.79</v>
      </c>
    </row>
    <row r="6939" ht="18" customHeight="1" spans="1:12">
      <c r="A6939" s="2"/>
      <c r="B6939" s="2"/>
      <c r="C6939" s="2"/>
      <c r="D6939" s="2"/>
      <c r="E6939" s="2"/>
      <c r="F6939" s="2"/>
      <c r="G6939" s="2"/>
      <c r="H6939" s="68" t="s">
        <v>2393</v>
      </c>
      <c r="I6939" s="68"/>
      <c r="J6939" s="68"/>
      <c r="K6939" s="68"/>
      <c r="L6939" s="71">
        <f>SUM(L6937:L6938)</f>
        <v>3.12</v>
      </c>
    </row>
    <row r="6940" ht="15" customHeight="1" spans="1:12">
      <c r="A6940" s="2"/>
      <c r="B6940" s="2"/>
      <c r="C6940" s="2"/>
      <c r="D6940" s="2"/>
      <c r="E6940" s="2"/>
      <c r="F6940" s="2"/>
      <c r="G6940" s="2"/>
      <c r="H6940" s="69" t="s">
        <v>2318</v>
      </c>
      <c r="I6940" s="69"/>
      <c r="J6940" s="69"/>
      <c r="K6940" s="69"/>
      <c r="L6940" s="72">
        <f>SUM(L6935,L6939)</f>
        <v>47.51</v>
      </c>
    </row>
    <row r="6941" ht="9.95" customHeight="1" spans="1:12">
      <c r="A6941" s="2"/>
      <c r="B6941" s="2"/>
      <c r="C6941" s="2"/>
      <c r="D6941" s="2"/>
      <c r="E6941" s="2"/>
      <c r="F6941" s="2"/>
      <c r="G6941" s="2"/>
      <c r="H6941" s="61"/>
      <c r="I6941" s="61"/>
      <c r="J6941" s="61"/>
      <c r="K6941" s="61"/>
      <c r="L6941" s="61"/>
    </row>
    <row r="6942" ht="20.1" customHeight="1" spans="1:12">
      <c r="A6942" s="62" t="s">
        <v>4526</v>
      </c>
      <c r="B6942" s="62"/>
      <c r="C6942" s="62"/>
      <c r="D6942" s="62"/>
      <c r="E6942" s="62"/>
      <c r="F6942" s="62"/>
      <c r="G6942" s="62"/>
      <c r="H6942" s="62"/>
      <c r="I6942" s="62"/>
      <c r="J6942" s="62"/>
      <c r="K6942" s="62"/>
      <c r="L6942" s="62"/>
    </row>
    <row r="6943" ht="15" customHeight="1" spans="1:12">
      <c r="A6943" s="63" t="s">
        <v>2413</v>
      </c>
      <c r="B6943" s="63"/>
      <c r="C6943" s="63"/>
      <c r="D6943" s="64" t="s">
        <v>4</v>
      </c>
      <c r="E6943" s="64"/>
      <c r="F6943" s="64"/>
      <c r="G6943" s="64" t="s">
        <v>2297</v>
      </c>
      <c r="H6943" s="64" t="s">
        <v>2298</v>
      </c>
      <c r="I6943" s="64"/>
      <c r="J6943" s="64" t="s">
        <v>2299</v>
      </c>
      <c r="K6943" s="64"/>
      <c r="L6943" s="64" t="s">
        <v>2300</v>
      </c>
    </row>
    <row r="6944" ht="45.95" customHeight="1" spans="1:12">
      <c r="A6944" s="65" t="s">
        <v>4527</v>
      </c>
      <c r="B6944" s="66" t="s">
        <v>4528</v>
      </c>
      <c r="C6944" s="66"/>
      <c r="D6944" s="65" t="s">
        <v>14</v>
      </c>
      <c r="E6944" s="65"/>
      <c r="F6944" s="65"/>
      <c r="G6944" s="65" t="s">
        <v>146</v>
      </c>
      <c r="H6944" s="67">
        <v>1.0211</v>
      </c>
      <c r="I6944" s="67"/>
      <c r="J6944" s="70">
        <v>15.29</v>
      </c>
      <c r="K6944" s="70"/>
      <c r="L6944" s="70">
        <f>TRUNC(TRUNC(H6944,8)*J6944,2)</f>
        <v>15.61</v>
      </c>
    </row>
    <row r="6945" ht="29.1" customHeight="1" spans="1:12">
      <c r="A6945" s="65" t="s">
        <v>4529</v>
      </c>
      <c r="B6945" s="66" t="s">
        <v>4530</v>
      </c>
      <c r="C6945" s="66"/>
      <c r="D6945" s="65" t="s">
        <v>14</v>
      </c>
      <c r="E6945" s="65"/>
      <c r="F6945" s="65"/>
      <c r="G6945" s="65" t="s">
        <v>146</v>
      </c>
      <c r="H6945" s="67">
        <v>1.0211</v>
      </c>
      <c r="I6945" s="67"/>
      <c r="J6945" s="70">
        <v>40.1</v>
      </c>
      <c r="K6945" s="70"/>
      <c r="L6945" s="70">
        <f>TRUNC(TRUNC(H6945,8)*J6945,2)</f>
        <v>40.94</v>
      </c>
    </row>
    <row r="6946" ht="15" customHeight="1" spans="1:12">
      <c r="A6946" s="2"/>
      <c r="B6946" s="2"/>
      <c r="C6946" s="2"/>
      <c r="D6946" s="2"/>
      <c r="E6946" s="2"/>
      <c r="F6946" s="2"/>
      <c r="G6946" s="2"/>
      <c r="H6946" s="68" t="s">
        <v>2424</v>
      </c>
      <c r="I6946" s="68"/>
      <c r="J6946" s="68"/>
      <c r="K6946" s="68"/>
      <c r="L6946" s="71">
        <f>SUM(L6944:L6945)</f>
        <v>56.55</v>
      </c>
    </row>
    <row r="6947" ht="15" customHeight="1" spans="1:12">
      <c r="A6947" s="63" t="s">
        <v>2389</v>
      </c>
      <c r="B6947" s="63"/>
      <c r="C6947" s="63"/>
      <c r="D6947" s="64" t="s">
        <v>4</v>
      </c>
      <c r="E6947" s="64"/>
      <c r="F6947" s="64"/>
      <c r="G6947" s="64" t="s">
        <v>2297</v>
      </c>
      <c r="H6947" s="64" t="s">
        <v>2298</v>
      </c>
      <c r="I6947" s="64"/>
      <c r="J6947" s="64" t="s">
        <v>2299</v>
      </c>
      <c r="K6947" s="64"/>
      <c r="L6947" s="64" t="s">
        <v>2300</v>
      </c>
    </row>
    <row r="6948" ht="21" customHeight="1" spans="1:12">
      <c r="A6948" s="65" t="s">
        <v>2673</v>
      </c>
      <c r="B6948" s="66" t="s">
        <v>2674</v>
      </c>
      <c r="C6948" s="66"/>
      <c r="D6948" s="65" t="s">
        <v>14</v>
      </c>
      <c r="E6948" s="65"/>
      <c r="F6948" s="65"/>
      <c r="G6948" s="65" t="s">
        <v>2392</v>
      </c>
      <c r="H6948" s="67">
        <v>0.061</v>
      </c>
      <c r="I6948" s="67"/>
      <c r="J6948" s="70">
        <v>23.37</v>
      </c>
      <c r="K6948" s="70"/>
      <c r="L6948" s="70">
        <f>TRUNC(TRUNC(H6948,8)*J6948,2)</f>
        <v>1.42</v>
      </c>
    </row>
    <row r="6949" ht="21" customHeight="1" spans="1:12">
      <c r="A6949" s="65" t="s">
        <v>2675</v>
      </c>
      <c r="B6949" s="66" t="s">
        <v>2676</v>
      </c>
      <c r="C6949" s="66"/>
      <c r="D6949" s="65" t="s">
        <v>14</v>
      </c>
      <c r="E6949" s="65"/>
      <c r="F6949" s="65"/>
      <c r="G6949" s="65" t="s">
        <v>2392</v>
      </c>
      <c r="H6949" s="67">
        <v>0.061</v>
      </c>
      <c r="I6949" s="67"/>
      <c r="J6949" s="70">
        <v>31.5</v>
      </c>
      <c r="K6949" s="70"/>
      <c r="L6949" s="70">
        <f>TRUNC(TRUNC(H6949,8)*J6949,2)</f>
        <v>1.92</v>
      </c>
    </row>
    <row r="6950" ht="18" customHeight="1" spans="1:12">
      <c r="A6950" s="2"/>
      <c r="B6950" s="2"/>
      <c r="C6950" s="2"/>
      <c r="D6950" s="2"/>
      <c r="E6950" s="2"/>
      <c r="F6950" s="2"/>
      <c r="G6950" s="2"/>
      <c r="H6950" s="68" t="s">
        <v>2393</v>
      </c>
      <c r="I6950" s="68"/>
      <c r="J6950" s="68"/>
      <c r="K6950" s="68"/>
      <c r="L6950" s="71">
        <f>SUM(L6948:L6949)</f>
        <v>3.34</v>
      </c>
    </row>
    <row r="6951" ht="15" customHeight="1" spans="1:12">
      <c r="A6951" s="2"/>
      <c r="B6951" s="2"/>
      <c r="C6951" s="2"/>
      <c r="D6951" s="2"/>
      <c r="E6951" s="2"/>
      <c r="F6951" s="2"/>
      <c r="G6951" s="2"/>
      <c r="H6951" s="69" t="s">
        <v>2318</v>
      </c>
      <c r="I6951" s="69"/>
      <c r="J6951" s="69"/>
      <c r="K6951" s="69"/>
      <c r="L6951" s="72">
        <f>SUM(L6946,L6950)</f>
        <v>59.89</v>
      </c>
    </row>
    <row r="6952" ht="9.95" customHeight="1" spans="1:12">
      <c r="A6952" s="2"/>
      <c r="B6952" s="2"/>
      <c r="C6952" s="2"/>
      <c r="D6952" s="2"/>
      <c r="E6952" s="2"/>
      <c r="F6952" s="2"/>
      <c r="G6952" s="2"/>
      <c r="H6952" s="61"/>
      <c r="I6952" s="61"/>
      <c r="J6952" s="61"/>
      <c r="K6952" s="61"/>
      <c r="L6952" s="61"/>
    </row>
    <row r="6953" ht="20.1" customHeight="1" spans="1:12">
      <c r="A6953" s="62" t="s">
        <v>4531</v>
      </c>
      <c r="B6953" s="62"/>
      <c r="C6953" s="62"/>
      <c r="D6953" s="62"/>
      <c r="E6953" s="62"/>
      <c r="F6953" s="62"/>
      <c r="G6953" s="62"/>
      <c r="H6953" s="62"/>
      <c r="I6953" s="62"/>
      <c r="J6953" s="62"/>
      <c r="K6953" s="62"/>
      <c r="L6953" s="62"/>
    </row>
    <row r="6954" ht="15" customHeight="1" spans="1:12">
      <c r="A6954" s="63" t="s">
        <v>2413</v>
      </c>
      <c r="B6954" s="63"/>
      <c r="C6954" s="63"/>
      <c r="D6954" s="64" t="s">
        <v>4</v>
      </c>
      <c r="E6954" s="64"/>
      <c r="F6954" s="64"/>
      <c r="G6954" s="64" t="s">
        <v>2297</v>
      </c>
      <c r="H6954" s="64" t="s">
        <v>2298</v>
      </c>
      <c r="I6954" s="64"/>
      <c r="J6954" s="64" t="s">
        <v>2299</v>
      </c>
      <c r="K6954" s="64"/>
      <c r="L6954" s="64" t="s">
        <v>2300</v>
      </c>
    </row>
    <row r="6955" ht="45.95" customHeight="1" spans="1:12">
      <c r="A6955" s="65" t="s">
        <v>4532</v>
      </c>
      <c r="B6955" s="66" t="s">
        <v>4533</v>
      </c>
      <c r="C6955" s="66"/>
      <c r="D6955" s="65" t="s">
        <v>14</v>
      </c>
      <c r="E6955" s="65"/>
      <c r="F6955" s="65"/>
      <c r="G6955" s="65" t="s">
        <v>146</v>
      </c>
      <c r="H6955" s="67">
        <v>1.0211</v>
      </c>
      <c r="I6955" s="67"/>
      <c r="J6955" s="70">
        <v>18.28</v>
      </c>
      <c r="K6955" s="70"/>
      <c r="L6955" s="70">
        <f>TRUNC(TRUNC(H6955,8)*J6955,2)</f>
        <v>18.66</v>
      </c>
    </row>
    <row r="6956" ht="29.1" customHeight="1" spans="1:12">
      <c r="A6956" s="65" t="s">
        <v>4534</v>
      </c>
      <c r="B6956" s="66" t="s">
        <v>4535</v>
      </c>
      <c r="C6956" s="66"/>
      <c r="D6956" s="65" t="s">
        <v>14</v>
      </c>
      <c r="E6956" s="65"/>
      <c r="F6956" s="65"/>
      <c r="G6956" s="65" t="s">
        <v>146</v>
      </c>
      <c r="H6956" s="67">
        <v>1.0211</v>
      </c>
      <c r="I6956" s="67"/>
      <c r="J6956" s="70">
        <v>49.88</v>
      </c>
      <c r="K6956" s="70"/>
      <c r="L6956" s="70">
        <f>TRUNC(TRUNC(H6956,8)*J6956,2)</f>
        <v>50.93</v>
      </c>
    </row>
    <row r="6957" ht="15" customHeight="1" spans="1:12">
      <c r="A6957" s="2"/>
      <c r="B6957" s="2"/>
      <c r="C6957" s="2"/>
      <c r="D6957" s="2"/>
      <c r="E6957" s="2"/>
      <c r="F6957" s="2"/>
      <c r="G6957" s="2"/>
      <c r="H6957" s="68" t="s">
        <v>2424</v>
      </c>
      <c r="I6957" s="68"/>
      <c r="J6957" s="68"/>
      <c r="K6957" s="68"/>
      <c r="L6957" s="71">
        <f>SUM(L6955:L6956)</f>
        <v>69.59</v>
      </c>
    </row>
    <row r="6958" ht="15" customHeight="1" spans="1:12">
      <c r="A6958" s="63" t="s">
        <v>2389</v>
      </c>
      <c r="B6958" s="63"/>
      <c r="C6958" s="63"/>
      <c r="D6958" s="64" t="s">
        <v>4</v>
      </c>
      <c r="E6958" s="64"/>
      <c r="F6958" s="64"/>
      <c r="G6958" s="64" t="s">
        <v>2297</v>
      </c>
      <c r="H6958" s="64" t="s">
        <v>2298</v>
      </c>
      <c r="I6958" s="64"/>
      <c r="J6958" s="64" t="s">
        <v>2299</v>
      </c>
      <c r="K6958" s="64"/>
      <c r="L6958" s="64" t="s">
        <v>2300</v>
      </c>
    </row>
    <row r="6959" ht="21" customHeight="1" spans="1:12">
      <c r="A6959" s="65" t="s">
        <v>2673</v>
      </c>
      <c r="B6959" s="66" t="s">
        <v>2674</v>
      </c>
      <c r="C6959" s="66"/>
      <c r="D6959" s="65" t="s">
        <v>14</v>
      </c>
      <c r="E6959" s="65"/>
      <c r="F6959" s="65"/>
      <c r="G6959" s="65" t="s">
        <v>2392</v>
      </c>
      <c r="H6959" s="67">
        <v>0.064</v>
      </c>
      <c r="I6959" s="67"/>
      <c r="J6959" s="70">
        <v>23.37</v>
      </c>
      <c r="K6959" s="70"/>
      <c r="L6959" s="70">
        <f>TRUNC(TRUNC(H6959,8)*J6959,2)</f>
        <v>1.49</v>
      </c>
    </row>
    <row r="6960" ht="21" customHeight="1" spans="1:12">
      <c r="A6960" s="65" t="s">
        <v>2675</v>
      </c>
      <c r="B6960" s="66" t="s">
        <v>2676</v>
      </c>
      <c r="C6960" s="66"/>
      <c r="D6960" s="65" t="s">
        <v>14</v>
      </c>
      <c r="E6960" s="65"/>
      <c r="F6960" s="65"/>
      <c r="G6960" s="65" t="s">
        <v>2392</v>
      </c>
      <c r="H6960" s="67">
        <v>0.064</v>
      </c>
      <c r="I6960" s="67"/>
      <c r="J6960" s="70">
        <v>31.5</v>
      </c>
      <c r="K6960" s="70"/>
      <c r="L6960" s="70">
        <f>TRUNC(TRUNC(H6960,8)*J6960,2)</f>
        <v>2.01</v>
      </c>
    </row>
    <row r="6961" ht="18" customHeight="1" spans="1:12">
      <c r="A6961" s="2"/>
      <c r="B6961" s="2"/>
      <c r="C6961" s="2"/>
      <c r="D6961" s="2"/>
      <c r="E6961" s="2"/>
      <c r="F6961" s="2"/>
      <c r="G6961" s="2"/>
      <c r="H6961" s="68" t="s">
        <v>2393</v>
      </c>
      <c r="I6961" s="68"/>
      <c r="J6961" s="68"/>
      <c r="K6961" s="68"/>
      <c r="L6961" s="71">
        <f>SUM(L6959:L6960)</f>
        <v>3.5</v>
      </c>
    </row>
    <row r="6962" ht="15" customHeight="1" spans="1:12">
      <c r="A6962" s="2"/>
      <c r="B6962" s="2"/>
      <c r="C6962" s="2"/>
      <c r="D6962" s="2"/>
      <c r="E6962" s="2"/>
      <c r="F6962" s="2"/>
      <c r="G6962" s="2"/>
      <c r="H6962" s="69" t="s">
        <v>2318</v>
      </c>
      <c r="I6962" s="69"/>
      <c r="J6962" s="69"/>
      <c r="K6962" s="69"/>
      <c r="L6962" s="72">
        <f>SUM(L6957,L6961)</f>
        <v>73.09</v>
      </c>
    </row>
    <row r="6963" ht="9.95" customHeight="1" spans="1:12">
      <c r="A6963" s="2"/>
      <c r="B6963" s="2"/>
      <c r="C6963" s="2"/>
      <c r="D6963" s="2"/>
      <c r="E6963" s="2"/>
      <c r="F6963" s="2"/>
      <c r="G6963" s="2"/>
      <c r="H6963" s="61"/>
      <c r="I6963" s="61"/>
      <c r="J6963" s="61"/>
      <c r="K6963" s="61"/>
      <c r="L6963" s="61"/>
    </row>
    <row r="6964" ht="20.1" customHeight="1" spans="1:12">
      <c r="A6964" s="62" t="s">
        <v>4536</v>
      </c>
      <c r="B6964" s="62"/>
      <c r="C6964" s="62"/>
      <c r="D6964" s="62"/>
      <c r="E6964" s="62"/>
      <c r="F6964" s="62"/>
      <c r="G6964" s="62"/>
      <c r="H6964" s="62"/>
      <c r="I6964" s="62"/>
      <c r="J6964" s="62"/>
      <c r="K6964" s="62"/>
      <c r="L6964" s="62"/>
    </row>
    <row r="6965" ht="15" customHeight="1" spans="1:12">
      <c r="A6965" s="63" t="s">
        <v>2413</v>
      </c>
      <c r="B6965" s="63"/>
      <c r="C6965" s="63"/>
      <c r="D6965" s="64" t="s">
        <v>4</v>
      </c>
      <c r="E6965" s="64"/>
      <c r="F6965" s="64"/>
      <c r="G6965" s="64" t="s">
        <v>2297</v>
      </c>
      <c r="H6965" s="64" t="s">
        <v>2298</v>
      </c>
      <c r="I6965" s="64"/>
      <c r="J6965" s="64" t="s">
        <v>2299</v>
      </c>
      <c r="K6965" s="64"/>
      <c r="L6965" s="64" t="s">
        <v>2300</v>
      </c>
    </row>
    <row r="6966" ht="45.95" customHeight="1" spans="1:12">
      <c r="A6966" s="65" t="s">
        <v>4537</v>
      </c>
      <c r="B6966" s="66" t="s">
        <v>4538</v>
      </c>
      <c r="C6966" s="66"/>
      <c r="D6966" s="65" t="s">
        <v>14</v>
      </c>
      <c r="E6966" s="65"/>
      <c r="F6966" s="65"/>
      <c r="G6966" s="65" t="s">
        <v>146</v>
      </c>
      <c r="H6966" s="67">
        <v>1.0211</v>
      </c>
      <c r="I6966" s="67"/>
      <c r="J6966" s="70">
        <v>78.64</v>
      </c>
      <c r="K6966" s="70"/>
      <c r="L6966" s="70">
        <f>ROUND(ROUND(H6966,8)*J6966,2)</f>
        <v>80.3</v>
      </c>
    </row>
    <row r="6967" ht="29.1" customHeight="1" spans="1:12">
      <c r="A6967" s="65" t="s">
        <v>4539</v>
      </c>
      <c r="B6967" s="66" t="s">
        <v>4540</v>
      </c>
      <c r="C6967" s="66"/>
      <c r="D6967" s="65" t="s">
        <v>14</v>
      </c>
      <c r="E6967" s="65"/>
      <c r="F6967" s="65"/>
      <c r="G6967" s="65" t="s">
        <v>146</v>
      </c>
      <c r="H6967" s="67">
        <v>1.0211</v>
      </c>
      <c r="I6967" s="67"/>
      <c r="J6967" s="70">
        <v>97.01</v>
      </c>
      <c r="K6967" s="70"/>
      <c r="L6967" s="70">
        <f>ROUND(ROUND(H6967,8)*J6967,2)</f>
        <v>99.06</v>
      </c>
    </row>
    <row r="6968" ht="15" customHeight="1" spans="1:12">
      <c r="A6968" s="2"/>
      <c r="B6968" s="2"/>
      <c r="C6968" s="2"/>
      <c r="D6968" s="2"/>
      <c r="E6968" s="2"/>
      <c r="F6968" s="2"/>
      <c r="G6968" s="2"/>
      <c r="H6968" s="68" t="s">
        <v>2424</v>
      </c>
      <c r="I6968" s="68"/>
      <c r="J6968" s="68"/>
      <c r="K6968" s="68"/>
      <c r="L6968" s="71">
        <f>SUM(L6966:L6967)</f>
        <v>179.36</v>
      </c>
    </row>
    <row r="6969" ht="15" customHeight="1" spans="1:12">
      <c r="A6969" s="63" t="s">
        <v>2389</v>
      </c>
      <c r="B6969" s="63"/>
      <c r="C6969" s="63"/>
      <c r="D6969" s="64" t="s">
        <v>4</v>
      </c>
      <c r="E6969" s="64"/>
      <c r="F6969" s="64"/>
      <c r="G6969" s="64" t="s">
        <v>2297</v>
      </c>
      <c r="H6969" s="64" t="s">
        <v>2298</v>
      </c>
      <c r="I6969" s="64"/>
      <c r="J6969" s="64" t="s">
        <v>2299</v>
      </c>
      <c r="K6969" s="64"/>
      <c r="L6969" s="64" t="s">
        <v>2300</v>
      </c>
    </row>
    <row r="6970" ht="21" customHeight="1" spans="1:12">
      <c r="A6970" s="65" t="s">
        <v>2673</v>
      </c>
      <c r="B6970" s="66" t="s">
        <v>2674</v>
      </c>
      <c r="C6970" s="66"/>
      <c r="D6970" s="65" t="s">
        <v>14</v>
      </c>
      <c r="E6970" s="65"/>
      <c r="F6970" s="65"/>
      <c r="G6970" s="65" t="s">
        <v>2392</v>
      </c>
      <c r="H6970" s="67">
        <v>0.057</v>
      </c>
      <c r="I6970" s="67"/>
      <c r="J6970" s="70">
        <v>23.37</v>
      </c>
      <c r="K6970" s="70"/>
      <c r="L6970" s="70">
        <f>ROUND(ROUND(H6970,8)*J6970,2)</f>
        <v>1.33</v>
      </c>
    </row>
    <row r="6971" ht="21" customHeight="1" spans="1:12">
      <c r="A6971" s="65" t="s">
        <v>2675</v>
      </c>
      <c r="B6971" s="66" t="s">
        <v>2676</v>
      </c>
      <c r="C6971" s="66"/>
      <c r="D6971" s="65" t="s">
        <v>14</v>
      </c>
      <c r="E6971" s="65"/>
      <c r="F6971" s="65"/>
      <c r="G6971" s="65" t="s">
        <v>2392</v>
      </c>
      <c r="H6971" s="67">
        <v>0.057</v>
      </c>
      <c r="I6971" s="67"/>
      <c r="J6971" s="70">
        <v>31.5</v>
      </c>
      <c r="K6971" s="70"/>
      <c r="L6971" s="70">
        <f>ROUND(ROUND(H6971,8)*J6971,2)</f>
        <v>1.8</v>
      </c>
    </row>
    <row r="6972" ht="18" customHeight="1" spans="1:12">
      <c r="A6972" s="2"/>
      <c r="B6972" s="2"/>
      <c r="C6972" s="2"/>
      <c r="D6972" s="2"/>
      <c r="E6972" s="2"/>
      <c r="F6972" s="2"/>
      <c r="G6972" s="2"/>
      <c r="H6972" s="68" t="s">
        <v>2393</v>
      </c>
      <c r="I6972" s="68"/>
      <c r="J6972" s="68"/>
      <c r="K6972" s="68"/>
      <c r="L6972" s="71">
        <f>SUM(L6970:L6971)</f>
        <v>3.13</v>
      </c>
    </row>
    <row r="6973" ht="15" customHeight="1" spans="1:12">
      <c r="A6973" s="93" t="s">
        <v>4541</v>
      </c>
      <c r="B6973" s="93"/>
      <c r="C6973" s="93"/>
      <c r="D6973" s="93"/>
      <c r="E6973" s="2"/>
      <c r="F6973" s="2"/>
      <c r="G6973" s="2"/>
      <c r="H6973" s="69" t="s">
        <v>2318</v>
      </c>
      <c r="I6973" s="69"/>
      <c r="J6973" s="69"/>
      <c r="K6973" s="69"/>
      <c r="L6973" s="72">
        <v>182.49</v>
      </c>
    </row>
    <row r="6974" ht="2.1" customHeight="1" spans="1:12">
      <c r="A6974" s="93"/>
      <c r="B6974" s="93"/>
      <c r="C6974" s="93"/>
      <c r="D6974" s="93"/>
      <c r="E6974" s="2"/>
      <c r="F6974" s="2"/>
      <c r="G6974" s="2"/>
      <c r="H6974" s="2"/>
      <c r="I6974" s="2"/>
      <c r="J6974" s="2"/>
      <c r="K6974" s="2"/>
      <c r="L6974" s="2"/>
    </row>
    <row r="6975" ht="9.95" customHeight="1" spans="1:12">
      <c r="A6975" s="2"/>
      <c r="B6975" s="2"/>
      <c r="C6975" s="2"/>
      <c r="D6975" s="2"/>
      <c r="E6975" s="2"/>
      <c r="F6975" s="2"/>
      <c r="G6975" s="2"/>
      <c r="H6975" s="61"/>
      <c r="I6975" s="61"/>
      <c r="J6975" s="61"/>
      <c r="K6975" s="61"/>
      <c r="L6975" s="61"/>
    </row>
    <row r="6976" ht="27" customHeight="1" spans="1:12">
      <c r="A6976" s="62" t="s">
        <v>4542</v>
      </c>
      <c r="B6976" s="62"/>
      <c r="C6976" s="62"/>
      <c r="D6976" s="62"/>
      <c r="E6976" s="62"/>
      <c r="F6976" s="62"/>
      <c r="G6976" s="62"/>
      <c r="H6976" s="62"/>
      <c r="I6976" s="62"/>
      <c r="J6976" s="62"/>
      <c r="K6976" s="62"/>
      <c r="L6976" s="62"/>
    </row>
    <row r="6977" ht="15" customHeight="1" spans="1:12">
      <c r="A6977" s="63" t="s">
        <v>2413</v>
      </c>
      <c r="B6977" s="63"/>
      <c r="C6977" s="63"/>
      <c r="D6977" s="64" t="s">
        <v>4</v>
      </c>
      <c r="E6977" s="64"/>
      <c r="F6977" s="64"/>
      <c r="G6977" s="64" t="s">
        <v>2297</v>
      </c>
      <c r="H6977" s="64" t="s">
        <v>2298</v>
      </c>
      <c r="I6977" s="64"/>
      <c r="J6977" s="64" t="s">
        <v>2299</v>
      </c>
      <c r="K6977" s="64"/>
      <c r="L6977" s="64" t="s">
        <v>2300</v>
      </c>
    </row>
    <row r="6978" ht="29.1" customHeight="1" spans="1:12">
      <c r="A6978" s="65" t="s">
        <v>4543</v>
      </c>
      <c r="B6978" s="66" t="s">
        <v>4544</v>
      </c>
      <c r="C6978" s="66"/>
      <c r="D6978" s="65" t="s">
        <v>14</v>
      </c>
      <c r="E6978" s="65"/>
      <c r="F6978" s="65"/>
      <c r="G6978" s="65" t="s">
        <v>35</v>
      </c>
      <c r="H6978" s="67">
        <v>1.6667</v>
      </c>
      <c r="I6978" s="67"/>
      <c r="J6978" s="70">
        <v>3.94</v>
      </c>
      <c r="K6978" s="70"/>
      <c r="L6978" s="70">
        <f>TRUNC(TRUNC(H6978,8)*J6978,2)</f>
        <v>6.56</v>
      </c>
    </row>
    <row r="6979" ht="15" customHeight="1" spans="1:12">
      <c r="A6979" s="2"/>
      <c r="B6979" s="2"/>
      <c r="C6979" s="2"/>
      <c r="D6979" s="2"/>
      <c r="E6979" s="2"/>
      <c r="F6979" s="2"/>
      <c r="G6979" s="2"/>
      <c r="H6979" s="68" t="s">
        <v>2424</v>
      </c>
      <c r="I6979" s="68"/>
      <c r="J6979" s="68"/>
      <c r="K6979" s="68"/>
      <c r="L6979" s="71">
        <f>SUM(L6978:L6978)</f>
        <v>6.56</v>
      </c>
    </row>
    <row r="6980" ht="15" customHeight="1" spans="1:12">
      <c r="A6980" s="63" t="s">
        <v>2389</v>
      </c>
      <c r="B6980" s="63"/>
      <c r="C6980" s="63"/>
      <c r="D6980" s="64" t="s">
        <v>4</v>
      </c>
      <c r="E6980" s="64"/>
      <c r="F6980" s="64"/>
      <c r="G6980" s="64" t="s">
        <v>2297</v>
      </c>
      <c r="H6980" s="64" t="s">
        <v>2298</v>
      </c>
      <c r="I6980" s="64"/>
      <c r="J6980" s="64" t="s">
        <v>2299</v>
      </c>
      <c r="K6980" s="64"/>
      <c r="L6980" s="64" t="s">
        <v>2300</v>
      </c>
    </row>
    <row r="6981" ht="21" customHeight="1" spans="1:12">
      <c r="A6981" s="65" t="s">
        <v>2673</v>
      </c>
      <c r="B6981" s="66" t="s">
        <v>2674</v>
      </c>
      <c r="C6981" s="66"/>
      <c r="D6981" s="65" t="s">
        <v>14</v>
      </c>
      <c r="E6981" s="65"/>
      <c r="F6981" s="65"/>
      <c r="G6981" s="65" t="s">
        <v>2392</v>
      </c>
      <c r="H6981" s="67">
        <v>0.0714</v>
      </c>
      <c r="I6981" s="67"/>
      <c r="J6981" s="70">
        <v>23.37</v>
      </c>
      <c r="K6981" s="70"/>
      <c r="L6981" s="70">
        <f>TRUNC(TRUNC(H6981,8)*J6981,2)</f>
        <v>1.66</v>
      </c>
    </row>
    <row r="6982" ht="21" customHeight="1" spans="1:12">
      <c r="A6982" s="65" t="s">
        <v>2675</v>
      </c>
      <c r="B6982" s="66" t="s">
        <v>2676</v>
      </c>
      <c r="C6982" s="66"/>
      <c r="D6982" s="65" t="s">
        <v>14</v>
      </c>
      <c r="E6982" s="65"/>
      <c r="F6982" s="65"/>
      <c r="G6982" s="65" t="s">
        <v>2392</v>
      </c>
      <c r="H6982" s="67">
        <v>0.3141</v>
      </c>
      <c r="I6982" s="67"/>
      <c r="J6982" s="70">
        <v>31.5</v>
      </c>
      <c r="K6982" s="70"/>
      <c r="L6982" s="70">
        <f>TRUNC(TRUNC(H6982,8)*J6982,2)</f>
        <v>9.89</v>
      </c>
    </row>
    <row r="6983" ht="18" customHeight="1" spans="1:12">
      <c r="A6983" s="2"/>
      <c r="B6983" s="2"/>
      <c r="C6983" s="2"/>
      <c r="D6983" s="2"/>
      <c r="E6983" s="2"/>
      <c r="F6983" s="2"/>
      <c r="G6983" s="2"/>
      <c r="H6983" s="68" t="s">
        <v>2393</v>
      </c>
      <c r="I6983" s="68"/>
      <c r="J6983" s="68"/>
      <c r="K6983" s="68"/>
      <c r="L6983" s="71">
        <f>SUM(L6981:L6982)</f>
        <v>11.55</v>
      </c>
    </row>
    <row r="6984" ht="15" customHeight="1" spans="1:12">
      <c r="A6984" s="2"/>
      <c r="B6984" s="2"/>
      <c r="C6984" s="2"/>
      <c r="D6984" s="2"/>
      <c r="E6984" s="2"/>
      <c r="F6984" s="2"/>
      <c r="G6984" s="2"/>
      <c r="H6984" s="69" t="s">
        <v>2318</v>
      </c>
      <c r="I6984" s="69"/>
      <c r="J6984" s="69"/>
      <c r="K6984" s="69"/>
      <c r="L6984" s="72">
        <f>SUM(L6979,L6983)</f>
        <v>18.11</v>
      </c>
    </row>
    <row r="6985" ht="9.95" customHeight="1" spans="1:12">
      <c r="A6985" s="2"/>
      <c r="B6985" s="2"/>
      <c r="C6985" s="2"/>
      <c r="D6985" s="2"/>
      <c r="E6985" s="2"/>
      <c r="F6985" s="2"/>
      <c r="G6985" s="2"/>
      <c r="H6985" s="61"/>
      <c r="I6985" s="61"/>
      <c r="J6985" s="61"/>
      <c r="K6985" s="61"/>
      <c r="L6985" s="61"/>
    </row>
    <row r="6986" ht="20.1" customHeight="1" spans="1:12">
      <c r="A6986" s="62" t="s">
        <v>4545</v>
      </c>
      <c r="B6986" s="62"/>
      <c r="C6986" s="62"/>
      <c r="D6986" s="62"/>
      <c r="E6986" s="62"/>
      <c r="F6986" s="62"/>
      <c r="G6986" s="62"/>
      <c r="H6986" s="62"/>
      <c r="I6986" s="62"/>
      <c r="J6986" s="62"/>
      <c r="K6986" s="62"/>
      <c r="L6986" s="62"/>
    </row>
    <row r="6987" ht="15" customHeight="1" spans="1:12">
      <c r="A6987" s="63" t="s">
        <v>2790</v>
      </c>
      <c r="B6987" s="63"/>
      <c r="C6987" s="63"/>
      <c r="D6987" s="64" t="s">
        <v>4</v>
      </c>
      <c r="E6987" s="64"/>
      <c r="F6987" s="64"/>
      <c r="G6987" s="64" t="s">
        <v>2297</v>
      </c>
      <c r="H6987" s="64" t="s">
        <v>2298</v>
      </c>
      <c r="I6987" s="64"/>
      <c r="J6987" s="64" t="s">
        <v>2299</v>
      </c>
      <c r="K6987" s="64"/>
      <c r="L6987" s="64" t="s">
        <v>2300</v>
      </c>
    </row>
    <row r="6988" ht="29.1" customHeight="1" spans="1:12">
      <c r="A6988" s="65" t="s">
        <v>4546</v>
      </c>
      <c r="B6988" s="66" t="s">
        <v>4547</v>
      </c>
      <c r="C6988" s="66"/>
      <c r="D6988" s="65" t="s">
        <v>14</v>
      </c>
      <c r="E6988" s="65"/>
      <c r="F6988" s="65"/>
      <c r="G6988" s="65" t="s">
        <v>35</v>
      </c>
      <c r="H6988" s="67">
        <v>1</v>
      </c>
      <c r="I6988" s="67"/>
      <c r="J6988" s="70">
        <v>2788.75</v>
      </c>
      <c r="K6988" s="70"/>
      <c r="L6988" s="70">
        <f>TRUNC(TRUNC(H6988,8)*J6988,2)</f>
        <v>2788.75</v>
      </c>
    </row>
    <row r="6989" ht="15" customHeight="1" spans="1:12">
      <c r="A6989" s="2"/>
      <c r="B6989" s="2"/>
      <c r="C6989" s="2"/>
      <c r="D6989" s="2"/>
      <c r="E6989" s="2"/>
      <c r="F6989" s="2"/>
      <c r="G6989" s="2"/>
      <c r="H6989" s="68" t="s">
        <v>2792</v>
      </c>
      <c r="I6989" s="68"/>
      <c r="J6989" s="68"/>
      <c r="K6989" s="68"/>
      <c r="L6989" s="71">
        <f>SUM(L6988:L6988)</f>
        <v>2788.75</v>
      </c>
    </row>
    <row r="6990" ht="15" customHeight="1" spans="1:12">
      <c r="A6990" s="63" t="s">
        <v>2413</v>
      </c>
      <c r="B6990" s="63"/>
      <c r="C6990" s="63"/>
      <c r="D6990" s="64" t="s">
        <v>4</v>
      </c>
      <c r="E6990" s="64"/>
      <c r="F6990" s="64"/>
      <c r="G6990" s="64" t="s">
        <v>2297</v>
      </c>
      <c r="H6990" s="64" t="s">
        <v>2298</v>
      </c>
      <c r="I6990" s="64"/>
      <c r="J6990" s="64" t="s">
        <v>2299</v>
      </c>
      <c r="K6990" s="64"/>
      <c r="L6990" s="64" t="s">
        <v>2300</v>
      </c>
    </row>
    <row r="6991" ht="29.1" customHeight="1" spans="1:12">
      <c r="A6991" s="65" t="s">
        <v>3629</v>
      </c>
      <c r="B6991" s="66" t="s">
        <v>3630</v>
      </c>
      <c r="C6991" s="66"/>
      <c r="D6991" s="65" t="s">
        <v>14</v>
      </c>
      <c r="E6991" s="65"/>
      <c r="F6991" s="65"/>
      <c r="G6991" s="65" t="s">
        <v>35</v>
      </c>
      <c r="H6991" s="67">
        <v>9</v>
      </c>
      <c r="I6991" s="67"/>
      <c r="J6991" s="70">
        <v>0.61</v>
      </c>
      <c r="K6991" s="70"/>
      <c r="L6991" s="70">
        <f>TRUNC(TRUNC(H6991,8)*J6991,2)</f>
        <v>5.49</v>
      </c>
    </row>
    <row r="6992" ht="21" customHeight="1" spans="1:12">
      <c r="A6992" s="65" t="s">
        <v>4548</v>
      </c>
      <c r="B6992" s="66" t="s">
        <v>4549</v>
      </c>
      <c r="C6992" s="66"/>
      <c r="D6992" s="65" t="s">
        <v>14</v>
      </c>
      <c r="E6992" s="65"/>
      <c r="F6992" s="65"/>
      <c r="G6992" s="65" t="s">
        <v>35</v>
      </c>
      <c r="H6992" s="67">
        <v>6</v>
      </c>
      <c r="I6992" s="67"/>
      <c r="J6992" s="70">
        <v>1.27</v>
      </c>
      <c r="K6992" s="70"/>
      <c r="L6992" s="70">
        <f>TRUNC(TRUNC(H6992,8)*J6992,2)</f>
        <v>7.62</v>
      </c>
    </row>
    <row r="6993" ht="29.1" customHeight="1" spans="1:12">
      <c r="A6993" s="65" t="s">
        <v>4550</v>
      </c>
      <c r="B6993" s="66" t="s">
        <v>4551</v>
      </c>
      <c r="C6993" s="66"/>
      <c r="D6993" s="65" t="s">
        <v>14</v>
      </c>
      <c r="E6993" s="65"/>
      <c r="F6993" s="65"/>
      <c r="G6993" s="65" t="s">
        <v>35</v>
      </c>
      <c r="H6993" s="67">
        <v>4</v>
      </c>
      <c r="I6993" s="67"/>
      <c r="J6993" s="70">
        <v>0.48</v>
      </c>
      <c r="K6993" s="70"/>
      <c r="L6993" s="70">
        <f>TRUNC(TRUNC(H6993,8)*J6993,2)</f>
        <v>1.92</v>
      </c>
    </row>
    <row r="6994" ht="21" customHeight="1" spans="1:12">
      <c r="A6994" s="65" t="s">
        <v>4552</v>
      </c>
      <c r="B6994" s="66" t="s">
        <v>4553</v>
      </c>
      <c r="C6994" s="66"/>
      <c r="D6994" s="65" t="s">
        <v>14</v>
      </c>
      <c r="E6994" s="65"/>
      <c r="F6994" s="65"/>
      <c r="G6994" s="65" t="s">
        <v>35</v>
      </c>
      <c r="H6994" s="67">
        <v>2</v>
      </c>
      <c r="I6994" s="67"/>
      <c r="J6994" s="70">
        <v>25.58</v>
      </c>
      <c r="K6994" s="70"/>
      <c r="L6994" s="70">
        <f>TRUNC(TRUNC(H6994,8)*J6994,2)</f>
        <v>51.16</v>
      </c>
    </row>
    <row r="6995" ht="29.1" customHeight="1" spans="1:12">
      <c r="A6995" s="65" t="s">
        <v>3471</v>
      </c>
      <c r="B6995" s="66" t="s">
        <v>3472</v>
      </c>
      <c r="C6995" s="66"/>
      <c r="D6995" s="65" t="s">
        <v>14</v>
      </c>
      <c r="E6995" s="65"/>
      <c r="F6995" s="65"/>
      <c r="G6995" s="65" t="s">
        <v>35</v>
      </c>
      <c r="H6995" s="67">
        <v>10</v>
      </c>
      <c r="I6995" s="67"/>
      <c r="J6995" s="70">
        <v>0.92</v>
      </c>
      <c r="K6995" s="70"/>
      <c r="L6995" s="70">
        <f>TRUNC(TRUNC(H6995,8)*J6995,2)</f>
        <v>9.2</v>
      </c>
    </row>
    <row r="6996" ht="15" customHeight="1" spans="1:12">
      <c r="A6996" s="2"/>
      <c r="B6996" s="2"/>
      <c r="C6996" s="2"/>
      <c r="D6996" s="2"/>
      <c r="E6996" s="2"/>
      <c r="F6996" s="2"/>
      <c r="G6996" s="2"/>
      <c r="H6996" s="68" t="s">
        <v>2424</v>
      </c>
      <c r="I6996" s="68"/>
      <c r="J6996" s="68"/>
      <c r="K6996" s="68"/>
      <c r="L6996" s="71">
        <f>SUM(L6991:L6995)</f>
        <v>75.39</v>
      </c>
    </row>
    <row r="6997" ht="15" customHeight="1" spans="1:12">
      <c r="A6997" s="63" t="s">
        <v>2389</v>
      </c>
      <c r="B6997" s="63"/>
      <c r="C6997" s="63"/>
      <c r="D6997" s="64" t="s">
        <v>4</v>
      </c>
      <c r="E6997" s="64"/>
      <c r="F6997" s="64"/>
      <c r="G6997" s="64" t="s">
        <v>2297</v>
      </c>
      <c r="H6997" s="64" t="s">
        <v>2298</v>
      </c>
      <c r="I6997" s="64"/>
      <c r="J6997" s="64" t="s">
        <v>2299</v>
      </c>
      <c r="K6997" s="64"/>
      <c r="L6997" s="64" t="s">
        <v>2300</v>
      </c>
    </row>
    <row r="6998" ht="21" customHeight="1" spans="1:12">
      <c r="A6998" s="65" t="s">
        <v>4143</v>
      </c>
      <c r="B6998" s="66" t="s">
        <v>4144</v>
      </c>
      <c r="C6998" s="66"/>
      <c r="D6998" s="65" t="s">
        <v>14</v>
      </c>
      <c r="E6998" s="65"/>
      <c r="F6998" s="65"/>
      <c r="G6998" s="65" t="s">
        <v>2392</v>
      </c>
      <c r="H6998" s="67">
        <v>2.3334</v>
      </c>
      <c r="I6998" s="67"/>
      <c r="J6998" s="70">
        <v>24.62</v>
      </c>
      <c r="K6998" s="70"/>
      <c r="L6998" s="70">
        <f>TRUNC(TRUNC(H6998,8)*J6998,2)</f>
        <v>57.44</v>
      </c>
    </row>
    <row r="6999" ht="21" customHeight="1" spans="1:12">
      <c r="A6999" s="65" t="s">
        <v>4509</v>
      </c>
      <c r="B6999" s="66" t="s">
        <v>4510</v>
      </c>
      <c r="C6999" s="66"/>
      <c r="D6999" s="65" t="s">
        <v>14</v>
      </c>
      <c r="E6999" s="65"/>
      <c r="F6999" s="65"/>
      <c r="G6999" s="65" t="s">
        <v>2392</v>
      </c>
      <c r="H6999" s="67">
        <v>2.3334</v>
      </c>
      <c r="I6999" s="67"/>
      <c r="J6999" s="70">
        <v>30.42</v>
      </c>
      <c r="K6999" s="70"/>
      <c r="L6999" s="70">
        <f>TRUNC(TRUNC(H6999,8)*J6999,2)</f>
        <v>70.98</v>
      </c>
    </row>
    <row r="7000" ht="18" customHeight="1" spans="1:12">
      <c r="A7000" s="2"/>
      <c r="B7000" s="2"/>
      <c r="C7000" s="2"/>
      <c r="D7000" s="2"/>
      <c r="E7000" s="2"/>
      <c r="F7000" s="2"/>
      <c r="G7000" s="2"/>
      <c r="H7000" s="68" t="s">
        <v>2393</v>
      </c>
      <c r="I7000" s="68"/>
      <c r="J7000" s="68"/>
      <c r="K7000" s="68"/>
      <c r="L7000" s="71">
        <f>SUM(L6998:L6999)</f>
        <v>128.42</v>
      </c>
    </row>
    <row r="7001" ht="15" customHeight="1" spans="1:12">
      <c r="A7001" s="2"/>
      <c r="B7001" s="2"/>
      <c r="C7001" s="2"/>
      <c r="D7001" s="2"/>
      <c r="E7001" s="2"/>
      <c r="F7001" s="2"/>
      <c r="G7001" s="2"/>
      <c r="H7001" s="69" t="s">
        <v>2318</v>
      </c>
      <c r="I7001" s="69"/>
      <c r="J7001" s="69"/>
      <c r="K7001" s="69"/>
      <c r="L7001" s="72">
        <f>SUM(L6989,L6996,L7000)</f>
        <v>2992.56</v>
      </c>
    </row>
    <row r="7002" ht="9.95" customHeight="1" spans="1:12">
      <c r="A7002" s="2"/>
      <c r="B7002" s="2"/>
      <c r="C7002" s="2"/>
      <c r="D7002" s="2"/>
      <c r="E7002" s="2"/>
      <c r="F7002" s="2"/>
      <c r="G7002" s="2"/>
      <c r="H7002" s="61"/>
      <c r="I7002" s="61"/>
      <c r="J7002" s="61"/>
      <c r="K7002" s="61"/>
      <c r="L7002" s="61"/>
    </row>
    <row r="7003" ht="20.1" customHeight="1" spans="1:12">
      <c r="A7003" s="62" t="s">
        <v>4554</v>
      </c>
      <c r="B7003" s="62"/>
      <c r="C7003" s="62"/>
      <c r="D7003" s="62"/>
      <c r="E7003" s="62"/>
      <c r="F7003" s="62"/>
      <c r="G7003" s="62"/>
      <c r="H7003" s="62"/>
      <c r="I7003" s="62"/>
      <c r="J7003" s="62"/>
      <c r="K7003" s="62"/>
      <c r="L7003" s="62"/>
    </row>
    <row r="7004" ht="15" customHeight="1" spans="1:12">
      <c r="A7004" s="63" t="s">
        <v>2790</v>
      </c>
      <c r="B7004" s="63"/>
      <c r="C7004" s="63"/>
      <c r="D7004" s="64" t="s">
        <v>4</v>
      </c>
      <c r="E7004" s="64"/>
      <c r="F7004" s="64"/>
      <c r="G7004" s="64" t="s">
        <v>2297</v>
      </c>
      <c r="H7004" s="64" t="s">
        <v>2298</v>
      </c>
      <c r="I7004" s="64"/>
      <c r="J7004" s="64" t="s">
        <v>2299</v>
      </c>
      <c r="K7004" s="64"/>
      <c r="L7004" s="64" t="s">
        <v>2300</v>
      </c>
    </row>
    <row r="7005" ht="29.1" customHeight="1" spans="1:12">
      <c r="A7005" s="65" t="s">
        <v>4555</v>
      </c>
      <c r="B7005" s="66" t="s">
        <v>4556</v>
      </c>
      <c r="C7005" s="66"/>
      <c r="D7005" s="65" t="s">
        <v>14</v>
      </c>
      <c r="E7005" s="65"/>
      <c r="F7005" s="65"/>
      <c r="G7005" s="65" t="s">
        <v>35</v>
      </c>
      <c r="H7005" s="67">
        <v>1</v>
      </c>
      <c r="I7005" s="67"/>
      <c r="J7005" s="70">
        <v>12531.45</v>
      </c>
      <c r="K7005" s="70"/>
      <c r="L7005" s="70">
        <f>TRUNC(TRUNC(H7005,8)*J7005,2)</f>
        <v>12531.45</v>
      </c>
    </row>
    <row r="7006" ht="15" customHeight="1" spans="1:12">
      <c r="A7006" s="2"/>
      <c r="B7006" s="2"/>
      <c r="C7006" s="2"/>
      <c r="D7006" s="2"/>
      <c r="E7006" s="2"/>
      <c r="F7006" s="2"/>
      <c r="G7006" s="2"/>
      <c r="H7006" s="68" t="s">
        <v>2792</v>
      </c>
      <c r="I7006" s="68"/>
      <c r="J7006" s="68"/>
      <c r="K7006" s="68"/>
      <c r="L7006" s="71">
        <f>SUM(L7005:L7005)</f>
        <v>12531.45</v>
      </c>
    </row>
    <row r="7007" ht="15" customHeight="1" spans="1:12">
      <c r="A7007" s="63" t="s">
        <v>2413</v>
      </c>
      <c r="B7007" s="63"/>
      <c r="C7007" s="63"/>
      <c r="D7007" s="64" t="s">
        <v>4</v>
      </c>
      <c r="E7007" s="64"/>
      <c r="F7007" s="64"/>
      <c r="G7007" s="64" t="s">
        <v>2297</v>
      </c>
      <c r="H7007" s="64" t="s">
        <v>2298</v>
      </c>
      <c r="I7007" s="64"/>
      <c r="J7007" s="64" t="s">
        <v>2299</v>
      </c>
      <c r="K7007" s="64"/>
      <c r="L7007" s="64" t="s">
        <v>2300</v>
      </c>
    </row>
    <row r="7008" ht="21" customHeight="1" spans="1:12">
      <c r="A7008" s="65" t="s">
        <v>3365</v>
      </c>
      <c r="B7008" s="66" t="s">
        <v>3366</v>
      </c>
      <c r="C7008" s="66"/>
      <c r="D7008" s="65" t="s">
        <v>14</v>
      </c>
      <c r="E7008" s="65"/>
      <c r="F7008" s="65"/>
      <c r="G7008" s="65" t="s">
        <v>35</v>
      </c>
      <c r="H7008" s="67">
        <v>4</v>
      </c>
      <c r="I7008" s="67"/>
      <c r="J7008" s="70">
        <v>1.58</v>
      </c>
      <c r="K7008" s="70"/>
      <c r="L7008" s="70">
        <f t="shared" ref="L7008:L7014" si="40">TRUNC(TRUNC(H7008,8)*J7008,2)</f>
        <v>6.32</v>
      </c>
    </row>
    <row r="7009" ht="21" customHeight="1" spans="1:12">
      <c r="A7009" s="65" t="s">
        <v>4548</v>
      </c>
      <c r="B7009" s="66" t="s">
        <v>4549</v>
      </c>
      <c r="C7009" s="66"/>
      <c r="D7009" s="65" t="s">
        <v>14</v>
      </c>
      <c r="E7009" s="65"/>
      <c r="F7009" s="65"/>
      <c r="G7009" s="65" t="s">
        <v>35</v>
      </c>
      <c r="H7009" s="67">
        <v>10</v>
      </c>
      <c r="I7009" s="67"/>
      <c r="J7009" s="70">
        <v>1.27</v>
      </c>
      <c r="K7009" s="70"/>
      <c r="L7009" s="70">
        <f t="shared" si="40"/>
        <v>12.7</v>
      </c>
    </row>
    <row r="7010" ht="29.1" customHeight="1" spans="1:12">
      <c r="A7010" s="65" t="s">
        <v>4550</v>
      </c>
      <c r="B7010" s="66" t="s">
        <v>4551</v>
      </c>
      <c r="C7010" s="66"/>
      <c r="D7010" s="65" t="s">
        <v>14</v>
      </c>
      <c r="E7010" s="65"/>
      <c r="F7010" s="65"/>
      <c r="G7010" s="65" t="s">
        <v>35</v>
      </c>
      <c r="H7010" s="67">
        <v>4</v>
      </c>
      <c r="I7010" s="67"/>
      <c r="J7010" s="70">
        <v>0.48</v>
      </c>
      <c r="K7010" s="70"/>
      <c r="L7010" s="70">
        <f t="shared" si="40"/>
        <v>1.92</v>
      </c>
    </row>
    <row r="7011" ht="15" customHeight="1" spans="1:12">
      <c r="A7011" s="65" t="s">
        <v>3369</v>
      </c>
      <c r="B7011" s="66" t="s">
        <v>3370</v>
      </c>
      <c r="C7011" s="66"/>
      <c r="D7011" s="65" t="s">
        <v>14</v>
      </c>
      <c r="E7011" s="65"/>
      <c r="F7011" s="65"/>
      <c r="G7011" s="65" t="s">
        <v>35</v>
      </c>
      <c r="H7011" s="67">
        <v>8</v>
      </c>
      <c r="I7011" s="67"/>
      <c r="J7011" s="70">
        <v>0.32</v>
      </c>
      <c r="K7011" s="70"/>
      <c r="L7011" s="70">
        <f t="shared" si="40"/>
        <v>2.56</v>
      </c>
    </row>
    <row r="7012" ht="21" customHeight="1" spans="1:12">
      <c r="A7012" s="65" t="s">
        <v>4552</v>
      </c>
      <c r="B7012" s="66" t="s">
        <v>4553</v>
      </c>
      <c r="C7012" s="66"/>
      <c r="D7012" s="65" t="s">
        <v>14</v>
      </c>
      <c r="E7012" s="65"/>
      <c r="F7012" s="65"/>
      <c r="G7012" s="65" t="s">
        <v>35</v>
      </c>
      <c r="H7012" s="67">
        <v>2</v>
      </c>
      <c r="I7012" s="67"/>
      <c r="J7012" s="70">
        <v>25.58</v>
      </c>
      <c r="K7012" s="70"/>
      <c r="L7012" s="70">
        <f t="shared" si="40"/>
        <v>51.16</v>
      </c>
    </row>
    <row r="7013" ht="29.1" customHeight="1" spans="1:12">
      <c r="A7013" s="65" t="s">
        <v>3471</v>
      </c>
      <c r="B7013" s="66" t="s">
        <v>3472</v>
      </c>
      <c r="C7013" s="66"/>
      <c r="D7013" s="65" t="s">
        <v>14</v>
      </c>
      <c r="E7013" s="65"/>
      <c r="F7013" s="65"/>
      <c r="G7013" s="65" t="s">
        <v>35</v>
      </c>
      <c r="H7013" s="67">
        <v>10</v>
      </c>
      <c r="I7013" s="67"/>
      <c r="J7013" s="70">
        <v>0.92</v>
      </c>
      <c r="K7013" s="70"/>
      <c r="L7013" s="70">
        <f t="shared" si="40"/>
        <v>9.2</v>
      </c>
    </row>
    <row r="7014" ht="15" customHeight="1" spans="1:12">
      <c r="A7014" s="65" t="s">
        <v>3896</v>
      </c>
      <c r="B7014" s="66" t="s">
        <v>3897</v>
      </c>
      <c r="C7014" s="66"/>
      <c r="D7014" s="65" t="s">
        <v>14</v>
      </c>
      <c r="E7014" s="65"/>
      <c r="F7014" s="65"/>
      <c r="G7014" s="65" t="s">
        <v>146</v>
      </c>
      <c r="H7014" s="67">
        <v>1.28</v>
      </c>
      <c r="I7014" s="67"/>
      <c r="J7014" s="70">
        <v>3.84</v>
      </c>
      <c r="K7014" s="70"/>
      <c r="L7014" s="70">
        <f t="shared" si="40"/>
        <v>4.91</v>
      </c>
    </row>
    <row r="7015" ht="15" customHeight="1" spans="1:12">
      <c r="A7015" s="2"/>
      <c r="B7015" s="2"/>
      <c r="C7015" s="2"/>
      <c r="D7015" s="2"/>
      <c r="E7015" s="2"/>
      <c r="F7015" s="2"/>
      <c r="G7015" s="2"/>
      <c r="H7015" s="68" t="s">
        <v>2424</v>
      </c>
      <c r="I7015" s="68"/>
      <c r="J7015" s="68"/>
      <c r="K7015" s="68"/>
      <c r="L7015" s="71">
        <f>SUM(L7008:L7014)</f>
        <v>88.77</v>
      </c>
    </row>
    <row r="7016" ht="15" customHeight="1" spans="1:12">
      <c r="A7016" s="63" t="s">
        <v>2389</v>
      </c>
      <c r="B7016" s="63"/>
      <c r="C7016" s="63"/>
      <c r="D7016" s="64" t="s">
        <v>4</v>
      </c>
      <c r="E7016" s="64"/>
      <c r="F7016" s="64"/>
      <c r="G7016" s="64" t="s">
        <v>2297</v>
      </c>
      <c r="H7016" s="64" t="s">
        <v>2298</v>
      </c>
      <c r="I7016" s="64"/>
      <c r="J7016" s="64" t="s">
        <v>2299</v>
      </c>
      <c r="K7016" s="64"/>
      <c r="L7016" s="64" t="s">
        <v>2300</v>
      </c>
    </row>
    <row r="7017" ht="21" customHeight="1" spans="1:12">
      <c r="A7017" s="65" t="s">
        <v>4143</v>
      </c>
      <c r="B7017" s="66" t="s">
        <v>4144</v>
      </c>
      <c r="C7017" s="66"/>
      <c r="D7017" s="65" t="s">
        <v>14</v>
      </c>
      <c r="E7017" s="65"/>
      <c r="F7017" s="65"/>
      <c r="G7017" s="65" t="s">
        <v>2392</v>
      </c>
      <c r="H7017" s="67">
        <v>4.7527</v>
      </c>
      <c r="I7017" s="67"/>
      <c r="J7017" s="70">
        <v>24.62</v>
      </c>
      <c r="K7017" s="70"/>
      <c r="L7017" s="70">
        <f>TRUNC(TRUNC(H7017,8)*J7017,2)</f>
        <v>117.01</v>
      </c>
    </row>
    <row r="7018" ht="21" customHeight="1" spans="1:12">
      <c r="A7018" s="65" t="s">
        <v>4509</v>
      </c>
      <c r="B7018" s="66" t="s">
        <v>4510</v>
      </c>
      <c r="C7018" s="66"/>
      <c r="D7018" s="65" t="s">
        <v>14</v>
      </c>
      <c r="E7018" s="65"/>
      <c r="F7018" s="65"/>
      <c r="G7018" s="65" t="s">
        <v>2392</v>
      </c>
      <c r="H7018" s="67">
        <v>4.7527</v>
      </c>
      <c r="I7018" s="67"/>
      <c r="J7018" s="70">
        <v>30.42</v>
      </c>
      <c r="K7018" s="70"/>
      <c r="L7018" s="70">
        <f>TRUNC(TRUNC(H7018,8)*J7018,2)</f>
        <v>144.57</v>
      </c>
    </row>
    <row r="7019" ht="18" customHeight="1" spans="1:12">
      <c r="A7019" s="2"/>
      <c r="B7019" s="2"/>
      <c r="C7019" s="2"/>
      <c r="D7019" s="2"/>
      <c r="E7019" s="2"/>
      <c r="F7019" s="2"/>
      <c r="G7019" s="2"/>
      <c r="H7019" s="68" t="s">
        <v>2393</v>
      </c>
      <c r="I7019" s="68"/>
      <c r="J7019" s="68"/>
      <c r="K7019" s="68"/>
      <c r="L7019" s="71">
        <f>SUM(L7017:L7018)</f>
        <v>261.58</v>
      </c>
    </row>
    <row r="7020" ht="15" customHeight="1" spans="1:12">
      <c r="A7020" s="2"/>
      <c r="B7020" s="2"/>
      <c r="C7020" s="2"/>
      <c r="D7020" s="2"/>
      <c r="E7020" s="2"/>
      <c r="F7020" s="2"/>
      <c r="G7020" s="2"/>
      <c r="H7020" s="69" t="s">
        <v>2318</v>
      </c>
      <c r="I7020" s="69"/>
      <c r="J7020" s="69"/>
      <c r="K7020" s="69"/>
      <c r="L7020" s="72">
        <f>SUM(L7006,L7015,L7019)</f>
        <v>12881.8</v>
      </c>
    </row>
    <row r="7021" ht="9.95" customHeight="1" spans="1:12">
      <c r="A7021" s="2"/>
      <c r="B7021" s="2"/>
      <c r="C7021" s="2"/>
      <c r="D7021" s="2"/>
      <c r="E7021" s="2"/>
      <c r="F7021" s="2"/>
      <c r="G7021" s="2"/>
      <c r="H7021" s="61"/>
      <c r="I7021" s="61"/>
      <c r="J7021" s="61"/>
      <c r="K7021" s="61"/>
      <c r="L7021" s="61"/>
    </row>
    <row r="7022" ht="20.1" customHeight="1" spans="1:12">
      <c r="A7022" s="62" t="s">
        <v>4557</v>
      </c>
      <c r="B7022" s="62"/>
      <c r="C7022" s="62"/>
      <c r="D7022" s="62"/>
      <c r="E7022" s="62"/>
      <c r="F7022" s="62"/>
      <c r="G7022" s="62"/>
      <c r="H7022" s="62"/>
      <c r="I7022" s="62"/>
      <c r="J7022" s="62"/>
      <c r="K7022" s="62"/>
      <c r="L7022" s="62"/>
    </row>
    <row r="7023" ht="15" customHeight="1" spans="1:12">
      <c r="A7023" s="63" t="s">
        <v>2389</v>
      </c>
      <c r="B7023" s="63"/>
      <c r="C7023" s="63"/>
      <c r="D7023" s="64" t="s">
        <v>4</v>
      </c>
      <c r="E7023" s="64"/>
      <c r="F7023" s="64"/>
      <c r="G7023" s="64" t="s">
        <v>2297</v>
      </c>
      <c r="H7023" s="64" t="s">
        <v>2298</v>
      </c>
      <c r="I7023" s="64"/>
      <c r="J7023" s="64" t="s">
        <v>2299</v>
      </c>
      <c r="K7023" s="64"/>
      <c r="L7023" s="64" t="s">
        <v>2300</v>
      </c>
    </row>
    <row r="7024" ht="21" customHeight="1" spans="1:12">
      <c r="A7024" s="65" t="s">
        <v>4507</v>
      </c>
      <c r="B7024" s="66" t="s">
        <v>4508</v>
      </c>
      <c r="C7024" s="66"/>
      <c r="D7024" s="65" t="s">
        <v>14</v>
      </c>
      <c r="E7024" s="65"/>
      <c r="F7024" s="65"/>
      <c r="G7024" s="65" t="s">
        <v>2392</v>
      </c>
      <c r="H7024" s="67">
        <v>1.2</v>
      </c>
      <c r="I7024" s="67"/>
      <c r="J7024" s="70">
        <v>22.76</v>
      </c>
      <c r="K7024" s="70"/>
      <c r="L7024" s="70">
        <f>ROUND(ROUND(H7024,8)*J7024,2)</f>
        <v>27.31</v>
      </c>
    </row>
    <row r="7025" ht="21" customHeight="1" spans="1:12">
      <c r="A7025" s="65" t="s">
        <v>4509</v>
      </c>
      <c r="B7025" s="66" t="s">
        <v>4510</v>
      </c>
      <c r="C7025" s="66"/>
      <c r="D7025" s="65" t="s">
        <v>14</v>
      </c>
      <c r="E7025" s="65"/>
      <c r="F7025" s="65"/>
      <c r="G7025" s="65" t="s">
        <v>2392</v>
      </c>
      <c r="H7025" s="67">
        <v>1.2</v>
      </c>
      <c r="I7025" s="67"/>
      <c r="J7025" s="70">
        <v>30.42</v>
      </c>
      <c r="K7025" s="70"/>
      <c r="L7025" s="70">
        <f>ROUND(ROUND(H7025,8)*J7025,2)</f>
        <v>36.5</v>
      </c>
    </row>
    <row r="7026" ht="18" customHeight="1" spans="1:12">
      <c r="A7026" s="2"/>
      <c r="B7026" s="2"/>
      <c r="C7026" s="2"/>
      <c r="D7026" s="2"/>
      <c r="E7026" s="2"/>
      <c r="F7026" s="2"/>
      <c r="G7026" s="2"/>
      <c r="H7026" s="68" t="s">
        <v>2393</v>
      </c>
      <c r="I7026" s="68"/>
      <c r="J7026" s="68"/>
      <c r="K7026" s="68"/>
      <c r="L7026" s="71">
        <f>SUM(L7024:L7025)</f>
        <v>63.81</v>
      </c>
    </row>
    <row r="7027" ht="15" customHeight="1" spans="1:12">
      <c r="A7027" s="93" t="s">
        <v>4558</v>
      </c>
      <c r="B7027" s="93"/>
      <c r="C7027" s="93"/>
      <c r="D7027" s="93"/>
      <c r="E7027" s="2"/>
      <c r="F7027" s="2"/>
      <c r="G7027" s="2"/>
      <c r="H7027" s="69" t="s">
        <v>2318</v>
      </c>
      <c r="I7027" s="69"/>
      <c r="J7027" s="69"/>
      <c r="K7027" s="69"/>
      <c r="L7027" s="72">
        <v>63.81</v>
      </c>
    </row>
    <row r="7028" ht="2.1" customHeight="1" spans="1:12">
      <c r="A7028" s="93"/>
      <c r="B7028" s="93"/>
      <c r="C7028" s="93"/>
      <c r="D7028" s="93"/>
      <c r="E7028" s="2"/>
      <c r="F7028" s="2"/>
      <c r="G7028" s="2"/>
      <c r="H7028" s="2"/>
      <c r="I7028" s="2"/>
      <c r="J7028" s="2"/>
      <c r="K7028" s="2"/>
      <c r="L7028" s="2"/>
    </row>
    <row r="7029" ht="9.95" customHeight="1" spans="1:12">
      <c r="A7029" s="2"/>
      <c r="B7029" s="2"/>
      <c r="C7029" s="2"/>
      <c r="D7029" s="2"/>
      <c r="E7029" s="2"/>
      <c r="F7029" s="2"/>
      <c r="G7029" s="2"/>
      <c r="H7029" s="61"/>
      <c r="I7029" s="61"/>
      <c r="J7029" s="61"/>
      <c r="K7029" s="61"/>
      <c r="L7029" s="61"/>
    </row>
    <row r="7030" ht="20.1" customHeight="1" spans="1:12">
      <c r="A7030" s="62" t="s">
        <v>4559</v>
      </c>
      <c r="B7030" s="62"/>
      <c r="C7030" s="62"/>
      <c r="D7030" s="62"/>
      <c r="E7030" s="62"/>
      <c r="F7030" s="62"/>
      <c r="G7030" s="62"/>
      <c r="H7030" s="62"/>
      <c r="I7030" s="62"/>
      <c r="J7030" s="62"/>
      <c r="K7030" s="62"/>
      <c r="L7030" s="62"/>
    </row>
    <row r="7031" ht="15" customHeight="1" spans="1:12">
      <c r="A7031" s="63" t="s">
        <v>2389</v>
      </c>
      <c r="B7031" s="63"/>
      <c r="C7031" s="63"/>
      <c r="D7031" s="64" t="s">
        <v>4</v>
      </c>
      <c r="E7031" s="64"/>
      <c r="F7031" s="64"/>
      <c r="G7031" s="64" t="s">
        <v>2297</v>
      </c>
      <c r="H7031" s="64" t="s">
        <v>2298</v>
      </c>
      <c r="I7031" s="64"/>
      <c r="J7031" s="64" t="s">
        <v>2299</v>
      </c>
      <c r="K7031" s="64"/>
      <c r="L7031" s="64" t="s">
        <v>2300</v>
      </c>
    </row>
    <row r="7032" ht="21" customHeight="1" spans="1:12">
      <c r="A7032" s="65" t="s">
        <v>3219</v>
      </c>
      <c r="B7032" s="66" t="s">
        <v>3220</v>
      </c>
      <c r="C7032" s="66"/>
      <c r="D7032" s="65" t="s">
        <v>14</v>
      </c>
      <c r="E7032" s="65"/>
      <c r="F7032" s="65"/>
      <c r="G7032" s="65" t="s">
        <v>2392</v>
      </c>
      <c r="H7032" s="67">
        <v>1</v>
      </c>
      <c r="I7032" s="67"/>
      <c r="J7032" s="70">
        <v>24.39</v>
      </c>
      <c r="K7032" s="70"/>
      <c r="L7032" s="70">
        <f>ROUND(ROUND(H7032,8)*J7032,2)</f>
        <v>24.39</v>
      </c>
    </row>
    <row r="7033" ht="15" customHeight="1" spans="1:12">
      <c r="A7033" s="65" t="s">
        <v>2710</v>
      </c>
      <c r="B7033" s="66" t="s">
        <v>2711</v>
      </c>
      <c r="C7033" s="66"/>
      <c r="D7033" s="65" t="s">
        <v>14</v>
      </c>
      <c r="E7033" s="65"/>
      <c r="F7033" s="65"/>
      <c r="G7033" s="65" t="s">
        <v>2392</v>
      </c>
      <c r="H7033" s="67">
        <v>2</v>
      </c>
      <c r="I7033" s="67"/>
      <c r="J7033" s="70">
        <v>32.69</v>
      </c>
      <c r="K7033" s="70"/>
      <c r="L7033" s="70">
        <f>ROUND(ROUND(H7033,8)*J7033,2)</f>
        <v>65.38</v>
      </c>
    </row>
    <row r="7034" ht="18" customHeight="1" spans="1:12">
      <c r="A7034" s="2"/>
      <c r="B7034" s="2"/>
      <c r="C7034" s="2"/>
      <c r="D7034" s="2"/>
      <c r="E7034" s="2"/>
      <c r="F7034" s="2"/>
      <c r="G7034" s="2"/>
      <c r="H7034" s="68" t="s">
        <v>2393</v>
      </c>
      <c r="I7034" s="68"/>
      <c r="J7034" s="68"/>
      <c r="K7034" s="68"/>
      <c r="L7034" s="71">
        <f>SUM(L7032:L7033)</f>
        <v>89.77</v>
      </c>
    </row>
    <row r="7035" ht="15" customHeight="1" spans="1:12">
      <c r="A7035" s="93" t="s">
        <v>4560</v>
      </c>
      <c r="B7035" s="93"/>
      <c r="C7035" s="93"/>
      <c r="D7035" s="93"/>
      <c r="E7035" s="2"/>
      <c r="F7035" s="2"/>
      <c r="G7035" s="2"/>
      <c r="H7035" s="69" t="s">
        <v>2318</v>
      </c>
      <c r="I7035" s="69"/>
      <c r="J7035" s="69"/>
      <c r="K7035" s="69"/>
      <c r="L7035" s="72">
        <v>89.77</v>
      </c>
    </row>
    <row r="7036" ht="2.1" customHeight="1" spans="1:12">
      <c r="A7036" s="93"/>
      <c r="B7036" s="93"/>
      <c r="C7036" s="93"/>
      <c r="D7036" s="93"/>
      <c r="E7036" s="2"/>
      <c r="F7036" s="2"/>
      <c r="G7036" s="2"/>
      <c r="H7036" s="2"/>
      <c r="I7036" s="2"/>
      <c r="J7036" s="2"/>
      <c r="K7036" s="2"/>
      <c r="L7036" s="2"/>
    </row>
    <row r="7037" ht="9.95" customHeight="1" spans="1:12">
      <c r="A7037" s="2"/>
      <c r="B7037" s="2"/>
      <c r="C7037" s="2"/>
      <c r="D7037" s="2"/>
      <c r="E7037" s="2"/>
      <c r="F7037" s="2"/>
      <c r="G7037" s="2"/>
      <c r="H7037" s="61"/>
      <c r="I7037" s="61"/>
      <c r="J7037" s="61"/>
      <c r="K7037" s="61"/>
      <c r="L7037" s="61"/>
    </row>
    <row r="7038" ht="20.1" customHeight="1" spans="1:12">
      <c r="A7038" s="62" t="s">
        <v>4561</v>
      </c>
      <c r="B7038" s="62"/>
      <c r="C7038" s="62"/>
      <c r="D7038" s="62"/>
      <c r="E7038" s="62"/>
      <c r="F7038" s="62"/>
      <c r="G7038" s="62"/>
      <c r="H7038" s="62"/>
      <c r="I7038" s="62"/>
      <c r="J7038" s="62"/>
      <c r="K7038" s="62"/>
      <c r="L7038" s="62"/>
    </row>
    <row r="7039" ht="15" customHeight="1" spans="1:12">
      <c r="A7039" s="63" t="s">
        <v>2413</v>
      </c>
      <c r="B7039" s="63"/>
      <c r="C7039" s="63"/>
      <c r="D7039" s="64" t="s">
        <v>4</v>
      </c>
      <c r="E7039" s="64"/>
      <c r="F7039" s="64"/>
      <c r="G7039" s="64" t="s">
        <v>2297</v>
      </c>
      <c r="H7039" s="64" t="s">
        <v>2298</v>
      </c>
      <c r="I7039" s="64"/>
      <c r="J7039" s="64" t="s">
        <v>2299</v>
      </c>
      <c r="K7039" s="64"/>
      <c r="L7039" s="64" t="s">
        <v>2300</v>
      </c>
    </row>
    <row r="7040" ht="15" customHeight="1" spans="1:12">
      <c r="A7040" s="65" t="s">
        <v>3099</v>
      </c>
      <c r="B7040" s="66" t="s">
        <v>3100</v>
      </c>
      <c r="C7040" s="66"/>
      <c r="D7040" s="65" t="s">
        <v>14</v>
      </c>
      <c r="E7040" s="65"/>
      <c r="F7040" s="65"/>
      <c r="G7040" s="65" t="s">
        <v>193</v>
      </c>
      <c r="H7040" s="67">
        <v>0.5</v>
      </c>
      <c r="I7040" s="67"/>
      <c r="J7040" s="70">
        <v>0.8</v>
      </c>
      <c r="K7040" s="70"/>
      <c r="L7040" s="70">
        <f>TRUNC(TRUNC(H7040,8)*J7040,2)</f>
        <v>0.4</v>
      </c>
    </row>
    <row r="7041" ht="21" customHeight="1" spans="1:12">
      <c r="A7041" s="65" t="s">
        <v>4562</v>
      </c>
      <c r="B7041" s="66" t="s">
        <v>4563</v>
      </c>
      <c r="C7041" s="66"/>
      <c r="D7041" s="65" t="s">
        <v>14</v>
      </c>
      <c r="E7041" s="65"/>
      <c r="F7041" s="65"/>
      <c r="G7041" s="65" t="s">
        <v>146</v>
      </c>
      <c r="H7041" s="67">
        <v>1.67</v>
      </c>
      <c r="I7041" s="67"/>
      <c r="J7041" s="70">
        <v>2.5</v>
      </c>
      <c r="K7041" s="70"/>
      <c r="L7041" s="70">
        <f>TRUNC(TRUNC(H7041,8)*J7041,2)</f>
        <v>4.17</v>
      </c>
    </row>
    <row r="7042" ht="15" customHeight="1" spans="1:12">
      <c r="A7042" s="2"/>
      <c r="B7042" s="2"/>
      <c r="C7042" s="2"/>
      <c r="D7042" s="2"/>
      <c r="E7042" s="2"/>
      <c r="F7042" s="2"/>
      <c r="G7042" s="2"/>
      <c r="H7042" s="68" t="s">
        <v>2424</v>
      </c>
      <c r="I7042" s="68"/>
      <c r="J7042" s="68"/>
      <c r="K7042" s="68"/>
      <c r="L7042" s="71">
        <f>SUM(L7040:L7041)</f>
        <v>4.57</v>
      </c>
    </row>
    <row r="7043" ht="15" customHeight="1" spans="1:12">
      <c r="A7043" s="63" t="s">
        <v>2389</v>
      </c>
      <c r="B7043" s="63"/>
      <c r="C7043" s="63"/>
      <c r="D7043" s="64" t="s">
        <v>4</v>
      </c>
      <c r="E7043" s="64"/>
      <c r="F7043" s="64"/>
      <c r="G7043" s="64" t="s">
        <v>2297</v>
      </c>
      <c r="H7043" s="64" t="s">
        <v>2298</v>
      </c>
      <c r="I7043" s="64"/>
      <c r="J7043" s="64" t="s">
        <v>2299</v>
      </c>
      <c r="K7043" s="64"/>
      <c r="L7043" s="64" t="s">
        <v>2300</v>
      </c>
    </row>
    <row r="7044" ht="15" customHeight="1" spans="1:12">
      <c r="A7044" s="65" t="s">
        <v>2630</v>
      </c>
      <c r="B7044" s="66" t="s">
        <v>2631</v>
      </c>
      <c r="C7044" s="66"/>
      <c r="D7044" s="65" t="s">
        <v>14</v>
      </c>
      <c r="E7044" s="65"/>
      <c r="F7044" s="65"/>
      <c r="G7044" s="65" t="s">
        <v>2392</v>
      </c>
      <c r="H7044" s="67">
        <v>0.354</v>
      </c>
      <c r="I7044" s="67"/>
      <c r="J7044" s="70">
        <v>32.27</v>
      </c>
      <c r="K7044" s="70"/>
      <c r="L7044" s="70">
        <f>TRUNC(TRUNC(H7044,8)*J7044,2)</f>
        <v>11.42</v>
      </c>
    </row>
    <row r="7045" ht="15" customHeight="1" spans="1:12">
      <c r="A7045" s="65" t="s">
        <v>2395</v>
      </c>
      <c r="B7045" s="66" t="s">
        <v>2396</v>
      </c>
      <c r="C7045" s="66"/>
      <c r="D7045" s="65" t="s">
        <v>14</v>
      </c>
      <c r="E7045" s="65"/>
      <c r="F7045" s="65"/>
      <c r="G7045" s="65" t="s">
        <v>2392</v>
      </c>
      <c r="H7045" s="67">
        <v>0.177</v>
      </c>
      <c r="I7045" s="67"/>
      <c r="J7045" s="70">
        <v>23.23</v>
      </c>
      <c r="K7045" s="70"/>
      <c r="L7045" s="70">
        <f>TRUNC(TRUNC(H7045,8)*J7045,2)</f>
        <v>4.11</v>
      </c>
    </row>
    <row r="7046" ht="18" customHeight="1" spans="1:12">
      <c r="A7046" s="2"/>
      <c r="B7046" s="2"/>
      <c r="C7046" s="2"/>
      <c r="D7046" s="2"/>
      <c r="E7046" s="2"/>
      <c r="F7046" s="2"/>
      <c r="G7046" s="2"/>
      <c r="H7046" s="68" t="s">
        <v>2393</v>
      </c>
      <c r="I7046" s="68"/>
      <c r="J7046" s="68"/>
      <c r="K7046" s="68"/>
      <c r="L7046" s="71">
        <f>SUM(L7044:L7045)</f>
        <v>15.53</v>
      </c>
    </row>
    <row r="7047" ht="15" customHeight="1" spans="1:12">
      <c r="A7047" s="63" t="s">
        <v>2314</v>
      </c>
      <c r="B7047" s="63"/>
      <c r="C7047" s="63"/>
      <c r="D7047" s="64" t="s">
        <v>4</v>
      </c>
      <c r="E7047" s="64"/>
      <c r="F7047" s="64"/>
      <c r="G7047" s="64" t="s">
        <v>2297</v>
      </c>
      <c r="H7047" s="64" t="s">
        <v>2298</v>
      </c>
      <c r="I7047" s="64"/>
      <c r="J7047" s="64" t="s">
        <v>2299</v>
      </c>
      <c r="K7047" s="64"/>
      <c r="L7047" s="64" t="s">
        <v>2300</v>
      </c>
    </row>
    <row r="7048" ht="29.1" customHeight="1" spans="1:12">
      <c r="A7048" s="65" t="s">
        <v>4564</v>
      </c>
      <c r="B7048" s="66" t="s">
        <v>4565</v>
      </c>
      <c r="C7048" s="66"/>
      <c r="D7048" s="65" t="s">
        <v>14</v>
      </c>
      <c r="E7048" s="65"/>
      <c r="F7048" s="65"/>
      <c r="G7048" s="65" t="s">
        <v>51</v>
      </c>
      <c r="H7048" s="67">
        <v>0.031</v>
      </c>
      <c r="I7048" s="67"/>
      <c r="J7048" s="70">
        <v>783.86</v>
      </c>
      <c r="K7048" s="70"/>
      <c r="L7048" s="70">
        <f>TRUNC(TRUNC(H7048,8)*J7048,2)</f>
        <v>24.29</v>
      </c>
    </row>
    <row r="7049" ht="15" customHeight="1" spans="1:12">
      <c r="A7049" s="2"/>
      <c r="B7049" s="2"/>
      <c r="C7049" s="2"/>
      <c r="D7049" s="2"/>
      <c r="E7049" s="2"/>
      <c r="F7049" s="2"/>
      <c r="G7049" s="2"/>
      <c r="H7049" s="68" t="s">
        <v>2317</v>
      </c>
      <c r="I7049" s="68"/>
      <c r="J7049" s="68"/>
      <c r="K7049" s="68"/>
      <c r="L7049" s="71">
        <f>SUM(L7048:L7048)</f>
        <v>24.29</v>
      </c>
    </row>
    <row r="7050" ht="15" customHeight="1" spans="1:12">
      <c r="A7050" s="2"/>
      <c r="B7050" s="2"/>
      <c r="C7050" s="2"/>
      <c r="D7050" s="2"/>
      <c r="E7050" s="2"/>
      <c r="F7050" s="2"/>
      <c r="G7050" s="2"/>
      <c r="H7050" s="69" t="s">
        <v>2318</v>
      </c>
      <c r="I7050" s="69"/>
      <c r="J7050" s="69"/>
      <c r="K7050" s="69"/>
      <c r="L7050" s="72">
        <f>SUM(L7042,L7046,L7049)</f>
        <v>44.39</v>
      </c>
    </row>
    <row r="7051" ht="9.95" customHeight="1" spans="1:12">
      <c r="A7051" s="2"/>
      <c r="B7051" s="2"/>
      <c r="C7051" s="2"/>
      <c r="D7051" s="2"/>
      <c r="E7051" s="2"/>
      <c r="F7051" s="2"/>
      <c r="G7051" s="2"/>
      <c r="H7051" s="61"/>
      <c r="I7051" s="61"/>
      <c r="J7051" s="61"/>
      <c r="K7051" s="61"/>
      <c r="L7051" s="61"/>
    </row>
    <row r="7052" ht="27" customHeight="1" spans="1:12">
      <c r="A7052" s="62" t="s">
        <v>4566</v>
      </c>
      <c r="B7052" s="62"/>
      <c r="C7052" s="62"/>
      <c r="D7052" s="62"/>
      <c r="E7052" s="62"/>
      <c r="F7052" s="62"/>
      <c r="G7052" s="62"/>
      <c r="H7052" s="62"/>
      <c r="I7052" s="62"/>
      <c r="J7052" s="62"/>
      <c r="K7052" s="62"/>
      <c r="L7052" s="62"/>
    </row>
    <row r="7053" ht="15" customHeight="1" spans="1:12">
      <c r="A7053" s="63" t="s">
        <v>2381</v>
      </c>
      <c r="B7053" s="63"/>
      <c r="C7053" s="63"/>
      <c r="D7053" s="64" t="s">
        <v>4</v>
      </c>
      <c r="E7053" s="64"/>
      <c r="F7053" s="64"/>
      <c r="G7053" s="64" t="s">
        <v>2297</v>
      </c>
      <c r="H7053" s="64" t="s">
        <v>2298</v>
      </c>
      <c r="I7053" s="64"/>
      <c r="J7053" s="64" t="s">
        <v>2299</v>
      </c>
      <c r="K7053" s="64"/>
      <c r="L7053" s="64" t="s">
        <v>2300</v>
      </c>
    </row>
    <row r="7054" ht="38.1" customHeight="1" spans="1:12">
      <c r="A7054" s="65" t="s">
        <v>4567</v>
      </c>
      <c r="B7054" s="66" t="s">
        <v>4568</v>
      </c>
      <c r="C7054" s="66"/>
      <c r="D7054" s="65" t="s">
        <v>14</v>
      </c>
      <c r="E7054" s="65"/>
      <c r="F7054" s="65"/>
      <c r="G7054" s="65" t="s">
        <v>2384</v>
      </c>
      <c r="H7054" s="67">
        <v>0.0759</v>
      </c>
      <c r="I7054" s="67"/>
      <c r="J7054" s="70">
        <v>1.64</v>
      </c>
      <c r="K7054" s="70"/>
      <c r="L7054" s="70">
        <f>TRUNC(TRUNC(H7054,8)*J7054,2)</f>
        <v>0.12</v>
      </c>
    </row>
    <row r="7055" ht="38.1" customHeight="1" spans="1:12">
      <c r="A7055" s="65" t="s">
        <v>4569</v>
      </c>
      <c r="B7055" s="66" t="s">
        <v>4570</v>
      </c>
      <c r="C7055" s="66"/>
      <c r="D7055" s="65" t="s">
        <v>14</v>
      </c>
      <c r="E7055" s="65"/>
      <c r="F7055" s="65"/>
      <c r="G7055" s="65" t="s">
        <v>2387</v>
      </c>
      <c r="H7055" s="67">
        <v>0.0254</v>
      </c>
      <c r="I7055" s="67"/>
      <c r="J7055" s="70">
        <v>5.88</v>
      </c>
      <c r="K7055" s="70"/>
      <c r="L7055" s="70">
        <f>TRUNC(TRUNC(H7055,8)*J7055,2)</f>
        <v>0.14</v>
      </c>
    </row>
    <row r="7056" ht="29.1" customHeight="1" spans="1:12">
      <c r="A7056" s="65" t="s">
        <v>4571</v>
      </c>
      <c r="B7056" s="66" t="s">
        <v>4572</v>
      </c>
      <c r="C7056" s="66"/>
      <c r="D7056" s="65" t="s">
        <v>14</v>
      </c>
      <c r="E7056" s="65"/>
      <c r="F7056" s="65"/>
      <c r="G7056" s="65" t="s">
        <v>2384</v>
      </c>
      <c r="H7056" s="67">
        <v>0.2164</v>
      </c>
      <c r="I7056" s="67"/>
      <c r="J7056" s="70">
        <v>0.52</v>
      </c>
      <c r="K7056" s="70"/>
      <c r="L7056" s="70">
        <f>TRUNC(TRUNC(H7056,8)*J7056,2)</f>
        <v>0.11</v>
      </c>
    </row>
    <row r="7057" ht="29.1" customHeight="1" spans="1:12">
      <c r="A7057" s="65" t="s">
        <v>4573</v>
      </c>
      <c r="B7057" s="66" t="s">
        <v>4574</v>
      </c>
      <c r="C7057" s="66"/>
      <c r="D7057" s="65" t="s">
        <v>14</v>
      </c>
      <c r="E7057" s="65"/>
      <c r="F7057" s="65"/>
      <c r="G7057" s="65" t="s">
        <v>2387</v>
      </c>
      <c r="H7057" s="67">
        <v>0.0903</v>
      </c>
      <c r="I7057" s="67"/>
      <c r="J7057" s="70">
        <v>3.6</v>
      </c>
      <c r="K7057" s="70"/>
      <c r="L7057" s="70">
        <f>TRUNC(TRUNC(H7057,8)*J7057,2)</f>
        <v>0.32</v>
      </c>
    </row>
    <row r="7058" ht="18" customHeight="1" spans="1:12">
      <c r="A7058" s="2"/>
      <c r="B7058" s="2"/>
      <c r="C7058" s="2"/>
      <c r="D7058" s="2"/>
      <c r="E7058" s="2"/>
      <c r="F7058" s="2"/>
      <c r="G7058" s="2"/>
      <c r="H7058" s="68" t="s">
        <v>2388</v>
      </c>
      <c r="I7058" s="68"/>
      <c r="J7058" s="68"/>
      <c r="K7058" s="68"/>
      <c r="L7058" s="71">
        <f>SUM(L7054:L7057)</f>
        <v>0.69</v>
      </c>
    </row>
    <row r="7059" ht="15" customHeight="1" spans="1:12">
      <c r="A7059" s="63" t="s">
        <v>2413</v>
      </c>
      <c r="B7059" s="63"/>
      <c r="C7059" s="63"/>
      <c r="D7059" s="64" t="s">
        <v>4</v>
      </c>
      <c r="E7059" s="64"/>
      <c r="F7059" s="64"/>
      <c r="G7059" s="64" t="s">
        <v>2297</v>
      </c>
      <c r="H7059" s="64" t="s">
        <v>2298</v>
      </c>
      <c r="I7059" s="64"/>
      <c r="J7059" s="64" t="s">
        <v>2299</v>
      </c>
      <c r="K7059" s="64"/>
      <c r="L7059" s="64" t="s">
        <v>2300</v>
      </c>
    </row>
    <row r="7060" ht="15" customHeight="1" spans="1:12">
      <c r="A7060" s="65" t="s">
        <v>4575</v>
      </c>
      <c r="B7060" s="66" t="s">
        <v>4576</v>
      </c>
      <c r="C7060" s="66"/>
      <c r="D7060" s="65" t="s">
        <v>14</v>
      </c>
      <c r="E7060" s="65"/>
      <c r="F7060" s="65"/>
      <c r="G7060" s="65" t="s">
        <v>2732</v>
      </c>
      <c r="H7060" s="67">
        <v>0.0125</v>
      </c>
      <c r="I7060" s="67"/>
      <c r="J7060" s="70">
        <v>20.28</v>
      </c>
      <c r="K7060" s="70"/>
      <c r="L7060" s="70">
        <f>TRUNC(TRUNC(H7060,8)*J7060,2)</f>
        <v>0.25</v>
      </c>
    </row>
    <row r="7061" ht="21" customHeight="1" spans="1:12">
      <c r="A7061" s="65" t="s">
        <v>4577</v>
      </c>
      <c r="B7061" s="66" t="s">
        <v>4578</v>
      </c>
      <c r="C7061" s="66"/>
      <c r="D7061" s="65" t="s">
        <v>14</v>
      </c>
      <c r="E7061" s="65"/>
      <c r="F7061" s="65"/>
      <c r="G7061" s="65" t="s">
        <v>193</v>
      </c>
      <c r="H7061" s="67">
        <v>10</v>
      </c>
      <c r="I7061" s="67"/>
      <c r="J7061" s="70">
        <v>4.26</v>
      </c>
      <c r="K7061" s="70"/>
      <c r="L7061" s="70">
        <f>TRUNC(TRUNC(H7061,8)*J7061,2)</f>
        <v>42.6</v>
      </c>
    </row>
    <row r="7062" ht="29.1" customHeight="1" spans="1:12">
      <c r="A7062" s="65" t="s">
        <v>4579</v>
      </c>
      <c r="B7062" s="66" t="s">
        <v>4580</v>
      </c>
      <c r="C7062" s="66"/>
      <c r="D7062" s="65" t="s">
        <v>14</v>
      </c>
      <c r="E7062" s="65"/>
      <c r="F7062" s="65"/>
      <c r="G7062" s="65" t="s">
        <v>193</v>
      </c>
      <c r="H7062" s="67">
        <v>20</v>
      </c>
      <c r="I7062" s="67"/>
      <c r="J7062" s="70">
        <v>0.38</v>
      </c>
      <c r="K7062" s="70"/>
      <c r="L7062" s="70">
        <f>TRUNC(TRUNC(H7062,8)*J7062,2)</f>
        <v>7.6</v>
      </c>
    </row>
    <row r="7063" ht="21" customHeight="1" spans="1:12">
      <c r="A7063" s="65" t="s">
        <v>4562</v>
      </c>
      <c r="B7063" s="66" t="s">
        <v>4563</v>
      </c>
      <c r="C7063" s="66"/>
      <c r="D7063" s="65" t="s">
        <v>14</v>
      </c>
      <c r="E7063" s="65"/>
      <c r="F7063" s="65"/>
      <c r="G7063" s="65" t="s">
        <v>146</v>
      </c>
      <c r="H7063" s="67">
        <v>1.67</v>
      </c>
      <c r="I7063" s="67"/>
      <c r="J7063" s="70">
        <v>2.5</v>
      </c>
      <c r="K7063" s="70"/>
      <c r="L7063" s="70">
        <f>TRUNC(TRUNC(H7063,8)*J7063,2)</f>
        <v>4.17</v>
      </c>
    </row>
    <row r="7064" ht="15" customHeight="1" spans="1:12">
      <c r="A7064" s="65" t="s">
        <v>4437</v>
      </c>
      <c r="B7064" s="66" t="s">
        <v>4438</v>
      </c>
      <c r="C7064" s="66"/>
      <c r="D7064" s="65" t="s">
        <v>14</v>
      </c>
      <c r="E7064" s="65"/>
      <c r="F7064" s="65"/>
      <c r="G7064" s="65" t="s">
        <v>2732</v>
      </c>
      <c r="H7064" s="67">
        <v>0.04</v>
      </c>
      <c r="I7064" s="67"/>
      <c r="J7064" s="70">
        <v>8.89</v>
      </c>
      <c r="K7064" s="70"/>
      <c r="L7064" s="70">
        <f>TRUNC(TRUNC(H7064,8)*J7064,2)</f>
        <v>0.35</v>
      </c>
    </row>
    <row r="7065" ht="15" customHeight="1" spans="1:12">
      <c r="A7065" s="2"/>
      <c r="B7065" s="2"/>
      <c r="C7065" s="2"/>
      <c r="D7065" s="2"/>
      <c r="E7065" s="2"/>
      <c r="F7065" s="2"/>
      <c r="G7065" s="2"/>
      <c r="H7065" s="68" t="s">
        <v>2424</v>
      </c>
      <c r="I7065" s="68"/>
      <c r="J7065" s="68"/>
      <c r="K7065" s="68"/>
      <c r="L7065" s="71">
        <f>SUM(L7060:L7064)</f>
        <v>54.97</v>
      </c>
    </row>
    <row r="7066" ht="15" customHeight="1" spans="1:12">
      <c r="A7066" s="63" t="s">
        <v>2389</v>
      </c>
      <c r="B7066" s="63"/>
      <c r="C7066" s="63"/>
      <c r="D7066" s="64" t="s">
        <v>4</v>
      </c>
      <c r="E7066" s="64"/>
      <c r="F7066" s="64"/>
      <c r="G7066" s="64" t="s">
        <v>2297</v>
      </c>
      <c r="H7066" s="64" t="s">
        <v>2298</v>
      </c>
      <c r="I7066" s="64"/>
      <c r="J7066" s="64" t="s">
        <v>2299</v>
      </c>
      <c r="K7066" s="64"/>
      <c r="L7066" s="64" t="s">
        <v>2300</v>
      </c>
    </row>
    <row r="7067" ht="21" customHeight="1" spans="1:12">
      <c r="A7067" s="65" t="s">
        <v>3072</v>
      </c>
      <c r="B7067" s="66" t="s">
        <v>3073</v>
      </c>
      <c r="C7067" s="66"/>
      <c r="D7067" s="65" t="s">
        <v>14</v>
      </c>
      <c r="E7067" s="65"/>
      <c r="F7067" s="65"/>
      <c r="G7067" s="65" t="s">
        <v>2392</v>
      </c>
      <c r="H7067" s="67">
        <v>1.0956</v>
      </c>
      <c r="I7067" s="67"/>
      <c r="J7067" s="70">
        <v>32.1</v>
      </c>
      <c r="K7067" s="70"/>
      <c r="L7067" s="70">
        <f>TRUNC(TRUNC(H7067,8)*J7067,2)</f>
        <v>35.16</v>
      </c>
    </row>
    <row r="7068" ht="15" customHeight="1" spans="1:12">
      <c r="A7068" s="65" t="s">
        <v>2395</v>
      </c>
      <c r="B7068" s="66" t="s">
        <v>2396</v>
      </c>
      <c r="C7068" s="66"/>
      <c r="D7068" s="65" t="s">
        <v>14</v>
      </c>
      <c r="E7068" s="65"/>
      <c r="F7068" s="65"/>
      <c r="G7068" s="65" t="s">
        <v>2392</v>
      </c>
      <c r="H7068" s="67">
        <v>0.4972</v>
      </c>
      <c r="I7068" s="67"/>
      <c r="J7068" s="70">
        <v>23.23</v>
      </c>
      <c r="K7068" s="70"/>
      <c r="L7068" s="70">
        <f>TRUNC(TRUNC(H7068,8)*J7068,2)</f>
        <v>11.54</v>
      </c>
    </row>
    <row r="7069" ht="18" customHeight="1" spans="1:12">
      <c r="A7069" s="2"/>
      <c r="B7069" s="2"/>
      <c r="C7069" s="2"/>
      <c r="D7069" s="2"/>
      <c r="E7069" s="2"/>
      <c r="F7069" s="2"/>
      <c r="G7069" s="2"/>
      <c r="H7069" s="68" t="s">
        <v>2393</v>
      </c>
      <c r="I7069" s="68"/>
      <c r="J7069" s="68"/>
      <c r="K7069" s="68"/>
      <c r="L7069" s="71">
        <f>SUM(L7067:L7068)</f>
        <v>46.7</v>
      </c>
    </row>
    <row r="7070" ht="15" customHeight="1" spans="1:12">
      <c r="A7070" s="2"/>
      <c r="B7070" s="2"/>
      <c r="C7070" s="2"/>
      <c r="D7070" s="2"/>
      <c r="E7070" s="2"/>
      <c r="F7070" s="2"/>
      <c r="G7070" s="2"/>
      <c r="H7070" s="69" t="s">
        <v>2318</v>
      </c>
      <c r="I7070" s="69"/>
      <c r="J7070" s="69"/>
      <c r="K7070" s="69"/>
      <c r="L7070" s="72">
        <f>SUM(L7058,L7065,L7069)</f>
        <v>102.36</v>
      </c>
    </row>
    <row r="7071" ht="9.95" customHeight="1" spans="1:12">
      <c r="A7071" s="2"/>
      <c r="B7071" s="2"/>
      <c r="C7071" s="2"/>
      <c r="D7071" s="2"/>
      <c r="E7071" s="2"/>
      <c r="F7071" s="2"/>
      <c r="G7071" s="2"/>
      <c r="H7071" s="61"/>
      <c r="I7071" s="61"/>
      <c r="J7071" s="61"/>
      <c r="K7071" s="61"/>
      <c r="L7071" s="61"/>
    </row>
    <row r="7072" ht="20.1" customHeight="1" spans="1:12">
      <c r="A7072" s="62" t="s">
        <v>4581</v>
      </c>
      <c r="B7072" s="62"/>
      <c r="C7072" s="62"/>
      <c r="D7072" s="62"/>
      <c r="E7072" s="62"/>
      <c r="F7072" s="62"/>
      <c r="G7072" s="62"/>
      <c r="H7072" s="62"/>
      <c r="I7072" s="62"/>
      <c r="J7072" s="62"/>
      <c r="K7072" s="62"/>
      <c r="L7072" s="62"/>
    </row>
    <row r="7073" ht="15" customHeight="1" spans="1:12">
      <c r="A7073" s="63" t="s">
        <v>2413</v>
      </c>
      <c r="B7073" s="63"/>
      <c r="C7073" s="63"/>
      <c r="D7073" s="64" t="s">
        <v>4</v>
      </c>
      <c r="E7073" s="64"/>
      <c r="F7073" s="64"/>
      <c r="G7073" s="64" t="s">
        <v>2297</v>
      </c>
      <c r="H7073" s="64" t="s">
        <v>2298</v>
      </c>
      <c r="I7073" s="64"/>
      <c r="J7073" s="64" t="s">
        <v>2299</v>
      </c>
      <c r="K7073" s="64"/>
      <c r="L7073" s="64" t="s">
        <v>2300</v>
      </c>
    </row>
    <row r="7074" ht="15" customHeight="1" spans="1:12">
      <c r="A7074" s="65" t="s">
        <v>3181</v>
      </c>
      <c r="B7074" s="66" t="s">
        <v>3182</v>
      </c>
      <c r="C7074" s="66"/>
      <c r="D7074" s="65" t="s">
        <v>14</v>
      </c>
      <c r="E7074" s="65"/>
      <c r="F7074" s="65"/>
      <c r="G7074" s="65" t="s">
        <v>193</v>
      </c>
      <c r="H7074" s="67">
        <v>9.13</v>
      </c>
      <c r="I7074" s="67"/>
      <c r="J7074" s="70">
        <v>2.61</v>
      </c>
      <c r="K7074" s="70"/>
      <c r="L7074" s="70">
        <f>TRUNC(TRUNC(H7074,8)*J7074,2)</f>
        <v>23.82</v>
      </c>
    </row>
    <row r="7075" ht="21" customHeight="1" spans="1:12">
      <c r="A7075" s="65" t="s">
        <v>4582</v>
      </c>
      <c r="B7075" s="66" t="s">
        <v>4583</v>
      </c>
      <c r="C7075" s="66"/>
      <c r="D7075" s="65" t="s">
        <v>14</v>
      </c>
      <c r="E7075" s="65"/>
      <c r="F7075" s="65"/>
      <c r="G7075" s="65" t="s">
        <v>41</v>
      </c>
      <c r="H7075" s="67">
        <v>1.13264</v>
      </c>
      <c r="I7075" s="67"/>
      <c r="J7075" s="70">
        <v>94.02</v>
      </c>
      <c r="K7075" s="70"/>
      <c r="L7075" s="70">
        <f>TRUNC(TRUNC(H7075,8)*J7075,2)</f>
        <v>106.49</v>
      </c>
    </row>
    <row r="7076" ht="15" customHeight="1" spans="1:12">
      <c r="A7076" s="65" t="s">
        <v>4318</v>
      </c>
      <c r="B7076" s="66" t="s">
        <v>4319</v>
      </c>
      <c r="C7076" s="66"/>
      <c r="D7076" s="65" t="s">
        <v>14</v>
      </c>
      <c r="E7076" s="65"/>
      <c r="F7076" s="65"/>
      <c r="G7076" s="65" t="s">
        <v>193</v>
      </c>
      <c r="H7076" s="67">
        <v>0.141</v>
      </c>
      <c r="I7076" s="67"/>
      <c r="J7076" s="70">
        <v>4.99</v>
      </c>
      <c r="K7076" s="70"/>
      <c r="L7076" s="70">
        <f>TRUNC(TRUNC(H7076,8)*J7076,2)</f>
        <v>0.7</v>
      </c>
    </row>
    <row r="7077" ht="15" customHeight="1" spans="1:12">
      <c r="A7077" s="2"/>
      <c r="B7077" s="2"/>
      <c r="C7077" s="2"/>
      <c r="D7077" s="2"/>
      <c r="E7077" s="2"/>
      <c r="F7077" s="2"/>
      <c r="G7077" s="2"/>
      <c r="H7077" s="68" t="s">
        <v>2424</v>
      </c>
      <c r="I7077" s="68"/>
      <c r="J7077" s="68"/>
      <c r="K7077" s="68"/>
      <c r="L7077" s="71">
        <f>SUM(L7074:L7076)</f>
        <v>131.01</v>
      </c>
    </row>
    <row r="7078" ht="15" customHeight="1" spans="1:12">
      <c r="A7078" s="63" t="s">
        <v>2389</v>
      </c>
      <c r="B7078" s="63"/>
      <c r="C7078" s="63"/>
      <c r="D7078" s="64" t="s">
        <v>4</v>
      </c>
      <c r="E7078" s="64"/>
      <c r="F7078" s="64"/>
      <c r="G7078" s="64" t="s">
        <v>2297</v>
      </c>
      <c r="H7078" s="64" t="s">
        <v>2298</v>
      </c>
      <c r="I7078" s="64"/>
      <c r="J7078" s="64" t="s">
        <v>2299</v>
      </c>
      <c r="K7078" s="64"/>
      <c r="L7078" s="64" t="s">
        <v>2300</v>
      </c>
    </row>
    <row r="7079" ht="21" customHeight="1" spans="1:12">
      <c r="A7079" s="65" t="s">
        <v>4322</v>
      </c>
      <c r="B7079" s="66" t="s">
        <v>4323</v>
      </c>
      <c r="C7079" s="66"/>
      <c r="D7079" s="65" t="s">
        <v>14</v>
      </c>
      <c r="E7079" s="65"/>
      <c r="F7079" s="65"/>
      <c r="G7079" s="65" t="s">
        <v>2392</v>
      </c>
      <c r="H7079" s="67">
        <v>1.1136</v>
      </c>
      <c r="I7079" s="67"/>
      <c r="J7079" s="70">
        <v>32.1</v>
      </c>
      <c r="K7079" s="70"/>
      <c r="L7079" s="70">
        <f>TRUNC(TRUNC(H7079,8)*J7079,2)</f>
        <v>35.74</v>
      </c>
    </row>
    <row r="7080" ht="15" customHeight="1" spans="1:12">
      <c r="A7080" s="65" t="s">
        <v>2395</v>
      </c>
      <c r="B7080" s="66" t="s">
        <v>2396</v>
      </c>
      <c r="C7080" s="66"/>
      <c r="D7080" s="65" t="s">
        <v>14</v>
      </c>
      <c r="E7080" s="65"/>
      <c r="F7080" s="65"/>
      <c r="G7080" s="65" t="s">
        <v>2392</v>
      </c>
      <c r="H7080" s="67">
        <v>0.249</v>
      </c>
      <c r="I7080" s="67"/>
      <c r="J7080" s="70">
        <v>23.23</v>
      </c>
      <c r="K7080" s="70"/>
      <c r="L7080" s="70">
        <f>TRUNC(TRUNC(H7080,8)*J7080,2)</f>
        <v>5.78</v>
      </c>
    </row>
    <row r="7081" ht="18" customHeight="1" spans="1:12">
      <c r="A7081" s="2"/>
      <c r="B7081" s="2"/>
      <c r="C7081" s="2"/>
      <c r="D7081" s="2"/>
      <c r="E7081" s="2"/>
      <c r="F7081" s="2"/>
      <c r="G7081" s="2"/>
      <c r="H7081" s="68" t="s">
        <v>2393</v>
      </c>
      <c r="I7081" s="68"/>
      <c r="J7081" s="68"/>
      <c r="K7081" s="68"/>
      <c r="L7081" s="71">
        <f>SUM(L7079:L7080)</f>
        <v>41.52</v>
      </c>
    </row>
    <row r="7082" ht="15" customHeight="1" spans="1:12">
      <c r="A7082" s="2"/>
      <c r="B7082" s="2"/>
      <c r="C7082" s="2"/>
      <c r="D7082" s="2"/>
      <c r="E7082" s="2"/>
      <c r="F7082" s="2"/>
      <c r="G7082" s="2"/>
      <c r="H7082" s="69" t="s">
        <v>2318</v>
      </c>
      <c r="I7082" s="69"/>
      <c r="J7082" s="69"/>
      <c r="K7082" s="69"/>
      <c r="L7082" s="72">
        <f>SUM(L7077,L7081)</f>
        <v>172.53</v>
      </c>
    </row>
    <row r="7083" ht="9.95" customHeight="1" spans="1:12">
      <c r="A7083" s="2"/>
      <c r="B7083" s="2"/>
      <c r="C7083" s="2"/>
      <c r="D7083" s="2"/>
      <c r="E7083" s="2"/>
      <c r="F7083" s="2"/>
      <c r="G7083" s="2"/>
      <c r="H7083" s="61"/>
      <c r="I7083" s="61"/>
      <c r="J7083" s="61"/>
      <c r="K7083" s="61"/>
      <c r="L7083" s="61"/>
    </row>
    <row r="7084" ht="20.1" customHeight="1" spans="1:12">
      <c r="A7084" s="62" t="s">
        <v>4584</v>
      </c>
      <c r="B7084" s="62"/>
      <c r="C7084" s="62"/>
      <c r="D7084" s="62"/>
      <c r="E7084" s="62"/>
      <c r="F7084" s="62"/>
      <c r="G7084" s="62"/>
      <c r="H7084" s="62"/>
      <c r="I7084" s="62"/>
      <c r="J7084" s="62"/>
      <c r="K7084" s="62"/>
      <c r="L7084" s="62"/>
    </row>
    <row r="7085" ht="15" customHeight="1" spans="1:12">
      <c r="A7085" s="63" t="s">
        <v>2413</v>
      </c>
      <c r="B7085" s="63"/>
      <c r="C7085" s="63"/>
      <c r="D7085" s="64" t="s">
        <v>4</v>
      </c>
      <c r="E7085" s="64"/>
      <c r="F7085" s="64"/>
      <c r="G7085" s="64" t="s">
        <v>2297</v>
      </c>
      <c r="H7085" s="64" t="s">
        <v>2298</v>
      </c>
      <c r="I7085" s="64"/>
      <c r="J7085" s="64" t="s">
        <v>2299</v>
      </c>
      <c r="K7085" s="64"/>
      <c r="L7085" s="64" t="s">
        <v>2300</v>
      </c>
    </row>
    <row r="7086" ht="15" customHeight="1" spans="1:12">
      <c r="A7086" s="65" t="s">
        <v>3181</v>
      </c>
      <c r="B7086" s="66" t="s">
        <v>3182</v>
      </c>
      <c r="C7086" s="66"/>
      <c r="D7086" s="65" t="s">
        <v>14</v>
      </c>
      <c r="E7086" s="65"/>
      <c r="F7086" s="65"/>
      <c r="G7086" s="65" t="s">
        <v>193</v>
      </c>
      <c r="H7086" s="67">
        <v>9.13</v>
      </c>
      <c r="I7086" s="67"/>
      <c r="J7086" s="70">
        <v>2.61</v>
      </c>
      <c r="K7086" s="70"/>
      <c r="L7086" s="70">
        <f>TRUNC(TRUNC(H7086,8)*J7086,2)</f>
        <v>23.82</v>
      </c>
    </row>
    <row r="7087" ht="21" customHeight="1" spans="1:12">
      <c r="A7087" s="65" t="s">
        <v>4582</v>
      </c>
      <c r="B7087" s="66" t="s">
        <v>4583</v>
      </c>
      <c r="C7087" s="66"/>
      <c r="D7087" s="65" t="s">
        <v>14</v>
      </c>
      <c r="E7087" s="65"/>
      <c r="F7087" s="65"/>
      <c r="G7087" s="65" t="s">
        <v>41</v>
      </c>
      <c r="H7087" s="67">
        <v>1.0864</v>
      </c>
      <c r="I7087" s="67"/>
      <c r="J7087" s="70">
        <v>94.02</v>
      </c>
      <c r="K7087" s="70"/>
      <c r="L7087" s="70">
        <f>TRUNC(TRUNC(H7087,8)*J7087,2)</f>
        <v>102.14</v>
      </c>
    </row>
    <row r="7088" ht="15" customHeight="1" spans="1:12">
      <c r="A7088" s="65" t="s">
        <v>4318</v>
      </c>
      <c r="B7088" s="66" t="s">
        <v>4319</v>
      </c>
      <c r="C7088" s="66"/>
      <c r="D7088" s="65" t="s">
        <v>14</v>
      </c>
      <c r="E7088" s="65"/>
      <c r="F7088" s="65"/>
      <c r="G7088" s="65" t="s">
        <v>193</v>
      </c>
      <c r="H7088" s="67">
        <v>0.141</v>
      </c>
      <c r="I7088" s="67"/>
      <c r="J7088" s="70">
        <v>4.99</v>
      </c>
      <c r="K7088" s="70"/>
      <c r="L7088" s="70">
        <f>TRUNC(TRUNC(H7088,8)*J7088,2)</f>
        <v>0.7</v>
      </c>
    </row>
    <row r="7089" ht="15" customHeight="1" spans="1:12">
      <c r="A7089" s="2"/>
      <c r="B7089" s="2"/>
      <c r="C7089" s="2"/>
      <c r="D7089" s="2"/>
      <c r="E7089" s="2"/>
      <c r="F7089" s="2"/>
      <c r="G7089" s="2"/>
      <c r="H7089" s="68" t="s">
        <v>2424</v>
      </c>
      <c r="I7089" s="68"/>
      <c r="J7089" s="68"/>
      <c r="K7089" s="68"/>
      <c r="L7089" s="71">
        <f>SUM(L7086:L7088)</f>
        <v>126.66</v>
      </c>
    </row>
    <row r="7090" ht="15" customHeight="1" spans="1:12">
      <c r="A7090" s="63" t="s">
        <v>2389</v>
      </c>
      <c r="B7090" s="63"/>
      <c r="C7090" s="63"/>
      <c r="D7090" s="64" t="s">
        <v>4</v>
      </c>
      <c r="E7090" s="64"/>
      <c r="F7090" s="64"/>
      <c r="G7090" s="64" t="s">
        <v>2297</v>
      </c>
      <c r="H7090" s="64" t="s">
        <v>2298</v>
      </c>
      <c r="I7090" s="64"/>
      <c r="J7090" s="64" t="s">
        <v>2299</v>
      </c>
      <c r="K7090" s="64"/>
      <c r="L7090" s="64" t="s">
        <v>2300</v>
      </c>
    </row>
    <row r="7091" ht="21" customHeight="1" spans="1:12">
      <c r="A7091" s="65" t="s">
        <v>4322</v>
      </c>
      <c r="B7091" s="66" t="s">
        <v>4323</v>
      </c>
      <c r="C7091" s="66"/>
      <c r="D7091" s="65" t="s">
        <v>14</v>
      </c>
      <c r="E7091" s="65"/>
      <c r="F7091" s="65"/>
      <c r="G7091" s="65" t="s">
        <v>2392</v>
      </c>
      <c r="H7091" s="67">
        <v>0.8038</v>
      </c>
      <c r="I7091" s="67"/>
      <c r="J7091" s="70">
        <v>32.1</v>
      </c>
      <c r="K7091" s="70"/>
      <c r="L7091" s="70">
        <f>TRUNC(TRUNC(H7091,8)*J7091,2)</f>
        <v>25.8</v>
      </c>
    </row>
    <row r="7092" ht="15" customHeight="1" spans="1:12">
      <c r="A7092" s="65" t="s">
        <v>2395</v>
      </c>
      <c r="B7092" s="66" t="s">
        <v>2396</v>
      </c>
      <c r="C7092" s="66"/>
      <c r="D7092" s="65" t="s">
        <v>14</v>
      </c>
      <c r="E7092" s="65"/>
      <c r="F7092" s="65"/>
      <c r="G7092" s="65" t="s">
        <v>2392</v>
      </c>
      <c r="H7092" s="67">
        <v>0.2064</v>
      </c>
      <c r="I7092" s="67"/>
      <c r="J7092" s="70">
        <v>23.23</v>
      </c>
      <c r="K7092" s="70"/>
      <c r="L7092" s="70">
        <f>TRUNC(TRUNC(H7092,8)*J7092,2)</f>
        <v>4.79</v>
      </c>
    </row>
    <row r="7093" ht="18" customHeight="1" spans="1:12">
      <c r="A7093" s="2"/>
      <c r="B7093" s="2"/>
      <c r="C7093" s="2"/>
      <c r="D7093" s="2"/>
      <c r="E7093" s="2"/>
      <c r="F7093" s="2"/>
      <c r="G7093" s="2"/>
      <c r="H7093" s="68" t="s">
        <v>2393</v>
      </c>
      <c r="I7093" s="68"/>
      <c r="J7093" s="68"/>
      <c r="K7093" s="68"/>
      <c r="L7093" s="71">
        <f>SUM(L7091:L7092)</f>
        <v>30.59</v>
      </c>
    </row>
    <row r="7094" ht="15" customHeight="1" spans="1:12">
      <c r="A7094" s="2"/>
      <c r="B7094" s="2"/>
      <c r="C7094" s="2"/>
      <c r="D7094" s="2"/>
      <c r="E7094" s="2"/>
      <c r="F7094" s="2"/>
      <c r="G7094" s="2"/>
      <c r="H7094" s="69" t="s">
        <v>2318</v>
      </c>
      <c r="I7094" s="69"/>
      <c r="J7094" s="69"/>
      <c r="K7094" s="69"/>
      <c r="L7094" s="72">
        <f>SUM(L7089,L7093)</f>
        <v>157.25</v>
      </c>
    </row>
    <row r="7095" ht="9.95" customHeight="1" spans="1:12">
      <c r="A7095" s="2"/>
      <c r="B7095" s="2"/>
      <c r="C7095" s="2"/>
      <c r="D7095" s="2"/>
      <c r="E7095" s="2"/>
      <c r="F7095" s="2"/>
      <c r="G7095" s="2"/>
      <c r="H7095" s="61"/>
      <c r="I7095" s="61"/>
      <c r="J7095" s="61"/>
      <c r="K7095" s="61"/>
      <c r="L7095" s="61"/>
    </row>
    <row r="7096" ht="20.1" customHeight="1" spans="1:12">
      <c r="A7096" s="62" t="s">
        <v>4585</v>
      </c>
      <c r="B7096" s="62"/>
      <c r="C7096" s="62"/>
      <c r="D7096" s="62"/>
      <c r="E7096" s="62"/>
      <c r="F7096" s="62"/>
      <c r="G7096" s="62"/>
      <c r="H7096" s="62"/>
      <c r="I7096" s="62"/>
      <c r="J7096" s="62"/>
      <c r="K7096" s="62"/>
      <c r="L7096" s="62"/>
    </row>
    <row r="7097" ht="15" customHeight="1" spans="1:12">
      <c r="A7097" s="63" t="s">
        <v>2413</v>
      </c>
      <c r="B7097" s="63"/>
      <c r="C7097" s="63"/>
      <c r="D7097" s="64" t="s">
        <v>4</v>
      </c>
      <c r="E7097" s="64"/>
      <c r="F7097" s="64"/>
      <c r="G7097" s="64" t="s">
        <v>2297</v>
      </c>
      <c r="H7097" s="64" t="s">
        <v>2298</v>
      </c>
      <c r="I7097" s="64"/>
      <c r="J7097" s="64" t="s">
        <v>2299</v>
      </c>
      <c r="K7097" s="64"/>
      <c r="L7097" s="64" t="s">
        <v>2300</v>
      </c>
    </row>
    <row r="7098" ht="15" customHeight="1" spans="1:12">
      <c r="A7098" s="65" t="s">
        <v>3181</v>
      </c>
      <c r="B7098" s="66" t="s">
        <v>3182</v>
      </c>
      <c r="C7098" s="66"/>
      <c r="D7098" s="65" t="s">
        <v>14</v>
      </c>
      <c r="E7098" s="65"/>
      <c r="F7098" s="65"/>
      <c r="G7098" s="65" t="s">
        <v>193</v>
      </c>
      <c r="H7098" s="67">
        <v>9.13</v>
      </c>
      <c r="I7098" s="67"/>
      <c r="J7098" s="70">
        <v>2.61</v>
      </c>
      <c r="K7098" s="70"/>
      <c r="L7098" s="70">
        <f>TRUNC(TRUNC(H7098,8)*J7098,2)</f>
        <v>23.82</v>
      </c>
    </row>
    <row r="7099" ht="21" customHeight="1" spans="1:12">
      <c r="A7099" s="65" t="s">
        <v>4582</v>
      </c>
      <c r="B7099" s="66" t="s">
        <v>4583</v>
      </c>
      <c r="C7099" s="66"/>
      <c r="D7099" s="65" t="s">
        <v>14</v>
      </c>
      <c r="E7099" s="65"/>
      <c r="F7099" s="65"/>
      <c r="G7099" s="65" t="s">
        <v>41</v>
      </c>
      <c r="H7099" s="67">
        <v>1.069</v>
      </c>
      <c r="I7099" s="67"/>
      <c r="J7099" s="70">
        <v>94.02</v>
      </c>
      <c r="K7099" s="70"/>
      <c r="L7099" s="70">
        <f>TRUNC(TRUNC(H7099,8)*J7099,2)</f>
        <v>100.5</v>
      </c>
    </row>
    <row r="7100" ht="15" customHeight="1" spans="1:12">
      <c r="A7100" s="65" t="s">
        <v>4318</v>
      </c>
      <c r="B7100" s="66" t="s">
        <v>4319</v>
      </c>
      <c r="C7100" s="66"/>
      <c r="D7100" s="65" t="s">
        <v>14</v>
      </c>
      <c r="E7100" s="65"/>
      <c r="F7100" s="65"/>
      <c r="G7100" s="65" t="s">
        <v>193</v>
      </c>
      <c r="H7100" s="67">
        <v>0.141</v>
      </c>
      <c r="I7100" s="67"/>
      <c r="J7100" s="70">
        <v>4.99</v>
      </c>
      <c r="K7100" s="70"/>
      <c r="L7100" s="70">
        <f>TRUNC(TRUNC(H7100,8)*J7100,2)</f>
        <v>0.7</v>
      </c>
    </row>
    <row r="7101" ht="15" customHeight="1" spans="1:12">
      <c r="A7101" s="2"/>
      <c r="B7101" s="2"/>
      <c r="C7101" s="2"/>
      <c r="D7101" s="2"/>
      <c r="E7101" s="2"/>
      <c r="F7101" s="2"/>
      <c r="G7101" s="2"/>
      <c r="H7101" s="68" t="s">
        <v>2424</v>
      </c>
      <c r="I7101" s="68"/>
      <c r="J7101" s="68"/>
      <c r="K7101" s="68"/>
      <c r="L7101" s="71">
        <f>SUM(L7098:L7100)</f>
        <v>125.02</v>
      </c>
    </row>
    <row r="7102" ht="15" customHeight="1" spans="1:12">
      <c r="A7102" s="63" t="s">
        <v>2389</v>
      </c>
      <c r="B7102" s="63"/>
      <c r="C7102" s="63"/>
      <c r="D7102" s="64" t="s">
        <v>4</v>
      </c>
      <c r="E7102" s="64"/>
      <c r="F7102" s="64"/>
      <c r="G7102" s="64" t="s">
        <v>2297</v>
      </c>
      <c r="H7102" s="64" t="s">
        <v>2298</v>
      </c>
      <c r="I7102" s="64"/>
      <c r="J7102" s="64" t="s">
        <v>2299</v>
      </c>
      <c r="K7102" s="64"/>
      <c r="L7102" s="64" t="s">
        <v>2300</v>
      </c>
    </row>
    <row r="7103" ht="21" customHeight="1" spans="1:12">
      <c r="A7103" s="65" t="s">
        <v>4322</v>
      </c>
      <c r="B7103" s="66" t="s">
        <v>4323</v>
      </c>
      <c r="C7103" s="66"/>
      <c r="D7103" s="65" t="s">
        <v>14</v>
      </c>
      <c r="E7103" s="65"/>
      <c r="F7103" s="65"/>
      <c r="G7103" s="65" t="s">
        <v>2392</v>
      </c>
      <c r="H7103" s="67">
        <v>0.5203</v>
      </c>
      <c r="I7103" s="67"/>
      <c r="J7103" s="70">
        <v>32.1</v>
      </c>
      <c r="K7103" s="70"/>
      <c r="L7103" s="70">
        <f>TRUNC(TRUNC(H7103,8)*J7103,2)</f>
        <v>16.7</v>
      </c>
    </row>
    <row r="7104" ht="15" customHeight="1" spans="1:12">
      <c r="A7104" s="65" t="s">
        <v>2395</v>
      </c>
      <c r="B7104" s="66" t="s">
        <v>2396</v>
      </c>
      <c r="C7104" s="66"/>
      <c r="D7104" s="65" t="s">
        <v>14</v>
      </c>
      <c r="E7104" s="65"/>
      <c r="F7104" s="65"/>
      <c r="G7104" s="65" t="s">
        <v>2392</v>
      </c>
      <c r="H7104" s="67">
        <v>0.1674</v>
      </c>
      <c r="I7104" s="67"/>
      <c r="J7104" s="70">
        <v>23.23</v>
      </c>
      <c r="K7104" s="70"/>
      <c r="L7104" s="70">
        <f>TRUNC(TRUNC(H7104,8)*J7104,2)</f>
        <v>3.88</v>
      </c>
    </row>
    <row r="7105" ht="18" customHeight="1" spans="1:12">
      <c r="A7105" s="2"/>
      <c r="B7105" s="2"/>
      <c r="C7105" s="2"/>
      <c r="D7105" s="2"/>
      <c r="E7105" s="2"/>
      <c r="F7105" s="2"/>
      <c r="G7105" s="2"/>
      <c r="H7105" s="68" t="s">
        <v>2393</v>
      </c>
      <c r="I7105" s="68"/>
      <c r="J7105" s="68"/>
      <c r="K7105" s="68"/>
      <c r="L7105" s="71">
        <f>SUM(L7103:L7104)</f>
        <v>20.58</v>
      </c>
    </row>
    <row r="7106" ht="15" customHeight="1" spans="1:12">
      <c r="A7106" s="2"/>
      <c r="B7106" s="2"/>
      <c r="C7106" s="2"/>
      <c r="D7106" s="2"/>
      <c r="E7106" s="2"/>
      <c r="F7106" s="2"/>
      <c r="G7106" s="2"/>
      <c r="H7106" s="69" t="s">
        <v>2318</v>
      </c>
      <c r="I7106" s="69"/>
      <c r="J7106" s="69"/>
      <c r="K7106" s="69"/>
      <c r="L7106" s="72">
        <f>SUM(L7101,L7105)</f>
        <v>145.6</v>
      </c>
    </row>
    <row r="7107" ht="9.95" customHeight="1" spans="1:12">
      <c r="A7107" s="2"/>
      <c r="B7107" s="2"/>
      <c r="C7107" s="2"/>
      <c r="D7107" s="2"/>
      <c r="E7107" s="2"/>
      <c r="F7107" s="2"/>
      <c r="G7107" s="2"/>
      <c r="H7107" s="61"/>
      <c r="I7107" s="61"/>
      <c r="J7107" s="61"/>
      <c r="K7107" s="61"/>
      <c r="L7107" s="61"/>
    </row>
    <row r="7108" ht="20.1" customHeight="1" spans="1:12">
      <c r="A7108" s="62" t="s">
        <v>4586</v>
      </c>
      <c r="B7108" s="62"/>
      <c r="C7108" s="62"/>
      <c r="D7108" s="62"/>
      <c r="E7108" s="62"/>
      <c r="F7108" s="62"/>
      <c r="G7108" s="62"/>
      <c r="H7108" s="62"/>
      <c r="I7108" s="62"/>
      <c r="J7108" s="62"/>
      <c r="K7108" s="62"/>
      <c r="L7108" s="62"/>
    </row>
    <row r="7109" ht="15" customHeight="1" spans="1:12">
      <c r="A7109" s="63" t="s">
        <v>2413</v>
      </c>
      <c r="B7109" s="63"/>
      <c r="C7109" s="63"/>
      <c r="D7109" s="64" t="s">
        <v>4</v>
      </c>
      <c r="E7109" s="64"/>
      <c r="F7109" s="64"/>
      <c r="G7109" s="64" t="s">
        <v>2297</v>
      </c>
      <c r="H7109" s="64" t="s">
        <v>2298</v>
      </c>
      <c r="I7109" s="64"/>
      <c r="J7109" s="64" t="s">
        <v>2299</v>
      </c>
      <c r="K7109" s="64"/>
      <c r="L7109" s="64" t="s">
        <v>2300</v>
      </c>
    </row>
    <row r="7110" ht="15" customHeight="1" spans="1:12">
      <c r="A7110" s="65" t="s">
        <v>3181</v>
      </c>
      <c r="B7110" s="66" t="s">
        <v>3182</v>
      </c>
      <c r="C7110" s="66"/>
      <c r="D7110" s="65" t="s">
        <v>14</v>
      </c>
      <c r="E7110" s="65"/>
      <c r="F7110" s="65"/>
      <c r="G7110" s="65" t="s">
        <v>193</v>
      </c>
      <c r="H7110" s="67">
        <v>0.8614</v>
      </c>
      <c r="I7110" s="67"/>
      <c r="J7110" s="70">
        <v>2.61</v>
      </c>
      <c r="K7110" s="70"/>
      <c r="L7110" s="70">
        <f>TRUNC(TRUNC(H7110,8)*J7110,2)</f>
        <v>2.24</v>
      </c>
    </row>
    <row r="7111" ht="15" customHeight="1" spans="1:12">
      <c r="A7111" s="65" t="s">
        <v>4318</v>
      </c>
      <c r="B7111" s="66" t="s">
        <v>4319</v>
      </c>
      <c r="C7111" s="66"/>
      <c r="D7111" s="65" t="s">
        <v>14</v>
      </c>
      <c r="E7111" s="65"/>
      <c r="F7111" s="65"/>
      <c r="G7111" s="65" t="s">
        <v>193</v>
      </c>
      <c r="H7111" s="67">
        <v>0.12</v>
      </c>
      <c r="I7111" s="67"/>
      <c r="J7111" s="70">
        <v>4.99</v>
      </c>
      <c r="K7111" s="70"/>
      <c r="L7111" s="70">
        <f>TRUNC(TRUNC(H7111,8)*J7111,2)</f>
        <v>0.59</v>
      </c>
    </row>
    <row r="7112" ht="29.1" customHeight="1" spans="1:12">
      <c r="A7112" s="65" t="s">
        <v>4587</v>
      </c>
      <c r="B7112" s="66" t="s">
        <v>4588</v>
      </c>
      <c r="C7112" s="66"/>
      <c r="D7112" s="65" t="s">
        <v>14</v>
      </c>
      <c r="E7112" s="65"/>
      <c r="F7112" s="65"/>
      <c r="G7112" s="65" t="s">
        <v>146</v>
      </c>
      <c r="H7112" s="67">
        <v>1.04</v>
      </c>
      <c r="I7112" s="67"/>
      <c r="J7112" s="70">
        <v>47.14</v>
      </c>
      <c r="K7112" s="70"/>
      <c r="L7112" s="70">
        <f>TRUNC(TRUNC(H7112,8)*J7112,2)</f>
        <v>49.02</v>
      </c>
    </row>
    <row r="7113" ht="15" customHeight="1" spans="1:12">
      <c r="A7113" s="2"/>
      <c r="B7113" s="2"/>
      <c r="C7113" s="2"/>
      <c r="D7113" s="2"/>
      <c r="E7113" s="2"/>
      <c r="F7113" s="2"/>
      <c r="G7113" s="2"/>
      <c r="H7113" s="68" t="s">
        <v>2424</v>
      </c>
      <c r="I7113" s="68"/>
      <c r="J7113" s="68"/>
      <c r="K7113" s="68"/>
      <c r="L7113" s="71">
        <f>SUM(L7110:L7112)</f>
        <v>51.85</v>
      </c>
    </row>
    <row r="7114" ht="15" customHeight="1" spans="1:12">
      <c r="A7114" s="63" t="s">
        <v>2389</v>
      </c>
      <c r="B7114" s="63"/>
      <c r="C7114" s="63"/>
      <c r="D7114" s="64" t="s">
        <v>4</v>
      </c>
      <c r="E7114" s="64"/>
      <c r="F7114" s="64"/>
      <c r="G7114" s="64" t="s">
        <v>2297</v>
      </c>
      <c r="H7114" s="64" t="s">
        <v>2298</v>
      </c>
      <c r="I7114" s="64"/>
      <c r="J7114" s="64" t="s">
        <v>2299</v>
      </c>
      <c r="K7114" s="64"/>
      <c r="L7114" s="64" t="s">
        <v>2300</v>
      </c>
    </row>
    <row r="7115" ht="21" customHeight="1" spans="1:12">
      <c r="A7115" s="65" t="s">
        <v>3072</v>
      </c>
      <c r="B7115" s="66" t="s">
        <v>3073</v>
      </c>
      <c r="C7115" s="66"/>
      <c r="D7115" s="65" t="s">
        <v>14</v>
      </c>
      <c r="E7115" s="65"/>
      <c r="F7115" s="65"/>
      <c r="G7115" s="65" t="s">
        <v>2392</v>
      </c>
      <c r="H7115" s="67">
        <v>0.299</v>
      </c>
      <c r="I7115" s="67"/>
      <c r="J7115" s="70">
        <v>32.1</v>
      </c>
      <c r="K7115" s="70"/>
      <c r="L7115" s="70">
        <f>TRUNC(TRUNC(H7115,8)*J7115,2)</f>
        <v>9.59</v>
      </c>
    </row>
    <row r="7116" ht="15" customHeight="1" spans="1:12">
      <c r="A7116" s="65" t="s">
        <v>2395</v>
      </c>
      <c r="B7116" s="66" t="s">
        <v>2396</v>
      </c>
      <c r="C7116" s="66"/>
      <c r="D7116" s="65" t="s">
        <v>14</v>
      </c>
      <c r="E7116" s="65"/>
      <c r="F7116" s="65"/>
      <c r="G7116" s="65" t="s">
        <v>2392</v>
      </c>
      <c r="H7116" s="67">
        <v>0.15</v>
      </c>
      <c r="I7116" s="67"/>
      <c r="J7116" s="70">
        <v>23.23</v>
      </c>
      <c r="K7116" s="70"/>
      <c r="L7116" s="70">
        <f>TRUNC(TRUNC(H7116,8)*J7116,2)</f>
        <v>3.48</v>
      </c>
    </row>
    <row r="7117" ht="18" customHeight="1" spans="1:12">
      <c r="A7117" s="2"/>
      <c r="B7117" s="2"/>
      <c r="C7117" s="2"/>
      <c r="D7117" s="2"/>
      <c r="E7117" s="2"/>
      <c r="F7117" s="2"/>
      <c r="G7117" s="2"/>
      <c r="H7117" s="68" t="s">
        <v>2393</v>
      </c>
      <c r="I7117" s="68"/>
      <c r="J7117" s="68"/>
      <c r="K7117" s="68"/>
      <c r="L7117" s="71">
        <f>SUM(L7115:L7116)</f>
        <v>13.07</v>
      </c>
    </row>
    <row r="7118" ht="15" customHeight="1" spans="1:12">
      <c r="A7118" s="2"/>
      <c r="B7118" s="2"/>
      <c r="C7118" s="2"/>
      <c r="D7118" s="2"/>
      <c r="E7118" s="2"/>
      <c r="F7118" s="2"/>
      <c r="G7118" s="2"/>
      <c r="H7118" s="69" t="s">
        <v>2318</v>
      </c>
      <c r="I7118" s="69"/>
      <c r="J7118" s="69"/>
      <c r="K7118" s="69"/>
      <c r="L7118" s="72">
        <f>SUM(L7113,L7117)</f>
        <v>64.92</v>
      </c>
    </row>
    <row r="7119" ht="9.95" customHeight="1" spans="1:12">
      <c r="A7119" s="2"/>
      <c r="B7119" s="2"/>
      <c r="C7119" s="2"/>
      <c r="D7119" s="2"/>
      <c r="E7119" s="2"/>
      <c r="F7119" s="2"/>
      <c r="G7119" s="2"/>
      <c r="H7119" s="61"/>
      <c r="I7119" s="61"/>
      <c r="J7119" s="61"/>
      <c r="K7119" s="61"/>
      <c r="L7119" s="61"/>
    </row>
    <row r="7120" ht="20.1" customHeight="1" spans="1:12">
      <c r="A7120" s="62" t="s">
        <v>4589</v>
      </c>
      <c r="B7120" s="62"/>
      <c r="C7120" s="62"/>
      <c r="D7120" s="62"/>
      <c r="E7120" s="62"/>
      <c r="F7120" s="62"/>
      <c r="G7120" s="62"/>
      <c r="H7120" s="62"/>
      <c r="I7120" s="62"/>
      <c r="J7120" s="62"/>
      <c r="K7120" s="62"/>
      <c r="L7120" s="62"/>
    </row>
    <row r="7121" ht="15" customHeight="1" spans="1:12">
      <c r="A7121" s="63" t="s">
        <v>2413</v>
      </c>
      <c r="B7121" s="63"/>
      <c r="C7121" s="63"/>
      <c r="D7121" s="64" t="s">
        <v>4</v>
      </c>
      <c r="E7121" s="64"/>
      <c r="F7121" s="64"/>
      <c r="G7121" s="64" t="s">
        <v>2297</v>
      </c>
      <c r="H7121" s="64" t="s">
        <v>2298</v>
      </c>
      <c r="I7121" s="64"/>
      <c r="J7121" s="64" t="s">
        <v>2299</v>
      </c>
      <c r="K7121" s="64"/>
      <c r="L7121" s="64" t="s">
        <v>2300</v>
      </c>
    </row>
    <row r="7122" ht="15" customHeight="1" spans="1:12">
      <c r="A7122" s="65" t="s">
        <v>2823</v>
      </c>
      <c r="B7122" s="66" t="s">
        <v>2824</v>
      </c>
      <c r="C7122" s="66"/>
      <c r="D7122" s="65" t="s">
        <v>14</v>
      </c>
      <c r="E7122" s="65"/>
      <c r="F7122" s="65"/>
      <c r="G7122" s="65" t="s">
        <v>41</v>
      </c>
      <c r="H7122" s="67">
        <v>1.128</v>
      </c>
      <c r="I7122" s="67"/>
      <c r="J7122" s="70">
        <v>2.22</v>
      </c>
      <c r="K7122" s="70"/>
      <c r="L7122" s="70">
        <f>TRUNC(TRUNC(H7122,8)*J7122,2)</f>
        <v>2.5</v>
      </c>
    </row>
    <row r="7123" ht="15" customHeight="1" spans="1:12">
      <c r="A7123" s="2"/>
      <c r="B7123" s="2"/>
      <c r="C7123" s="2"/>
      <c r="D7123" s="2"/>
      <c r="E7123" s="2"/>
      <c r="F7123" s="2"/>
      <c r="G7123" s="2"/>
      <c r="H7123" s="68" t="s">
        <v>2424</v>
      </c>
      <c r="I7123" s="68"/>
      <c r="J7123" s="68"/>
      <c r="K7123" s="68"/>
      <c r="L7123" s="71">
        <f>SUM(L7122:L7122)</f>
        <v>2.5</v>
      </c>
    </row>
    <row r="7124" ht="15" customHeight="1" spans="1:12">
      <c r="A7124" s="63" t="s">
        <v>2389</v>
      </c>
      <c r="B7124" s="63"/>
      <c r="C7124" s="63"/>
      <c r="D7124" s="64" t="s">
        <v>4</v>
      </c>
      <c r="E7124" s="64"/>
      <c r="F7124" s="64"/>
      <c r="G7124" s="64" t="s">
        <v>2297</v>
      </c>
      <c r="H7124" s="64" t="s">
        <v>2298</v>
      </c>
      <c r="I7124" s="64"/>
      <c r="J7124" s="64" t="s">
        <v>2299</v>
      </c>
      <c r="K7124" s="64"/>
      <c r="L7124" s="64" t="s">
        <v>2300</v>
      </c>
    </row>
    <row r="7125" ht="15" customHeight="1" spans="1:12">
      <c r="A7125" s="65" t="s">
        <v>2630</v>
      </c>
      <c r="B7125" s="66" t="s">
        <v>2631</v>
      </c>
      <c r="C7125" s="66"/>
      <c r="D7125" s="65" t="s">
        <v>14</v>
      </c>
      <c r="E7125" s="65"/>
      <c r="F7125" s="65"/>
      <c r="G7125" s="65" t="s">
        <v>2392</v>
      </c>
      <c r="H7125" s="67">
        <v>0.00491</v>
      </c>
      <c r="I7125" s="67"/>
      <c r="J7125" s="70">
        <v>32.27</v>
      </c>
      <c r="K7125" s="70"/>
      <c r="L7125" s="70">
        <f>TRUNC(TRUNC(H7125,8)*J7125,2)</f>
        <v>0.15</v>
      </c>
    </row>
    <row r="7126" ht="15" customHeight="1" spans="1:12">
      <c r="A7126" s="65" t="s">
        <v>2395</v>
      </c>
      <c r="B7126" s="66" t="s">
        <v>2396</v>
      </c>
      <c r="C7126" s="66"/>
      <c r="D7126" s="65" t="s">
        <v>14</v>
      </c>
      <c r="E7126" s="65"/>
      <c r="F7126" s="65"/>
      <c r="G7126" s="65" t="s">
        <v>2392</v>
      </c>
      <c r="H7126" s="67">
        <v>0.00589</v>
      </c>
      <c r="I7126" s="67"/>
      <c r="J7126" s="70">
        <v>23.23</v>
      </c>
      <c r="K7126" s="70"/>
      <c r="L7126" s="70">
        <f>TRUNC(TRUNC(H7126,8)*J7126,2)</f>
        <v>0.13</v>
      </c>
    </row>
    <row r="7127" ht="18" customHeight="1" spans="1:12">
      <c r="A7127" s="2"/>
      <c r="B7127" s="2"/>
      <c r="C7127" s="2"/>
      <c r="D7127" s="2"/>
      <c r="E7127" s="2"/>
      <c r="F7127" s="2"/>
      <c r="G7127" s="2"/>
      <c r="H7127" s="68" t="s">
        <v>2393</v>
      </c>
      <c r="I7127" s="68"/>
      <c r="J7127" s="68"/>
      <c r="K7127" s="68"/>
      <c r="L7127" s="71">
        <f>SUM(L7125:L7126)</f>
        <v>0.28</v>
      </c>
    </row>
    <row r="7128" ht="15" customHeight="1" spans="1:12">
      <c r="A7128" s="2"/>
      <c r="B7128" s="2"/>
      <c r="C7128" s="2"/>
      <c r="D7128" s="2"/>
      <c r="E7128" s="2"/>
      <c r="F7128" s="2"/>
      <c r="G7128" s="2"/>
      <c r="H7128" s="69" t="s">
        <v>2318</v>
      </c>
      <c r="I7128" s="69"/>
      <c r="J7128" s="69"/>
      <c r="K7128" s="69"/>
      <c r="L7128" s="72">
        <f>SUM(L7123,L7127)</f>
        <v>2.78</v>
      </c>
    </row>
    <row r="7129" ht="9.95" customHeight="1" spans="1:12">
      <c r="A7129" s="2"/>
      <c r="B7129" s="2"/>
      <c r="C7129" s="2"/>
      <c r="D7129" s="2"/>
      <c r="E7129" s="2"/>
      <c r="F7129" s="2"/>
      <c r="G7129" s="2"/>
      <c r="H7129" s="61"/>
      <c r="I7129" s="61"/>
      <c r="J7129" s="61"/>
      <c r="K7129" s="61"/>
      <c r="L7129" s="61"/>
    </row>
    <row r="7130" ht="20.1" customHeight="1" spans="1:12">
      <c r="A7130" s="62" t="s">
        <v>4590</v>
      </c>
      <c r="B7130" s="62"/>
      <c r="C7130" s="62"/>
      <c r="D7130" s="62"/>
      <c r="E7130" s="62"/>
      <c r="F7130" s="62"/>
      <c r="G7130" s="62"/>
      <c r="H7130" s="62"/>
      <c r="I7130" s="62"/>
      <c r="J7130" s="62"/>
      <c r="K7130" s="62"/>
      <c r="L7130" s="62"/>
    </row>
    <row r="7131" ht="15" customHeight="1" spans="1:12">
      <c r="A7131" s="63" t="s">
        <v>2413</v>
      </c>
      <c r="B7131" s="63"/>
      <c r="C7131" s="63"/>
      <c r="D7131" s="64" t="s">
        <v>4</v>
      </c>
      <c r="E7131" s="64"/>
      <c r="F7131" s="64"/>
      <c r="G7131" s="64" t="s">
        <v>2297</v>
      </c>
      <c r="H7131" s="64" t="s">
        <v>2298</v>
      </c>
      <c r="I7131" s="64"/>
      <c r="J7131" s="64" t="s">
        <v>2299</v>
      </c>
      <c r="K7131" s="64"/>
      <c r="L7131" s="64" t="s">
        <v>2300</v>
      </c>
    </row>
    <row r="7132" ht="21" customHeight="1" spans="1:12">
      <c r="A7132" s="65" t="s">
        <v>2743</v>
      </c>
      <c r="B7132" s="66" t="s">
        <v>2744</v>
      </c>
      <c r="C7132" s="66"/>
      <c r="D7132" s="65" t="s">
        <v>14</v>
      </c>
      <c r="E7132" s="65"/>
      <c r="F7132" s="65"/>
      <c r="G7132" s="65" t="s">
        <v>2732</v>
      </c>
      <c r="H7132" s="67">
        <v>0.0017</v>
      </c>
      <c r="I7132" s="67"/>
      <c r="J7132" s="70">
        <v>6.39</v>
      </c>
      <c r="K7132" s="70"/>
      <c r="L7132" s="70">
        <f>TRUNC(TRUNC(H7132,8)*J7132,2)</f>
        <v>0.01</v>
      </c>
    </row>
    <row r="7133" ht="15" customHeight="1" spans="1:12">
      <c r="A7133" s="65" t="s">
        <v>2724</v>
      </c>
      <c r="B7133" s="66" t="s">
        <v>2725</v>
      </c>
      <c r="C7133" s="66"/>
      <c r="D7133" s="65" t="s">
        <v>14</v>
      </c>
      <c r="E7133" s="65"/>
      <c r="F7133" s="65"/>
      <c r="G7133" s="65" t="s">
        <v>193</v>
      </c>
      <c r="H7133" s="67">
        <v>0.024</v>
      </c>
      <c r="I7133" s="67"/>
      <c r="J7133" s="70">
        <v>17.76</v>
      </c>
      <c r="K7133" s="70"/>
      <c r="L7133" s="70">
        <f>TRUNC(TRUNC(H7133,8)*J7133,2)</f>
        <v>0.42</v>
      </c>
    </row>
    <row r="7134" ht="21" customHeight="1" spans="1:12">
      <c r="A7134" s="65" t="s">
        <v>2623</v>
      </c>
      <c r="B7134" s="66" t="s">
        <v>2624</v>
      </c>
      <c r="C7134" s="66"/>
      <c r="D7134" s="65" t="s">
        <v>14</v>
      </c>
      <c r="E7134" s="65"/>
      <c r="F7134" s="65"/>
      <c r="G7134" s="65" t="s">
        <v>146</v>
      </c>
      <c r="H7134" s="67">
        <v>0.25</v>
      </c>
      <c r="I7134" s="67"/>
      <c r="J7134" s="70">
        <v>4.82</v>
      </c>
      <c r="K7134" s="70"/>
      <c r="L7134" s="70">
        <f>TRUNC(TRUNC(H7134,8)*J7134,2)</f>
        <v>1.2</v>
      </c>
    </row>
    <row r="7135" ht="21" customHeight="1" spans="1:12">
      <c r="A7135" s="65" t="s">
        <v>2751</v>
      </c>
      <c r="B7135" s="66" t="s">
        <v>2752</v>
      </c>
      <c r="C7135" s="66"/>
      <c r="D7135" s="65" t="s">
        <v>14</v>
      </c>
      <c r="E7135" s="65"/>
      <c r="F7135" s="65"/>
      <c r="G7135" s="65" t="s">
        <v>146</v>
      </c>
      <c r="H7135" s="67">
        <v>0.2</v>
      </c>
      <c r="I7135" s="67"/>
      <c r="J7135" s="70">
        <v>3.32</v>
      </c>
      <c r="K7135" s="70"/>
      <c r="L7135" s="70">
        <f>TRUNC(TRUNC(H7135,8)*J7135,2)</f>
        <v>0.66</v>
      </c>
    </row>
    <row r="7136" ht="29.1" customHeight="1" spans="1:12">
      <c r="A7136" s="65" t="s">
        <v>4591</v>
      </c>
      <c r="B7136" s="66" t="s">
        <v>4592</v>
      </c>
      <c r="C7136" s="66"/>
      <c r="D7136" s="65" t="s">
        <v>14</v>
      </c>
      <c r="E7136" s="65"/>
      <c r="F7136" s="65"/>
      <c r="G7136" s="65" t="s">
        <v>41</v>
      </c>
      <c r="H7136" s="67">
        <v>1.0816</v>
      </c>
      <c r="I7136" s="67"/>
      <c r="J7136" s="70">
        <v>26.82</v>
      </c>
      <c r="K7136" s="70"/>
      <c r="L7136" s="70">
        <f>TRUNC(TRUNC(H7136,8)*J7136,2)</f>
        <v>29</v>
      </c>
    </row>
    <row r="7137" ht="15" customHeight="1" spans="1:12">
      <c r="A7137" s="2"/>
      <c r="B7137" s="2"/>
      <c r="C7137" s="2"/>
      <c r="D7137" s="2"/>
      <c r="E7137" s="2"/>
      <c r="F7137" s="2"/>
      <c r="G7137" s="2"/>
      <c r="H7137" s="68" t="s">
        <v>2424</v>
      </c>
      <c r="I7137" s="68"/>
      <c r="J7137" s="68"/>
      <c r="K7137" s="68"/>
      <c r="L7137" s="71">
        <f>SUM(L7132:L7136)</f>
        <v>31.29</v>
      </c>
    </row>
    <row r="7138" ht="15" customHeight="1" spans="1:12">
      <c r="A7138" s="63" t="s">
        <v>2389</v>
      </c>
      <c r="B7138" s="63"/>
      <c r="C7138" s="63"/>
      <c r="D7138" s="64" t="s">
        <v>4</v>
      </c>
      <c r="E7138" s="64"/>
      <c r="F7138" s="64"/>
      <c r="G7138" s="64" t="s">
        <v>2297</v>
      </c>
      <c r="H7138" s="64" t="s">
        <v>2298</v>
      </c>
      <c r="I7138" s="64"/>
      <c r="J7138" s="64" t="s">
        <v>2299</v>
      </c>
      <c r="K7138" s="64"/>
      <c r="L7138" s="64" t="s">
        <v>2300</v>
      </c>
    </row>
    <row r="7139" ht="21" customHeight="1" spans="1:12">
      <c r="A7139" s="65" t="s">
        <v>2523</v>
      </c>
      <c r="B7139" s="66" t="s">
        <v>2524</v>
      </c>
      <c r="C7139" s="66"/>
      <c r="D7139" s="65" t="s">
        <v>14</v>
      </c>
      <c r="E7139" s="65"/>
      <c r="F7139" s="65"/>
      <c r="G7139" s="65" t="s">
        <v>2392</v>
      </c>
      <c r="H7139" s="67">
        <v>0.1301</v>
      </c>
      <c r="I7139" s="67"/>
      <c r="J7139" s="70">
        <v>31.88</v>
      </c>
      <c r="K7139" s="70"/>
      <c r="L7139" s="70">
        <f>TRUNC(TRUNC(H7139,8)*J7139,2)</f>
        <v>4.14</v>
      </c>
    </row>
    <row r="7140" ht="15" customHeight="1" spans="1:12">
      <c r="A7140" s="65" t="s">
        <v>2630</v>
      </c>
      <c r="B7140" s="66" t="s">
        <v>2631</v>
      </c>
      <c r="C7140" s="66"/>
      <c r="D7140" s="65" t="s">
        <v>14</v>
      </c>
      <c r="E7140" s="65"/>
      <c r="F7140" s="65"/>
      <c r="G7140" s="65" t="s">
        <v>2392</v>
      </c>
      <c r="H7140" s="67">
        <v>0.1882</v>
      </c>
      <c r="I7140" s="67"/>
      <c r="J7140" s="70">
        <v>32.27</v>
      </c>
      <c r="K7140" s="70"/>
      <c r="L7140" s="70">
        <f>TRUNC(TRUNC(H7140,8)*J7140,2)</f>
        <v>6.07</v>
      </c>
    </row>
    <row r="7141" ht="15" customHeight="1" spans="1:12">
      <c r="A7141" s="65" t="s">
        <v>2395</v>
      </c>
      <c r="B7141" s="66" t="s">
        <v>2396</v>
      </c>
      <c r="C7141" s="66"/>
      <c r="D7141" s="65" t="s">
        <v>14</v>
      </c>
      <c r="E7141" s="65"/>
      <c r="F7141" s="65"/>
      <c r="G7141" s="65" t="s">
        <v>2392</v>
      </c>
      <c r="H7141" s="67">
        <v>0.3183</v>
      </c>
      <c r="I7141" s="67"/>
      <c r="J7141" s="70">
        <v>23.23</v>
      </c>
      <c r="K7141" s="70"/>
      <c r="L7141" s="70">
        <f>TRUNC(TRUNC(H7141,8)*J7141,2)</f>
        <v>7.39</v>
      </c>
    </row>
    <row r="7142" ht="18" customHeight="1" spans="1:12">
      <c r="A7142" s="2"/>
      <c r="B7142" s="2"/>
      <c r="C7142" s="2"/>
      <c r="D7142" s="2"/>
      <c r="E7142" s="2"/>
      <c r="F7142" s="2"/>
      <c r="G7142" s="2"/>
      <c r="H7142" s="68" t="s">
        <v>2393</v>
      </c>
      <c r="I7142" s="68"/>
      <c r="J7142" s="68"/>
      <c r="K7142" s="68"/>
      <c r="L7142" s="71">
        <f>SUM(L7139:L7141)</f>
        <v>17.6</v>
      </c>
    </row>
    <row r="7143" ht="15" customHeight="1" spans="1:12">
      <c r="A7143" s="63" t="s">
        <v>2314</v>
      </c>
      <c r="B7143" s="63"/>
      <c r="C7143" s="63"/>
      <c r="D7143" s="64" t="s">
        <v>4</v>
      </c>
      <c r="E7143" s="64"/>
      <c r="F7143" s="64"/>
      <c r="G7143" s="64" t="s">
        <v>2297</v>
      </c>
      <c r="H7143" s="64" t="s">
        <v>2298</v>
      </c>
      <c r="I7143" s="64"/>
      <c r="J7143" s="64" t="s">
        <v>2299</v>
      </c>
      <c r="K7143" s="64"/>
      <c r="L7143" s="64" t="s">
        <v>2300</v>
      </c>
    </row>
    <row r="7144" ht="29.1" customHeight="1" spans="1:12">
      <c r="A7144" s="65" t="s">
        <v>3170</v>
      </c>
      <c r="B7144" s="66" t="s">
        <v>3171</v>
      </c>
      <c r="C7144" s="66"/>
      <c r="D7144" s="65" t="s">
        <v>14</v>
      </c>
      <c r="E7144" s="65"/>
      <c r="F7144" s="65"/>
      <c r="G7144" s="65" t="s">
        <v>51</v>
      </c>
      <c r="H7144" s="67">
        <v>0.0985</v>
      </c>
      <c r="I7144" s="67"/>
      <c r="J7144" s="70">
        <v>536.01</v>
      </c>
      <c r="K7144" s="70"/>
      <c r="L7144" s="70">
        <f>TRUNC(TRUNC(H7144,8)*J7144,2)</f>
        <v>52.79</v>
      </c>
    </row>
    <row r="7145" ht="15" customHeight="1" spans="1:12">
      <c r="A7145" s="2"/>
      <c r="B7145" s="2"/>
      <c r="C7145" s="2"/>
      <c r="D7145" s="2"/>
      <c r="E7145" s="2"/>
      <c r="F7145" s="2"/>
      <c r="G7145" s="2"/>
      <c r="H7145" s="68" t="s">
        <v>2317</v>
      </c>
      <c r="I7145" s="68"/>
      <c r="J7145" s="68"/>
      <c r="K7145" s="68"/>
      <c r="L7145" s="71">
        <f>SUM(L7144:L7144)</f>
        <v>52.79</v>
      </c>
    </row>
    <row r="7146" ht="15" customHeight="1" spans="1:12">
      <c r="A7146" s="2"/>
      <c r="B7146" s="2"/>
      <c r="C7146" s="2"/>
      <c r="D7146" s="2"/>
      <c r="E7146" s="2"/>
      <c r="F7146" s="2"/>
      <c r="G7146" s="2"/>
      <c r="H7146" s="69" t="s">
        <v>2318</v>
      </c>
      <c r="I7146" s="69"/>
      <c r="J7146" s="69"/>
      <c r="K7146" s="69"/>
      <c r="L7146" s="72">
        <f>SUM(L7137,L7142,L7145)</f>
        <v>101.68</v>
      </c>
    </row>
    <row r="7147" ht="9.95" customHeight="1" spans="1:12">
      <c r="A7147" s="2"/>
      <c r="B7147" s="2"/>
      <c r="C7147" s="2"/>
      <c r="D7147" s="2"/>
      <c r="E7147" s="2"/>
      <c r="F7147" s="2"/>
      <c r="G7147" s="2"/>
      <c r="H7147" s="61"/>
      <c r="I7147" s="61"/>
      <c r="J7147" s="61"/>
      <c r="K7147" s="61"/>
      <c r="L7147" s="61"/>
    </row>
    <row r="7148" ht="20.1" customHeight="1" spans="1:12">
      <c r="A7148" s="62" t="s">
        <v>4593</v>
      </c>
      <c r="B7148" s="62"/>
      <c r="C7148" s="62"/>
      <c r="D7148" s="62"/>
      <c r="E7148" s="62"/>
      <c r="F7148" s="62"/>
      <c r="G7148" s="62"/>
      <c r="H7148" s="62"/>
      <c r="I7148" s="62"/>
      <c r="J7148" s="62"/>
      <c r="K7148" s="62"/>
      <c r="L7148" s="62"/>
    </row>
    <row r="7149" ht="15" customHeight="1" spans="1:12">
      <c r="A7149" s="63" t="s">
        <v>2413</v>
      </c>
      <c r="B7149" s="63"/>
      <c r="C7149" s="63"/>
      <c r="D7149" s="64" t="s">
        <v>4</v>
      </c>
      <c r="E7149" s="64"/>
      <c r="F7149" s="64"/>
      <c r="G7149" s="64" t="s">
        <v>2297</v>
      </c>
      <c r="H7149" s="64" t="s">
        <v>2298</v>
      </c>
      <c r="I7149" s="64"/>
      <c r="J7149" s="64" t="s">
        <v>2299</v>
      </c>
      <c r="K7149" s="64"/>
      <c r="L7149" s="64" t="s">
        <v>2300</v>
      </c>
    </row>
    <row r="7150" ht="15" customHeight="1" spans="1:12">
      <c r="A7150" s="65" t="s">
        <v>4594</v>
      </c>
      <c r="B7150" s="66" t="s">
        <v>4595</v>
      </c>
      <c r="C7150" s="66"/>
      <c r="D7150" s="65" t="s">
        <v>14</v>
      </c>
      <c r="E7150" s="65"/>
      <c r="F7150" s="65"/>
      <c r="G7150" s="65" t="s">
        <v>193</v>
      </c>
      <c r="H7150" s="67">
        <v>8.62</v>
      </c>
      <c r="I7150" s="67"/>
      <c r="J7150" s="70">
        <v>1.58</v>
      </c>
      <c r="K7150" s="70"/>
      <c r="L7150" s="70">
        <f>TRUNC(TRUNC(H7150,8)*J7150,2)</f>
        <v>13.61</v>
      </c>
    </row>
    <row r="7151" ht="29.1" customHeight="1" spans="1:12">
      <c r="A7151" s="65" t="s">
        <v>4596</v>
      </c>
      <c r="B7151" s="66" t="s">
        <v>4597</v>
      </c>
      <c r="C7151" s="66"/>
      <c r="D7151" s="65" t="s">
        <v>14</v>
      </c>
      <c r="E7151" s="65"/>
      <c r="F7151" s="65"/>
      <c r="G7151" s="65" t="s">
        <v>35</v>
      </c>
      <c r="H7151" s="67">
        <v>6.4375</v>
      </c>
      <c r="I7151" s="67"/>
      <c r="J7151" s="70">
        <v>13.2</v>
      </c>
      <c r="K7151" s="70"/>
      <c r="L7151" s="70">
        <f>TRUNC(TRUNC(H7151,8)*J7151,2)</f>
        <v>84.97</v>
      </c>
    </row>
    <row r="7152" ht="15" customHeight="1" spans="1:12">
      <c r="A7152" s="65" t="s">
        <v>4318</v>
      </c>
      <c r="B7152" s="66" t="s">
        <v>4319</v>
      </c>
      <c r="C7152" s="66"/>
      <c r="D7152" s="65" t="s">
        <v>14</v>
      </c>
      <c r="E7152" s="65"/>
      <c r="F7152" s="65"/>
      <c r="G7152" s="65" t="s">
        <v>193</v>
      </c>
      <c r="H7152" s="67">
        <v>0.24</v>
      </c>
      <c r="I7152" s="67"/>
      <c r="J7152" s="70">
        <v>4.99</v>
      </c>
      <c r="K7152" s="70"/>
      <c r="L7152" s="70">
        <f>TRUNC(TRUNC(H7152,8)*J7152,2)</f>
        <v>1.19</v>
      </c>
    </row>
    <row r="7153" ht="15" customHeight="1" spans="1:12">
      <c r="A7153" s="2"/>
      <c r="B7153" s="2"/>
      <c r="C7153" s="2"/>
      <c r="D7153" s="2"/>
      <c r="E7153" s="2"/>
      <c r="F7153" s="2"/>
      <c r="G7153" s="2"/>
      <c r="H7153" s="68" t="s">
        <v>2424</v>
      </c>
      <c r="I7153" s="68"/>
      <c r="J7153" s="68"/>
      <c r="K7153" s="68"/>
      <c r="L7153" s="71">
        <f>SUM(L7150:L7152)</f>
        <v>99.77</v>
      </c>
    </row>
    <row r="7154" ht="15" customHeight="1" spans="1:12">
      <c r="A7154" s="63" t="s">
        <v>2389</v>
      </c>
      <c r="B7154" s="63"/>
      <c r="C7154" s="63"/>
      <c r="D7154" s="64" t="s">
        <v>4</v>
      </c>
      <c r="E7154" s="64"/>
      <c r="F7154" s="64"/>
      <c r="G7154" s="64" t="s">
        <v>2297</v>
      </c>
      <c r="H7154" s="64" t="s">
        <v>2298</v>
      </c>
      <c r="I7154" s="64"/>
      <c r="J7154" s="64" t="s">
        <v>2299</v>
      </c>
      <c r="K7154" s="64"/>
      <c r="L7154" s="64" t="s">
        <v>2300</v>
      </c>
    </row>
    <row r="7155" ht="15" customHeight="1" spans="1:12">
      <c r="A7155" s="65" t="s">
        <v>2630</v>
      </c>
      <c r="B7155" s="66" t="s">
        <v>2631</v>
      </c>
      <c r="C7155" s="66"/>
      <c r="D7155" s="65" t="s">
        <v>14</v>
      </c>
      <c r="E7155" s="65"/>
      <c r="F7155" s="65"/>
      <c r="G7155" s="65" t="s">
        <v>2392</v>
      </c>
      <c r="H7155" s="67">
        <v>0.639</v>
      </c>
      <c r="I7155" s="67"/>
      <c r="J7155" s="70">
        <v>32.27</v>
      </c>
      <c r="K7155" s="70"/>
      <c r="L7155" s="70">
        <f>TRUNC(TRUNC(H7155,8)*J7155,2)</f>
        <v>20.62</v>
      </c>
    </row>
    <row r="7156" ht="15" customHeight="1" spans="1:12">
      <c r="A7156" s="65" t="s">
        <v>2395</v>
      </c>
      <c r="B7156" s="66" t="s">
        <v>2396</v>
      </c>
      <c r="C7156" s="66"/>
      <c r="D7156" s="65" t="s">
        <v>14</v>
      </c>
      <c r="E7156" s="65"/>
      <c r="F7156" s="65"/>
      <c r="G7156" s="65" t="s">
        <v>2392</v>
      </c>
      <c r="H7156" s="67">
        <v>1.279</v>
      </c>
      <c r="I7156" s="67"/>
      <c r="J7156" s="70">
        <v>23.23</v>
      </c>
      <c r="K7156" s="70"/>
      <c r="L7156" s="70">
        <f>TRUNC(TRUNC(H7156,8)*J7156,2)</f>
        <v>29.71</v>
      </c>
    </row>
    <row r="7157" ht="18" customHeight="1" spans="1:12">
      <c r="A7157" s="2"/>
      <c r="B7157" s="2"/>
      <c r="C7157" s="2"/>
      <c r="D7157" s="2"/>
      <c r="E7157" s="2"/>
      <c r="F7157" s="2"/>
      <c r="G7157" s="2"/>
      <c r="H7157" s="68" t="s">
        <v>2393</v>
      </c>
      <c r="I7157" s="68"/>
      <c r="J7157" s="68"/>
      <c r="K7157" s="68"/>
      <c r="L7157" s="71">
        <f>SUM(L7155:L7156)</f>
        <v>50.33</v>
      </c>
    </row>
    <row r="7158" ht="15" customHeight="1" spans="1:12">
      <c r="A7158" s="2"/>
      <c r="B7158" s="2"/>
      <c r="C7158" s="2"/>
      <c r="D7158" s="2"/>
      <c r="E7158" s="2"/>
      <c r="F7158" s="2"/>
      <c r="G7158" s="2"/>
      <c r="H7158" s="69" t="s">
        <v>2318</v>
      </c>
      <c r="I7158" s="69"/>
      <c r="J7158" s="69"/>
      <c r="K7158" s="69"/>
      <c r="L7158" s="72">
        <f>SUM(L7153,L7157)</f>
        <v>150.1</v>
      </c>
    </row>
    <row r="7159" ht="9.95" customHeight="1" spans="1:12">
      <c r="A7159" s="2"/>
      <c r="B7159" s="2"/>
      <c r="C7159" s="2"/>
      <c r="D7159" s="2"/>
      <c r="E7159" s="2"/>
      <c r="F7159" s="2"/>
      <c r="G7159" s="2"/>
      <c r="H7159" s="61"/>
      <c r="I7159" s="61"/>
      <c r="J7159" s="61"/>
      <c r="K7159" s="61"/>
      <c r="L7159" s="61"/>
    </row>
    <row r="7160" ht="20.1" customHeight="1" spans="1:12">
      <c r="A7160" s="62" t="s">
        <v>4598</v>
      </c>
      <c r="B7160" s="62"/>
      <c r="C7160" s="62"/>
      <c r="D7160" s="62"/>
      <c r="E7160" s="62"/>
      <c r="F7160" s="62"/>
      <c r="G7160" s="62"/>
      <c r="H7160" s="62"/>
      <c r="I7160" s="62"/>
      <c r="J7160" s="62"/>
      <c r="K7160" s="62"/>
      <c r="L7160" s="62"/>
    </row>
    <row r="7161" ht="15" customHeight="1" spans="1:12">
      <c r="A7161" s="63" t="s">
        <v>2413</v>
      </c>
      <c r="B7161" s="63"/>
      <c r="C7161" s="63"/>
      <c r="D7161" s="64" t="s">
        <v>4</v>
      </c>
      <c r="E7161" s="64"/>
      <c r="F7161" s="64"/>
      <c r="G7161" s="64" t="s">
        <v>2297</v>
      </c>
      <c r="H7161" s="64" t="s">
        <v>2298</v>
      </c>
      <c r="I7161" s="64"/>
      <c r="J7161" s="64" t="s">
        <v>2299</v>
      </c>
      <c r="K7161" s="64"/>
      <c r="L7161" s="64" t="s">
        <v>2300</v>
      </c>
    </row>
    <row r="7162" ht="21" customHeight="1" spans="1:12">
      <c r="A7162" s="65" t="s">
        <v>3095</v>
      </c>
      <c r="B7162" s="66" t="s">
        <v>3096</v>
      </c>
      <c r="C7162" s="66"/>
      <c r="D7162" s="65" t="s">
        <v>14</v>
      </c>
      <c r="E7162" s="65"/>
      <c r="F7162" s="65"/>
      <c r="G7162" s="65" t="s">
        <v>51</v>
      </c>
      <c r="H7162" s="67">
        <v>0.0066</v>
      </c>
      <c r="I7162" s="67"/>
      <c r="J7162" s="70">
        <v>117.45</v>
      </c>
      <c r="K7162" s="70"/>
      <c r="L7162" s="70">
        <f>TRUNC(TRUNC(H7162,8)*J7162,2)</f>
        <v>0.77</v>
      </c>
    </row>
    <row r="7163" ht="21" customHeight="1" spans="1:12">
      <c r="A7163" s="65" t="s">
        <v>4599</v>
      </c>
      <c r="B7163" s="66" t="s">
        <v>4600</v>
      </c>
      <c r="C7163" s="66"/>
      <c r="D7163" s="65" t="s">
        <v>14</v>
      </c>
      <c r="E7163" s="65"/>
      <c r="F7163" s="65"/>
      <c r="G7163" s="65" t="s">
        <v>35</v>
      </c>
      <c r="H7163" s="67">
        <v>1.005</v>
      </c>
      <c r="I7163" s="67"/>
      <c r="J7163" s="70">
        <v>23.13</v>
      </c>
      <c r="K7163" s="70"/>
      <c r="L7163" s="70">
        <f>TRUNC(TRUNC(H7163,8)*J7163,2)</f>
        <v>23.24</v>
      </c>
    </row>
    <row r="7164" ht="15" customHeight="1" spans="1:12">
      <c r="A7164" s="2"/>
      <c r="B7164" s="2"/>
      <c r="C7164" s="2"/>
      <c r="D7164" s="2"/>
      <c r="E7164" s="2"/>
      <c r="F7164" s="2"/>
      <c r="G7164" s="2"/>
      <c r="H7164" s="68" t="s">
        <v>2424</v>
      </c>
      <c r="I7164" s="68"/>
      <c r="J7164" s="68"/>
      <c r="K7164" s="68"/>
      <c r="L7164" s="71">
        <f>SUM(L7162:L7163)</f>
        <v>24.01</v>
      </c>
    </row>
    <row r="7165" ht="15" customHeight="1" spans="1:12">
      <c r="A7165" s="63" t="s">
        <v>2389</v>
      </c>
      <c r="B7165" s="63"/>
      <c r="C7165" s="63"/>
      <c r="D7165" s="64" t="s">
        <v>4</v>
      </c>
      <c r="E7165" s="64"/>
      <c r="F7165" s="64"/>
      <c r="G7165" s="64" t="s">
        <v>2297</v>
      </c>
      <c r="H7165" s="64" t="s">
        <v>2298</v>
      </c>
      <c r="I7165" s="64"/>
      <c r="J7165" s="64" t="s">
        <v>2299</v>
      </c>
      <c r="K7165" s="64"/>
      <c r="L7165" s="64" t="s">
        <v>2300</v>
      </c>
    </row>
    <row r="7166" ht="15" customHeight="1" spans="1:12">
      <c r="A7166" s="65" t="s">
        <v>2630</v>
      </c>
      <c r="B7166" s="66" t="s">
        <v>2631</v>
      </c>
      <c r="C7166" s="66"/>
      <c r="D7166" s="65" t="s">
        <v>14</v>
      </c>
      <c r="E7166" s="65"/>
      <c r="F7166" s="65"/>
      <c r="G7166" s="65" t="s">
        <v>2392</v>
      </c>
      <c r="H7166" s="67">
        <v>0.2151</v>
      </c>
      <c r="I7166" s="67"/>
      <c r="J7166" s="70">
        <v>32.27</v>
      </c>
      <c r="K7166" s="70"/>
      <c r="L7166" s="70">
        <f>TRUNC(TRUNC(H7166,8)*J7166,2)</f>
        <v>6.94</v>
      </c>
    </row>
    <row r="7167" ht="15" customHeight="1" spans="1:12">
      <c r="A7167" s="65" t="s">
        <v>2395</v>
      </c>
      <c r="B7167" s="66" t="s">
        <v>2396</v>
      </c>
      <c r="C7167" s="66"/>
      <c r="D7167" s="65" t="s">
        <v>14</v>
      </c>
      <c r="E7167" s="65"/>
      <c r="F7167" s="65"/>
      <c r="G7167" s="65" t="s">
        <v>2392</v>
      </c>
      <c r="H7167" s="67">
        <v>0.2151</v>
      </c>
      <c r="I7167" s="67"/>
      <c r="J7167" s="70">
        <v>23.23</v>
      </c>
      <c r="K7167" s="70"/>
      <c r="L7167" s="70">
        <f>TRUNC(TRUNC(H7167,8)*J7167,2)</f>
        <v>4.99</v>
      </c>
    </row>
    <row r="7168" ht="18" customHeight="1" spans="1:12">
      <c r="A7168" s="2"/>
      <c r="B7168" s="2"/>
      <c r="C7168" s="2"/>
      <c r="D7168" s="2"/>
      <c r="E7168" s="2"/>
      <c r="F7168" s="2"/>
      <c r="G7168" s="2"/>
      <c r="H7168" s="68" t="s">
        <v>2393</v>
      </c>
      <c r="I7168" s="68"/>
      <c r="J7168" s="68"/>
      <c r="K7168" s="68"/>
      <c r="L7168" s="71">
        <f>SUM(L7166:L7167)</f>
        <v>11.93</v>
      </c>
    </row>
    <row r="7169" ht="15" customHeight="1" spans="1:12">
      <c r="A7169" s="63" t="s">
        <v>2314</v>
      </c>
      <c r="B7169" s="63"/>
      <c r="C7169" s="63"/>
      <c r="D7169" s="64" t="s">
        <v>4</v>
      </c>
      <c r="E7169" s="64"/>
      <c r="F7169" s="64"/>
      <c r="G7169" s="64" t="s">
        <v>2297</v>
      </c>
      <c r="H7169" s="64" t="s">
        <v>2298</v>
      </c>
      <c r="I7169" s="64"/>
      <c r="J7169" s="64" t="s">
        <v>2299</v>
      </c>
      <c r="K7169" s="64"/>
      <c r="L7169" s="64" t="s">
        <v>2300</v>
      </c>
    </row>
    <row r="7170" ht="21" customHeight="1" spans="1:12">
      <c r="A7170" s="65" t="s">
        <v>3082</v>
      </c>
      <c r="B7170" s="66" t="s">
        <v>3083</v>
      </c>
      <c r="C7170" s="66"/>
      <c r="D7170" s="65" t="s">
        <v>14</v>
      </c>
      <c r="E7170" s="65"/>
      <c r="F7170" s="65"/>
      <c r="G7170" s="65" t="s">
        <v>51</v>
      </c>
      <c r="H7170" s="67">
        <v>0.0012</v>
      </c>
      <c r="I7170" s="67"/>
      <c r="J7170" s="70">
        <v>711.11</v>
      </c>
      <c r="K7170" s="70"/>
      <c r="L7170" s="70">
        <f>TRUNC(TRUNC(H7170,8)*J7170,2)</f>
        <v>0.85</v>
      </c>
    </row>
    <row r="7171" ht="15" customHeight="1" spans="1:12">
      <c r="A7171" s="2"/>
      <c r="B7171" s="2"/>
      <c r="C7171" s="2"/>
      <c r="D7171" s="2"/>
      <c r="E7171" s="2"/>
      <c r="F7171" s="2"/>
      <c r="G7171" s="2"/>
      <c r="H7171" s="68" t="s">
        <v>2317</v>
      </c>
      <c r="I7171" s="68"/>
      <c r="J7171" s="68"/>
      <c r="K7171" s="68"/>
      <c r="L7171" s="71">
        <f>SUM(L7170:L7170)</f>
        <v>0.85</v>
      </c>
    </row>
    <row r="7172" ht="15" customHeight="1" spans="1:12">
      <c r="A7172" s="2"/>
      <c r="B7172" s="2"/>
      <c r="C7172" s="2"/>
      <c r="D7172" s="2"/>
      <c r="E7172" s="2"/>
      <c r="F7172" s="2"/>
      <c r="G7172" s="2"/>
      <c r="H7172" s="69" t="s">
        <v>2318</v>
      </c>
      <c r="I7172" s="69"/>
      <c r="J7172" s="69"/>
      <c r="K7172" s="69"/>
      <c r="L7172" s="72">
        <f>SUM(L7164,L7168,L7171)</f>
        <v>36.79</v>
      </c>
    </row>
    <row r="7173" ht="9.95" customHeight="1" spans="1:12">
      <c r="A7173" s="2"/>
      <c r="B7173" s="2"/>
      <c r="C7173" s="2"/>
      <c r="D7173" s="2"/>
      <c r="E7173" s="2"/>
      <c r="F7173" s="2"/>
      <c r="G7173" s="2"/>
      <c r="H7173" s="61"/>
      <c r="I7173" s="61"/>
      <c r="J7173" s="61"/>
      <c r="K7173" s="61"/>
      <c r="L7173" s="61"/>
    </row>
    <row r="7174" ht="20.1" customHeight="1" spans="1:12">
      <c r="A7174" s="62" t="s">
        <v>4601</v>
      </c>
      <c r="B7174" s="62"/>
      <c r="C7174" s="62"/>
      <c r="D7174" s="62"/>
      <c r="E7174" s="62"/>
      <c r="F7174" s="62"/>
      <c r="G7174" s="62"/>
      <c r="H7174" s="62"/>
      <c r="I7174" s="62"/>
      <c r="J7174" s="62"/>
      <c r="K7174" s="62"/>
      <c r="L7174" s="62"/>
    </row>
    <row r="7175" ht="15" customHeight="1" spans="1:12">
      <c r="A7175" s="63" t="s">
        <v>2413</v>
      </c>
      <c r="B7175" s="63"/>
      <c r="C7175" s="63"/>
      <c r="D7175" s="64" t="s">
        <v>4</v>
      </c>
      <c r="E7175" s="64"/>
      <c r="F7175" s="64"/>
      <c r="G7175" s="64" t="s">
        <v>2297</v>
      </c>
      <c r="H7175" s="64" t="s">
        <v>2298</v>
      </c>
      <c r="I7175" s="64"/>
      <c r="J7175" s="64" t="s">
        <v>2299</v>
      </c>
      <c r="K7175" s="64"/>
      <c r="L7175" s="64" t="s">
        <v>2300</v>
      </c>
    </row>
    <row r="7176" ht="15" customHeight="1" spans="1:12">
      <c r="A7176" s="65" t="s">
        <v>3181</v>
      </c>
      <c r="B7176" s="66" t="s">
        <v>3182</v>
      </c>
      <c r="C7176" s="66"/>
      <c r="D7176" s="65" t="s">
        <v>14</v>
      </c>
      <c r="E7176" s="65"/>
      <c r="F7176" s="65"/>
      <c r="G7176" s="65" t="s">
        <v>193</v>
      </c>
      <c r="H7176" s="67">
        <v>8.62</v>
      </c>
      <c r="I7176" s="67"/>
      <c r="J7176" s="70">
        <v>2.61</v>
      </c>
      <c r="K7176" s="70"/>
      <c r="L7176" s="70">
        <f>TRUNC(TRUNC(H7176,8)*J7176,2)</f>
        <v>22.49</v>
      </c>
    </row>
    <row r="7177" ht="38.1" customHeight="1" spans="1:12">
      <c r="A7177" s="65" t="s">
        <v>4602</v>
      </c>
      <c r="B7177" s="66" t="s">
        <v>4603</v>
      </c>
      <c r="C7177" s="66"/>
      <c r="D7177" s="65" t="s">
        <v>14</v>
      </c>
      <c r="E7177" s="65"/>
      <c r="F7177" s="65"/>
      <c r="G7177" s="65" t="s">
        <v>41</v>
      </c>
      <c r="H7177" s="67">
        <v>1.16</v>
      </c>
      <c r="I7177" s="67"/>
      <c r="J7177" s="70">
        <v>239.05</v>
      </c>
      <c r="K7177" s="70"/>
      <c r="L7177" s="70">
        <f>TRUNC(TRUNC(H7177,8)*J7177,2)</f>
        <v>277.29</v>
      </c>
    </row>
    <row r="7178" ht="15" customHeight="1" spans="1:12">
      <c r="A7178" s="65" t="s">
        <v>4318</v>
      </c>
      <c r="B7178" s="66" t="s">
        <v>4319</v>
      </c>
      <c r="C7178" s="66"/>
      <c r="D7178" s="65" t="s">
        <v>14</v>
      </c>
      <c r="E7178" s="65"/>
      <c r="F7178" s="65"/>
      <c r="G7178" s="65" t="s">
        <v>193</v>
      </c>
      <c r="H7178" s="67">
        <v>0.14</v>
      </c>
      <c r="I7178" s="67"/>
      <c r="J7178" s="70">
        <v>4.99</v>
      </c>
      <c r="K7178" s="70"/>
      <c r="L7178" s="70">
        <f>TRUNC(TRUNC(H7178,8)*J7178,2)</f>
        <v>0.69</v>
      </c>
    </row>
    <row r="7179" ht="15" customHeight="1" spans="1:12">
      <c r="A7179" s="2"/>
      <c r="B7179" s="2"/>
      <c r="C7179" s="2"/>
      <c r="D7179" s="2"/>
      <c r="E7179" s="2"/>
      <c r="F7179" s="2"/>
      <c r="G7179" s="2"/>
      <c r="H7179" s="68" t="s">
        <v>2424</v>
      </c>
      <c r="I7179" s="68"/>
      <c r="J7179" s="68"/>
      <c r="K7179" s="68"/>
      <c r="L7179" s="71">
        <f>SUM(L7176:L7178)</f>
        <v>300.47</v>
      </c>
    </row>
    <row r="7180" ht="15" customHeight="1" spans="1:12">
      <c r="A7180" s="63" t="s">
        <v>2389</v>
      </c>
      <c r="B7180" s="63"/>
      <c r="C7180" s="63"/>
      <c r="D7180" s="64" t="s">
        <v>4</v>
      </c>
      <c r="E7180" s="64"/>
      <c r="F7180" s="64"/>
      <c r="G7180" s="64" t="s">
        <v>2297</v>
      </c>
      <c r="H7180" s="64" t="s">
        <v>2298</v>
      </c>
      <c r="I7180" s="64"/>
      <c r="J7180" s="64" t="s">
        <v>2299</v>
      </c>
      <c r="K7180" s="64"/>
      <c r="L7180" s="64" t="s">
        <v>2300</v>
      </c>
    </row>
    <row r="7181" ht="21" customHeight="1" spans="1:12">
      <c r="A7181" s="65" t="s">
        <v>3072</v>
      </c>
      <c r="B7181" s="66" t="s">
        <v>3073</v>
      </c>
      <c r="C7181" s="66"/>
      <c r="D7181" s="65" t="s">
        <v>14</v>
      </c>
      <c r="E7181" s="65"/>
      <c r="F7181" s="65"/>
      <c r="G7181" s="65" t="s">
        <v>2392</v>
      </c>
      <c r="H7181" s="67">
        <v>1.188</v>
      </c>
      <c r="I7181" s="67"/>
      <c r="J7181" s="70">
        <v>32.1</v>
      </c>
      <c r="K7181" s="70"/>
      <c r="L7181" s="70">
        <f>TRUNC(TRUNC(H7181,8)*J7181,2)</f>
        <v>38.13</v>
      </c>
    </row>
    <row r="7182" ht="15" customHeight="1" spans="1:12">
      <c r="A7182" s="65" t="s">
        <v>2395</v>
      </c>
      <c r="B7182" s="66" t="s">
        <v>2396</v>
      </c>
      <c r="C7182" s="66"/>
      <c r="D7182" s="65" t="s">
        <v>14</v>
      </c>
      <c r="E7182" s="65"/>
      <c r="F7182" s="65"/>
      <c r="G7182" s="65" t="s">
        <v>2392</v>
      </c>
      <c r="H7182" s="67">
        <v>0.594</v>
      </c>
      <c r="I7182" s="67"/>
      <c r="J7182" s="70">
        <v>23.23</v>
      </c>
      <c r="K7182" s="70"/>
      <c r="L7182" s="70">
        <f>TRUNC(TRUNC(H7182,8)*J7182,2)</f>
        <v>13.79</v>
      </c>
    </row>
    <row r="7183" ht="18" customHeight="1" spans="1:12">
      <c r="A7183" s="2"/>
      <c r="B7183" s="2"/>
      <c r="C7183" s="2"/>
      <c r="D7183" s="2"/>
      <c r="E7183" s="2"/>
      <c r="F7183" s="2"/>
      <c r="G7183" s="2"/>
      <c r="H7183" s="68" t="s">
        <v>2393</v>
      </c>
      <c r="I7183" s="68"/>
      <c r="J7183" s="68"/>
      <c r="K7183" s="68"/>
      <c r="L7183" s="71">
        <f>SUM(L7181:L7182)</f>
        <v>51.92</v>
      </c>
    </row>
    <row r="7184" ht="15" customHeight="1" spans="1:12">
      <c r="A7184" s="2"/>
      <c r="B7184" s="2"/>
      <c r="C7184" s="2"/>
      <c r="D7184" s="2"/>
      <c r="E7184" s="2"/>
      <c r="F7184" s="2"/>
      <c r="G7184" s="2"/>
      <c r="H7184" s="69" t="s">
        <v>2318</v>
      </c>
      <c r="I7184" s="69"/>
      <c r="J7184" s="69"/>
      <c r="K7184" s="69"/>
      <c r="L7184" s="72">
        <f>SUM(L7179,L7183)</f>
        <v>352.39</v>
      </c>
    </row>
    <row r="7185" ht="9.95" customHeight="1" spans="1:12">
      <c r="A7185" s="2"/>
      <c r="B7185" s="2"/>
      <c r="C7185" s="2"/>
      <c r="D7185" s="2"/>
      <c r="E7185" s="2"/>
      <c r="F7185" s="2"/>
      <c r="G7185" s="2"/>
      <c r="H7185" s="61"/>
      <c r="I7185" s="61"/>
      <c r="J7185" s="61"/>
      <c r="K7185" s="61"/>
      <c r="L7185" s="61"/>
    </row>
    <row r="7186" ht="20.1" customHeight="1" spans="1:12">
      <c r="A7186" s="62" t="s">
        <v>4604</v>
      </c>
      <c r="B7186" s="62"/>
      <c r="C7186" s="62"/>
      <c r="D7186" s="62"/>
      <c r="E7186" s="62"/>
      <c r="F7186" s="62"/>
      <c r="G7186" s="62"/>
      <c r="H7186" s="62"/>
      <c r="I7186" s="62"/>
      <c r="J7186" s="62"/>
      <c r="K7186" s="62"/>
      <c r="L7186" s="62"/>
    </row>
    <row r="7187" ht="15" customHeight="1" spans="1:12">
      <c r="A7187" s="63" t="s">
        <v>2413</v>
      </c>
      <c r="B7187" s="63"/>
      <c r="C7187" s="63"/>
      <c r="D7187" s="64" t="s">
        <v>4</v>
      </c>
      <c r="E7187" s="64"/>
      <c r="F7187" s="64"/>
      <c r="G7187" s="64" t="s">
        <v>2297</v>
      </c>
      <c r="H7187" s="64" t="s">
        <v>2298</v>
      </c>
      <c r="I7187" s="64"/>
      <c r="J7187" s="64" t="s">
        <v>2299</v>
      </c>
      <c r="K7187" s="64"/>
      <c r="L7187" s="64" t="s">
        <v>2300</v>
      </c>
    </row>
    <row r="7188" ht="29.1" customHeight="1" spans="1:12">
      <c r="A7188" s="65" t="s">
        <v>4605</v>
      </c>
      <c r="B7188" s="66" t="s">
        <v>4606</v>
      </c>
      <c r="C7188" s="66"/>
      <c r="D7188" s="65" t="s">
        <v>3081</v>
      </c>
      <c r="E7188" s="65"/>
      <c r="F7188" s="65"/>
      <c r="G7188" s="65" t="s">
        <v>35</v>
      </c>
      <c r="H7188" s="67">
        <v>1</v>
      </c>
      <c r="I7188" s="67"/>
      <c r="J7188" s="70">
        <v>46025.68</v>
      </c>
      <c r="K7188" s="70"/>
      <c r="L7188" s="70">
        <f>ROUND(ROUND(H7188,8)*J7188,2)</f>
        <v>46025.68</v>
      </c>
    </row>
    <row r="7189" ht="15" customHeight="1" spans="1:12">
      <c r="A7189" s="2"/>
      <c r="B7189" s="2"/>
      <c r="C7189" s="2"/>
      <c r="D7189" s="2"/>
      <c r="E7189" s="2"/>
      <c r="F7189" s="2"/>
      <c r="G7189" s="2"/>
      <c r="H7189" s="68" t="s">
        <v>2424</v>
      </c>
      <c r="I7189" s="68"/>
      <c r="J7189" s="68"/>
      <c r="K7189" s="68"/>
      <c r="L7189" s="71">
        <f>SUM(L7188:L7188)</f>
        <v>46025.68</v>
      </c>
    </row>
    <row r="7190" ht="15" customHeight="1" spans="1:12">
      <c r="A7190" s="93" t="s">
        <v>4607</v>
      </c>
      <c r="B7190" s="93"/>
      <c r="C7190" s="93"/>
      <c r="D7190" s="93"/>
      <c r="E7190" s="2"/>
      <c r="F7190" s="2"/>
      <c r="G7190" s="2"/>
      <c r="H7190" s="69" t="s">
        <v>2318</v>
      </c>
      <c r="I7190" s="69"/>
      <c r="J7190" s="69"/>
      <c r="K7190" s="69"/>
      <c r="L7190" s="72">
        <v>46025.68</v>
      </c>
    </row>
    <row r="7191" ht="2.1" customHeight="1" spans="1:12">
      <c r="A7191" s="93"/>
      <c r="B7191" s="93"/>
      <c r="C7191" s="93"/>
      <c r="D7191" s="93"/>
      <c r="E7191" s="2"/>
      <c r="F7191" s="2"/>
      <c r="G7191" s="2"/>
      <c r="H7191" s="2"/>
      <c r="I7191" s="2"/>
      <c r="J7191" s="2"/>
      <c r="K7191" s="2"/>
      <c r="L7191" s="2"/>
    </row>
    <row r="7192" ht="9.95" customHeight="1" spans="1:12">
      <c r="A7192" s="2"/>
      <c r="B7192" s="2"/>
      <c r="C7192" s="2"/>
      <c r="D7192" s="2"/>
      <c r="E7192" s="2"/>
      <c r="F7192" s="2"/>
      <c r="G7192" s="2"/>
      <c r="H7192" s="61"/>
      <c r="I7192" s="61"/>
      <c r="J7192" s="61"/>
      <c r="K7192" s="61"/>
      <c r="L7192" s="61"/>
    </row>
    <row r="7193" ht="20.1" customHeight="1" spans="1:12">
      <c r="A7193" s="62" t="s">
        <v>4608</v>
      </c>
      <c r="B7193" s="62"/>
      <c r="C7193" s="62"/>
      <c r="D7193" s="62"/>
      <c r="E7193" s="62"/>
      <c r="F7193" s="62"/>
      <c r="G7193" s="62"/>
      <c r="H7193" s="62"/>
      <c r="I7193" s="62"/>
      <c r="J7193" s="62"/>
      <c r="K7193" s="62"/>
      <c r="L7193" s="62"/>
    </row>
    <row r="7194" ht="15" customHeight="1" spans="1:12">
      <c r="A7194" s="63" t="s">
        <v>2413</v>
      </c>
      <c r="B7194" s="63"/>
      <c r="C7194" s="63"/>
      <c r="D7194" s="64" t="s">
        <v>4</v>
      </c>
      <c r="E7194" s="64"/>
      <c r="F7194" s="64"/>
      <c r="G7194" s="64" t="s">
        <v>2297</v>
      </c>
      <c r="H7194" s="64" t="s">
        <v>2298</v>
      </c>
      <c r="I7194" s="64"/>
      <c r="J7194" s="64" t="s">
        <v>2299</v>
      </c>
      <c r="K7194" s="64"/>
      <c r="L7194" s="64" t="s">
        <v>2300</v>
      </c>
    </row>
    <row r="7195" ht="21" customHeight="1" spans="1:12">
      <c r="A7195" s="65" t="s">
        <v>4609</v>
      </c>
      <c r="B7195" s="66" t="s">
        <v>2173</v>
      </c>
      <c r="C7195" s="66"/>
      <c r="D7195" s="65" t="s">
        <v>3081</v>
      </c>
      <c r="E7195" s="65"/>
      <c r="F7195" s="65"/>
      <c r="G7195" s="65" t="s">
        <v>35</v>
      </c>
      <c r="H7195" s="67">
        <v>1</v>
      </c>
      <c r="I7195" s="67"/>
      <c r="J7195" s="70">
        <v>91.4</v>
      </c>
      <c r="K7195" s="70"/>
      <c r="L7195" s="70">
        <f>ROUND(ROUND(H7195,8)*J7195,2)</f>
        <v>91.4</v>
      </c>
    </row>
    <row r="7196" ht="15" customHeight="1" spans="1:12">
      <c r="A7196" s="2"/>
      <c r="B7196" s="2"/>
      <c r="C7196" s="2"/>
      <c r="D7196" s="2"/>
      <c r="E7196" s="2"/>
      <c r="F7196" s="2"/>
      <c r="G7196" s="2"/>
      <c r="H7196" s="68" t="s">
        <v>2424</v>
      </c>
      <c r="I7196" s="68"/>
      <c r="J7196" s="68"/>
      <c r="K7196" s="68"/>
      <c r="L7196" s="71">
        <f>SUM(L7195:L7195)</f>
        <v>91.4</v>
      </c>
    </row>
    <row r="7197" ht="15" customHeight="1" spans="1:12">
      <c r="A7197" s="63" t="s">
        <v>2389</v>
      </c>
      <c r="B7197" s="63"/>
      <c r="C7197" s="63"/>
      <c r="D7197" s="64" t="s">
        <v>4</v>
      </c>
      <c r="E7197" s="64"/>
      <c r="F7197" s="64"/>
      <c r="G7197" s="64" t="s">
        <v>2297</v>
      </c>
      <c r="H7197" s="64" t="s">
        <v>2298</v>
      </c>
      <c r="I7197" s="64"/>
      <c r="J7197" s="64" t="s">
        <v>2299</v>
      </c>
      <c r="K7197" s="64"/>
      <c r="L7197" s="64" t="s">
        <v>2300</v>
      </c>
    </row>
    <row r="7198" ht="15" customHeight="1" spans="1:12">
      <c r="A7198" s="65" t="s">
        <v>2395</v>
      </c>
      <c r="B7198" s="66" t="s">
        <v>2396</v>
      </c>
      <c r="C7198" s="66"/>
      <c r="D7198" s="65" t="s">
        <v>14</v>
      </c>
      <c r="E7198" s="65"/>
      <c r="F7198" s="65"/>
      <c r="G7198" s="65" t="s">
        <v>2392</v>
      </c>
      <c r="H7198" s="67">
        <v>0.2</v>
      </c>
      <c r="I7198" s="67"/>
      <c r="J7198" s="70">
        <v>23.23</v>
      </c>
      <c r="K7198" s="70"/>
      <c r="L7198" s="70">
        <f>ROUND(ROUND(H7198,8)*J7198,2)</f>
        <v>4.65</v>
      </c>
    </row>
    <row r="7199" ht="18" customHeight="1" spans="1:12">
      <c r="A7199" s="2"/>
      <c r="B7199" s="2"/>
      <c r="C7199" s="2"/>
      <c r="D7199" s="2"/>
      <c r="E7199" s="2"/>
      <c r="F7199" s="2"/>
      <c r="G7199" s="2"/>
      <c r="H7199" s="68" t="s">
        <v>2393</v>
      </c>
      <c r="I7199" s="68"/>
      <c r="J7199" s="68"/>
      <c r="K7199" s="68"/>
      <c r="L7199" s="71">
        <f>SUM(L7198:L7198)</f>
        <v>4.65</v>
      </c>
    </row>
    <row r="7200" ht="15" customHeight="1" spans="1:12">
      <c r="A7200" s="93" t="s">
        <v>4610</v>
      </c>
      <c r="B7200" s="93"/>
      <c r="C7200" s="93"/>
      <c r="D7200" s="93"/>
      <c r="E7200" s="2"/>
      <c r="F7200" s="2"/>
      <c r="G7200" s="2"/>
      <c r="H7200" s="69" t="s">
        <v>2318</v>
      </c>
      <c r="I7200" s="69"/>
      <c r="J7200" s="69"/>
      <c r="K7200" s="69"/>
      <c r="L7200" s="72">
        <v>96.05</v>
      </c>
    </row>
    <row r="7201" ht="9.95" customHeight="1" spans="1:12">
      <c r="A7201" s="2"/>
      <c r="B7201" s="2"/>
      <c r="C7201" s="2"/>
      <c r="D7201" s="2"/>
      <c r="E7201" s="2"/>
      <c r="F7201" s="2"/>
      <c r="G7201" s="2"/>
      <c r="H7201" s="61"/>
      <c r="I7201" s="61"/>
      <c r="J7201" s="61"/>
      <c r="K7201" s="61"/>
      <c r="L7201" s="61"/>
    </row>
    <row r="7202" ht="20.1" customHeight="1" spans="1:12">
      <c r="A7202" s="62" t="s">
        <v>4611</v>
      </c>
      <c r="B7202" s="62"/>
      <c r="C7202" s="62"/>
      <c r="D7202" s="62"/>
      <c r="E7202" s="62"/>
      <c r="F7202" s="62"/>
      <c r="G7202" s="62"/>
      <c r="H7202" s="62"/>
      <c r="I7202" s="62"/>
      <c r="J7202" s="62"/>
      <c r="K7202" s="62"/>
      <c r="L7202" s="62"/>
    </row>
    <row r="7203" ht="15" customHeight="1" spans="1:12">
      <c r="A7203" s="63" t="s">
        <v>2413</v>
      </c>
      <c r="B7203" s="63"/>
      <c r="C7203" s="63"/>
      <c r="D7203" s="64" t="s">
        <v>4</v>
      </c>
      <c r="E7203" s="64"/>
      <c r="F7203" s="64"/>
      <c r="G7203" s="64" t="s">
        <v>2297</v>
      </c>
      <c r="H7203" s="64" t="s">
        <v>2298</v>
      </c>
      <c r="I7203" s="64"/>
      <c r="J7203" s="64" t="s">
        <v>2299</v>
      </c>
      <c r="K7203" s="64"/>
      <c r="L7203" s="64" t="s">
        <v>2300</v>
      </c>
    </row>
    <row r="7204" ht="29.1" customHeight="1" spans="1:12">
      <c r="A7204" s="65" t="s">
        <v>4612</v>
      </c>
      <c r="B7204" s="66" t="s">
        <v>2176</v>
      </c>
      <c r="C7204" s="66"/>
      <c r="D7204" s="65" t="s">
        <v>3081</v>
      </c>
      <c r="E7204" s="65"/>
      <c r="F7204" s="65"/>
      <c r="G7204" s="65" t="s">
        <v>35</v>
      </c>
      <c r="H7204" s="67">
        <v>1</v>
      </c>
      <c r="I7204" s="67"/>
      <c r="J7204" s="70">
        <v>3605.21</v>
      </c>
      <c r="K7204" s="70"/>
      <c r="L7204" s="70">
        <f>ROUND(ROUND(H7204,8)*J7204,2)</f>
        <v>3605.21</v>
      </c>
    </row>
    <row r="7205" ht="21" customHeight="1" spans="1:12">
      <c r="A7205" s="65" t="s">
        <v>4609</v>
      </c>
      <c r="B7205" s="66" t="s">
        <v>2173</v>
      </c>
      <c r="C7205" s="66"/>
      <c r="D7205" s="65" t="s">
        <v>3081</v>
      </c>
      <c r="E7205" s="65"/>
      <c r="F7205" s="65"/>
      <c r="G7205" s="65" t="s">
        <v>35</v>
      </c>
      <c r="H7205" s="67">
        <v>1</v>
      </c>
      <c r="I7205" s="67"/>
      <c r="J7205" s="70">
        <v>91.4</v>
      </c>
      <c r="K7205" s="70"/>
      <c r="L7205" s="70">
        <f>ROUND(ROUND(H7205,8)*J7205,2)</f>
        <v>91.4</v>
      </c>
    </row>
    <row r="7206" ht="15" customHeight="1" spans="1:12">
      <c r="A7206" s="2"/>
      <c r="B7206" s="2"/>
      <c r="C7206" s="2"/>
      <c r="D7206" s="2"/>
      <c r="E7206" s="2"/>
      <c r="F7206" s="2"/>
      <c r="G7206" s="2"/>
      <c r="H7206" s="68" t="s">
        <v>2424</v>
      </c>
      <c r="I7206" s="68"/>
      <c r="J7206" s="68"/>
      <c r="K7206" s="68"/>
      <c r="L7206" s="71">
        <f>SUM(L7204:L7205)</f>
        <v>3696.61</v>
      </c>
    </row>
    <row r="7207" ht="15" customHeight="1" spans="1:12">
      <c r="A7207" s="63" t="s">
        <v>2389</v>
      </c>
      <c r="B7207" s="63"/>
      <c r="C7207" s="63"/>
      <c r="D7207" s="64" t="s">
        <v>4</v>
      </c>
      <c r="E7207" s="64"/>
      <c r="F7207" s="64"/>
      <c r="G7207" s="64" t="s">
        <v>2297</v>
      </c>
      <c r="H7207" s="64" t="s">
        <v>2298</v>
      </c>
      <c r="I7207" s="64"/>
      <c r="J7207" s="64" t="s">
        <v>2299</v>
      </c>
      <c r="K7207" s="64"/>
      <c r="L7207" s="64" t="s">
        <v>2300</v>
      </c>
    </row>
    <row r="7208" ht="15" customHeight="1" spans="1:12">
      <c r="A7208" s="65" t="s">
        <v>2395</v>
      </c>
      <c r="B7208" s="66" t="s">
        <v>2396</v>
      </c>
      <c r="C7208" s="66"/>
      <c r="D7208" s="65" t="s">
        <v>14</v>
      </c>
      <c r="E7208" s="65"/>
      <c r="F7208" s="65"/>
      <c r="G7208" s="65" t="s">
        <v>2392</v>
      </c>
      <c r="H7208" s="67">
        <v>1.5</v>
      </c>
      <c r="I7208" s="67"/>
      <c r="J7208" s="70">
        <v>23.23</v>
      </c>
      <c r="K7208" s="70"/>
      <c r="L7208" s="70">
        <f>ROUND(ROUND(H7208,8)*J7208,2)</f>
        <v>34.85</v>
      </c>
    </row>
    <row r="7209" ht="18" customHeight="1" spans="1:12">
      <c r="A7209" s="2"/>
      <c r="B7209" s="2"/>
      <c r="C7209" s="2"/>
      <c r="D7209" s="2"/>
      <c r="E7209" s="2"/>
      <c r="F7209" s="2"/>
      <c r="G7209" s="2"/>
      <c r="H7209" s="68" t="s">
        <v>2393</v>
      </c>
      <c r="I7209" s="68"/>
      <c r="J7209" s="68"/>
      <c r="K7209" s="68"/>
      <c r="L7209" s="71">
        <f>SUM(L7208:L7208)</f>
        <v>34.85</v>
      </c>
    </row>
    <row r="7210" ht="15" customHeight="1" spans="1:12">
      <c r="A7210" s="93" t="s">
        <v>4610</v>
      </c>
      <c r="B7210" s="93"/>
      <c r="C7210" s="93"/>
      <c r="D7210" s="93"/>
      <c r="E7210" s="2"/>
      <c r="F7210" s="2"/>
      <c r="G7210" s="2"/>
      <c r="H7210" s="69" t="s">
        <v>2318</v>
      </c>
      <c r="I7210" s="69"/>
      <c r="J7210" s="69"/>
      <c r="K7210" s="69"/>
      <c r="L7210" s="72">
        <v>3731.46</v>
      </c>
    </row>
    <row r="7211" ht="9.95" customHeight="1" spans="1:12">
      <c r="A7211" s="2"/>
      <c r="B7211" s="2"/>
      <c r="C7211" s="2"/>
      <c r="D7211" s="2"/>
      <c r="E7211" s="2"/>
      <c r="F7211" s="2"/>
      <c r="G7211" s="2"/>
      <c r="H7211" s="61"/>
      <c r="I7211" s="61"/>
      <c r="J7211" s="61"/>
      <c r="K7211" s="61"/>
      <c r="L7211" s="61"/>
    </row>
    <row r="7212" ht="20.1" customHeight="1" spans="1:12">
      <c r="A7212" s="62" t="s">
        <v>4613</v>
      </c>
      <c r="B7212" s="62"/>
      <c r="C7212" s="62"/>
      <c r="D7212" s="62"/>
      <c r="E7212" s="62"/>
      <c r="F7212" s="62"/>
      <c r="G7212" s="62"/>
      <c r="H7212" s="62"/>
      <c r="I7212" s="62"/>
      <c r="J7212" s="62"/>
      <c r="K7212" s="62"/>
      <c r="L7212" s="62"/>
    </row>
    <row r="7213" ht="15" customHeight="1" spans="1:12">
      <c r="A7213" s="63" t="s">
        <v>2413</v>
      </c>
      <c r="B7213" s="63"/>
      <c r="C7213" s="63"/>
      <c r="D7213" s="64" t="s">
        <v>4</v>
      </c>
      <c r="E7213" s="64"/>
      <c r="F7213" s="64"/>
      <c r="G7213" s="64" t="s">
        <v>2297</v>
      </c>
      <c r="H7213" s="64" t="s">
        <v>2298</v>
      </c>
      <c r="I7213" s="64"/>
      <c r="J7213" s="64" t="s">
        <v>2299</v>
      </c>
      <c r="K7213" s="64"/>
      <c r="L7213" s="64" t="s">
        <v>2300</v>
      </c>
    </row>
    <row r="7214" ht="21" customHeight="1" spans="1:12">
      <c r="A7214" s="65" t="s">
        <v>4614</v>
      </c>
      <c r="B7214" s="66" t="s">
        <v>2179</v>
      </c>
      <c r="C7214" s="66"/>
      <c r="D7214" s="65" t="s">
        <v>3081</v>
      </c>
      <c r="E7214" s="65"/>
      <c r="F7214" s="65"/>
      <c r="G7214" s="65" t="s">
        <v>35</v>
      </c>
      <c r="H7214" s="67">
        <v>1</v>
      </c>
      <c r="I7214" s="67"/>
      <c r="J7214" s="70">
        <v>90</v>
      </c>
      <c r="K7214" s="70"/>
      <c r="L7214" s="70">
        <f>ROUND(ROUND(H7214,8)*J7214,2)</f>
        <v>90</v>
      </c>
    </row>
    <row r="7215" ht="15" customHeight="1" spans="1:12">
      <c r="A7215" s="2"/>
      <c r="B7215" s="2"/>
      <c r="C7215" s="2"/>
      <c r="D7215" s="2"/>
      <c r="E7215" s="2"/>
      <c r="F7215" s="2"/>
      <c r="G7215" s="2"/>
      <c r="H7215" s="68" t="s">
        <v>2424</v>
      </c>
      <c r="I7215" s="68"/>
      <c r="J7215" s="68"/>
      <c r="K7215" s="68"/>
      <c r="L7215" s="71">
        <f>SUM(L7214:L7214)</f>
        <v>90</v>
      </c>
    </row>
    <row r="7216" ht="15" customHeight="1" spans="1:12">
      <c r="A7216" s="63" t="s">
        <v>2389</v>
      </c>
      <c r="B7216" s="63"/>
      <c r="C7216" s="63"/>
      <c r="D7216" s="64" t="s">
        <v>4</v>
      </c>
      <c r="E7216" s="64"/>
      <c r="F7216" s="64"/>
      <c r="G7216" s="64" t="s">
        <v>2297</v>
      </c>
      <c r="H7216" s="64" t="s">
        <v>2298</v>
      </c>
      <c r="I7216" s="64"/>
      <c r="J7216" s="64" t="s">
        <v>2299</v>
      </c>
      <c r="K7216" s="64"/>
      <c r="L7216" s="64" t="s">
        <v>2300</v>
      </c>
    </row>
    <row r="7217" ht="15" customHeight="1" spans="1:12">
      <c r="A7217" s="65" t="s">
        <v>2395</v>
      </c>
      <c r="B7217" s="66" t="s">
        <v>2396</v>
      </c>
      <c r="C7217" s="66"/>
      <c r="D7217" s="65" t="s">
        <v>14</v>
      </c>
      <c r="E7217" s="65"/>
      <c r="F7217" s="65"/>
      <c r="G7217" s="65" t="s">
        <v>2392</v>
      </c>
      <c r="H7217" s="67">
        <v>0.2</v>
      </c>
      <c r="I7217" s="67"/>
      <c r="J7217" s="70">
        <v>23.23</v>
      </c>
      <c r="K7217" s="70"/>
      <c r="L7217" s="70">
        <f>ROUND(ROUND(H7217,8)*J7217,2)</f>
        <v>4.65</v>
      </c>
    </row>
    <row r="7218" ht="18" customHeight="1" spans="1:12">
      <c r="A7218" s="2"/>
      <c r="B7218" s="2"/>
      <c r="C7218" s="2"/>
      <c r="D7218" s="2"/>
      <c r="E7218" s="2"/>
      <c r="F7218" s="2"/>
      <c r="G7218" s="2"/>
      <c r="H7218" s="68" t="s">
        <v>2393</v>
      </c>
      <c r="I7218" s="68"/>
      <c r="J7218" s="68"/>
      <c r="K7218" s="68"/>
      <c r="L7218" s="71">
        <f>SUM(L7217:L7217)</f>
        <v>4.65</v>
      </c>
    </row>
    <row r="7219" ht="15" customHeight="1" spans="1:12">
      <c r="A7219" s="93" t="s">
        <v>4610</v>
      </c>
      <c r="B7219" s="93"/>
      <c r="C7219" s="93"/>
      <c r="D7219" s="93"/>
      <c r="E7219" s="2"/>
      <c r="F7219" s="2"/>
      <c r="G7219" s="2"/>
      <c r="H7219" s="69" t="s">
        <v>2318</v>
      </c>
      <c r="I7219" s="69"/>
      <c r="J7219" s="69"/>
      <c r="K7219" s="69"/>
      <c r="L7219" s="72">
        <v>94.65</v>
      </c>
    </row>
    <row r="7220" ht="9.95" customHeight="1" spans="1:12">
      <c r="A7220" s="2"/>
      <c r="B7220" s="2"/>
      <c r="C7220" s="2"/>
      <c r="D7220" s="2"/>
      <c r="E7220" s="2"/>
      <c r="F7220" s="2"/>
      <c r="G7220" s="2"/>
      <c r="H7220" s="61"/>
      <c r="I7220" s="61"/>
      <c r="J7220" s="61"/>
      <c r="K7220" s="61"/>
      <c r="L7220" s="61"/>
    </row>
    <row r="7221" ht="20.1" customHeight="1" spans="1:12">
      <c r="A7221" s="62" t="s">
        <v>4615</v>
      </c>
      <c r="B7221" s="62"/>
      <c r="C7221" s="62"/>
      <c r="D7221" s="62"/>
      <c r="E7221" s="62"/>
      <c r="F7221" s="62"/>
      <c r="G7221" s="62"/>
      <c r="H7221" s="62"/>
      <c r="I7221" s="62"/>
      <c r="J7221" s="62"/>
      <c r="K7221" s="62"/>
      <c r="L7221" s="62"/>
    </row>
    <row r="7222" ht="15" customHeight="1" spans="1:12">
      <c r="A7222" s="63" t="s">
        <v>2413</v>
      </c>
      <c r="B7222" s="63"/>
      <c r="C7222" s="63"/>
      <c r="D7222" s="64" t="s">
        <v>4</v>
      </c>
      <c r="E7222" s="64"/>
      <c r="F7222" s="64"/>
      <c r="G7222" s="64" t="s">
        <v>2297</v>
      </c>
      <c r="H7222" s="64" t="s">
        <v>2298</v>
      </c>
      <c r="I7222" s="64"/>
      <c r="J7222" s="64" t="s">
        <v>2299</v>
      </c>
      <c r="K7222" s="64"/>
      <c r="L7222" s="64" t="s">
        <v>2300</v>
      </c>
    </row>
    <row r="7223" ht="15" customHeight="1" spans="1:12">
      <c r="A7223" s="65" t="s">
        <v>4616</v>
      </c>
      <c r="B7223" s="66" t="s">
        <v>4617</v>
      </c>
      <c r="C7223" s="66"/>
      <c r="D7223" s="65" t="s">
        <v>643</v>
      </c>
      <c r="E7223" s="65"/>
      <c r="F7223" s="65"/>
      <c r="G7223" s="65" t="s">
        <v>383</v>
      </c>
      <c r="H7223" s="67">
        <v>1</v>
      </c>
      <c r="I7223" s="67"/>
      <c r="J7223" s="70">
        <v>9.83</v>
      </c>
      <c r="K7223" s="70"/>
      <c r="L7223" s="70">
        <f>ROUND(ROUND(H7223,8)*J7223,2)</f>
        <v>9.83</v>
      </c>
    </row>
    <row r="7224" ht="15" customHeight="1" spans="1:12">
      <c r="A7224" s="2"/>
      <c r="B7224" s="2"/>
      <c r="C7224" s="2"/>
      <c r="D7224" s="2"/>
      <c r="E7224" s="2"/>
      <c r="F7224" s="2"/>
      <c r="G7224" s="2"/>
      <c r="H7224" s="68" t="s">
        <v>2424</v>
      </c>
      <c r="I7224" s="68"/>
      <c r="J7224" s="68"/>
      <c r="K7224" s="68"/>
      <c r="L7224" s="71">
        <f>SUM(L7223:L7223)</f>
        <v>9.83</v>
      </c>
    </row>
    <row r="7225" ht="15" customHeight="1" spans="1:12">
      <c r="A7225" s="63" t="s">
        <v>2389</v>
      </c>
      <c r="B7225" s="63"/>
      <c r="C7225" s="63"/>
      <c r="D7225" s="64" t="s">
        <v>4</v>
      </c>
      <c r="E7225" s="64"/>
      <c r="F7225" s="64"/>
      <c r="G7225" s="64" t="s">
        <v>2297</v>
      </c>
      <c r="H7225" s="64" t="s">
        <v>2298</v>
      </c>
      <c r="I7225" s="64"/>
      <c r="J7225" s="64" t="s">
        <v>2299</v>
      </c>
      <c r="K7225" s="64"/>
      <c r="L7225" s="64" t="s">
        <v>2300</v>
      </c>
    </row>
    <row r="7226" ht="15" customHeight="1" spans="1:12">
      <c r="A7226" s="65" t="s">
        <v>2710</v>
      </c>
      <c r="B7226" s="66" t="s">
        <v>2711</v>
      </c>
      <c r="C7226" s="66"/>
      <c r="D7226" s="65" t="s">
        <v>14</v>
      </c>
      <c r="E7226" s="65"/>
      <c r="F7226" s="65"/>
      <c r="G7226" s="65" t="s">
        <v>2392</v>
      </c>
      <c r="H7226" s="67">
        <v>0.18</v>
      </c>
      <c r="I7226" s="67"/>
      <c r="J7226" s="70">
        <v>32.69</v>
      </c>
      <c r="K7226" s="70"/>
      <c r="L7226" s="70">
        <f>ROUND(ROUND(H7226,8)*J7226,2)</f>
        <v>5.88</v>
      </c>
    </row>
    <row r="7227" ht="18" customHeight="1" spans="1:12">
      <c r="A7227" s="2"/>
      <c r="B7227" s="2"/>
      <c r="C7227" s="2"/>
      <c r="D7227" s="2"/>
      <c r="E7227" s="2"/>
      <c r="F7227" s="2"/>
      <c r="G7227" s="2"/>
      <c r="H7227" s="68" t="s">
        <v>2393</v>
      </c>
      <c r="I7227" s="68"/>
      <c r="J7227" s="68"/>
      <c r="K7227" s="68"/>
      <c r="L7227" s="71">
        <f>SUM(L7226:L7226)</f>
        <v>5.88</v>
      </c>
    </row>
    <row r="7228" ht="15" customHeight="1" spans="1:12">
      <c r="A7228" s="2"/>
      <c r="B7228" s="2"/>
      <c r="C7228" s="2"/>
      <c r="D7228" s="2"/>
      <c r="E7228" s="2"/>
      <c r="F7228" s="2"/>
      <c r="G7228" s="2"/>
      <c r="H7228" s="69" t="s">
        <v>2318</v>
      </c>
      <c r="I7228" s="69"/>
      <c r="J7228" s="69"/>
      <c r="K7228" s="69"/>
      <c r="L7228" s="72">
        <f>SUM(L7224,L7227)</f>
        <v>15.71</v>
      </c>
    </row>
    <row r="7229" ht="9.95" customHeight="1" spans="1:12">
      <c r="A7229" s="2"/>
      <c r="B7229" s="2"/>
      <c r="C7229" s="2"/>
      <c r="D7229" s="2"/>
      <c r="E7229" s="2"/>
      <c r="F7229" s="2"/>
      <c r="G7229" s="2"/>
      <c r="H7229" s="61"/>
      <c r="I7229" s="61"/>
      <c r="J7229" s="61"/>
      <c r="K7229" s="61"/>
      <c r="L7229" s="61"/>
    </row>
    <row r="7230" ht="20.1" customHeight="1" spans="1:12">
      <c r="A7230" s="62" t="s">
        <v>4618</v>
      </c>
      <c r="B7230" s="62"/>
      <c r="C7230" s="62"/>
      <c r="D7230" s="62"/>
      <c r="E7230" s="62"/>
      <c r="F7230" s="62"/>
      <c r="G7230" s="62"/>
      <c r="H7230" s="62"/>
      <c r="I7230" s="62"/>
      <c r="J7230" s="62"/>
      <c r="K7230" s="62"/>
      <c r="L7230" s="62"/>
    </row>
    <row r="7231" ht="15" customHeight="1" spans="1:12">
      <c r="A7231" s="63" t="s">
        <v>2413</v>
      </c>
      <c r="B7231" s="63"/>
      <c r="C7231" s="63"/>
      <c r="D7231" s="64" t="s">
        <v>4</v>
      </c>
      <c r="E7231" s="64"/>
      <c r="F7231" s="64"/>
      <c r="G7231" s="64" t="s">
        <v>2297</v>
      </c>
      <c r="H7231" s="64" t="s">
        <v>2298</v>
      </c>
      <c r="I7231" s="64"/>
      <c r="J7231" s="64" t="s">
        <v>2299</v>
      </c>
      <c r="K7231" s="64"/>
      <c r="L7231" s="64" t="s">
        <v>2300</v>
      </c>
    </row>
    <row r="7232" ht="15" customHeight="1" spans="1:12">
      <c r="A7232" s="65" t="s">
        <v>4619</v>
      </c>
      <c r="B7232" s="66" t="s">
        <v>4620</v>
      </c>
      <c r="C7232" s="66"/>
      <c r="D7232" s="65" t="s">
        <v>14</v>
      </c>
      <c r="E7232" s="65"/>
      <c r="F7232" s="65"/>
      <c r="G7232" s="65" t="s">
        <v>146</v>
      </c>
      <c r="H7232" s="67">
        <v>1.05</v>
      </c>
      <c r="I7232" s="67"/>
      <c r="J7232" s="70">
        <v>69.45</v>
      </c>
      <c r="K7232" s="70"/>
      <c r="L7232" s="70">
        <f>TRUNC(TRUNC(H7232,8)*J7232,2)</f>
        <v>72.92</v>
      </c>
    </row>
    <row r="7233" ht="15" customHeight="1" spans="1:12">
      <c r="A7233" s="2"/>
      <c r="B7233" s="2"/>
      <c r="C7233" s="2"/>
      <c r="D7233" s="2"/>
      <c r="E7233" s="2"/>
      <c r="F7233" s="2"/>
      <c r="G7233" s="2"/>
      <c r="H7233" s="68" t="s">
        <v>2424</v>
      </c>
      <c r="I7233" s="68"/>
      <c r="J7233" s="68"/>
      <c r="K7233" s="68"/>
      <c r="L7233" s="71">
        <f>SUM(L7232:L7232)</f>
        <v>72.92</v>
      </c>
    </row>
    <row r="7234" ht="15" customHeight="1" spans="1:12">
      <c r="A7234" s="63" t="s">
        <v>2389</v>
      </c>
      <c r="B7234" s="63"/>
      <c r="C7234" s="63"/>
      <c r="D7234" s="64" t="s">
        <v>4</v>
      </c>
      <c r="E7234" s="64"/>
      <c r="F7234" s="64"/>
      <c r="G7234" s="64" t="s">
        <v>2297</v>
      </c>
      <c r="H7234" s="64" t="s">
        <v>2298</v>
      </c>
      <c r="I7234" s="64"/>
      <c r="J7234" s="64" t="s">
        <v>2299</v>
      </c>
      <c r="K7234" s="64"/>
      <c r="L7234" s="64" t="s">
        <v>2300</v>
      </c>
    </row>
    <row r="7235" ht="21" customHeight="1" spans="1:12">
      <c r="A7235" s="65" t="s">
        <v>3219</v>
      </c>
      <c r="B7235" s="66" t="s">
        <v>3220</v>
      </c>
      <c r="C7235" s="66"/>
      <c r="D7235" s="65" t="s">
        <v>14</v>
      </c>
      <c r="E7235" s="65"/>
      <c r="F7235" s="65"/>
      <c r="G7235" s="65" t="s">
        <v>2392</v>
      </c>
      <c r="H7235" s="67">
        <v>0.04</v>
      </c>
      <c r="I7235" s="67"/>
      <c r="J7235" s="70">
        <v>24.39</v>
      </c>
      <c r="K7235" s="70"/>
      <c r="L7235" s="70">
        <f>TRUNC(TRUNC(H7235,8)*J7235,2)</f>
        <v>0.97</v>
      </c>
    </row>
    <row r="7236" ht="15" customHeight="1" spans="1:12">
      <c r="A7236" s="65" t="s">
        <v>2710</v>
      </c>
      <c r="B7236" s="66" t="s">
        <v>2711</v>
      </c>
      <c r="C7236" s="66"/>
      <c r="D7236" s="65" t="s">
        <v>14</v>
      </c>
      <c r="E7236" s="65"/>
      <c r="F7236" s="65"/>
      <c r="G7236" s="65" t="s">
        <v>2392</v>
      </c>
      <c r="H7236" s="67">
        <v>0.04</v>
      </c>
      <c r="I7236" s="67"/>
      <c r="J7236" s="70">
        <v>32.69</v>
      </c>
      <c r="K7236" s="70"/>
      <c r="L7236" s="70">
        <f>TRUNC(TRUNC(H7236,8)*J7236,2)</f>
        <v>1.3</v>
      </c>
    </row>
    <row r="7237" ht="18" customHeight="1" spans="1:12">
      <c r="A7237" s="2"/>
      <c r="B7237" s="2"/>
      <c r="C7237" s="2"/>
      <c r="D7237" s="2"/>
      <c r="E7237" s="2"/>
      <c r="F7237" s="2"/>
      <c r="G7237" s="2"/>
      <c r="H7237" s="68" t="s">
        <v>2393</v>
      </c>
      <c r="I7237" s="68"/>
      <c r="J7237" s="68"/>
      <c r="K7237" s="68"/>
      <c r="L7237" s="71">
        <f>SUM(L7235:L7236)</f>
        <v>2.27</v>
      </c>
    </row>
    <row r="7238" ht="15" customHeight="1" spans="1:12">
      <c r="A7238" s="2"/>
      <c r="B7238" s="2"/>
      <c r="C7238" s="2"/>
      <c r="D7238" s="2"/>
      <c r="E7238" s="2"/>
      <c r="F7238" s="2"/>
      <c r="G7238" s="2"/>
      <c r="H7238" s="69" t="s">
        <v>2318</v>
      </c>
      <c r="I7238" s="69"/>
      <c r="J7238" s="69"/>
      <c r="K7238" s="69"/>
      <c r="L7238" s="72">
        <f>SUM(L7233,L7237)</f>
        <v>75.19</v>
      </c>
    </row>
    <row r="7239" ht="9.95" customHeight="1" spans="1:12">
      <c r="A7239" s="2"/>
      <c r="B7239" s="2"/>
      <c r="C7239" s="2"/>
      <c r="D7239" s="2"/>
      <c r="E7239" s="2"/>
      <c r="F7239" s="2"/>
      <c r="G7239" s="2"/>
      <c r="H7239" s="61"/>
      <c r="I7239" s="61"/>
      <c r="J7239" s="61"/>
      <c r="K7239" s="61"/>
      <c r="L7239" s="61"/>
    </row>
    <row r="7240" ht="20.1" customHeight="1" spans="1:12">
      <c r="A7240" s="62" t="s">
        <v>4621</v>
      </c>
      <c r="B7240" s="62"/>
      <c r="C7240" s="62"/>
      <c r="D7240" s="62"/>
      <c r="E7240" s="62"/>
      <c r="F7240" s="62"/>
      <c r="G7240" s="62"/>
      <c r="H7240" s="62"/>
      <c r="I7240" s="62"/>
      <c r="J7240" s="62"/>
      <c r="K7240" s="62"/>
      <c r="L7240" s="62"/>
    </row>
    <row r="7241" ht="15" customHeight="1" spans="1:12">
      <c r="A7241" s="63" t="s">
        <v>2413</v>
      </c>
      <c r="B7241" s="63"/>
      <c r="C7241" s="63"/>
      <c r="D7241" s="64" t="s">
        <v>4</v>
      </c>
      <c r="E7241" s="64"/>
      <c r="F7241" s="64"/>
      <c r="G7241" s="64" t="s">
        <v>2297</v>
      </c>
      <c r="H7241" s="64" t="s">
        <v>2298</v>
      </c>
      <c r="I7241" s="64"/>
      <c r="J7241" s="64" t="s">
        <v>2299</v>
      </c>
      <c r="K7241" s="64"/>
      <c r="L7241" s="64" t="s">
        <v>2300</v>
      </c>
    </row>
    <row r="7242" ht="29.1" customHeight="1" spans="1:12">
      <c r="A7242" s="65" t="s">
        <v>4622</v>
      </c>
      <c r="B7242" s="66" t="s">
        <v>4623</v>
      </c>
      <c r="C7242" s="66"/>
      <c r="D7242" s="65" t="s">
        <v>14</v>
      </c>
      <c r="E7242" s="65"/>
      <c r="F7242" s="65"/>
      <c r="G7242" s="65" t="s">
        <v>35</v>
      </c>
      <c r="H7242" s="67">
        <v>1</v>
      </c>
      <c r="I7242" s="67"/>
      <c r="J7242" s="70">
        <v>34.16</v>
      </c>
      <c r="K7242" s="70"/>
      <c r="L7242" s="70">
        <f>TRUNC(TRUNC(H7242,8)*J7242,2)</f>
        <v>34.16</v>
      </c>
    </row>
    <row r="7243" ht="15" customHeight="1" spans="1:12">
      <c r="A7243" s="2"/>
      <c r="B7243" s="2"/>
      <c r="C7243" s="2"/>
      <c r="D7243" s="2"/>
      <c r="E7243" s="2"/>
      <c r="F7243" s="2"/>
      <c r="G7243" s="2"/>
      <c r="H7243" s="68" t="s">
        <v>2424</v>
      </c>
      <c r="I7243" s="68"/>
      <c r="J7243" s="68"/>
      <c r="K7243" s="68"/>
      <c r="L7243" s="71">
        <f>SUM(L7242:L7242)</f>
        <v>34.16</v>
      </c>
    </row>
    <row r="7244" ht="15" customHeight="1" spans="1:12">
      <c r="A7244" s="63" t="s">
        <v>2389</v>
      </c>
      <c r="B7244" s="63"/>
      <c r="C7244" s="63"/>
      <c r="D7244" s="64" t="s">
        <v>4</v>
      </c>
      <c r="E7244" s="64"/>
      <c r="F7244" s="64"/>
      <c r="G7244" s="64" t="s">
        <v>2297</v>
      </c>
      <c r="H7244" s="64" t="s">
        <v>2298</v>
      </c>
      <c r="I7244" s="64"/>
      <c r="J7244" s="64" t="s">
        <v>2299</v>
      </c>
      <c r="K7244" s="64"/>
      <c r="L7244" s="64" t="s">
        <v>2300</v>
      </c>
    </row>
    <row r="7245" ht="15" customHeight="1" spans="1:12">
      <c r="A7245" s="65" t="s">
        <v>2630</v>
      </c>
      <c r="B7245" s="66" t="s">
        <v>2631</v>
      </c>
      <c r="C7245" s="66"/>
      <c r="D7245" s="65" t="s">
        <v>14</v>
      </c>
      <c r="E7245" s="65"/>
      <c r="F7245" s="65"/>
      <c r="G7245" s="65" t="s">
        <v>2392</v>
      </c>
      <c r="H7245" s="67">
        <v>0.1384</v>
      </c>
      <c r="I7245" s="67"/>
      <c r="J7245" s="70">
        <v>32.27</v>
      </c>
      <c r="K7245" s="70"/>
      <c r="L7245" s="70">
        <f>TRUNC(TRUNC(H7245,8)*J7245,2)</f>
        <v>4.46</v>
      </c>
    </row>
    <row r="7246" ht="15" customHeight="1" spans="1:12">
      <c r="A7246" s="65" t="s">
        <v>2395</v>
      </c>
      <c r="B7246" s="66" t="s">
        <v>2396</v>
      </c>
      <c r="C7246" s="66"/>
      <c r="D7246" s="65" t="s">
        <v>14</v>
      </c>
      <c r="E7246" s="65"/>
      <c r="F7246" s="65"/>
      <c r="G7246" s="65" t="s">
        <v>2392</v>
      </c>
      <c r="H7246" s="67">
        <v>0.1088</v>
      </c>
      <c r="I7246" s="67"/>
      <c r="J7246" s="70">
        <v>23.23</v>
      </c>
      <c r="K7246" s="70"/>
      <c r="L7246" s="70">
        <f>TRUNC(TRUNC(H7246,8)*J7246,2)</f>
        <v>2.52</v>
      </c>
    </row>
    <row r="7247" ht="18" customHeight="1" spans="1:12">
      <c r="A7247" s="2"/>
      <c r="B7247" s="2"/>
      <c r="C7247" s="2"/>
      <c r="D7247" s="2"/>
      <c r="E7247" s="2"/>
      <c r="F7247" s="2"/>
      <c r="G7247" s="2"/>
      <c r="H7247" s="68" t="s">
        <v>2393</v>
      </c>
      <c r="I7247" s="68"/>
      <c r="J7247" s="68"/>
      <c r="K7247" s="68"/>
      <c r="L7247" s="71">
        <f>SUM(L7245:L7246)</f>
        <v>6.98</v>
      </c>
    </row>
    <row r="7248" ht="15" customHeight="1" spans="1:12">
      <c r="A7248" s="63" t="s">
        <v>2314</v>
      </c>
      <c r="B7248" s="63"/>
      <c r="C7248" s="63"/>
      <c r="D7248" s="64" t="s">
        <v>4</v>
      </c>
      <c r="E7248" s="64"/>
      <c r="F7248" s="64"/>
      <c r="G7248" s="64" t="s">
        <v>2297</v>
      </c>
      <c r="H7248" s="64" t="s">
        <v>2298</v>
      </c>
      <c r="I7248" s="64"/>
      <c r="J7248" s="64" t="s">
        <v>2299</v>
      </c>
      <c r="K7248" s="64"/>
      <c r="L7248" s="64" t="s">
        <v>2300</v>
      </c>
    </row>
    <row r="7249" ht="29.1" customHeight="1" spans="1:12">
      <c r="A7249" s="65" t="s">
        <v>4624</v>
      </c>
      <c r="B7249" s="66" t="s">
        <v>4625</v>
      </c>
      <c r="C7249" s="66"/>
      <c r="D7249" s="65" t="s">
        <v>14</v>
      </c>
      <c r="E7249" s="65"/>
      <c r="F7249" s="65"/>
      <c r="G7249" s="65" t="s">
        <v>51</v>
      </c>
      <c r="H7249" s="67">
        <v>0.0141</v>
      </c>
      <c r="I7249" s="67"/>
      <c r="J7249" s="70">
        <v>270.92</v>
      </c>
      <c r="K7249" s="70"/>
      <c r="L7249" s="70">
        <f>TRUNC(TRUNC(H7249,8)*J7249,2)</f>
        <v>3.81</v>
      </c>
    </row>
    <row r="7250" ht="15" customHeight="1" spans="1:12">
      <c r="A7250" s="2"/>
      <c r="B7250" s="2"/>
      <c r="C7250" s="2"/>
      <c r="D7250" s="2"/>
      <c r="E7250" s="2"/>
      <c r="F7250" s="2"/>
      <c r="G7250" s="2"/>
      <c r="H7250" s="68" t="s">
        <v>2317</v>
      </c>
      <c r="I7250" s="68"/>
      <c r="J7250" s="68"/>
      <c r="K7250" s="68"/>
      <c r="L7250" s="71">
        <f>SUM(L7249:L7249)</f>
        <v>3.81</v>
      </c>
    </row>
    <row r="7251" ht="15" customHeight="1" spans="1:12">
      <c r="A7251" s="2"/>
      <c r="B7251" s="2"/>
      <c r="C7251" s="2"/>
      <c r="D7251" s="2"/>
      <c r="E7251" s="2"/>
      <c r="F7251" s="2"/>
      <c r="G7251" s="2"/>
      <c r="H7251" s="69" t="s">
        <v>2318</v>
      </c>
      <c r="I7251" s="69"/>
      <c r="J7251" s="69"/>
      <c r="K7251" s="69"/>
      <c r="L7251" s="72">
        <f>SUM(L7243,L7247,L7250)</f>
        <v>44.95</v>
      </c>
    </row>
    <row r="7252" ht="9.95" customHeight="1" spans="1:12">
      <c r="A7252" s="2"/>
      <c r="B7252" s="2"/>
      <c r="C7252" s="2"/>
      <c r="D7252" s="2"/>
      <c r="E7252" s="2"/>
      <c r="F7252" s="2"/>
      <c r="G7252" s="2"/>
      <c r="H7252" s="61"/>
      <c r="I7252" s="61"/>
      <c r="J7252" s="61"/>
      <c r="K7252" s="61"/>
      <c r="L7252" s="61"/>
    </row>
    <row r="7253" ht="20.1" customHeight="1" spans="1:12">
      <c r="A7253" s="62" t="s">
        <v>4626</v>
      </c>
      <c r="B7253" s="62"/>
      <c r="C7253" s="62"/>
      <c r="D7253" s="62"/>
      <c r="E7253" s="62"/>
      <c r="F7253" s="62"/>
      <c r="G7253" s="62"/>
      <c r="H7253" s="62"/>
      <c r="I7253" s="62"/>
      <c r="J7253" s="62"/>
      <c r="K7253" s="62"/>
      <c r="L7253" s="62"/>
    </row>
    <row r="7254" ht="15" customHeight="1" spans="1:12">
      <c r="A7254" s="63" t="s">
        <v>2413</v>
      </c>
      <c r="B7254" s="63"/>
      <c r="C7254" s="63"/>
      <c r="D7254" s="64" t="s">
        <v>4</v>
      </c>
      <c r="E7254" s="64"/>
      <c r="F7254" s="64"/>
      <c r="G7254" s="64" t="s">
        <v>2297</v>
      </c>
      <c r="H7254" s="64" t="s">
        <v>2298</v>
      </c>
      <c r="I7254" s="64"/>
      <c r="J7254" s="64" t="s">
        <v>2299</v>
      </c>
      <c r="K7254" s="64"/>
      <c r="L7254" s="64" t="s">
        <v>2300</v>
      </c>
    </row>
    <row r="7255" ht="29.1" customHeight="1" spans="1:12">
      <c r="A7255" s="65" t="s">
        <v>4627</v>
      </c>
      <c r="B7255" s="66" t="s">
        <v>4628</v>
      </c>
      <c r="C7255" s="66"/>
      <c r="D7255" s="65" t="s">
        <v>14</v>
      </c>
      <c r="E7255" s="65"/>
      <c r="F7255" s="65"/>
      <c r="G7255" s="65" t="s">
        <v>35</v>
      </c>
      <c r="H7255" s="67">
        <v>1</v>
      </c>
      <c r="I7255" s="67"/>
      <c r="J7255" s="70">
        <v>81.66</v>
      </c>
      <c r="K7255" s="70"/>
      <c r="L7255" s="70">
        <f>TRUNC(TRUNC(H7255,8)*J7255,2)</f>
        <v>81.66</v>
      </c>
    </row>
    <row r="7256" ht="15" customHeight="1" spans="1:12">
      <c r="A7256" s="2"/>
      <c r="B7256" s="2"/>
      <c r="C7256" s="2"/>
      <c r="D7256" s="2"/>
      <c r="E7256" s="2"/>
      <c r="F7256" s="2"/>
      <c r="G7256" s="2"/>
      <c r="H7256" s="68" t="s">
        <v>2424</v>
      </c>
      <c r="I7256" s="68"/>
      <c r="J7256" s="68"/>
      <c r="K7256" s="68"/>
      <c r="L7256" s="71">
        <f>SUM(L7255:L7255)</f>
        <v>81.66</v>
      </c>
    </row>
    <row r="7257" ht="15" customHeight="1" spans="1:12">
      <c r="A7257" s="63" t="s">
        <v>2389</v>
      </c>
      <c r="B7257" s="63"/>
      <c r="C7257" s="63"/>
      <c r="D7257" s="64" t="s">
        <v>4</v>
      </c>
      <c r="E7257" s="64"/>
      <c r="F7257" s="64"/>
      <c r="G7257" s="64" t="s">
        <v>2297</v>
      </c>
      <c r="H7257" s="64" t="s">
        <v>2298</v>
      </c>
      <c r="I7257" s="64"/>
      <c r="J7257" s="64" t="s">
        <v>2299</v>
      </c>
      <c r="K7257" s="64"/>
      <c r="L7257" s="64" t="s">
        <v>2300</v>
      </c>
    </row>
    <row r="7258" ht="21" customHeight="1" spans="1:12">
      <c r="A7258" s="65" t="s">
        <v>3219</v>
      </c>
      <c r="B7258" s="66" t="s">
        <v>3220</v>
      </c>
      <c r="C7258" s="66"/>
      <c r="D7258" s="65" t="s">
        <v>14</v>
      </c>
      <c r="E7258" s="65"/>
      <c r="F7258" s="65"/>
      <c r="G7258" s="65" t="s">
        <v>2392</v>
      </c>
      <c r="H7258" s="67">
        <v>0.2484</v>
      </c>
      <c r="I7258" s="67"/>
      <c r="J7258" s="70">
        <v>24.39</v>
      </c>
      <c r="K7258" s="70"/>
      <c r="L7258" s="70">
        <f>TRUNC(TRUNC(H7258,8)*J7258,2)</f>
        <v>6.05</v>
      </c>
    </row>
    <row r="7259" ht="15" customHeight="1" spans="1:12">
      <c r="A7259" s="65" t="s">
        <v>2710</v>
      </c>
      <c r="B7259" s="66" t="s">
        <v>2711</v>
      </c>
      <c r="C7259" s="66"/>
      <c r="D7259" s="65" t="s">
        <v>14</v>
      </c>
      <c r="E7259" s="65"/>
      <c r="F7259" s="65"/>
      <c r="G7259" s="65" t="s">
        <v>2392</v>
      </c>
      <c r="H7259" s="67">
        <v>0.2484</v>
      </c>
      <c r="I7259" s="67"/>
      <c r="J7259" s="70">
        <v>32.69</v>
      </c>
      <c r="K7259" s="70"/>
      <c r="L7259" s="70">
        <f>TRUNC(TRUNC(H7259,8)*J7259,2)</f>
        <v>8.12</v>
      </c>
    </row>
    <row r="7260" ht="18" customHeight="1" spans="1:12">
      <c r="A7260" s="2"/>
      <c r="B7260" s="2"/>
      <c r="C7260" s="2"/>
      <c r="D7260" s="2"/>
      <c r="E7260" s="2"/>
      <c r="F7260" s="2"/>
      <c r="G7260" s="2"/>
      <c r="H7260" s="68" t="s">
        <v>2393</v>
      </c>
      <c r="I7260" s="68"/>
      <c r="J7260" s="68"/>
      <c r="K7260" s="68"/>
      <c r="L7260" s="71">
        <f>SUM(L7258:L7259)</f>
        <v>14.17</v>
      </c>
    </row>
    <row r="7261" ht="15" customHeight="1" spans="1:12">
      <c r="A7261" s="2"/>
      <c r="B7261" s="2"/>
      <c r="C7261" s="2"/>
      <c r="D7261" s="2"/>
      <c r="E7261" s="2"/>
      <c r="F7261" s="2"/>
      <c r="G7261" s="2"/>
      <c r="H7261" s="69" t="s">
        <v>2318</v>
      </c>
      <c r="I7261" s="69"/>
      <c r="J7261" s="69"/>
      <c r="K7261" s="69"/>
      <c r="L7261" s="72">
        <f>SUM(L7256,L7260)</f>
        <v>95.83</v>
      </c>
    </row>
    <row r="7262" ht="9.95" customHeight="1" spans="1:12">
      <c r="A7262" s="2"/>
      <c r="B7262" s="2"/>
      <c r="C7262" s="2"/>
      <c r="D7262" s="2"/>
      <c r="E7262" s="2"/>
      <c r="F7262" s="2"/>
      <c r="G7262" s="2"/>
      <c r="H7262" s="61"/>
      <c r="I7262" s="61"/>
      <c r="J7262" s="61"/>
      <c r="K7262" s="61"/>
      <c r="L7262" s="61"/>
    </row>
    <row r="7263" ht="20.1" customHeight="1" spans="1:12">
      <c r="A7263" s="62" t="s">
        <v>4629</v>
      </c>
      <c r="B7263" s="62"/>
      <c r="C7263" s="62"/>
      <c r="D7263" s="62"/>
      <c r="E7263" s="62"/>
      <c r="F7263" s="62"/>
      <c r="G7263" s="62"/>
      <c r="H7263" s="62"/>
      <c r="I7263" s="62"/>
      <c r="J7263" s="62"/>
      <c r="K7263" s="62"/>
      <c r="L7263" s="62"/>
    </row>
    <row r="7264" ht="15" customHeight="1" spans="1:12">
      <c r="A7264" s="63" t="s">
        <v>2413</v>
      </c>
      <c r="B7264" s="63"/>
      <c r="C7264" s="63"/>
      <c r="D7264" s="64" t="s">
        <v>4</v>
      </c>
      <c r="E7264" s="64"/>
      <c r="F7264" s="64"/>
      <c r="G7264" s="64" t="s">
        <v>2297</v>
      </c>
      <c r="H7264" s="64" t="s">
        <v>2298</v>
      </c>
      <c r="I7264" s="64"/>
      <c r="J7264" s="64" t="s">
        <v>2299</v>
      </c>
      <c r="K7264" s="64"/>
      <c r="L7264" s="64" t="s">
        <v>2300</v>
      </c>
    </row>
    <row r="7265" ht="29.1" customHeight="1" spans="1:12">
      <c r="A7265" s="65" t="s">
        <v>4630</v>
      </c>
      <c r="B7265" s="66" t="s">
        <v>2196</v>
      </c>
      <c r="C7265" s="66"/>
      <c r="D7265" s="65" t="s">
        <v>643</v>
      </c>
      <c r="E7265" s="65"/>
      <c r="F7265" s="65"/>
      <c r="G7265" s="65" t="s">
        <v>376</v>
      </c>
      <c r="H7265" s="67">
        <v>1</v>
      </c>
      <c r="I7265" s="67"/>
      <c r="J7265" s="70">
        <v>320</v>
      </c>
      <c r="K7265" s="70"/>
      <c r="L7265" s="70">
        <f>ROUND(ROUND(H7265,8)*J7265,2)</f>
        <v>320</v>
      </c>
    </row>
    <row r="7266" ht="15" customHeight="1" spans="1:12">
      <c r="A7266" s="2"/>
      <c r="B7266" s="2"/>
      <c r="C7266" s="2"/>
      <c r="D7266" s="2"/>
      <c r="E7266" s="2"/>
      <c r="F7266" s="2"/>
      <c r="G7266" s="2"/>
      <c r="H7266" s="68" t="s">
        <v>2424</v>
      </c>
      <c r="I7266" s="68"/>
      <c r="J7266" s="68"/>
      <c r="K7266" s="68"/>
      <c r="L7266" s="71">
        <f>SUM(L7265:L7265)</f>
        <v>320</v>
      </c>
    </row>
    <row r="7267" ht="15" customHeight="1" spans="1:12">
      <c r="A7267" s="63" t="s">
        <v>2389</v>
      </c>
      <c r="B7267" s="63"/>
      <c r="C7267" s="63"/>
      <c r="D7267" s="64" t="s">
        <v>4</v>
      </c>
      <c r="E7267" s="64"/>
      <c r="F7267" s="64"/>
      <c r="G7267" s="64" t="s">
        <v>2297</v>
      </c>
      <c r="H7267" s="64" t="s">
        <v>2298</v>
      </c>
      <c r="I7267" s="64"/>
      <c r="J7267" s="64" t="s">
        <v>2299</v>
      </c>
      <c r="K7267" s="64"/>
      <c r="L7267" s="64" t="s">
        <v>2300</v>
      </c>
    </row>
    <row r="7268" ht="15" customHeight="1" spans="1:12">
      <c r="A7268" s="65" t="s">
        <v>2710</v>
      </c>
      <c r="B7268" s="66" t="s">
        <v>2711</v>
      </c>
      <c r="C7268" s="66"/>
      <c r="D7268" s="65" t="s">
        <v>14</v>
      </c>
      <c r="E7268" s="65"/>
      <c r="F7268" s="65"/>
      <c r="G7268" s="65" t="s">
        <v>2392</v>
      </c>
      <c r="H7268" s="67">
        <v>1.5</v>
      </c>
      <c r="I7268" s="67"/>
      <c r="J7268" s="70">
        <v>32.69</v>
      </c>
      <c r="K7268" s="70"/>
      <c r="L7268" s="70">
        <f>ROUND(ROUND(H7268,8)*J7268,2)</f>
        <v>49.04</v>
      </c>
    </row>
    <row r="7269" ht="18" customHeight="1" spans="1:12">
      <c r="A7269" s="2"/>
      <c r="B7269" s="2"/>
      <c r="C7269" s="2"/>
      <c r="D7269" s="2"/>
      <c r="E7269" s="2"/>
      <c r="F7269" s="2"/>
      <c r="G7269" s="2"/>
      <c r="H7269" s="68" t="s">
        <v>2393</v>
      </c>
      <c r="I7269" s="68"/>
      <c r="J7269" s="68"/>
      <c r="K7269" s="68"/>
      <c r="L7269" s="71">
        <f>SUM(L7268:L7268)</f>
        <v>49.04</v>
      </c>
    </row>
    <row r="7270" ht="15" customHeight="1" spans="1:12">
      <c r="A7270" s="2"/>
      <c r="B7270" s="2"/>
      <c r="C7270" s="2"/>
      <c r="D7270" s="2"/>
      <c r="E7270" s="2"/>
      <c r="F7270" s="2"/>
      <c r="G7270" s="2"/>
      <c r="H7270" s="69" t="s">
        <v>2318</v>
      </c>
      <c r="I7270" s="69"/>
      <c r="J7270" s="69"/>
      <c r="K7270" s="69"/>
      <c r="L7270" s="72">
        <f>SUM(L7266,L7269)</f>
        <v>369.04</v>
      </c>
    </row>
    <row r="7271" ht="9.95" customHeight="1" spans="1:12">
      <c r="A7271" s="2"/>
      <c r="B7271" s="2"/>
      <c r="C7271" s="2"/>
      <c r="D7271" s="2"/>
      <c r="E7271" s="2"/>
      <c r="F7271" s="2"/>
      <c r="G7271" s="2"/>
      <c r="H7271" s="61"/>
      <c r="I7271" s="61"/>
      <c r="J7271" s="61"/>
      <c r="K7271" s="61"/>
      <c r="L7271" s="61"/>
    </row>
    <row r="7272" ht="20.1" customHeight="1" spans="1:12">
      <c r="A7272" s="62" t="s">
        <v>4631</v>
      </c>
      <c r="B7272" s="62"/>
      <c r="C7272" s="62"/>
      <c r="D7272" s="62"/>
      <c r="E7272" s="62"/>
      <c r="F7272" s="62"/>
      <c r="G7272" s="62"/>
      <c r="H7272" s="62"/>
      <c r="I7272" s="62"/>
      <c r="J7272" s="62"/>
      <c r="K7272" s="62"/>
      <c r="L7272" s="62"/>
    </row>
    <row r="7273" ht="15" customHeight="1" spans="1:12">
      <c r="A7273" s="63" t="s">
        <v>2413</v>
      </c>
      <c r="B7273" s="63"/>
      <c r="C7273" s="63"/>
      <c r="D7273" s="64" t="s">
        <v>4</v>
      </c>
      <c r="E7273" s="64"/>
      <c r="F7273" s="64"/>
      <c r="G7273" s="64" t="s">
        <v>2297</v>
      </c>
      <c r="H7273" s="64" t="s">
        <v>2298</v>
      </c>
      <c r="I7273" s="64"/>
      <c r="J7273" s="64" t="s">
        <v>2299</v>
      </c>
      <c r="K7273" s="64"/>
      <c r="L7273" s="64" t="s">
        <v>2300</v>
      </c>
    </row>
    <row r="7274" ht="21" customHeight="1" spans="1:12">
      <c r="A7274" s="65" t="s">
        <v>4632</v>
      </c>
      <c r="B7274" s="66" t="s">
        <v>4633</v>
      </c>
      <c r="C7274" s="66"/>
      <c r="D7274" s="65" t="s">
        <v>643</v>
      </c>
      <c r="E7274" s="65"/>
      <c r="F7274" s="65"/>
      <c r="G7274" s="65" t="s">
        <v>376</v>
      </c>
      <c r="H7274" s="67">
        <v>1</v>
      </c>
      <c r="I7274" s="67"/>
      <c r="J7274" s="70">
        <v>7.58</v>
      </c>
      <c r="K7274" s="70"/>
      <c r="L7274" s="70">
        <f>ROUND(ROUND(H7274,8)*J7274,2)</f>
        <v>7.58</v>
      </c>
    </row>
    <row r="7275" ht="15" customHeight="1" spans="1:12">
      <c r="A7275" s="2"/>
      <c r="B7275" s="2"/>
      <c r="C7275" s="2"/>
      <c r="D7275" s="2"/>
      <c r="E7275" s="2"/>
      <c r="F7275" s="2"/>
      <c r="G7275" s="2"/>
      <c r="H7275" s="68" t="s">
        <v>2424</v>
      </c>
      <c r="I7275" s="68"/>
      <c r="J7275" s="68"/>
      <c r="K7275" s="68"/>
      <c r="L7275" s="71">
        <f>SUM(L7274:L7274)</f>
        <v>7.58</v>
      </c>
    </row>
    <row r="7276" ht="15" customHeight="1" spans="1:12">
      <c r="A7276" s="63" t="s">
        <v>2389</v>
      </c>
      <c r="B7276" s="63"/>
      <c r="C7276" s="63"/>
      <c r="D7276" s="64" t="s">
        <v>4</v>
      </c>
      <c r="E7276" s="64"/>
      <c r="F7276" s="64"/>
      <c r="G7276" s="64" t="s">
        <v>2297</v>
      </c>
      <c r="H7276" s="64" t="s">
        <v>2298</v>
      </c>
      <c r="I7276" s="64"/>
      <c r="J7276" s="64" t="s">
        <v>2299</v>
      </c>
      <c r="K7276" s="64"/>
      <c r="L7276" s="64" t="s">
        <v>2300</v>
      </c>
    </row>
    <row r="7277" ht="15" customHeight="1" spans="1:12">
      <c r="A7277" s="65" t="s">
        <v>2710</v>
      </c>
      <c r="B7277" s="66" t="s">
        <v>2711</v>
      </c>
      <c r="C7277" s="66"/>
      <c r="D7277" s="65" t="s">
        <v>14</v>
      </c>
      <c r="E7277" s="65"/>
      <c r="F7277" s="65"/>
      <c r="G7277" s="65" t="s">
        <v>2392</v>
      </c>
      <c r="H7277" s="67">
        <v>0.1</v>
      </c>
      <c r="I7277" s="67"/>
      <c r="J7277" s="70">
        <v>32.69</v>
      </c>
      <c r="K7277" s="70"/>
      <c r="L7277" s="70">
        <f>ROUND(ROUND(H7277,8)*J7277,2)</f>
        <v>3.27</v>
      </c>
    </row>
    <row r="7278" ht="15" customHeight="1" spans="1:12">
      <c r="A7278" s="65" t="s">
        <v>2395</v>
      </c>
      <c r="B7278" s="66" t="s">
        <v>2396</v>
      </c>
      <c r="C7278" s="66"/>
      <c r="D7278" s="65" t="s">
        <v>14</v>
      </c>
      <c r="E7278" s="65"/>
      <c r="F7278" s="65"/>
      <c r="G7278" s="65" t="s">
        <v>2392</v>
      </c>
      <c r="H7278" s="67">
        <v>0.2</v>
      </c>
      <c r="I7278" s="67"/>
      <c r="J7278" s="70">
        <v>23.23</v>
      </c>
      <c r="K7278" s="70"/>
      <c r="L7278" s="70">
        <f>ROUND(ROUND(H7278,8)*J7278,2)</f>
        <v>4.65</v>
      </c>
    </row>
    <row r="7279" ht="18" customHeight="1" spans="1:12">
      <c r="A7279" s="2"/>
      <c r="B7279" s="2"/>
      <c r="C7279" s="2"/>
      <c r="D7279" s="2"/>
      <c r="E7279" s="2"/>
      <c r="F7279" s="2"/>
      <c r="G7279" s="2"/>
      <c r="H7279" s="68" t="s">
        <v>2393</v>
      </c>
      <c r="I7279" s="68"/>
      <c r="J7279" s="68"/>
      <c r="K7279" s="68"/>
      <c r="L7279" s="71">
        <f>SUM(L7277:L7278)</f>
        <v>7.92</v>
      </c>
    </row>
    <row r="7280" ht="15" customHeight="1" spans="1:12">
      <c r="A7280" s="2"/>
      <c r="B7280" s="2"/>
      <c r="C7280" s="2"/>
      <c r="D7280" s="2"/>
      <c r="E7280" s="2"/>
      <c r="F7280" s="2"/>
      <c r="G7280" s="2"/>
      <c r="H7280" s="69" t="s">
        <v>2318</v>
      </c>
      <c r="I7280" s="69"/>
      <c r="J7280" s="69"/>
      <c r="K7280" s="69"/>
      <c r="L7280" s="72">
        <f>SUM(L7275,L7279)</f>
        <v>15.5</v>
      </c>
    </row>
    <row r="7281" ht="9.95" customHeight="1" spans="1:12">
      <c r="A7281" s="2"/>
      <c r="B7281" s="2"/>
      <c r="C7281" s="2"/>
      <c r="D7281" s="2"/>
      <c r="E7281" s="2"/>
      <c r="F7281" s="2"/>
      <c r="G7281" s="2"/>
      <c r="H7281" s="61"/>
      <c r="I7281" s="61"/>
      <c r="J7281" s="61"/>
      <c r="K7281" s="61"/>
      <c r="L7281" s="61"/>
    </row>
    <row r="7282" ht="20.1" customHeight="1" spans="1:12">
      <c r="A7282" s="62" t="s">
        <v>4634</v>
      </c>
      <c r="B7282" s="62"/>
      <c r="C7282" s="62"/>
      <c r="D7282" s="62"/>
      <c r="E7282" s="62"/>
      <c r="F7282" s="62"/>
      <c r="G7282" s="62"/>
      <c r="H7282" s="62"/>
      <c r="I7282" s="62"/>
      <c r="J7282" s="62"/>
      <c r="K7282" s="62"/>
      <c r="L7282" s="62"/>
    </row>
    <row r="7283" ht="15" customHeight="1" spans="1:12">
      <c r="A7283" s="63" t="s">
        <v>2413</v>
      </c>
      <c r="B7283" s="63"/>
      <c r="C7283" s="63"/>
      <c r="D7283" s="64" t="s">
        <v>4</v>
      </c>
      <c r="E7283" s="64"/>
      <c r="F7283" s="64"/>
      <c r="G7283" s="64" t="s">
        <v>2297</v>
      </c>
      <c r="H7283" s="64" t="s">
        <v>2298</v>
      </c>
      <c r="I7283" s="64"/>
      <c r="J7283" s="64" t="s">
        <v>2299</v>
      </c>
      <c r="K7283" s="64"/>
      <c r="L7283" s="64" t="s">
        <v>2300</v>
      </c>
    </row>
    <row r="7284" ht="21" customHeight="1" spans="1:12">
      <c r="A7284" s="65" t="s">
        <v>4635</v>
      </c>
      <c r="B7284" s="66" t="s">
        <v>4636</v>
      </c>
      <c r="C7284" s="66"/>
      <c r="D7284" s="65" t="s">
        <v>643</v>
      </c>
      <c r="E7284" s="65"/>
      <c r="F7284" s="65"/>
      <c r="G7284" s="65" t="s">
        <v>376</v>
      </c>
      <c r="H7284" s="67">
        <v>1</v>
      </c>
      <c r="I7284" s="67"/>
      <c r="J7284" s="70">
        <v>7.78</v>
      </c>
      <c r="K7284" s="70"/>
      <c r="L7284" s="70">
        <f>ROUND(ROUND(H7284,8)*J7284,2)</f>
        <v>7.78</v>
      </c>
    </row>
    <row r="7285" ht="15" customHeight="1" spans="1:12">
      <c r="A7285" s="2"/>
      <c r="B7285" s="2"/>
      <c r="C7285" s="2"/>
      <c r="D7285" s="2"/>
      <c r="E7285" s="2"/>
      <c r="F7285" s="2"/>
      <c r="G7285" s="2"/>
      <c r="H7285" s="68" t="s">
        <v>2424</v>
      </c>
      <c r="I7285" s="68"/>
      <c r="J7285" s="68"/>
      <c r="K7285" s="68"/>
      <c r="L7285" s="71">
        <f>SUM(L7284:L7284)</f>
        <v>7.78</v>
      </c>
    </row>
    <row r="7286" ht="15" customHeight="1" spans="1:12">
      <c r="A7286" s="63" t="s">
        <v>2389</v>
      </c>
      <c r="B7286" s="63"/>
      <c r="C7286" s="63"/>
      <c r="D7286" s="64" t="s">
        <v>4</v>
      </c>
      <c r="E7286" s="64"/>
      <c r="F7286" s="64"/>
      <c r="G7286" s="64" t="s">
        <v>2297</v>
      </c>
      <c r="H7286" s="64" t="s">
        <v>2298</v>
      </c>
      <c r="I7286" s="64"/>
      <c r="J7286" s="64" t="s">
        <v>2299</v>
      </c>
      <c r="K7286" s="64"/>
      <c r="L7286" s="64" t="s">
        <v>2300</v>
      </c>
    </row>
    <row r="7287" ht="15" customHeight="1" spans="1:12">
      <c r="A7287" s="65" t="s">
        <v>2710</v>
      </c>
      <c r="B7287" s="66" t="s">
        <v>2711</v>
      </c>
      <c r="C7287" s="66"/>
      <c r="D7287" s="65" t="s">
        <v>14</v>
      </c>
      <c r="E7287" s="65"/>
      <c r="F7287" s="65"/>
      <c r="G7287" s="65" t="s">
        <v>2392</v>
      </c>
      <c r="H7287" s="67">
        <v>0.1</v>
      </c>
      <c r="I7287" s="67"/>
      <c r="J7287" s="70">
        <v>32.69</v>
      </c>
      <c r="K7287" s="70"/>
      <c r="L7287" s="70">
        <f>ROUND(ROUND(H7287,8)*J7287,2)</f>
        <v>3.27</v>
      </c>
    </row>
    <row r="7288" ht="15" customHeight="1" spans="1:12">
      <c r="A7288" s="65" t="s">
        <v>2395</v>
      </c>
      <c r="B7288" s="66" t="s">
        <v>2396</v>
      </c>
      <c r="C7288" s="66"/>
      <c r="D7288" s="65" t="s">
        <v>14</v>
      </c>
      <c r="E7288" s="65"/>
      <c r="F7288" s="65"/>
      <c r="G7288" s="65" t="s">
        <v>2392</v>
      </c>
      <c r="H7288" s="67">
        <v>0.2</v>
      </c>
      <c r="I7288" s="67"/>
      <c r="J7288" s="70">
        <v>23.23</v>
      </c>
      <c r="K7288" s="70"/>
      <c r="L7288" s="70">
        <f>ROUND(ROUND(H7288,8)*J7288,2)</f>
        <v>4.65</v>
      </c>
    </row>
    <row r="7289" ht="18" customHeight="1" spans="1:12">
      <c r="A7289" s="2"/>
      <c r="B7289" s="2"/>
      <c r="C7289" s="2"/>
      <c r="D7289" s="2"/>
      <c r="E7289" s="2"/>
      <c r="F7289" s="2"/>
      <c r="G7289" s="2"/>
      <c r="H7289" s="68" t="s">
        <v>2393</v>
      </c>
      <c r="I7289" s="68"/>
      <c r="J7289" s="68"/>
      <c r="K7289" s="68"/>
      <c r="L7289" s="71">
        <f>SUM(L7287:L7288)</f>
        <v>7.92</v>
      </c>
    </row>
    <row r="7290" ht="15" customHeight="1" spans="1:12">
      <c r="A7290" s="2"/>
      <c r="B7290" s="2"/>
      <c r="C7290" s="2"/>
      <c r="D7290" s="2"/>
      <c r="E7290" s="2"/>
      <c r="F7290" s="2"/>
      <c r="G7290" s="2"/>
      <c r="H7290" s="69" t="s">
        <v>2318</v>
      </c>
      <c r="I7290" s="69"/>
      <c r="J7290" s="69"/>
      <c r="K7290" s="69"/>
      <c r="L7290" s="72">
        <f>SUM(L7285,L7289)</f>
        <v>15.7</v>
      </c>
    </row>
    <row r="7291" ht="9.95" customHeight="1" spans="1:12">
      <c r="A7291" s="2"/>
      <c r="B7291" s="2"/>
      <c r="C7291" s="2"/>
      <c r="D7291" s="2"/>
      <c r="E7291" s="2"/>
      <c r="F7291" s="2"/>
      <c r="G7291" s="2"/>
      <c r="H7291" s="61"/>
      <c r="I7291" s="61"/>
      <c r="J7291" s="61"/>
      <c r="K7291" s="61"/>
      <c r="L7291" s="61"/>
    </row>
    <row r="7292" ht="20.1" customHeight="1" spans="1:12">
      <c r="A7292" s="62" t="s">
        <v>4637</v>
      </c>
      <c r="B7292" s="62"/>
      <c r="C7292" s="62"/>
      <c r="D7292" s="62"/>
      <c r="E7292" s="62"/>
      <c r="F7292" s="62"/>
      <c r="G7292" s="62"/>
      <c r="H7292" s="62"/>
      <c r="I7292" s="62"/>
      <c r="J7292" s="62"/>
      <c r="K7292" s="62"/>
      <c r="L7292" s="62"/>
    </row>
    <row r="7293" ht="15" customHeight="1" spans="1:12">
      <c r="A7293" s="63" t="s">
        <v>2413</v>
      </c>
      <c r="B7293" s="63"/>
      <c r="C7293" s="63"/>
      <c r="D7293" s="64" t="s">
        <v>4</v>
      </c>
      <c r="E7293" s="64"/>
      <c r="F7293" s="64"/>
      <c r="G7293" s="64" t="s">
        <v>2297</v>
      </c>
      <c r="H7293" s="64" t="s">
        <v>2298</v>
      </c>
      <c r="I7293" s="64"/>
      <c r="J7293" s="64" t="s">
        <v>2299</v>
      </c>
      <c r="K7293" s="64"/>
      <c r="L7293" s="64" t="s">
        <v>2300</v>
      </c>
    </row>
    <row r="7294" ht="21" customHeight="1" spans="1:12">
      <c r="A7294" s="65" t="s">
        <v>4638</v>
      </c>
      <c r="B7294" s="66" t="s">
        <v>4639</v>
      </c>
      <c r="C7294" s="66"/>
      <c r="D7294" s="65" t="s">
        <v>14</v>
      </c>
      <c r="E7294" s="65"/>
      <c r="F7294" s="65"/>
      <c r="G7294" s="65" t="s">
        <v>35</v>
      </c>
      <c r="H7294" s="67">
        <v>1</v>
      </c>
      <c r="I7294" s="67"/>
      <c r="J7294" s="70">
        <v>19.59</v>
      </c>
      <c r="K7294" s="70"/>
      <c r="L7294" s="70">
        <f>TRUNC(TRUNC(H7294,8)*J7294,2)</f>
        <v>19.59</v>
      </c>
    </row>
    <row r="7295" ht="15" customHeight="1" spans="1:12">
      <c r="A7295" s="2"/>
      <c r="B7295" s="2"/>
      <c r="C7295" s="2"/>
      <c r="D7295" s="2"/>
      <c r="E7295" s="2"/>
      <c r="F7295" s="2"/>
      <c r="G7295" s="2"/>
      <c r="H7295" s="68" t="s">
        <v>2424</v>
      </c>
      <c r="I7295" s="68"/>
      <c r="J7295" s="68"/>
      <c r="K7295" s="68"/>
      <c r="L7295" s="71">
        <f>SUM(L7294:L7294)</f>
        <v>19.59</v>
      </c>
    </row>
    <row r="7296" ht="15" customHeight="1" spans="1:12">
      <c r="A7296" s="63" t="s">
        <v>2389</v>
      </c>
      <c r="B7296" s="63"/>
      <c r="C7296" s="63"/>
      <c r="D7296" s="64" t="s">
        <v>4</v>
      </c>
      <c r="E7296" s="64"/>
      <c r="F7296" s="64"/>
      <c r="G7296" s="64" t="s">
        <v>2297</v>
      </c>
      <c r="H7296" s="64" t="s">
        <v>2298</v>
      </c>
      <c r="I7296" s="64"/>
      <c r="J7296" s="64" t="s">
        <v>2299</v>
      </c>
      <c r="K7296" s="64"/>
      <c r="L7296" s="64" t="s">
        <v>2300</v>
      </c>
    </row>
    <row r="7297" ht="21" customHeight="1" spans="1:12">
      <c r="A7297" s="65" t="s">
        <v>3219</v>
      </c>
      <c r="B7297" s="66" t="s">
        <v>3220</v>
      </c>
      <c r="C7297" s="66"/>
      <c r="D7297" s="65" t="s">
        <v>14</v>
      </c>
      <c r="E7297" s="65"/>
      <c r="F7297" s="65"/>
      <c r="G7297" s="65" t="s">
        <v>2392</v>
      </c>
      <c r="H7297" s="67">
        <v>0.1863</v>
      </c>
      <c r="I7297" s="67"/>
      <c r="J7297" s="70">
        <v>24.39</v>
      </c>
      <c r="K7297" s="70"/>
      <c r="L7297" s="70">
        <f>TRUNC(TRUNC(H7297,8)*J7297,2)</f>
        <v>4.54</v>
      </c>
    </row>
    <row r="7298" ht="15" customHeight="1" spans="1:12">
      <c r="A7298" s="65" t="s">
        <v>2710</v>
      </c>
      <c r="B7298" s="66" t="s">
        <v>2711</v>
      </c>
      <c r="C7298" s="66"/>
      <c r="D7298" s="65" t="s">
        <v>14</v>
      </c>
      <c r="E7298" s="65"/>
      <c r="F7298" s="65"/>
      <c r="G7298" s="65" t="s">
        <v>2392</v>
      </c>
      <c r="H7298" s="67">
        <v>0.1863</v>
      </c>
      <c r="I7298" s="67"/>
      <c r="J7298" s="70">
        <v>32.69</v>
      </c>
      <c r="K7298" s="70"/>
      <c r="L7298" s="70">
        <f>TRUNC(TRUNC(H7298,8)*J7298,2)</f>
        <v>6.09</v>
      </c>
    </row>
    <row r="7299" ht="18" customHeight="1" spans="1:12">
      <c r="A7299" s="2"/>
      <c r="B7299" s="2"/>
      <c r="C7299" s="2"/>
      <c r="D7299" s="2"/>
      <c r="E7299" s="2"/>
      <c r="F7299" s="2"/>
      <c r="G7299" s="2"/>
      <c r="H7299" s="68" t="s">
        <v>2393</v>
      </c>
      <c r="I7299" s="68"/>
      <c r="J7299" s="68"/>
      <c r="K7299" s="68"/>
      <c r="L7299" s="71">
        <f>SUM(L7297:L7298)</f>
        <v>10.63</v>
      </c>
    </row>
    <row r="7300" ht="15" customHeight="1" spans="1:12">
      <c r="A7300" s="2"/>
      <c r="B7300" s="2"/>
      <c r="C7300" s="2"/>
      <c r="D7300" s="2"/>
      <c r="E7300" s="2"/>
      <c r="F7300" s="2"/>
      <c r="G7300" s="2"/>
      <c r="H7300" s="69" t="s">
        <v>2318</v>
      </c>
      <c r="I7300" s="69"/>
      <c r="J7300" s="69"/>
      <c r="K7300" s="69"/>
      <c r="L7300" s="72">
        <f>SUM(L7295,L7299)</f>
        <v>30.22</v>
      </c>
    </row>
    <row r="7301" ht="9.95" customHeight="1" spans="1:12">
      <c r="A7301" s="2"/>
      <c r="B7301" s="2"/>
      <c r="C7301" s="2"/>
      <c r="D7301" s="2"/>
      <c r="E7301" s="2"/>
      <c r="F7301" s="2"/>
      <c r="G7301" s="2"/>
      <c r="H7301" s="61"/>
      <c r="I7301" s="61"/>
      <c r="J7301" s="61"/>
      <c r="K7301" s="61"/>
      <c r="L7301" s="61"/>
    </row>
    <row r="7302" ht="20.1" customHeight="1" spans="1:12">
      <c r="A7302" s="62" t="s">
        <v>4640</v>
      </c>
      <c r="B7302" s="62"/>
      <c r="C7302" s="62"/>
      <c r="D7302" s="62"/>
      <c r="E7302" s="62"/>
      <c r="F7302" s="62"/>
      <c r="G7302" s="62"/>
      <c r="H7302" s="62"/>
      <c r="I7302" s="62"/>
      <c r="J7302" s="62"/>
      <c r="K7302" s="62"/>
      <c r="L7302" s="62"/>
    </row>
    <row r="7303" ht="15" customHeight="1" spans="1:12">
      <c r="A7303" s="63" t="s">
        <v>2413</v>
      </c>
      <c r="B7303" s="63"/>
      <c r="C7303" s="63"/>
      <c r="D7303" s="64" t="s">
        <v>4</v>
      </c>
      <c r="E7303" s="64"/>
      <c r="F7303" s="64"/>
      <c r="G7303" s="64" t="s">
        <v>2297</v>
      </c>
      <c r="H7303" s="64" t="s">
        <v>2298</v>
      </c>
      <c r="I7303" s="64"/>
      <c r="J7303" s="64" t="s">
        <v>2299</v>
      </c>
      <c r="K7303" s="64"/>
      <c r="L7303" s="64" t="s">
        <v>2300</v>
      </c>
    </row>
    <row r="7304" ht="15" customHeight="1" spans="1:12">
      <c r="A7304" s="65" t="s">
        <v>4641</v>
      </c>
      <c r="B7304" s="66" t="s">
        <v>4642</v>
      </c>
      <c r="C7304" s="66"/>
      <c r="D7304" s="65" t="s">
        <v>643</v>
      </c>
      <c r="E7304" s="65"/>
      <c r="F7304" s="65"/>
      <c r="G7304" s="65" t="s">
        <v>376</v>
      </c>
      <c r="H7304" s="67">
        <v>1</v>
      </c>
      <c r="I7304" s="67"/>
      <c r="J7304" s="70">
        <v>27.68</v>
      </c>
      <c r="K7304" s="70"/>
      <c r="L7304" s="70">
        <f>ROUND(ROUND(H7304,8)*J7304,2)</f>
        <v>27.68</v>
      </c>
    </row>
    <row r="7305" ht="15" customHeight="1" spans="1:12">
      <c r="A7305" s="2"/>
      <c r="B7305" s="2"/>
      <c r="C7305" s="2"/>
      <c r="D7305" s="2"/>
      <c r="E7305" s="2"/>
      <c r="F7305" s="2"/>
      <c r="G7305" s="2"/>
      <c r="H7305" s="68" t="s">
        <v>2424</v>
      </c>
      <c r="I7305" s="68"/>
      <c r="J7305" s="68"/>
      <c r="K7305" s="68"/>
      <c r="L7305" s="71">
        <f>SUM(L7304:L7304)</f>
        <v>27.68</v>
      </c>
    </row>
    <row r="7306" ht="15" customHeight="1" spans="1:12">
      <c r="A7306" s="2"/>
      <c r="B7306" s="2"/>
      <c r="C7306" s="2"/>
      <c r="D7306" s="2"/>
      <c r="E7306" s="2"/>
      <c r="F7306" s="2"/>
      <c r="G7306" s="2"/>
      <c r="H7306" s="69" t="s">
        <v>2318</v>
      </c>
      <c r="I7306" s="69"/>
      <c r="J7306" s="69"/>
      <c r="K7306" s="69"/>
      <c r="L7306" s="72">
        <f>SUM(L7305)</f>
        <v>27.68</v>
      </c>
    </row>
    <row r="7307" ht="9.95" customHeight="1" spans="1:12">
      <c r="A7307" s="2"/>
      <c r="B7307" s="2"/>
      <c r="C7307" s="2"/>
      <c r="D7307" s="2"/>
      <c r="E7307" s="2"/>
      <c r="F7307" s="2"/>
      <c r="G7307" s="2"/>
      <c r="H7307" s="61"/>
      <c r="I7307" s="61"/>
      <c r="J7307" s="61"/>
      <c r="K7307" s="61"/>
      <c r="L7307" s="61"/>
    </row>
    <row r="7308" ht="20.1" customHeight="1" spans="1:12">
      <c r="A7308" s="62" t="s">
        <v>4643</v>
      </c>
      <c r="B7308" s="62"/>
      <c r="C7308" s="62"/>
      <c r="D7308" s="62"/>
      <c r="E7308" s="62"/>
      <c r="F7308" s="62"/>
      <c r="G7308" s="62"/>
      <c r="H7308" s="62"/>
      <c r="I7308" s="62"/>
      <c r="J7308" s="62"/>
      <c r="K7308" s="62"/>
      <c r="L7308" s="62"/>
    </row>
    <row r="7309" ht="15" customHeight="1" spans="1:12">
      <c r="A7309" s="63" t="s">
        <v>2413</v>
      </c>
      <c r="B7309" s="63"/>
      <c r="C7309" s="63"/>
      <c r="D7309" s="64" t="s">
        <v>4</v>
      </c>
      <c r="E7309" s="64"/>
      <c r="F7309" s="64"/>
      <c r="G7309" s="64" t="s">
        <v>2297</v>
      </c>
      <c r="H7309" s="64" t="s">
        <v>2298</v>
      </c>
      <c r="I7309" s="64"/>
      <c r="J7309" s="64" t="s">
        <v>2299</v>
      </c>
      <c r="K7309" s="64"/>
      <c r="L7309" s="64" t="s">
        <v>2300</v>
      </c>
    </row>
    <row r="7310" ht="21" customHeight="1" spans="1:12">
      <c r="A7310" s="65" t="s">
        <v>4644</v>
      </c>
      <c r="B7310" s="66" t="s">
        <v>2211</v>
      </c>
      <c r="C7310" s="66"/>
      <c r="D7310" s="65" t="s">
        <v>643</v>
      </c>
      <c r="E7310" s="65"/>
      <c r="F7310" s="65"/>
      <c r="G7310" s="65" t="s">
        <v>376</v>
      </c>
      <c r="H7310" s="67">
        <v>1</v>
      </c>
      <c r="I7310" s="67"/>
      <c r="J7310" s="70">
        <v>22.4</v>
      </c>
      <c r="K7310" s="70"/>
      <c r="L7310" s="70">
        <f>ROUND(ROUND(H7310,8)*J7310,2)</f>
        <v>22.4</v>
      </c>
    </row>
    <row r="7311" ht="15" customHeight="1" spans="1:12">
      <c r="A7311" s="2"/>
      <c r="B7311" s="2"/>
      <c r="C7311" s="2"/>
      <c r="D7311" s="2"/>
      <c r="E7311" s="2"/>
      <c r="F7311" s="2"/>
      <c r="G7311" s="2"/>
      <c r="H7311" s="68" t="s">
        <v>2424</v>
      </c>
      <c r="I7311" s="68"/>
      <c r="J7311" s="68"/>
      <c r="K7311" s="68"/>
      <c r="L7311" s="71">
        <f>SUM(L7310:L7310)</f>
        <v>22.4</v>
      </c>
    </row>
    <row r="7312" ht="15" customHeight="1" spans="1:12">
      <c r="A7312" s="63" t="s">
        <v>2389</v>
      </c>
      <c r="B7312" s="63"/>
      <c r="C7312" s="63"/>
      <c r="D7312" s="64" t="s">
        <v>4</v>
      </c>
      <c r="E7312" s="64"/>
      <c r="F7312" s="64"/>
      <c r="G7312" s="64" t="s">
        <v>2297</v>
      </c>
      <c r="H7312" s="64" t="s">
        <v>2298</v>
      </c>
      <c r="I7312" s="64"/>
      <c r="J7312" s="64" t="s">
        <v>2299</v>
      </c>
      <c r="K7312" s="64"/>
      <c r="L7312" s="64" t="s">
        <v>2300</v>
      </c>
    </row>
    <row r="7313" ht="15" customHeight="1" spans="1:12">
      <c r="A7313" s="65" t="s">
        <v>2710</v>
      </c>
      <c r="B7313" s="66" t="s">
        <v>2711</v>
      </c>
      <c r="C7313" s="66"/>
      <c r="D7313" s="65" t="s">
        <v>14</v>
      </c>
      <c r="E7313" s="65"/>
      <c r="F7313" s="65"/>
      <c r="G7313" s="65" t="s">
        <v>2392</v>
      </c>
      <c r="H7313" s="67">
        <v>0.3</v>
      </c>
      <c r="I7313" s="67"/>
      <c r="J7313" s="70">
        <v>32.69</v>
      </c>
      <c r="K7313" s="70"/>
      <c r="L7313" s="70">
        <f>ROUND(ROUND(H7313,8)*J7313,2)</f>
        <v>9.81</v>
      </c>
    </row>
    <row r="7314" ht="18" customHeight="1" spans="1:12">
      <c r="A7314" s="2"/>
      <c r="B7314" s="2"/>
      <c r="C7314" s="2"/>
      <c r="D7314" s="2"/>
      <c r="E7314" s="2"/>
      <c r="F7314" s="2"/>
      <c r="G7314" s="2"/>
      <c r="H7314" s="68" t="s">
        <v>2393</v>
      </c>
      <c r="I7314" s="68"/>
      <c r="J7314" s="68"/>
      <c r="K7314" s="68"/>
      <c r="L7314" s="71">
        <f>SUM(L7313:L7313)</f>
        <v>9.81</v>
      </c>
    </row>
    <row r="7315" ht="15" customHeight="1" spans="1:12">
      <c r="A7315" s="2"/>
      <c r="B7315" s="2"/>
      <c r="C7315" s="2"/>
      <c r="D7315" s="2"/>
      <c r="E7315" s="2"/>
      <c r="F7315" s="2"/>
      <c r="G7315" s="2"/>
      <c r="H7315" s="69" t="s">
        <v>2318</v>
      </c>
      <c r="I7315" s="69"/>
      <c r="J7315" s="69"/>
      <c r="K7315" s="69"/>
      <c r="L7315" s="72">
        <f>SUM(L7311,L7314)</f>
        <v>32.21</v>
      </c>
    </row>
    <row r="7316" ht="9.95" customHeight="1" spans="1:12">
      <c r="A7316" s="2"/>
      <c r="B7316" s="2"/>
      <c r="C7316" s="2"/>
      <c r="D7316" s="2"/>
      <c r="E7316" s="2"/>
      <c r="F7316" s="2"/>
      <c r="G7316" s="2"/>
      <c r="H7316" s="61"/>
      <c r="I7316" s="61"/>
      <c r="J7316" s="61"/>
      <c r="K7316" s="61"/>
      <c r="L7316" s="61"/>
    </row>
    <row r="7317" ht="20.1" customHeight="1" spans="1:12">
      <c r="A7317" s="62" t="s">
        <v>4645</v>
      </c>
      <c r="B7317" s="62"/>
      <c r="C7317" s="62"/>
      <c r="D7317" s="62"/>
      <c r="E7317" s="62"/>
      <c r="F7317" s="62"/>
      <c r="G7317" s="62"/>
      <c r="H7317" s="62"/>
      <c r="I7317" s="62"/>
      <c r="J7317" s="62"/>
      <c r="K7317" s="62"/>
      <c r="L7317" s="62"/>
    </row>
    <row r="7318" ht="15" customHeight="1" spans="1:12">
      <c r="A7318" s="63" t="s">
        <v>2413</v>
      </c>
      <c r="B7318" s="63"/>
      <c r="C7318" s="63"/>
      <c r="D7318" s="64" t="s">
        <v>4</v>
      </c>
      <c r="E7318" s="64"/>
      <c r="F7318" s="64"/>
      <c r="G7318" s="64" t="s">
        <v>2297</v>
      </c>
      <c r="H7318" s="64" t="s">
        <v>2298</v>
      </c>
      <c r="I7318" s="64"/>
      <c r="J7318" s="64" t="s">
        <v>2299</v>
      </c>
      <c r="K7318" s="64"/>
      <c r="L7318" s="64" t="s">
        <v>2300</v>
      </c>
    </row>
    <row r="7319" ht="15" customHeight="1" spans="1:12">
      <c r="A7319" s="65" t="s">
        <v>4646</v>
      </c>
      <c r="B7319" s="66" t="s">
        <v>4647</v>
      </c>
      <c r="C7319" s="66"/>
      <c r="D7319" s="65" t="s">
        <v>643</v>
      </c>
      <c r="E7319" s="65"/>
      <c r="F7319" s="65"/>
      <c r="G7319" s="65" t="s">
        <v>376</v>
      </c>
      <c r="H7319" s="67">
        <v>1</v>
      </c>
      <c r="I7319" s="67"/>
      <c r="J7319" s="70">
        <v>0.61</v>
      </c>
      <c r="K7319" s="70"/>
      <c r="L7319" s="70">
        <f>ROUND(ROUND(H7319,8)*J7319,2)</f>
        <v>0.61</v>
      </c>
    </row>
    <row r="7320" ht="15" customHeight="1" spans="1:12">
      <c r="A7320" s="2"/>
      <c r="B7320" s="2"/>
      <c r="C7320" s="2"/>
      <c r="D7320" s="2"/>
      <c r="E7320" s="2"/>
      <c r="F7320" s="2"/>
      <c r="G7320" s="2"/>
      <c r="H7320" s="68" t="s">
        <v>2424</v>
      </c>
      <c r="I7320" s="68"/>
      <c r="J7320" s="68"/>
      <c r="K7320" s="68"/>
      <c r="L7320" s="71">
        <f>SUM(L7319:L7319)</f>
        <v>0.61</v>
      </c>
    </row>
    <row r="7321" ht="15" customHeight="1" spans="1:12">
      <c r="A7321" s="63" t="s">
        <v>2389</v>
      </c>
      <c r="B7321" s="63"/>
      <c r="C7321" s="63"/>
      <c r="D7321" s="64" t="s">
        <v>4</v>
      </c>
      <c r="E7321" s="64"/>
      <c r="F7321" s="64"/>
      <c r="G7321" s="64" t="s">
        <v>2297</v>
      </c>
      <c r="H7321" s="64" t="s">
        <v>2298</v>
      </c>
      <c r="I7321" s="64"/>
      <c r="J7321" s="64" t="s">
        <v>2299</v>
      </c>
      <c r="K7321" s="64"/>
      <c r="L7321" s="64" t="s">
        <v>2300</v>
      </c>
    </row>
    <row r="7322" ht="15" customHeight="1" spans="1:12">
      <c r="A7322" s="65" t="s">
        <v>2710</v>
      </c>
      <c r="B7322" s="66" t="s">
        <v>2711</v>
      </c>
      <c r="C7322" s="66"/>
      <c r="D7322" s="65" t="s">
        <v>14</v>
      </c>
      <c r="E7322" s="65"/>
      <c r="F7322" s="65"/>
      <c r="G7322" s="65" t="s">
        <v>2392</v>
      </c>
      <c r="H7322" s="67">
        <v>0.01</v>
      </c>
      <c r="I7322" s="67"/>
      <c r="J7322" s="70">
        <v>32.69</v>
      </c>
      <c r="K7322" s="70"/>
      <c r="L7322" s="70">
        <f>ROUND(ROUND(H7322,8)*J7322,2)</f>
        <v>0.33</v>
      </c>
    </row>
    <row r="7323" ht="18" customHeight="1" spans="1:12">
      <c r="A7323" s="2"/>
      <c r="B7323" s="2"/>
      <c r="C7323" s="2"/>
      <c r="D7323" s="2"/>
      <c r="E7323" s="2"/>
      <c r="F7323" s="2"/>
      <c r="G7323" s="2"/>
      <c r="H7323" s="68" t="s">
        <v>2393</v>
      </c>
      <c r="I7323" s="68"/>
      <c r="J7323" s="68"/>
      <c r="K7323" s="68"/>
      <c r="L7323" s="71">
        <f>SUM(L7322:L7322)</f>
        <v>0.33</v>
      </c>
    </row>
    <row r="7324" ht="15" customHeight="1" spans="1:12">
      <c r="A7324" s="2"/>
      <c r="B7324" s="2"/>
      <c r="C7324" s="2"/>
      <c r="D7324" s="2"/>
      <c r="E7324" s="2"/>
      <c r="F7324" s="2"/>
      <c r="G7324" s="2"/>
      <c r="H7324" s="69" t="s">
        <v>2318</v>
      </c>
      <c r="I7324" s="69"/>
      <c r="J7324" s="69"/>
      <c r="K7324" s="69"/>
      <c r="L7324" s="72">
        <f>SUM(L7320,L7323)</f>
        <v>0.94</v>
      </c>
    </row>
    <row r="7325" ht="9.95" customHeight="1" spans="1:12">
      <c r="A7325" s="2"/>
      <c r="B7325" s="2"/>
      <c r="C7325" s="2"/>
      <c r="D7325" s="2"/>
      <c r="E7325" s="2"/>
      <c r="F7325" s="2"/>
      <c r="G7325" s="2"/>
      <c r="H7325" s="61"/>
      <c r="I7325" s="61"/>
      <c r="J7325" s="61"/>
      <c r="K7325" s="61"/>
      <c r="L7325" s="61"/>
    </row>
    <row r="7326" ht="20.1" customHeight="1" spans="1:12">
      <c r="A7326" s="62" t="s">
        <v>4648</v>
      </c>
      <c r="B7326" s="62"/>
      <c r="C7326" s="62"/>
      <c r="D7326" s="62"/>
      <c r="E7326" s="62"/>
      <c r="F7326" s="62"/>
      <c r="G7326" s="62"/>
      <c r="H7326" s="62"/>
      <c r="I7326" s="62"/>
      <c r="J7326" s="62"/>
      <c r="K7326" s="62"/>
      <c r="L7326" s="62"/>
    </row>
    <row r="7327" ht="15" customHeight="1" spans="1:12">
      <c r="A7327" s="63" t="s">
        <v>2413</v>
      </c>
      <c r="B7327" s="63"/>
      <c r="C7327" s="63"/>
      <c r="D7327" s="64" t="s">
        <v>4</v>
      </c>
      <c r="E7327" s="64"/>
      <c r="F7327" s="64"/>
      <c r="G7327" s="64" t="s">
        <v>2297</v>
      </c>
      <c r="H7327" s="64" t="s">
        <v>2298</v>
      </c>
      <c r="I7327" s="64"/>
      <c r="J7327" s="64" t="s">
        <v>2299</v>
      </c>
      <c r="K7327" s="64"/>
      <c r="L7327" s="64" t="s">
        <v>2300</v>
      </c>
    </row>
    <row r="7328" ht="15" customHeight="1" spans="1:12">
      <c r="A7328" s="65" t="s">
        <v>4649</v>
      </c>
      <c r="B7328" s="66" t="s">
        <v>4650</v>
      </c>
      <c r="C7328" s="66"/>
      <c r="D7328" s="65" t="s">
        <v>643</v>
      </c>
      <c r="E7328" s="65"/>
      <c r="F7328" s="65"/>
      <c r="G7328" s="65" t="s">
        <v>376</v>
      </c>
      <c r="H7328" s="67">
        <v>1</v>
      </c>
      <c r="I7328" s="67"/>
      <c r="J7328" s="70">
        <v>0.41</v>
      </c>
      <c r="K7328" s="70"/>
      <c r="L7328" s="70">
        <f>ROUND(ROUND(H7328,8)*J7328,2)</f>
        <v>0.41</v>
      </c>
    </row>
    <row r="7329" ht="15" customHeight="1" spans="1:12">
      <c r="A7329" s="2"/>
      <c r="B7329" s="2"/>
      <c r="C7329" s="2"/>
      <c r="D7329" s="2"/>
      <c r="E7329" s="2"/>
      <c r="F7329" s="2"/>
      <c r="G7329" s="2"/>
      <c r="H7329" s="68" t="s">
        <v>2424</v>
      </c>
      <c r="I7329" s="68"/>
      <c r="J7329" s="68"/>
      <c r="K7329" s="68"/>
      <c r="L7329" s="71">
        <f>SUM(L7328:L7328)</f>
        <v>0.41</v>
      </c>
    </row>
    <row r="7330" ht="15" customHeight="1" spans="1:12">
      <c r="A7330" s="63" t="s">
        <v>2389</v>
      </c>
      <c r="B7330" s="63"/>
      <c r="C7330" s="63"/>
      <c r="D7330" s="64" t="s">
        <v>4</v>
      </c>
      <c r="E7330" s="64"/>
      <c r="F7330" s="64"/>
      <c r="G7330" s="64" t="s">
        <v>2297</v>
      </c>
      <c r="H7330" s="64" t="s">
        <v>2298</v>
      </c>
      <c r="I7330" s="64"/>
      <c r="J7330" s="64" t="s">
        <v>2299</v>
      </c>
      <c r="K7330" s="64"/>
      <c r="L7330" s="64" t="s">
        <v>2300</v>
      </c>
    </row>
    <row r="7331" ht="15" customHeight="1" spans="1:12">
      <c r="A7331" s="65" t="s">
        <v>2710</v>
      </c>
      <c r="B7331" s="66" t="s">
        <v>2711</v>
      </c>
      <c r="C7331" s="66"/>
      <c r="D7331" s="65" t="s">
        <v>14</v>
      </c>
      <c r="E7331" s="65"/>
      <c r="F7331" s="65"/>
      <c r="G7331" s="65" t="s">
        <v>2392</v>
      </c>
      <c r="H7331" s="67">
        <v>0.01</v>
      </c>
      <c r="I7331" s="67"/>
      <c r="J7331" s="70">
        <v>32.69</v>
      </c>
      <c r="K7331" s="70"/>
      <c r="L7331" s="70">
        <f>ROUND(ROUND(H7331,8)*J7331,2)</f>
        <v>0.33</v>
      </c>
    </row>
    <row r="7332" ht="18" customHeight="1" spans="1:12">
      <c r="A7332" s="2"/>
      <c r="B7332" s="2"/>
      <c r="C7332" s="2"/>
      <c r="D7332" s="2"/>
      <c r="E7332" s="2"/>
      <c r="F7332" s="2"/>
      <c r="G7332" s="2"/>
      <c r="H7332" s="68" t="s">
        <v>2393</v>
      </c>
      <c r="I7332" s="68"/>
      <c r="J7332" s="68"/>
      <c r="K7332" s="68"/>
      <c r="L7332" s="71">
        <f>SUM(L7331:L7331)</f>
        <v>0.33</v>
      </c>
    </row>
    <row r="7333" ht="15" customHeight="1" spans="1:12">
      <c r="A7333" s="2"/>
      <c r="B7333" s="2"/>
      <c r="C7333" s="2"/>
      <c r="D7333" s="2"/>
      <c r="E7333" s="2"/>
      <c r="F7333" s="2"/>
      <c r="G7333" s="2"/>
      <c r="H7333" s="69" t="s">
        <v>2318</v>
      </c>
      <c r="I7333" s="69"/>
      <c r="J7333" s="69"/>
      <c r="K7333" s="69"/>
      <c r="L7333" s="72">
        <f>SUM(L7329,L7332)</f>
        <v>0.74</v>
      </c>
    </row>
    <row r="7334" ht="9.95" customHeight="1" spans="1:12">
      <c r="A7334" s="2"/>
      <c r="B7334" s="2"/>
      <c r="C7334" s="2"/>
      <c r="D7334" s="2"/>
      <c r="E7334" s="2"/>
      <c r="F7334" s="2"/>
      <c r="G7334" s="2"/>
      <c r="H7334" s="61"/>
      <c r="I7334" s="61"/>
      <c r="J7334" s="61"/>
      <c r="K7334" s="61"/>
      <c r="L7334" s="61"/>
    </row>
    <row r="7335" ht="20.1" customHeight="1" spans="1:12">
      <c r="A7335" s="62" t="s">
        <v>4651</v>
      </c>
      <c r="B7335" s="62"/>
      <c r="C7335" s="62"/>
      <c r="D7335" s="62"/>
      <c r="E7335" s="62"/>
      <c r="F7335" s="62"/>
      <c r="G7335" s="62"/>
      <c r="H7335" s="62"/>
      <c r="I7335" s="62"/>
      <c r="J7335" s="62"/>
      <c r="K7335" s="62"/>
      <c r="L7335" s="62"/>
    </row>
    <row r="7336" ht="15" customHeight="1" spans="1:12">
      <c r="A7336" s="63" t="s">
        <v>2413</v>
      </c>
      <c r="B7336" s="63"/>
      <c r="C7336" s="63"/>
      <c r="D7336" s="64" t="s">
        <v>4</v>
      </c>
      <c r="E7336" s="64"/>
      <c r="F7336" s="64"/>
      <c r="G7336" s="64" t="s">
        <v>2297</v>
      </c>
      <c r="H7336" s="64" t="s">
        <v>2298</v>
      </c>
      <c r="I7336" s="64"/>
      <c r="J7336" s="64" t="s">
        <v>2299</v>
      </c>
      <c r="K7336" s="64"/>
      <c r="L7336" s="64" t="s">
        <v>2300</v>
      </c>
    </row>
    <row r="7337" ht="15" customHeight="1" spans="1:12">
      <c r="A7337" s="65" t="s">
        <v>4652</v>
      </c>
      <c r="B7337" s="66" t="s">
        <v>4653</v>
      </c>
      <c r="C7337" s="66"/>
      <c r="D7337" s="65" t="s">
        <v>643</v>
      </c>
      <c r="E7337" s="65"/>
      <c r="F7337" s="65"/>
      <c r="G7337" s="65" t="s">
        <v>376</v>
      </c>
      <c r="H7337" s="67">
        <v>1</v>
      </c>
      <c r="I7337" s="67"/>
      <c r="J7337" s="70">
        <v>26.5</v>
      </c>
      <c r="K7337" s="70"/>
      <c r="L7337" s="70">
        <f>ROUND(ROUND(H7337,8)*J7337,2)</f>
        <v>26.5</v>
      </c>
    </row>
    <row r="7338" ht="15" customHeight="1" spans="1:12">
      <c r="A7338" s="2"/>
      <c r="B7338" s="2"/>
      <c r="C7338" s="2"/>
      <c r="D7338" s="2"/>
      <c r="E7338" s="2"/>
      <c r="F7338" s="2"/>
      <c r="G7338" s="2"/>
      <c r="H7338" s="68" t="s">
        <v>2424</v>
      </c>
      <c r="I7338" s="68"/>
      <c r="J7338" s="68"/>
      <c r="K7338" s="68"/>
      <c r="L7338" s="71">
        <f>SUM(L7337:L7337)</f>
        <v>26.5</v>
      </c>
    </row>
    <row r="7339" ht="15" customHeight="1" spans="1:12">
      <c r="A7339" s="2"/>
      <c r="B7339" s="2"/>
      <c r="C7339" s="2"/>
      <c r="D7339" s="2"/>
      <c r="E7339" s="2"/>
      <c r="F7339" s="2"/>
      <c r="G7339" s="2"/>
      <c r="H7339" s="69" t="s">
        <v>2318</v>
      </c>
      <c r="I7339" s="69"/>
      <c r="J7339" s="69"/>
      <c r="K7339" s="69"/>
      <c r="L7339" s="72">
        <f>SUM(L7338)</f>
        <v>26.5</v>
      </c>
    </row>
    <row r="7340" ht="9.95" customHeight="1" spans="1:12">
      <c r="A7340" s="2"/>
      <c r="B7340" s="2"/>
      <c r="C7340" s="2"/>
      <c r="D7340" s="2"/>
      <c r="E7340" s="2"/>
      <c r="F7340" s="2"/>
      <c r="G7340" s="2"/>
      <c r="H7340" s="61"/>
      <c r="I7340" s="61"/>
      <c r="J7340" s="61"/>
      <c r="K7340" s="61"/>
      <c r="L7340" s="61"/>
    </row>
    <row r="7341" ht="20.1" customHeight="1" spans="1:12">
      <c r="A7341" s="62" t="s">
        <v>4654</v>
      </c>
      <c r="B7341" s="62"/>
      <c r="C7341" s="62"/>
      <c r="D7341" s="62"/>
      <c r="E7341" s="62"/>
      <c r="F7341" s="62"/>
      <c r="G7341" s="62"/>
      <c r="H7341" s="62"/>
      <c r="I7341" s="62"/>
      <c r="J7341" s="62"/>
      <c r="K7341" s="62"/>
      <c r="L7341" s="62"/>
    </row>
    <row r="7342" ht="15" customHeight="1" spans="1:12">
      <c r="A7342" s="63" t="s">
        <v>2413</v>
      </c>
      <c r="B7342" s="63"/>
      <c r="C7342" s="63"/>
      <c r="D7342" s="64" t="s">
        <v>4</v>
      </c>
      <c r="E7342" s="64"/>
      <c r="F7342" s="64"/>
      <c r="G7342" s="64" t="s">
        <v>2297</v>
      </c>
      <c r="H7342" s="64" t="s">
        <v>2298</v>
      </c>
      <c r="I7342" s="64"/>
      <c r="J7342" s="64" t="s">
        <v>2299</v>
      </c>
      <c r="K7342" s="64"/>
      <c r="L7342" s="64" t="s">
        <v>2300</v>
      </c>
    </row>
    <row r="7343" ht="29.1" customHeight="1" spans="1:12">
      <c r="A7343" s="65" t="s">
        <v>2222</v>
      </c>
      <c r="B7343" s="66" t="s">
        <v>2223</v>
      </c>
      <c r="C7343" s="66"/>
      <c r="D7343" s="65" t="s">
        <v>14</v>
      </c>
      <c r="E7343" s="65"/>
      <c r="F7343" s="65"/>
      <c r="G7343" s="65" t="s">
        <v>35</v>
      </c>
      <c r="H7343" s="67">
        <v>1</v>
      </c>
      <c r="I7343" s="67"/>
      <c r="J7343" s="70">
        <v>6.17</v>
      </c>
      <c r="K7343" s="70"/>
      <c r="L7343" s="70">
        <f>TRUNC(TRUNC(H7343,8)*J7343,2)</f>
        <v>6.17</v>
      </c>
    </row>
    <row r="7344" ht="15" customHeight="1" spans="1:12">
      <c r="A7344" s="2"/>
      <c r="B7344" s="2"/>
      <c r="C7344" s="2"/>
      <c r="D7344" s="2"/>
      <c r="E7344" s="2"/>
      <c r="F7344" s="2"/>
      <c r="G7344" s="2"/>
      <c r="H7344" s="68" t="s">
        <v>2424</v>
      </c>
      <c r="I7344" s="68"/>
      <c r="J7344" s="68"/>
      <c r="K7344" s="68"/>
      <c r="L7344" s="71">
        <f>SUM(L7343:L7343)</f>
        <v>6.17</v>
      </c>
    </row>
    <row r="7345" ht="15" customHeight="1" spans="1:12">
      <c r="A7345" s="2"/>
      <c r="B7345" s="2"/>
      <c r="C7345" s="2"/>
      <c r="D7345" s="2"/>
      <c r="E7345" s="2"/>
      <c r="F7345" s="2"/>
      <c r="G7345" s="2"/>
      <c r="H7345" s="69" t="s">
        <v>2318</v>
      </c>
      <c r="I7345" s="69"/>
      <c r="J7345" s="69"/>
      <c r="K7345" s="69"/>
      <c r="L7345" s="72">
        <f>SUM(L7344)</f>
        <v>6.17</v>
      </c>
    </row>
    <row r="7346" ht="9.95" customHeight="1" spans="1:12">
      <c r="A7346" s="2"/>
      <c r="B7346" s="2"/>
      <c r="C7346" s="2"/>
      <c r="D7346" s="2"/>
      <c r="E7346" s="2"/>
      <c r="F7346" s="2"/>
      <c r="G7346" s="2"/>
      <c r="H7346" s="61"/>
      <c r="I7346" s="61"/>
      <c r="J7346" s="61"/>
      <c r="K7346" s="61"/>
      <c r="L7346" s="61"/>
    </row>
    <row r="7347" ht="20.1" customHeight="1" spans="1:12">
      <c r="A7347" s="62" t="s">
        <v>4655</v>
      </c>
      <c r="B7347" s="62"/>
      <c r="C7347" s="62"/>
      <c r="D7347" s="62"/>
      <c r="E7347" s="62"/>
      <c r="F7347" s="62"/>
      <c r="G7347" s="62"/>
      <c r="H7347" s="62"/>
      <c r="I7347" s="62"/>
      <c r="J7347" s="62"/>
      <c r="K7347" s="62"/>
      <c r="L7347" s="62"/>
    </row>
    <row r="7348" ht="15" customHeight="1" spans="1:12">
      <c r="A7348" s="63" t="s">
        <v>2413</v>
      </c>
      <c r="B7348" s="63"/>
      <c r="C7348" s="63"/>
      <c r="D7348" s="64" t="s">
        <v>4</v>
      </c>
      <c r="E7348" s="64"/>
      <c r="F7348" s="64"/>
      <c r="G7348" s="64" t="s">
        <v>2297</v>
      </c>
      <c r="H7348" s="64" t="s">
        <v>2298</v>
      </c>
      <c r="I7348" s="64"/>
      <c r="J7348" s="64" t="s">
        <v>2299</v>
      </c>
      <c r="K7348" s="64"/>
      <c r="L7348" s="64" t="s">
        <v>2300</v>
      </c>
    </row>
    <row r="7349" ht="21" customHeight="1" spans="1:12">
      <c r="A7349" s="65" t="s">
        <v>2764</v>
      </c>
      <c r="B7349" s="66" t="s">
        <v>2765</v>
      </c>
      <c r="C7349" s="66"/>
      <c r="D7349" s="65" t="s">
        <v>14</v>
      </c>
      <c r="E7349" s="65"/>
      <c r="F7349" s="65"/>
      <c r="G7349" s="65" t="s">
        <v>193</v>
      </c>
      <c r="H7349" s="67">
        <v>0.025</v>
      </c>
      <c r="I7349" s="67"/>
      <c r="J7349" s="70">
        <v>24.95</v>
      </c>
      <c r="K7349" s="70"/>
      <c r="L7349" s="70">
        <f>ROUND(ROUND(H7349,8)*J7349,2)</f>
        <v>0.62</v>
      </c>
    </row>
    <row r="7350" ht="29.1" customHeight="1" spans="1:12">
      <c r="A7350" s="65" t="s">
        <v>2766</v>
      </c>
      <c r="B7350" s="66" t="s">
        <v>2767</v>
      </c>
      <c r="C7350" s="66"/>
      <c r="D7350" s="65" t="s">
        <v>14</v>
      </c>
      <c r="E7350" s="65"/>
      <c r="F7350" s="65"/>
      <c r="G7350" s="65" t="s">
        <v>35</v>
      </c>
      <c r="H7350" s="67">
        <v>0.743</v>
      </c>
      <c r="I7350" s="67"/>
      <c r="J7350" s="70">
        <v>0.21</v>
      </c>
      <c r="K7350" s="70"/>
      <c r="L7350" s="70">
        <f>ROUND(ROUND(H7350,8)*J7350,2)</f>
        <v>0.16</v>
      </c>
    </row>
    <row r="7351" ht="15" customHeight="1" spans="1:12">
      <c r="A7351" s="2"/>
      <c r="B7351" s="2"/>
      <c r="C7351" s="2"/>
      <c r="D7351" s="2"/>
      <c r="E7351" s="2"/>
      <c r="F7351" s="2"/>
      <c r="G7351" s="2"/>
      <c r="H7351" s="68" t="s">
        <v>2424</v>
      </c>
      <c r="I7351" s="68"/>
      <c r="J7351" s="68"/>
      <c r="K7351" s="68"/>
      <c r="L7351" s="71">
        <f>SUM(L7349:L7350)</f>
        <v>0.78</v>
      </c>
    </row>
    <row r="7352" ht="15" customHeight="1" spans="1:12">
      <c r="A7352" s="63" t="s">
        <v>2389</v>
      </c>
      <c r="B7352" s="63"/>
      <c r="C7352" s="63"/>
      <c r="D7352" s="64" t="s">
        <v>4</v>
      </c>
      <c r="E7352" s="64"/>
      <c r="F7352" s="64"/>
      <c r="G7352" s="64" t="s">
        <v>2297</v>
      </c>
      <c r="H7352" s="64" t="s">
        <v>2298</v>
      </c>
      <c r="I7352" s="64"/>
      <c r="J7352" s="64" t="s">
        <v>2299</v>
      </c>
      <c r="K7352" s="64"/>
      <c r="L7352" s="64" t="s">
        <v>2300</v>
      </c>
    </row>
    <row r="7353" ht="21" customHeight="1" spans="1:12">
      <c r="A7353" s="65" t="s">
        <v>2768</v>
      </c>
      <c r="B7353" s="66" t="s">
        <v>2769</v>
      </c>
      <c r="C7353" s="66"/>
      <c r="D7353" s="65" t="s">
        <v>14</v>
      </c>
      <c r="E7353" s="65"/>
      <c r="F7353" s="65"/>
      <c r="G7353" s="65" t="s">
        <v>2392</v>
      </c>
      <c r="H7353" s="67">
        <v>0.0115</v>
      </c>
      <c r="I7353" s="67"/>
      <c r="J7353" s="70">
        <v>23.95</v>
      </c>
      <c r="K7353" s="70"/>
      <c r="L7353" s="70">
        <f>ROUND(ROUND(H7353,8)*J7353,2)</f>
        <v>0.28</v>
      </c>
    </row>
    <row r="7354" ht="15" customHeight="1" spans="1:12">
      <c r="A7354" s="65" t="s">
        <v>2770</v>
      </c>
      <c r="B7354" s="66" t="s">
        <v>2771</v>
      </c>
      <c r="C7354" s="66"/>
      <c r="D7354" s="65" t="s">
        <v>14</v>
      </c>
      <c r="E7354" s="65"/>
      <c r="F7354" s="65"/>
      <c r="G7354" s="65" t="s">
        <v>2392</v>
      </c>
      <c r="H7354" s="67">
        <v>0.0707</v>
      </c>
      <c r="I7354" s="67"/>
      <c r="J7354" s="70">
        <v>32.02</v>
      </c>
      <c r="K7354" s="70"/>
      <c r="L7354" s="70">
        <f>ROUND(ROUND(H7354,8)*J7354,2)</f>
        <v>2.26</v>
      </c>
    </row>
    <row r="7355" ht="18" customHeight="1" spans="1:12">
      <c r="A7355" s="2"/>
      <c r="B7355" s="2"/>
      <c r="C7355" s="2"/>
      <c r="D7355" s="2"/>
      <c r="E7355" s="2"/>
      <c r="F7355" s="2"/>
      <c r="G7355" s="2"/>
      <c r="H7355" s="68" t="s">
        <v>2393</v>
      </c>
      <c r="I7355" s="68"/>
      <c r="J7355" s="68"/>
      <c r="K7355" s="68"/>
      <c r="L7355" s="71">
        <f>SUM(L7353:L7354)</f>
        <v>2.54</v>
      </c>
    </row>
    <row r="7356" ht="15" customHeight="1" spans="1:12">
      <c r="A7356" s="63" t="s">
        <v>2314</v>
      </c>
      <c r="B7356" s="63"/>
      <c r="C7356" s="63"/>
      <c r="D7356" s="64" t="s">
        <v>4</v>
      </c>
      <c r="E7356" s="64"/>
      <c r="F7356" s="64"/>
      <c r="G7356" s="64" t="s">
        <v>2297</v>
      </c>
      <c r="H7356" s="64" t="s">
        <v>2298</v>
      </c>
      <c r="I7356" s="64"/>
      <c r="J7356" s="64" t="s">
        <v>2299</v>
      </c>
      <c r="K7356" s="64"/>
      <c r="L7356" s="64" t="s">
        <v>2300</v>
      </c>
    </row>
    <row r="7357" ht="21" customHeight="1" spans="1:12">
      <c r="A7357" s="65" t="s">
        <v>4656</v>
      </c>
      <c r="B7357" s="66" t="s">
        <v>4657</v>
      </c>
      <c r="C7357" s="66"/>
      <c r="D7357" s="65" t="s">
        <v>14</v>
      </c>
      <c r="E7357" s="65"/>
      <c r="F7357" s="65"/>
      <c r="G7357" s="65" t="s">
        <v>193</v>
      </c>
      <c r="H7357" s="67">
        <v>0.395</v>
      </c>
      <c r="I7357" s="67"/>
      <c r="J7357" s="70">
        <v>9.8</v>
      </c>
      <c r="K7357" s="70"/>
      <c r="L7357" s="70">
        <f>ROUND(ROUND(H7357,8)*J7357,2)</f>
        <v>3.87</v>
      </c>
    </row>
    <row r="7358" ht="15" customHeight="1" spans="1:12">
      <c r="A7358" s="2"/>
      <c r="B7358" s="2"/>
      <c r="C7358" s="2"/>
      <c r="D7358" s="2"/>
      <c r="E7358" s="2"/>
      <c r="F7358" s="2"/>
      <c r="G7358" s="2"/>
      <c r="H7358" s="68" t="s">
        <v>2317</v>
      </c>
      <c r="I7358" s="68"/>
      <c r="J7358" s="68"/>
      <c r="K7358" s="68"/>
      <c r="L7358" s="71">
        <f>SUM(L7357:L7357)</f>
        <v>3.87</v>
      </c>
    </row>
    <row r="7359" ht="15" customHeight="1" spans="1:12">
      <c r="A7359" s="93" t="s">
        <v>4658</v>
      </c>
      <c r="B7359" s="93"/>
      <c r="C7359" s="93"/>
      <c r="D7359" s="93"/>
      <c r="E7359" s="2"/>
      <c r="F7359" s="2"/>
      <c r="G7359" s="2"/>
      <c r="H7359" s="69" t="s">
        <v>2318</v>
      </c>
      <c r="I7359" s="69"/>
      <c r="J7359" s="69"/>
      <c r="K7359" s="69"/>
      <c r="L7359" s="72">
        <v>7.19</v>
      </c>
    </row>
    <row r="7360" ht="9.95" customHeight="1" spans="1:12">
      <c r="A7360" s="2"/>
      <c r="B7360" s="2"/>
      <c r="C7360" s="2"/>
      <c r="D7360" s="2"/>
      <c r="E7360" s="2"/>
      <c r="F7360" s="2"/>
      <c r="G7360" s="2"/>
      <c r="H7360" s="61"/>
      <c r="I7360" s="61"/>
      <c r="J7360" s="61"/>
      <c r="K7360" s="61"/>
      <c r="L7360" s="61"/>
    </row>
    <row r="7361" ht="20.1" customHeight="1" spans="1:12">
      <c r="A7361" s="62" t="s">
        <v>4659</v>
      </c>
      <c r="B7361" s="62"/>
      <c r="C7361" s="62"/>
      <c r="D7361" s="62"/>
      <c r="E7361" s="62"/>
      <c r="F7361" s="62"/>
      <c r="G7361" s="62"/>
      <c r="H7361" s="62"/>
      <c r="I7361" s="62"/>
      <c r="J7361" s="62"/>
      <c r="K7361" s="62"/>
      <c r="L7361" s="62"/>
    </row>
    <row r="7362" ht="15" customHeight="1" spans="1:12">
      <c r="A7362" s="63" t="s">
        <v>2413</v>
      </c>
      <c r="B7362" s="63"/>
      <c r="C7362" s="63"/>
      <c r="D7362" s="64" t="s">
        <v>4</v>
      </c>
      <c r="E7362" s="64"/>
      <c r="F7362" s="64"/>
      <c r="G7362" s="64" t="s">
        <v>2297</v>
      </c>
      <c r="H7362" s="64" t="s">
        <v>2298</v>
      </c>
      <c r="I7362" s="64"/>
      <c r="J7362" s="64" t="s">
        <v>2299</v>
      </c>
      <c r="K7362" s="64"/>
      <c r="L7362" s="64" t="s">
        <v>2300</v>
      </c>
    </row>
    <row r="7363" ht="21" customHeight="1" spans="1:12">
      <c r="A7363" s="65" t="s">
        <v>2764</v>
      </c>
      <c r="B7363" s="66" t="s">
        <v>2765</v>
      </c>
      <c r="C7363" s="66"/>
      <c r="D7363" s="65" t="s">
        <v>14</v>
      </c>
      <c r="E7363" s="65"/>
      <c r="F7363" s="65"/>
      <c r="G7363" s="65" t="s">
        <v>193</v>
      </c>
      <c r="H7363" s="67">
        <v>0.025</v>
      </c>
      <c r="I7363" s="67"/>
      <c r="J7363" s="70">
        <v>24.95</v>
      </c>
      <c r="K7363" s="70"/>
      <c r="L7363" s="70">
        <f>ROUND(ROUND(H7363,8)*J7363,2)</f>
        <v>0.62</v>
      </c>
    </row>
    <row r="7364" ht="21" customHeight="1" spans="1:12">
      <c r="A7364" s="65" t="s">
        <v>4660</v>
      </c>
      <c r="B7364" s="66" t="s">
        <v>4661</v>
      </c>
      <c r="C7364" s="66"/>
      <c r="D7364" s="65" t="s">
        <v>3081</v>
      </c>
      <c r="E7364" s="65"/>
      <c r="F7364" s="65"/>
      <c r="G7364" s="65" t="s">
        <v>35</v>
      </c>
      <c r="H7364" s="67">
        <v>1</v>
      </c>
      <c r="I7364" s="67"/>
      <c r="J7364" s="70">
        <v>41.05</v>
      </c>
      <c r="K7364" s="70"/>
      <c r="L7364" s="70">
        <f>ROUND(ROUND(H7364,8)*J7364,2)</f>
        <v>41.05</v>
      </c>
    </row>
    <row r="7365" ht="29.1" customHeight="1" spans="1:12">
      <c r="A7365" s="65" t="s">
        <v>2766</v>
      </c>
      <c r="B7365" s="66" t="s">
        <v>2767</v>
      </c>
      <c r="C7365" s="66"/>
      <c r="D7365" s="65" t="s">
        <v>14</v>
      </c>
      <c r="E7365" s="65"/>
      <c r="F7365" s="65"/>
      <c r="G7365" s="65" t="s">
        <v>35</v>
      </c>
      <c r="H7365" s="67">
        <v>0.743</v>
      </c>
      <c r="I7365" s="67"/>
      <c r="J7365" s="70">
        <v>0.21</v>
      </c>
      <c r="K7365" s="70"/>
      <c r="L7365" s="70">
        <f>ROUND(ROUND(H7365,8)*J7365,2)</f>
        <v>0.16</v>
      </c>
    </row>
    <row r="7366" ht="15" customHeight="1" spans="1:12">
      <c r="A7366" s="2"/>
      <c r="B7366" s="2"/>
      <c r="C7366" s="2"/>
      <c r="D7366" s="2"/>
      <c r="E7366" s="2"/>
      <c r="F7366" s="2"/>
      <c r="G7366" s="2"/>
      <c r="H7366" s="68" t="s">
        <v>2424</v>
      </c>
      <c r="I7366" s="68"/>
      <c r="J7366" s="68"/>
      <c r="K7366" s="68"/>
      <c r="L7366" s="71">
        <f>SUM(L7363:L7365)</f>
        <v>41.83</v>
      </c>
    </row>
    <row r="7367" ht="15" customHeight="1" spans="1:12">
      <c r="A7367" s="63" t="s">
        <v>2389</v>
      </c>
      <c r="B7367" s="63"/>
      <c r="C7367" s="63"/>
      <c r="D7367" s="64" t="s">
        <v>4</v>
      </c>
      <c r="E7367" s="64"/>
      <c r="F7367" s="64"/>
      <c r="G7367" s="64" t="s">
        <v>2297</v>
      </c>
      <c r="H7367" s="64" t="s">
        <v>2298</v>
      </c>
      <c r="I7367" s="64"/>
      <c r="J7367" s="64" t="s">
        <v>2299</v>
      </c>
      <c r="K7367" s="64"/>
      <c r="L7367" s="64" t="s">
        <v>2300</v>
      </c>
    </row>
    <row r="7368" ht="21" customHeight="1" spans="1:12">
      <c r="A7368" s="65" t="s">
        <v>2768</v>
      </c>
      <c r="B7368" s="66" t="s">
        <v>2769</v>
      </c>
      <c r="C7368" s="66"/>
      <c r="D7368" s="65" t="s">
        <v>14</v>
      </c>
      <c r="E7368" s="65"/>
      <c r="F7368" s="65"/>
      <c r="G7368" s="65" t="s">
        <v>2392</v>
      </c>
      <c r="H7368" s="67">
        <v>0.0115</v>
      </c>
      <c r="I7368" s="67"/>
      <c r="J7368" s="70">
        <v>23.95</v>
      </c>
      <c r="K7368" s="70"/>
      <c r="L7368" s="70">
        <f>ROUND(ROUND(H7368,8)*J7368,2)</f>
        <v>0.28</v>
      </c>
    </row>
    <row r="7369" ht="15" customHeight="1" spans="1:12">
      <c r="A7369" s="65" t="s">
        <v>2770</v>
      </c>
      <c r="B7369" s="66" t="s">
        <v>2771</v>
      </c>
      <c r="C7369" s="66"/>
      <c r="D7369" s="65" t="s">
        <v>14</v>
      </c>
      <c r="E7369" s="65"/>
      <c r="F7369" s="65"/>
      <c r="G7369" s="65" t="s">
        <v>2392</v>
      </c>
      <c r="H7369" s="67">
        <v>0.0707</v>
      </c>
      <c r="I7369" s="67"/>
      <c r="J7369" s="70">
        <v>32.02</v>
      </c>
      <c r="K7369" s="70"/>
      <c r="L7369" s="70">
        <f>ROUND(ROUND(H7369,8)*J7369,2)</f>
        <v>2.26</v>
      </c>
    </row>
    <row r="7370" ht="18" customHeight="1" spans="1:12">
      <c r="A7370" s="2"/>
      <c r="B7370" s="2"/>
      <c r="C7370" s="2"/>
      <c r="D7370" s="2"/>
      <c r="E7370" s="2"/>
      <c r="F7370" s="2"/>
      <c r="G7370" s="2"/>
      <c r="H7370" s="68" t="s">
        <v>2393</v>
      </c>
      <c r="I7370" s="68"/>
      <c r="J7370" s="68"/>
      <c r="K7370" s="68"/>
      <c r="L7370" s="71">
        <f>SUM(L7368:L7369)</f>
        <v>2.54</v>
      </c>
    </row>
    <row r="7371" ht="15" customHeight="1" spans="1:12">
      <c r="A7371" s="93" t="s">
        <v>4662</v>
      </c>
      <c r="B7371" s="93"/>
      <c r="C7371" s="93"/>
      <c r="D7371" s="93"/>
      <c r="E7371" s="2"/>
      <c r="F7371" s="2"/>
      <c r="G7371" s="2"/>
      <c r="H7371" s="69" t="s">
        <v>2318</v>
      </c>
      <c r="I7371" s="69"/>
      <c r="J7371" s="69"/>
      <c r="K7371" s="69"/>
      <c r="L7371" s="72">
        <v>44.37</v>
      </c>
    </row>
    <row r="7372" ht="9.95" customHeight="1" spans="1:12">
      <c r="A7372" s="2"/>
      <c r="B7372" s="2"/>
      <c r="C7372" s="2"/>
      <c r="D7372" s="2"/>
      <c r="E7372" s="2"/>
      <c r="F7372" s="2"/>
      <c r="G7372" s="2"/>
      <c r="H7372" s="61"/>
      <c r="I7372" s="61"/>
      <c r="J7372" s="61"/>
      <c r="K7372" s="61"/>
      <c r="L7372" s="61"/>
    </row>
    <row r="7373" ht="20.1" customHeight="1" spans="1:12">
      <c r="A7373" s="62" t="s">
        <v>4663</v>
      </c>
      <c r="B7373" s="62"/>
      <c r="C7373" s="62"/>
      <c r="D7373" s="62"/>
      <c r="E7373" s="62"/>
      <c r="F7373" s="62"/>
      <c r="G7373" s="62"/>
      <c r="H7373" s="62"/>
      <c r="I7373" s="62"/>
      <c r="J7373" s="62"/>
      <c r="K7373" s="62"/>
      <c r="L7373" s="62"/>
    </row>
    <row r="7374" ht="15" customHeight="1" spans="1:12">
      <c r="A7374" s="63" t="s">
        <v>2413</v>
      </c>
      <c r="B7374" s="63"/>
      <c r="C7374" s="63"/>
      <c r="D7374" s="64" t="s">
        <v>4</v>
      </c>
      <c r="E7374" s="64"/>
      <c r="F7374" s="64"/>
      <c r="G7374" s="64" t="s">
        <v>2297</v>
      </c>
      <c r="H7374" s="64" t="s">
        <v>2298</v>
      </c>
      <c r="I7374" s="64"/>
      <c r="J7374" s="64" t="s">
        <v>2299</v>
      </c>
      <c r="K7374" s="64"/>
      <c r="L7374" s="64" t="s">
        <v>2300</v>
      </c>
    </row>
    <row r="7375" ht="21" customHeight="1" spans="1:12">
      <c r="A7375" s="65" t="s">
        <v>2764</v>
      </c>
      <c r="B7375" s="66" t="s">
        <v>2765</v>
      </c>
      <c r="C7375" s="66"/>
      <c r="D7375" s="65" t="s">
        <v>14</v>
      </c>
      <c r="E7375" s="65"/>
      <c r="F7375" s="65"/>
      <c r="G7375" s="65" t="s">
        <v>193</v>
      </c>
      <c r="H7375" s="67">
        <v>0.025</v>
      </c>
      <c r="I7375" s="67"/>
      <c r="J7375" s="70">
        <v>24.95</v>
      </c>
      <c r="K7375" s="70"/>
      <c r="L7375" s="70">
        <f>ROUND(ROUND(H7375,8)*J7375,2)</f>
        <v>0.62</v>
      </c>
    </row>
    <row r="7376" ht="21" customHeight="1" spans="1:12">
      <c r="A7376" s="65" t="s">
        <v>4664</v>
      </c>
      <c r="B7376" s="66" t="s">
        <v>4665</v>
      </c>
      <c r="C7376" s="66"/>
      <c r="D7376" s="65" t="s">
        <v>3081</v>
      </c>
      <c r="E7376" s="65"/>
      <c r="F7376" s="65"/>
      <c r="G7376" s="65" t="s">
        <v>35</v>
      </c>
      <c r="H7376" s="67">
        <v>1</v>
      </c>
      <c r="I7376" s="67"/>
      <c r="J7376" s="70">
        <v>28.91</v>
      </c>
      <c r="K7376" s="70"/>
      <c r="L7376" s="70">
        <f>ROUND(ROUND(H7376,8)*J7376,2)</f>
        <v>28.91</v>
      </c>
    </row>
    <row r="7377" ht="29.1" customHeight="1" spans="1:12">
      <c r="A7377" s="65" t="s">
        <v>2766</v>
      </c>
      <c r="B7377" s="66" t="s">
        <v>2767</v>
      </c>
      <c r="C7377" s="66"/>
      <c r="D7377" s="65" t="s">
        <v>14</v>
      </c>
      <c r="E7377" s="65"/>
      <c r="F7377" s="65"/>
      <c r="G7377" s="65" t="s">
        <v>35</v>
      </c>
      <c r="H7377" s="67">
        <v>0.743</v>
      </c>
      <c r="I7377" s="67"/>
      <c r="J7377" s="70">
        <v>0.21</v>
      </c>
      <c r="K7377" s="70"/>
      <c r="L7377" s="70">
        <f>ROUND(ROUND(H7377,8)*J7377,2)</f>
        <v>0.16</v>
      </c>
    </row>
    <row r="7378" ht="15" customHeight="1" spans="1:12">
      <c r="A7378" s="2"/>
      <c r="B7378" s="2"/>
      <c r="C7378" s="2"/>
      <c r="D7378" s="2"/>
      <c r="E7378" s="2"/>
      <c r="F7378" s="2"/>
      <c r="G7378" s="2"/>
      <c r="H7378" s="68" t="s">
        <v>2424</v>
      </c>
      <c r="I7378" s="68"/>
      <c r="J7378" s="68"/>
      <c r="K7378" s="68"/>
      <c r="L7378" s="71">
        <f>SUM(L7375:L7377)</f>
        <v>29.69</v>
      </c>
    </row>
    <row r="7379" ht="15" customHeight="1" spans="1:12">
      <c r="A7379" s="63" t="s">
        <v>2389</v>
      </c>
      <c r="B7379" s="63"/>
      <c r="C7379" s="63"/>
      <c r="D7379" s="64" t="s">
        <v>4</v>
      </c>
      <c r="E7379" s="64"/>
      <c r="F7379" s="64"/>
      <c r="G7379" s="64" t="s">
        <v>2297</v>
      </c>
      <c r="H7379" s="64" t="s">
        <v>2298</v>
      </c>
      <c r="I7379" s="64"/>
      <c r="J7379" s="64" t="s">
        <v>2299</v>
      </c>
      <c r="K7379" s="64"/>
      <c r="L7379" s="64" t="s">
        <v>2300</v>
      </c>
    </row>
    <row r="7380" ht="21" customHeight="1" spans="1:12">
      <c r="A7380" s="65" t="s">
        <v>2768</v>
      </c>
      <c r="B7380" s="66" t="s">
        <v>2769</v>
      </c>
      <c r="C7380" s="66"/>
      <c r="D7380" s="65" t="s">
        <v>14</v>
      </c>
      <c r="E7380" s="65"/>
      <c r="F7380" s="65"/>
      <c r="G7380" s="65" t="s">
        <v>2392</v>
      </c>
      <c r="H7380" s="67">
        <v>0.0115</v>
      </c>
      <c r="I7380" s="67"/>
      <c r="J7380" s="70">
        <v>23.95</v>
      </c>
      <c r="K7380" s="70"/>
      <c r="L7380" s="70">
        <f>ROUND(ROUND(H7380,8)*J7380,2)</f>
        <v>0.28</v>
      </c>
    </row>
    <row r="7381" ht="15" customHeight="1" spans="1:12">
      <c r="A7381" s="65" t="s">
        <v>2770</v>
      </c>
      <c r="B7381" s="66" t="s">
        <v>2771</v>
      </c>
      <c r="C7381" s="66"/>
      <c r="D7381" s="65" t="s">
        <v>14</v>
      </c>
      <c r="E7381" s="65"/>
      <c r="F7381" s="65"/>
      <c r="G7381" s="65" t="s">
        <v>2392</v>
      </c>
      <c r="H7381" s="67">
        <v>0.0707</v>
      </c>
      <c r="I7381" s="67"/>
      <c r="J7381" s="70">
        <v>32.02</v>
      </c>
      <c r="K7381" s="70"/>
      <c r="L7381" s="70">
        <f>ROUND(ROUND(H7381,8)*J7381,2)</f>
        <v>2.26</v>
      </c>
    </row>
    <row r="7382" ht="18" customHeight="1" spans="1:12">
      <c r="A7382" s="2"/>
      <c r="B7382" s="2"/>
      <c r="C7382" s="2"/>
      <c r="D7382" s="2"/>
      <c r="E7382" s="2"/>
      <c r="F7382" s="2"/>
      <c r="G7382" s="2"/>
      <c r="H7382" s="68" t="s">
        <v>2393</v>
      </c>
      <c r="I7382" s="68"/>
      <c r="J7382" s="68"/>
      <c r="K7382" s="68"/>
      <c r="L7382" s="71">
        <f>SUM(L7380:L7381)</f>
        <v>2.54</v>
      </c>
    </row>
    <row r="7383" ht="15" customHeight="1" spans="1:12">
      <c r="A7383" s="93" t="s">
        <v>4666</v>
      </c>
      <c r="B7383" s="93"/>
      <c r="C7383" s="93"/>
      <c r="D7383" s="93"/>
      <c r="E7383" s="2"/>
      <c r="F7383" s="2"/>
      <c r="G7383" s="2"/>
      <c r="H7383" s="69" t="s">
        <v>2318</v>
      </c>
      <c r="I7383" s="69"/>
      <c r="J7383" s="69"/>
      <c r="K7383" s="69"/>
      <c r="L7383" s="72">
        <v>32.23</v>
      </c>
    </row>
    <row r="7384" ht="2.1" customHeight="1" spans="1:12">
      <c r="A7384" s="93"/>
      <c r="B7384" s="93"/>
      <c r="C7384" s="93"/>
      <c r="D7384" s="93"/>
      <c r="E7384" s="2"/>
      <c r="F7384" s="2"/>
      <c r="G7384" s="2"/>
      <c r="H7384" s="2"/>
      <c r="I7384" s="2"/>
      <c r="J7384" s="2"/>
      <c r="K7384" s="2"/>
      <c r="L7384" s="2"/>
    </row>
    <row r="7385" ht="9.95" customHeight="1" spans="1:12">
      <c r="A7385" s="2"/>
      <c r="B7385" s="2"/>
      <c r="C7385" s="2"/>
      <c r="D7385" s="2"/>
      <c r="E7385" s="2"/>
      <c r="F7385" s="2"/>
      <c r="G7385" s="2"/>
      <c r="H7385" s="61"/>
      <c r="I7385" s="61"/>
      <c r="J7385" s="61"/>
      <c r="K7385" s="61"/>
      <c r="L7385" s="61"/>
    </row>
    <row r="7386" ht="20.1" customHeight="1" spans="1:12">
      <c r="A7386" s="62" t="s">
        <v>4667</v>
      </c>
      <c r="B7386" s="62"/>
      <c r="C7386" s="62"/>
      <c r="D7386" s="62"/>
      <c r="E7386" s="62"/>
      <c r="F7386" s="62"/>
      <c r="G7386" s="62"/>
      <c r="H7386" s="62"/>
      <c r="I7386" s="62"/>
      <c r="J7386" s="62"/>
      <c r="K7386" s="62"/>
      <c r="L7386" s="62"/>
    </row>
    <row r="7387" ht="15" customHeight="1" spans="1:12">
      <c r="A7387" s="63" t="s">
        <v>2413</v>
      </c>
      <c r="B7387" s="63"/>
      <c r="C7387" s="63"/>
      <c r="D7387" s="64" t="s">
        <v>4</v>
      </c>
      <c r="E7387" s="64"/>
      <c r="F7387" s="64"/>
      <c r="G7387" s="64" t="s">
        <v>2297</v>
      </c>
      <c r="H7387" s="64" t="s">
        <v>2298</v>
      </c>
      <c r="I7387" s="64"/>
      <c r="J7387" s="64" t="s">
        <v>2299</v>
      </c>
      <c r="K7387" s="64"/>
      <c r="L7387" s="64" t="s">
        <v>2300</v>
      </c>
    </row>
    <row r="7388" ht="29.1" customHeight="1" spans="1:12">
      <c r="A7388" s="65" t="s">
        <v>4668</v>
      </c>
      <c r="B7388" s="66" t="s">
        <v>4669</v>
      </c>
      <c r="C7388" s="66"/>
      <c r="D7388" s="65" t="s">
        <v>3081</v>
      </c>
      <c r="E7388" s="65"/>
      <c r="F7388" s="65"/>
      <c r="G7388" s="65" t="s">
        <v>35</v>
      </c>
      <c r="H7388" s="67">
        <v>1</v>
      </c>
      <c r="I7388" s="67"/>
      <c r="J7388" s="70">
        <v>166598.5</v>
      </c>
      <c r="K7388" s="70"/>
      <c r="L7388" s="70">
        <f>ROUND(ROUND(H7388,8)*J7388,2)</f>
        <v>166598.5</v>
      </c>
    </row>
    <row r="7389" ht="15" customHeight="1" spans="1:12">
      <c r="A7389" s="2"/>
      <c r="B7389" s="2"/>
      <c r="C7389" s="2"/>
      <c r="D7389" s="2"/>
      <c r="E7389" s="2"/>
      <c r="F7389" s="2"/>
      <c r="G7389" s="2"/>
      <c r="H7389" s="68" t="s">
        <v>2424</v>
      </c>
      <c r="I7389" s="68"/>
      <c r="J7389" s="68"/>
      <c r="K7389" s="68"/>
      <c r="L7389" s="71">
        <f>SUM(L7388:L7388)</f>
        <v>166598.5</v>
      </c>
    </row>
    <row r="7390" ht="15" customHeight="1" spans="1:12">
      <c r="A7390" s="93" t="s">
        <v>4670</v>
      </c>
      <c r="B7390" s="93"/>
      <c r="C7390" s="93"/>
      <c r="D7390" s="93"/>
      <c r="E7390" s="2"/>
      <c r="F7390" s="2"/>
      <c r="G7390" s="2"/>
      <c r="H7390" s="69" t="s">
        <v>2318</v>
      </c>
      <c r="I7390" s="69"/>
      <c r="J7390" s="69"/>
      <c r="K7390" s="69"/>
      <c r="L7390" s="72">
        <v>166598.5</v>
      </c>
    </row>
    <row r="7391" ht="9" customHeight="1" spans="1:12">
      <c r="A7391" s="93"/>
      <c r="B7391" s="93"/>
      <c r="C7391" s="93"/>
      <c r="D7391" s="93"/>
      <c r="E7391" s="2"/>
      <c r="F7391" s="2"/>
      <c r="G7391" s="2"/>
      <c r="H7391" s="2"/>
      <c r="I7391" s="2"/>
      <c r="J7391" s="2"/>
      <c r="K7391" s="2"/>
      <c r="L7391" s="2"/>
    </row>
    <row r="7392" ht="9.95" customHeight="1" spans="1:12">
      <c r="A7392" s="2"/>
      <c r="B7392" s="2"/>
      <c r="C7392" s="2"/>
      <c r="D7392" s="2"/>
      <c r="E7392" s="2"/>
      <c r="F7392" s="2"/>
      <c r="G7392" s="2"/>
      <c r="H7392" s="61"/>
      <c r="I7392" s="61"/>
      <c r="J7392" s="61"/>
      <c r="K7392" s="61"/>
      <c r="L7392" s="61"/>
    </row>
    <row r="7393" ht="20.1" customHeight="1" spans="1:12">
      <c r="A7393" s="62" t="s">
        <v>4671</v>
      </c>
      <c r="B7393" s="62"/>
      <c r="C7393" s="62"/>
      <c r="D7393" s="62"/>
      <c r="E7393" s="62"/>
      <c r="F7393" s="62"/>
      <c r="G7393" s="62"/>
      <c r="H7393" s="62"/>
      <c r="I7393" s="62"/>
      <c r="J7393" s="62"/>
      <c r="K7393" s="62"/>
      <c r="L7393" s="62"/>
    </row>
    <row r="7394" ht="15" customHeight="1" spans="1:12">
      <c r="A7394" s="63" t="s">
        <v>2790</v>
      </c>
      <c r="B7394" s="63"/>
      <c r="C7394" s="63"/>
      <c r="D7394" s="64" t="s">
        <v>4</v>
      </c>
      <c r="E7394" s="64"/>
      <c r="F7394" s="64"/>
      <c r="G7394" s="64" t="s">
        <v>2297</v>
      </c>
      <c r="H7394" s="64" t="s">
        <v>2298</v>
      </c>
      <c r="I7394" s="64"/>
      <c r="J7394" s="64" t="s">
        <v>2299</v>
      </c>
      <c r="K7394" s="64"/>
      <c r="L7394" s="64" t="s">
        <v>2300</v>
      </c>
    </row>
    <row r="7395" ht="29.1" customHeight="1" spans="1:12">
      <c r="A7395" s="65" t="s">
        <v>2242</v>
      </c>
      <c r="B7395" s="66" t="s">
        <v>4672</v>
      </c>
      <c r="C7395" s="66"/>
      <c r="D7395" s="65" t="s">
        <v>14</v>
      </c>
      <c r="E7395" s="65"/>
      <c r="F7395" s="65"/>
      <c r="G7395" s="65" t="s">
        <v>35</v>
      </c>
      <c r="H7395" s="67">
        <v>1</v>
      </c>
      <c r="I7395" s="67"/>
      <c r="J7395" s="70">
        <v>153786.79</v>
      </c>
      <c r="K7395" s="70"/>
      <c r="L7395" s="70">
        <f>TRUNC(TRUNC(H7395,8)*J7395,2)</f>
        <v>153786.79</v>
      </c>
    </row>
    <row r="7396" ht="15" customHeight="1" spans="1:12">
      <c r="A7396" s="2"/>
      <c r="B7396" s="2"/>
      <c r="C7396" s="2"/>
      <c r="D7396" s="2"/>
      <c r="E7396" s="2"/>
      <c r="F7396" s="2"/>
      <c r="G7396" s="2"/>
      <c r="H7396" s="68" t="s">
        <v>2792</v>
      </c>
      <c r="I7396" s="68"/>
      <c r="J7396" s="68"/>
      <c r="K7396" s="68"/>
      <c r="L7396" s="71">
        <f>SUM(L7395:L7395)</f>
        <v>153786.79</v>
      </c>
    </row>
    <row r="7397" ht="15" customHeight="1" spans="1:12">
      <c r="A7397" s="2"/>
      <c r="B7397" s="2"/>
      <c r="C7397" s="2"/>
      <c r="D7397" s="2"/>
      <c r="E7397" s="2"/>
      <c r="F7397" s="2"/>
      <c r="G7397" s="2"/>
      <c r="H7397" s="69" t="s">
        <v>2318</v>
      </c>
      <c r="I7397" s="69"/>
      <c r="J7397" s="69"/>
      <c r="K7397" s="69"/>
      <c r="L7397" s="72">
        <f>SUM(L7396)</f>
        <v>153786.79</v>
      </c>
    </row>
    <row r="7398" ht="9.95" customHeight="1" spans="1:12">
      <c r="A7398" s="2"/>
      <c r="B7398" s="2"/>
      <c r="C7398" s="2"/>
      <c r="D7398" s="2"/>
      <c r="E7398" s="2"/>
      <c r="F7398" s="2"/>
      <c r="G7398" s="2"/>
      <c r="H7398" s="61"/>
      <c r="I7398" s="61"/>
      <c r="J7398" s="61"/>
      <c r="K7398" s="61"/>
      <c r="L7398" s="61"/>
    </row>
    <row r="7399" ht="27" customHeight="1" spans="1:12">
      <c r="A7399" s="62" t="s">
        <v>4673</v>
      </c>
      <c r="B7399" s="62"/>
      <c r="C7399" s="62"/>
      <c r="D7399" s="62"/>
      <c r="E7399" s="62"/>
      <c r="F7399" s="62"/>
      <c r="G7399" s="62"/>
      <c r="H7399" s="62"/>
      <c r="I7399" s="62"/>
      <c r="J7399" s="62"/>
      <c r="K7399" s="62"/>
      <c r="L7399" s="62"/>
    </row>
    <row r="7400" ht="15" customHeight="1" spans="1:12">
      <c r="A7400" s="63" t="s">
        <v>2413</v>
      </c>
      <c r="B7400" s="63"/>
      <c r="C7400" s="63"/>
      <c r="D7400" s="64" t="s">
        <v>4</v>
      </c>
      <c r="E7400" s="64"/>
      <c r="F7400" s="64"/>
      <c r="G7400" s="64" t="s">
        <v>2297</v>
      </c>
      <c r="H7400" s="64" t="s">
        <v>2298</v>
      </c>
      <c r="I7400" s="64"/>
      <c r="J7400" s="64" t="s">
        <v>2299</v>
      </c>
      <c r="K7400" s="64"/>
      <c r="L7400" s="64" t="s">
        <v>2300</v>
      </c>
    </row>
    <row r="7401" ht="45.95" customHeight="1" spans="1:12">
      <c r="A7401" s="65" t="s">
        <v>4674</v>
      </c>
      <c r="B7401" s="66" t="s">
        <v>4675</v>
      </c>
      <c r="C7401" s="66"/>
      <c r="D7401" s="65" t="s">
        <v>3081</v>
      </c>
      <c r="E7401" s="65"/>
      <c r="F7401" s="65"/>
      <c r="G7401" s="65" t="s">
        <v>35</v>
      </c>
      <c r="H7401" s="67">
        <v>1</v>
      </c>
      <c r="I7401" s="67"/>
      <c r="J7401" s="70">
        <v>498831.39</v>
      </c>
      <c r="K7401" s="70"/>
      <c r="L7401" s="70">
        <f>ROUND(ROUND(H7401,8)*J7401,2)</f>
        <v>498831.39</v>
      </c>
    </row>
    <row r="7402" ht="15" customHeight="1" spans="1:12">
      <c r="A7402" s="2"/>
      <c r="B7402" s="2"/>
      <c r="C7402" s="2"/>
      <c r="D7402" s="2"/>
      <c r="E7402" s="2"/>
      <c r="F7402" s="2"/>
      <c r="G7402" s="2"/>
      <c r="H7402" s="68" t="s">
        <v>2424</v>
      </c>
      <c r="I7402" s="68"/>
      <c r="J7402" s="68"/>
      <c r="K7402" s="68"/>
      <c r="L7402" s="71">
        <f>SUM(L7401:L7401)</f>
        <v>498831.39</v>
      </c>
    </row>
    <row r="7403" ht="15" customHeight="1" spans="1:12">
      <c r="A7403" s="93" t="s">
        <v>4676</v>
      </c>
      <c r="B7403" s="93"/>
      <c r="C7403" s="93"/>
      <c r="D7403" s="93"/>
      <c r="E7403" s="2"/>
      <c r="F7403" s="2"/>
      <c r="G7403" s="2"/>
      <c r="H7403" s="69" t="s">
        <v>2318</v>
      </c>
      <c r="I7403" s="69"/>
      <c r="J7403" s="69"/>
      <c r="K7403" s="69"/>
      <c r="L7403" s="72">
        <v>498831.39</v>
      </c>
    </row>
    <row r="7404" ht="2.1" customHeight="1" spans="1:12">
      <c r="A7404" s="93"/>
      <c r="B7404" s="93"/>
      <c r="C7404" s="93"/>
      <c r="D7404" s="93"/>
      <c r="E7404" s="2"/>
      <c r="F7404" s="2"/>
      <c r="G7404" s="2"/>
      <c r="H7404" s="2"/>
      <c r="I7404" s="2"/>
      <c r="J7404" s="2"/>
      <c r="K7404" s="2"/>
      <c r="L7404" s="2"/>
    </row>
    <row r="7405" ht="9.95" customHeight="1" spans="1:12">
      <c r="A7405" s="2"/>
      <c r="B7405" s="2"/>
      <c r="C7405" s="2"/>
      <c r="D7405" s="2"/>
      <c r="E7405" s="2"/>
      <c r="F7405" s="2"/>
      <c r="G7405" s="2"/>
      <c r="H7405" s="61"/>
      <c r="I7405" s="61"/>
      <c r="J7405" s="61"/>
      <c r="K7405" s="61"/>
      <c r="L7405" s="61"/>
    </row>
    <row r="7406" ht="20.1" customHeight="1" spans="1:12">
      <c r="A7406" s="62" t="s">
        <v>4677</v>
      </c>
      <c r="B7406" s="62"/>
      <c r="C7406" s="62"/>
      <c r="D7406" s="62"/>
      <c r="E7406" s="62"/>
      <c r="F7406" s="62"/>
      <c r="G7406" s="62"/>
      <c r="H7406" s="62"/>
      <c r="I7406" s="62"/>
      <c r="J7406" s="62"/>
      <c r="K7406" s="62"/>
      <c r="L7406" s="62"/>
    </row>
    <row r="7407" ht="15" customHeight="1" spans="1:12">
      <c r="A7407" s="63" t="s">
        <v>2413</v>
      </c>
      <c r="B7407" s="63"/>
      <c r="C7407" s="63"/>
      <c r="D7407" s="64" t="s">
        <v>4</v>
      </c>
      <c r="E7407" s="64"/>
      <c r="F7407" s="64"/>
      <c r="G7407" s="64" t="s">
        <v>2297</v>
      </c>
      <c r="H7407" s="64" t="s">
        <v>2298</v>
      </c>
      <c r="I7407" s="64"/>
      <c r="J7407" s="64" t="s">
        <v>2299</v>
      </c>
      <c r="K7407" s="64"/>
      <c r="L7407" s="64" t="s">
        <v>2300</v>
      </c>
    </row>
    <row r="7408" ht="21" customHeight="1" spans="1:12">
      <c r="A7408" s="65" t="s">
        <v>4678</v>
      </c>
      <c r="B7408" s="66" t="s">
        <v>4679</v>
      </c>
      <c r="C7408" s="66"/>
      <c r="D7408" s="65" t="s">
        <v>3081</v>
      </c>
      <c r="E7408" s="65"/>
      <c r="F7408" s="65"/>
      <c r="G7408" s="65" t="s">
        <v>35</v>
      </c>
      <c r="H7408" s="67">
        <v>1</v>
      </c>
      <c r="I7408" s="67"/>
      <c r="J7408" s="70">
        <v>54450</v>
      </c>
      <c r="K7408" s="70"/>
      <c r="L7408" s="70">
        <f>ROUND(ROUND(H7408,8)*J7408,2)</f>
        <v>54450</v>
      </c>
    </row>
    <row r="7409" ht="15" customHeight="1" spans="1:12">
      <c r="A7409" s="2"/>
      <c r="B7409" s="2"/>
      <c r="C7409" s="2"/>
      <c r="D7409" s="2"/>
      <c r="E7409" s="2"/>
      <c r="F7409" s="2"/>
      <c r="G7409" s="2"/>
      <c r="H7409" s="68" t="s">
        <v>2424</v>
      </c>
      <c r="I7409" s="68"/>
      <c r="J7409" s="68"/>
      <c r="K7409" s="68"/>
      <c r="L7409" s="71">
        <f>SUM(L7408:L7408)</f>
        <v>54450</v>
      </c>
    </row>
    <row r="7410" ht="15" customHeight="1" spans="1:12">
      <c r="A7410" s="93" t="s">
        <v>3625</v>
      </c>
      <c r="B7410" s="93"/>
      <c r="C7410" s="93"/>
      <c r="D7410" s="93"/>
      <c r="E7410" s="2"/>
      <c r="F7410" s="2"/>
      <c r="G7410" s="2"/>
      <c r="H7410" s="69" t="s">
        <v>2318</v>
      </c>
      <c r="I7410" s="69"/>
      <c r="J7410" s="69"/>
      <c r="K7410" s="69"/>
      <c r="L7410" s="72">
        <v>54450</v>
      </c>
    </row>
    <row r="7411" ht="2.1" customHeight="1" spans="1:12">
      <c r="A7411" s="93"/>
      <c r="B7411" s="93"/>
      <c r="C7411" s="93"/>
      <c r="D7411" s="93"/>
      <c r="E7411" s="2"/>
      <c r="F7411" s="2"/>
      <c r="G7411" s="2"/>
      <c r="H7411" s="2"/>
      <c r="I7411" s="2"/>
      <c r="J7411" s="2"/>
      <c r="K7411" s="2"/>
      <c r="L7411" s="2"/>
    </row>
    <row r="7412" ht="9.95" customHeight="1" spans="1:12">
      <c r="A7412" s="2"/>
      <c r="B7412" s="2"/>
      <c r="C7412" s="2"/>
      <c r="D7412" s="2"/>
      <c r="E7412" s="2"/>
      <c r="F7412" s="2"/>
      <c r="G7412" s="2"/>
      <c r="H7412" s="61"/>
      <c r="I7412" s="61"/>
      <c r="J7412" s="61"/>
      <c r="K7412" s="61"/>
      <c r="L7412" s="61"/>
    </row>
    <row r="7413" ht="20.1" customHeight="1" spans="1:12">
      <c r="A7413" s="62" t="s">
        <v>4680</v>
      </c>
      <c r="B7413" s="62"/>
      <c r="C7413" s="62"/>
      <c r="D7413" s="62"/>
      <c r="E7413" s="62"/>
      <c r="F7413" s="62"/>
      <c r="G7413" s="62"/>
      <c r="H7413" s="62"/>
      <c r="I7413" s="62"/>
      <c r="J7413" s="62"/>
      <c r="K7413" s="62"/>
      <c r="L7413" s="62"/>
    </row>
    <row r="7414" ht="15" customHeight="1" spans="1:12">
      <c r="A7414" s="63" t="s">
        <v>2413</v>
      </c>
      <c r="B7414" s="63"/>
      <c r="C7414" s="63"/>
      <c r="D7414" s="64" t="s">
        <v>4</v>
      </c>
      <c r="E7414" s="64"/>
      <c r="F7414" s="64"/>
      <c r="G7414" s="64" t="s">
        <v>2297</v>
      </c>
      <c r="H7414" s="64" t="s">
        <v>2298</v>
      </c>
      <c r="I7414" s="64"/>
      <c r="J7414" s="64" t="s">
        <v>2299</v>
      </c>
      <c r="K7414" s="64"/>
      <c r="L7414" s="64" t="s">
        <v>2300</v>
      </c>
    </row>
    <row r="7415" ht="21" customHeight="1" spans="1:12">
      <c r="A7415" s="65" t="s">
        <v>4681</v>
      </c>
      <c r="B7415" s="66" t="s">
        <v>4682</v>
      </c>
      <c r="C7415" s="66"/>
      <c r="D7415" s="65" t="s">
        <v>3081</v>
      </c>
      <c r="E7415" s="65"/>
      <c r="F7415" s="65"/>
      <c r="G7415" s="65" t="s">
        <v>4683</v>
      </c>
      <c r="H7415" s="67">
        <v>1</v>
      </c>
      <c r="I7415" s="67"/>
      <c r="J7415" s="70">
        <v>49444.11</v>
      </c>
      <c r="K7415" s="70"/>
      <c r="L7415" s="70">
        <f>ROUND(ROUND(H7415,8)*J7415,2)</f>
        <v>49444.11</v>
      </c>
    </row>
    <row r="7416" ht="15" customHeight="1" spans="1:12">
      <c r="A7416" s="2"/>
      <c r="B7416" s="2"/>
      <c r="C7416" s="2"/>
      <c r="D7416" s="2"/>
      <c r="E7416" s="2"/>
      <c r="F7416" s="2"/>
      <c r="G7416" s="2"/>
      <c r="H7416" s="68" t="s">
        <v>2424</v>
      </c>
      <c r="I7416" s="68"/>
      <c r="J7416" s="68"/>
      <c r="K7416" s="68"/>
      <c r="L7416" s="71">
        <f>SUM(L7415:L7415)</f>
        <v>49444.11</v>
      </c>
    </row>
    <row r="7417" ht="15" customHeight="1" spans="1:12">
      <c r="A7417" s="93" t="s">
        <v>4684</v>
      </c>
      <c r="B7417" s="93"/>
      <c r="C7417" s="93"/>
      <c r="D7417" s="93"/>
      <c r="E7417" s="2"/>
      <c r="F7417" s="2"/>
      <c r="G7417" s="2"/>
      <c r="H7417" s="69" t="s">
        <v>2318</v>
      </c>
      <c r="I7417" s="69"/>
      <c r="J7417" s="69"/>
      <c r="K7417" s="69"/>
      <c r="L7417" s="72">
        <v>49444.11</v>
      </c>
    </row>
    <row r="7418" ht="2.1" customHeight="1" spans="1:12">
      <c r="A7418" s="93"/>
      <c r="B7418" s="93"/>
      <c r="C7418" s="93"/>
      <c r="D7418" s="93"/>
      <c r="E7418" s="2"/>
      <c r="F7418" s="2"/>
      <c r="G7418" s="2"/>
      <c r="H7418" s="2"/>
      <c r="I7418" s="2"/>
      <c r="J7418" s="2"/>
      <c r="K7418" s="2"/>
      <c r="L7418" s="2"/>
    </row>
    <row r="7419" ht="9.95" customHeight="1" spans="1:12">
      <c r="A7419" s="2"/>
      <c r="B7419" s="2"/>
      <c r="C7419" s="2"/>
      <c r="D7419" s="2"/>
      <c r="E7419" s="2"/>
      <c r="F7419" s="2"/>
      <c r="G7419" s="2"/>
      <c r="H7419" s="61"/>
      <c r="I7419" s="61"/>
      <c r="J7419" s="61"/>
      <c r="K7419" s="61"/>
      <c r="L7419" s="61"/>
    </row>
    <row r="7420" ht="20.1" customHeight="1" spans="1:12">
      <c r="A7420" s="62" t="s">
        <v>4685</v>
      </c>
      <c r="B7420" s="62"/>
      <c r="C7420" s="62"/>
      <c r="D7420" s="62"/>
      <c r="E7420" s="62"/>
      <c r="F7420" s="62"/>
      <c r="G7420" s="62"/>
      <c r="H7420" s="62"/>
      <c r="I7420" s="62"/>
      <c r="J7420" s="62"/>
      <c r="K7420" s="62"/>
      <c r="L7420" s="62"/>
    </row>
    <row r="7421" ht="15" customHeight="1" spans="1:12">
      <c r="A7421" s="63" t="s">
        <v>2413</v>
      </c>
      <c r="B7421" s="63"/>
      <c r="C7421" s="63"/>
      <c r="D7421" s="64" t="s">
        <v>4</v>
      </c>
      <c r="E7421" s="64"/>
      <c r="F7421" s="64"/>
      <c r="G7421" s="64" t="s">
        <v>2297</v>
      </c>
      <c r="H7421" s="64" t="s">
        <v>2298</v>
      </c>
      <c r="I7421" s="64"/>
      <c r="J7421" s="64" t="s">
        <v>2299</v>
      </c>
      <c r="K7421" s="64"/>
      <c r="L7421" s="64" t="s">
        <v>2300</v>
      </c>
    </row>
    <row r="7422" ht="21" customHeight="1" spans="1:12">
      <c r="A7422" s="65" t="s">
        <v>4686</v>
      </c>
      <c r="B7422" s="66" t="s">
        <v>4687</v>
      </c>
      <c r="C7422" s="66"/>
      <c r="D7422" s="65" t="s">
        <v>3081</v>
      </c>
      <c r="E7422" s="65"/>
      <c r="F7422" s="65"/>
      <c r="G7422" s="65" t="s">
        <v>35</v>
      </c>
      <c r="H7422" s="67">
        <v>1</v>
      </c>
      <c r="I7422" s="67"/>
      <c r="J7422" s="70">
        <v>1809</v>
      </c>
      <c r="K7422" s="70"/>
      <c r="L7422" s="70">
        <f>ROUND(ROUND(H7422,8)*J7422,2)</f>
        <v>1809</v>
      </c>
    </row>
    <row r="7423" ht="15" customHeight="1" spans="1:12">
      <c r="A7423" s="2"/>
      <c r="B7423" s="2"/>
      <c r="C7423" s="2"/>
      <c r="D7423" s="2"/>
      <c r="E7423" s="2"/>
      <c r="F7423" s="2"/>
      <c r="G7423" s="2"/>
      <c r="H7423" s="68" t="s">
        <v>2424</v>
      </c>
      <c r="I7423" s="68"/>
      <c r="J7423" s="68"/>
      <c r="K7423" s="68"/>
      <c r="L7423" s="71">
        <f>SUM(L7422:L7422)</f>
        <v>1809</v>
      </c>
    </row>
    <row r="7424" ht="15" customHeight="1" spans="1:12">
      <c r="A7424" s="93" t="s">
        <v>4688</v>
      </c>
      <c r="B7424" s="93"/>
      <c r="C7424" s="93"/>
      <c r="D7424" s="93"/>
      <c r="E7424" s="2"/>
      <c r="F7424" s="2"/>
      <c r="G7424" s="2"/>
      <c r="H7424" s="69" t="s">
        <v>2318</v>
      </c>
      <c r="I7424" s="69"/>
      <c r="J7424" s="69"/>
      <c r="K7424" s="69"/>
      <c r="L7424" s="72">
        <v>1809</v>
      </c>
    </row>
    <row r="7425" ht="2.1" customHeight="1" spans="1:12">
      <c r="A7425" s="93"/>
      <c r="B7425" s="93"/>
      <c r="C7425" s="93"/>
      <c r="D7425" s="93"/>
      <c r="E7425" s="2"/>
      <c r="F7425" s="2"/>
      <c r="G7425" s="2"/>
      <c r="H7425" s="2"/>
      <c r="I7425" s="2"/>
      <c r="J7425" s="2"/>
      <c r="K7425" s="2"/>
      <c r="L7425" s="2"/>
    </row>
    <row r="7426" ht="9.95" customHeight="1" spans="1:12">
      <c r="A7426" s="2"/>
      <c r="B7426" s="2"/>
      <c r="C7426" s="2"/>
      <c r="D7426" s="2"/>
      <c r="E7426" s="2"/>
      <c r="F7426" s="2"/>
      <c r="G7426" s="2"/>
      <c r="H7426" s="61"/>
      <c r="I7426" s="61"/>
      <c r="J7426" s="61"/>
      <c r="K7426" s="61"/>
      <c r="L7426" s="61"/>
    </row>
    <row r="7427" ht="20.1" customHeight="1" spans="1:12">
      <c r="A7427" s="62" t="s">
        <v>4689</v>
      </c>
      <c r="B7427" s="62"/>
      <c r="C7427" s="62"/>
      <c r="D7427" s="62"/>
      <c r="E7427" s="62"/>
      <c r="F7427" s="62"/>
      <c r="G7427" s="62"/>
      <c r="H7427" s="62"/>
      <c r="I7427" s="62"/>
      <c r="J7427" s="62"/>
      <c r="K7427" s="62"/>
      <c r="L7427" s="62"/>
    </row>
    <row r="7428" ht="15" customHeight="1" spans="1:12">
      <c r="A7428" s="63" t="s">
        <v>2413</v>
      </c>
      <c r="B7428" s="63"/>
      <c r="C7428" s="63"/>
      <c r="D7428" s="64" t="s">
        <v>4</v>
      </c>
      <c r="E7428" s="64"/>
      <c r="F7428" s="64"/>
      <c r="G7428" s="64" t="s">
        <v>2297</v>
      </c>
      <c r="H7428" s="64" t="s">
        <v>2298</v>
      </c>
      <c r="I7428" s="64"/>
      <c r="J7428" s="64" t="s">
        <v>2299</v>
      </c>
      <c r="K7428" s="64"/>
      <c r="L7428" s="64" t="s">
        <v>2300</v>
      </c>
    </row>
    <row r="7429" ht="21" customHeight="1" spans="1:12">
      <c r="A7429" s="65" t="s">
        <v>4690</v>
      </c>
      <c r="B7429" s="66" t="s">
        <v>4691</v>
      </c>
      <c r="C7429" s="66"/>
      <c r="D7429" s="65" t="s">
        <v>3081</v>
      </c>
      <c r="E7429" s="65"/>
      <c r="F7429" s="65"/>
      <c r="G7429" s="65" t="s">
        <v>35</v>
      </c>
      <c r="H7429" s="67">
        <v>1</v>
      </c>
      <c r="I7429" s="67"/>
      <c r="J7429" s="70">
        <v>741.19</v>
      </c>
      <c r="K7429" s="70"/>
      <c r="L7429" s="70">
        <f>ROUND(ROUND(H7429,8)*J7429,2)</f>
        <v>741.19</v>
      </c>
    </row>
    <row r="7430" ht="15" customHeight="1" spans="1:12">
      <c r="A7430" s="2"/>
      <c r="B7430" s="2"/>
      <c r="C7430" s="2"/>
      <c r="D7430" s="2"/>
      <c r="E7430" s="2"/>
      <c r="F7430" s="2"/>
      <c r="G7430" s="2"/>
      <c r="H7430" s="68" t="s">
        <v>2424</v>
      </c>
      <c r="I7430" s="68"/>
      <c r="J7430" s="68"/>
      <c r="K7430" s="68"/>
      <c r="L7430" s="71">
        <f>SUM(L7429:L7429)</f>
        <v>741.19</v>
      </c>
    </row>
    <row r="7431" ht="15" customHeight="1" spans="1:12">
      <c r="A7431" s="93" t="s">
        <v>4688</v>
      </c>
      <c r="B7431" s="93"/>
      <c r="C7431" s="93"/>
      <c r="D7431" s="93"/>
      <c r="E7431" s="2"/>
      <c r="F7431" s="2"/>
      <c r="G7431" s="2"/>
      <c r="H7431" s="69" t="s">
        <v>2318</v>
      </c>
      <c r="I7431" s="69"/>
      <c r="J7431" s="69"/>
      <c r="K7431" s="69"/>
      <c r="L7431" s="72">
        <v>741.19</v>
      </c>
    </row>
    <row r="7432" ht="2.1" customHeight="1" spans="1:12">
      <c r="A7432" s="93"/>
      <c r="B7432" s="93"/>
      <c r="C7432" s="93"/>
      <c r="D7432" s="93"/>
      <c r="E7432" s="2"/>
      <c r="F7432" s="2"/>
      <c r="G7432" s="2"/>
      <c r="H7432" s="2"/>
      <c r="I7432" s="2"/>
      <c r="J7432" s="2"/>
      <c r="K7432" s="2"/>
      <c r="L7432" s="2"/>
    </row>
    <row r="7433" ht="9.95" customHeight="1" spans="1:12">
      <c r="A7433" s="2"/>
      <c r="B7433" s="2"/>
      <c r="C7433" s="2"/>
      <c r="D7433" s="2"/>
      <c r="E7433" s="2"/>
      <c r="F7433" s="2"/>
      <c r="G7433" s="2"/>
      <c r="H7433" s="61"/>
      <c r="I7433" s="61"/>
      <c r="J7433" s="61"/>
      <c r="K7433" s="61"/>
      <c r="L7433" s="61"/>
    </row>
    <row r="7434" ht="20.1" customHeight="1" spans="1:12">
      <c r="A7434" s="62" t="s">
        <v>4692</v>
      </c>
      <c r="B7434" s="62"/>
      <c r="C7434" s="62"/>
      <c r="D7434" s="62"/>
      <c r="E7434" s="62"/>
      <c r="F7434" s="62"/>
      <c r="G7434" s="62"/>
      <c r="H7434" s="62"/>
      <c r="I7434" s="62"/>
      <c r="J7434" s="62"/>
      <c r="K7434" s="62"/>
      <c r="L7434" s="62"/>
    </row>
    <row r="7435" ht="15" customHeight="1" spans="1:12">
      <c r="A7435" s="63" t="s">
        <v>2413</v>
      </c>
      <c r="B7435" s="63"/>
      <c r="C7435" s="63"/>
      <c r="D7435" s="64" t="s">
        <v>4</v>
      </c>
      <c r="E7435" s="64"/>
      <c r="F7435" s="64"/>
      <c r="G7435" s="64" t="s">
        <v>2297</v>
      </c>
      <c r="H7435" s="64" t="s">
        <v>2298</v>
      </c>
      <c r="I7435" s="64"/>
      <c r="J7435" s="64" t="s">
        <v>2299</v>
      </c>
      <c r="K7435" s="64"/>
      <c r="L7435" s="64" t="s">
        <v>2300</v>
      </c>
    </row>
    <row r="7436" ht="38.1" customHeight="1" spans="1:12">
      <c r="A7436" s="65" t="s">
        <v>4693</v>
      </c>
      <c r="B7436" s="66" t="s">
        <v>4694</v>
      </c>
      <c r="C7436" s="66"/>
      <c r="D7436" s="65" t="s">
        <v>3081</v>
      </c>
      <c r="E7436" s="65"/>
      <c r="F7436" s="65"/>
      <c r="G7436" s="65" t="s">
        <v>41</v>
      </c>
      <c r="H7436" s="67">
        <v>1</v>
      </c>
      <c r="I7436" s="67"/>
      <c r="J7436" s="70">
        <v>426</v>
      </c>
      <c r="K7436" s="70"/>
      <c r="L7436" s="70">
        <f>ROUND(ROUND(H7436,8)*J7436,2)</f>
        <v>426</v>
      </c>
    </row>
    <row r="7437" ht="15" customHeight="1" spans="1:12">
      <c r="A7437" s="2"/>
      <c r="B7437" s="2"/>
      <c r="C7437" s="2"/>
      <c r="D7437" s="2"/>
      <c r="E7437" s="2"/>
      <c r="F7437" s="2"/>
      <c r="G7437" s="2"/>
      <c r="H7437" s="68" t="s">
        <v>2424</v>
      </c>
      <c r="I7437" s="68"/>
      <c r="J7437" s="68"/>
      <c r="K7437" s="68"/>
      <c r="L7437" s="71">
        <f>SUM(L7436:L7436)</f>
        <v>426</v>
      </c>
    </row>
    <row r="7438" ht="15" customHeight="1" spans="1:12">
      <c r="A7438" s="93" t="s">
        <v>4695</v>
      </c>
      <c r="B7438" s="93"/>
      <c r="C7438" s="93"/>
      <c r="D7438" s="93"/>
      <c r="E7438" s="2"/>
      <c r="F7438" s="2"/>
      <c r="G7438" s="2"/>
      <c r="H7438" s="69" t="s">
        <v>2318</v>
      </c>
      <c r="I7438" s="69"/>
      <c r="J7438" s="69"/>
      <c r="K7438" s="69"/>
      <c r="L7438" s="72">
        <v>426</v>
      </c>
    </row>
    <row r="7439" ht="9.95" customHeight="1" spans="1:12">
      <c r="A7439" s="2"/>
      <c r="B7439" s="2"/>
      <c r="C7439" s="2"/>
      <c r="D7439" s="2"/>
      <c r="E7439" s="2"/>
      <c r="F7439" s="2"/>
      <c r="G7439" s="2"/>
      <c r="H7439" s="61"/>
      <c r="I7439" s="61"/>
      <c r="J7439" s="61"/>
      <c r="K7439" s="61"/>
      <c r="L7439" s="61"/>
    </row>
    <row r="7440" ht="20.1" customHeight="1" spans="1:12">
      <c r="A7440" s="62" t="s">
        <v>4696</v>
      </c>
      <c r="B7440" s="62"/>
      <c r="C7440" s="62"/>
      <c r="D7440" s="62"/>
      <c r="E7440" s="62"/>
      <c r="F7440" s="62"/>
      <c r="G7440" s="62"/>
      <c r="H7440" s="62"/>
      <c r="I7440" s="62"/>
      <c r="J7440" s="62"/>
      <c r="K7440" s="62"/>
      <c r="L7440" s="62"/>
    </row>
    <row r="7441" ht="15" customHeight="1" spans="1:12">
      <c r="A7441" s="63" t="s">
        <v>2413</v>
      </c>
      <c r="B7441" s="63"/>
      <c r="C7441" s="63"/>
      <c r="D7441" s="64" t="s">
        <v>4</v>
      </c>
      <c r="E7441" s="64"/>
      <c r="F7441" s="64"/>
      <c r="G7441" s="64" t="s">
        <v>2297</v>
      </c>
      <c r="H7441" s="64" t="s">
        <v>2298</v>
      </c>
      <c r="I7441" s="64"/>
      <c r="J7441" s="64" t="s">
        <v>2299</v>
      </c>
      <c r="K7441" s="64"/>
      <c r="L7441" s="64" t="s">
        <v>2300</v>
      </c>
    </row>
    <row r="7442" ht="21" customHeight="1" spans="1:12">
      <c r="A7442" s="65" t="s">
        <v>4697</v>
      </c>
      <c r="B7442" s="66" t="s">
        <v>4698</v>
      </c>
      <c r="C7442" s="66"/>
      <c r="D7442" s="65" t="s">
        <v>14</v>
      </c>
      <c r="E7442" s="65"/>
      <c r="F7442" s="65"/>
      <c r="G7442" s="65" t="s">
        <v>51</v>
      </c>
      <c r="H7442" s="67">
        <v>0.005</v>
      </c>
      <c r="I7442" s="67"/>
      <c r="J7442" s="70">
        <v>112.03</v>
      </c>
      <c r="K7442" s="70"/>
      <c r="L7442" s="70">
        <f>TRUNC(TRUNC(H7442,8)*J7442,2)</f>
        <v>0.56</v>
      </c>
    </row>
    <row r="7443" ht="15" customHeight="1" spans="1:12">
      <c r="A7443" s="65" t="s">
        <v>2724</v>
      </c>
      <c r="B7443" s="66" t="s">
        <v>2725</v>
      </c>
      <c r="C7443" s="66"/>
      <c r="D7443" s="65" t="s">
        <v>14</v>
      </c>
      <c r="E7443" s="65"/>
      <c r="F7443" s="65"/>
      <c r="G7443" s="65" t="s">
        <v>193</v>
      </c>
      <c r="H7443" s="67">
        <v>0.0044079</v>
      </c>
      <c r="I7443" s="67"/>
      <c r="J7443" s="70">
        <v>17.76</v>
      </c>
      <c r="K7443" s="70"/>
      <c r="L7443" s="70">
        <f>TRUNC(TRUNC(H7443,8)*J7443,2)</f>
        <v>0.07</v>
      </c>
    </row>
    <row r="7444" ht="21" customHeight="1" spans="1:12">
      <c r="A7444" s="65" t="s">
        <v>2623</v>
      </c>
      <c r="B7444" s="66" t="s">
        <v>2624</v>
      </c>
      <c r="C7444" s="66"/>
      <c r="D7444" s="65" t="s">
        <v>14</v>
      </c>
      <c r="E7444" s="65"/>
      <c r="F7444" s="65"/>
      <c r="G7444" s="65" t="s">
        <v>146</v>
      </c>
      <c r="H7444" s="67">
        <v>0.7399399</v>
      </c>
      <c r="I7444" s="67"/>
      <c r="J7444" s="70">
        <v>4.82</v>
      </c>
      <c r="K7444" s="70"/>
      <c r="L7444" s="70">
        <f>TRUNC(TRUNC(H7444,8)*J7444,2)</f>
        <v>3.56</v>
      </c>
    </row>
    <row r="7445" ht="15" customHeight="1" spans="1:12">
      <c r="A7445" s="2"/>
      <c r="B7445" s="2"/>
      <c r="C7445" s="2"/>
      <c r="D7445" s="2"/>
      <c r="E7445" s="2"/>
      <c r="F7445" s="2"/>
      <c r="G7445" s="2"/>
      <c r="H7445" s="68" t="s">
        <v>2424</v>
      </c>
      <c r="I7445" s="68"/>
      <c r="J7445" s="68"/>
      <c r="K7445" s="68"/>
      <c r="L7445" s="71">
        <f>SUM(L7442:L7444)</f>
        <v>4.19</v>
      </c>
    </row>
    <row r="7446" ht="15" customHeight="1" spans="1:12">
      <c r="A7446" s="63" t="s">
        <v>2389</v>
      </c>
      <c r="B7446" s="63"/>
      <c r="C7446" s="63"/>
      <c r="D7446" s="64" t="s">
        <v>4</v>
      </c>
      <c r="E7446" s="64"/>
      <c r="F7446" s="64"/>
      <c r="G7446" s="64" t="s">
        <v>2297</v>
      </c>
      <c r="H7446" s="64" t="s">
        <v>2298</v>
      </c>
      <c r="I7446" s="64"/>
      <c r="J7446" s="64" t="s">
        <v>2299</v>
      </c>
      <c r="K7446" s="64"/>
      <c r="L7446" s="64" t="s">
        <v>2300</v>
      </c>
    </row>
    <row r="7447" ht="15" customHeight="1" spans="1:12">
      <c r="A7447" s="65" t="s">
        <v>2630</v>
      </c>
      <c r="B7447" s="66" t="s">
        <v>2631</v>
      </c>
      <c r="C7447" s="66"/>
      <c r="D7447" s="65" t="s">
        <v>14</v>
      </c>
      <c r="E7447" s="65"/>
      <c r="F7447" s="65"/>
      <c r="G7447" s="65" t="s">
        <v>2392</v>
      </c>
      <c r="H7447" s="67">
        <v>0.63</v>
      </c>
      <c r="I7447" s="67"/>
      <c r="J7447" s="70">
        <v>32.27</v>
      </c>
      <c r="K7447" s="70"/>
      <c r="L7447" s="70">
        <f>TRUNC(TRUNC(H7447,8)*J7447,2)</f>
        <v>20.33</v>
      </c>
    </row>
    <row r="7448" ht="15" customHeight="1" spans="1:12">
      <c r="A7448" s="65" t="s">
        <v>2395</v>
      </c>
      <c r="B7448" s="66" t="s">
        <v>2396</v>
      </c>
      <c r="C7448" s="66"/>
      <c r="D7448" s="65" t="s">
        <v>14</v>
      </c>
      <c r="E7448" s="65"/>
      <c r="F7448" s="65"/>
      <c r="G7448" s="65" t="s">
        <v>2392</v>
      </c>
      <c r="H7448" s="67">
        <v>1.261</v>
      </c>
      <c r="I7448" s="67"/>
      <c r="J7448" s="70">
        <v>23.23</v>
      </c>
      <c r="K7448" s="70"/>
      <c r="L7448" s="70">
        <f>TRUNC(TRUNC(H7448,8)*J7448,2)</f>
        <v>29.29</v>
      </c>
    </row>
    <row r="7449" ht="18" customHeight="1" spans="1:12">
      <c r="A7449" s="2"/>
      <c r="B7449" s="2"/>
      <c r="C7449" s="2"/>
      <c r="D7449" s="2"/>
      <c r="E7449" s="2"/>
      <c r="F7449" s="2"/>
      <c r="G7449" s="2"/>
      <c r="H7449" s="68" t="s">
        <v>2393</v>
      </c>
      <c r="I7449" s="68"/>
      <c r="J7449" s="68"/>
      <c r="K7449" s="68"/>
      <c r="L7449" s="71">
        <f>SUM(L7447:L7448)</f>
        <v>49.62</v>
      </c>
    </row>
    <row r="7450" ht="15" customHeight="1" spans="1:12">
      <c r="A7450" s="63" t="s">
        <v>2314</v>
      </c>
      <c r="B7450" s="63"/>
      <c r="C7450" s="63"/>
      <c r="D7450" s="64" t="s">
        <v>4</v>
      </c>
      <c r="E7450" s="64"/>
      <c r="F7450" s="64"/>
      <c r="G7450" s="64" t="s">
        <v>2297</v>
      </c>
      <c r="H7450" s="64" t="s">
        <v>2298</v>
      </c>
      <c r="I7450" s="64"/>
      <c r="J7450" s="64" t="s">
        <v>2299</v>
      </c>
      <c r="K7450" s="64"/>
      <c r="L7450" s="64" t="s">
        <v>2300</v>
      </c>
    </row>
    <row r="7451" ht="29.1" customHeight="1" spans="1:12">
      <c r="A7451" s="65" t="s">
        <v>4699</v>
      </c>
      <c r="B7451" s="66" t="s">
        <v>4700</v>
      </c>
      <c r="C7451" s="66"/>
      <c r="D7451" s="65" t="s">
        <v>14</v>
      </c>
      <c r="E7451" s="65"/>
      <c r="F7451" s="65"/>
      <c r="G7451" s="65" t="s">
        <v>51</v>
      </c>
      <c r="H7451" s="67">
        <v>0.1231527</v>
      </c>
      <c r="I7451" s="67"/>
      <c r="J7451" s="70">
        <v>553.76</v>
      </c>
      <c r="K7451" s="70"/>
      <c r="L7451" s="70">
        <f>TRUNC(TRUNC(H7451,8)*J7451,2)</f>
        <v>68.19</v>
      </c>
    </row>
    <row r="7452" ht="21" customHeight="1" spans="1:12">
      <c r="A7452" s="65" t="s">
        <v>2142</v>
      </c>
      <c r="B7452" s="66" t="s">
        <v>2143</v>
      </c>
      <c r="C7452" s="66"/>
      <c r="D7452" s="65" t="s">
        <v>14</v>
      </c>
      <c r="E7452" s="65"/>
      <c r="F7452" s="65"/>
      <c r="G7452" s="65" t="s">
        <v>41</v>
      </c>
      <c r="H7452" s="67">
        <v>0.0576577</v>
      </c>
      <c r="I7452" s="67"/>
      <c r="J7452" s="70">
        <v>150.1</v>
      </c>
      <c r="K7452" s="70"/>
      <c r="L7452" s="70">
        <f>TRUNC(TRUNC(H7452,8)*J7452,2)</f>
        <v>8.65</v>
      </c>
    </row>
    <row r="7453" ht="15" customHeight="1" spans="1:12">
      <c r="A7453" s="2"/>
      <c r="B7453" s="2"/>
      <c r="C7453" s="2"/>
      <c r="D7453" s="2"/>
      <c r="E7453" s="2"/>
      <c r="F7453" s="2"/>
      <c r="G7453" s="2"/>
      <c r="H7453" s="68" t="s">
        <v>2317</v>
      </c>
      <c r="I7453" s="68"/>
      <c r="J7453" s="68"/>
      <c r="K7453" s="68"/>
      <c r="L7453" s="71">
        <f>SUM(L7451:L7452)</f>
        <v>76.84</v>
      </c>
    </row>
    <row r="7454" ht="15" customHeight="1" spans="1:12">
      <c r="A7454" s="2"/>
      <c r="B7454" s="2"/>
      <c r="C7454" s="2"/>
      <c r="D7454" s="2"/>
      <c r="E7454" s="2"/>
      <c r="F7454" s="2"/>
      <c r="G7454" s="2"/>
      <c r="H7454" s="69" t="s">
        <v>2318</v>
      </c>
      <c r="I7454" s="69"/>
      <c r="J7454" s="69"/>
      <c r="K7454" s="69"/>
      <c r="L7454" s="72">
        <f>SUM(L7445,L7449,L7453)</f>
        <v>130.65</v>
      </c>
    </row>
    <row r="7455" ht="9.95" customHeight="1" spans="1:12">
      <c r="A7455" s="2"/>
      <c r="B7455" s="2"/>
      <c r="C7455" s="2"/>
      <c r="D7455" s="2"/>
      <c r="E7455" s="2"/>
      <c r="F7455" s="2"/>
      <c r="G7455" s="2"/>
      <c r="H7455" s="61"/>
      <c r="I7455" s="61"/>
      <c r="J7455" s="61"/>
      <c r="K7455" s="61"/>
      <c r="L7455" s="61"/>
    </row>
    <row r="7456" ht="20.1" customHeight="1" spans="1:12">
      <c r="A7456" s="62" t="s">
        <v>4701</v>
      </c>
      <c r="B7456" s="62"/>
      <c r="C7456" s="62"/>
      <c r="D7456" s="62"/>
      <c r="E7456" s="62"/>
      <c r="F7456" s="62"/>
      <c r="G7456" s="62"/>
      <c r="H7456" s="62"/>
      <c r="I7456" s="62"/>
      <c r="J7456" s="62"/>
      <c r="K7456" s="62"/>
      <c r="L7456" s="62"/>
    </row>
    <row r="7457" ht="15" customHeight="1" spans="1:12">
      <c r="A7457" s="63" t="s">
        <v>2413</v>
      </c>
      <c r="B7457" s="63"/>
      <c r="C7457" s="63"/>
      <c r="D7457" s="64" t="s">
        <v>4</v>
      </c>
      <c r="E7457" s="64"/>
      <c r="F7457" s="64"/>
      <c r="G7457" s="64" t="s">
        <v>2297</v>
      </c>
      <c r="H7457" s="64" t="s">
        <v>2298</v>
      </c>
      <c r="I7457" s="64"/>
      <c r="J7457" s="64" t="s">
        <v>2299</v>
      </c>
      <c r="K7457" s="64"/>
      <c r="L7457" s="64" t="s">
        <v>2300</v>
      </c>
    </row>
    <row r="7458" ht="21" customHeight="1" spans="1:12">
      <c r="A7458" s="65" t="s">
        <v>4697</v>
      </c>
      <c r="B7458" s="66" t="s">
        <v>4698</v>
      </c>
      <c r="C7458" s="66"/>
      <c r="D7458" s="65" t="s">
        <v>14</v>
      </c>
      <c r="E7458" s="65"/>
      <c r="F7458" s="65"/>
      <c r="G7458" s="65" t="s">
        <v>51</v>
      </c>
      <c r="H7458" s="67">
        <v>0.027</v>
      </c>
      <c r="I7458" s="67"/>
      <c r="J7458" s="70">
        <v>112.03</v>
      </c>
      <c r="K7458" s="70"/>
      <c r="L7458" s="70">
        <f>TRUNC(TRUNC(H7458,8)*J7458,2)</f>
        <v>3.02</v>
      </c>
    </row>
    <row r="7459" ht="15" customHeight="1" spans="1:12">
      <c r="A7459" s="65" t="s">
        <v>2724</v>
      </c>
      <c r="B7459" s="66" t="s">
        <v>2725</v>
      </c>
      <c r="C7459" s="66"/>
      <c r="D7459" s="65" t="s">
        <v>14</v>
      </c>
      <c r="E7459" s="65"/>
      <c r="F7459" s="65"/>
      <c r="G7459" s="65" t="s">
        <v>193</v>
      </c>
      <c r="H7459" s="67">
        <v>0.036696</v>
      </c>
      <c r="I7459" s="67"/>
      <c r="J7459" s="70">
        <v>17.76</v>
      </c>
      <c r="K7459" s="70"/>
      <c r="L7459" s="70">
        <f>TRUNC(TRUNC(H7459,8)*J7459,2)</f>
        <v>0.65</v>
      </c>
    </row>
    <row r="7460" ht="21" customHeight="1" spans="1:12">
      <c r="A7460" s="65" t="s">
        <v>2623</v>
      </c>
      <c r="B7460" s="66" t="s">
        <v>2624</v>
      </c>
      <c r="C7460" s="66"/>
      <c r="D7460" s="65" t="s">
        <v>14</v>
      </c>
      <c r="E7460" s="65"/>
      <c r="F7460" s="65"/>
      <c r="G7460" s="65" t="s">
        <v>146</v>
      </c>
      <c r="H7460" s="67">
        <v>7.48</v>
      </c>
      <c r="I7460" s="67"/>
      <c r="J7460" s="70">
        <v>4.82</v>
      </c>
      <c r="K7460" s="70"/>
      <c r="L7460" s="70">
        <f>TRUNC(TRUNC(H7460,8)*J7460,2)</f>
        <v>36.05</v>
      </c>
    </row>
    <row r="7461" ht="15" customHeight="1" spans="1:12">
      <c r="A7461" s="2"/>
      <c r="B7461" s="2"/>
      <c r="C7461" s="2"/>
      <c r="D7461" s="2"/>
      <c r="E7461" s="2"/>
      <c r="F7461" s="2"/>
      <c r="G7461" s="2"/>
      <c r="H7461" s="68" t="s">
        <v>2424</v>
      </c>
      <c r="I7461" s="68"/>
      <c r="J7461" s="68"/>
      <c r="K7461" s="68"/>
      <c r="L7461" s="71">
        <f>SUM(L7458:L7460)</f>
        <v>39.72</v>
      </c>
    </row>
    <row r="7462" ht="15" customHeight="1" spans="1:12">
      <c r="A7462" s="63" t="s">
        <v>2389</v>
      </c>
      <c r="B7462" s="63"/>
      <c r="C7462" s="63"/>
      <c r="D7462" s="64" t="s">
        <v>4</v>
      </c>
      <c r="E7462" s="64"/>
      <c r="F7462" s="64"/>
      <c r="G7462" s="64" t="s">
        <v>2297</v>
      </c>
      <c r="H7462" s="64" t="s">
        <v>2298</v>
      </c>
      <c r="I7462" s="64"/>
      <c r="J7462" s="64" t="s">
        <v>2299</v>
      </c>
      <c r="K7462" s="64"/>
      <c r="L7462" s="64" t="s">
        <v>2300</v>
      </c>
    </row>
    <row r="7463" ht="15" customHeight="1" spans="1:12">
      <c r="A7463" s="65" t="s">
        <v>2630</v>
      </c>
      <c r="B7463" s="66" t="s">
        <v>2631</v>
      </c>
      <c r="C7463" s="66"/>
      <c r="D7463" s="65" t="s">
        <v>14</v>
      </c>
      <c r="E7463" s="65"/>
      <c r="F7463" s="65"/>
      <c r="G7463" s="65" t="s">
        <v>2392</v>
      </c>
      <c r="H7463" s="67">
        <v>3.604</v>
      </c>
      <c r="I7463" s="67"/>
      <c r="J7463" s="70">
        <v>32.27</v>
      </c>
      <c r="K7463" s="70"/>
      <c r="L7463" s="70">
        <f>TRUNC(TRUNC(H7463,8)*J7463,2)</f>
        <v>116.3</v>
      </c>
    </row>
    <row r="7464" ht="15" customHeight="1" spans="1:12">
      <c r="A7464" s="65" t="s">
        <v>2395</v>
      </c>
      <c r="B7464" s="66" t="s">
        <v>2396</v>
      </c>
      <c r="C7464" s="66"/>
      <c r="D7464" s="65" t="s">
        <v>14</v>
      </c>
      <c r="E7464" s="65"/>
      <c r="F7464" s="65"/>
      <c r="G7464" s="65" t="s">
        <v>2392</v>
      </c>
      <c r="H7464" s="67">
        <v>7.208</v>
      </c>
      <c r="I7464" s="67"/>
      <c r="J7464" s="70">
        <v>23.23</v>
      </c>
      <c r="K7464" s="70"/>
      <c r="L7464" s="70">
        <f>TRUNC(TRUNC(H7464,8)*J7464,2)</f>
        <v>167.44</v>
      </c>
    </row>
    <row r="7465" ht="18" customHeight="1" spans="1:12">
      <c r="A7465" s="2"/>
      <c r="B7465" s="2"/>
      <c r="C7465" s="2"/>
      <c r="D7465" s="2"/>
      <c r="E7465" s="2"/>
      <c r="F7465" s="2"/>
      <c r="G7465" s="2"/>
      <c r="H7465" s="68" t="s">
        <v>2393</v>
      </c>
      <c r="I7465" s="68"/>
      <c r="J7465" s="68"/>
      <c r="K7465" s="68"/>
      <c r="L7465" s="71">
        <f>SUM(L7463:L7464)</f>
        <v>283.74</v>
      </c>
    </row>
    <row r="7466" ht="15" customHeight="1" spans="1:12">
      <c r="A7466" s="63" t="s">
        <v>2314</v>
      </c>
      <c r="B7466" s="63"/>
      <c r="C7466" s="63"/>
      <c r="D7466" s="64" t="s">
        <v>4</v>
      </c>
      <c r="E7466" s="64"/>
      <c r="F7466" s="64"/>
      <c r="G7466" s="64" t="s">
        <v>2297</v>
      </c>
      <c r="H7466" s="64" t="s">
        <v>2298</v>
      </c>
      <c r="I7466" s="64"/>
      <c r="J7466" s="64" t="s">
        <v>2299</v>
      </c>
      <c r="K7466" s="64"/>
      <c r="L7466" s="64" t="s">
        <v>2300</v>
      </c>
    </row>
    <row r="7467" ht="29.1" customHeight="1" spans="1:12">
      <c r="A7467" s="65" t="s">
        <v>4699</v>
      </c>
      <c r="B7467" s="66" t="s">
        <v>4700</v>
      </c>
      <c r="C7467" s="66"/>
      <c r="D7467" s="65" t="s">
        <v>14</v>
      </c>
      <c r="E7467" s="65"/>
      <c r="F7467" s="65"/>
      <c r="G7467" s="65" t="s">
        <v>51</v>
      </c>
      <c r="H7467" s="67">
        <v>0.6650246</v>
      </c>
      <c r="I7467" s="67"/>
      <c r="J7467" s="70">
        <v>553.76</v>
      </c>
      <c r="K7467" s="70"/>
      <c r="L7467" s="70">
        <f>TRUNC(TRUNC(H7467,8)*J7467,2)</f>
        <v>368.26</v>
      </c>
    </row>
    <row r="7468" ht="21" customHeight="1" spans="1:12">
      <c r="A7468" s="65" t="s">
        <v>2142</v>
      </c>
      <c r="B7468" s="66" t="s">
        <v>2143</v>
      </c>
      <c r="C7468" s="66"/>
      <c r="D7468" s="65" t="s">
        <v>14</v>
      </c>
      <c r="E7468" s="65"/>
      <c r="F7468" s="65"/>
      <c r="G7468" s="65" t="s">
        <v>41</v>
      </c>
      <c r="H7468" s="67">
        <v>0.48</v>
      </c>
      <c r="I7468" s="67"/>
      <c r="J7468" s="70">
        <v>150.1</v>
      </c>
      <c r="K7468" s="70"/>
      <c r="L7468" s="70">
        <f>TRUNC(TRUNC(H7468,8)*J7468,2)</f>
        <v>72.04</v>
      </c>
    </row>
    <row r="7469" ht="15" customHeight="1" spans="1:12">
      <c r="A7469" s="2"/>
      <c r="B7469" s="2"/>
      <c r="C7469" s="2"/>
      <c r="D7469" s="2"/>
      <c r="E7469" s="2"/>
      <c r="F7469" s="2"/>
      <c r="G7469" s="2"/>
      <c r="H7469" s="68" t="s">
        <v>2317</v>
      </c>
      <c r="I7469" s="68"/>
      <c r="J7469" s="68"/>
      <c r="K7469" s="68"/>
      <c r="L7469" s="71">
        <f>SUM(L7467:L7468)</f>
        <v>440.3</v>
      </c>
    </row>
    <row r="7470" ht="15" customHeight="1" spans="1:12">
      <c r="A7470" s="2"/>
      <c r="B7470" s="2"/>
      <c r="C7470" s="2"/>
      <c r="D7470" s="2"/>
      <c r="E7470" s="2"/>
      <c r="F7470" s="2"/>
      <c r="G7470" s="2"/>
      <c r="H7470" s="69" t="s">
        <v>2318</v>
      </c>
      <c r="I7470" s="69"/>
      <c r="J7470" s="69"/>
      <c r="K7470" s="69"/>
      <c r="L7470" s="72">
        <f>SUM(L7461,L7465,L7469)</f>
        <v>763.76</v>
      </c>
    </row>
    <row r="7471" ht="9.95" customHeight="1" spans="1:12">
      <c r="A7471" s="2"/>
      <c r="B7471" s="2"/>
      <c r="C7471" s="2"/>
      <c r="D7471" s="2"/>
      <c r="E7471" s="2"/>
      <c r="F7471" s="2"/>
      <c r="G7471" s="2"/>
      <c r="H7471" s="61"/>
      <c r="I7471" s="61"/>
      <c r="J7471" s="61"/>
      <c r="K7471" s="61"/>
      <c r="L7471" s="61"/>
    </row>
    <row r="7472" ht="20.1" customHeight="1" spans="1:12">
      <c r="A7472" s="62" t="s">
        <v>4702</v>
      </c>
      <c r="B7472" s="62"/>
      <c r="C7472" s="62"/>
      <c r="D7472" s="62"/>
      <c r="E7472" s="62"/>
      <c r="F7472" s="62"/>
      <c r="G7472" s="62"/>
      <c r="H7472" s="62"/>
      <c r="I7472" s="62"/>
      <c r="J7472" s="62"/>
      <c r="K7472" s="62"/>
      <c r="L7472" s="62"/>
    </row>
    <row r="7473" ht="15" customHeight="1" spans="1:12">
      <c r="A7473" s="63" t="s">
        <v>2389</v>
      </c>
      <c r="B7473" s="63"/>
      <c r="C7473" s="63"/>
      <c r="D7473" s="64" t="s">
        <v>4</v>
      </c>
      <c r="E7473" s="64"/>
      <c r="F7473" s="64"/>
      <c r="G7473" s="64" t="s">
        <v>2297</v>
      </c>
      <c r="H7473" s="64" t="s">
        <v>2298</v>
      </c>
      <c r="I7473" s="64"/>
      <c r="J7473" s="64" t="s">
        <v>2299</v>
      </c>
      <c r="K7473" s="64"/>
      <c r="L7473" s="64" t="s">
        <v>2300</v>
      </c>
    </row>
    <row r="7474" ht="15" customHeight="1" spans="1:12">
      <c r="A7474" s="65" t="s">
        <v>2395</v>
      </c>
      <c r="B7474" s="66" t="s">
        <v>2396</v>
      </c>
      <c r="C7474" s="66"/>
      <c r="D7474" s="65" t="s">
        <v>14</v>
      </c>
      <c r="E7474" s="65"/>
      <c r="F7474" s="65"/>
      <c r="G7474" s="65" t="s">
        <v>2392</v>
      </c>
      <c r="H7474" s="67">
        <v>0.7</v>
      </c>
      <c r="I7474" s="67"/>
      <c r="J7474" s="70">
        <v>23.23</v>
      </c>
      <c r="K7474" s="70"/>
      <c r="L7474" s="70">
        <f>ROUND(ROUND(H7474,8)*J7474,2)</f>
        <v>16.26</v>
      </c>
    </row>
    <row r="7475" ht="18" customHeight="1" spans="1:12">
      <c r="A7475" s="2"/>
      <c r="B7475" s="2"/>
      <c r="C7475" s="2"/>
      <c r="D7475" s="2"/>
      <c r="E7475" s="2"/>
      <c r="F7475" s="2"/>
      <c r="G7475" s="2"/>
      <c r="H7475" s="68" t="s">
        <v>2393</v>
      </c>
      <c r="I7475" s="68"/>
      <c r="J7475" s="68"/>
      <c r="K7475" s="68"/>
      <c r="L7475" s="71">
        <f>SUM(L7474:L7474)</f>
        <v>16.26</v>
      </c>
    </row>
    <row r="7476" ht="15" customHeight="1" spans="1:12">
      <c r="A7476" s="93" t="s">
        <v>4703</v>
      </c>
      <c r="B7476" s="93"/>
      <c r="C7476" s="93"/>
      <c r="D7476" s="93"/>
      <c r="E7476" s="2"/>
      <c r="F7476" s="2"/>
      <c r="G7476" s="2"/>
      <c r="H7476" s="69" t="s">
        <v>2318</v>
      </c>
      <c r="I7476" s="69"/>
      <c r="J7476" s="69"/>
      <c r="K7476" s="69"/>
      <c r="L7476" s="72">
        <v>16.26</v>
      </c>
    </row>
  </sheetData>
  <mergeCells count="20189">
    <mergeCell ref="A1:L1"/>
    <mergeCell ref="H2:L2"/>
    <mergeCell ref="A3:L3"/>
    <mergeCell ref="A4:C4"/>
    <mergeCell ref="D4:F4"/>
    <mergeCell ref="H4:I4"/>
    <mergeCell ref="J4:K4"/>
    <mergeCell ref="B5:C5"/>
    <mergeCell ref="D5:F5"/>
    <mergeCell ref="H5:I5"/>
    <mergeCell ref="J5:K5"/>
    <mergeCell ref="B6:C6"/>
    <mergeCell ref="D6:F6"/>
    <mergeCell ref="H6:I6"/>
    <mergeCell ref="J6:K6"/>
    <mergeCell ref="B7:C7"/>
    <mergeCell ref="D7:F7"/>
    <mergeCell ref="H7:I7"/>
    <mergeCell ref="J7:K7"/>
    <mergeCell ref="B8:C8"/>
    <mergeCell ref="D8:F8"/>
    <mergeCell ref="H8:I8"/>
    <mergeCell ref="J8:K8"/>
    <mergeCell ref="H9:K9"/>
    <mergeCell ref="A10:C10"/>
    <mergeCell ref="D10:F10"/>
    <mergeCell ref="H10:I10"/>
    <mergeCell ref="J10:K10"/>
    <mergeCell ref="B11:C11"/>
    <mergeCell ref="D11:F11"/>
    <mergeCell ref="H11:I11"/>
    <mergeCell ref="J11:K11"/>
    <mergeCell ref="H12:K12"/>
    <mergeCell ref="A13:C13"/>
    <mergeCell ref="D13:F13"/>
    <mergeCell ref="H13:I13"/>
    <mergeCell ref="J13:K13"/>
    <mergeCell ref="B14:C14"/>
    <mergeCell ref="D14:F14"/>
    <mergeCell ref="H14:I14"/>
    <mergeCell ref="J14:K14"/>
    <mergeCell ref="H15:K15"/>
    <mergeCell ref="H16:K16"/>
    <mergeCell ref="H17:L17"/>
    <mergeCell ref="A18:L18"/>
    <mergeCell ref="A19:C19"/>
    <mergeCell ref="D19:F19"/>
    <mergeCell ref="H19:I19"/>
    <mergeCell ref="J19:K19"/>
    <mergeCell ref="B20:C20"/>
    <mergeCell ref="D20:F20"/>
    <mergeCell ref="H20:I20"/>
    <mergeCell ref="J20:K20"/>
    <mergeCell ref="B21:C21"/>
    <mergeCell ref="D21:F21"/>
    <mergeCell ref="H21:I21"/>
    <mergeCell ref="J21:K21"/>
    <mergeCell ref="B22:C22"/>
    <mergeCell ref="D22:F22"/>
    <mergeCell ref="H22:I22"/>
    <mergeCell ref="J22:K22"/>
    <mergeCell ref="B23:C23"/>
    <mergeCell ref="D23:F23"/>
    <mergeCell ref="H23:I23"/>
    <mergeCell ref="J23:K23"/>
    <mergeCell ref="H24:K24"/>
    <mergeCell ref="A25:C25"/>
    <mergeCell ref="D25:F25"/>
    <mergeCell ref="H25:I25"/>
    <mergeCell ref="J25:K25"/>
    <mergeCell ref="B26:C26"/>
    <mergeCell ref="D26:F26"/>
    <mergeCell ref="H26:I26"/>
    <mergeCell ref="J26:K26"/>
    <mergeCell ref="H27:K27"/>
    <mergeCell ref="A28:C28"/>
    <mergeCell ref="D28:F28"/>
    <mergeCell ref="H28:I28"/>
    <mergeCell ref="J28:K28"/>
    <mergeCell ref="B29:C29"/>
    <mergeCell ref="D29:F29"/>
    <mergeCell ref="H29:I29"/>
    <mergeCell ref="J29:K29"/>
    <mergeCell ref="H30:K30"/>
    <mergeCell ref="H31:K31"/>
    <mergeCell ref="H32:L32"/>
    <mergeCell ref="A33:L33"/>
    <mergeCell ref="A34:C34"/>
    <mergeCell ref="D34:F34"/>
    <mergeCell ref="H34:I34"/>
    <mergeCell ref="J34:K34"/>
    <mergeCell ref="B35:C35"/>
    <mergeCell ref="D35:F35"/>
    <mergeCell ref="H35:I35"/>
    <mergeCell ref="J35:K35"/>
    <mergeCell ref="B36:C36"/>
    <mergeCell ref="D36:F36"/>
    <mergeCell ref="H36:I36"/>
    <mergeCell ref="J36:K36"/>
    <mergeCell ref="B37:C37"/>
    <mergeCell ref="D37:F37"/>
    <mergeCell ref="H37:I37"/>
    <mergeCell ref="J37:K37"/>
    <mergeCell ref="B38:C38"/>
    <mergeCell ref="D38:F38"/>
    <mergeCell ref="H38:I38"/>
    <mergeCell ref="J38:K38"/>
    <mergeCell ref="H39:K39"/>
    <mergeCell ref="A40:C40"/>
    <mergeCell ref="D40:F40"/>
    <mergeCell ref="H40:I40"/>
    <mergeCell ref="J40:K40"/>
    <mergeCell ref="B41:C41"/>
    <mergeCell ref="D41:F41"/>
    <mergeCell ref="H41:I41"/>
    <mergeCell ref="J41:K41"/>
    <mergeCell ref="H42:K42"/>
    <mergeCell ref="A43:C43"/>
    <mergeCell ref="D43:F43"/>
    <mergeCell ref="H43:I43"/>
    <mergeCell ref="J43:K43"/>
    <mergeCell ref="B44:C44"/>
    <mergeCell ref="D44:F44"/>
    <mergeCell ref="H44:I44"/>
    <mergeCell ref="J44:K44"/>
    <mergeCell ref="H45:K45"/>
    <mergeCell ref="H46:K46"/>
    <mergeCell ref="H47:L47"/>
    <mergeCell ref="A48:L48"/>
    <mergeCell ref="A49:C49"/>
    <mergeCell ref="D49:F49"/>
    <mergeCell ref="H49:I49"/>
    <mergeCell ref="J49:K49"/>
    <mergeCell ref="B50:C50"/>
    <mergeCell ref="D50:F50"/>
    <mergeCell ref="H50:I50"/>
    <mergeCell ref="J50:K50"/>
    <mergeCell ref="B51:C51"/>
    <mergeCell ref="D51:F51"/>
    <mergeCell ref="H51:I51"/>
    <mergeCell ref="J51:K51"/>
    <mergeCell ref="B52:C52"/>
    <mergeCell ref="D52:F52"/>
    <mergeCell ref="H52:I52"/>
    <mergeCell ref="J52:K52"/>
    <mergeCell ref="B53:C53"/>
    <mergeCell ref="D53:F53"/>
    <mergeCell ref="H53:I53"/>
    <mergeCell ref="J53:K53"/>
    <mergeCell ref="B54:C54"/>
    <mergeCell ref="D54:F54"/>
    <mergeCell ref="H54:I54"/>
    <mergeCell ref="J54:K54"/>
    <mergeCell ref="B55:C55"/>
    <mergeCell ref="D55:F55"/>
    <mergeCell ref="H55:I55"/>
    <mergeCell ref="J55:K55"/>
    <mergeCell ref="H56:K56"/>
    <mergeCell ref="A57:C57"/>
    <mergeCell ref="D57:F57"/>
    <mergeCell ref="H57:I57"/>
    <mergeCell ref="J57:K57"/>
    <mergeCell ref="B58:C58"/>
    <mergeCell ref="D58:F58"/>
    <mergeCell ref="H58:I58"/>
    <mergeCell ref="J58:K58"/>
    <mergeCell ref="H59:K59"/>
    <mergeCell ref="A60:C60"/>
    <mergeCell ref="D60:F60"/>
    <mergeCell ref="H60:I60"/>
    <mergeCell ref="J60:K60"/>
    <mergeCell ref="B61:C61"/>
    <mergeCell ref="D61:F61"/>
    <mergeCell ref="H61:I61"/>
    <mergeCell ref="J61:K61"/>
    <mergeCell ref="H62:K62"/>
    <mergeCell ref="H63:K63"/>
    <mergeCell ref="H65:L65"/>
    <mergeCell ref="A66:L66"/>
    <mergeCell ref="F67:G67"/>
    <mergeCell ref="H67:K67"/>
    <mergeCell ref="H68:I68"/>
    <mergeCell ref="J68:K68"/>
    <mergeCell ref="B69:C69"/>
    <mergeCell ref="D69:E69"/>
    <mergeCell ref="H69:I69"/>
    <mergeCell ref="J69:K69"/>
    <mergeCell ref="B70:C70"/>
    <mergeCell ref="D70:E70"/>
    <mergeCell ref="H70:I70"/>
    <mergeCell ref="J70:K70"/>
    <mergeCell ref="B71:C71"/>
    <mergeCell ref="D71:E71"/>
    <mergeCell ref="H71:I71"/>
    <mergeCell ref="J71:K71"/>
    <mergeCell ref="B72:C72"/>
    <mergeCell ref="D72:E72"/>
    <mergeCell ref="H72:I72"/>
    <mergeCell ref="J72:K72"/>
    <mergeCell ref="B73:C73"/>
    <mergeCell ref="D73:E73"/>
    <mergeCell ref="H73:I73"/>
    <mergeCell ref="J73:K73"/>
    <mergeCell ref="B74:C74"/>
    <mergeCell ref="D74:E74"/>
    <mergeCell ref="H74:I74"/>
    <mergeCell ref="J74:K74"/>
    <mergeCell ref="B75:C75"/>
    <mergeCell ref="D75:E75"/>
    <mergeCell ref="H75:I75"/>
    <mergeCell ref="J75:K75"/>
    <mergeCell ref="B76:C76"/>
    <mergeCell ref="D76:E76"/>
    <mergeCell ref="H76:I76"/>
    <mergeCell ref="J76:K76"/>
    <mergeCell ref="H77:K77"/>
    <mergeCell ref="H78:K78"/>
    <mergeCell ref="H79:K79"/>
    <mergeCell ref="H80:K80"/>
    <mergeCell ref="H81:K81"/>
    <mergeCell ref="H82:K82"/>
    <mergeCell ref="H84:L84"/>
    <mergeCell ref="A85:L85"/>
    <mergeCell ref="A86:C86"/>
    <mergeCell ref="D86:F86"/>
    <mergeCell ref="H86:I86"/>
    <mergeCell ref="J86:K86"/>
    <mergeCell ref="B87:C87"/>
    <mergeCell ref="D87:F87"/>
    <mergeCell ref="H87:I87"/>
    <mergeCell ref="J87:K87"/>
    <mergeCell ref="B88:C88"/>
    <mergeCell ref="D88:F88"/>
    <mergeCell ref="H88:I88"/>
    <mergeCell ref="J88:K88"/>
    <mergeCell ref="H89:K89"/>
    <mergeCell ref="A90:C90"/>
    <mergeCell ref="D90:F90"/>
    <mergeCell ref="H90:I90"/>
    <mergeCell ref="J90:K90"/>
    <mergeCell ref="B91:C91"/>
    <mergeCell ref="D91:F91"/>
    <mergeCell ref="H91:I91"/>
    <mergeCell ref="J91:K91"/>
    <mergeCell ref="H92:K92"/>
    <mergeCell ref="H93:K93"/>
    <mergeCell ref="H94:L94"/>
    <mergeCell ref="A95:L95"/>
    <mergeCell ref="A96:C96"/>
    <mergeCell ref="D96:F96"/>
    <mergeCell ref="H96:I96"/>
    <mergeCell ref="J96:K96"/>
    <mergeCell ref="B97:C97"/>
    <mergeCell ref="D97:F97"/>
    <mergeCell ref="H97:I97"/>
    <mergeCell ref="J97:K97"/>
    <mergeCell ref="B98:C98"/>
    <mergeCell ref="D98:F98"/>
    <mergeCell ref="H98:I98"/>
    <mergeCell ref="J98:K98"/>
    <mergeCell ref="H99:K99"/>
    <mergeCell ref="H100:K100"/>
    <mergeCell ref="H101:L101"/>
    <mergeCell ref="A102:L102"/>
    <mergeCell ref="A103:C103"/>
    <mergeCell ref="D103:F103"/>
    <mergeCell ref="H103:I103"/>
    <mergeCell ref="J103:K103"/>
    <mergeCell ref="B104:C104"/>
    <mergeCell ref="D104:F104"/>
    <mergeCell ref="H104:I104"/>
    <mergeCell ref="J104:K104"/>
    <mergeCell ref="B105:C105"/>
    <mergeCell ref="D105:F105"/>
    <mergeCell ref="H105:I105"/>
    <mergeCell ref="J105:K105"/>
    <mergeCell ref="H106:K106"/>
    <mergeCell ref="A107:C107"/>
    <mergeCell ref="D107:F107"/>
    <mergeCell ref="H107:I107"/>
    <mergeCell ref="J107:K107"/>
    <mergeCell ref="B108:C108"/>
    <mergeCell ref="D108:F108"/>
    <mergeCell ref="H108:I108"/>
    <mergeCell ref="J108:K108"/>
    <mergeCell ref="B109:C109"/>
    <mergeCell ref="D109:F109"/>
    <mergeCell ref="H109:I109"/>
    <mergeCell ref="J109:K109"/>
    <mergeCell ref="H110:K110"/>
    <mergeCell ref="H111:K111"/>
    <mergeCell ref="H112:L112"/>
    <mergeCell ref="A113:L113"/>
    <mergeCell ref="A114:C114"/>
    <mergeCell ref="D114:F114"/>
    <mergeCell ref="H114:I114"/>
    <mergeCell ref="J114:K114"/>
    <mergeCell ref="B115:C115"/>
    <mergeCell ref="D115:F115"/>
    <mergeCell ref="H115:I115"/>
    <mergeCell ref="J115:K115"/>
    <mergeCell ref="B116:C116"/>
    <mergeCell ref="D116:F116"/>
    <mergeCell ref="H116:I116"/>
    <mergeCell ref="J116:K116"/>
    <mergeCell ref="B117:C117"/>
    <mergeCell ref="D117:F117"/>
    <mergeCell ref="H117:I117"/>
    <mergeCell ref="J117:K117"/>
    <mergeCell ref="B118:C118"/>
    <mergeCell ref="D118:F118"/>
    <mergeCell ref="H118:I118"/>
    <mergeCell ref="J118:K118"/>
    <mergeCell ref="H119:K119"/>
    <mergeCell ref="H120:K120"/>
    <mergeCell ref="H121:L121"/>
    <mergeCell ref="A122:L122"/>
    <mergeCell ref="A123:C123"/>
    <mergeCell ref="D123:F123"/>
    <mergeCell ref="H123:I123"/>
    <mergeCell ref="J123:K123"/>
    <mergeCell ref="B124:C124"/>
    <mergeCell ref="D124:F124"/>
    <mergeCell ref="H124:I124"/>
    <mergeCell ref="J124:K124"/>
    <mergeCell ref="B125:C125"/>
    <mergeCell ref="D125:F125"/>
    <mergeCell ref="H125:I125"/>
    <mergeCell ref="J125:K125"/>
    <mergeCell ref="H126:K126"/>
    <mergeCell ref="H127:K127"/>
    <mergeCell ref="H128:L128"/>
    <mergeCell ref="A129:L129"/>
    <mergeCell ref="A130:C130"/>
    <mergeCell ref="D130:F130"/>
    <mergeCell ref="H130:I130"/>
    <mergeCell ref="J130:K130"/>
    <mergeCell ref="B131:C131"/>
    <mergeCell ref="D131:F131"/>
    <mergeCell ref="H131:I131"/>
    <mergeCell ref="J131:K131"/>
    <mergeCell ref="B132:C132"/>
    <mergeCell ref="D132:F132"/>
    <mergeCell ref="H132:I132"/>
    <mergeCell ref="J132:K132"/>
    <mergeCell ref="B133:C133"/>
    <mergeCell ref="D133:F133"/>
    <mergeCell ref="H133:I133"/>
    <mergeCell ref="J133:K133"/>
    <mergeCell ref="B134:C134"/>
    <mergeCell ref="D134:F134"/>
    <mergeCell ref="H134:I134"/>
    <mergeCell ref="J134:K134"/>
    <mergeCell ref="B135:C135"/>
    <mergeCell ref="D135:F135"/>
    <mergeCell ref="H135:I135"/>
    <mergeCell ref="J135:K135"/>
    <mergeCell ref="H136:K136"/>
    <mergeCell ref="A137:C137"/>
    <mergeCell ref="D137:F137"/>
    <mergeCell ref="H137:I137"/>
    <mergeCell ref="J137:K137"/>
    <mergeCell ref="B138:C138"/>
    <mergeCell ref="D138:F138"/>
    <mergeCell ref="H138:I138"/>
    <mergeCell ref="J138:K138"/>
    <mergeCell ref="B139:C139"/>
    <mergeCell ref="D139:F139"/>
    <mergeCell ref="H139:I139"/>
    <mergeCell ref="J139:K139"/>
    <mergeCell ref="B140:C140"/>
    <mergeCell ref="D140:F140"/>
    <mergeCell ref="H140:I140"/>
    <mergeCell ref="J140:K140"/>
    <mergeCell ref="B141:C141"/>
    <mergeCell ref="D141:F141"/>
    <mergeCell ref="H141:I141"/>
    <mergeCell ref="J141:K141"/>
    <mergeCell ref="B142:C142"/>
    <mergeCell ref="D142:F142"/>
    <mergeCell ref="H142:I142"/>
    <mergeCell ref="J142:K142"/>
    <mergeCell ref="B143:C143"/>
    <mergeCell ref="D143:F143"/>
    <mergeCell ref="H143:I143"/>
    <mergeCell ref="J143:K143"/>
    <mergeCell ref="B144:C144"/>
    <mergeCell ref="D144:F144"/>
    <mergeCell ref="H144:I144"/>
    <mergeCell ref="J144:K144"/>
    <mergeCell ref="B145:C145"/>
    <mergeCell ref="D145:F145"/>
    <mergeCell ref="H145:I145"/>
    <mergeCell ref="J145:K145"/>
    <mergeCell ref="B146:C146"/>
    <mergeCell ref="D146:F146"/>
    <mergeCell ref="H146:I146"/>
    <mergeCell ref="J146:K146"/>
    <mergeCell ref="B147:C147"/>
    <mergeCell ref="D147:F147"/>
    <mergeCell ref="H147:I147"/>
    <mergeCell ref="J147:K147"/>
    <mergeCell ref="B148:C148"/>
    <mergeCell ref="D148:F148"/>
    <mergeCell ref="H148:I148"/>
    <mergeCell ref="J148:K148"/>
    <mergeCell ref="B149:C149"/>
    <mergeCell ref="D149:F149"/>
    <mergeCell ref="H149:I149"/>
    <mergeCell ref="J149:K149"/>
    <mergeCell ref="B150:C150"/>
    <mergeCell ref="D150:F150"/>
    <mergeCell ref="H150:I150"/>
    <mergeCell ref="J150:K150"/>
    <mergeCell ref="B151:C151"/>
    <mergeCell ref="D151:F151"/>
    <mergeCell ref="H151:I151"/>
    <mergeCell ref="J151:K151"/>
    <mergeCell ref="B152:C152"/>
    <mergeCell ref="D152:F152"/>
    <mergeCell ref="H152:I152"/>
    <mergeCell ref="J152:K152"/>
    <mergeCell ref="B153:C153"/>
    <mergeCell ref="D153:F153"/>
    <mergeCell ref="H153:I153"/>
    <mergeCell ref="J153:K153"/>
    <mergeCell ref="B154:C154"/>
    <mergeCell ref="D154:F154"/>
    <mergeCell ref="H154:I154"/>
    <mergeCell ref="J154:K154"/>
    <mergeCell ref="B155:C155"/>
    <mergeCell ref="D155:F155"/>
    <mergeCell ref="H155:I155"/>
    <mergeCell ref="J155:K155"/>
    <mergeCell ref="B156:C156"/>
    <mergeCell ref="D156:F156"/>
    <mergeCell ref="H156:I156"/>
    <mergeCell ref="J156:K156"/>
    <mergeCell ref="B157:C157"/>
    <mergeCell ref="D157:F157"/>
    <mergeCell ref="H157:I157"/>
    <mergeCell ref="J157:K157"/>
    <mergeCell ref="B158:C158"/>
    <mergeCell ref="D158:F158"/>
    <mergeCell ref="H158:I158"/>
    <mergeCell ref="J158:K158"/>
    <mergeCell ref="B159:C159"/>
    <mergeCell ref="D159:F159"/>
    <mergeCell ref="H159:I159"/>
    <mergeCell ref="J159:K159"/>
    <mergeCell ref="B160:C160"/>
    <mergeCell ref="D160:F160"/>
    <mergeCell ref="H160:I160"/>
    <mergeCell ref="J160:K160"/>
    <mergeCell ref="B161:C161"/>
    <mergeCell ref="D161:F161"/>
    <mergeCell ref="H161:I161"/>
    <mergeCell ref="J161:K161"/>
    <mergeCell ref="B162:C162"/>
    <mergeCell ref="D162:F162"/>
    <mergeCell ref="H162:I162"/>
    <mergeCell ref="J162:K162"/>
    <mergeCell ref="B163:C163"/>
    <mergeCell ref="D163:F163"/>
    <mergeCell ref="H163:I163"/>
    <mergeCell ref="J163:K163"/>
    <mergeCell ref="B164:C164"/>
    <mergeCell ref="D164:F164"/>
    <mergeCell ref="H164:I164"/>
    <mergeCell ref="J164:K164"/>
    <mergeCell ref="B165:C165"/>
    <mergeCell ref="D165:F165"/>
    <mergeCell ref="H165:I165"/>
    <mergeCell ref="J165:K165"/>
    <mergeCell ref="B166:C166"/>
    <mergeCell ref="D166:F166"/>
    <mergeCell ref="H166:I166"/>
    <mergeCell ref="J166:K166"/>
    <mergeCell ref="B167:C167"/>
    <mergeCell ref="D167:F167"/>
    <mergeCell ref="H167:I167"/>
    <mergeCell ref="J167:K167"/>
    <mergeCell ref="B168:C168"/>
    <mergeCell ref="D168:F168"/>
    <mergeCell ref="H168:I168"/>
    <mergeCell ref="J168:K168"/>
    <mergeCell ref="B169:C169"/>
    <mergeCell ref="D169:F169"/>
    <mergeCell ref="H169:I169"/>
    <mergeCell ref="J169:K169"/>
    <mergeCell ref="B170:C170"/>
    <mergeCell ref="D170:F170"/>
    <mergeCell ref="H170:I170"/>
    <mergeCell ref="J170:K170"/>
    <mergeCell ref="B171:C171"/>
    <mergeCell ref="D171:F171"/>
    <mergeCell ref="H171:I171"/>
    <mergeCell ref="J171:K171"/>
    <mergeCell ref="B172:C172"/>
    <mergeCell ref="D172:F172"/>
    <mergeCell ref="H172:I172"/>
    <mergeCell ref="J172:K172"/>
    <mergeCell ref="B173:C173"/>
    <mergeCell ref="D173:F173"/>
    <mergeCell ref="H173:I173"/>
    <mergeCell ref="J173:K173"/>
    <mergeCell ref="B174:C174"/>
    <mergeCell ref="D174:F174"/>
    <mergeCell ref="H174:I174"/>
    <mergeCell ref="J174:K174"/>
    <mergeCell ref="B175:C175"/>
    <mergeCell ref="D175:F175"/>
    <mergeCell ref="H175:I175"/>
    <mergeCell ref="J175:K175"/>
    <mergeCell ref="B176:C176"/>
    <mergeCell ref="D176:F176"/>
    <mergeCell ref="H176:I176"/>
    <mergeCell ref="J176:K176"/>
    <mergeCell ref="B177:C177"/>
    <mergeCell ref="D177:F177"/>
    <mergeCell ref="H177:I177"/>
    <mergeCell ref="J177:K177"/>
    <mergeCell ref="B178:C178"/>
    <mergeCell ref="D178:F178"/>
    <mergeCell ref="H178:I178"/>
    <mergeCell ref="J178:K178"/>
    <mergeCell ref="B179:C179"/>
    <mergeCell ref="D179:F179"/>
    <mergeCell ref="H179:I179"/>
    <mergeCell ref="J179:K179"/>
    <mergeCell ref="B180:C180"/>
    <mergeCell ref="D180:F180"/>
    <mergeCell ref="H180:I180"/>
    <mergeCell ref="J180:K180"/>
    <mergeCell ref="B181:C181"/>
    <mergeCell ref="D181:F181"/>
    <mergeCell ref="H181:I181"/>
    <mergeCell ref="J181:K181"/>
    <mergeCell ref="B182:C182"/>
    <mergeCell ref="D182:F182"/>
    <mergeCell ref="H182:I182"/>
    <mergeCell ref="J182:K182"/>
    <mergeCell ref="B183:C183"/>
    <mergeCell ref="D183:F183"/>
    <mergeCell ref="H183:I183"/>
    <mergeCell ref="J183:K183"/>
    <mergeCell ref="B184:C184"/>
    <mergeCell ref="D184:F184"/>
    <mergeCell ref="H184:I184"/>
    <mergeCell ref="J184:K184"/>
    <mergeCell ref="B185:C185"/>
    <mergeCell ref="D185:F185"/>
    <mergeCell ref="H185:I185"/>
    <mergeCell ref="J185:K185"/>
    <mergeCell ref="B186:C186"/>
    <mergeCell ref="D186:F186"/>
    <mergeCell ref="H186:I186"/>
    <mergeCell ref="J186:K186"/>
    <mergeCell ref="B187:C187"/>
    <mergeCell ref="D187:F187"/>
    <mergeCell ref="H187:I187"/>
    <mergeCell ref="J187:K187"/>
    <mergeCell ref="B188:C188"/>
    <mergeCell ref="D188:F188"/>
    <mergeCell ref="H188:I188"/>
    <mergeCell ref="J188:K188"/>
    <mergeCell ref="B189:C189"/>
    <mergeCell ref="D189:F189"/>
    <mergeCell ref="H189:I189"/>
    <mergeCell ref="J189:K189"/>
    <mergeCell ref="B190:C190"/>
    <mergeCell ref="D190:F190"/>
    <mergeCell ref="H190:I190"/>
    <mergeCell ref="J190:K190"/>
    <mergeCell ref="B191:C191"/>
    <mergeCell ref="D191:F191"/>
    <mergeCell ref="H191:I191"/>
    <mergeCell ref="J191:K191"/>
    <mergeCell ref="B192:C192"/>
    <mergeCell ref="D192:F192"/>
    <mergeCell ref="H192:I192"/>
    <mergeCell ref="J192:K192"/>
    <mergeCell ref="B193:C193"/>
    <mergeCell ref="D193:F193"/>
    <mergeCell ref="H193:I193"/>
    <mergeCell ref="J193:K193"/>
    <mergeCell ref="B194:C194"/>
    <mergeCell ref="D194:F194"/>
    <mergeCell ref="H194:I194"/>
    <mergeCell ref="J194:K194"/>
    <mergeCell ref="B195:C195"/>
    <mergeCell ref="D195:F195"/>
    <mergeCell ref="H195:I195"/>
    <mergeCell ref="J195:K195"/>
    <mergeCell ref="B196:C196"/>
    <mergeCell ref="D196:F196"/>
    <mergeCell ref="H196:I196"/>
    <mergeCell ref="J196:K196"/>
    <mergeCell ref="B197:C197"/>
    <mergeCell ref="D197:F197"/>
    <mergeCell ref="H197:I197"/>
    <mergeCell ref="J197:K197"/>
    <mergeCell ref="H198:K198"/>
    <mergeCell ref="A199:D199"/>
    <mergeCell ref="H199:K199"/>
    <mergeCell ref="H200:L200"/>
    <mergeCell ref="A201:L201"/>
    <mergeCell ref="A202:C202"/>
    <mergeCell ref="D202:F202"/>
    <mergeCell ref="H202:I202"/>
    <mergeCell ref="J202:K202"/>
    <mergeCell ref="B203:C203"/>
    <mergeCell ref="D203:F203"/>
    <mergeCell ref="H203:I203"/>
    <mergeCell ref="J203:K203"/>
    <mergeCell ref="B204:C204"/>
    <mergeCell ref="D204:F204"/>
    <mergeCell ref="H204:I204"/>
    <mergeCell ref="J204:K204"/>
    <mergeCell ref="B205:C205"/>
    <mergeCell ref="D205:F205"/>
    <mergeCell ref="H205:I205"/>
    <mergeCell ref="J205:K205"/>
    <mergeCell ref="B206:C206"/>
    <mergeCell ref="D206:F206"/>
    <mergeCell ref="H206:I206"/>
    <mergeCell ref="J206:K206"/>
    <mergeCell ref="B207:C207"/>
    <mergeCell ref="D207:F207"/>
    <mergeCell ref="H207:I207"/>
    <mergeCell ref="J207:K207"/>
    <mergeCell ref="B208:C208"/>
    <mergeCell ref="D208:F208"/>
    <mergeCell ref="H208:I208"/>
    <mergeCell ref="J208:K208"/>
    <mergeCell ref="H209:K209"/>
    <mergeCell ref="A210:C210"/>
    <mergeCell ref="D210:F210"/>
    <mergeCell ref="H210:I210"/>
    <mergeCell ref="J210:K210"/>
    <mergeCell ref="B211:C211"/>
    <mergeCell ref="D211:F211"/>
    <mergeCell ref="H211:I211"/>
    <mergeCell ref="J211:K211"/>
    <mergeCell ref="H212:K212"/>
    <mergeCell ref="A213:C213"/>
    <mergeCell ref="D213:F213"/>
    <mergeCell ref="H213:I213"/>
    <mergeCell ref="J213:K213"/>
    <mergeCell ref="B214:C214"/>
    <mergeCell ref="D214:F214"/>
    <mergeCell ref="H214:I214"/>
    <mergeCell ref="J214:K214"/>
    <mergeCell ref="B215:C215"/>
    <mergeCell ref="D215:F215"/>
    <mergeCell ref="H215:I215"/>
    <mergeCell ref="J215:K215"/>
    <mergeCell ref="B216:C216"/>
    <mergeCell ref="D216:F216"/>
    <mergeCell ref="H216:I216"/>
    <mergeCell ref="J216:K216"/>
    <mergeCell ref="B217:C217"/>
    <mergeCell ref="D217:F217"/>
    <mergeCell ref="H217:I217"/>
    <mergeCell ref="J217:K217"/>
    <mergeCell ref="B218:C218"/>
    <mergeCell ref="D218:F218"/>
    <mergeCell ref="H218:I218"/>
    <mergeCell ref="J218:K218"/>
    <mergeCell ref="B219:C219"/>
    <mergeCell ref="D219:F219"/>
    <mergeCell ref="H219:I219"/>
    <mergeCell ref="J219:K219"/>
    <mergeCell ref="B220:C220"/>
    <mergeCell ref="D220:F220"/>
    <mergeCell ref="H220:I220"/>
    <mergeCell ref="J220:K220"/>
    <mergeCell ref="B221:C221"/>
    <mergeCell ref="D221:F221"/>
    <mergeCell ref="H221:I221"/>
    <mergeCell ref="J221:K221"/>
    <mergeCell ref="B222:C222"/>
    <mergeCell ref="D222:F222"/>
    <mergeCell ref="H222:I222"/>
    <mergeCell ref="J222:K222"/>
    <mergeCell ref="B223:C223"/>
    <mergeCell ref="D223:F223"/>
    <mergeCell ref="H223:I223"/>
    <mergeCell ref="J223:K223"/>
    <mergeCell ref="B224:C224"/>
    <mergeCell ref="D224:F224"/>
    <mergeCell ref="H224:I224"/>
    <mergeCell ref="J224:K224"/>
    <mergeCell ref="B225:C225"/>
    <mergeCell ref="D225:F225"/>
    <mergeCell ref="H225:I225"/>
    <mergeCell ref="J225:K225"/>
    <mergeCell ref="B226:C226"/>
    <mergeCell ref="D226:F226"/>
    <mergeCell ref="H226:I226"/>
    <mergeCell ref="J226:K226"/>
    <mergeCell ref="B227:C227"/>
    <mergeCell ref="D227:F227"/>
    <mergeCell ref="H227:I227"/>
    <mergeCell ref="J227:K227"/>
    <mergeCell ref="B228:C228"/>
    <mergeCell ref="D228:F228"/>
    <mergeCell ref="H228:I228"/>
    <mergeCell ref="J228:K228"/>
    <mergeCell ref="B229:C229"/>
    <mergeCell ref="D229:F229"/>
    <mergeCell ref="H229:I229"/>
    <mergeCell ref="J229:K229"/>
    <mergeCell ref="B230:C230"/>
    <mergeCell ref="D230:F230"/>
    <mergeCell ref="H230:I230"/>
    <mergeCell ref="J230:K230"/>
    <mergeCell ref="B231:C231"/>
    <mergeCell ref="D231:F231"/>
    <mergeCell ref="H231:I231"/>
    <mergeCell ref="J231:K231"/>
    <mergeCell ref="B232:C232"/>
    <mergeCell ref="D232:F232"/>
    <mergeCell ref="H232:I232"/>
    <mergeCell ref="J232:K232"/>
    <mergeCell ref="B233:C233"/>
    <mergeCell ref="D233:F233"/>
    <mergeCell ref="H233:I233"/>
    <mergeCell ref="J233:K233"/>
    <mergeCell ref="B234:C234"/>
    <mergeCell ref="D234:F234"/>
    <mergeCell ref="H234:I234"/>
    <mergeCell ref="J234:K234"/>
    <mergeCell ref="B235:C235"/>
    <mergeCell ref="D235:F235"/>
    <mergeCell ref="H235:I235"/>
    <mergeCell ref="J235:K235"/>
    <mergeCell ref="B236:C236"/>
    <mergeCell ref="D236:F236"/>
    <mergeCell ref="H236:I236"/>
    <mergeCell ref="J236:K236"/>
    <mergeCell ref="B237:C237"/>
    <mergeCell ref="D237:F237"/>
    <mergeCell ref="H237:I237"/>
    <mergeCell ref="J237:K237"/>
    <mergeCell ref="B238:C238"/>
    <mergeCell ref="D238:F238"/>
    <mergeCell ref="H238:I238"/>
    <mergeCell ref="J238:K238"/>
    <mergeCell ref="B239:C239"/>
    <mergeCell ref="D239:F239"/>
    <mergeCell ref="H239:I239"/>
    <mergeCell ref="J239:K239"/>
    <mergeCell ref="B240:C240"/>
    <mergeCell ref="D240:F240"/>
    <mergeCell ref="H240:I240"/>
    <mergeCell ref="J240:K240"/>
    <mergeCell ref="B241:C241"/>
    <mergeCell ref="D241:F241"/>
    <mergeCell ref="H241:I241"/>
    <mergeCell ref="J241:K241"/>
    <mergeCell ref="B242:C242"/>
    <mergeCell ref="D242:F242"/>
    <mergeCell ref="H242:I242"/>
    <mergeCell ref="J242:K242"/>
    <mergeCell ref="B243:C243"/>
    <mergeCell ref="D243:F243"/>
    <mergeCell ref="H243:I243"/>
    <mergeCell ref="J243:K243"/>
    <mergeCell ref="H244:K244"/>
    <mergeCell ref="A245:D245"/>
    <mergeCell ref="H245:K245"/>
    <mergeCell ref="H246:L246"/>
    <mergeCell ref="A247:L247"/>
    <mergeCell ref="A248:C248"/>
    <mergeCell ref="D248:F248"/>
    <mergeCell ref="H248:I248"/>
    <mergeCell ref="J248:K248"/>
    <mergeCell ref="B249:C249"/>
    <mergeCell ref="D249:F249"/>
    <mergeCell ref="H249:I249"/>
    <mergeCell ref="J249:K249"/>
    <mergeCell ref="B250:C250"/>
    <mergeCell ref="D250:F250"/>
    <mergeCell ref="H250:I250"/>
    <mergeCell ref="J250:K250"/>
    <mergeCell ref="B251:C251"/>
    <mergeCell ref="D251:F251"/>
    <mergeCell ref="H251:I251"/>
    <mergeCell ref="J251:K251"/>
    <mergeCell ref="B252:C252"/>
    <mergeCell ref="D252:F252"/>
    <mergeCell ref="H252:I252"/>
    <mergeCell ref="J252:K252"/>
    <mergeCell ref="B253:C253"/>
    <mergeCell ref="D253:F253"/>
    <mergeCell ref="H253:I253"/>
    <mergeCell ref="J253:K253"/>
    <mergeCell ref="H254:K254"/>
    <mergeCell ref="A255:C255"/>
    <mergeCell ref="D255:F255"/>
    <mergeCell ref="H255:I255"/>
    <mergeCell ref="J255:K255"/>
    <mergeCell ref="B256:C256"/>
    <mergeCell ref="D256:F256"/>
    <mergeCell ref="H256:I256"/>
    <mergeCell ref="J256:K256"/>
    <mergeCell ref="H257:K257"/>
    <mergeCell ref="A258:C258"/>
    <mergeCell ref="D258:F258"/>
    <mergeCell ref="H258:I258"/>
    <mergeCell ref="J258:K258"/>
    <mergeCell ref="B259:C259"/>
    <mergeCell ref="D259:F259"/>
    <mergeCell ref="H259:I259"/>
    <mergeCell ref="J259:K259"/>
    <mergeCell ref="B260:C260"/>
    <mergeCell ref="D260:F260"/>
    <mergeCell ref="H260:I260"/>
    <mergeCell ref="J260:K260"/>
    <mergeCell ref="B261:C261"/>
    <mergeCell ref="D261:F261"/>
    <mergeCell ref="H261:I261"/>
    <mergeCell ref="J261:K261"/>
    <mergeCell ref="B262:C262"/>
    <mergeCell ref="D262:F262"/>
    <mergeCell ref="H262:I262"/>
    <mergeCell ref="J262:K262"/>
    <mergeCell ref="B263:C263"/>
    <mergeCell ref="D263:F263"/>
    <mergeCell ref="H263:I263"/>
    <mergeCell ref="J263:K263"/>
    <mergeCell ref="B264:C264"/>
    <mergeCell ref="D264:F264"/>
    <mergeCell ref="H264:I264"/>
    <mergeCell ref="J264:K264"/>
    <mergeCell ref="B265:C265"/>
    <mergeCell ref="D265:F265"/>
    <mergeCell ref="H265:I265"/>
    <mergeCell ref="J265:K265"/>
    <mergeCell ref="B266:C266"/>
    <mergeCell ref="D266:F266"/>
    <mergeCell ref="H266:I266"/>
    <mergeCell ref="J266:K266"/>
    <mergeCell ref="B267:C267"/>
    <mergeCell ref="D267:F267"/>
    <mergeCell ref="H267:I267"/>
    <mergeCell ref="J267:K267"/>
    <mergeCell ref="B268:C268"/>
    <mergeCell ref="D268:F268"/>
    <mergeCell ref="H268:I268"/>
    <mergeCell ref="J268:K268"/>
    <mergeCell ref="B269:C269"/>
    <mergeCell ref="D269:F269"/>
    <mergeCell ref="H269:I269"/>
    <mergeCell ref="J269:K269"/>
    <mergeCell ref="B270:C270"/>
    <mergeCell ref="D270:F270"/>
    <mergeCell ref="H270:I270"/>
    <mergeCell ref="J270:K270"/>
    <mergeCell ref="B271:C271"/>
    <mergeCell ref="D271:F271"/>
    <mergeCell ref="H271:I271"/>
    <mergeCell ref="J271:K271"/>
    <mergeCell ref="B272:C272"/>
    <mergeCell ref="D272:F272"/>
    <mergeCell ref="H272:I272"/>
    <mergeCell ref="J272:K272"/>
    <mergeCell ref="B273:C273"/>
    <mergeCell ref="D273:F273"/>
    <mergeCell ref="H273:I273"/>
    <mergeCell ref="J273:K273"/>
    <mergeCell ref="B274:C274"/>
    <mergeCell ref="D274:F274"/>
    <mergeCell ref="H274:I274"/>
    <mergeCell ref="J274:K274"/>
    <mergeCell ref="B275:C275"/>
    <mergeCell ref="D275:F275"/>
    <mergeCell ref="H275:I275"/>
    <mergeCell ref="J275:K275"/>
    <mergeCell ref="B276:C276"/>
    <mergeCell ref="D276:F276"/>
    <mergeCell ref="H276:I276"/>
    <mergeCell ref="J276:K276"/>
    <mergeCell ref="B277:C277"/>
    <mergeCell ref="D277:F277"/>
    <mergeCell ref="H277:I277"/>
    <mergeCell ref="J277:K277"/>
    <mergeCell ref="B278:C278"/>
    <mergeCell ref="D278:F278"/>
    <mergeCell ref="H278:I278"/>
    <mergeCell ref="J278:K278"/>
    <mergeCell ref="B279:C279"/>
    <mergeCell ref="D279:F279"/>
    <mergeCell ref="H279:I279"/>
    <mergeCell ref="J279:K279"/>
    <mergeCell ref="B280:C280"/>
    <mergeCell ref="D280:F280"/>
    <mergeCell ref="H280:I280"/>
    <mergeCell ref="J280:K280"/>
    <mergeCell ref="B281:C281"/>
    <mergeCell ref="D281:F281"/>
    <mergeCell ref="H281:I281"/>
    <mergeCell ref="J281:K281"/>
    <mergeCell ref="B282:C282"/>
    <mergeCell ref="D282:F282"/>
    <mergeCell ref="H282:I282"/>
    <mergeCell ref="J282:K282"/>
    <mergeCell ref="B283:C283"/>
    <mergeCell ref="D283:F283"/>
    <mergeCell ref="H283:I283"/>
    <mergeCell ref="J283:K283"/>
    <mergeCell ref="B284:C284"/>
    <mergeCell ref="D284:F284"/>
    <mergeCell ref="H284:I284"/>
    <mergeCell ref="J284:K284"/>
    <mergeCell ref="B285:C285"/>
    <mergeCell ref="D285:F285"/>
    <mergeCell ref="H285:I285"/>
    <mergeCell ref="J285:K285"/>
    <mergeCell ref="B286:C286"/>
    <mergeCell ref="D286:F286"/>
    <mergeCell ref="H286:I286"/>
    <mergeCell ref="J286:K286"/>
    <mergeCell ref="B287:C287"/>
    <mergeCell ref="D287:F287"/>
    <mergeCell ref="H287:I287"/>
    <mergeCell ref="J287:K287"/>
    <mergeCell ref="B288:C288"/>
    <mergeCell ref="D288:F288"/>
    <mergeCell ref="H288:I288"/>
    <mergeCell ref="J288:K288"/>
    <mergeCell ref="B289:C289"/>
    <mergeCell ref="D289:F289"/>
    <mergeCell ref="H289:I289"/>
    <mergeCell ref="J289:K289"/>
    <mergeCell ref="B290:C290"/>
    <mergeCell ref="D290:F290"/>
    <mergeCell ref="H290:I290"/>
    <mergeCell ref="J290:K290"/>
    <mergeCell ref="B291:C291"/>
    <mergeCell ref="D291:F291"/>
    <mergeCell ref="H291:I291"/>
    <mergeCell ref="J291:K291"/>
    <mergeCell ref="B292:C292"/>
    <mergeCell ref="D292:F292"/>
    <mergeCell ref="H292:I292"/>
    <mergeCell ref="J292:K292"/>
    <mergeCell ref="H293:K293"/>
    <mergeCell ref="A294:D294"/>
    <mergeCell ref="H294:K294"/>
    <mergeCell ref="H295:L295"/>
    <mergeCell ref="A296:L296"/>
    <mergeCell ref="A297:C297"/>
    <mergeCell ref="D297:F297"/>
    <mergeCell ref="H297:I297"/>
    <mergeCell ref="J297:K297"/>
    <mergeCell ref="B298:C298"/>
    <mergeCell ref="D298:F298"/>
    <mergeCell ref="H298:I298"/>
    <mergeCell ref="J298:K298"/>
    <mergeCell ref="B299:C299"/>
    <mergeCell ref="D299:F299"/>
    <mergeCell ref="H299:I299"/>
    <mergeCell ref="J299:K299"/>
    <mergeCell ref="H300:K300"/>
    <mergeCell ref="A301:C301"/>
    <mergeCell ref="D301:F301"/>
    <mergeCell ref="H301:I301"/>
    <mergeCell ref="J301:K301"/>
    <mergeCell ref="B302:C302"/>
    <mergeCell ref="D302:F302"/>
    <mergeCell ref="H302:I302"/>
    <mergeCell ref="J302:K302"/>
    <mergeCell ref="B303:C303"/>
    <mergeCell ref="D303:F303"/>
    <mergeCell ref="H303:I303"/>
    <mergeCell ref="J303:K303"/>
    <mergeCell ref="B304:C304"/>
    <mergeCell ref="D304:F304"/>
    <mergeCell ref="H304:I304"/>
    <mergeCell ref="J304:K304"/>
    <mergeCell ref="B305:C305"/>
    <mergeCell ref="D305:F305"/>
    <mergeCell ref="H305:I305"/>
    <mergeCell ref="J305:K305"/>
    <mergeCell ref="B306:C306"/>
    <mergeCell ref="D306:F306"/>
    <mergeCell ref="H306:I306"/>
    <mergeCell ref="J306:K306"/>
    <mergeCell ref="B307:C307"/>
    <mergeCell ref="D307:F307"/>
    <mergeCell ref="H307:I307"/>
    <mergeCell ref="J307:K307"/>
    <mergeCell ref="B308:C308"/>
    <mergeCell ref="D308:F308"/>
    <mergeCell ref="H308:I308"/>
    <mergeCell ref="J308:K308"/>
    <mergeCell ref="B309:C309"/>
    <mergeCell ref="D309:F309"/>
    <mergeCell ref="H309:I309"/>
    <mergeCell ref="J309:K309"/>
    <mergeCell ref="B310:C310"/>
    <mergeCell ref="D310:F310"/>
    <mergeCell ref="H310:I310"/>
    <mergeCell ref="J310:K310"/>
    <mergeCell ref="B311:C311"/>
    <mergeCell ref="D311:F311"/>
    <mergeCell ref="H311:I311"/>
    <mergeCell ref="J311:K311"/>
    <mergeCell ref="B312:C312"/>
    <mergeCell ref="D312:F312"/>
    <mergeCell ref="H312:I312"/>
    <mergeCell ref="J312:K312"/>
    <mergeCell ref="B313:C313"/>
    <mergeCell ref="D313:F313"/>
    <mergeCell ref="H313:I313"/>
    <mergeCell ref="J313:K313"/>
    <mergeCell ref="B314:C314"/>
    <mergeCell ref="D314:F314"/>
    <mergeCell ref="H314:I314"/>
    <mergeCell ref="J314:K314"/>
    <mergeCell ref="B315:C315"/>
    <mergeCell ref="D315:F315"/>
    <mergeCell ref="H315:I315"/>
    <mergeCell ref="J315:K315"/>
    <mergeCell ref="B316:C316"/>
    <mergeCell ref="D316:F316"/>
    <mergeCell ref="H316:I316"/>
    <mergeCell ref="J316:K316"/>
    <mergeCell ref="B317:C317"/>
    <mergeCell ref="D317:F317"/>
    <mergeCell ref="H317:I317"/>
    <mergeCell ref="J317:K317"/>
    <mergeCell ref="B318:C318"/>
    <mergeCell ref="D318:F318"/>
    <mergeCell ref="H318:I318"/>
    <mergeCell ref="J318:K318"/>
    <mergeCell ref="B319:C319"/>
    <mergeCell ref="D319:F319"/>
    <mergeCell ref="H319:I319"/>
    <mergeCell ref="J319:K319"/>
    <mergeCell ref="B320:C320"/>
    <mergeCell ref="D320:F320"/>
    <mergeCell ref="H320:I320"/>
    <mergeCell ref="J320:K320"/>
    <mergeCell ref="B321:C321"/>
    <mergeCell ref="D321:F321"/>
    <mergeCell ref="H321:I321"/>
    <mergeCell ref="J321:K321"/>
    <mergeCell ref="B322:C322"/>
    <mergeCell ref="D322:F322"/>
    <mergeCell ref="H322:I322"/>
    <mergeCell ref="J322:K322"/>
    <mergeCell ref="B323:C323"/>
    <mergeCell ref="D323:F323"/>
    <mergeCell ref="H323:I323"/>
    <mergeCell ref="J323:K323"/>
    <mergeCell ref="H324:K324"/>
    <mergeCell ref="H325:K325"/>
    <mergeCell ref="H327:L327"/>
    <mergeCell ref="A328:L328"/>
    <mergeCell ref="A329:C329"/>
    <mergeCell ref="D329:F329"/>
    <mergeCell ref="H329:I329"/>
    <mergeCell ref="J329:K329"/>
    <mergeCell ref="B330:C330"/>
    <mergeCell ref="D330:F330"/>
    <mergeCell ref="H330:I330"/>
    <mergeCell ref="J330:K330"/>
    <mergeCell ref="B331:C331"/>
    <mergeCell ref="D331:F331"/>
    <mergeCell ref="H331:I331"/>
    <mergeCell ref="J331:K331"/>
    <mergeCell ref="B332:C332"/>
    <mergeCell ref="D332:F332"/>
    <mergeCell ref="H332:I332"/>
    <mergeCell ref="J332:K332"/>
    <mergeCell ref="B333:C333"/>
    <mergeCell ref="D333:F333"/>
    <mergeCell ref="H333:I333"/>
    <mergeCell ref="J333:K333"/>
    <mergeCell ref="B334:C334"/>
    <mergeCell ref="D334:F334"/>
    <mergeCell ref="H334:I334"/>
    <mergeCell ref="J334:K334"/>
    <mergeCell ref="B335:C335"/>
    <mergeCell ref="D335:F335"/>
    <mergeCell ref="H335:I335"/>
    <mergeCell ref="J335:K335"/>
    <mergeCell ref="B336:C336"/>
    <mergeCell ref="D336:F336"/>
    <mergeCell ref="H336:I336"/>
    <mergeCell ref="J336:K336"/>
    <mergeCell ref="B337:C337"/>
    <mergeCell ref="D337:F337"/>
    <mergeCell ref="H337:I337"/>
    <mergeCell ref="J337:K337"/>
    <mergeCell ref="H338:K338"/>
    <mergeCell ref="A339:C339"/>
    <mergeCell ref="D339:F339"/>
    <mergeCell ref="H339:I339"/>
    <mergeCell ref="J339:K339"/>
    <mergeCell ref="B340:C340"/>
    <mergeCell ref="D340:F340"/>
    <mergeCell ref="H340:I340"/>
    <mergeCell ref="J340:K340"/>
    <mergeCell ref="B341:C341"/>
    <mergeCell ref="D341:F341"/>
    <mergeCell ref="H341:I341"/>
    <mergeCell ref="J341:K341"/>
    <mergeCell ref="B342:C342"/>
    <mergeCell ref="D342:F342"/>
    <mergeCell ref="H342:I342"/>
    <mergeCell ref="J342:K342"/>
    <mergeCell ref="B343:C343"/>
    <mergeCell ref="D343:F343"/>
    <mergeCell ref="H343:I343"/>
    <mergeCell ref="J343:K343"/>
    <mergeCell ref="B344:C344"/>
    <mergeCell ref="D344:F344"/>
    <mergeCell ref="H344:I344"/>
    <mergeCell ref="J344:K344"/>
    <mergeCell ref="B345:C345"/>
    <mergeCell ref="D345:F345"/>
    <mergeCell ref="H345:I345"/>
    <mergeCell ref="J345:K345"/>
    <mergeCell ref="B346:C346"/>
    <mergeCell ref="D346:F346"/>
    <mergeCell ref="H346:I346"/>
    <mergeCell ref="J346:K346"/>
    <mergeCell ref="B347:C347"/>
    <mergeCell ref="D347:F347"/>
    <mergeCell ref="H347:I347"/>
    <mergeCell ref="J347:K347"/>
    <mergeCell ref="B348:C348"/>
    <mergeCell ref="D348:F348"/>
    <mergeCell ref="H348:I348"/>
    <mergeCell ref="J348:K348"/>
    <mergeCell ref="B349:C349"/>
    <mergeCell ref="D349:F349"/>
    <mergeCell ref="H349:I349"/>
    <mergeCell ref="J349:K349"/>
    <mergeCell ref="B350:C350"/>
    <mergeCell ref="D350:F350"/>
    <mergeCell ref="H350:I350"/>
    <mergeCell ref="J350:K350"/>
    <mergeCell ref="B351:C351"/>
    <mergeCell ref="D351:F351"/>
    <mergeCell ref="H351:I351"/>
    <mergeCell ref="J351:K351"/>
    <mergeCell ref="B352:C352"/>
    <mergeCell ref="D352:F352"/>
    <mergeCell ref="H352:I352"/>
    <mergeCell ref="J352:K352"/>
    <mergeCell ref="B353:C353"/>
    <mergeCell ref="D353:F353"/>
    <mergeCell ref="H353:I353"/>
    <mergeCell ref="J353:K353"/>
    <mergeCell ref="B354:C354"/>
    <mergeCell ref="D354:F354"/>
    <mergeCell ref="H354:I354"/>
    <mergeCell ref="J354:K354"/>
    <mergeCell ref="B355:C355"/>
    <mergeCell ref="D355:F355"/>
    <mergeCell ref="H355:I355"/>
    <mergeCell ref="J355:K355"/>
    <mergeCell ref="B356:C356"/>
    <mergeCell ref="D356:F356"/>
    <mergeCell ref="H356:I356"/>
    <mergeCell ref="J356:K356"/>
    <mergeCell ref="B357:C357"/>
    <mergeCell ref="D357:F357"/>
    <mergeCell ref="H357:I357"/>
    <mergeCell ref="J357:K357"/>
    <mergeCell ref="B358:C358"/>
    <mergeCell ref="D358:F358"/>
    <mergeCell ref="H358:I358"/>
    <mergeCell ref="J358:K358"/>
    <mergeCell ref="B359:C359"/>
    <mergeCell ref="D359:F359"/>
    <mergeCell ref="H359:I359"/>
    <mergeCell ref="J359:K359"/>
    <mergeCell ref="B360:C360"/>
    <mergeCell ref="D360:F360"/>
    <mergeCell ref="H360:I360"/>
    <mergeCell ref="J360:K360"/>
    <mergeCell ref="B361:C361"/>
    <mergeCell ref="D361:F361"/>
    <mergeCell ref="H361:I361"/>
    <mergeCell ref="J361:K361"/>
    <mergeCell ref="B362:C362"/>
    <mergeCell ref="D362:F362"/>
    <mergeCell ref="H362:I362"/>
    <mergeCell ref="J362:K362"/>
    <mergeCell ref="B363:C363"/>
    <mergeCell ref="D363:F363"/>
    <mergeCell ref="H363:I363"/>
    <mergeCell ref="J363:K363"/>
    <mergeCell ref="B364:C364"/>
    <mergeCell ref="D364:F364"/>
    <mergeCell ref="H364:I364"/>
    <mergeCell ref="J364:K364"/>
    <mergeCell ref="B365:C365"/>
    <mergeCell ref="D365:F365"/>
    <mergeCell ref="H365:I365"/>
    <mergeCell ref="J365:K365"/>
    <mergeCell ref="B366:C366"/>
    <mergeCell ref="D366:F366"/>
    <mergeCell ref="H366:I366"/>
    <mergeCell ref="J366:K366"/>
    <mergeCell ref="B367:C367"/>
    <mergeCell ref="D367:F367"/>
    <mergeCell ref="H367:I367"/>
    <mergeCell ref="J367:K367"/>
    <mergeCell ref="B368:C368"/>
    <mergeCell ref="D368:F368"/>
    <mergeCell ref="H368:I368"/>
    <mergeCell ref="J368:K368"/>
    <mergeCell ref="B369:C369"/>
    <mergeCell ref="D369:F369"/>
    <mergeCell ref="H369:I369"/>
    <mergeCell ref="J369:K369"/>
    <mergeCell ref="B370:C370"/>
    <mergeCell ref="D370:F370"/>
    <mergeCell ref="H370:I370"/>
    <mergeCell ref="J370:K370"/>
    <mergeCell ref="B371:C371"/>
    <mergeCell ref="D371:F371"/>
    <mergeCell ref="H371:I371"/>
    <mergeCell ref="J371:K371"/>
    <mergeCell ref="B372:C372"/>
    <mergeCell ref="D372:F372"/>
    <mergeCell ref="H372:I372"/>
    <mergeCell ref="J372:K372"/>
    <mergeCell ref="B373:C373"/>
    <mergeCell ref="D373:F373"/>
    <mergeCell ref="H373:I373"/>
    <mergeCell ref="J373:K373"/>
    <mergeCell ref="B374:C374"/>
    <mergeCell ref="D374:F374"/>
    <mergeCell ref="H374:I374"/>
    <mergeCell ref="J374:K374"/>
    <mergeCell ref="B375:C375"/>
    <mergeCell ref="D375:F375"/>
    <mergeCell ref="H375:I375"/>
    <mergeCell ref="J375:K375"/>
    <mergeCell ref="B376:C376"/>
    <mergeCell ref="D376:F376"/>
    <mergeCell ref="H376:I376"/>
    <mergeCell ref="J376:K376"/>
    <mergeCell ref="B377:C377"/>
    <mergeCell ref="D377:F377"/>
    <mergeCell ref="H377:I377"/>
    <mergeCell ref="J377:K377"/>
    <mergeCell ref="B378:C378"/>
    <mergeCell ref="D378:F378"/>
    <mergeCell ref="H378:I378"/>
    <mergeCell ref="J378:K378"/>
    <mergeCell ref="B379:C379"/>
    <mergeCell ref="D379:F379"/>
    <mergeCell ref="H379:I379"/>
    <mergeCell ref="J379:K379"/>
    <mergeCell ref="B380:C380"/>
    <mergeCell ref="D380:F380"/>
    <mergeCell ref="H380:I380"/>
    <mergeCell ref="J380:K380"/>
    <mergeCell ref="B381:C381"/>
    <mergeCell ref="D381:F381"/>
    <mergeCell ref="H381:I381"/>
    <mergeCell ref="J381:K381"/>
    <mergeCell ref="B382:C382"/>
    <mergeCell ref="D382:F382"/>
    <mergeCell ref="H382:I382"/>
    <mergeCell ref="J382:K382"/>
    <mergeCell ref="B383:C383"/>
    <mergeCell ref="D383:F383"/>
    <mergeCell ref="H383:I383"/>
    <mergeCell ref="J383:K383"/>
    <mergeCell ref="B384:C384"/>
    <mergeCell ref="D384:F384"/>
    <mergeCell ref="H384:I384"/>
    <mergeCell ref="J384:K384"/>
    <mergeCell ref="B385:C385"/>
    <mergeCell ref="D385:F385"/>
    <mergeCell ref="H385:I385"/>
    <mergeCell ref="J385:K385"/>
    <mergeCell ref="B386:C386"/>
    <mergeCell ref="D386:F386"/>
    <mergeCell ref="H386:I386"/>
    <mergeCell ref="J386:K386"/>
    <mergeCell ref="B387:C387"/>
    <mergeCell ref="D387:F387"/>
    <mergeCell ref="H387:I387"/>
    <mergeCell ref="J387:K387"/>
    <mergeCell ref="B388:C388"/>
    <mergeCell ref="D388:F388"/>
    <mergeCell ref="H388:I388"/>
    <mergeCell ref="J388:K388"/>
    <mergeCell ref="B389:C389"/>
    <mergeCell ref="D389:F389"/>
    <mergeCell ref="H389:I389"/>
    <mergeCell ref="J389:K389"/>
    <mergeCell ref="B390:C390"/>
    <mergeCell ref="D390:F390"/>
    <mergeCell ref="H390:I390"/>
    <mergeCell ref="J390:K390"/>
    <mergeCell ref="B391:C391"/>
    <mergeCell ref="D391:F391"/>
    <mergeCell ref="H391:I391"/>
    <mergeCell ref="J391:K391"/>
    <mergeCell ref="B392:C392"/>
    <mergeCell ref="D392:F392"/>
    <mergeCell ref="H392:I392"/>
    <mergeCell ref="J392:K392"/>
    <mergeCell ref="B393:C393"/>
    <mergeCell ref="D393:F393"/>
    <mergeCell ref="H393:I393"/>
    <mergeCell ref="J393:K393"/>
    <mergeCell ref="B394:C394"/>
    <mergeCell ref="D394:F394"/>
    <mergeCell ref="H394:I394"/>
    <mergeCell ref="J394:K394"/>
    <mergeCell ref="B395:C395"/>
    <mergeCell ref="D395:F395"/>
    <mergeCell ref="H395:I395"/>
    <mergeCell ref="J395:K395"/>
    <mergeCell ref="B396:C396"/>
    <mergeCell ref="D396:F396"/>
    <mergeCell ref="H396:I396"/>
    <mergeCell ref="J396:K396"/>
    <mergeCell ref="B397:C397"/>
    <mergeCell ref="D397:F397"/>
    <mergeCell ref="H397:I397"/>
    <mergeCell ref="J397:K397"/>
    <mergeCell ref="B398:C398"/>
    <mergeCell ref="D398:F398"/>
    <mergeCell ref="H398:I398"/>
    <mergeCell ref="J398:K398"/>
    <mergeCell ref="B399:C399"/>
    <mergeCell ref="D399:F399"/>
    <mergeCell ref="H399:I399"/>
    <mergeCell ref="J399:K399"/>
    <mergeCell ref="B400:C400"/>
    <mergeCell ref="D400:F400"/>
    <mergeCell ref="H400:I400"/>
    <mergeCell ref="J400:K400"/>
    <mergeCell ref="B401:C401"/>
    <mergeCell ref="D401:F401"/>
    <mergeCell ref="H401:I401"/>
    <mergeCell ref="J401:K401"/>
    <mergeCell ref="B402:C402"/>
    <mergeCell ref="D402:F402"/>
    <mergeCell ref="H402:I402"/>
    <mergeCell ref="J402:K402"/>
    <mergeCell ref="B403:C403"/>
    <mergeCell ref="D403:F403"/>
    <mergeCell ref="H403:I403"/>
    <mergeCell ref="J403:K403"/>
    <mergeCell ref="B404:C404"/>
    <mergeCell ref="D404:F404"/>
    <mergeCell ref="H404:I404"/>
    <mergeCell ref="J404:K404"/>
    <mergeCell ref="H405:K405"/>
    <mergeCell ref="A406:D406"/>
    <mergeCell ref="H406:K406"/>
    <mergeCell ref="H407:L407"/>
    <mergeCell ref="A408:L408"/>
    <mergeCell ref="A409:C409"/>
    <mergeCell ref="D409:F409"/>
    <mergeCell ref="H409:I409"/>
    <mergeCell ref="J409:K409"/>
    <mergeCell ref="B410:C410"/>
    <mergeCell ref="D410:F410"/>
    <mergeCell ref="H410:I410"/>
    <mergeCell ref="J410:K410"/>
    <mergeCell ref="B411:C411"/>
    <mergeCell ref="D411:F411"/>
    <mergeCell ref="H411:I411"/>
    <mergeCell ref="J411:K411"/>
    <mergeCell ref="H412:K412"/>
    <mergeCell ref="A413:C413"/>
    <mergeCell ref="D413:F413"/>
    <mergeCell ref="H413:I413"/>
    <mergeCell ref="J413:K413"/>
    <mergeCell ref="B414:C414"/>
    <mergeCell ref="D414:F414"/>
    <mergeCell ref="H414:I414"/>
    <mergeCell ref="J414:K414"/>
    <mergeCell ref="B415:C415"/>
    <mergeCell ref="D415:F415"/>
    <mergeCell ref="H415:I415"/>
    <mergeCell ref="J415:K415"/>
    <mergeCell ref="B416:C416"/>
    <mergeCell ref="D416:F416"/>
    <mergeCell ref="H416:I416"/>
    <mergeCell ref="J416:K416"/>
    <mergeCell ref="B417:C417"/>
    <mergeCell ref="D417:F417"/>
    <mergeCell ref="H417:I417"/>
    <mergeCell ref="J417:K417"/>
    <mergeCell ref="B418:C418"/>
    <mergeCell ref="D418:F418"/>
    <mergeCell ref="H418:I418"/>
    <mergeCell ref="J418:K418"/>
    <mergeCell ref="B419:C419"/>
    <mergeCell ref="D419:F419"/>
    <mergeCell ref="H419:I419"/>
    <mergeCell ref="J419:K419"/>
    <mergeCell ref="B420:C420"/>
    <mergeCell ref="D420:F420"/>
    <mergeCell ref="H420:I420"/>
    <mergeCell ref="J420:K420"/>
    <mergeCell ref="B421:C421"/>
    <mergeCell ref="D421:F421"/>
    <mergeCell ref="H421:I421"/>
    <mergeCell ref="J421:K421"/>
    <mergeCell ref="B422:C422"/>
    <mergeCell ref="D422:F422"/>
    <mergeCell ref="H422:I422"/>
    <mergeCell ref="J422:K422"/>
    <mergeCell ref="B423:C423"/>
    <mergeCell ref="D423:F423"/>
    <mergeCell ref="H423:I423"/>
    <mergeCell ref="J423:K423"/>
    <mergeCell ref="B424:C424"/>
    <mergeCell ref="D424:F424"/>
    <mergeCell ref="H424:I424"/>
    <mergeCell ref="J424:K424"/>
    <mergeCell ref="B425:C425"/>
    <mergeCell ref="D425:F425"/>
    <mergeCell ref="H425:I425"/>
    <mergeCell ref="J425:K425"/>
    <mergeCell ref="B426:C426"/>
    <mergeCell ref="D426:F426"/>
    <mergeCell ref="H426:I426"/>
    <mergeCell ref="J426:K426"/>
    <mergeCell ref="B427:C427"/>
    <mergeCell ref="D427:F427"/>
    <mergeCell ref="H427:I427"/>
    <mergeCell ref="J427:K427"/>
    <mergeCell ref="B428:C428"/>
    <mergeCell ref="D428:F428"/>
    <mergeCell ref="H428:I428"/>
    <mergeCell ref="J428:K428"/>
    <mergeCell ref="B429:C429"/>
    <mergeCell ref="D429:F429"/>
    <mergeCell ref="H429:I429"/>
    <mergeCell ref="J429:K429"/>
    <mergeCell ref="B430:C430"/>
    <mergeCell ref="D430:F430"/>
    <mergeCell ref="H430:I430"/>
    <mergeCell ref="J430:K430"/>
    <mergeCell ref="B431:C431"/>
    <mergeCell ref="D431:F431"/>
    <mergeCell ref="H431:I431"/>
    <mergeCell ref="J431:K431"/>
    <mergeCell ref="B432:C432"/>
    <mergeCell ref="D432:F432"/>
    <mergeCell ref="H432:I432"/>
    <mergeCell ref="J432:K432"/>
    <mergeCell ref="B433:C433"/>
    <mergeCell ref="D433:F433"/>
    <mergeCell ref="H433:I433"/>
    <mergeCell ref="J433:K433"/>
    <mergeCell ref="B434:C434"/>
    <mergeCell ref="D434:F434"/>
    <mergeCell ref="H434:I434"/>
    <mergeCell ref="J434:K434"/>
    <mergeCell ref="B435:C435"/>
    <mergeCell ref="D435:F435"/>
    <mergeCell ref="H435:I435"/>
    <mergeCell ref="J435:K435"/>
    <mergeCell ref="H436:K436"/>
    <mergeCell ref="H437:K437"/>
    <mergeCell ref="H439:L439"/>
    <mergeCell ref="A440:L440"/>
    <mergeCell ref="A441:C441"/>
    <mergeCell ref="D441:F441"/>
    <mergeCell ref="H441:I441"/>
    <mergeCell ref="J441:K441"/>
    <mergeCell ref="B442:C442"/>
    <mergeCell ref="D442:F442"/>
    <mergeCell ref="H442:I442"/>
    <mergeCell ref="J442:K442"/>
    <mergeCell ref="B443:C443"/>
    <mergeCell ref="D443:F443"/>
    <mergeCell ref="H443:I443"/>
    <mergeCell ref="J443:K443"/>
    <mergeCell ref="B444:C444"/>
    <mergeCell ref="D444:F444"/>
    <mergeCell ref="H444:I444"/>
    <mergeCell ref="J444:K444"/>
    <mergeCell ref="H445:K445"/>
    <mergeCell ref="H446:K446"/>
    <mergeCell ref="H448:L448"/>
    <mergeCell ref="A449:L449"/>
    <mergeCell ref="A450:C450"/>
    <mergeCell ref="D450:F450"/>
    <mergeCell ref="H450:I450"/>
    <mergeCell ref="J450:K450"/>
    <mergeCell ref="B451:C451"/>
    <mergeCell ref="D451:F451"/>
    <mergeCell ref="H451:I451"/>
    <mergeCell ref="J451:K451"/>
    <mergeCell ref="B452:C452"/>
    <mergeCell ref="D452:F452"/>
    <mergeCell ref="H452:I452"/>
    <mergeCell ref="J452:K452"/>
    <mergeCell ref="B453:C453"/>
    <mergeCell ref="D453:F453"/>
    <mergeCell ref="H453:I453"/>
    <mergeCell ref="J453:K453"/>
    <mergeCell ref="H454:K454"/>
    <mergeCell ref="H455:K455"/>
    <mergeCell ref="H457:L457"/>
    <mergeCell ref="A458:L458"/>
    <mergeCell ref="A459:C459"/>
    <mergeCell ref="D459:F459"/>
    <mergeCell ref="H459:I459"/>
    <mergeCell ref="J459:K459"/>
    <mergeCell ref="B460:C460"/>
    <mergeCell ref="D460:F460"/>
    <mergeCell ref="H460:I460"/>
    <mergeCell ref="J460:K460"/>
    <mergeCell ref="B461:C461"/>
    <mergeCell ref="D461:F461"/>
    <mergeCell ref="H461:I461"/>
    <mergeCell ref="J461:K461"/>
    <mergeCell ref="B462:C462"/>
    <mergeCell ref="D462:F462"/>
    <mergeCell ref="H462:I462"/>
    <mergeCell ref="J462:K462"/>
    <mergeCell ref="B463:C463"/>
    <mergeCell ref="D463:F463"/>
    <mergeCell ref="H463:I463"/>
    <mergeCell ref="J463:K463"/>
    <mergeCell ref="B464:C464"/>
    <mergeCell ref="D464:F464"/>
    <mergeCell ref="H464:I464"/>
    <mergeCell ref="J464:K464"/>
    <mergeCell ref="B465:C465"/>
    <mergeCell ref="D465:F465"/>
    <mergeCell ref="H465:I465"/>
    <mergeCell ref="J465:K465"/>
    <mergeCell ref="H466:K466"/>
    <mergeCell ref="H467:K467"/>
    <mergeCell ref="H468:L468"/>
    <mergeCell ref="A469:L469"/>
    <mergeCell ref="A470:C470"/>
    <mergeCell ref="D470:F470"/>
    <mergeCell ref="H470:I470"/>
    <mergeCell ref="J470:K470"/>
    <mergeCell ref="B471:C471"/>
    <mergeCell ref="D471:F471"/>
    <mergeCell ref="H471:I471"/>
    <mergeCell ref="J471:K471"/>
    <mergeCell ref="B472:C472"/>
    <mergeCell ref="D472:F472"/>
    <mergeCell ref="H472:I472"/>
    <mergeCell ref="J472:K472"/>
    <mergeCell ref="H473:K473"/>
    <mergeCell ref="A474:C474"/>
    <mergeCell ref="D474:F474"/>
    <mergeCell ref="H474:I474"/>
    <mergeCell ref="J474:K474"/>
    <mergeCell ref="B475:C475"/>
    <mergeCell ref="D475:F475"/>
    <mergeCell ref="H475:I475"/>
    <mergeCell ref="J475:K475"/>
    <mergeCell ref="B476:C476"/>
    <mergeCell ref="D476:F476"/>
    <mergeCell ref="H476:I476"/>
    <mergeCell ref="J476:K476"/>
    <mergeCell ref="B477:C477"/>
    <mergeCell ref="D477:F477"/>
    <mergeCell ref="H477:I477"/>
    <mergeCell ref="J477:K477"/>
    <mergeCell ref="B478:C478"/>
    <mergeCell ref="D478:F478"/>
    <mergeCell ref="H478:I478"/>
    <mergeCell ref="J478:K478"/>
    <mergeCell ref="H479:K479"/>
    <mergeCell ref="A480:C480"/>
    <mergeCell ref="D480:F480"/>
    <mergeCell ref="H480:I480"/>
    <mergeCell ref="J480:K480"/>
    <mergeCell ref="B481:C481"/>
    <mergeCell ref="D481:F481"/>
    <mergeCell ref="H481:I481"/>
    <mergeCell ref="J481:K481"/>
    <mergeCell ref="B482:C482"/>
    <mergeCell ref="D482:F482"/>
    <mergeCell ref="H482:I482"/>
    <mergeCell ref="J482:K482"/>
    <mergeCell ref="H483:K483"/>
    <mergeCell ref="A484:C484"/>
    <mergeCell ref="D484:F484"/>
    <mergeCell ref="H484:I484"/>
    <mergeCell ref="J484:K484"/>
    <mergeCell ref="B485:C485"/>
    <mergeCell ref="D485:F485"/>
    <mergeCell ref="H485:I485"/>
    <mergeCell ref="J485:K485"/>
    <mergeCell ref="H486:K486"/>
    <mergeCell ref="H487:K487"/>
    <mergeCell ref="H488:L488"/>
    <mergeCell ref="A489:L489"/>
    <mergeCell ref="A490:C490"/>
    <mergeCell ref="D490:F490"/>
    <mergeCell ref="H490:I490"/>
    <mergeCell ref="J490:K490"/>
    <mergeCell ref="B491:C491"/>
    <mergeCell ref="D491:F491"/>
    <mergeCell ref="H491:I491"/>
    <mergeCell ref="J491:K491"/>
    <mergeCell ref="B492:C492"/>
    <mergeCell ref="D492:F492"/>
    <mergeCell ref="H492:I492"/>
    <mergeCell ref="J492:K492"/>
    <mergeCell ref="B493:C493"/>
    <mergeCell ref="D493:F493"/>
    <mergeCell ref="H493:I493"/>
    <mergeCell ref="J493:K493"/>
    <mergeCell ref="B494:C494"/>
    <mergeCell ref="D494:F494"/>
    <mergeCell ref="H494:I494"/>
    <mergeCell ref="J494:K494"/>
    <mergeCell ref="H495:K495"/>
    <mergeCell ref="A496:C496"/>
    <mergeCell ref="D496:F496"/>
    <mergeCell ref="H496:I496"/>
    <mergeCell ref="J496:K496"/>
    <mergeCell ref="B497:C497"/>
    <mergeCell ref="D497:F497"/>
    <mergeCell ref="H497:I497"/>
    <mergeCell ref="J497:K497"/>
    <mergeCell ref="B498:C498"/>
    <mergeCell ref="D498:F498"/>
    <mergeCell ref="H498:I498"/>
    <mergeCell ref="J498:K498"/>
    <mergeCell ref="H499:K499"/>
    <mergeCell ref="A500:C500"/>
    <mergeCell ref="D500:F500"/>
    <mergeCell ref="H500:I500"/>
    <mergeCell ref="J500:K500"/>
    <mergeCell ref="B501:C501"/>
    <mergeCell ref="D501:F501"/>
    <mergeCell ref="H501:I501"/>
    <mergeCell ref="J501:K501"/>
    <mergeCell ref="H502:K502"/>
    <mergeCell ref="H503:K503"/>
    <mergeCell ref="H504:L504"/>
    <mergeCell ref="A505:L505"/>
    <mergeCell ref="A506:C506"/>
    <mergeCell ref="D506:F506"/>
    <mergeCell ref="H506:I506"/>
    <mergeCell ref="J506:K506"/>
    <mergeCell ref="B507:C507"/>
    <mergeCell ref="D507:F507"/>
    <mergeCell ref="H507:I507"/>
    <mergeCell ref="J507:K507"/>
    <mergeCell ref="B508:C508"/>
    <mergeCell ref="D508:F508"/>
    <mergeCell ref="H508:I508"/>
    <mergeCell ref="J508:K508"/>
    <mergeCell ref="H509:K509"/>
    <mergeCell ref="A510:C510"/>
    <mergeCell ref="D510:F510"/>
    <mergeCell ref="H510:I510"/>
    <mergeCell ref="J510:K510"/>
    <mergeCell ref="B511:C511"/>
    <mergeCell ref="D511:F511"/>
    <mergeCell ref="H511:I511"/>
    <mergeCell ref="J511:K511"/>
    <mergeCell ref="H512:K512"/>
    <mergeCell ref="A513:C513"/>
    <mergeCell ref="D513:F513"/>
    <mergeCell ref="H513:I513"/>
    <mergeCell ref="J513:K513"/>
    <mergeCell ref="B514:C514"/>
    <mergeCell ref="D514:F514"/>
    <mergeCell ref="H514:I514"/>
    <mergeCell ref="J514:K514"/>
    <mergeCell ref="B515:C515"/>
    <mergeCell ref="D515:F515"/>
    <mergeCell ref="H515:I515"/>
    <mergeCell ref="J515:K515"/>
    <mergeCell ref="H516:K516"/>
    <mergeCell ref="A517:C517"/>
    <mergeCell ref="D517:F517"/>
    <mergeCell ref="H517:I517"/>
    <mergeCell ref="J517:K517"/>
    <mergeCell ref="B518:C518"/>
    <mergeCell ref="D518:F518"/>
    <mergeCell ref="H518:I518"/>
    <mergeCell ref="J518:K518"/>
    <mergeCell ref="B519:C519"/>
    <mergeCell ref="D519:F519"/>
    <mergeCell ref="H519:I519"/>
    <mergeCell ref="J519:K519"/>
    <mergeCell ref="B520:C520"/>
    <mergeCell ref="D520:F520"/>
    <mergeCell ref="H520:I520"/>
    <mergeCell ref="J520:K520"/>
    <mergeCell ref="B521:C521"/>
    <mergeCell ref="D521:F521"/>
    <mergeCell ref="H521:I521"/>
    <mergeCell ref="J521:K521"/>
    <mergeCell ref="H522:K522"/>
    <mergeCell ref="H523:K523"/>
    <mergeCell ref="H524:L524"/>
    <mergeCell ref="A525:L525"/>
    <mergeCell ref="A526:C526"/>
    <mergeCell ref="D526:F526"/>
    <mergeCell ref="H526:I526"/>
    <mergeCell ref="J526:K526"/>
    <mergeCell ref="B527:C527"/>
    <mergeCell ref="D527:F527"/>
    <mergeCell ref="H527:I527"/>
    <mergeCell ref="J527:K527"/>
    <mergeCell ref="B528:C528"/>
    <mergeCell ref="D528:F528"/>
    <mergeCell ref="H528:I528"/>
    <mergeCell ref="J528:K528"/>
    <mergeCell ref="H529:K529"/>
    <mergeCell ref="A530:C530"/>
    <mergeCell ref="D530:F530"/>
    <mergeCell ref="H530:I530"/>
    <mergeCell ref="J530:K530"/>
    <mergeCell ref="B531:C531"/>
    <mergeCell ref="D531:F531"/>
    <mergeCell ref="H531:I531"/>
    <mergeCell ref="J531:K531"/>
    <mergeCell ref="B532:C532"/>
    <mergeCell ref="D532:F532"/>
    <mergeCell ref="H532:I532"/>
    <mergeCell ref="J532:K532"/>
    <mergeCell ref="B533:C533"/>
    <mergeCell ref="D533:F533"/>
    <mergeCell ref="H533:I533"/>
    <mergeCell ref="J533:K533"/>
    <mergeCell ref="H534:K534"/>
    <mergeCell ref="A535:C535"/>
    <mergeCell ref="D535:F535"/>
    <mergeCell ref="H535:I535"/>
    <mergeCell ref="J535:K535"/>
    <mergeCell ref="B536:C536"/>
    <mergeCell ref="D536:F536"/>
    <mergeCell ref="H536:I536"/>
    <mergeCell ref="J536:K536"/>
    <mergeCell ref="B537:C537"/>
    <mergeCell ref="D537:F537"/>
    <mergeCell ref="H537:I537"/>
    <mergeCell ref="J537:K537"/>
    <mergeCell ref="H538:K538"/>
    <mergeCell ref="A539:C539"/>
    <mergeCell ref="D539:F539"/>
    <mergeCell ref="H539:I539"/>
    <mergeCell ref="J539:K539"/>
    <mergeCell ref="B540:C540"/>
    <mergeCell ref="D540:F540"/>
    <mergeCell ref="H540:I540"/>
    <mergeCell ref="J540:K540"/>
    <mergeCell ref="B541:C541"/>
    <mergeCell ref="D541:F541"/>
    <mergeCell ref="H541:I541"/>
    <mergeCell ref="J541:K541"/>
    <mergeCell ref="B542:C542"/>
    <mergeCell ref="D542:F542"/>
    <mergeCell ref="H542:I542"/>
    <mergeCell ref="J542:K542"/>
    <mergeCell ref="B543:C543"/>
    <mergeCell ref="D543:F543"/>
    <mergeCell ref="H543:I543"/>
    <mergeCell ref="J543:K543"/>
    <mergeCell ref="B544:C544"/>
    <mergeCell ref="D544:F544"/>
    <mergeCell ref="H544:I544"/>
    <mergeCell ref="J544:K544"/>
    <mergeCell ref="B545:C545"/>
    <mergeCell ref="D545:F545"/>
    <mergeCell ref="H545:I545"/>
    <mergeCell ref="J545:K545"/>
    <mergeCell ref="B546:C546"/>
    <mergeCell ref="D546:F546"/>
    <mergeCell ref="H546:I546"/>
    <mergeCell ref="J546:K546"/>
    <mergeCell ref="H547:K547"/>
    <mergeCell ref="H548:K548"/>
    <mergeCell ref="H549:L549"/>
    <mergeCell ref="A550:L550"/>
    <mergeCell ref="A551:C551"/>
    <mergeCell ref="D551:F551"/>
    <mergeCell ref="H551:I551"/>
    <mergeCell ref="J551:K551"/>
    <mergeCell ref="B552:C552"/>
    <mergeCell ref="D552:F552"/>
    <mergeCell ref="H552:I552"/>
    <mergeCell ref="J552:K552"/>
    <mergeCell ref="B553:C553"/>
    <mergeCell ref="D553:F553"/>
    <mergeCell ref="H553:I553"/>
    <mergeCell ref="J553:K553"/>
    <mergeCell ref="H554:K554"/>
    <mergeCell ref="A555:C555"/>
    <mergeCell ref="D555:F555"/>
    <mergeCell ref="H555:I555"/>
    <mergeCell ref="J555:K555"/>
    <mergeCell ref="B556:C556"/>
    <mergeCell ref="D556:F556"/>
    <mergeCell ref="H556:I556"/>
    <mergeCell ref="J556:K556"/>
    <mergeCell ref="B557:C557"/>
    <mergeCell ref="D557:F557"/>
    <mergeCell ref="H557:I557"/>
    <mergeCell ref="J557:K557"/>
    <mergeCell ref="B558:C558"/>
    <mergeCell ref="D558:F558"/>
    <mergeCell ref="H558:I558"/>
    <mergeCell ref="J558:K558"/>
    <mergeCell ref="B559:C559"/>
    <mergeCell ref="D559:F559"/>
    <mergeCell ref="H559:I559"/>
    <mergeCell ref="J559:K559"/>
    <mergeCell ref="B560:C560"/>
    <mergeCell ref="D560:F560"/>
    <mergeCell ref="H560:I560"/>
    <mergeCell ref="J560:K560"/>
    <mergeCell ref="B561:C561"/>
    <mergeCell ref="D561:F561"/>
    <mergeCell ref="H561:I561"/>
    <mergeCell ref="J561:K561"/>
    <mergeCell ref="B562:C562"/>
    <mergeCell ref="D562:F562"/>
    <mergeCell ref="H562:I562"/>
    <mergeCell ref="J562:K562"/>
    <mergeCell ref="H563:K563"/>
    <mergeCell ref="A564:C564"/>
    <mergeCell ref="D564:F564"/>
    <mergeCell ref="H564:I564"/>
    <mergeCell ref="J564:K564"/>
    <mergeCell ref="B565:C565"/>
    <mergeCell ref="D565:F565"/>
    <mergeCell ref="H565:I565"/>
    <mergeCell ref="J565:K565"/>
    <mergeCell ref="B566:C566"/>
    <mergeCell ref="D566:F566"/>
    <mergeCell ref="H566:I566"/>
    <mergeCell ref="J566:K566"/>
    <mergeCell ref="H567:K567"/>
    <mergeCell ref="H568:K568"/>
    <mergeCell ref="H569:L569"/>
    <mergeCell ref="A570:L570"/>
    <mergeCell ref="A571:C571"/>
    <mergeCell ref="D571:F571"/>
    <mergeCell ref="H571:I571"/>
    <mergeCell ref="J571:K571"/>
    <mergeCell ref="B572:C572"/>
    <mergeCell ref="D572:F572"/>
    <mergeCell ref="H572:I572"/>
    <mergeCell ref="J572:K572"/>
    <mergeCell ref="H573:K573"/>
    <mergeCell ref="A574:C574"/>
    <mergeCell ref="D574:F574"/>
    <mergeCell ref="H574:I574"/>
    <mergeCell ref="J574:K574"/>
    <mergeCell ref="B575:C575"/>
    <mergeCell ref="D575:F575"/>
    <mergeCell ref="H575:I575"/>
    <mergeCell ref="J575:K575"/>
    <mergeCell ref="B576:C576"/>
    <mergeCell ref="D576:F576"/>
    <mergeCell ref="H576:I576"/>
    <mergeCell ref="J576:K576"/>
    <mergeCell ref="H577:K577"/>
    <mergeCell ref="H578:K578"/>
    <mergeCell ref="H579:L579"/>
    <mergeCell ref="A580:L580"/>
    <mergeCell ref="A581:C581"/>
    <mergeCell ref="D581:F581"/>
    <mergeCell ref="H581:I581"/>
    <mergeCell ref="J581:K581"/>
    <mergeCell ref="B582:C582"/>
    <mergeCell ref="D582:F582"/>
    <mergeCell ref="H582:I582"/>
    <mergeCell ref="J582:K582"/>
    <mergeCell ref="B583:C583"/>
    <mergeCell ref="D583:F583"/>
    <mergeCell ref="H583:I583"/>
    <mergeCell ref="J583:K583"/>
    <mergeCell ref="H584:K584"/>
    <mergeCell ref="H585:K585"/>
    <mergeCell ref="H586:L586"/>
    <mergeCell ref="A587:L587"/>
    <mergeCell ref="A588:C588"/>
    <mergeCell ref="D588:F588"/>
    <mergeCell ref="H588:I588"/>
    <mergeCell ref="J588:K588"/>
    <mergeCell ref="B589:C589"/>
    <mergeCell ref="D589:F589"/>
    <mergeCell ref="H589:I589"/>
    <mergeCell ref="J589:K589"/>
    <mergeCell ref="B590:C590"/>
    <mergeCell ref="D590:F590"/>
    <mergeCell ref="H590:I590"/>
    <mergeCell ref="J590:K590"/>
    <mergeCell ref="H591:K591"/>
    <mergeCell ref="A592:C592"/>
    <mergeCell ref="D592:F592"/>
    <mergeCell ref="H592:I592"/>
    <mergeCell ref="J592:K592"/>
    <mergeCell ref="B593:C593"/>
    <mergeCell ref="D593:F593"/>
    <mergeCell ref="H593:I593"/>
    <mergeCell ref="J593:K593"/>
    <mergeCell ref="B594:C594"/>
    <mergeCell ref="D594:F594"/>
    <mergeCell ref="H594:I594"/>
    <mergeCell ref="J594:K594"/>
    <mergeCell ref="H595:K595"/>
    <mergeCell ref="H596:K596"/>
    <mergeCell ref="H597:L597"/>
    <mergeCell ref="A598:L598"/>
    <mergeCell ref="A599:C599"/>
    <mergeCell ref="D599:F599"/>
    <mergeCell ref="H599:I599"/>
    <mergeCell ref="J599:K599"/>
    <mergeCell ref="B600:C600"/>
    <mergeCell ref="D600:F600"/>
    <mergeCell ref="H600:I600"/>
    <mergeCell ref="J600:K600"/>
    <mergeCell ref="B601:C601"/>
    <mergeCell ref="D601:F601"/>
    <mergeCell ref="H601:I601"/>
    <mergeCell ref="J601:K601"/>
    <mergeCell ref="H602:K602"/>
    <mergeCell ref="A603:C603"/>
    <mergeCell ref="D603:F603"/>
    <mergeCell ref="H603:I603"/>
    <mergeCell ref="J603:K603"/>
    <mergeCell ref="B604:C604"/>
    <mergeCell ref="D604:F604"/>
    <mergeCell ref="H604:I604"/>
    <mergeCell ref="J604:K604"/>
    <mergeCell ref="B605:C605"/>
    <mergeCell ref="D605:F605"/>
    <mergeCell ref="H605:I605"/>
    <mergeCell ref="J605:K605"/>
    <mergeCell ref="H606:K606"/>
    <mergeCell ref="H607:K607"/>
    <mergeCell ref="H608:L608"/>
    <mergeCell ref="A609:L609"/>
    <mergeCell ref="A610:C610"/>
    <mergeCell ref="D610:F610"/>
    <mergeCell ref="H610:I610"/>
    <mergeCell ref="J610:K610"/>
    <mergeCell ref="B611:C611"/>
    <mergeCell ref="D611:F611"/>
    <mergeCell ref="H611:I611"/>
    <mergeCell ref="J611:K611"/>
    <mergeCell ref="B612:C612"/>
    <mergeCell ref="D612:F612"/>
    <mergeCell ref="H612:I612"/>
    <mergeCell ref="J612:K612"/>
    <mergeCell ref="H613:K613"/>
    <mergeCell ref="H614:K614"/>
    <mergeCell ref="H615:L615"/>
    <mergeCell ref="A616:L616"/>
    <mergeCell ref="A617:C617"/>
    <mergeCell ref="D617:F617"/>
    <mergeCell ref="H617:I617"/>
    <mergeCell ref="J617:K617"/>
    <mergeCell ref="B618:C618"/>
    <mergeCell ref="D618:F618"/>
    <mergeCell ref="H618:I618"/>
    <mergeCell ref="J618:K618"/>
    <mergeCell ref="B619:C619"/>
    <mergeCell ref="D619:F619"/>
    <mergeCell ref="H619:I619"/>
    <mergeCell ref="J619:K619"/>
    <mergeCell ref="H620:K620"/>
    <mergeCell ref="H621:K621"/>
    <mergeCell ref="H622:L622"/>
    <mergeCell ref="A623:L623"/>
    <mergeCell ref="A624:C624"/>
    <mergeCell ref="D624:F624"/>
    <mergeCell ref="H624:I624"/>
    <mergeCell ref="J624:K624"/>
    <mergeCell ref="B625:C625"/>
    <mergeCell ref="D625:F625"/>
    <mergeCell ref="H625:I625"/>
    <mergeCell ref="J625:K625"/>
    <mergeCell ref="B626:C626"/>
    <mergeCell ref="D626:F626"/>
    <mergeCell ref="H626:I626"/>
    <mergeCell ref="J626:K626"/>
    <mergeCell ref="H627:K627"/>
    <mergeCell ref="H628:K628"/>
    <mergeCell ref="H629:L629"/>
    <mergeCell ref="A630:L630"/>
    <mergeCell ref="A631:C631"/>
    <mergeCell ref="D631:F631"/>
    <mergeCell ref="H631:I631"/>
    <mergeCell ref="J631:K631"/>
    <mergeCell ref="B632:C632"/>
    <mergeCell ref="D632:F632"/>
    <mergeCell ref="H632:I632"/>
    <mergeCell ref="J632:K632"/>
    <mergeCell ref="B633:C633"/>
    <mergeCell ref="D633:F633"/>
    <mergeCell ref="H633:I633"/>
    <mergeCell ref="J633:K633"/>
    <mergeCell ref="H634:K634"/>
    <mergeCell ref="H635:K635"/>
    <mergeCell ref="H636:L636"/>
    <mergeCell ref="A637:L637"/>
    <mergeCell ref="A638:C638"/>
    <mergeCell ref="D638:F638"/>
    <mergeCell ref="H638:I638"/>
    <mergeCell ref="J638:K638"/>
    <mergeCell ref="B639:C639"/>
    <mergeCell ref="D639:F639"/>
    <mergeCell ref="H639:I639"/>
    <mergeCell ref="J639:K639"/>
    <mergeCell ref="B640:C640"/>
    <mergeCell ref="D640:F640"/>
    <mergeCell ref="H640:I640"/>
    <mergeCell ref="J640:K640"/>
    <mergeCell ref="H641:K641"/>
    <mergeCell ref="H642:K642"/>
    <mergeCell ref="H643:L643"/>
    <mergeCell ref="A644:L644"/>
    <mergeCell ref="A645:C645"/>
    <mergeCell ref="D645:F645"/>
    <mergeCell ref="H645:I645"/>
    <mergeCell ref="J645:K645"/>
    <mergeCell ref="B646:C646"/>
    <mergeCell ref="D646:F646"/>
    <mergeCell ref="H646:I646"/>
    <mergeCell ref="J646:K646"/>
    <mergeCell ref="B647:C647"/>
    <mergeCell ref="D647:F647"/>
    <mergeCell ref="H647:I647"/>
    <mergeCell ref="J647:K647"/>
    <mergeCell ref="H648:K648"/>
    <mergeCell ref="H649:K649"/>
    <mergeCell ref="H650:L650"/>
    <mergeCell ref="A651:L651"/>
    <mergeCell ref="A652:C652"/>
    <mergeCell ref="D652:F652"/>
    <mergeCell ref="H652:I652"/>
    <mergeCell ref="J652:K652"/>
    <mergeCell ref="B653:C653"/>
    <mergeCell ref="D653:F653"/>
    <mergeCell ref="H653:I653"/>
    <mergeCell ref="J653:K653"/>
    <mergeCell ref="B654:C654"/>
    <mergeCell ref="D654:F654"/>
    <mergeCell ref="H654:I654"/>
    <mergeCell ref="J654:K654"/>
    <mergeCell ref="H655:K655"/>
    <mergeCell ref="H656:K656"/>
    <mergeCell ref="H657:L657"/>
    <mergeCell ref="A658:L658"/>
    <mergeCell ref="A659:C659"/>
    <mergeCell ref="D659:F659"/>
    <mergeCell ref="H659:I659"/>
    <mergeCell ref="J659:K659"/>
    <mergeCell ref="B660:C660"/>
    <mergeCell ref="D660:F660"/>
    <mergeCell ref="H660:I660"/>
    <mergeCell ref="J660:K660"/>
    <mergeCell ref="B661:C661"/>
    <mergeCell ref="D661:F661"/>
    <mergeCell ref="H661:I661"/>
    <mergeCell ref="J661:K661"/>
    <mergeCell ref="H662:K662"/>
    <mergeCell ref="H663:K663"/>
    <mergeCell ref="H664:L664"/>
    <mergeCell ref="A665:L665"/>
    <mergeCell ref="A666:C666"/>
    <mergeCell ref="D666:F666"/>
    <mergeCell ref="H666:I666"/>
    <mergeCell ref="J666:K666"/>
    <mergeCell ref="B667:C667"/>
    <mergeCell ref="D667:F667"/>
    <mergeCell ref="H667:I667"/>
    <mergeCell ref="J667:K667"/>
    <mergeCell ref="B668:C668"/>
    <mergeCell ref="D668:F668"/>
    <mergeCell ref="H668:I668"/>
    <mergeCell ref="J668:K668"/>
    <mergeCell ref="B669:C669"/>
    <mergeCell ref="D669:F669"/>
    <mergeCell ref="H669:I669"/>
    <mergeCell ref="J669:K669"/>
    <mergeCell ref="B670:C670"/>
    <mergeCell ref="D670:F670"/>
    <mergeCell ref="H670:I670"/>
    <mergeCell ref="J670:K670"/>
    <mergeCell ref="H671:K671"/>
    <mergeCell ref="A672:C672"/>
    <mergeCell ref="D672:F672"/>
    <mergeCell ref="H672:I672"/>
    <mergeCell ref="J672:K672"/>
    <mergeCell ref="B673:C673"/>
    <mergeCell ref="D673:F673"/>
    <mergeCell ref="H673:I673"/>
    <mergeCell ref="J673:K673"/>
    <mergeCell ref="B674:C674"/>
    <mergeCell ref="D674:F674"/>
    <mergeCell ref="H674:I674"/>
    <mergeCell ref="J674:K674"/>
    <mergeCell ref="H675:K675"/>
    <mergeCell ref="H676:K676"/>
    <mergeCell ref="H677:L677"/>
    <mergeCell ref="A678:L678"/>
    <mergeCell ref="A679:C679"/>
    <mergeCell ref="D679:F679"/>
    <mergeCell ref="H679:I679"/>
    <mergeCell ref="J679:K679"/>
    <mergeCell ref="B680:C680"/>
    <mergeCell ref="D680:F680"/>
    <mergeCell ref="H680:I680"/>
    <mergeCell ref="J680:K680"/>
    <mergeCell ref="B681:C681"/>
    <mergeCell ref="D681:F681"/>
    <mergeCell ref="H681:I681"/>
    <mergeCell ref="J681:K681"/>
    <mergeCell ref="H682:K682"/>
    <mergeCell ref="H683:K683"/>
    <mergeCell ref="H684:L684"/>
    <mergeCell ref="A685:L685"/>
    <mergeCell ref="A686:C686"/>
    <mergeCell ref="D686:F686"/>
    <mergeCell ref="H686:I686"/>
    <mergeCell ref="J686:K686"/>
    <mergeCell ref="B687:C687"/>
    <mergeCell ref="D687:F687"/>
    <mergeCell ref="H687:I687"/>
    <mergeCell ref="J687:K687"/>
    <mergeCell ref="B688:C688"/>
    <mergeCell ref="D688:F688"/>
    <mergeCell ref="H688:I688"/>
    <mergeCell ref="J688:K688"/>
    <mergeCell ref="H689:K689"/>
    <mergeCell ref="H690:K690"/>
    <mergeCell ref="H691:L691"/>
    <mergeCell ref="A692:L692"/>
    <mergeCell ref="A693:C693"/>
    <mergeCell ref="D693:F693"/>
    <mergeCell ref="H693:I693"/>
    <mergeCell ref="J693:K693"/>
    <mergeCell ref="B694:C694"/>
    <mergeCell ref="D694:F694"/>
    <mergeCell ref="H694:I694"/>
    <mergeCell ref="J694:K694"/>
    <mergeCell ref="B695:C695"/>
    <mergeCell ref="D695:F695"/>
    <mergeCell ref="H695:I695"/>
    <mergeCell ref="J695:K695"/>
    <mergeCell ref="H696:K696"/>
    <mergeCell ref="H697:K697"/>
    <mergeCell ref="H698:L698"/>
    <mergeCell ref="A699:L699"/>
    <mergeCell ref="A700:C700"/>
    <mergeCell ref="D700:F700"/>
    <mergeCell ref="H700:I700"/>
    <mergeCell ref="J700:K700"/>
    <mergeCell ref="B701:C701"/>
    <mergeCell ref="D701:F701"/>
    <mergeCell ref="H701:I701"/>
    <mergeCell ref="J701:K701"/>
    <mergeCell ref="B702:C702"/>
    <mergeCell ref="D702:F702"/>
    <mergeCell ref="H702:I702"/>
    <mergeCell ref="J702:K702"/>
    <mergeCell ref="B703:C703"/>
    <mergeCell ref="D703:F703"/>
    <mergeCell ref="H703:I703"/>
    <mergeCell ref="J703:K703"/>
    <mergeCell ref="B704:C704"/>
    <mergeCell ref="D704:F704"/>
    <mergeCell ref="H704:I704"/>
    <mergeCell ref="J704:K704"/>
    <mergeCell ref="H705:K705"/>
    <mergeCell ref="H706:K706"/>
    <mergeCell ref="H707:L707"/>
    <mergeCell ref="A708:L708"/>
    <mergeCell ref="A709:C709"/>
    <mergeCell ref="D709:F709"/>
    <mergeCell ref="H709:I709"/>
    <mergeCell ref="J709:K709"/>
    <mergeCell ref="B710:C710"/>
    <mergeCell ref="D710:F710"/>
    <mergeCell ref="H710:I710"/>
    <mergeCell ref="J710:K710"/>
    <mergeCell ref="B711:C711"/>
    <mergeCell ref="D711:F711"/>
    <mergeCell ref="H711:I711"/>
    <mergeCell ref="J711:K711"/>
    <mergeCell ref="H712:K712"/>
    <mergeCell ref="A713:C713"/>
    <mergeCell ref="D713:F713"/>
    <mergeCell ref="H713:I713"/>
    <mergeCell ref="J713:K713"/>
    <mergeCell ref="B714:C714"/>
    <mergeCell ref="D714:F714"/>
    <mergeCell ref="H714:I714"/>
    <mergeCell ref="J714:K714"/>
    <mergeCell ref="B715:C715"/>
    <mergeCell ref="D715:F715"/>
    <mergeCell ref="H715:I715"/>
    <mergeCell ref="J715:K715"/>
    <mergeCell ref="B716:C716"/>
    <mergeCell ref="D716:F716"/>
    <mergeCell ref="H716:I716"/>
    <mergeCell ref="J716:K716"/>
    <mergeCell ref="B717:C717"/>
    <mergeCell ref="D717:F717"/>
    <mergeCell ref="H717:I717"/>
    <mergeCell ref="J717:K717"/>
    <mergeCell ref="B718:C718"/>
    <mergeCell ref="D718:F718"/>
    <mergeCell ref="H718:I718"/>
    <mergeCell ref="J718:K718"/>
    <mergeCell ref="H719:K719"/>
    <mergeCell ref="A720:C720"/>
    <mergeCell ref="D720:F720"/>
    <mergeCell ref="H720:I720"/>
    <mergeCell ref="J720:K720"/>
    <mergeCell ref="B721:C721"/>
    <mergeCell ref="D721:F721"/>
    <mergeCell ref="H721:I721"/>
    <mergeCell ref="J721:K721"/>
    <mergeCell ref="B722:C722"/>
    <mergeCell ref="D722:F722"/>
    <mergeCell ref="H722:I722"/>
    <mergeCell ref="J722:K722"/>
    <mergeCell ref="H723:K723"/>
    <mergeCell ref="A724:C724"/>
    <mergeCell ref="D724:F724"/>
    <mergeCell ref="H724:I724"/>
    <mergeCell ref="J724:K724"/>
    <mergeCell ref="B725:C725"/>
    <mergeCell ref="D725:F725"/>
    <mergeCell ref="H725:I725"/>
    <mergeCell ref="J725:K725"/>
    <mergeCell ref="H726:K726"/>
    <mergeCell ref="H727:K727"/>
    <mergeCell ref="H728:L728"/>
    <mergeCell ref="A729:L729"/>
    <mergeCell ref="A730:C730"/>
    <mergeCell ref="D730:F730"/>
    <mergeCell ref="H730:I730"/>
    <mergeCell ref="J730:K730"/>
    <mergeCell ref="B731:C731"/>
    <mergeCell ref="D731:F731"/>
    <mergeCell ref="H731:I731"/>
    <mergeCell ref="J731:K731"/>
    <mergeCell ref="B732:C732"/>
    <mergeCell ref="D732:F732"/>
    <mergeCell ref="H732:I732"/>
    <mergeCell ref="J732:K732"/>
    <mergeCell ref="H733:K733"/>
    <mergeCell ref="H734:K734"/>
    <mergeCell ref="H735:L735"/>
    <mergeCell ref="A736:L736"/>
    <mergeCell ref="A737:C737"/>
    <mergeCell ref="D737:F737"/>
    <mergeCell ref="H737:I737"/>
    <mergeCell ref="J737:K737"/>
    <mergeCell ref="B738:C738"/>
    <mergeCell ref="D738:F738"/>
    <mergeCell ref="H738:I738"/>
    <mergeCell ref="J738:K738"/>
    <mergeCell ref="B739:C739"/>
    <mergeCell ref="D739:F739"/>
    <mergeCell ref="H739:I739"/>
    <mergeCell ref="J739:K739"/>
    <mergeCell ref="H740:K740"/>
    <mergeCell ref="H741:K741"/>
    <mergeCell ref="H742:L742"/>
    <mergeCell ref="A743:L743"/>
    <mergeCell ref="A744:C744"/>
    <mergeCell ref="D744:F744"/>
    <mergeCell ref="H744:I744"/>
    <mergeCell ref="J744:K744"/>
    <mergeCell ref="B745:C745"/>
    <mergeCell ref="D745:F745"/>
    <mergeCell ref="H745:I745"/>
    <mergeCell ref="J745:K745"/>
    <mergeCell ref="B746:C746"/>
    <mergeCell ref="D746:F746"/>
    <mergeCell ref="H746:I746"/>
    <mergeCell ref="J746:K746"/>
    <mergeCell ref="B747:C747"/>
    <mergeCell ref="D747:F747"/>
    <mergeCell ref="H747:I747"/>
    <mergeCell ref="J747:K747"/>
    <mergeCell ref="H748:K748"/>
    <mergeCell ref="A749:C749"/>
    <mergeCell ref="D749:F749"/>
    <mergeCell ref="H749:I749"/>
    <mergeCell ref="J749:K749"/>
    <mergeCell ref="B750:C750"/>
    <mergeCell ref="D750:F750"/>
    <mergeCell ref="H750:I750"/>
    <mergeCell ref="J750:K750"/>
    <mergeCell ref="H751:K751"/>
    <mergeCell ref="H752:K752"/>
    <mergeCell ref="H753:L753"/>
    <mergeCell ref="A754:L754"/>
    <mergeCell ref="A755:C755"/>
    <mergeCell ref="D755:F755"/>
    <mergeCell ref="H755:I755"/>
    <mergeCell ref="J755:K755"/>
    <mergeCell ref="B756:C756"/>
    <mergeCell ref="D756:F756"/>
    <mergeCell ref="H756:I756"/>
    <mergeCell ref="J756:K756"/>
    <mergeCell ref="B757:C757"/>
    <mergeCell ref="D757:F757"/>
    <mergeCell ref="H757:I757"/>
    <mergeCell ref="J757:K757"/>
    <mergeCell ref="H758:K758"/>
    <mergeCell ref="A759:C759"/>
    <mergeCell ref="D759:F759"/>
    <mergeCell ref="H759:I759"/>
    <mergeCell ref="J759:K759"/>
    <mergeCell ref="B760:C760"/>
    <mergeCell ref="D760:F760"/>
    <mergeCell ref="H760:I760"/>
    <mergeCell ref="J760:K760"/>
    <mergeCell ref="B761:C761"/>
    <mergeCell ref="D761:F761"/>
    <mergeCell ref="H761:I761"/>
    <mergeCell ref="J761:K761"/>
    <mergeCell ref="B762:C762"/>
    <mergeCell ref="D762:F762"/>
    <mergeCell ref="H762:I762"/>
    <mergeCell ref="J762:K762"/>
    <mergeCell ref="B763:C763"/>
    <mergeCell ref="D763:F763"/>
    <mergeCell ref="H763:I763"/>
    <mergeCell ref="J763:K763"/>
    <mergeCell ref="B764:C764"/>
    <mergeCell ref="D764:F764"/>
    <mergeCell ref="H764:I764"/>
    <mergeCell ref="J764:K764"/>
    <mergeCell ref="B765:C765"/>
    <mergeCell ref="D765:F765"/>
    <mergeCell ref="H765:I765"/>
    <mergeCell ref="J765:K765"/>
    <mergeCell ref="H766:K766"/>
    <mergeCell ref="A767:C767"/>
    <mergeCell ref="D767:F767"/>
    <mergeCell ref="H767:I767"/>
    <mergeCell ref="J767:K767"/>
    <mergeCell ref="B768:C768"/>
    <mergeCell ref="D768:F768"/>
    <mergeCell ref="H768:I768"/>
    <mergeCell ref="J768:K768"/>
    <mergeCell ref="B769:C769"/>
    <mergeCell ref="D769:F769"/>
    <mergeCell ref="H769:I769"/>
    <mergeCell ref="J769:K769"/>
    <mergeCell ref="H770:K770"/>
    <mergeCell ref="H771:K771"/>
    <mergeCell ref="H772:L772"/>
    <mergeCell ref="A773:L773"/>
    <mergeCell ref="A774:C774"/>
    <mergeCell ref="D774:F774"/>
    <mergeCell ref="H774:I774"/>
    <mergeCell ref="J774:K774"/>
    <mergeCell ref="B775:C775"/>
    <mergeCell ref="D775:F775"/>
    <mergeCell ref="H775:I775"/>
    <mergeCell ref="J775:K775"/>
    <mergeCell ref="B776:C776"/>
    <mergeCell ref="D776:F776"/>
    <mergeCell ref="H776:I776"/>
    <mergeCell ref="J776:K776"/>
    <mergeCell ref="H777:K777"/>
    <mergeCell ref="A778:C778"/>
    <mergeCell ref="D778:F778"/>
    <mergeCell ref="H778:I778"/>
    <mergeCell ref="J778:K778"/>
    <mergeCell ref="B779:C779"/>
    <mergeCell ref="D779:F779"/>
    <mergeCell ref="H779:I779"/>
    <mergeCell ref="J779:K779"/>
    <mergeCell ref="H780:K780"/>
    <mergeCell ref="H781:K781"/>
    <mergeCell ref="H782:L782"/>
    <mergeCell ref="A783:L783"/>
    <mergeCell ref="A784:C784"/>
    <mergeCell ref="D784:F784"/>
    <mergeCell ref="H784:I784"/>
    <mergeCell ref="J784:K784"/>
    <mergeCell ref="B785:C785"/>
    <mergeCell ref="D785:F785"/>
    <mergeCell ref="H785:I785"/>
    <mergeCell ref="J785:K785"/>
    <mergeCell ref="B786:C786"/>
    <mergeCell ref="D786:F786"/>
    <mergeCell ref="H786:I786"/>
    <mergeCell ref="J786:K786"/>
    <mergeCell ref="H787:K787"/>
    <mergeCell ref="A788:C788"/>
    <mergeCell ref="D788:F788"/>
    <mergeCell ref="H788:I788"/>
    <mergeCell ref="J788:K788"/>
    <mergeCell ref="B789:C789"/>
    <mergeCell ref="D789:F789"/>
    <mergeCell ref="H789:I789"/>
    <mergeCell ref="J789:K789"/>
    <mergeCell ref="H790:K790"/>
    <mergeCell ref="A791:C791"/>
    <mergeCell ref="D791:F791"/>
    <mergeCell ref="H791:I791"/>
    <mergeCell ref="J791:K791"/>
    <mergeCell ref="B792:C792"/>
    <mergeCell ref="D792:F792"/>
    <mergeCell ref="H792:I792"/>
    <mergeCell ref="J792:K792"/>
    <mergeCell ref="B793:C793"/>
    <mergeCell ref="D793:F793"/>
    <mergeCell ref="H793:I793"/>
    <mergeCell ref="J793:K793"/>
    <mergeCell ref="H794:K794"/>
    <mergeCell ref="H795:K795"/>
    <mergeCell ref="H796:L796"/>
    <mergeCell ref="A797:L797"/>
    <mergeCell ref="A798:C798"/>
    <mergeCell ref="D798:F798"/>
    <mergeCell ref="H798:I798"/>
    <mergeCell ref="J798:K798"/>
    <mergeCell ref="B799:C799"/>
    <mergeCell ref="D799:F799"/>
    <mergeCell ref="H799:I799"/>
    <mergeCell ref="J799:K799"/>
    <mergeCell ref="B800:C800"/>
    <mergeCell ref="D800:F800"/>
    <mergeCell ref="H800:I800"/>
    <mergeCell ref="J800:K800"/>
    <mergeCell ref="H801:K801"/>
    <mergeCell ref="A802:C802"/>
    <mergeCell ref="D802:F802"/>
    <mergeCell ref="H802:I802"/>
    <mergeCell ref="J802:K802"/>
    <mergeCell ref="B803:C803"/>
    <mergeCell ref="D803:F803"/>
    <mergeCell ref="H803:I803"/>
    <mergeCell ref="J803:K803"/>
    <mergeCell ref="B804:C804"/>
    <mergeCell ref="D804:F804"/>
    <mergeCell ref="H804:I804"/>
    <mergeCell ref="J804:K804"/>
    <mergeCell ref="H805:K805"/>
    <mergeCell ref="A806:C806"/>
    <mergeCell ref="D806:F806"/>
    <mergeCell ref="H806:I806"/>
    <mergeCell ref="J806:K806"/>
    <mergeCell ref="B807:C807"/>
    <mergeCell ref="D807:F807"/>
    <mergeCell ref="H807:I807"/>
    <mergeCell ref="J807:K807"/>
    <mergeCell ref="H808:K808"/>
    <mergeCell ref="H809:K809"/>
    <mergeCell ref="H810:L810"/>
    <mergeCell ref="A811:L811"/>
    <mergeCell ref="A812:C812"/>
    <mergeCell ref="D812:F812"/>
    <mergeCell ref="H812:I812"/>
    <mergeCell ref="J812:K812"/>
    <mergeCell ref="B813:C813"/>
    <mergeCell ref="D813:F813"/>
    <mergeCell ref="H813:I813"/>
    <mergeCell ref="J813:K813"/>
    <mergeCell ref="B814:C814"/>
    <mergeCell ref="D814:F814"/>
    <mergeCell ref="H814:I814"/>
    <mergeCell ref="J814:K814"/>
    <mergeCell ref="H815:K815"/>
    <mergeCell ref="A816:C816"/>
    <mergeCell ref="D816:F816"/>
    <mergeCell ref="H816:I816"/>
    <mergeCell ref="J816:K816"/>
    <mergeCell ref="B817:C817"/>
    <mergeCell ref="D817:F817"/>
    <mergeCell ref="H817:I817"/>
    <mergeCell ref="J817:K817"/>
    <mergeCell ref="B818:C818"/>
    <mergeCell ref="D818:F818"/>
    <mergeCell ref="H818:I818"/>
    <mergeCell ref="J818:K818"/>
    <mergeCell ref="B819:C819"/>
    <mergeCell ref="D819:F819"/>
    <mergeCell ref="H819:I819"/>
    <mergeCell ref="J819:K819"/>
    <mergeCell ref="B820:C820"/>
    <mergeCell ref="D820:F820"/>
    <mergeCell ref="H820:I820"/>
    <mergeCell ref="J820:K820"/>
    <mergeCell ref="B821:C821"/>
    <mergeCell ref="D821:F821"/>
    <mergeCell ref="H821:I821"/>
    <mergeCell ref="J821:K821"/>
    <mergeCell ref="B822:C822"/>
    <mergeCell ref="D822:F822"/>
    <mergeCell ref="H822:I822"/>
    <mergeCell ref="J822:K822"/>
    <mergeCell ref="H823:K823"/>
    <mergeCell ref="A824:C824"/>
    <mergeCell ref="D824:F824"/>
    <mergeCell ref="H824:I824"/>
    <mergeCell ref="J824:K824"/>
    <mergeCell ref="B825:C825"/>
    <mergeCell ref="D825:F825"/>
    <mergeCell ref="H825:I825"/>
    <mergeCell ref="J825:K825"/>
    <mergeCell ref="B826:C826"/>
    <mergeCell ref="D826:F826"/>
    <mergeCell ref="H826:I826"/>
    <mergeCell ref="J826:K826"/>
    <mergeCell ref="H827:K827"/>
    <mergeCell ref="H828:K828"/>
    <mergeCell ref="H829:L829"/>
    <mergeCell ref="A830:L830"/>
    <mergeCell ref="A831:C831"/>
    <mergeCell ref="D831:F831"/>
    <mergeCell ref="H831:I831"/>
    <mergeCell ref="J831:K831"/>
    <mergeCell ref="B832:C832"/>
    <mergeCell ref="D832:F832"/>
    <mergeCell ref="H832:I832"/>
    <mergeCell ref="J832:K832"/>
    <mergeCell ref="B833:C833"/>
    <mergeCell ref="D833:F833"/>
    <mergeCell ref="H833:I833"/>
    <mergeCell ref="J833:K833"/>
    <mergeCell ref="H834:K834"/>
    <mergeCell ref="A835:C835"/>
    <mergeCell ref="D835:F835"/>
    <mergeCell ref="H835:I835"/>
    <mergeCell ref="J835:K835"/>
    <mergeCell ref="B836:C836"/>
    <mergeCell ref="D836:F836"/>
    <mergeCell ref="H836:I836"/>
    <mergeCell ref="J836:K836"/>
    <mergeCell ref="H837:K837"/>
    <mergeCell ref="A838:C838"/>
    <mergeCell ref="D838:F838"/>
    <mergeCell ref="H838:I838"/>
    <mergeCell ref="J838:K838"/>
    <mergeCell ref="B839:C839"/>
    <mergeCell ref="D839:F839"/>
    <mergeCell ref="H839:I839"/>
    <mergeCell ref="J839:K839"/>
    <mergeCell ref="B840:C840"/>
    <mergeCell ref="D840:F840"/>
    <mergeCell ref="H840:I840"/>
    <mergeCell ref="J840:K840"/>
    <mergeCell ref="H841:K841"/>
    <mergeCell ref="H842:K842"/>
    <mergeCell ref="H843:L843"/>
    <mergeCell ref="A844:L844"/>
    <mergeCell ref="A845:C845"/>
    <mergeCell ref="D845:F845"/>
    <mergeCell ref="H845:I845"/>
    <mergeCell ref="J845:K845"/>
    <mergeCell ref="B846:C846"/>
    <mergeCell ref="D846:F846"/>
    <mergeCell ref="H846:I846"/>
    <mergeCell ref="J846:K846"/>
    <mergeCell ref="B847:C847"/>
    <mergeCell ref="D847:F847"/>
    <mergeCell ref="H847:I847"/>
    <mergeCell ref="J847:K847"/>
    <mergeCell ref="H848:K848"/>
    <mergeCell ref="A849:C849"/>
    <mergeCell ref="D849:F849"/>
    <mergeCell ref="H849:I849"/>
    <mergeCell ref="J849:K849"/>
    <mergeCell ref="B850:C850"/>
    <mergeCell ref="D850:F850"/>
    <mergeCell ref="H850:I850"/>
    <mergeCell ref="J850:K850"/>
    <mergeCell ref="B851:C851"/>
    <mergeCell ref="D851:F851"/>
    <mergeCell ref="H851:I851"/>
    <mergeCell ref="J851:K851"/>
    <mergeCell ref="H852:K852"/>
    <mergeCell ref="A853:C853"/>
    <mergeCell ref="D853:F853"/>
    <mergeCell ref="H853:I853"/>
    <mergeCell ref="J853:K853"/>
    <mergeCell ref="B854:C854"/>
    <mergeCell ref="D854:F854"/>
    <mergeCell ref="H854:I854"/>
    <mergeCell ref="J854:K854"/>
    <mergeCell ref="H855:K855"/>
    <mergeCell ref="H856:K856"/>
    <mergeCell ref="H857:L857"/>
    <mergeCell ref="A858:L858"/>
    <mergeCell ref="A859:C859"/>
    <mergeCell ref="D859:F859"/>
    <mergeCell ref="H859:I859"/>
    <mergeCell ref="J859:K859"/>
    <mergeCell ref="B860:C860"/>
    <mergeCell ref="D860:F860"/>
    <mergeCell ref="H860:I860"/>
    <mergeCell ref="J860:K860"/>
    <mergeCell ref="B861:C861"/>
    <mergeCell ref="D861:F861"/>
    <mergeCell ref="H861:I861"/>
    <mergeCell ref="J861:K861"/>
    <mergeCell ref="H862:K862"/>
    <mergeCell ref="A863:C863"/>
    <mergeCell ref="D863:F863"/>
    <mergeCell ref="H863:I863"/>
    <mergeCell ref="J863:K863"/>
    <mergeCell ref="B864:C864"/>
    <mergeCell ref="D864:F864"/>
    <mergeCell ref="H864:I864"/>
    <mergeCell ref="J864:K864"/>
    <mergeCell ref="B865:C865"/>
    <mergeCell ref="D865:F865"/>
    <mergeCell ref="H865:I865"/>
    <mergeCell ref="J865:K865"/>
    <mergeCell ref="H866:K866"/>
    <mergeCell ref="A867:C867"/>
    <mergeCell ref="D867:F867"/>
    <mergeCell ref="H867:I867"/>
    <mergeCell ref="J867:K867"/>
    <mergeCell ref="B868:C868"/>
    <mergeCell ref="D868:F868"/>
    <mergeCell ref="H868:I868"/>
    <mergeCell ref="J868:K868"/>
    <mergeCell ref="H869:K869"/>
    <mergeCell ref="H870:K870"/>
    <mergeCell ref="H871:L871"/>
    <mergeCell ref="A872:L872"/>
    <mergeCell ref="A873:C873"/>
    <mergeCell ref="D873:F873"/>
    <mergeCell ref="H873:I873"/>
    <mergeCell ref="J873:K873"/>
    <mergeCell ref="B874:C874"/>
    <mergeCell ref="D874:F874"/>
    <mergeCell ref="H874:I874"/>
    <mergeCell ref="J874:K874"/>
    <mergeCell ref="B875:C875"/>
    <mergeCell ref="D875:F875"/>
    <mergeCell ref="H875:I875"/>
    <mergeCell ref="J875:K875"/>
    <mergeCell ref="H876:K876"/>
    <mergeCell ref="A877:C877"/>
    <mergeCell ref="D877:F877"/>
    <mergeCell ref="H877:I877"/>
    <mergeCell ref="J877:K877"/>
    <mergeCell ref="B878:C878"/>
    <mergeCell ref="D878:F878"/>
    <mergeCell ref="H878:I878"/>
    <mergeCell ref="J878:K878"/>
    <mergeCell ref="B879:C879"/>
    <mergeCell ref="D879:F879"/>
    <mergeCell ref="H879:I879"/>
    <mergeCell ref="J879:K879"/>
    <mergeCell ref="H880:K880"/>
    <mergeCell ref="A881:C881"/>
    <mergeCell ref="D881:F881"/>
    <mergeCell ref="H881:I881"/>
    <mergeCell ref="J881:K881"/>
    <mergeCell ref="B882:C882"/>
    <mergeCell ref="D882:F882"/>
    <mergeCell ref="H882:I882"/>
    <mergeCell ref="J882:K882"/>
    <mergeCell ref="H883:K883"/>
    <mergeCell ref="H884:K884"/>
    <mergeCell ref="H885:L885"/>
    <mergeCell ref="A886:L886"/>
    <mergeCell ref="A887:C887"/>
    <mergeCell ref="D887:F887"/>
    <mergeCell ref="H887:I887"/>
    <mergeCell ref="J887:K887"/>
    <mergeCell ref="B888:C888"/>
    <mergeCell ref="D888:F888"/>
    <mergeCell ref="H888:I888"/>
    <mergeCell ref="J888:K888"/>
    <mergeCell ref="B889:C889"/>
    <mergeCell ref="D889:F889"/>
    <mergeCell ref="H889:I889"/>
    <mergeCell ref="J889:K889"/>
    <mergeCell ref="H890:K890"/>
    <mergeCell ref="A891:C891"/>
    <mergeCell ref="D891:F891"/>
    <mergeCell ref="H891:I891"/>
    <mergeCell ref="J891:K891"/>
    <mergeCell ref="B892:C892"/>
    <mergeCell ref="D892:F892"/>
    <mergeCell ref="H892:I892"/>
    <mergeCell ref="J892:K892"/>
    <mergeCell ref="B893:C893"/>
    <mergeCell ref="D893:F893"/>
    <mergeCell ref="H893:I893"/>
    <mergeCell ref="J893:K893"/>
    <mergeCell ref="H894:K894"/>
    <mergeCell ref="A895:C895"/>
    <mergeCell ref="D895:F895"/>
    <mergeCell ref="H895:I895"/>
    <mergeCell ref="J895:K895"/>
    <mergeCell ref="B896:C896"/>
    <mergeCell ref="D896:F896"/>
    <mergeCell ref="H896:I896"/>
    <mergeCell ref="J896:K896"/>
    <mergeCell ref="H897:K897"/>
    <mergeCell ref="H898:K898"/>
    <mergeCell ref="H899:L899"/>
    <mergeCell ref="A900:L900"/>
    <mergeCell ref="A901:C901"/>
    <mergeCell ref="D901:F901"/>
    <mergeCell ref="H901:I901"/>
    <mergeCell ref="J901:K901"/>
    <mergeCell ref="B902:C902"/>
    <mergeCell ref="D902:F902"/>
    <mergeCell ref="H902:I902"/>
    <mergeCell ref="J902:K902"/>
    <mergeCell ref="B903:C903"/>
    <mergeCell ref="D903:F903"/>
    <mergeCell ref="H903:I903"/>
    <mergeCell ref="J903:K903"/>
    <mergeCell ref="H904:K904"/>
    <mergeCell ref="A905:C905"/>
    <mergeCell ref="D905:F905"/>
    <mergeCell ref="H905:I905"/>
    <mergeCell ref="J905:K905"/>
    <mergeCell ref="B906:C906"/>
    <mergeCell ref="D906:F906"/>
    <mergeCell ref="H906:I906"/>
    <mergeCell ref="J906:K906"/>
    <mergeCell ref="B907:C907"/>
    <mergeCell ref="D907:F907"/>
    <mergeCell ref="H907:I907"/>
    <mergeCell ref="J907:K907"/>
    <mergeCell ref="H908:K908"/>
    <mergeCell ref="A909:C909"/>
    <mergeCell ref="D909:F909"/>
    <mergeCell ref="H909:I909"/>
    <mergeCell ref="J909:K909"/>
    <mergeCell ref="B910:C910"/>
    <mergeCell ref="D910:F910"/>
    <mergeCell ref="H910:I910"/>
    <mergeCell ref="J910:K910"/>
    <mergeCell ref="H911:K911"/>
    <mergeCell ref="H912:K912"/>
    <mergeCell ref="H913:L913"/>
    <mergeCell ref="A914:L914"/>
    <mergeCell ref="A915:C915"/>
    <mergeCell ref="D915:F915"/>
    <mergeCell ref="H915:I915"/>
    <mergeCell ref="J915:K915"/>
    <mergeCell ref="B916:C916"/>
    <mergeCell ref="D916:F916"/>
    <mergeCell ref="H916:I916"/>
    <mergeCell ref="J916:K916"/>
    <mergeCell ref="H917:K917"/>
    <mergeCell ref="H918:K918"/>
    <mergeCell ref="H920:L920"/>
    <mergeCell ref="A921:L921"/>
    <mergeCell ref="A922:C922"/>
    <mergeCell ref="D922:F922"/>
    <mergeCell ref="H922:I922"/>
    <mergeCell ref="J922:K922"/>
    <mergeCell ref="B923:C923"/>
    <mergeCell ref="D923:F923"/>
    <mergeCell ref="H923:I923"/>
    <mergeCell ref="J923:K923"/>
    <mergeCell ref="B924:C924"/>
    <mergeCell ref="D924:F924"/>
    <mergeCell ref="H924:I924"/>
    <mergeCell ref="J924:K924"/>
    <mergeCell ref="H925:K925"/>
    <mergeCell ref="A926:C926"/>
    <mergeCell ref="D926:F926"/>
    <mergeCell ref="H926:I926"/>
    <mergeCell ref="J926:K926"/>
    <mergeCell ref="B927:C927"/>
    <mergeCell ref="D927:F927"/>
    <mergeCell ref="H927:I927"/>
    <mergeCell ref="J927:K927"/>
    <mergeCell ref="H928:K928"/>
    <mergeCell ref="A929:C929"/>
    <mergeCell ref="D929:F929"/>
    <mergeCell ref="H929:I929"/>
    <mergeCell ref="J929:K929"/>
    <mergeCell ref="B930:C930"/>
    <mergeCell ref="D930:F930"/>
    <mergeCell ref="H930:I930"/>
    <mergeCell ref="J930:K930"/>
    <mergeCell ref="B931:C931"/>
    <mergeCell ref="D931:F931"/>
    <mergeCell ref="H931:I931"/>
    <mergeCell ref="J931:K931"/>
    <mergeCell ref="B932:C932"/>
    <mergeCell ref="D932:F932"/>
    <mergeCell ref="H932:I932"/>
    <mergeCell ref="J932:K932"/>
    <mergeCell ref="H933:K933"/>
    <mergeCell ref="A934:C934"/>
    <mergeCell ref="D934:F934"/>
    <mergeCell ref="H934:I934"/>
    <mergeCell ref="J934:K934"/>
    <mergeCell ref="B935:C935"/>
    <mergeCell ref="D935:F935"/>
    <mergeCell ref="H935:I935"/>
    <mergeCell ref="J935:K935"/>
    <mergeCell ref="B936:C936"/>
    <mergeCell ref="D936:F936"/>
    <mergeCell ref="H936:I936"/>
    <mergeCell ref="J936:K936"/>
    <mergeCell ref="H937:K937"/>
    <mergeCell ref="H938:K938"/>
    <mergeCell ref="H940:L940"/>
    <mergeCell ref="A941:L941"/>
    <mergeCell ref="A942:C942"/>
    <mergeCell ref="D942:F942"/>
    <mergeCell ref="H942:I942"/>
    <mergeCell ref="J942:K942"/>
    <mergeCell ref="B943:C943"/>
    <mergeCell ref="D943:F943"/>
    <mergeCell ref="H943:I943"/>
    <mergeCell ref="J943:K943"/>
    <mergeCell ref="B944:C944"/>
    <mergeCell ref="D944:F944"/>
    <mergeCell ref="H944:I944"/>
    <mergeCell ref="J944:K944"/>
    <mergeCell ref="H945:K945"/>
    <mergeCell ref="A946:C946"/>
    <mergeCell ref="D946:F946"/>
    <mergeCell ref="H946:I946"/>
    <mergeCell ref="J946:K946"/>
    <mergeCell ref="B947:C947"/>
    <mergeCell ref="D947:F947"/>
    <mergeCell ref="H947:I947"/>
    <mergeCell ref="J947:K947"/>
    <mergeCell ref="H948:K948"/>
    <mergeCell ref="H949:K949"/>
    <mergeCell ref="H950:L950"/>
    <mergeCell ref="A951:L951"/>
    <mergeCell ref="A952:C952"/>
    <mergeCell ref="D952:F952"/>
    <mergeCell ref="H952:I952"/>
    <mergeCell ref="J952:K952"/>
    <mergeCell ref="B953:C953"/>
    <mergeCell ref="D953:F953"/>
    <mergeCell ref="H953:I953"/>
    <mergeCell ref="J953:K953"/>
    <mergeCell ref="B954:C954"/>
    <mergeCell ref="D954:F954"/>
    <mergeCell ref="H954:I954"/>
    <mergeCell ref="J954:K954"/>
    <mergeCell ref="H955:K955"/>
    <mergeCell ref="A956:C956"/>
    <mergeCell ref="D956:F956"/>
    <mergeCell ref="H956:I956"/>
    <mergeCell ref="J956:K956"/>
    <mergeCell ref="B957:C957"/>
    <mergeCell ref="D957:F957"/>
    <mergeCell ref="H957:I957"/>
    <mergeCell ref="J957:K957"/>
    <mergeCell ref="B958:C958"/>
    <mergeCell ref="D958:F958"/>
    <mergeCell ref="H958:I958"/>
    <mergeCell ref="J958:K958"/>
    <mergeCell ref="H959:K959"/>
    <mergeCell ref="A960:C960"/>
    <mergeCell ref="D960:F960"/>
    <mergeCell ref="H960:I960"/>
    <mergeCell ref="J960:K960"/>
    <mergeCell ref="B961:C961"/>
    <mergeCell ref="D961:F961"/>
    <mergeCell ref="H961:I961"/>
    <mergeCell ref="J961:K961"/>
    <mergeCell ref="H962:K962"/>
    <mergeCell ref="H963:K963"/>
    <mergeCell ref="H964:L964"/>
    <mergeCell ref="A965:L965"/>
    <mergeCell ref="A966:C966"/>
    <mergeCell ref="D966:F966"/>
    <mergeCell ref="H966:I966"/>
    <mergeCell ref="J966:K966"/>
    <mergeCell ref="B967:C967"/>
    <mergeCell ref="D967:F967"/>
    <mergeCell ref="H967:I967"/>
    <mergeCell ref="J967:K967"/>
    <mergeCell ref="B968:C968"/>
    <mergeCell ref="D968:F968"/>
    <mergeCell ref="H968:I968"/>
    <mergeCell ref="J968:K968"/>
    <mergeCell ref="H969:K969"/>
    <mergeCell ref="A970:C970"/>
    <mergeCell ref="D970:F970"/>
    <mergeCell ref="H970:I970"/>
    <mergeCell ref="J970:K970"/>
    <mergeCell ref="B971:C971"/>
    <mergeCell ref="D971:F971"/>
    <mergeCell ref="H971:I971"/>
    <mergeCell ref="J971:K971"/>
    <mergeCell ref="B972:C972"/>
    <mergeCell ref="D972:F972"/>
    <mergeCell ref="H972:I972"/>
    <mergeCell ref="J972:K972"/>
    <mergeCell ref="H973:K973"/>
    <mergeCell ref="A974:C974"/>
    <mergeCell ref="D974:F974"/>
    <mergeCell ref="H974:I974"/>
    <mergeCell ref="J974:K974"/>
    <mergeCell ref="B975:C975"/>
    <mergeCell ref="D975:F975"/>
    <mergeCell ref="H975:I975"/>
    <mergeCell ref="J975:K975"/>
    <mergeCell ref="H976:K976"/>
    <mergeCell ref="H977:K977"/>
    <mergeCell ref="H978:L978"/>
    <mergeCell ref="A979:L979"/>
    <mergeCell ref="A980:C980"/>
    <mergeCell ref="D980:F980"/>
    <mergeCell ref="H980:I980"/>
    <mergeCell ref="J980:K980"/>
    <mergeCell ref="B981:C981"/>
    <mergeCell ref="D981:F981"/>
    <mergeCell ref="H981:I981"/>
    <mergeCell ref="J981:K981"/>
    <mergeCell ref="B982:C982"/>
    <mergeCell ref="D982:F982"/>
    <mergeCell ref="H982:I982"/>
    <mergeCell ref="J982:K982"/>
    <mergeCell ref="H983:K983"/>
    <mergeCell ref="A984:C984"/>
    <mergeCell ref="D984:F984"/>
    <mergeCell ref="H984:I984"/>
    <mergeCell ref="J984:K984"/>
    <mergeCell ref="B985:C985"/>
    <mergeCell ref="D985:F985"/>
    <mergeCell ref="H985:I985"/>
    <mergeCell ref="J985:K985"/>
    <mergeCell ref="B986:C986"/>
    <mergeCell ref="D986:F986"/>
    <mergeCell ref="H986:I986"/>
    <mergeCell ref="J986:K986"/>
    <mergeCell ref="B987:C987"/>
    <mergeCell ref="D987:F987"/>
    <mergeCell ref="H987:I987"/>
    <mergeCell ref="J987:K987"/>
    <mergeCell ref="B988:C988"/>
    <mergeCell ref="D988:F988"/>
    <mergeCell ref="H988:I988"/>
    <mergeCell ref="J988:K988"/>
    <mergeCell ref="B989:C989"/>
    <mergeCell ref="D989:F989"/>
    <mergeCell ref="H989:I989"/>
    <mergeCell ref="J989:K989"/>
    <mergeCell ref="B990:C990"/>
    <mergeCell ref="D990:F990"/>
    <mergeCell ref="H990:I990"/>
    <mergeCell ref="J990:K990"/>
    <mergeCell ref="H991:K991"/>
    <mergeCell ref="A992:C992"/>
    <mergeCell ref="D992:F992"/>
    <mergeCell ref="H992:I992"/>
    <mergeCell ref="J992:K992"/>
    <mergeCell ref="B993:C993"/>
    <mergeCell ref="D993:F993"/>
    <mergeCell ref="H993:I993"/>
    <mergeCell ref="J993:K993"/>
    <mergeCell ref="B994:C994"/>
    <mergeCell ref="D994:F994"/>
    <mergeCell ref="H994:I994"/>
    <mergeCell ref="J994:K994"/>
    <mergeCell ref="H995:K995"/>
    <mergeCell ref="H996:K996"/>
    <mergeCell ref="H997:L997"/>
    <mergeCell ref="A998:L998"/>
    <mergeCell ref="A999:C999"/>
    <mergeCell ref="D999:F999"/>
    <mergeCell ref="H999:I999"/>
    <mergeCell ref="J999:K999"/>
    <mergeCell ref="B1000:C1000"/>
    <mergeCell ref="D1000:F1000"/>
    <mergeCell ref="H1000:I1000"/>
    <mergeCell ref="J1000:K1000"/>
    <mergeCell ref="B1001:C1001"/>
    <mergeCell ref="D1001:F1001"/>
    <mergeCell ref="H1001:I1001"/>
    <mergeCell ref="J1001:K1001"/>
    <mergeCell ref="H1002:K1002"/>
    <mergeCell ref="A1003:C1003"/>
    <mergeCell ref="D1003:F1003"/>
    <mergeCell ref="H1003:I1003"/>
    <mergeCell ref="J1003:K1003"/>
    <mergeCell ref="B1004:C1004"/>
    <mergeCell ref="D1004:F1004"/>
    <mergeCell ref="H1004:I1004"/>
    <mergeCell ref="J1004:K1004"/>
    <mergeCell ref="B1005:C1005"/>
    <mergeCell ref="D1005:F1005"/>
    <mergeCell ref="H1005:I1005"/>
    <mergeCell ref="J1005:K1005"/>
    <mergeCell ref="H1006:K1006"/>
    <mergeCell ref="A1007:C1007"/>
    <mergeCell ref="D1007:F1007"/>
    <mergeCell ref="H1007:I1007"/>
    <mergeCell ref="J1007:K1007"/>
    <mergeCell ref="B1008:C1008"/>
    <mergeCell ref="D1008:F1008"/>
    <mergeCell ref="H1008:I1008"/>
    <mergeCell ref="J1008:K1008"/>
    <mergeCell ref="H1009:K1009"/>
    <mergeCell ref="H1010:K1010"/>
    <mergeCell ref="H1011:L1011"/>
    <mergeCell ref="A1012:L1012"/>
    <mergeCell ref="A1013:C1013"/>
    <mergeCell ref="D1013:F1013"/>
    <mergeCell ref="H1013:I1013"/>
    <mergeCell ref="J1013:K1013"/>
    <mergeCell ref="B1014:C1014"/>
    <mergeCell ref="D1014:F1014"/>
    <mergeCell ref="H1014:I1014"/>
    <mergeCell ref="J1014:K1014"/>
    <mergeCell ref="B1015:C1015"/>
    <mergeCell ref="D1015:F1015"/>
    <mergeCell ref="H1015:I1015"/>
    <mergeCell ref="J1015:K1015"/>
    <mergeCell ref="H1016:K1016"/>
    <mergeCell ref="A1017:C1017"/>
    <mergeCell ref="D1017:F1017"/>
    <mergeCell ref="H1017:I1017"/>
    <mergeCell ref="J1017:K1017"/>
    <mergeCell ref="B1018:C1018"/>
    <mergeCell ref="D1018:F1018"/>
    <mergeCell ref="H1018:I1018"/>
    <mergeCell ref="J1018:K1018"/>
    <mergeCell ref="B1019:C1019"/>
    <mergeCell ref="D1019:F1019"/>
    <mergeCell ref="H1019:I1019"/>
    <mergeCell ref="J1019:K1019"/>
    <mergeCell ref="H1020:K1020"/>
    <mergeCell ref="A1021:C1021"/>
    <mergeCell ref="D1021:F1021"/>
    <mergeCell ref="H1021:I1021"/>
    <mergeCell ref="J1021:K1021"/>
    <mergeCell ref="B1022:C1022"/>
    <mergeCell ref="D1022:F1022"/>
    <mergeCell ref="H1022:I1022"/>
    <mergeCell ref="J1022:K1022"/>
    <mergeCell ref="H1023:K1023"/>
    <mergeCell ref="H1024:K1024"/>
    <mergeCell ref="H1025:L1025"/>
    <mergeCell ref="A1026:L1026"/>
    <mergeCell ref="A1027:C1027"/>
    <mergeCell ref="D1027:F1027"/>
    <mergeCell ref="H1027:I1027"/>
    <mergeCell ref="J1027:K1027"/>
    <mergeCell ref="B1028:C1028"/>
    <mergeCell ref="D1028:F1028"/>
    <mergeCell ref="H1028:I1028"/>
    <mergeCell ref="J1028:K1028"/>
    <mergeCell ref="B1029:C1029"/>
    <mergeCell ref="D1029:F1029"/>
    <mergeCell ref="H1029:I1029"/>
    <mergeCell ref="J1029:K1029"/>
    <mergeCell ref="H1030:K1030"/>
    <mergeCell ref="A1031:C1031"/>
    <mergeCell ref="D1031:F1031"/>
    <mergeCell ref="H1031:I1031"/>
    <mergeCell ref="J1031:K1031"/>
    <mergeCell ref="B1032:C1032"/>
    <mergeCell ref="D1032:F1032"/>
    <mergeCell ref="H1032:I1032"/>
    <mergeCell ref="J1032:K1032"/>
    <mergeCell ref="B1033:C1033"/>
    <mergeCell ref="D1033:F1033"/>
    <mergeCell ref="H1033:I1033"/>
    <mergeCell ref="J1033:K1033"/>
    <mergeCell ref="H1034:K1034"/>
    <mergeCell ref="A1035:C1035"/>
    <mergeCell ref="D1035:F1035"/>
    <mergeCell ref="H1035:I1035"/>
    <mergeCell ref="J1035:K1035"/>
    <mergeCell ref="B1036:C1036"/>
    <mergeCell ref="D1036:F1036"/>
    <mergeCell ref="H1036:I1036"/>
    <mergeCell ref="J1036:K1036"/>
    <mergeCell ref="H1037:K1037"/>
    <mergeCell ref="H1038:K1038"/>
    <mergeCell ref="H1039:L1039"/>
    <mergeCell ref="A1040:L1040"/>
    <mergeCell ref="A1041:C1041"/>
    <mergeCell ref="D1041:F1041"/>
    <mergeCell ref="H1041:I1041"/>
    <mergeCell ref="J1041:K1041"/>
    <mergeCell ref="B1042:C1042"/>
    <mergeCell ref="D1042:F1042"/>
    <mergeCell ref="H1042:I1042"/>
    <mergeCell ref="J1042:K1042"/>
    <mergeCell ref="B1043:C1043"/>
    <mergeCell ref="D1043:F1043"/>
    <mergeCell ref="H1043:I1043"/>
    <mergeCell ref="J1043:K1043"/>
    <mergeCell ref="H1044:K1044"/>
    <mergeCell ref="A1045:C1045"/>
    <mergeCell ref="D1045:F1045"/>
    <mergeCell ref="H1045:I1045"/>
    <mergeCell ref="J1045:K1045"/>
    <mergeCell ref="B1046:C1046"/>
    <mergeCell ref="D1046:F1046"/>
    <mergeCell ref="H1046:I1046"/>
    <mergeCell ref="J1046:K1046"/>
    <mergeCell ref="B1047:C1047"/>
    <mergeCell ref="D1047:F1047"/>
    <mergeCell ref="H1047:I1047"/>
    <mergeCell ref="J1047:K1047"/>
    <mergeCell ref="H1048:K1048"/>
    <mergeCell ref="A1049:C1049"/>
    <mergeCell ref="D1049:F1049"/>
    <mergeCell ref="H1049:I1049"/>
    <mergeCell ref="J1049:K1049"/>
    <mergeCell ref="B1050:C1050"/>
    <mergeCell ref="D1050:F1050"/>
    <mergeCell ref="H1050:I1050"/>
    <mergeCell ref="J1050:K1050"/>
    <mergeCell ref="H1051:K1051"/>
    <mergeCell ref="H1052:K1052"/>
    <mergeCell ref="H1053:L1053"/>
    <mergeCell ref="A1054:L1054"/>
    <mergeCell ref="A1055:C1055"/>
    <mergeCell ref="D1055:F1055"/>
    <mergeCell ref="H1055:I1055"/>
    <mergeCell ref="J1055:K1055"/>
    <mergeCell ref="B1056:C1056"/>
    <mergeCell ref="D1056:F1056"/>
    <mergeCell ref="H1056:I1056"/>
    <mergeCell ref="J1056:K1056"/>
    <mergeCell ref="H1057:K1057"/>
    <mergeCell ref="A1058:C1058"/>
    <mergeCell ref="D1058:F1058"/>
    <mergeCell ref="H1058:I1058"/>
    <mergeCell ref="J1058:K1058"/>
    <mergeCell ref="B1059:C1059"/>
    <mergeCell ref="D1059:F1059"/>
    <mergeCell ref="H1059:I1059"/>
    <mergeCell ref="J1059:K1059"/>
    <mergeCell ref="B1060:C1060"/>
    <mergeCell ref="D1060:F1060"/>
    <mergeCell ref="H1060:I1060"/>
    <mergeCell ref="J1060:K1060"/>
    <mergeCell ref="H1061:K1061"/>
    <mergeCell ref="H1062:K1062"/>
    <mergeCell ref="H1063:L1063"/>
    <mergeCell ref="A1064:L1064"/>
    <mergeCell ref="A1065:C1065"/>
    <mergeCell ref="D1065:F1065"/>
    <mergeCell ref="H1065:I1065"/>
    <mergeCell ref="J1065:K1065"/>
    <mergeCell ref="B1066:C1066"/>
    <mergeCell ref="D1066:F1066"/>
    <mergeCell ref="H1066:I1066"/>
    <mergeCell ref="J1066:K1066"/>
    <mergeCell ref="H1067:K1067"/>
    <mergeCell ref="A1068:C1068"/>
    <mergeCell ref="D1068:F1068"/>
    <mergeCell ref="H1068:I1068"/>
    <mergeCell ref="J1068:K1068"/>
    <mergeCell ref="B1069:C1069"/>
    <mergeCell ref="D1069:F1069"/>
    <mergeCell ref="H1069:I1069"/>
    <mergeCell ref="J1069:K1069"/>
    <mergeCell ref="B1070:C1070"/>
    <mergeCell ref="D1070:F1070"/>
    <mergeCell ref="H1070:I1070"/>
    <mergeCell ref="J1070:K1070"/>
    <mergeCell ref="H1071:K1071"/>
    <mergeCell ref="H1072:K1072"/>
    <mergeCell ref="H1073:L1073"/>
    <mergeCell ref="A1074:L1074"/>
    <mergeCell ref="A1075:C1075"/>
    <mergeCell ref="D1075:F1075"/>
    <mergeCell ref="H1075:I1075"/>
    <mergeCell ref="J1075:K1075"/>
    <mergeCell ref="B1076:C1076"/>
    <mergeCell ref="D1076:F1076"/>
    <mergeCell ref="H1076:I1076"/>
    <mergeCell ref="J1076:K1076"/>
    <mergeCell ref="B1077:C1077"/>
    <mergeCell ref="D1077:F1077"/>
    <mergeCell ref="H1077:I1077"/>
    <mergeCell ref="J1077:K1077"/>
    <mergeCell ref="B1078:C1078"/>
    <mergeCell ref="D1078:F1078"/>
    <mergeCell ref="H1078:I1078"/>
    <mergeCell ref="J1078:K1078"/>
    <mergeCell ref="B1079:C1079"/>
    <mergeCell ref="D1079:F1079"/>
    <mergeCell ref="H1079:I1079"/>
    <mergeCell ref="J1079:K1079"/>
    <mergeCell ref="B1080:C1080"/>
    <mergeCell ref="D1080:F1080"/>
    <mergeCell ref="H1080:I1080"/>
    <mergeCell ref="J1080:K1080"/>
    <mergeCell ref="H1081:K1081"/>
    <mergeCell ref="A1082:C1082"/>
    <mergeCell ref="D1082:F1082"/>
    <mergeCell ref="H1082:I1082"/>
    <mergeCell ref="J1082:K1082"/>
    <mergeCell ref="B1083:C1083"/>
    <mergeCell ref="D1083:F1083"/>
    <mergeCell ref="H1083:I1083"/>
    <mergeCell ref="J1083:K1083"/>
    <mergeCell ref="B1084:C1084"/>
    <mergeCell ref="D1084:F1084"/>
    <mergeCell ref="H1084:I1084"/>
    <mergeCell ref="J1084:K1084"/>
    <mergeCell ref="H1085:K1085"/>
    <mergeCell ref="H1086:K1086"/>
    <mergeCell ref="H1087:L1087"/>
    <mergeCell ref="A1088:L1088"/>
    <mergeCell ref="A1089:C1089"/>
    <mergeCell ref="D1089:F1089"/>
    <mergeCell ref="H1089:I1089"/>
    <mergeCell ref="J1089:K1089"/>
    <mergeCell ref="B1090:C1090"/>
    <mergeCell ref="D1090:F1090"/>
    <mergeCell ref="H1090:I1090"/>
    <mergeCell ref="J1090:K1090"/>
    <mergeCell ref="B1091:C1091"/>
    <mergeCell ref="D1091:F1091"/>
    <mergeCell ref="H1091:I1091"/>
    <mergeCell ref="J1091:K1091"/>
    <mergeCell ref="H1092:K1092"/>
    <mergeCell ref="A1093:C1093"/>
    <mergeCell ref="D1093:F1093"/>
    <mergeCell ref="H1093:I1093"/>
    <mergeCell ref="J1093:K1093"/>
    <mergeCell ref="B1094:C1094"/>
    <mergeCell ref="D1094:F1094"/>
    <mergeCell ref="H1094:I1094"/>
    <mergeCell ref="J1094:K1094"/>
    <mergeCell ref="H1095:K1095"/>
    <mergeCell ref="A1096:C1096"/>
    <mergeCell ref="D1096:F1096"/>
    <mergeCell ref="H1096:I1096"/>
    <mergeCell ref="J1096:K1096"/>
    <mergeCell ref="B1097:C1097"/>
    <mergeCell ref="D1097:F1097"/>
    <mergeCell ref="H1097:I1097"/>
    <mergeCell ref="J1097:K1097"/>
    <mergeCell ref="B1098:C1098"/>
    <mergeCell ref="D1098:F1098"/>
    <mergeCell ref="H1098:I1098"/>
    <mergeCell ref="J1098:K1098"/>
    <mergeCell ref="H1099:K1099"/>
    <mergeCell ref="H1100:K1100"/>
    <mergeCell ref="H1101:L1101"/>
    <mergeCell ref="A1102:L1102"/>
    <mergeCell ref="A1103:C1103"/>
    <mergeCell ref="D1103:F1103"/>
    <mergeCell ref="H1103:I1103"/>
    <mergeCell ref="J1103:K1103"/>
    <mergeCell ref="B1104:C1104"/>
    <mergeCell ref="D1104:F1104"/>
    <mergeCell ref="H1104:I1104"/>
    <mergeCell ref="J1104:K1104"/>
    <mergeCell ref="B1105:C1105"/>
    <mergeCell ref="D1105:F1105"/>
    <mergeCell ref="H1105:I1105"/>
    <mergeCell ref="J1105:K1105"/>
    <mergeCell ref="H1106:K1106"/>
    <mergeCell ref="A1107:C1107"/>
    <mergeCell ref="D1107:F1107"/>
    <mergeCell ref="H1107:I1107"/>
    <mergeCell ref="J1107:K1107"/>
    <mergeCell ref="B1108:C1108"/>
    <mergeCell ref="D1108:F1108"/>
    <mergeCell ref="H1108:I1108"/>
    <mergeCell ref="J1108:K1108"/>
    <mergeCell ref="B1109:C1109"/>
    <mergeCell ref="D1109:F1109"/>
    <mergeCell ref="H1109:I1109"/>
    <mergeCell ref="J1109:K1109"/>
    <mergeCell ref="H1110:K1110"/>
    <mergeCell ref="A1111:C1111"/>
    <mergeCell ref="D1111:F1111"/>
    <mergeCell ref="H1111:I1111"/>
    <mergeCell ref="J1111:K1111"/>
    <mergeCell ref="B1112:C1112"/>
    <mergeCell ref="D1112:F1112"/>
    <mergeCell ref="H1112:I1112"/>
    <mergeCell ref="J1112:K1112"/>
    <mergeCell ref="H1113:K1113"/>
    <mergeCell ref="H1114:K1114"/>
    <mergeCell ref="H1115:L1115"/>
    <mergeCell ref="A1116:L1116"/>
    <mergeCell ref="A1117:C1117"/>
    <mergeCell ref="D1117:F1117"/>
    <mergeCell ref="H1117:I1117"/>
    <mergeCell ref="J1117:K1117"/>
    <mergeCell ref="B1118:C1118"/>
    <mergeCell ref="D1118:F1118"/>
    <mergeCell ref="H1118:I1118"/>
    <mergeCell ref="J1118:K1118"/>
    <mergeCell ref="B1119:C1119"/>
    <mergeCell ref="D1119:F1119"/>
    <mergeCell ref="H1119:I1119"/>
    <mergeCell ref="J1119:K1119"/>
    <mergeCell ref="B1120:C1120"/>
    <mergeCell ref="D1120:F1120"/>
    <mergeCell ref="H1120:I1120"/>
    <mergeCell ref="J1120:K1120"/>
    <mergeCell ref="H1121:K1121"/>
    <mergeCell ref="A1122:C1122"/>
    <mergeCell ref="D1122:F1122"/>
    <mergeCell ref="H1122:I1122"/>
    <mergeCell ref="J1122:K1122"/>
    <mergeCell ref="B1123:C1123"/>
    <mergeCell ref="D1123:F1123"/>
    <mergeCell ref="H1123:I1123"/>
    <mergeCell ref="J1123:K1123"/>
    <mergeCell ref="B1124:C1124"/>
    <mergeCell ref="D1124:F1124"/>
    <mergeCell ref="H1124:I1124"/>
    <mergeCell ref="J1124:K1124"/>
    <mergeCell ref="H1125:K1125"/>
    <mergeCell ref="H1126:K1126"/>
    <mergeCell ref="H1127:L1127"/>
    <mergeCell ref="A1128:L1128"/>
    <mergeCell ref="A1129:C1129"/>
    <mergeCell ref="D1129:F1129"/>
    <mergeCell ref="H1129:I1129"/>
    <mergeCell ref="J1129:K1129"/>
    <mergeCell ref="B1130:C1130"/>
    <mergeCell ref="D1130:F1130"/>
    <mergeCell ref="H1130:I1130"/>
    <mergeCell ref="J1130:K1130"/>
    <mergeCell ref="B1131:C1131"/>
    <mergeCell ref="D1131:F1131"/>
    <mergeCell ref="H1131:I1131"/>
    <mergeCell ref="J1131:K1131"/>
    <mergeCell ref="B1132:C1132"/>
    <mergeCell ref="D1132:F1132"/>
    <mergeCell ref="H1132:I1132"/>
    <mergeCell ref="J1132:K1132"/>
    <mergeCell ref="H1133:K1133"/>
    <mergeCell ref="A1134:C1134"/>
    <mergeCell ref="D1134:F1134"/>
    <mergeCell ref="H1134:I1134"/>
    <mergeCell ref="J1134:K1134"/>
    <mergeCell ref="B1135:C1135"/>
    <mergeCell ref="D1135:F1135"/>
    <mergeCell ref="H1135:I1135"/>
    <mergeCell ref="J1135:K1135"/>
    <mergeCell ref="B1136:C1136"/>
    <mergeCell ref="D1136:F1136"/>
    <mergeCell ref="H1136:I1136"/>
    <mergeCell ref="J1136:K1136"/>
    <mergeCell ref="H1137:K1137"/>
    <mergeCell ref="A1138:C1138"/>
    <mergeCell ref="D1138:F1138"/>
    <mergeCell ref="H1138:I1138"/>
    <mergeCell ref="J1138:K1138"/>
    <mergeCell ref="B1139:C1139"/>
    <mergeCell ref="D1139:F1139"/>
    <mergeCell ref="H1139:I1139"/>
    <mergeCell ref="J1139:K1139"/>
    <mergeCell ref="B1140:C1140"/>
    <mergeCell ref="D1140:F1140"/>
    <mergeCell ref="H1140:I1140"/>
    <mergeCell ref="J1140:K1140"/>
    <mergeCell ref="H1141:K1141"/>
    <mergeCell ref="A1142:C1142"/>
    <mergeCell ref="D1142:F1142"/>
    <mergeCell ref="H1142:I1142"/>
    <mergeCell ref="J1142:K1142"/>
    <mergeCell ref="B1143:C1143"/>
    <mergeCell ref="D1143:F1143"/>
    <mergeCell ref="H1143:I1143"/>
    <mergeCell ref="J1143:K1143"/>
    <mergeCell ref="H1144:K1144"/>
    <mergeCell ref="H1145:K1145"/>
    <mergeCell ref="H1146:L1146"/>
    <mergeCell ref="A1147:L1147"/>
    <mergeCell ref="A1148:C1148"/>
    <mergeCell ref="D1148:F1148"/>
    <mergeCell ref="H1148:I1148"/>
    <mergeCell ref="J1148:K1148"/>
    <mergeCell ref="B1149:C1149"/>
    <mergeCell ref="D1149:F1149"/>
    <mergeCell ref="H1149:I1149"/>
    <mergeCell ref="J1149:K1149"/>
    <mergeCell ref="B1150:C1150"/>
    <mergeCell ref="D1150:F1150"/>
    <mergeCell ref="H1150:I1150"/>
    <mergeCell ref="J1150:K1150"/>
    <mergeCell ref="H1151:K1151"/>
    <mergeCell ref="A1152:C1152"/>
    <mergeCell ref="D1152:F1152"/>
    <mergeCell ref="H1152:I1152"/>
    <mergeCell ref="J1152:K1152"/>
    <mergeCell ref="B1153:C1153"/>
    <mergeCell ref="D1153:F1153"/>
    <mergeCell ref="H1153:I1153"/>
    <mergeCell ref="J1153:K1153"/>
    <mergeCell ref="H1154:K1154"/>
    <mergeCell ref="A1155:C1155"/>
    <mergeCell ref="D1155:F1155"/>
    <mergeCell ref="H1155:I1155"/>
    <mergeCell ref="J1155:K1155"/>
    <mergeCell ref="B1156:C1156"/>
    <mergeCell ref="D1156:F1156"/>
    <mergeCell ref="H1156:I1156"/>
    <mergeCell ref="J1156:K1156"/>
    <mergeCell ref="B1157:C1157"/>
    <mergeCell ref="D1157:F1157"/>
    <mergeCell ref="H1157:I1157"/>
    <mergeCell ref="J1157:K1157"/>
    <mergeCell ref="B1158:C1158"/>
    <mergeCell ref="D1158:F1158"/>
    <mergeCell ref="H1158:I1158"/>
    <mergeCell ref="J1158:K1158"/>
    <mergeCell ref="H1159:K1159"/>
    <mergeCell ref="A1160:D1160"/>
    <mergeCell ref="H1160:K1160"/>
    <mergeCell ref="H1161:L1161"/>
    <mergeCell ref="A1162:L1162"/>
    <mergeCell ref="A1163:C1163"/>
    <mergeCell ref="D1163:F1163"/>
    <mergeCell ref="H1163:I1163"/>
    <mergeCell ref="J1163:K1163"/>
    <mergeCell ref="B1164:C1164"/>
    <mergeCell ref="D1164:F1164"/>
    <mergeCell ref="H1164:I1164"/>
    <mergeCell ref="J1164:K1164"/>
    <mergeCell ref="B1165:C1165"/>
    <mergeCell ref="D1165:F1165"/>
    <mergeCell ref="H1165:I1165"/>
    <mergeCell ref="J1165:K1165"/>
    <mergeCell ref="H1166:K1166"/>
    <mergeCell ref="A1167:C1167"/>
    <mergeCell ref="D1167:F1167"/>
    <mergeCell ref="H1167:I1167"/>
    <mergeCell ref="J1167:K1167"/>
    <mergeCell ref="B1168:C1168"/>
    <mergeCell ref="D1168:F1168"/>
    <mergeCell ref="H1168:I1168"/>
    <mergeCell ref="J1168:K1168"/>
    <mergeCell ref="B1169:C1169"/>
    <mergeCell ref="D1169:F1169"/>
    <mergeCell ref="H1169:I1169"/>
    <mergeCell ref="J1169:K1169"/>
    <mergeCell ref="H1170:K1170"/>
    <mergeCell ref="A1171:C1171"/>
    <mergeCell ref="D1171:F1171"/>
    <mergeCell ref="H1171:I1171"/>
    <mergeCell ref="J1171:K1171"/>
    <mergeCell ref="B1172:C1172"/>
    <mergeCell ref="D1172:F1172"/>
    <mergeCell ref="H1172:I1172"/>
    <mergeCell ref="J1172:K1172"/>
    <mergeCell ref="H1173:K1173"/>
    <mergeCell ref="H1174:K1174"/>
    <mergeCell ref="H1175:L1175"/>
    <mergeCell ref="A1176:L1176"/>
    <mergeCell ref="A1177:C1177"/>
    <mergeCell ref="D1177:F1177"/>
    <mergeCell ref="H1177:I1177"/>
    <mergeCell ref="J1177:K1177"/>
    <mergeCell ref="B1178:C1178"/>
    <mergeCell ref="D1178:F1178"/>
    <mergeCell ref="H1178:I1178"/>
    <mergeCell ref="J1178:K1178"/>
    <mergeCell ref="B1179:C1179"/>
    <mergeCell ref="D1179:F1179"/>
    <mergeCell ref="H1179:I1179"/>
    <mergeCell ref="J1179:K1179"/>
    <mergeCell ref="H1180:K1180"/>
    <mergeCell ref="A1181:C1181"/>
    <mergeCell ref="D1181:F1181"/>
    <mergeCell ref="H1181:I1181"/>
    <mergeCell ref="J1181:K1181"/>
    <mergeCell ref="B1182:C1182"/>
    <mergeCell ref="D1182:F1182"/>
    <mergeCell ref="H1182:I1182"/>
    <mergeCell ref="J1182:K1182"/>
    <mergeCell ref="B1183:C1183"/>
    <mergeCell ref="D1183:F1183"/>
    <mergeCell ref="H1183:I1183"/>
    <mergeCell ref="J1183:K1183"/>
    <mergeCell ref="H1184:K1184"/>
    <mergeCell ref="A1185:C1185"/>
    <mergeCell ref="D1185:F1185"/>
    <mergeCell ref="H1185:I1185"/>
    <mergeCell ref="J1185:K1185"/>
    <mergeCell ref="B1186:C1186"/>
    <mergeCell ref="D1186:F1186"/>
    <mergeCell ref="H1186:I1186"/>
    <mergeCell ref="J1186:K1186"/>
    <mergeCell ref="H1187:K1187"/>
    <mergeCell ref="H1188:K1188"/>
    <mergeCell ref="H1189:L1189"/>
    <mergeCell ref="A1190:L1190"/>
    <mergeCell ref="A1191:C1191"/>
    <mergeCell ref="D1191:F1191"/>
    <mergeCell ref="H1191:I1191"/>
    <mergeCell ref="J1191:K1191"/>
    <mergeCell ref="B1192:C1192"/>
    <mergeCell ref="D1192:F1192"/>
    <mergeCell ref="H1192:I1192"/>
    <mergeCell ref="J1192:K1192"/>
    <mergeCell ref="B1193:C1193"/>
    <mergeCell ref="D1193:F1193"/>
    <mergeCell ref="H1193:I1193"/>
    <mergeCell ref="J1193:K1193"/>
    <mergeCell ref="H1194:K1194"/>
    <mergeCell ref="A1195:C1195"/>
    <mergeCell ref="D1195:F1195"/>
    <mergeCell ref="H1195:I1195"/>
    <mergeCell ref="J1195:K1195"/>
    <mergeCell ref="B1196:C1196"/>
    <mergeCell ref="D1196:F1196"/>
    <mergeCell ref="H1196:I1196"/>
    <mergeCell ref="J1196:K1196"/>
    <mergeCell ref="B1197:C1197"/>
    <mergeCell ref="D1197:F1197"/>
    <mergeCell ref="H1197:I1197"/>
    <mergeCell ref="J1197:K1197"/>
    <mergeCell ref="H1198:K1198"/>
    <mergeCell ref="A1199:C1199"/>
    <mergeCell ref="D1199:F1199"/>
    <mergeCell ref="H1199:I1199"/>
    <mergeCell ref="J1199:K1199"/>
    <mergeCell ref="B1200:C1200"/>
    <mergeCell ref="D1200:F1200"/>
    <mergeCell ref="H1200:I1200"/>
    <mergeCell ref="J1200:K1200"/>
    <mergeCell ref="H1201:K1201"/>
    <mergeCell ref="H1202:K1202"/>
    <mergeCell ref="H1203:L1203"/>
    <mergeCell ref="A1204:L1204"/>
    <mergeCell ref="A1205:C1205"/>
    <mergeCell ref="D1205:F1205"/>
    <mergeCell ref="H1205:I1205"/>
    <mergeCell ref="J1205:K1205"/>
    <mergeCell ref="B1206:C1206"/>
    <mergeCell ref="D1206:F1206"/>
    <mergeCell ref="H1206:I1206"/>
    <mergeCell ref="J1206:K1206"/>
    <mergeCell ref="B1207:C1207"/>
    <mergeCell ref="D1207:F1207"/>
    <mergeCell ref="H1207:I1207"/>
    <mergeCell ref="J1207:K1207"/>
    <mergeCell ref="H1208:K1208"/>
    <mergeCell ref="A1209:C1209"/>
    <mergeCell ref="D1209:F1209"/>
    <mergeCell ref="H1209:I1209"/>
    <mergeCell ref="J1209:K1209"/>
    <mergeCell ref="B1210:C1210"/>
    <mergeCell ref="D1210:F1210"/>
    <mergeCell ref="H1210:I1210"/>
    <mergeCell ref="J1210:K1210"/>
    <mergeCell ref="B1211:C1211"/>
    <mergeCell ref="D1211:F1211"/>
    <mergeCell ref="H1211:I1211"/>
    <mergeCell ref="J1211:K1211"/>
    <mergeCell ref="H1212:K1212"/>
    <mergeCell ref="A1213:C1213"/>
    <mergeCell ref="D1213:F1213"/>
    <mergeCell ref="H1213:I1213"/>
    <mergeCell ref="J1213:K1213"/>
    <mergeCell ref="B1214:C1214"/>
    <mergeCell ref="D1214:F1214"/>
    <mergeCell ref="H1214:I1214"/>
    <mergeCell ref="J1214:K1214"/>
    <mergeCell ref="H1215:K1215"/>
    <mergeCell ref="H1216:K1216"/>
    <mergeCell ref="H1217:L1217"/>
    <mergeCell ref="A1218:L1218"/>
    <mergeCell ref="A1219:C1219"/>
    <mergeCell ref="D1219:F1219"/>
    <mergeCell ref="H1219:I1219"/>
    <mergeCell ref="J1219:K1219"/>
    <mergeCell ref="B1220:C1220"/>
    <mergeCell ref="D1220:F1220"/>
    <mergeCell ref="H1220:I1220"/>
    <mergeCell ref="J1220:K1220"/>
    <mergeCell ref="B1221:C1221"/>
    <mergeCell ref="D1221:F1221"/>
    <mergeCell ref="H1221:I1221"/>
    <mergeCell ref="J1221:K1221"/>
    <mergeCell ref="H1222:K1222"/>
    <mergeCell ref="A1223:C1223"/>
    <mergeCell ref="D1223:F1223"/>
    <mergeCell ref="H1223:I1223"/>
    <mergeCell ref="J1223:K1223"/>
    <mergeCell ref="B1224:C1224"/>
    <mergeCell ref="D1224:F1224"/>
    <mergeCell ref="H1224:I1224"/>
    <mergeCell ref="J1224:K1224"/>
    <mergeCell ref="B1225:C1225"/>
    <mergeCell ref="D1225:F1225"/>
    <mergeCell ref="H1225:I1225"/>
    <mergeCell ref="J1225:K1225"/>
    <mergeCell ref="H1226:K1226"/>
    <mergeCell ref="A1227:C1227"/>
    <mergeCell ref="D1227:F1227"/>
    <mergeCell ref="H1227:I1227"/>
    <mergeCell ref="J1227:K1227"/>
    <mergeCell ref="B1228:C1228"/>
    <mergeCell ref="D1228:F1228"/>
    <mergeCell ref="H1228:I1228"/>
    <mergeCell ref="J1228:K1228"/>
    <mergeCell ref="H1229:K1229"/>
    <mergeCell ref="H1230:K1230"/>
    <mergeCell ref="H1231:L1231"/>
    <mergeCell ref="A1232:L1232"/>
    <mergeCell ref="A1233:C1233"/>
    <mergeCell ref="D1233:F1233"/>
    <mergeCell ref="H1233:I1233"/>
    <mergeCell ref="J1233:K1233"/>
    <mergeCell ref="B1234:C1234"/>
    <mergeCell ref="D1234:F1234"/>
    <mergeCell ref="H1234:I1234"/>
    <mergeCell ref="J1234:K1234"/>
    <mergeCell ref="B1235:C1235"/>
    <mergeCell ref="D1235:F1235"/>
    <mergeCell ref="H1235:I1235"/>
    <mergeCell ref="J1235:K1235"/>
    <mergeCell ref="B1236:C1236"/>
    <mergeCell ref="D1236:F1236"/>
    <mergeCell ref="H1236:I1236"/>
    <mergeCell ref="J1236:K1236"/>
    <mergeCell ref="B1237:C1237"/>
    <mergeCell ref="D1237:F1237"/>
    <mergeCell ref="H1237:I1237"/>
    <mergeCell ref="J1237:K1237"/>
    <mergeCell ref="H1238:K1238"/>
    <mergeCell ref="A1239:C1239"/>
    <mergeCell ref="D1239:F1239"/>
    <mergeCell ref="H1239:I1239"/>
    <mergeCell ref="J1239:K1239"/>
    <mergeCell ref="B1240:C1240"/>
    <mergeCell ref="D1240:F1240"/>
    <mergeCell ref="H1240:I1240"/>
    <mergeCell ref="J1240:K1240"/>
    <mergeCell ref="B1241:C1241"/>
    <mergeCell ref="D1241:F1241"/>
    <mergeCell ref="H1241:I1241"/>
    <mergeCell ref="J1241:K1241"/>
    <mergeCell ref="B1242:C1242"/>
    <mergeCell ref="D1242:F1242"/>
    <mergeCell ref="H1242:I1242"/>
    <mergeCell ref="J1242:K1242"/>
    <mergeCell ref="H1243:K1243"/>
    <mergeCell ref="A1244:C1244"/>
    <mergeCell ref="D1244:F1244"/>
    <mergeCell ref="H1244:I1244"/>
    <mergeCell ref="J1244:K1244"/>
    <mergeCell ref="B1245:C1245"/>
    <mergeCell ref="D1245:F1245"/>
    <mergeCell ref="H1245:I1245"/>
    <mergeCell ref="J1245:K1245"/>
    <mergeCell ref="B1246:C1246"/>
    <mergeCell ref="D1246:F1246"/>
    <mergeCell ref="H1246:I1246"/>
    <mergeCell ref="J1246:K1246"/>
    <mergeCell ref="H1247:K1247"/>
    <mergeCell ref="A1248:C1248"/>
    <mergeCell ref="D1248:F1248"/>
    <mergeCell ref="H1248:I1248"/>
    <mergeCell ref="J1248:K1248"/>
    <mergeCell ref="B1249:C1249"/>
    <mergeCell ref="D1249:F1249"/>
    <mergeCell ref="H1249:I1249"/>
    <mergeCell ref="J1249:K1249"/>
    <mergeCell ref="H1250:K1250"/>
    <mergeCell ref="H1251:K1251"/>
    <mergeCell ref="H1252:L1252"/>
    <mergeCell ref="A1253:L1253"/>
    <mergeCell ref="A1254:C1254"/>
    <mergeCell ref="D1254:F1254"/>
    <mergeCell ref="H1254:I1254"/>
    <mergeCell ref="J1254:K1254"/>
    <mergeCell ref="B1255:C1255"/>
    <mergeCell ref="D1255:F1255"/>
    <mergeCell ref="H1255:I1255"/>
    <mergeCell ref="J1255:K1255"/>
    <mergeCell ref="B1256:C1256"/>
    <mergeCell ref="D1256:F1256"/>
    <mergeCell ref="H1256:I1256"/>
    <mergeCell ref="J1256:K1256"/>
    <mergeCell ref="B1257:C1257"/>
    <mergeCell ref="D1257:F1257"/>
    <mergeCell ref="H1257:I1257"/>
    <mergeCell ref="J1257:K1257"/>
    <mergeCell ref="H1258:K1258"/>
    <mergeCell ref="A1259:C1259"/>
    <mergeCell ref="D1259:F1259"/>
    <mergeCell ref="H1259:I1259"/>
    <mergeCell ref="J1259:K1259"/>
    <mergeCell ref="B1260:C1260"/>
    <mergeCell ref="D1260:F1260"/>
    <mergeCell ref="H1260:I1260"/>
    <mergeCell ref="J1260:K1260"/>
    <mergeCell ref="B1261:C1261"/>
    <mergeCell ref="D1261:F1261"/>
    <mergeCell ref="H1261:I1261"/>
    <mergeCell ref="J1261:K1261"/>
    <mergeCell ref="H1262:K1262"/>
    <mergeCell ref="A1263:C1263"/>
    <mergeCell ref="D1263:F1263"/>
    <mergeCell ref="H1263:I1263"/>
    <mergeCell ref="J1263:K1263"/>
    <mergeCell ref="B1264:C1264"/>
    <mergeCell ref="D1264:F1264"/>
    <mergeCell ref="H1264:I1264"/>
    <mergeCell ref="J1264:K1264"/>
    <mergeCell ref="B1265:C1265"/>
    <mergeCell ref="D1265:F1265"/>
    <mergeCell ref="H1265:I1265"/>
    <mergeCell ref="J1265:K1265"/>
    <mergeCell ref="H1266:K1266"/>
    <mergeCell ref="A1267:C1267"/>
    <mergeCell ref="D1267:F1267"/>
    <mergeCell ref="H1267:I1267"/>
    <mergeCell ref="J1267:K1267"/>
    <mergeCell ref="B1268:C1268"/>
    <mergeCell ref="D1268:F1268"/>
    <mergeCell ref="H1268:I1268"/>
    <mergeCell ref="J1268:K1268"/>
    <mergeCell ref="H1269:K1269"/>
    <mergeCell ref="H1270:K1270"/>
    <mergeCell ref="H1271:L1271"/>
    <mergeCell ref="A1272:L1272"/>
    <mergeCell ref="A1273:C1273"/>
    <mergeCell ref="D1273:F1273"/>
    <mergeCell ref="H1273:I1273"/>
    <mergeCell ref="J1273:K1273"/>
    <mergeCell ref="B1274:C1274"/>
    <mergeCell ref="D1274:F1274"/>
    <mergeCell ref="H1274:I1274"/>
    <mergeCell ref="J1274:K1274"/>
    <mergeCell ref="B1275:C1275"/>
    <mergeCell ref="D1275:F1275"/>
    <mergeCell ref="H1275:I1275"/>
    <mergeCell ref="J1275:K1275"/>
    <mergeCell ref="H1276:K1276"/>
    <mergeCell ref="A1277:C1277"/>
    <mergeCell ref="D1277:F1277"/>
    <mergeCell ref="H1277:I1277"/>
    <mergeCell ref="J1277:K1277"/>
    <mergeCell ref="B1278:C1278"/>
    <mergeCell ref="D1278:F1278"/>
    <mergeCell ref="H1278:I1278"/>
    <mergeCell ref="J1278:K1278"/>
    <mergeCell ref="H1279:K1279"/>
    <mergeCell ref="A1280:C1280"/>
    <mergeCell ref="D1280:F1280"/>
    <mergeCell ref="H1280:I1280"/>
    <mergeCell ref="J1280:K1280"/>
    <mergeCell ref="B1281:C1281"/>
    <mergeCell ref="D1281:F1281"/>
    <mergeCell ref="H1281:I1281"/>
    <mergeCell ref="J1281:K1281"/>
    <mergeCell ref="B1282:C1282"/>
    <mergeCell ref="D1282:F1282"/>
    <mergeCell ref="H1282:I1282"/>
    <mergeCell ref="J1282:K1282"/>
    <mergeCell ref="B1283:C1283"/>
    <mergeCell ref="D1283:F1283"/>
    <mergeCell ref="H1283:I1283"/>
    <mergeCell ref="J1283:K1283"/>
    <mergeCell ref="H1284:K1284"/>
    <mergeCell ref="A1285:D1285"/>
    <mergeCell ref="H1285:K1285"/>
    <mergeCell ref="H1286:L1286"/>
    <mergeCell ref="A1287:L1287"/>
    <mergeCell ref="A1288:C1288"/>
    <mergeCell ref="D1288:F1288"/>
    <mergeCell ref="H1288:I1288"/>
    <mergeCell ref="J1288:K1288"/>
    <mergeCell ref="B1289:C1289"/>
    <mergeCell ref="D1289:F1289"/>
    <mergeCell ref="H1289:I1289"/>
    <mergeCell ref="J1289:K1289"/>
    <mergeCell ref="B1290:C1290"/>
    <mergeCell ref="D1290:F1290"/>
    <mergeCell ref="H1290:I1290"/>
    <mergeCell ref="J1290:K1290"/>
    <mergeCell ref="H1291:K1291"/>
    <mergeCell ref="A1292:C1292"/>
    <mergeCell ref="D1292:F1292"/>
    <mergeCell ref="H1292:I1292"/>
    <mergeCell ref="J1292:K1292"/>
    <mergeCell ref="B1293:C1293"/>
    <mergeCell ref="D1293:F1293"/>
    <mergeCell ref="H1293:I1293"/>
    <mergeCell ref="J1293:K1293"/>
    <mergeCell ref="B1294:C1294"/>
    <mergeCell ref="D1294:F1294"/>
    <mergeCell ref="H1294:I1294"/>
    <mergeCell ref="J1294:K1294"/>
    <mergeCell ref="H1295:K1295"/>
    <mergeCell ref="A1296:C1296"/>
    <mergeCell ref="D1296:F1296"/>
    <mergeCell ref="H1296:I1296"/>
    <mergeCell ref="J1296:K1296"/>
    <mergeCell ref="B1297:C1297"/>
    <mergeCell ref="D1297:F1297"/>
    <mergeCell ref="H1297:I1297"/>
    <mergeCell ref="J1297:K1297"/>
    <mergeCell ref="H1298:K1298"/>
    <mergeCell ref="H1299:K1299"/>
    <mergeCell ref="H1300:L1300"/>
    <mergeCell ref="A1301:L1301"/>
    <mergeCell ref="A1302:C1302"/>
    <mergeCell ref="D1302:F1302"/>
    <mergeCell ref="H1302:I1302"/>
    <mergeCell ref="J1302:K1302"/>
    <mergeCell ref="B1303:C1303"/>
    <mergeCell ref="D1303:F1303"/>
    <mergeCell ref="H1303:I1303"/>
    <mergeCell ref="J1303:K1303"/>
    <mergeCell ref="B1304:C1304"/>
    <mergeCell ref="D1304:F1304"/>
    <mergeCell ref="H1304:I1304"/>
    <mergeCell ref="J1304:K1304"/>
    <mergeCell ref="H1305:K1305"/>
    <mergeCell ref="A1306:C1306"/>
    <mergeCell ref="D1306:F1306"/>
    <mergeCell ref="H1306:I1306"/>
    <mergeCell ref="J1306:K1306"/>
    <mergeCell ref="B1307:C1307"/>
    <mergeCell ref="D1307:F1307"/>
    <mergeCell ref="H1307:I1307"/>
    <mergeCell ref="J1307:K1307"/>
    <mergeCell ref="B1308:C1308"/>
    <mergeCell ref="D1308:F1308"/>
    <mergeCell ref="H1308:I1308"/>
    <mergeCell ref="J1308:K1308"/>
    <mergeCell ref="H1309:K1309"/>
    <mergeCell ref="A1310:C1310"/>
    <mergeCell ref="D1310:F1310"/>
    <mergeCell ref="H1310:I1310"/>
    <mergeCell ref="J1310:K1310"/>
    <mergeCell ref="B1311:C1311"/>
    <mergeCell ref="D1311:F1311"/>
    <mergeCell ref="H1311:I1311"/>
    <mergeCell ref="J1311:K1311"/>
    <mergeCell ref="H1312:K1312"/>
    <mergeCell ref="H1313:K1313"/>
    <mergeCell ref="H1314:L1314"/>
    <mergeCell ref="A1315:L1315"/>
    <mergeCell ref="A1316:C1316"/>
    <mergeCell ref="D1316:F1316"/>
    <mergeCell ref="H1316:I1316"/>
    <mergeCell ref="J1316:K1316"/>
    <mergeCell ref="B1317:C1317"/>
    <mergeCell ref="D1317:F1317"/>
    <mergeCell ref="H1317:I1317"/>
    <mergeCell ref="J1317:K1317"/>
    <mergeCell ref="B1318:C1318"/>
    <mergeCell ref="D1318:F1318"/>
    <mergeCell ref="H1318:I1318"/>
    <mergeCell ref="J1318:K1318"/>
    <mergeCell ref="B1319:C1319"/>
    <mergeCell ref="D1319:F1319"/>
    <mergeCell ref="H1319:I1319"/>
    <mergeCell ref="J1319:K1319"/>
    <mergeCell ref="B1320:C1320"/>
    <mergeCell ref="D1320:F1320"/>
    <mergeCell ref="H1320:I1320"/>
    <mergeCell ref="J1320:K1320"/>
    <mergeCell ref="H1321:K1321"/>
    <mergeCell ref="A1322:C1322"/>
    <mergeCell ref="D1322:F1322"/>
    <mergeCell ref="H1322:I1322"/>
    <mergeCell ref="J1322:K1322"/>
    <mergeCell ref="B1323:C1323"/>
    <mergeCell ref="D1323:F1323"/>
    <mergeCell ref="H1323:I1323"/>
    <mergeCell ref="J1323:K1323"/>
    <mergeCell ref="B1324:C1324"/>
    <mergeCell ref="D1324:F1324"/>
    <mergeCell ref="H1324:I1324"/>
    <mergeCell ref="J1324:K1324"/>
    <mergeCell ref="H1325:K1325"/>
    <mergeCell ref="A1326:C1326"/>
    <mergeCell ref="D1326:F1326"/>
    <mergeCell ref="H1326:I1326"/>
    <mergeCell ref="J1326:K1326"/>
    <mergeCell ref="B1327:C1327"/>
    <mergeCell ref="D1327:F1327"/>
    <mergeCell ref="H1327:I1327"/>
    <mergeCell ref="J1327:K1327"/>
    <mergeCell ref="B1328:C1328"/>
    <mergeCell ref="D1328:F1328"/>
    <mergeCell ref="H1328:I1328"/>
    <mergeCell ref="J1328:K1328"/>
    <mergeCell ref="H1329:K1329"/>
    <mergeCell ref="H1330:K1330"/>
    <mergeCell ref="H1331:L1331"/>
    <mergeCell ref="A1332:L1332"/>
    <mergeCell ref="A1333:C1333"/>
    <mergeCell ref="D1333:F1333"/>
    <mergeCell ref="H1333:I1333"/>
    <mergeCell ref="J1333:K1333"/>
    <mergeCell ref="B1334:C1334"/>
    <mergeCell ref="D1334:F1334"/>
    <mergeCell ref="H1334:I1334"/>
    <mergeCell ref="J1334:K1334"/>
    <mergeCell ref="H1335:K1335"/>
    <mergeCell ref="A1336:C1336"/>
    <mergeCell ref="D1336:F1336"/>
    <mergeCell ref="H1336:I1336"/>
    <mergeCell ref="J1336:K1336"/>
    <mergeCell ref="B1337:C1337"/>
    <mergeCell ref="D1337:F1337"/>
    <mergeCell ref="H1337:I1337"/>
    <mergeCell ref="J1337:K1337"/>
    <mergeCell ref="B1338:C1338"/>
    <mergeCell ref="D1338:F1338"/>
    <mergeCell ref="H1338:I1338"/>
    <mergeCell ref="J1338:K1338"/>
    <mergeCell ref="H1339:K1339"/>
    <mergeCell ref="A1340:C1340"/>
    <mergeCell ref="D1340:F1340"/>
    <mergeCell ref="H1340:I1340"/>
    <mergeCell ref="J1340:K1340"/>
    <mergeCell ref="B1341:C1341"/>
    <mergeCell ref="D1341:F1341"/>
    <mergeCell ref="H1341:I1341"/>
    <mergeCell ref="J1341:K1341"/>
    <mergeCell ref="B1342:C1342"/>
    <mergeCell ref="D1342:F1342"/>
    <mergeCell ref="H1342:I1342"/>
    <mergeCell ref="J1342:K1342"/>
    <mergeCell ref="H1343:K1343"/>
    <mergeCell ref="A1344:C1344"/>
    <mergeCell ref="D1344:F1344"/>
    <mergeCell ref="H1344:I1344"/>
    <mergeCell ref="J1344:K1344"/>
    <mergeCell ref="B1345:C1345"/>
    <mergeCell ref="D1345:F1345"/>
    <mergeCell ref="H1345:I1345"/>
    <mergeCell ref="J1345:K1345"/>
    <mergeCell ref="H1346:K1346"/>
    <mergeCell ref="H1347:K1347"/>
    <mergeCell ref="H1348:L1348"/>
    <mergeCell ref="A1349:L1349"/>
    <mergeCell ref="A1350:C1350"/>
    <mergeCell ref="D1350:F1350"/>
    <mergeCell ref="H1350:I1350"/>
    <mergeCell ref="J1350:K1350"/>
    <mergeCell ref="B1351:C1351"/>
    <mergeCell ref="D1351:F1351"/>
    <mergeCell ref="H1351:I1351"/>
    <mergeCell ref="J1351:K1351"/>
    <mergeCell ref="B1352:C1352"/>
    <mergeCell ref="D1352:F1352"/>
    <mergeCell ref="H1352:I1352"/>
    <mergeCell ref="J1352:K1352"/>
    <mergeCell ref="H1353:K1353"/>
    <mergeCell ref="A1354:C1354"/>
    <mergeCell ref="D1354:F1354"/>
    <mergeCell ref="H1354:I1354"/>
    <mergeCell ref="J1354:K1354"/>
    <mergeCell ref="B1355:C1355"/>
    <mergeCell ref="D1355:F1355"/>
    <mergeCell ref="H1355:I1355"/>
    <mergeCell ref="J1355:K1355"/>
    <mergeCell ref="B1356:C1356"/>
    <mergeCell ref="D1356:F1356"/>
    <mergeCell ref="H1356:I1356"/>
    <mergeCell ref="J1356:K1356"/>
    <mergeCell ref="H1357:K1357"/>
    <mergeCell ref="A1358:C1358"/>
    <mergeCell ref="D1358:F1358"/>
    <mergeCell ref="H1358:I1358"/>
    <mergeCell ref="J1358:K1358"/>
    <mergeCell ref="B1359:C1359"/>
    <mergeCell ref="D1359:F1359"/>
    <mergeCell ref="H1359:I1359"/>
    <mergeCell ref="J1359:K1359"/>
    <mergeCell ref="B1360:C1360"/>
    <mergeCell ref="D1360:F1360"/>
    <mergeCell ref="H1360:I1360"/>
    <mergeCell ref="J1360:K1360"/>
    <mergeCell ref="H1361:K1361"/>
    <mergeCell ref="A1362:C1362"/>
    <mergeCell ref="D1362:F1362"/>
    <mergeCell ref="H1362:I1362"/>
    <mergeCell ref="J1362:K1362"/>
    <mergeCell ref="B1363:C1363"/>
    <mergeCell ref="D1363:F1363"/>
    <mergeCell ref="H1363:I1363"/>
    <mergeCell ref="J1363:K1363"/>
    <mergeCell ref="H1364:K1364"/>
    <mergeCell ref="H1365:K1365"/>
    <mergeCell ref="H1366:L1366"/>
    <mergeCell ref="A1367:L1367"/>
    <mergeCell ref="A1368:C1368"/>
    <mergeCell ref="D1368:F1368"/>
    <mergeCell ref="H1368:I1368"/>
    <mergeCell ref="J1368:K1368"/>
    <mergeCell ref="B1369:C1369"/>
    <mergeCell ref="D1369:F1369"/>
    <mergeCell ref="H1369:I1369"/>
    <mergeCell ref="J1369:K1369"/>
    <mergeCell ref="B1370:C1370"/>
    <mergeCell ref="D1370:F1370"/>
    <mergeCell ref="H1370:I1370"/>
    <mergeCell ref="J1370:K1370"/>
    <mergeCell ref="H1371:K1371"/>
    <mergeCell ref="A1372:C1372"/>
    <mergeCell ref="D1372:F1372"/>
    <mergeCell ref="H1372:I1372"/>
    <mergeCell ref="J1372:K1372"/>
    <mergeCell ref="B1373:C1373"/>
    <mergeCell ref="D1373:F1373"/>
    <mergeCell ref="H1373:I1373"/>
    <mergeCell ref="J1373:K1373"/>
    <mergeCell ref="B1374:C1374"/>
    <mergeCell ref="D1374:F1374"/>
    <mergeCell ref="H1374:I1374"/>
    <mergeCell ref="J1374:K1374"/>
    <mergeCell ref="H1375:K1375"/>
    <mergeCell ref="A1376:C1376"/>
    <mergeCell ref="D1376:F1376"/>
    <mergeCell ref="H1376:I1376"/>
    <mergeCell ref="J1376:K1376"/>
    <mergeCell ref="B1377:C1377"/>
    <mergeCell ref="D1377:F1377"/>
    <mergeCell ref="H1377:I1377"/>
    <mergeCell ref="J1377:K1377"/>
    <mergeCell ref="B1378:C1378"/>
    <mergeCell ref="D1378:F1378"/>
    <mergeCell ref="H1378:I1378"/>
    <mergeCell ref="J1378:K1378"/>
    <mergeCell ref="H1379:K1379"/>
    <mergeCell ref="A1380:C1380"/>
    <mergeCell ref="D1380:F1380"/>
    <mergeCell ref="H1380:I1380"/>
    <mergeCell ref="J1380:K1380"/>
    <mergeCell ref="B1381:C1381"/>
    <mergeCell ref="D1381:F1381"/>
    <mergeCell ref="H1381:I1381"/>
    <mergeCell ref="J1381:K1381"/>
    <mergeCell ref="H1382:K1382"/>
    <mergeCell ref="H1383:K1383"/>
    <mergeCell ref="H1384:L1384"/>
    <mergeCell ref="A1385:L1385"/>
    <mergeCell ref="A1386:C1386"/>
    <mergeCell ref="D1386:F1386"/>
    <mergeCell ref="H1386:I1386"/>
    <mergeCell ref="J1386:K1386"/>
    <mergeCell ref="B1387:C1387"/>
    <mergeCell ref="D1387:F1387"/>
    <mergeCell ref="H1387:I1387"/>
    <mergeCell ref="J1387:K1387"/>
    <mergeCell ref="B1388:C1388"/>
    <mergeCell ref="D1388:F1388"/>
    <mergeCell ref="H1388:I1388"/>
    <mergeCell ref="J1388:K1388"/>
    <mergeCell ref="H1389:K1389"/>
    <mergeCell ref="A1390:C1390"/>
    <mergeCell ref="D1390:F1390"/>
    <mergeCell ref="H1390:I1390"/>
    <mergeCell ref="J1390:K1390"/>
    <mergeCell ref="B1391:C1391"/>
    <mergeCell ref="D1391:F1391"/>
    <mergeCell ref="H1391:I1391"/>
    <mergeCell ref="J1391:K1391"/>
    <mergeCell ref="H1392:K1392"/>
    <mergeCell ref="A1393:C1393"/>
    <mergeCell ref="D1393:F1393"/>
    <mergeCell ref="H1393:I1393"/>
    <mergeCell ref="J1393:K1393"/>
    <mergeCell ref="B1394:C1394"/>
    <mergeCell ref="D1394:F1394"/>
    <mergeCell ref="H1394:I1394"/>
    <mergeCell ref="J1394:K1394"/>
    <mergeCell ref="B1395:C1395"/>
    <mergeCell ref="D1395:F1395"/>
    <mergeCell ref="H1395:I1395"/>
    <mergeCell ref="J1395:K1395"/>
    <mergeCell ref="B1396:C1396"/>
    <mergeCell ref="D1396:F1396"/>
    <mergeCell ref="H1396:I1396"/>
    <mergeCell ref="J1396:K1396"/>
    <mergeCell ref="H1397:K1397"/>
    <mergeCell ref="A1398:D1398"/>
    <mergeCell ref="H1398:K1398"/>
    <mergeCell ref="H1399:L1399"/>
    <mergeCell ref="A1400:L1400"/>
    <mergeCell ref="A1401:C1401"/>
    <mergeCell ref="D1401:F1401"/>
    <mergeCell ref="H1401:I1401"/>
    <mergeCell ref="J1401:K1401"/>
    <mergeCell ref="B1402:C1402"/>
    <mergeCell ref="D1402:F1402"/>
    <mergeCell ref="H1402:I1402"/>
    <mergeCell ref="J1402:K1402"/>
    <mergeCell ref="B1403:C1403"/>
    <mergeCell ref="D1403:F1403"/>
    <mergeCell ref="H1403:I1403"/>
    <mergeCell ref="J1403:K1403"/>
    <mergeCell ref="B1404:C1404"/>
    <mergeCell ref="D1404:F1404"/>
    <mergeCell ref="H1404:I1404"/>
    <mergeCell ref="J1404:K1404"/>
    <mergeCell ref="B1405:C1405"/>
    <mergeCell ref="D1405:F1405"/>
    <mergeCell ref="H1405:I1405"/>
    <mergeCell ref="J1405:K1405"/>
    <mergeCell ref="H1406:K1406"/>
    <mergeCell ref="A1407:C1407"/>
    <mergeCell ref="D1407:F1407"/>
    <mergeCell ref="H1407:I1407"/>
    <mergeCell ref="J1407:K1407"/>
    <mergeCell ref="B1408:C1408"/>
    <mergeCell ref="D1408:F1408"/>
    <mergeCell ref="H1408:I1408"/>
    <mergeCell ref="J1408:K1408"/>
    <mergeCell ref="B1409:C1409"/>
    <mergeCell ref="D1409:F1409"/>
    <mergeCell ref="H1409:I1409"/>
    <mergeCell ref="J1409:K1409"/>
    <mergeCell ref="H1410:K1410"/>
    <mergeCell ref="A1411:C1411"/>
    <mergeCell ref="D1411:F1411"/>
    <mergeCell ref="H1411:I1411"/>
    <mergeCell ref="J1411:K1411"/>
    <mergeCell ref="B1412:C1412"/>
    <mergeCell ref="D1412:F1412"/>
    <mergeCell ref="H1412:I1412"/>
    <mergeCell ref="J1412:K1412"/>
    <mergeCell ref="B1413:C1413"/>
    <mergeCell ref="D1413:F1413"/>
    <mergeCell ref="H1413:I1413"/>
    <mergeCell ref="J1413:K1413"/>
    <mergeCell ref="B1414:C1414"/>
    <mergeCell ref="D1414:F1414"/>
    <mergeCell ref="H1414:I1414"/>
    <mergeCell ref="J1414:K1414"/>
    <mergeCell ref="H1415:K1415"/>
    <mergeCell ref="H1416:K1416"/>
    <mergeCell ref="H1418:L1418"/>
    <mergeCell ref="A1419:L1419"/>
    <mergeCell ref="A1420:C1420"/>
    <mergeCell ref="D1420:F1420"/>
    <mergeCell ref="H1420:I1420"/>
    <mergeCell ref="J1420:K1420"/>
    <mergeCell ref="B1421:C1421"/>
    <mergeCell ref="D1421:F1421"/>
    <mergeCell ref="H1421:I1421"/>
    <mergeCell ref="J1421:K1421"/>
    <mergeCell ref="B1422:C1422"/>
    <mergeCell ref="D1422:F1422"/>
    <mergeCell ref="H1422:I1422"/>
    <mergeCell ref="J1422:K1422"/>
    <mergeCell ref="B1423:C1423"/>
    <mergeCell ref="D1423:F1423"/>
    <mergeCell ref="H1423:I1423"/>
    <mergeCell ref="J1423:K1423"/>
    <mergeCell ref="B1424:C1424"/>
    <mergeCell ref="D1424:F1424"/>
    <mergeCell ref="H1424:I1424"/>
    <mergeCell ref="J1424:K1424"/>
    <mergeCell ref="H1425:K1425"/>
    <mergeCell ref="A1426:C1426"/>
    <mergeCell ref="D1426:F1426"/>
    <mergeCell ref="H1426:I1426"/>
    <mergeCell ref="J1426:K1426"/>
    <mergeCell ref="B1427:C1427"/>
    <mergeCell ref="D1427:F1427"/>
    <mergeCell ref="H1427:I1427"/>
    <mergeCell ref="J1427:K1427"/>
    <mergeCell ref="B1428:C1428"/>
    <mergeCell ref="D1428:F1428"/>
    <mergeCell ref="H1428:I1428"/>
    <mergeCell ref="J1428:K1428"/>
    <mergeCell ref="H1429:K1429"/>
    <mergeCell ref="A1430:C1430"/>
    <mergeCell ref="D1430:F1430"/>
    <mergeCell ref="H1430:I1430"/>
    <mergeCell ref="J1430:K1430"/>
    <mergeCell ref="B1431:C1431"/>
    <mergeCell ref="D1431:F1431"/>
    <mergeCell ref="H1431:I1431"/>
    <mergeCell ref="J1431:K1431"/>
    <mergeCell ref="B1432:C1432"/>
    <mergeCell ref="D1432:F1432"/>
    <mergeCell ref="H1432:I1432"/>
    <mergeCell ref="J1432:K1432"/>
    <mergeCell ref="B1433:C1433"/>
    <mergeCell ref="D1433:F1433"/>
    <mergeCell ref="H1433:I1433"/>
    <mergeCell ref="J1433:K1433"/>
    <mergeCell ref="H1434:K1434"/>
    <mergeCell ref="H1435:K1435"/>
    <mergeCell ref="H1437:L1437"/>
    <mergeCell ref="A1438:L1438"/>
    <mergeCell ref="A1439:C1439"/>
    <mergeCell ref="D1439:F1439"/>
    <mergeCell ref="H1439:I1439"/>
    <mergeCell ref="J1439:K1439"/>
    <mergeCell ref="B1440:C1440"/>
    <mergeCell ref="D1440:F1440"/>
    <mergeCell ref="H1440:I1440"/>
    <mergeCell ref="J1440:K1440"/>
    <mergeCell ref="B1441:C1441"/>
    <mergeCell ref="D1441:F1441"/>
    <mergeCell ref="H1441:I1441"/>
    <mergeCell ref="J1441:K1441"/>
    <mergeCell ref="H1442:K1442"/>
    <mergeCell ref="A1443:C1443"/>
    <mergeCell ref="D1443:F1443"/>
    <mergeCell ref="H1443:I1443"/>
    <mergeCell ref="J1443:K1443"/>
    <mergeCell ref="B1444:C1444"/>
    <mergeCell ref="D1444:F1444"/>
    <mergeCell ref="H1444:I1444"/>
    <mergeCell ref="J1444:K1444"/>
    <mergeCell ref="B1445:C1445"/>
    <mergeCell ref="D1445:F1445"/>
    <mergeCell ref="H1445:I1445"/>
    <mergeCell ref="J1445:K1445"/>
    <mergeCell ref="H1446:K1446"/>
    <mergeCell ref="A1447:C1447"/>
    <mergeCell ref="D1447:F1447"/>
    <mergeCell ref="H1447:I1447"/>
    <mergeCell ref="J1447:K1447"/>
    <mergeCell ref="B1448:C1448"/>
    <mergeCell ref="D1448:F1448"/>
    <mergeCell ref="H1448:I1448"/>
    <mergeCell ref="J1448:K1448"/>
    <mergeCell ref="H1449:K1449"/>
    <mergeCell ref="H1450:K1450"/>
    <mergeCell ref="H1451:L1451"/>
    <mergeCell ref="A1452:L1452"/>
    <mergeCell ref="A1453:C1453"/>
    <mergeCell ref="D1453:F1453"/>
    <mergeCell ref="H1453:I1453"/>
    <mergeCell ref="J1453:K1453"/>
    <mergeCell ref="B1454:C1454"/>
    <mergeCell ref="D1454:F1454"/>
    <mergeCell ref="H1454:I1454"/>
    <mergeCell ref="J1454:K1454"/>
    <mergeCell ref="B1455:C1455"/>
    <mergeCell ref="D1455:F1455"/>
    <mergeCell ref="H1455:I1455"/>
    <mergeCell ref="J1455:K1455"/>
    <mergeCell ref="H1456:K1456"/>
    <mergeCell ref="A1457:C1457"/>
    <mergeCell ref="D1457:F1457"/>
    <mergeCell ref="H1457:I1457"/>
    <mergeCell ref="J1457:K1457"/>
    <mergeCell ref="B1458:C1458"/>
    <mergeCell ref="D1458:F1458"/>
    <mergeCell ref="H1458:I1458"/>
    <mergeCell ref="J1458:K1458"/>
    <mergeCell ref="B1459:C1459"/>
    <mergeCell ref="D1459:F1459"/>
    <mergeCell ref="H1459:I1459"/>
    <mergeCell ref="J1459:K1459"/>
    <mergeCell ref="H1460:K1460"/>
    <mergeCell ref="A1461:C1461"/>
    <mergeCell ref="D1461:F1461"/>
    <mergeCell ref="H1461:I1461"/>
    <mergeCell ref="J1461:K1461"/>
    <mergeCell ref="B1462:C1462"/>
    <mergeCell ref="D1462:F1462"/>
    <mergeCell ref="H1462:I1462"/>
    <mergeCell ref="J1462:K1462"/>
    <mergeCell ref="H1463:K1463"/>
    <mergeCell ref="H1464:K1464"/>
    <mergeCell ref="H1465:L1465"/>
    <mergeCell ref="A1466:L1466"/>
    <mergeCell ref="A1467:C1467"/>
    <mergeCell ref="D1467:F1467"/>
    <mergeCell ref="H1467:I1467"/>
    <mergeCell ref="J1467:K1467"/>
    <mergeCell ref="B1468:C1468"/>
    <mergeCell ref="D1468:F1468"/>
    <mergeCell ref="H1468:I1468"/>
    <mergeCell ref="J1468:K1468"/>
    <mergeCell ref="B1469:C1469"/>
    <mergeCell ref="D1469:F1469"/>
    <mergeCell ref="H1469:I1469"/>
    <mergeCell ref="J1469:K1469"/>
    <mergeCell ref="H1470:K1470"/>
    <mergeCell ref="A1471:C1471"/>
    <mergeCell ref="D1471:F1471"/>
    <mergeCell ref="H1471:I1471"/>
    <mergeCell ref="J1471:K1471"/>
    <mergeCell ref="B1472:C1472"/>
    <mergeCell ref="D1472:F1472"/>
    <mergeCell ref="H1472:I1472"/>
    <mergeCell ref="J1472:K1472"/>
    <mergeCell ref="B1473:C1473"/>
    <mergeCell ref="D1473:F1473"/>
    <mergeCell ref="H1473:I1473"/>
    <mergeCell ref="J1473:K1473"/>
    <mergeCell ref="H1474:K1474"/>
    <mergeCell ref="A1475:C1475"/>
    <mergeCell ref="D1475:F1475"/>
    <mergeCell ref="H1475:I1475"/>
    <mergeCell ref="J1475:K1475"/>
    <mergeCell ref="B1476:C1476"/>
    <mergeCell ref="D1476:F1476"/>
    <mergeCell ref="H1476:I1476"/>
    <mergeCell ref="J1476:K1476"/>
    <mergeCell ref="H1477:K1477"/>
    <mergeCell ref="H1478:K1478"/>
    <mergeCell ref="H1479:L1479"/>
    <mergeCell ref="A1480:L1480"/>
    <mergeCell ref="A1481:C1481"/>
    <mergeCell ref="D1481:F1481"/>
    <mergeCell ref="H1481:I1481"/>
    <mergeCell ref="J1481:K1481"/>
    <mergeCell ref="B1482:C1482"/>
    <mergeCell ref="D1482:F1482"/>
    <mergeCell ref="H1482:I1482"/>
    <mergeCell ref="J1482:K1482"/>
    <mergeCell ref="B1483:C1483"/>
    <mergeCell ref="D1483:F1483"/>
    <mergeCell ref="H1483:I1483"/>
    <mergeCell ref="J1483:K1483"/>
    <mergeCell ref="H1484:K1484"/>
    <mergeCell ref="A1485:C1485"/>
    <mergeCell ref="D1485:F1485"/>
    <mergeCell ref="H1485:I1485"/>
    <mergeCell ref="J1485:K1485"/>
    <mergeCell ref="B1486:C1486"/>
    <mergeCell ref="D1486:F1486"/>
    <mergeCell ref="H1486:I1486"/>
    <mergeCell ref="J1486:K1486"/>
    <mergeCell ref="B1487:C1487"/>
    <mergeCell ref="D1487:F1487"/>
    <mergeCell ref="H1487:I1487"/>
    <mergeCell ref="J1487:K1487"/>
    <mergeCell ref="H1488:K1488"/>
    <mergeCell ref="A1489:C1489"/>
    <mergeCell ref="D1489:F1489"/>
    <mergeCell ref="H1489:I1489"/>
    <mergeCell ref="J1489:K1489"/>
    <mergeCell ref="B1490:C1490"/>
    <mergeCell ref="D1490:F1490"/>
    <mergeCell ref="H1490:I1490"/>
    <mergeCell ref="J1490:K1490"/>
    <mergeCell ref="H1491:K1491"/>
    <mergeCell ref="H1492:K1492"/>
    <mergeCell ref="H1493:L1493"/>
    <mergeCell ref="A1494:L1494"/>
    <mergeCell ref="A1495:C1495"/>
    <mergeCell ref="D1495:F1495"/>
    <mergeCell ref="H1495:I1495"/>
    <mergeCell ref="J1495:K1495"/>
    <mergeCell ref="B1496:C1496"/>
    <mergeCell ref="D1496:F1496"/>
    <mergeCell ref="H1496:I1496"/>
    <mergeCell ref="J1496:K1496"/>
    <mergeCell ref="B1497:C1497"/>
    <mergeCell ref="D1497:F1497"/>
    <mergeCell ref="H1497:I1497"/>
    <mergeCell ref="J1497:K1497"/>
    <mergeCell ref="B1498:C1498"/>
    <mergeCell ref="D1498:F1498"/>
    <mergeCell ref="H1498:I1498"/>
    <mergeCell ref="J1498:K1498"/>
    <mergeCell ref="H1499:K1499"/>
    <mergeCell ref="A1500:C1500"/>
    <mergeCell ref="D1500:F1500"/>
    <mergeCell ref="H1500:I1500"/>
    <mergeCell ref="J1500:K1500"/>
    <mergeCell ref="B1501:C1501"/>
    <mergeCell ref="D1501:F1501"/>
    <mergeCell ref="H1501:I1501"/>
    <mergeCell ref="J1501:K1501"/>
    <mergeCell ref="B1502:C1502"/>
    <mergeCell ref="D1502:F1502"/>
    <mergeCell ref="H1502:I1502"/>
    <mergeCell ref="J1502:K1502"/>
    <mergeCell ref="H1503:K1503"/>
    <mergeCell ref="H1504:K1504"/>
    <mergeCell ref="H1505:L1505"/>
    <mergeCell ref="A1506:L1506"/>
    <mergeCell ref="A1507:C1507"/>
    <mergeCell ref="D1507:F1507"/>
    <mergeCell ref="H1507:I1507"/>
    <mergeCell ref="J1507:K1507"/>
    <mergeCell ref="B1508:C1508"/>
    <mergeCell ref="D1508:F1508"/>
    <mergeCell ref="H1508:I1508"/>
    <mergeCell ref="J1508:K1508"/>
    <mergeCell ref="B1509:C1509"/>
    <mergeCell ref="D1509:F1509"/>
    <mergeCell ref="H1509:I1509"/>
    <mergeCell ref="J1509:K1509"/>
    <mergeCell ref="H1510:K1510"/>
    <mergeCell ref="A1511:C1511"/>
    <mergeCell ref="D1511:F1511"/>
    <mergeCell ref="H1511:I1511"/>
    <mergeCell ref="J1511:K1511"/>
    <mergeCell ref="B1512:C1512"/>
    <mergeCell ref="D1512:F1512"/>
    <mergeCell ref="H1512:I1512"/>
    <mergeCell ref="J1512:K1512"/>
    <mergeCell ref="H1513:K1513"/>
    <mergeCell ref="A1514:C1514"/>
    <mergeCell ref="D1514:F1514"/>
    <mergeCell ref="H1514:I1514"/>
    <mergeCell ref="J1514:K1514"/>
    <mergeCell ref="B1515:C1515"/>
    <mergeCell ref="D1515:F1515"/>
    <mergeCell ref="H1515:I1515"/>
    <mergeCell ref="J1515:K1515"/>
    <mergeCell ref="B1516:C1516"/>
    <mergeCell ref="D1516:F1516"/>
    <mergeCell ref="H1516:I1516"/>
    <mergeCell ref="J1516:K1516"/>
    <mergeCell ref="B1517:C1517"/>
    <mergeCell ref="D1517:F1517"/>
    <mergeCell ref="H1517:I1517"/>
    <mergeCell ref="J1517:K1517"/>
    <mergeCell ref="H1518:K1518"/>
    <mergeCell ref="H1519:K1519"/>
    <mergeCell ref="H1521:L1521"/>
    <mergeCell ref="A1522:L1522"/>
    <mergeCell ref="F1523:G1523"/>
    <mergeCell ref="H1523:K1523"/>
    <mergeCell ref="H1524:I1524"/>
    <mergeCell ref="J1524:K1524"/>
    <mergeCell ref="B1525:C1525"/>
    <mergeCell ref="D1525:E1525"/>
    <mergeCell ref="H1525:I1525"/>
    <mergeCell ref="J1525:K1525"/>
    <mergeCell ref="B1526:C1526"/>
    <mergeCell ref="D1526:E1526"/>
    <mergeCell ref="H1526:I1526"/>
    <mergeCell ref="J1526:K1526"/>
    <mergeCell ref="H1527:K1527"/>
    <mergeCell ref="A1528:F1528"/>
    <mergeCell ref="H1528:I1528"/>
    <mergeCell ref="J1528:K1528"/>
    <mergeCell ref="B1529:F1529"/>
    <mergeCell ref="H1529:I1529"/>
    <mergeCell ref="J1529:K1529"/>
    <mergeCell ref="B1530:F1530"/>
    <mergeCell ref="H1530:I1530"/>
    <mergeCell ref="J1530:K1530"/>
    <mergeCell ref="H1531:K1531"/>
    <mergeCell ref="H1532:K1532"/>
    <mergeCell ref="H1533:K1533"/>
    <mergeCell ref="H1534:K1534"/>
    <mergeCell ref="A1535:F1535"/>
    <mergeCell ref="H1535:I1535"/>
    <mergeCell ref="J1535:K1535"/>
    <mergeCell ref="B1536:F1536"/>
    <mergeCell ref="H1536:I1536"/>
    <mergeCell ref="J1536:K1536"/>
    <mergeCell ref="B1537:F1537"/>
    <mergeCell ref="H1537:I1537"/>
    <mergeCell ref="J1537:K1537"/>
    <mergeCell ref="H1538:K1538"/>
    <mergeCell ref="A1539:F1539"/>
    <mergeCell ref="H1539:I1539"/>
    <mergeCell ref="J1539:K1539"/>
    <mergeCell ref="B1540:F1540"/>
    <mergeCell ref="H1540:I1540"/>
    <mergeCell ref="J1540:K1540"/>
    <mergeCell ref="H1541:K1541"/>
    <mergeCell ref="A1542:C1542"/>
    <mergeCell ref="D1542:E1542"/>
    <mergeCell ref="F1542:G1542"/>
    <mergeCell ref="H1542:I1542"/>
    <mergeCell ref="J1542:K1542"/>
    <mergeCell ref="B1543:C1543"/>
    <mergeCell ref="D1543:E1543"/>
    <mergeCell ref="F1543:G1543"/>
    <mergeCell ref="H1543:I1543"/>
    <mergeCell ref="J1543:K1543"/>
    <mergeCell ref="H1544:K1544"/>
    <mergeCell ref="F1545:G1545"/>
    <mergeCell ref="H1545:I1545"/>
    <mergeCell ref="J1545:K1545"/>
    <mergeCell ref="D1547:E1547"/>
    <mergeCell ref="H1548:K1548"/>
    <mergeCell ref="H1549:K1549"/>
    <mergeCell ref="H1550:K1550"/>
    <mergeCell ref="H1551:L1551"/>
    <mergeCell ref="A1552:L1552"/>
    <mergeCell ref="F1553:G1553"/>
    <mergeCell ref="H1553:K1553"/>
    <mergeCell ref="H1554:I1554"/>
    <mergeCell ref="J1554:K1554"/>
    <mergeCell ref="B1555:C1555"/>
    <mergeCell ref="D1555:E1555"/>
    <mergeCell ref="H1555:I1555"/>
    <mergeCell ref="J1555:K1555"/>
    <mergeCell ref="B1556:C1556"/>
    <mergeCell ref="D1556:E1556"/>
    <mergeCell ref="H1556:I1556"/>
    <mergeCell ref="J1556:K1556"/>
    <mergeCell ref="B1557:C1557"/>
    <mergeCell ref="D1557:E1557"/>
    <mergeCell ref="H1557:I1557"/>
    <mergeCell ref="J1557:K1557"/>
    <mergeCell ref="H1558:K1558"/>
    <mergeCell ref="A1559:F1559"/>
    <mergeCell ref="H1559:I1559"/>
    <mergeCell ref="J1559:K1559"/>
    <mergeCell ref="B1560:F1560"/>
    <mergeCell ref="H1560:I1560"/>
    <mergeCell ref="J1560:K1560"/>
    <mergeCell ref="B1561:F1561"/>
    <mergeCell ref="H1561:I1561"/>
    <mergeCell ref="J1561:K1561"/>
    <mergeCell ref="H1562:K1562"/>
    <mergeCell ref="H1563:K1563"/>
    <mergeCell ref="H1564:K1564"/>
    <mergeCell ref="H1565:K1565"/>
    <mergeCell ref="A1566:F1566"/>
    <mergeCell ref="H1566:I1566"/>
    <mergeCell ref="J1566:K1566"/>
    <mergeCell ref="B1567:F1567"/>
    <mergeCell ref="H1567:I1567"/>
    <mergeCell ref="J1567:K1567"/>
    <mergeCell ref="B1568:F1568"/>
    <mergeCell ref="H1568:I1568"/>
    <mergeCell ref="J1568:K1568"/>
    <mergeCell ref="B1569:F1569"/>
    <mergeCell ref="H1569:I1569"/>
    <mergeCell ref="J1569:K1569"/>
    <mergeCell ref="H1570:K1570"/>
    <mergeCell ref="A1571:F1571"/>
    <mergeCell ref="H1571:I1571"/>
    <mergeCell ref="J1571:K1571"/>
    <mergeCell ref="B1572:F1572"/>
    <mergeCell ref="H1572:I1572"/>
    <mergeCell ref="J1572:K1572"/>
    <mergeCell ref="H1573:K1573"/>
    <mergeCell ref="A1574:C1574"/>
    <mergeCell ref="D1574:E1574"/>
    <mergeCell ref="F1574:G1574"/>
    <mergeCell ref="H1574:I1574"/>
    <mergeCell ref="J1574:K1574"/>
    <mergeCell ref="B1575:C1575"/>
    <mergeCell ref="D1575:E1575"/>
    <mergeCell ref="F1575:G1575"/>
    <mergeCell ref="H1575:I1575"/>
    <mergeCell ref="J1575:K1575"/>
    <mergeCell ref="B1576:C1576"/>
    <mergeCell ref="D1576:E1576"/>
    <mergeCell ref="F1576:G1576"/>
    <mergeCell ref="H1576:I1576"/>
    <mergeCell ref="J1576:K1576"/>
    <mergeCell ref="B1577:C1577"/>
    <mergeCell ref="D1577:E1577"/>
    <mergeCell ref="F1577:G1577"/>
    <mergeCell ref="H1577:I1577"/>
    <mergeCell ref="J1577:K1577"/>
    <mergeCell ref="H1578:K1578"/>
    <mergeCell ref="F1579:G1579"/>
    <mergeCell ref="H1579:I1579"/>
    <mergeCell ref="J1579:K1579"/>
    <mergeCell ref="D1581:E1581"/>
    <mergeCell ref="D1582:E1582"/>
    <mergeCell ref="D1583:E1583"/>
    <mergeCell ref="H1584:K1584"/>
    <mergeCell ref="H1585:K1585"/>
    <mergeCell ref="H1586:K1586"/>
    <mergeCell ref="H1587:L1587"/>
    <mergeCell ref="A1588:L1588"/>
    <mergeCell ref="A1589:F1589"/>
    <mergeCell ref="H1589:I1589"/>
    <mergeCell ref="J1589:K1589"/>
    <mergeCell ref="B1590:F1590"/>
    <mergeCell ref="H1590:I1590"/>
    <mergeCell ref="J1590:K1590"/>
    <mergeCell ref="B1591:F1591"/>
    <mergeCell ref="H1591:I1591"/>
    <mergeCell ref="J1591:K1591"/>
    <mergeCell ref="H1592:K1592"/>
    <mergeCell ref="H1593:K1593"/>
    <mergeCell ref="H1594:K1594"/>
    <mergeCell ref="H1595:K1595"/>
    <mergeCell ref="A1596:F1596"/>
    <mergeCell ref="H1596:I1596"/>
    <mergeCell ref="J1596:K1596"/>
    <mergeCell ref="B1597:F1597"/>
    <mergeCell ref="H1597:I1597"/>
    <mergeCell ref="J1597:K1597"/>
    <mergeCell ref="B1598:F1598"/>
    <mergeCell ref="H1598:I1598"/>
    <mergeCell ref="J1598:K1598"/>
    <mergeCell ref="B1599:F1599"/>
    <mergeCell ref="H1599:I1599"/>
    <mergeCell ref="J1599:K1599"/>
    <mergeCell ref="B1600:F1600"/>
    <mergeCell ref="H1600:I1600"/>
    <mergeCell ref="J1600:K1600"/>
    <mergeCell ref="B1601:F1601"/>
    <mergeCell ref="H1601:I1601"/>
    <mergeCell ref="J1601:K1601"/>
    <mergeCell ref="H1602:K1602"/>
    <mergeCell ref="A1603:C1603"/>
    <mergeCell ref="D1603:E1603"/>
    <mergeCell ref="F1603:G1603"/>
    <mergeCell ref="H1603:I1603"/>
    <mergeCell ref="J1603:K1603"/>
    <mergeCell ref="B1604:C1604"/>
    <mergeCell ref="D1604:E1604"/>
    <mergeCell ref="F1604:G1604"/>
    <mergeCell ref="H1604:I1604"/>
    <mergeCell ref="J1604:K1604"/>
    <mergeCell ref="B1605:C1605"/>
    <mergeCell ref="D1605:E1605"/>
    <mergeCell ref="F1605:G1605"/>
    <mergeCell ref="H1605:I1605"/>
    <mergeCell ref="J1605:K1605"/>
    <mergeCell ref="B1606:C1606"/>
    <mergeCell ref="D1606:E1606"/>
    <mergeCell ref="F1606:G1606"/>
    <mergeCell ref="H1606:I1606"/>
    <mergeCell ref="J1606:K1606"/>
    <mergeCell ref="B1607:C1607"/>
    <mergeCell ref="D1607:E1607"/>
    <mergeCell ref="F1607:G1607"/>
    <mergeCell ref="H1607:I1607"/>
    <mergeCell ref="J1607:K1607"/>
    <mergeCell ref="H1608:K1608"/>
    <mergeCell ref="F1609:G1609"/>
    <mergeCell ref="H1609:I1609"/>
    <mergeCell ref="J1609:K1609"/>
    <mergeCell ref="D1611:E1611"/>
    <mergeCell ref="D1612:E1612"/>
    <mergeCell ref="D1613:E1613"/>
    <mergeCell ref="D1614:E1614"/>
    <mergeCell ref="H1615:K1615"/>
    <mergeCell ref="H1616:K1616"/>
    <mergeCell ref="H1617:K1617"/>
    <mergeCell ref="H1618:L1618"/>
    <mergeCell ref="A1619:L1619"/>
    <mergeCell ref="F1620:G1620"/>
    <mergeCell ref="H1620:K1620"/>
    <mergeCell ref="H1621:I1621"/>
    <mergeCell ref="J1621:K1621"/>
    <mergeCell ref="B1622:C1622"/>
    <mergeCell ref="D1622:E1622"/>
    <mergeCell ref="H1622:I1622"/>
    <mergeCell ref="J1622:K1622"/>
    <mergeCell ref="B1623:C1623"/>
    <mergeCell ref="D1623:E1623"/>
    <mergeCell ref="H1623:I1623"/>
    <mergeCell ref="J1623:K1623"/>
    <mergeCell ref="B1624:C1624"/>
    <mergeCell ref="D1624:E1624"/>
    <mergeCell ref="H1624:I1624"/>
    <mergeCell ref="J1624:K1624"/>
    <mergeCell ref="H1625:K1625"/>
    <mergeCell ref="A1626:F1626"/>
    <mergeCell ref="H1626:I1626"/>
    <mergeCell ref="J1626:K1626"/>
    <mergeCell ref="B1627:F1627"/>
    <mergeCell ref="H1627:I1627"/>
    <mergeCell ref="J1627:K1627"/>
    <mergeCell ref="B1628:F1628"/>
    <mergeCell ref="H1628:I1628"/>
    <mergeCell ref="J1628:K1628"/>
    <mergeCell ref="H1629:K1629"/>
    <mergeCell ref="H1630:K1630"/>
    <mergeCell ref="H1631:K1631"/>
    <mergeCell ref="H1632:K1632"/>
    <mergeCell ref="A1633:F1633"/>
    <mergeCell ref="H1633:I1633"/>
    <mergeCell ref="J1633:K1633"/>
    <mergeCell ref="B1634:F1634"/>
    <mergeCell ref="H1634:I1634"/>
    <mergeCell ref="J1634:K1634"/>
    <mergeCell ref="B1635:F1635"/>
    <mergeCell ref="H1635:I1635"/>
    <mergeCell ref="J1635:K1635"/>
    <mergeCell ref="B1636:F1636"/>
    <mergeCell ref="H1636:I1636"/>
    <mergeCell ref="J1636:K1636"/>
    <mergeCell ref="B1637:F1637"/>
    <mergeCell ref="H1637:I1637"/>
    <mergeCell ref="J1637:K1637"/>
    <mergeCell ref="B1638:F1638"/>
    <mergeCell ref="H1638:I1638"/>
    <mergeCell ref="J1638:K1638"/>
    <mergeCell ref="B1639:F1639"/>
    <mergeCell ref="H1639:I1639"/>
    <mergeCell ref="J1639:K1639"/>
    <mergeCell ref="B1640:F1640"/>
    <mergeCell ref="H1640:I1640"/>
    <mergeCell ref="J1640:K1640"/>
    <mergeCell ref="B1641:F1641"/>
    <mergeCell ref="H1641:I1641"/>
    <mergeCell ref="J1641:K1641"/>
    <mergeCell ref="B1642:F1642"/>
    <mergeCell ref="H1642:I1642"/>
    <mergeCell ref="J1642:K1642"/>
    <mergeCell ref="H1643:K1643"/>
    <mergeCell ref="A1644:C1644"/>
    <mergeCell ref="D1644:E1644"/>
    <mergeCell ref="F1644:G1644"/>
    <mergeCell ref="H1644:I1644"/>
    <mergeCell ref="J1644:K1644"/>
    <mergeCell ref="B1645:C1645"/>
    <mergeCell ref="D1645:E1645"/>
    <mergeCell ref="F1645:G1645"/>
    <mergeCell ref="H1645:I1645"/>
    <mergeCell ref="J1645:K1645"/>
    <mergeCell ref="B1646:C1646"/>
    <mergeCell ref="D1646:E1646"/>
    <mergeCell ref="F1646:G1646"/>
    <mergeCell ref="H1646:I1646"/>
    <mergeCell ref="J1646:K1646"/>
    <mergeCell ref="B1647:C1647"/>
    <mergeCell ref="D1647:E1647"/>
    <mergeCell ref="F1647:G1647"/>
    <mergeCell ref="H1647:I1647"/>
    <mergeCell ref="J1647:K1647"/>
    <mergeCell ref="B1648:C1648"/>
    <mergeCell ref="D1648:E1648"/>
    <mergeCell ref="F1648:G1648"/>
    <mergeCell ref="H1648:I1648"/>
    <mergeCell ref="J1648:K1648"/>
    <mergeCell ref="B1649:C1649"/>
    <mergeCell ref="D1649:E1649"/>
    <mergeCell ref="F1649:G1649"/>
    <mergeCell ref="H1649:I1649"/>
    <mergeCell ref="J1649:K1649"/>
    <mergeCell ref="B1650:C1650"/>
    <mergeCell ref="D1650:E1650"/>
    <mergeCell ref="F1650:G1650"/>
    <mergeCell ref="H1650:I1650"/>
    <mergeCell ref="J1650:K1650"/>
    <mergeCell ref="B1651:C1651"/>
    <mergeCell ref="D1651:E1651"/>
    <mergeCell ref="F1651:G1651"/>
    <mergeCell ref="H1651:I1651"/>
    <mergeCell ref="J1651:K1651"/>
    <mergeCell ref="H1652:K1652"/>
    <mergeCell ref="F1653:G1653"/>
    <mergeCell ref="H1653:I1653"/>
    <mergeCell ref="J1653:K1653"/>
    <mergeCell ref="D1655:E1655"/>
    <mergeCell ref="D1656:E1656"/>
    <mergeCell ref="D1657:E1657"/>
    <mergeCell ref="D1658:E1658"/>
    <mergeCell ref="D1659:E1659"/>
    <mergeCell ref="D1660:E1660"/>
    <mergeCell ref="D1661:E1661"/>
    <mergeCell ref="H1662:K1662"/>
    <mergeCell ref="H1663:K1663"/>
    <mergeCell ref="H1664:K1664"/>
    <mergeCell ref="H1665:L1665"/>
    <mergeCell ref="A1666:L1666"/>
    <mergeCell ref="A1667:C1667"/>
    <mergeCell ref="D1667:F1667"/>
    <mergeCell ref="H1667:I1667"/>
    <mergeCell ref="J1667:K1667"/>
    <mergeCell ref="B1668:C1668"/>
    <mergeCell ref="D1668:F1668"/>
    <mergeCell ref="H1668:I1668"/>
    <mergeCell ref="J1668:K1668"/>
    <mergeCell ref="B1669:C1669"/>
    <mergeCell ref="D1669:F1669"/>
    <mergeCell ref="H1669:I1669"/>
    <mergeCell ref="J1669:K1669"/>
    <mergeCell ref="B1670:C1670"/>
    <mergeCell ref="D1670:F1670"/>
    <mergeCell ref="H1670:I1670"/>
    <mergeCell ref="J1670:K1670"/>
    <mergeCell ref="B1671:C1671"/>
    <mergeCell ref="D1671:F1671"/>
    <mergeCell ref="H1671:I1671"/>
    <mergeCell ref="J1671:K1671"/>
    <mergeCell ref="H1672:K1672"/>
    <mergeCell ref="H1673:K1673"/>
    <mergeCell ref="H1674:L1674"/>
    <mergeCell ref="A1675:L1675"/>
    <mergeCell ref="A1676:C1676"/>
    <mergeCell ref="D1676:F1676"/>
    <mergeCell ref="H1676:I1676"/>
    <mergeCell ref="J1676:K1676"/>
    <mergeCell ref="B1677:C1677"/>
    <mergeCell ref="D1677:F1677"/>
    <mergeCell ref="H1677:I1677"/>
    <mergeCell ref="J1677:K1677"/>
    <mergeCell ref="B1678:C1678"/>
    <mergeCell ref="D1678:F1678"/>
    <mergeCell ref="H1678:I1678"/>
    <mergeCell ref="J1678:K1678"/>
    <mergeCell ref="B1679:C1679"/>
    <mergeCell ref="D1679:F1679"/>
    <mergeCell ref="H1679:I1679"/>
    <mergeCell ref="J1679:K1679"/>
    <mergeCell ref="H1680:K1680"/>
    <mergeCell ref="A1681:C1681"/>
    <mergeCell ref="D1681:F1681"/>
    <mergeCell ref="H1681:I1681"/>
    <mergeCell ref="J1681:K1681"/>
    <mergeCell ref="B1682:C1682"/>
    <mergeCell ref="D1682:F1682"/>
    <mergeCell ref="H1682:I1682"/>
    <mergeCell ref="J1682:K1682"/>
    <mergeCell ref="B1683:C1683"/>
    <mergeCell ref="D1683:F1683"/>
    <mergeCell ref="H1683:I1683"/>
    <mergeCell ref="J1683:K1683"/>
    <mergeCell ref="H1684:K1684"/>
    <mergeCell ref="A1685:C1685"/>
    <mergeCell ref="D1685:F1685"/>
    <mergeCell ref="H1685:I1685"/>
    <mergeCell ref="J1685:K1685"/>
    <mergeCell ref="B1686:C1686"/>
    <mergeCell ref="D1686:F1686"/>
    <mergeCell ref="H1686:I1686"/>
    <mergeCell ref="J1686:K1686"/>
    <mergeCell ref="B1687:C1687"/>
    <mergeCell ref="D1687:F1687"/>
    <mergeCell ref="H1687:I1687"/>
    <mergeCell ref="J1687:K1687"/>
    <mergeCell ref="H1688:K1688"/>
    <mergeCell ref="A1689:C1689"/>
    <mergeCell ref="D1689:F1689"/>
    <mergeCell ref="H1689:I1689"/>
    <mergeCell ref="J1689:K1689"/>
    <mergeCell ref="B1690:C1690"/>
    <mergeCell ref="D1690:F1690"/>
    <mergeCell ref="H1690:I1690"/>
    <mergeCell ref="J1690:K1690"/>
    <mergeCell ref="H1691:K1691"/>
    <mergeCell ref="A1692:D1692"/>
    <mergeCell ref="H1692:K1692"/>
    <mergeCell ref="H1693:L1693"/>
    <mergeCell ref="A1694:L1694"/>
    <mergeCell ref="A1695:C1695"/>
    <mergeCell ref="D1695:F1695"/>
    <mergeCell ref="H1695:I1695"/>
    <mergeCell ref="J1695:K1695"/>
    <mergeCell ref="B1696:C1696"/>
    <mergeCell ref="D1696:F1696"/>
    <mergeCell ref="H1696:I1696"/>
    <mergeCell ref="J1696:K1696"/>
    <mergeCell ref="B1697:C1697"/>
    <mergeCell ref="D1697:F1697"/>
    <mergeCell ref="H1697:I1697"/>
    <mergeCell ref="J1697:K1697"/>
    <mergeCell ref="H1698:K1698"/>
    <mergeCell ref="A1699:C1699"/>
    <mergeCell ref="D1699:F1699"/>
    <mergeCell ref="H1699:I1699"/>
    <mergeCell ref="J1699:K1699"/>
    <mergeCell ref="B1700:C1700"/>
    <mergeCell ref="D1700:F1700"/>
    <mergeCell ref="H1700:I1700"/>
    <mergeCell ref="J1700:K1700"/>
    <mergeCell ref="H1701:K1701"/>
    <mergeCell ref="A1702:C1702"/>
    <mergeCell ref="D1702:F1702"/>
    <mergeCell ref="H1702:I1702"/>
    <mergeCell ref="J1702:K1702"/>
    <mergeCell ref="B1703:C1703"/>
    <mergeCell ref="D1703:F1703"/>
    <mergeCell ref="H1703:I1703"/>
    <mergeCell ref="J1703:K1703"/>
    <mergeCell ref="B1704:C1704"/>
    <mergeCell ref="D1704:F1704"/>
    <mergeCell ref="H1704:I1704"/>
    <mergeCell ref="J1704:K1704"/>
    <mergeCell ref="B1705:C1705"/>
    <mergeCell ref="D1705:F1705"/>
    <mergeCell ref="H1705:I1705"/>
    <mergeCell ref="J1705:K1705"/>
    <mergeCell ref="H1706:K1706"/>
    <mergeCell ref="H1707:K1707"/>
    <mergeCell ref="H1709:L1709"/>
    <mergeCell ref="A1710:L1710"/>
    <mergeCell ref="A1711:C1711"/>
    <mergeCell ref="D1711:F1711"/>
    <mergeCell ref="H1711:I1711"/>
    <mergeCell ref="J1711:K1711"/>
    <mergeCell ref="B1712:C1712"/>
    <mergeCell ref="D1712:F1712"/>
    <mergeCell ref="H1712:I1712"/>
    <mergeCell ref="J1712:K1712"/>
    <mergeCell ref="B1713:C1713"/>
    <mergeCell ref="D1713:F1713"/>
    <mergeCell ref="H1713:I1713"/>
    <mergeCell ref="J1713:K1713"/>
    <mergeCell ref="H1714:K1714"/>
    <mergeCell ref="A1715:C1715"/>
    <mergeCell ref="D1715:F1715"/>
    <mergeCell ref="H1715:I1715"/>
    <mergeCell ref="J1715:K1715"/>
    <mergeCell ref="B1716:C1716"/>
    <mergeCell ref="D1716:F1716"/>
    <mergeCell ref="H1716:I1716"/>
    <mergeCell ref="J1716:K1716"/>
    <mergeCell ref="B1717:C1717"/>
    <mergeCell ref="D1717:F1717"/>
    <mergeCell ref="H1717:I1717"/>
    <mergeCell ref="J1717:K1717"/>
    <mergeCell ref="H1718:K1718"/>
    <mergeCell ref="H1719:K1719"/>
    <mergeCell ref="H1720:L1720"/>
    <mergeCell ref="A1721:L1721"/>
    <mergeCell ref="A1722:C1722"/>
    <mergeCell ref="D1722:F1722"/>
    <mergeCell ref="H1722:I1722"/>
    <mergeCell ref="J1722:K1722"/>
    <mergeCell ref="B1723:C1723"/>
    <mergeCell ref="D1723:F1723"/>
    <mergeCell ref="H1723:I1723"/>
    <mergeCell ref="J1723:K1723"/>
    <mergeCell ref="B1724:C1724"/>
    <mergeCell ref="D1724:F1724"/>
    <mergeCell ref="H1724:I1724"/>
    <mergeCell ref="J1724:K1724"/>
    <mergeCell ref="H1725:K1725"/>
    <mergeCell ref="A1726:C1726"/>
    <mergeCell ref="D1726:F1726"/>
    <mergeCell ref="H1726:I1726"/>
    <mergeCell ref="J1726:K1726"/>
    <mergeCell ref="B1727:C1727"/>
    <mergeCell ref="D1727:F1727"/>
    <mergeCell ref="H1727:I1727"/>
    <mergeCell ref="J1727:K1727"/>
    <mergeCell ref="B1728:C1728"/>
    <mergeCell ref="D1728:F1728"/>
    <mergeCell ref="H1728:I1728"/>
    <mergeCell ref="J1728:K1728"/>
    <mergeCell ref="H1729:K1729"/>
    <mergeCell ref="H1730:K1730"/>
    <mergeCell ref="H1731:L1731"/>
    <mergeCell ref="A1732:L1732"/>
    <mergeCell ref="A1733:C1733"/>
    <mergeCell ref="D1733:F1733"/>
    <mergeCell ref="H1733:I1733"/>
    <mergeCell ref="J1733:K1733"/>
    <mergeCell ref="B1734:C1734"/>
    <mergeCell ref="D1734:F1734"/>
    <mergeCell ref="H1734:I1734"/>
    <mergeCell ref="J1734:K1734"/>
    <mergeCell ref="B1735:C1735"/>
    <mergeCell ref="D1735:F1735"/>
    <mergeCell ref="H1735:I1735"/>
    <mergeCell ref="J1735:K1735"/>
    <mergeCell ref="H1736:K1736"/>
    <mergeCell ref="A1737:C1737"/>
    <mergeCell ref="D1737:F1737"/>
    <mergeCell ref="H1737:I1737"/>
    <mergeCell ref="J1737:K1737"/>
    <mergeCell ref="B1738:C1738"/>
    <mergeCell ref="D1738:F1738"/>
    <mergeCell ref="H1738:I1738"/>
    <mergeCell ref="J1738:K1738"/>
    <mergeCell ref="B1739:C1739"/>
    <mergeCell ref="D1739:F1739"/>
    <mergeCell ref="H1739:I1739"/>
    <mergeCell ref="J1739:K1739"/>
    <mergeCell ref="H1740:K1740"/>
    <mergeCell ref="H1741:K1741"/>
    <mergeCell ref="H1742:L1742"/>
    <mergeCell ref="A1743:L1743"/>
    <mergeCell ref="A1744:C1744"/>
    <mergeCell ref="D1744:F1744"/>
    <mergeCell ref="H1744:I1744"/>
    <mergeCell ref="J1744:K1744"/>
    <mergeCell ref="B1745:C1745"/>
    <mergeCell ref="D1745:F1745"/>
    <mergeCell ref="H1745:I1745"/>
    <mergeCell ref="J1745:K1745"/>
    <mergeCell ref="B1746:C1746"/>
    <mergeCell ref="D1746:F1746"/>
    <mergeCell ref="H1746:I1746"/>
    <mergeCell ref="J1746:K1746"/>
    <mergeCell ref="H1747:K1747"/>
    <mergeCell ref="A1748:C1748"/>
    <mergeCell ref="D1748:F1748"/>
    <mergeCell ref="H1748:I1748"/>
    <mergeCell ref="J1748:K1748"/>
    <mergeCell ref="B1749:C1749"/>
    <mergeCell ref="D1749:F1749"/>
    <mergeCell ref="H1749:I1749"/>
    <mergeCell ref="J1749:K1749"/>
    <mergeCell ref="B1750:C1750"/>
    <mergeCell ref="D1750:F1750"/>
    <mergeCell ref="H1750:I1750"/>
    <mergeCell ref="J1750:K1750"/>
    <mergeCell ref="H1751:K1751"/>
    <mergeCell ref="H1752:K1752"/>
    <mergeCell ref="H1753:L1753"/>
    <mergeCell ref="A1754:L1754"/>
    <mergeCell ref="A1755:C1755"/>
    <mergeCell ref="D1755:F1755"/>
    <mergeCell ref="H1755:I1755"/>
    <mergeCell ref="J1755:K1755"/>
    <mergeCell ref="B1756:C1756"/>
    <mergeCell ref="D1756:F1756"/>
    <mergeCell ref="H1756:I1756"/>
    <mergeCell ref="J1756:K1756"/>
    <mergeCell ref="H1757:K1757"/>
    <mergeCell ref="A1758:C1758"/>
    <mergeCell ref="D1758:F1758"/>
    <mergeCell ref="H1758:I1758"/>
    <mergeCell ref="J1758:K1758"/>
    <mergeCell ref="B1759:C1759"/>
    <mergeCell ref="D1759:F1759"/>
    <mergeCell ref="H1759:I1759"/>
    <mergeCell ref="J1759:K1759"/>
    <mergeCell ref="B1760:C1760"/>
    <mergeCell ref="D1760:F1760"/>
    <mergeCell ref="H1760:I1760"/>
    <mergeCell ref="J1760:K1760"/>
    <mergeCell ref="H1761:K1761"/>
    <mergeCell ref="A1762:C1762"/>
    <mergeCell ref="D1762:F1762"/>
    <mergeCell ref="H1762:I1762"/>
    <mergeCell ref="J1762:K1762"/>
    <mergeCell ref="B1763:C1763"/>
    <mergeCell ref="D1763:F1763"/>
    <mergeCell ref="H1763:I1763"/>
    <mergeCell ref="J1763:K1763"/>
    <mergeCell ref="H1764:K1764"/>
    <mergeCell ref="H1765:K1765"/>
    <mergeCell ref="H1766:L1766"/>
    <mergeCell ref="A1767:L1767"/>
    <mergeCell ref="A1768:C1768"/>
    <mergeCell ref="D1768:F1768"/>
    <mergeCell ref="H1768:I1768"/>
    <mergeCell ref="J1768:K1768"/>
    <mergeCell ref="B1769:C1769"/>
    <mergeCell ref="D1769:F1769"/>
    <mergeCell ref="H1769:I1769"/>
    <mergeCell ref="J1769:K1769"/>
    <mergeCell ref="H1770:K1770"/>
    <mergeCell ref="A1771:C1771"/>
    <mergeCell ref="D1771:F1771"/>
    <mergeCell ref="H1771:I1771"/>
    <mergeCell ref="J1771:K1771"/>
    <mergeCell ref="B1772:C1772"/>
    <mergeCell ref="D1772:F1772"/>
    <mergeCell ref="H1772:I1772"/>
    <mergeCell ref="J1772:K1772"/>
    <mergeCell ref="H1773:K1773"/>
    <mergeCell ref="H1774:K1774"/>
    <mergeCell ref="H1776:L1776"/>
    <mergeCell ref="A1777:L1777"/>
    <mergeCell ref="A1778:C1778"/>
    <mergeCell ref="D1778:F1778"/>
    <mergeCell ref="H1778:I1778"/>
    <mergeCell ref="J1778:K1778"/>
    <mergeCell ref="B1779:C1779"/>
    <mergeCell ref="D1779:F1779"/>
    <mergeCell ref="H1779:I1779"/>
    <mergeCell ref="J1779:K1779"/>
    <mergeCell ref="B1780:C1780"/>
    <mergeCell ref="D1780:F1780"/>
    <mergeCell ref="H1780:I1780"/>
    <mergeCell ref="J1780:K1780"/>
    <mergeCell ref="H1781:K1781"/>
    <mergeCell ref="A1782:C1782"/>
    <mergeCell ref="D1782:F1782"/>
    <mergeCell ref="H1782:I1782"/>
    <mergeCell ref="J1782:K1782"/>
    <mergeCell ref="B1783:C1783"/>
    <mergeCell ref="D1783:F1783"/>
    <mergeCell ref="H1783:I1783"/>
    <mergeCell ref="J1783:K1783"/>
    <mergeCell ref="B1784:C1784"/>
    <mergeCell ref="D1784:F1784"/>
    <mergeCell ref="H1784:I1784"/>
    <mergeCell ref="J1784:K1784"/>
    <mergeCell ref="H1785:K1785"/>
    <mergeCell ref="H1786:K1786"/>
    <mergeCell ref="H1787:L1787"/>
    <mergeCell ref="A1788:L1788"/>
    <mergeCell ref="A1789:C1789"/>
    <mergeCell ref="D1789:F1789"/>
    <mergeCell ref="H1789:I1789"/>
    <mergeCell ref="J1789:K1789"/>
    <mergeCell ref="B1790:C1790"/>
    <mergeCell ref="D1790:F1790"/>
    <mergeCell ref="H1790:I1790"/>
    <mergeCell ref="J1790:K1790"/>
    <mergeCell ref="B1791:C1791"/>
    <mergeCell ref="D1791:F1791"/>
    <mergeCell ref="H1791:I1791"/>
    <mergeCell ref="J1791:K1791"/>
    <mergeCell ref="B1792:C1792"/>
    <mergeCell ref="D1792:F1792"/>
    <mergeCell ref="H1792:I1792"/>
    <mergeCell ref="J1792:K1792"/>
    <mergeCell ref="H1793:K1793"/>
    <mergeCell ref="A1794:C1794"/>
    <mergeCell ref="D1794:F1794"/>
    <mergeCell ref="H1794:I1794"/>
    <mergeCell ref="J1794:K1794"/>
    <mergeCell ref="B1795:C1795"/>
    <mergeCell ref="D1795:F1795"/>
    <mergeCell ref="H1795:I1795"/>
    <mergeCell ref="J1795:K1795"/>
    <mergeCell ref="B1796:C1796"/>
    <mergeCell ref="D1796:F1796"/>
    <mergeCell ref="H1796:I1796"/>
    <mergeCell ref="J1796:K1796"/>
    <mergeCell ref="H1797:K1797"/>
    <mergeCell ref="A1798:C1798"/>
    <mergeCell ref="D1798:F1798"/>
    <mergeCell ref="H1798:I1798"/>
    <mergeCell ref="J1798:K1798"/>
    <mergeCell ref="B1799:C1799"/>
    <mergeCell ref="D1799:F1799"/>
    <mergeCell ref="H1799:I1799"/>
    <mergeCell ref="J1799:K1799"/>
    <mergeCell ref="H1800:K1800"/>
    <mergeCell ref="H1801:K1801"/>
    <mergeCell ref="H1802:L1802"/>
    <mergeCell ref="A1803:L1803"/>
    <mergeCell ref="A1804:C1804"/>
    <mergeCell ref="D1804:F1804"/>
    <mergeCell ref="H1804:I1804"/>
    <mergeCell ref="J1804:K1804"/>
    <mergeCell ref="B1805:C1805"/>
    <mergeCell ref="D1805:F1805"/>
    <mergeCell ref="H1805:I1805"/>
    <mergeCell ref="J1805:K1805"/>
    <mergeCell ref="B1806:C1806"/>
    <mergeCell ref="D1806:F1806"/>
    <mergeCell ref="H1806:I1806"/>
    <mergeCell ref="J1806:K1806"/>
    <mergeCell ref="B1807:C1807"/>
    <mergeCell ref="D1807:F1807"/>
    <mergeCell ref="H1807:I1807"/>
    <mergeCell ref="J1807:K1807"/>
    <mergeCell ref="B1808:C1808"/>
    <mergeCell ref="D1808:F1808"/>
    <mergeCell ref="H1808:I1808"/>
    <mergeCell ref="J1808:K1808"/>
    <mergeCell ref="B1809:C1809"/>
    <mergeCell ref="D1809:F1809"/>
    <mergeCell ref="H1809:I1809"/>
    <mergeCell ref="J1809:K1809"/>
    <mergeCell ref="B1810:C1810"/>
    <mergeCell ref="D1810:F1810"/>
    <mergeCell ref="H1810:I1810"/>
    <mergeCell ref="J1810:K1810"/>
    <mergeCell ref="B1811:C1811"/>
    <mergeCell ref="D1811:F1811"/>
    <mergeCell ref="H1811:I1811"/>
    <mergeCell ref="J1811:K1811"/>
    <mergeCell ref="B1812:C1812"/>
    <mergeCell ref="D1812:F1812"/>
    <mergeCell ref="H1812:I1812"/>
    <mergeCell ref="J1812:K1812"/>
    <mergeCell ref="B1813:C1813"/>
    <mergeCell ref="D1813:F1813"/>
    <mergeCell ref="H1813:I1813"/>
    <mergeCell ref="J1813:K1813"/>
    <mergeCell ref="H1814:K1814"/>
    <mergeCell ref="A1815:C1815"/>
    <mergeCell ref="D1815:F1815"/>
    <mergeCell ref="H1815:I1815"/>
    <mergeCell ref="J1815:K1815"/>
    <mergeCell ref="B1816:C1816"/>
    <mergeCell ref="D1816:F1816"/>
    <mergeCell ref="H1816:I1816"/>
    <mergeCell ref="J1816:K1816"/>
    <mergeCell ref="B1817:C1817"/>
    <mergeCell ref="D1817:F1817"/>
    <mergeCell ref="H1817:I1817"/>
    <mergeCell ref="J1817:K1817"/>
    <mergeCell ref="H1818:K1818"/>
    <mergeCell ref="H1819:K1819"/>
    <mergeCell ref="H1820:L1820"/>
    <mergeCell ref="A1821:L1821"/>
    <mergeCell ref="A1822:C1822"/>
    <mergeCell ref="D1822:F1822"/>
    <mergeCell ref="H1822:I1822"/>
    <mergeCell ref="J1822:K1822"/>
    <mergeCell ref="B1823:C1823"/>
    <mergeCell ref="D1823:F1823"/>
    <mergeCell ref="H1823:I1823"/>
    <mergeCell ref="J1823:K1823"/>
    <mergeCell ref="B1824:C1824"/>
    <mergeCell ref="D1824:F1824"/>
    <mergeCell ref="H1824:I1824"/>
    <mergeCell ref="J1824:K1824"/>
    <mergeCell ref="B1825:C1825"/>
    <mergeCell ref="D1825:F1825"/>
    <mergeCell ref="H1825:I1825"/>
    <mergeCell ref="J1825:K1825"/>
    <mergeCell ref="B1826:C1826"/>
    <mergeCell ref="D1826:F1826"/>
    <mergeCell ref="H1826:I1826"/>
    <mergeCell ref="J1826:K1826"/>
    <mergeCell ref="B1827:C1827"/>
    <mergeCell ref="D1827:F1827"/>
    <mergeCell ref="H1827:I1827"/>
    <mergeCell ref="J1827:K1827"/>
    <mergeCell ref="B1828:C1828"/>
    <mergeCell ref="D1828:F1828"/>
    <mergeCell ref="H1828:I1828"/>
    <mergeCell ref="J1828:K1828"/>
    <mergeCell ref="B1829:C1829"/>
    <mergeCell ref="D1829:F1829"/>
    <mergeCell ref="H1829:I1829"/>
    <mergeCell ref="J1829:K1829"/>
    <mergeCell ref="B1830:C1830"/>
    <mergeCell ref="D1830:F1830"/>
    <mergeCell ref="H1830:I1830"/>
    <mergeCell ref="J1830:K1830"/>
    <mergeCell ref="B1831:C1831"/>
    <mergeCell ref="D1831:F1831"/>
    <mergeCell ref="H1831:I1831"/>
    <mergeCell ref="J1831:K1831"/>
    <mergeCell ref="H1832:K1832"/>
    <mergeCell ref="A1833:C1833"/>
    <mergeCell ref="D1833:F1833"/>
    <mergeCell ref="H1833:I1833"/>
    <mergeCell ref="J1833:K1833"/>
    <mergeCell ref="B1834:C1834"/>
    <mergeCell ref="D1834:F1834"/>
    <mergeCell ref="H1834:I1834"/>
    <mergeCell ref="J1834:K1834"/>
    <mergeCell ref="B1835:C1835"/>
    <mergeCell ref="D1835:F1835"/>
    <mergeCell ref="H1835:I1835"/>
    <mergeCell ref="J1835:K1835"/>
    <mergeCell ref="H1836:K1836"/>
    <mergeCell ref="H1837:K1837"/>
    <mergeCell ref="H1838:L1838"/>
    <mergeCell ref="A1839:L1839"/>
    <mergeCell ref="A1840:C1840"/>
    <mergeCell ref="D1840:F1840"/>
    <mergeCell ref="H1840:I1840"/>
    <mergeCell ref="J1840:K1840"/>
    <mergeCell ref="B1841:C1841"/>
    <mergeCell ref="D1841:F1841"/>
    <mergeCell ref="H1841:I1841"/>
    <mergeCell ref="J1841:K1841"/>
    <mergeCell ref="B1842:C1842"/>
    <mergeCell ref="D1842:F1842"/>
    <mergeCell ref="H1842:I1842"/>
    <mergeCell ref="J1842:K1842"/>
    <mergeCell ref="B1843:C1843"/>
    <mergeCell ref="D1843:F1843"/>
    <mergeCell ref="H1843:I1843"/>
    <mergeCell ref="J1843:K1843"/>
    <mergeCell ref="B1844:C1844"/>
    <mergeCell ref="D1844:F1844"/>
    <mergeCell ref="H1844:I1844"/>
    <mergeCell ref="J1844:K1844"/>
    <mergeCell ref="B1845:C1845"/>
    <mergeCell ref="D1845:F1845"/>
    <mergeCell ref="H1845:I1845"/>
    <mergeCell ref="J1845:K1845"/>
    <mergeCell ref="B1846:C1846"/>
    <mergeCell ref="D1846:F1846"/>
    <mergeCell ref="H1846:I1846"/>
    <mergeCell ref="J1846:K1846"/>
    <mergeCell ref="B1847:C1847"/>
    <mergeCell ref="D1847:F1847"/>
    <mergeCell ref="H1847:I1847"/>
    <mergeCell ref="J1847:K1847"/>
    <mergeCell ref="B1848:C1848"/>
    <mergeCell ref="D1848:F1848"/>
    <mergeCell ref="H1848:I1848"/>
    <mergeCell ref="J1848:K1848"/>
    <mergeCell ref="B1849:C1849"/>
    <mergeCell ref="D1849:F1849"/>
    <mergeCell ref="H1849:I1849"/>
    <mergeCell ref="J1849:K1849"/>
    <mergeCell ref="H1850:K1850"/>
    <mergeCell ref="A1851:C1851"/>
    <mergeCell ref="D1851:F1851"/>
    <mergeCell ref="H1851:I1851"/>
    <mergeCell ref="J1851:K1851"/>
    <mergeCell ref="B1852:C1852"/>
    <mergeCell ref="D1852:F1852"/>
    <mergeCell ref="H1852:I1852"/>
    <mergeCell ref="J1852:K1852"/>
    <mergeCell ref="B1853:C1853"/>
    <mergeCell ref="D1853:F1853"/>
    <mergeCell ref="H1853:I1853"/>
    <mergeCell ref="J1853:K1853"/>
    <mergeCell ref="H1854:K1854"/>
    <mergeCell ref="H1855:K1855"/>
    <mergeCell ref="H1856:L1856"/>
    <mergeCell ref="A1857:L1857"/>
    <mergeCell ref="A1858:C1858"/>
    <mergeCell ref="D1858:F1858"/>
    <mergeCell ref="H1858:I1858"/>
    <mergeCell ref="J1858:K1858"/>
    <mergeCell ref="B1859:C1859"/>
    <mergeCell ref="D1859:F1859"/>
    <mergeCell ref="H1859:I1859"/>
    <mergeCell ref="J1859:K1859"/>
    <mergeCell ref="B1860:C1860"/>
    <mergeCell ref="D1860:F1860"/>
    <mergeCell ref="H1860:I1860"/>
    <mergeCell ref="J1860:K1860"/>
    <mergeCell ref="B1861:C1861"/>
    <mergeCell ref="D1861:F1861"/>
    <mergeCell ref="H1861:I1861"/>
    <mergeCell ref="J1861:K1861"/>
    <mergeCell ref="B1862:C1862"/>
    <mergeCell ref="D1862:F1862"/>
    <mergeCell ref="H1862:I1862"/>
    <mergeCell ref="J1862:K1862"/>
    <mergeCell ref="B1863:C1863"/>
    <mergeCell ref="D1863:F1863"/>
    <mergeCell ref="H1863:I1863"/>
    <mergeCell ref="J1863:K1863"/>
    <mergeCell ref="B1864:C1864"/>
    <mergeCell ref="D1864:F1864"/>
    <mergeCell ref="H1864:I1864"/>
    <mergeCell ref="J1864:K1864"/>
    <mergeCell ref="B1865:C1865"/>
    <mergeCell ref="D1865:F1865"/>
    <mergeCell ref="H1865:I1865"/>
    <mergeCell ref="J1865:K1865"/>
    <mergeCell ref="B1866:C1866"/>
    <mergeCell ref="D1866:F1866"/>
    <mergeCell ref="H1866:I1866"/>
    <mergeCell ref="J1866:K1866"/>
    <mergeCell ref="B1867:C1867"/>
    <mergeCell ref="D1867:F1867"/>
    <mergeCell ref="H1867:I1867"/>
    <mergeCell ref="J1867:K1867"/>
    <mergeCell ref="H1868:K1868"/>
    <mergeCell ref="A1869:C1869"/>
    <mergeCell ref="D1869:F1869"/>
    <mergeCell ref="H1869:I1869"/>
    <mergeCell ref="J1869:K1869"/>
    <mergeCell ref="B1870:C1870"/>
    <mergeCell ref="D1870:F1870"/>
    <mergeCell ref="H1870:I1870"/>
    <mergeCell ref="J1870:K1870"/>
    <mergeCell ref="B1871:C1871"/>
    <mergeCell ref="D1871:F1871"/>
    <mergeCell ref="H1871:I1871"/>
    <mergeCell ref="J1871:K1871"/>
    <mergeCell ref="H1872:K1872"/>
    <mergeCell ref="H1873:K1873"/>
    <mergeCell ref="H1874:L1874"/>
    <mergeCell ref="A1875:L1875"/>
    <mergeCell ref="A1876:C1876"/>
    <mergeCell ref="D1876:F1876"/>
    <mergeCell ref="H1876:I1876"/>
    <mergeCell ref="J1876:K1876"/>
    <mergeCell ref="B1877:C1877"/>
    <mergeCell ref="D1877:F1877"/>
    <mergeCell ref="H1877:I1877"/>
    <mergeCell ref="J1877:K1877"/>
    <mergeCell ref="H1878:K1878"/>
    <mergeCell ref="A1879:C1879"/>
    <mergeCell ref="D1879:F1879"/>
    <mergeCell ref="H1879:I1879"/>
    <mergeCell ref="J1879:K1879"/>
    <mergeCell ref="B1880:C1880"/>
    <mergeCell ref="D1880:F1880"/>
    <mergeCell ref="H1880:I1880"/>
    <mergeCell ref="J1880:K1880"/>
    <mergeCell ref="B1881:C1881"/>
    <mergeCell ref="D1881:F1881"/>
    <mergeCell ref="H1881:I1881"/>
    <mergeCell ref="J1881:K1881"/>
    <mergeCell ref="H1882:K1882"/>
    <mergeCell ref="A1883:C1883"/>
    <mergeCell ref="D1883:F1883"/>
    <mergeCell ref="H1883:I1883"/>
    <mergeCell ref="J1883:K1883"/>
    <mergeCell ref="B1884:C1884"/>
    <mergeCell ref="D1884:F1884"/>
    <mergeCell ref="H1884:I1884"/>
    <mergeCell ref="J1884:K1884"/>
    <mergeCell ref="H1885:K1885"/>
    <mergeCell ref="H1886:K1886"/>
    <mergeCell ref="H1887:L1887"/>
    <mergeCell ref="A1888:L1888"/>
    <mergeCell ref="A1889:C1889"/>
    <mergeCell ref="D1889:F1889"/>
    <mergeCell ref="H1889:I1889"/>
    <mergeCell ref="J1889:K1889"/>
    <mergeCell ref="B1890:C1890"/>
    <mergeCell ref="D1890:F1890"/>
    <mergeCell ref="H1890:I1890"/>
    <mergeCell ref="J1890:K1890"/>
    <mergeCell ref="B1891:C1891"/>
    <mergeCell ref="D1891:F1891"/>
    <mergeCell ref="H1891:I1891"/>
    <mergeCell ref="J1891:K1891"/>
    <mergeCell ref="H1892:K1892"/>
    <mergeCell ref="A1893:C1893"/>
    <mergeCell ref="D1893:F1893"/>
    <mergeCell ref="H1893:I1893"/>
    <mergeCell ref="J1893:K1893"/>
    <mergeCell ref="B1894:C1894"/>
    <mergeCell ref="D1894:F1894"/>
    <mergeCell ref="H1894:I1894"/>
    <mergeCell ref="J1894:K1894"/>
    <mergeCell ref="B1895:C1895"/>
    <mergeCell ref="D1895:F1895"/>
    <mergeCell ref="H1895:I1895"/>
    <mergeCell ref="J1895:K1895"/>
    <mergeCell ref="B1896:C1896"/>
    <mergeCell ref="D1896:F1896"/>
    <mergeCell ref="H1896:I1896"/>
    <mergeCell ref="J1896:K1896"/>
    <mergeCell ref="H1897:K1897"/>
    <mergeCell ref="A1898:C1898"/>
    <mergeCell ref="D1898:F1898"/>
    <mergeCell ref="H1898:I1898"/>
    <mergeCell ref="J1898:K1898"/>
    <mergeCell ref="B1899:C1899"/>
    <mergeCell ref="D1899:F1899"/>
    <mergeCell ref="H1899:I1899"/>
    <mergeCell ref="J1899:K1899"/>
    <mergeCell ref="B1900:C1900"/>
    <mergeCell ref="D1900:F1900"/>
    <mergeCell ref="H1900:I1900"/>
    <mergeCell ref="J1900:K1900"/>
    <mergeCell ref="H1901:K1901"/>
    <mergeCell ref="H1902:K1902"/>
    <mergeCell ref="H1903:L1903"/>
    <mergeCell ref="A1904:L1904"/>
    <mergeCell ref="A1905:C1905"/>
    <mergeCell ref="D1905:F1905"/>
    <mergeCell ref="H1905:I1905"/>
    <mergeCell ref="J1905:K1905"/>
    <mergeCell ref="B1906:C1906"/>
    <mergeCell ref="D1906:F1906"/>
    <mergeCell ref="H1906:I1906"/>
    <mergeCell ref="J1906:K1906"/>
    <mergeCell ref="H1907:K1907"/>
    <mergeCell ref="H1908:K1908"/>
    <mergeCell ref="H1910:L1910"/>
    <mergeCell ref="A1911:L1911"/>
    <mergeCell ref="A1912:C1912"/>
    <mergeCell ref="D1912:F1912"/>
    <mergeCell ref="H1912:I1912"/>
    <mergeCell ref="J1912:K1912"/>
    <mergeCell ref="B1913:C1913"/>
    <mergeCell ref="D1913:F1913"/>
    <mergeCell ref="H1913:I1913"/>
    <mergeCell ref="J1913:K1913"/>
    <mergeCell ref="H1914:K1914"/>
    <mergeCell ref="H1915:K1915"/>
    <mergeCell ref="H1917:L1917"/>
    <mergeCell ref="A1918:L1918"/>
    <mergeCell ref="A1919:C1919"/>
    <mergeCell ref="D1919:F1919"/>
    <mergeCell ref="H1919:I1919"/>
    <mergeCell ref="J1919:K1919"/>
    <mergeCell ref="B1920:C1920"/>
    <mergeCell ref="D1920:F1920"/>
    <mergeCell ref="H1920:I1920"/>
    <mergeCell ref="J1920:K1920"/>
    <mergeCell ref="H1921:K1921"/>
    <mergeCell ref="H1922:K1922"/>
    <mergeCell ref="H1924:L1924"/>
    <mergeCell ref="A1925:L1925"/>
    <mergeCell ref="A1926:C1926"/>
    <mergeCell ref="D1926:F1926"/>
    <mergeCell ref="H1926:I1926"/>
    <mergeCell ref="J1926:K1926"/>
    <mergeCell ref="B1927:C1927"/>
    <mergeCell ref="D1927:F1927"/>
    <mergeCell ref="H1927:I1927"/>
    <mergeCell ref="J1927:K1927"/>
    <mergeCell ref="H1928:K1928"/>
    <mergeCell ref="A1929:C1929"/>
    <mergeCell ref="D1929:F1929"/>
    <mergeCell ref="H1929:I1929"/>
    <mergeCell ref="J1929:K1929"/>
    <mergeCell ref="B1930:C1930"/>
    <mergeCell ref="D1930:F1930"/>
    <mergeCell ref="H1930:I1930"/>
    <mergeCell ref="J1930:K1930"/>
    <mergeCell ref="B1931:C1931"/>
    <mergeCell ref="D1931:F1931"/>
    <mergeCell ref="H1931:I1931"/>
    <mergeCell ref="J1931:K1931"/>
    <mergeCell ref="H1932:K1932"/>
    <mergeCell ref="A1933:C1933"/>
    <mergeCell ref="D1933:F1933"/>
    <mergeCell ref="H1933:I1933"/>
    <mergeCell ref="J1933:K1933"/>
    <mergeCell ref="B1934:C1934"/>
    <mergeCell ref="D1934:F1934"/>
    <mergeCell ref="H1934:I1934"/>
    <mergeCell ref="J1934:K1934"/>
    <mergeCell ref="H1935:K1935"/>
    <mergeCell ref="H1936:K1936"/>
    <mergeCell ref="H1938:L1938"/>
    <mergeCell ref="A1939:L1939"/>
    <mergeCell ref="A1940:C1940"/>
    <mergeCell ref="D1940:F1940"/>
    <mergeCell ref="H1940:I1940"/>
    <mergeCell ref="J1940:K1940"/>
    <mergeCell ref="B1941:C1941"/>
    <mergeCell ref="D1941:F1941"/>
    <mergeCell ref="H1941:I1941"/>
    <mergeCell ref="J1941:K1941"/>
    <mergeCell ref="H1942:K1942"/>
    <mergeCell ref="A1943:C1943"/>
    <mergeCell ref="D1943:F1943"/>
    <mergeCell ref="H1943:I1943"/>
    <mergeCell ref="J1943:K1943"/>
    <mergeCell ref="B1944:C1944"/>
    <mergeCell ref="D1944:F1944"/>
    <mergeCell ref="H1944:I1944"/>
    <mergeCell ref="J1944:K1944"/>
    <mergeCell ref="B1945:C1945"/>
    <mergeCell ref="D1945:F1945"/>
    <mergeCell ref="H1945:I1945"/>
    <mergeCell ref="J1945:K1945"/>
    <mergeCell ref="H1946:K1946"/>
    <mergeCell ref="A1947:C1947"/>
    <mergeCell ref="D1947:F1947"/>
    <mergeCell ref="H1947:I1947"/>
    <mergeCell ref="J1947:K1947"/>
    <mergeCell ref="B1948:C1948"/>
    <mergeCell ref="D1948:F1948"/>
    <mergeCell ref="H1948:I1948"/>
    <mergeCell ref="J1948:K1948"/>
    <mergeCell ref="H1949:K1949"/>
    <mergeCell ref="H1950:K1950"/>
    <mergeCell ref="H1952:L1952"/>
    <mergeCell ref="A1953:L1953"/>
    <mergeCell ref="A1954:C1954"/>
    <mergeCell ref="D1954:F1954"/>
    <mergeCell ref="H1954:I1954"/>
    <mergeCell ref="J1954:K1954"/>
    <mergeCell ref="B1955:C1955"/>
    <mergeCell ref="D1955:F1955"/>
    <mergeCell ref="H1955:I1955"/>
    <mergeCell ref="J1955:K1955"/>
    <mergeCell ref="H1956:K1956"/>
    <mergeCell ref="A1957:C1957"/>
    <mergeCell ref="D1957:F1957"/>
    <mergeCell ref="H1957:I1957"/>
    <mergeCell ref="J1957:K1957"/>
    <mergeCell ref="B1958:C1958"/>
    <mergeCell ref="D1958:F1958"/>
    <mergeCell ref="H1958:I1958"/>
    <mergeCell ref="J1958:K1958"/>
    <mergeCell ref="B1959:C1959"/>
    <mergeCell ref="D1959:F1959"/>
    <mergeCell ref="H1959:I1959"/>
    <mergeCell ref="J1959:K1959"/>
    <mergeCell ref="H1960:K1960"/>
    <mergeCell ref="A1961:C1961"/>
    <mergeCell ref="D1961:F1961"/>
    <mergeCell ref="H1961:I1961"/>
    <mergeCell ref="J1961:K1961"/>
    <mergeCell ref="B1962:C1962"/>
    <mergeCell ref="D1962:F1962"/>
    <mergeCell ref="H1962:I1962"/>
    <mergeCell ref="J1962:K1962"/>
    <mergeCell ref="H1963:K1963"/>
    <mergeCell ref="H1964:K1964"/>
    <mergeCell ref="H1965:L1965"/>
    <mergeCell ref="A1966:L1966"/>
    <mergeCell ref="A1967:C1967"/>
    <mergeCell ref="D1967:F1967"/>
    <mergeCell ref="H1967:I1967"/>
    <mergeCell ref="J1967:K1967"/>
    <mergeCell ref="B1968:C1968"/>
    <mergeCell ref="D1968:F1968"/>
    <mergeCell ref="H1968:I1968"/>
    <mergeCell ref="J1968:K1968"/>
    <mergeCell ref="B1969:C1969"/>
    <mergeCell ref="D1969:F1969"/>
    <mergeCell ref="H1969:I1969"/>
    <mergeCell ref="J1969:K1969"/>
    <mergeCell ref="B1970:C1970"/>
    <mergeCell ref="D1970:F1970"/>
    <mergeCell ref="H1970:I1970"/>
    <mergeCell ref="J1970:K1970"/>
    <mergeCell ref="H1971:K1971"/>
    <mergeCell ref="A1972:C1972"/>
    <mergeCell ref="D1972:F1972"/>
    <mergeCell ref="H1972:I1972"/>
    <mergeCell ref="J1972:K1972"/>
    <mergeCell ref="B1973:C1973"/>
    <mergeCell ref="D1973:F1973"/>
    <mergeCell ref="H1973:I1973"/>
    <mergeCell ref="J1973:K1973"/>
    <mergeCell ref="B1974:C1974"/>
    <mergeCell ref="D1974:F1974"/>
    <mergeCell ref="H1974:I1974"/>
    <mergeCell ref="J1974:K1974"/>
    <mergeCell ref="H1975:K1975"/>
    <mergeCell ref="A1976:C1976"/>
    <mergeCell ref="D1976:F1976"/>
    <mergeCell ref="H1976:I1976"/>
    <mergeCell ref="J1976:K1976"/>
    <mergeCell ref="B1977:C1977"/>
    <mergeCell ref="D1977:F1977"/>
    <mergeCell ref="H1977:I1977"/>
    <mergeCell ref="J1977:K1977"/>
    <mergeCell ref="B1978:C1978"/>
    <mergeCell ref="D1978:F1978"/>
    <mergeCell ref="H1978:I1978"/>
    <mergeCell ref="J1978:K1978"/>
    <mergeCell ref="H1979:K1979"/>
    <mergeCell ref="H1980:K1980"/>
    <mergeCell ref="H1982:L1982"/>
    <mergeCell ref="A1983:L1983"/>
    <mergeCell ref="A1984:C1984"/>
    <mergeCell ref="D1984:F1984"/>
    <mergeCell ref="H1984:I1984"/>
    <mergeCell ref="J1984:K1984"/>
    <mergeCell ref="B1985:C1985"/>
    <mergeCell ref="D1985:F1985"/>
    <mergeCell ref="H1985:I1985"/>
    <mergeCell ref="J1985:K1985"/>
    <mergeCell ref="B1986:C1986"/>
    <mergeCell ref="D1986:F1986"/>
    <mergeCell ref="H1986:I1986"/>
    <mergeCell ref="J1986:K1986"/>
    <mergeCell ref="B1987:C1987"/>
    <mergeCell ref="D1987:F1987"/>
    <mergeCell ref="H1987:I1987"/>
    <mergeCell ref="J1987:K1987"/>
    <mergeCell ref="B1988:C1988"/>
    <mergeCell ref="D1988:F1988"/>
    <mergeCell ref="H1988:I1988"/>
    <mergeCell ref="J1988:K1988"/>
    <mergeCell ref="H1989:K1989"/>
    <mergeCell ref="A1990:C1990"/>
    <mergeCell ref="D1990:F1990"/>
    <mergeCell ref="H1990:I1990"/>
    <mergeCell ref="J1990:K1990"/>
    <mergeCell ref="B1991:C1991"/>
    <mergeCell ref="D1991:F1991"/>
    <mergeCell ref="H1991:I1991"/>
    <mergeCell ref="J1991:K1991"/>
    <mergeCell ref="B1992:C1992"/>
    <mergeCell ref="D1992:F1992"/>
    <mergeCell ref="H1992:I1992"/>
    <mergeCell ref="J1992:K1992"/>
    <mergeCell ref="H1993:K1993"/>
    <mergeCell ref="A1994:C1994"/>
    <mergeCell ref="D1994:F1994"/>
    <mergeCell ref="H1994:I1994"/>
    <mergeCell ref="J1994:K1994"/>
    <mergeCell ref="B1995:C1995"/>
    <mergeCell ref="D1995:F1995"/>
    <mergeCell ref="H1995:I1995"/>
    <mergeCell ref="J1995:K1995"/>
    <mergeCell ref="B1996:C1996"/>
    <mergeCell ref="D1996:F1996"/>
    <mergeCell ref="H1996:I1996"/>
    <mergeCell ref="J1996:K1996"/>
    <mergeCell ref="H1997:K1997"/>
    <mergeCell ref="A1998:D1998"/>
    <mergeCell ref="H1998:K1998"/>
    <mergeCell ref="H1999:L1999"/>
    <mergeCell ref="A2000:L2000"/>
    <mergeCell ref="A2001:C2001"/>
    <mergeCell ref="D2001:F2001"/>
    <mergeCell ref="H2001:I2001"/>
    <mergeCell ref="J2001:K2001"/>
    <mergeCell ref="B2002:C2002"/>
    <mergeCell ref="D2002:F2002"/>
    <mergeCell ref="H2002:I2002"/>
    <mergeCell ref="J2002:K2002"/>
    <mergeCell ref="B2003:C2003"/>
    <mergeCell ref="D2003:F2003"/>
    <mergeCell ref="H2003:I2003"/>
    <mergeCell ref="J2003:K2003"/>
    <mergeCell ref="B2004:C2004"/>
    <mergeCell ref="D2004:F2004"/>
    <mergeCell ref="H2004:I2004"/>
    <mergeCell ref="J2004:K2004"/>
    <mergeCell ref="B2005:C2005"/>
    <mergeCell ref="D2005:F2005"/>
    <mergeCell ref="H2005:I2005"/>
    <mergeCell ref="J2005:K2005"/>
    <mergeCell ref="B2006:C2006"/>
    <mergeCell ref="D2006:F2006"/>
    <mergeCell ref="H2006:I2006"/>
    <mergeCell ref="J2006:K2006"/>
    <mergeCell ref="B2007:C2007"/>
    <mergeCell ref="D2007:F2007"/>
    <mergeCell ref="H2007:I2007"/>
    <mergeCell ref="J2007:K2007"/>
    <mergeCell ref="H2008:K2008"/>
    <mergeCell ref="A2009:C2009"/>
    <mergeCell ref="D2009:F2009"/>
    <mergeCell ref="H2009:I2009"/>
    <mergeCell ref="J2009:K2009"/>
    <mergeCell ref="B2010:C2010"/>
    <mergeCell ref="D2010:F2010"/>
    <mergeCell ref="H2010:I2010"/>
    <mergeCell ref="J2010:K2010"/>
    <mergeCell ref="B2011:C2011"/>
    <mergeCell ref="D2011:F2011"/>
    <mergeCell ref="H2011:I2011"/>
    <mergeCell ref="J2011:K2011"/>
    <mergeCell ref="H2012:K2012"/>
    <mergeCell ref="A2013:C2013"/>
    <mergeCell ref="D2013:F2013"/>
    <mergeCell ref="H2013:I2013"/>
    <mergeCell ref="J2013:K2013"/>
    <mergeCell ref="B2014:C2014"/>
    <mergeCell ref="D2014:F2014"/>
    <mergeCell ref="H2014:I2014"/>
    <mergeCell ref="J2014:K2014"/>
    <mergeCell ref="B2015:C2015"/>
    <mergeCell ref="D2015:F2015"/>
    <mergeCell ref="H2015:I2015"/>
    <mergeCell ref="J2015:K2015"/>
    <mergeCell ref="H2016:K2016"/>
    <mergeCell ref="H2017:K2017"/>
    <mergeCell ref="H2019:L2019"/>
    <mergeCell ref="A2020:L2020"/>
    <mergeCell ref="A2021:C2021"/>
    <mergeCell ref="D2021:F2021"/>
    <mergeCell ref="H2021:I2021"/>
    <mergeCell ref="J2021:K2021"/>
    <mergeCell ref="B2022:C2022"/>
    <mergeCell ref="D2022:F2022"/>
    <mergeCell ref="H2022:I2022"/>
    <mergeCell ref="J2022:K2022"/>
    <mergeCell ref="B2023:C2023"/>
    <mergeCell ref="D2023:F2023"/>
    <mergeCell ref="H2023:I2023"/>
    <mergeCell ref="J2023:K2023"/>
    <mergeCell ref="B2024:C2024"/>
    <mergeCell ref="D2024:F2024"/>
    <mergeCell ref="H2024:I2024"/>
    <mergeCell ref="J2024:K2024"/>
    <mergeCell ref="B2025:C2025"/>
    <mergeCell ref="D2025:F2025"/>
    <mergeCell ref="H2025:I2025"/>
    <mergeCell ref="J2025:K2025"/>
    <mergeCell ref="B2026:C2026"/>
    <mergeCell ref="D2026:F2026"/>
    <mergeCell ref="H2026:I2026"/>
    <mergeCell ref="J2026:K2026"/>
    <mergeCell ref="H2027:K2027"/>
    <mergeCell ref="A2028:C2028"/>
    <mergeCell ref="D2028:F2028"/>
    <mergeCell ref="H2028:I2028"/>
    <mergeCell ref="J2028:K2028"/>
    <mergeCell ref="B2029:C2029"/>
    <mergeCell ref="D2029:F2029"/>
    <mergeCell ref="H2029:I2029"/>
    <mergeCell ref="J2029:K2029"/>
    <mergeCell ref="B2030:C2030"/>
    <mergeCell ref="D2030:F2030"/>
    <mergeCell ref="H2030:I2030"/>
    <mergeCell ref="J2030:K2030"/>
    <mergeCell ref="H2031:K2031"/>
    <mergeCell ref="A2032:C2032"/>
    <mergeCell ref="D2032:F2032"/>
    <mergeCell ref="H2032:I2032"/>
    <mergeCell ref="J2032:K2032"/>
    <mergeCell ref="B2033:C2033"/>
    <mergeCell ref="D2033:F2033"/>
    <mergeCell ref="H2033:I2033"/>
    <mergeCell ref="J2033:K2033"/>
    <mergeCell ref="B2034:C2034"/>
    <mergeCell ref="D2034:F2034"/>
    <mergeCell ref="H2034:I2034"/>
    <mergeCell ref="J2034:K2034"/>
    <mergeCell ref="B2035:C2035"/>
    <mergeCell ref="D2035:F2035"/>
    <mergeCell ref="H2035:I2035"/>
    <mergeCell ref="J2035:K2035"/>
    <mergeCell ref="H2036:K2036"/>
    <mergeCell ref="H2037:K2037"/>
    <mergeCell ref="H2039:L2039"/>
    <mergeCell ref="A2040:L2040"/>
    <mergeCell ref="A2041:C2041"/>
    <mergeCell ref="D2041:F2041"/>
    <mergeCell ref="H2041:I2041"/>
    <mergeCell ref="J2041:K2041"/>
    <mergeCell ref="B2042:C2042"/>
    <mergeCell ref="D2042:F2042"/>
    <mergeCell ref="H2042:I2042"/>
    <mergeCell ref="J2042:K2042"/>
    <mergeCell ref="B2043:C2043"/>
    <mergeCell ref="D2043:F2043"/>
    <mergeCell ref="H2043:I2043"/>
    <mergeCell ref="J2043:K2043"/>
    <mergeCell ref="B2044:C2044"/>
    <mergeCell ref="D2044:F2044"/>
    <mergeCell ref="H2044:I2044"/>
    <mergeCell ref="J2044:K2044"/>
    <mergeCell ref="H2045:K2045"/>
    <mergeCell ref="A2046:C2046"/>
    <mergeCell ref="D2046:F2046"/>
    <mergeCell ref="H2046:I2046"/>
    <mergeCell ref="J2046:K2046"/>
    <mergeCell ref="B2047:C2047"/>
    <mergeCell ref="D2047:F2047"/>
    <mergeCell ref="H2047:I2047"/>
    <mergeCell ref="J2047:K2047"/>
    <mergeCell ref="B2048:C2048"/>
    <mergeCell ref="D2048:F2048"/>
    <mergeCell ref="H2048:I2048"/>
    <mergeCell ref="J2048:K2048"/>
    <mergeCell ref="H2049:K2049"/>
    <mergeCell ref="H2050:K2050"/>
    <mergeCell ref="H2051:L2051"/>
    <mergeCell ref="A2052:L2052"/>
    <mergeCell ref="A2053:C2053"/>
    <mergeCell ref="D2053:F2053"/>
    <mergeCell ref="H2053:I2053"/>
    <mergeCell ref="J2053:K2053"/>
    <mergeCell ref="B2054:C2054"/>
    <mergeCell ref="D2054:F2054"/>
    <mergeCell ref="H2054:I2054"/>
    <mergeCell ref="J2054:K2054"/>
    <mergeCell ref="B2055:C2055"/>
    <mergeCell ref="D2055:F2055"/>
    <mergeCell ref="H2055:I2055"/>
    <mergeCell ref="J2055:K2055"/>
    <mergeCell ref="B2056:C2056"/>
    <mergeCell ref="D2056:F2056"/>
    <mergeCell ref="H2056:I2056"/>
    <mergeCell ref="J2056:K2056"/>
    <mergeCell ref="H2057:K2057"/>
    <mergeCell ref="A2058:C2058"/>
    <mergeCell ref="D2058:F2058"/>
    <mergeCell ref="H2058:I2058"/>
    <mergeCell ref="J2058:K2058"/>
    <mergeCell ref="B2059:C2059"/>
    <mergeCell ref="D2059:F2059"/>
    <mergeCell ref="H2059:I2059"/>
    <mergeCell ref="J2059:K2059"/>
    <mergeCell ref="B2060:C2060"/>
    <mergeCell ref="D2060:F2060"/>
    <mergeCell ref="H2060:I2060"/>
    <mergeCell ref="J2060:K2060"/>
    <mergeCell ref="H2061:K2061"/>
    <mergeCell ref="H2062:K2062"/>
    <mergeCell ref="H2063:L2063"/>
    <mergeCell ref="A2064:L2064"/>
    <mergeCell ref="A2065:C2065"/>
    <mergeCell ref="D2065:F2065"/>
    <mergeCell ref="H2065:I2065"/>
    <mergeCell ref="J2065:K2065"/>
    <mergeCell ref="B2066:C2066"/>
    <mergeCell ref="D2066:F2066"/>
    <mergeCell ref="H2066:I2066"/>
    <mergeCell ref="J2066:K2066"/>
    <mergeCell ref="H2067:K2067"/>
    <mergeCell ref="A2068:D2068"/>
    <mergeCell ref="H2068:K2068"/>
    <mergeCell ref="H2069:L2069"/>
    <mergeCell ref="A2070:L2070"/>
    <mergeCell ref="A2071:C2071"/>
    <mergeCell ref="D2071:F2071"/>
    <mergeCell ref="H2071:I2071"/>
    <mergeCell ref="J2071:K2071"/>
    <mergeCell ref="B2072:C2072"/>
    <mergeCell ref="D2072:F2072"/>
    <mergeCell ref="H2072:I2072"/>
    <mergeCell ref="J2072:K2072"/>
    <mergeCell ref="B2073:C2073"/>
    <mergeCell ref="D2073:F2073"/>
    <mergeCell ref="H2073:I2073"/>
    <mergeCell ref="J2073:K2073"/>
    <mergeCell ref="H2074:K2074"/>
    <mergeCell ref="H2075:K2075"/>
    <mergeCell ref="H2077:L2077"/>
    <mergeCell ref="A2078:L2078"/>
    <mergeCell ref="A2079:C2079"/>
    <mergeCell ref="D2079:F2079"/>
    <mergeCell ref="H2079:I2079"/>
    <mergeCell ref="J2079:K2079"/>
    <mergeCell ref="B2080:C2080"/>
    <mergeCell ref="D2080:F2080"/>
    <mergeCell ref="H2080:I2080"/>
    <mergeCell ref="J2080:K2080"/>
    <mergeCell ref="B2081:C2081"/>
    <mergeCell ref="D2081:F2081"/>
    <mergeCell ref="H2081:I2081"/>
    <mergeCell ref="J2081:K2081"/>
    <mergeCell ref="B2082:C2082"/>
    <mergeCell ref="D2082:F2082"/>
    <mergeCell ref="H2082:I2082"/>
    <mergeCell ref="J2082:K2082"/>
    <mergeCell ref="H2083:K2083"/>
    <mergeCell ref="A2084:C2084"/>
    <mergeCell ref="D2084:F2084"/>
    <mergeCell ref="H2084:I2084"/>
    <mergeCell ref="J2084:K2084"/>
    <mergeCell ref="B2085:C2085"/>
    <mergeCell ref="D2085:F2085"/>
    <mergeCell ref="H2085:I2085"/>
    <mergeCell ref="J2085:K2085"/>
    <mergeCell ref="H2086:K2086"/>
    <mergeCell ref="H2087:K2087"/>
    <mergeCell ref="H2089:L2089"/>
    <mergeCell ref="A2090:L2090"/>
    <mergeCell ref="A2091:C2091"/>
    <mergeCell ref="D2091:F2091"/>
    <mergeCell ref="H2091:I2091"/>
    <mergeCell ref="J2091:K2091"/>
    <mergeCell ref="B2092:C2092"/>
    <mergeCell ref="D2092:F2092"/>
    <mergeCell ref="H2092:I2092"/>
    <mergeCell ref="J2092:K2092"/>
    <mergeCell ref="H2093:K2093"/>
    <mergeCell ref="A2094:C2094"/>
    <mergeCell ref="D2094:F2094"/>
    <mergeCell ref="H2094:I2094"/>
    <mergeCell ref="J2094:K2094"/>
    <mergeCell ref="B2095:C2095"/>
    <mergeCell ref="D2095:F2095"/>
    <mergeCell ref="H2095:I2095"/>
    <mergeCell ref="J2095:K2095"/>
    <mergeCell ref="H2096:K2096"/>
    <mergeCell ref="A2097:C2097"/>
    <mergeCell ref="D2097:F2097"/>
    <mergeCell ref="H2097:I2097"/>
    <mergeCell ref="J2097:K2097"/>
    <mergeCell ref="B2098:C2098"/>
    <mergeCell ref="D2098:F2098"/>
    <mergeCell ref="H2098:I2098"/>
    <mergeCell ref="J2098:K2098"/>
    <mergeCell ref="H2099:K2099"/>
    <mergeCell ref="H2100:K2100"/>
    <mergeCell ref="H2102:L2102"/>
    <mergeCell ref="A2103:L2103"/>
    <mergeCell ref="A2104:C2104"/>
    <mergeCell ref="D2104:F2104"/>
    <mergeCell ref="H2104:I2104"/>
    <mergeCell ref="J2104:K2104"/>
    <mergeCell ref="B2105:C2105"/>
    <mergeCell ref="D2105:F2105"/>
    <mergeCell ref="H2105:I2105"/>
    <mergeCell ref="J2105:K2105"/>
    <mergeCell ref="B2106:C2106"/>
    <mergeCell ref="D2106:F2106"/>
    <mergeCell ref="H2106:I2106"/>
    <mergeCell ref="J2106:K2106"/>
    <mergeCell ref="H2107:K2107"/>
    <mergeCell ref="H2108:K2108"/>
    <mergeCell ref="H2110:L2110"/>
    <mergeCell ref="A2111:L2111"/>
    <mergeCell ref="A2112:C2112"/>
    <mergeCell ref="D2112:F2112"/>
    <mergeCell ref="H2112:I2112"/>
    <mergeCell ref="J2112:K2112"/>
    <mergeCell ref="B2113:C2113"/>
    <mergeCell ref="D2113:F2113"/>
    <mergeCell ref="H2113:I2113"/>
    <mergeCell ref="J2113:K2113"/>
    <mergeCell ref="B2114:C2114"/>
    <mergeCell ref="D2114:F2114"/>
    <mergeCell ref="H2114:I2114"/>
    <mergeCell ref="J2114:K2114"/>
    <mergeCell ref="B2115:C2115"/>
    <mergeCell ref="D2115:F2115"/>
    <mergeCell ref="H2115:I2115"/>
    <mergeCell ref="J2115:K2115"/>
    <mergeCell ref="H2116:K2116"/>
    <mergeCell ref="A2117:C2117"/>
    <mergeCell ref="D2117:F2117"/>
    <mergeCell ref="H2117:I2117"/>
    <mergeCell ref="J2117:K2117"/>
    <mergeCell ref="B2118:C2118"/>
    <mergeCell ref="D2118:F2118"/>
    <mergeCell ref="H2118:I2118"/>
    <mergeCell ref="J2118:K2118"/>
    <mergeCell ref="B2119:C2119"/>
    <mergeCell ref="D2119:F2119"/>
    <mergeCell ref="H2119:I2119"/>
    <mergeCell ref="J2119:K2119"/>
    <mergeCell ref="H2120:K2120"/>
    <mergeCell ref="A2121:C2121"/>
    <mergeCell ref="D2121:F2121"/>
    <mergeCell ref="H2121:I2121"/>
    <mergeCell ref="J2121:K2121"/>
    <mergeCell ref="B2122:C2122"/>
    <mergeCell ref="D2122:F2122"/>
    <mergeCell ref="H2122:I2122"/>
    <mergeCell ref="J2122:K2122"/>
    <mergeCell ref="B2123:C2123"/>
    <mergeCell ref="D2123:F2123"/>
    <mergeCell ref="H2123:I2123"/>
    <mergeCell ref="J2123:K2123"/>
    <mergeCell ref="B2124:C2124"/>
    <mergeCell ref="D2124:F2124"/>
    <mergeCell ref="H2124:I2124"/>
    <mergeCell ref="J2124:K2124"/>
    <mergeCell ref="H2125:K2125"/>
    <mergeCell ref="H2126:K2126"/>
    <mergeCell ref="H2127:L2127"/>
    <mergeCell ref="A2128:L2128"/>
    <mergeCell ref="A2129:C2129"/>
    <mergeCell ref="D2129:F2129"/>
    <mergeCell ref="H2129:I2129"/>
    <mergeCell ref="J2129:K2129"/>
    <mergeCell ref="B2130:C2130"/>
    <mergeCell ref="D2130:F2130"/>
    <mergeCell ref="H2130:I2130"/>
    <mergeCell ref="J2130:K2130"/>
    <mergeCell ref="B2131:C2131"/>
    <mergeCell ref="D2131:F2131"/>
    <mergeCell ref="H2131:I2131"/>
    <mergeCell ref="J2131:K2131"/>
    <mergeCell ref="H2132:K2132"/>
    <mergeCell ref="A2133:C2133"/>
    <mergeCell ref="D2133:F2133"/>
    <mergeCell ref="H2133:I2133"/>
    <mergeCell ref="J2133:K2133"/>
    <mergeCell ref="B2134:C2134"/>
    <mergeCell ref="D2134:F2134"/>
    <mergeCell ref="H2134:I2134"/>
    <mergeCell ref="J2134:K2134"/>
    <mergeCell ref="B2135:C2135"/>
    <mergeCell ref="D2135:F2135"/>
    <mergeCell ref="H2135:I2135"/>
    <mergeCell ref="J2135:K2135"/>
    <mergeCell ref="H2136:K2136"/>
    <mergeCell ref="A2137:C2137"/>
    <mergeCell ref="D2137:F2137"/>
    <mergeCell ref="H2137:I2137"/>
    <mergeCell ref="J2137:K2137"/>
    <mergeCell ref="B2138:C2138"/>
    <mergeCell ref="D2138:F2138"/>
    <mergeCell ref="H2138:I2138"/>
    <mergeCell ref="J2138:K2138"/>
    <mergeCell ref="B2139:C2139"/>
    <mergeCell ref="D2139:F2139"/>
    <mergeCell ref="H2139:I2139"/>
    <mergeCell ref="J2139:K2139"/>
    <mergeCell ref="B2140:C2140"/>
    <mergeCell ref="D2140:F2140"/>
    <mergeCell ref="H2140:I2140"/>
    <mergeCell ref="J2140:K2140"/>
    <mergeCell ref="H2141:K2141"/>
    <mergeCell ref="H2142:K2142"/>
    <mergeCell ref="H2143:L2143"/>
    <mergeCell ref="A2144:L2144"/>
    <mergeCell ref="A2145:C2145"/>
    <mergeCell ref="D2145:F2145"/>
    <mergeCell ref="H2145:I2145"/>
    <mergeCell ref="J2145:K2145"/>
    <mergeCell ref="B2146:C2146"/>
    <mergeCell ref="D2146:F2146"/>
    <mergeCell ref="H2146:I2146"/>
    <mergeCell ref="J2146:K2146"/>
    <mergeCell ref="B2147:C2147"/>
    <mergeCell ref="D2147:F2147"/>
    <mergeCell ref="H2147:I2147"/>
    <mergeCell ref="J2147:K2147"/>
    <mergeCell ref="H2148:K2148"/>
    <mergeCell ref="A2149:C2149"/>
    <mergeCell ref="D2149:F2149"/>
    <mergeCell ref="H2149:I2149"/>
    <mergeCell ref="J2149:K2149"/>
    <mergeCell ref="B2150:C2150"/>
    <mergeCell ref="D2150:F2150"/>
    <mergeCell ref="H2150:I2150"/>
    <mergeCell ref="J2150:K2150"/>
    <mergeCell ref="H2151:K2151"/>
    <mergeCell ref="A2152:C2152"/>
    <mergeCell ref="D2152:F2152"/>
    <mergeCell ref="H2152:I2152"/>
    <mergeCell ref="J2152:K2152"/>
    <mergeCell ref="B2153:C2153"/>
    <mergeCell ref="D2153:F2153"/>
    <mergeCell ref="H2153:I2153"/>
    <mergeCell ref="J2153:K2153"/>
    <mergeCell ref="B2154:C2154"/>
    <mergeCell ref="D2154:F2154"/>
    <mergeCell ref="H2154:I2154"/>
    <mergeCell ref="J2154:K2154"/>
    <mergeCell ref="H2155:K2155"/>
    <mergeCell ref="A2156:C2156"/>
    <mergeCell ref="D2156:F2156"/>
    <mergeCell ref="H2156:I2156"/>
    <mergeCell ref="J2156:K2156"/>
    <mergeCell ref="B2157:C2157"/>
    <mergeCell ref="D2157:F2157"/>
    <mergeCell ref="H2157:I2157"/>
    <mergeCell ref="J2157:K2157"/>
    <mergeCell ref="H2158:K2158"/>
    <mergeCell ref="H2159:K2159"/>
    <mergeCell ref="H2160:L2160"/>
    <mergeCell ref="A2161:L2161"/>
    <mergeCell ref="A2162:C2162"/>
    <mergeCell ref="D2162:F2162"/>
    <mergeCell ref="H2162:I2162"/>
    <mergeCell ref="J2162:K2162"/>
    <mergeCell ref="B2163:C2163"/>
    <mergeCell ref="D2163:F2163"/>
    <mergeCell ref="H2163:I2163"/>
    <mergeCell ref="J2163:K2163"/>
    <mergeCell ref="B2164:C2164"/>
    <mergeCell ref="D2164:F2164"/>
    <mergeCell ref="H2164:I2164"/>
    <mergeCell ref="J2164:K2164"/>
    <mergeCell ref="H2165:K2165"/>
    <mergeCell ref="A2166:C2166"/>
    <mergeCell ref="D2166:F2166"/>
    <mergeCell ref="H2166:I2166"/>
    <mergeCell ref="J2166:K2166"/>
    <mergeCell ref="B2167:C2167"/>
    <mergeCell ref="D2167:F2167"/>
    <mergeCell ref="H2167:I2167"/>
    <mergeCell ref="J2167:K2167"/>
    <mergeCell ref="B2168:C2168"/>
    <mergeCell ref="D2168:F2168"/>
    <mergeCell ref="H2168:I2168"/>
    <mergeCell ref="J2168:K2168"/>
    <mergeCell ref="H2169:K2169"/>
    <mergeCell ref="H2170:K2170"/>
    <mergeCell ref="H2171:L2171"/>
    <mergeCell ref="A2172:L2172"/>
    <mergeCell ref="A2173:C2173"/>
    <mergeCell ref="D2173:F2173"/>
    <mergeCell ref="H2173:I2173"/>
    <mergeCell ref="J2173:K2173"/>
    <mergeCell ref="B2174:C2174"/>
    <mergeCell ref="D2174:F2174"/>
    <mergeCell ref="H2174:I2174"/>
    <mergeCell ref="J2174:K2174"/>
    <mergeCell ref="B2175:C2175"/>
    <mergeCell ref="D2175:F2175"/>
    <mergeCell ref="H2175:I2175"/>
    <mergeCell ref="J2175:K2175"/>
    <mergeCell ref="H2176:K2176"/>
    <mergeCell ref="A2177:C2177"/>
    <mergeCell ref="D2177:F2177"/>
    <mergeCell ref="H2177:I2177"/>
    <mergeCell ref="J2177:K2177"/>
    <mergeCell ref="B2178:C2178"/>
    <mergeCell ref="D2178:F2178"/>
    <mergeCell ref="H2178:I2178"/>
    <mergeCell ref="J2178:K2178"/>
    <mergeCell ref="B2179:C2179"/>
    <mergeCell ref="D2179:F2179"/>
    <mergeCell ref="H2179:I2179"/>
    <mergeCell ref="J2179:K2179"/>
    <mergeCell ref="H2180:K2180"/>
    <mergeCell ref="A2181:C2181"/>
    <mergeCell ref="D2181:F2181"/>
    <mergeCell ref="H2181:I2181"/>
    <mergeCell ref="J2181:K2181"/>
    <mergeCell ref="B2182:C2182"/>
    <mergeCell ref="D2182:F2182"/>
    <mergeCell ref="H2182:I2182"/>
    <mergeCell ref="J2182:K2182"/>
    <mergeCell ref="B2183:C2183"/>
    <mergeCell ref="D2183:F2183"/>
    <mergeCell ref="H2183:I2183"/>
    <mergeCell ref="J2183:K2183"/>
    <mergeCell ref="H2184:K2184"/>
    <mergeCell ref="H2185:K2185"/>
    <mergeCell ref="H2186:L2186"/>
    <mergeCell ref="A2187:L2187"/>
    <mergeCell ref="A2188:C2188"/>
    <mergeCell ref="D2188:F2188"/>
    <mergeCell ref="H2188:I2188"/>
    <mergeCell ref="J2188:K2188"/>
    <mergeCell ref="B2189:C2189"/>
    <mergeCell ref="D2189:F2189"/>
    <mergeCell ref="H2189:I2189"/>
    <mergeCell ref="J2189:K2189"/>
    <mergeCell ref="B2190:C2190"/>
    <mergeCell ref="D2190:F2190"/>
    <mergeCell ref="H2190:I2190"/>
    <mergeCell ref="J2190:K2190"/>
    <mergeCell ref="H2191:K2191"/>
    <mergeCell ref="A2192:C2192"/>
    <mergeCell ref="D2192:F2192"/>
    <mergeCell ref="H2192:I2192"/>
    <mergeCell ref="J2192:K2192"/>
    <mergeCell ref="B2193:C2193"/>
    <mergeCell ref="D2193:F2193"/>
    <mergeCell ref="H2193:I2193"/>
    <mergeCell ref="J2193:K2193"/>
    <mergeCell ref="B2194:C2194"/>
    <mergeCell ref="D2194:F2194"/>
    <mergeCell ref="H2194:I2194"/>
    <mergeCell ref="J2194:K2194"/>
    <mergeCell ref="H2195:K2195"/>
    <mergeCell ref="A2196:C2196"/>
    <mergeCell ref="D2196:F2196"/>
    <mergeCell ref="H2196:I2196"/>
    <mergeCell ref="J2196:K2196"/>
    <mergeCell ref="B2197:C2197"/>
    <mergeCell ref="D2197:F2197"/>
    <mergeCell ref="H2197:I2197"/>
    <mergeCell ref="J2197:K2197"/>
    <mergeCell ref="B2198:C2198"/>
    <mergeCell ref="D2198:F2198"/>
    <mergeCell ref="H2198:I2198"/>
    <mergeCell ref="J2198:K2198"/>
    <mergeCell ref="H2199:K2199"/>
    <mergeCell ref="H2200:K2200"/>
    <mergeCell ref="H2201:L2201"/>
    <mergeCell ref="A2202:L2202"/>
    <mergeCell ref="A2203:C2203"/>
    <mergeCell ref="D2203:F2203"/>
    <mergeCell ref="H2203:I2203"/>
    <mergeCell ref="J2203:K2203"/>
    <mergeCell ref="B2204:C2204"/>
    <mergeCell ref="D2204:F2204"/>
    <mergeCell ref="H2204:I2204"/>
    <mergeCell ref="J2204:K2204"/>
    <mergeCell ref="B2205:C2205"/>
    <mergeCell ref="D2205:F2205"/>
    <mergeCell ref="H2205:I2205"/>
    <mergeCell ref="J2205:K2205"/>
    <mergeCell ref="H2206:K2206"/>
    <mergeCell ref="A2207:C2207"/>
    <mergeCell ref="D2207:F2207"/>
    <mergeCell ref="H2207:I2207"/>
    <mergeCell ref="J2207:K2207"/>
    <mergeCell ref="B2208:C2208"/>
    <mergeCell ref="D2208:F2208"/>
    <mergeCell ref="H2208:I2208"/>
    <mergeCell ref="J2208:K2208"/>
    <mergeCell ref="H2209:K2209"/>
    <mergeCell ref="A2210:C2210"/>
    <mergeCell ref="D2210:F2210"/>
    <mergeCell ref="H2210:I2210"/>
    <mergeCell ref="J2210:K2210"/>
    <mergeCell ref="B2211:C2211"/>
    <mergeCell ref="D2211:F2211"/>
    <mergeCell ref="H2211:I2211"/>
    <mergeCell ref="J2211:K2211"/>
    <mergeCell ref="B2212:C2212"/>
    <mergeCell ref="D2212:F2212"/>
    <mergeCell ref="H2212:I2212"/>
    <mergeCell ref="J2212:K2212"/>
    <mergeCell ref="H2213:K2213"/>
    <mergeCell ref="A2214:C2214"/>
    <mergeCell ref="D2214:F2214"/>
    <mergeCell ref="H2214:I2214"/>
    <mergeCell ref="J2214:K2214"/>
    <mergeCell ref="B2215:C2215"/>
    <mergeCell ref="D2215:F2215"/>
    <mergeCell ref="H2215:I2215"/>
    <mergeCell ref="J2215:K2215"/>
    <mergeCell ref="H2216:K2216"/>
    <mergeCell ref="H2217:K2217"/>
    <mergeCell ref="H2218:L2218"/>
    <mergeCell ref="A2219:L2219"/>
    <mergeCell ref="A2220:C2220"/>
    <mergeCell ref="D2220:F2220"/>
    <mergeCell ref="H2220:I2220"/>
    <mergeCell ref="J2220:K2220"/>
    <mergeCell ref="B2221:C2221"/>
    <mergeCell ref="D2221:F2221"/>
    <mergeCell ref="H2221:I2221"/>
    <mergeCell ref="J2221:K2221"/>
    <mergeCell ref="B2222:C2222"/>
    <mergeCell ref="D2222:F2222"/>
    <mergeCell ref="H2222:I2222"/>
    <mergeCell ref="J2222:K2222"/>
    <mergeCell ref="H2223:K2223"/>
    <mergeCell ref="A2224:C2224"/>
    <mergeCell ref="D2224:F2224"/>
    <mergeCell ref="H2224:I2224"/>
    <mergeCell ref="J2224:K2224"/>
    <mergeCell ref="B2225:C2225"/>
    <mergeCell ref="D2225:F2225"/>
    <mergeCell ref="H2225:I2225"/>
    <mergeCell ref="J2225:K2225"/>
    <mergeCell ref="B2226:C2226"/>
    <mergeCell ref="D2226:F2226"/>
    <mergeCell ref="H2226:I2226"/>
    <mergeCell ref="J2226:K2226"/>
    <mergeCell ref="B2227:C2227"/>
    <mergeCell ref="D2227:F2227"/>
    <mergeCell ref="H2227:I2227"/>
    <mergeCell ref="J2227:K2227"/>
    <mergeCell ref="B2228:C2228"/>
    <mergeCell ref="D2228:F2228"/>
    <mergeCell ref="H2228:I2228"/>
    <mergeCell ref="J2228:K2228"/>
    <mergeCell ref="B2229:C2229"/>
    <mergeCell ref="D2229:F2229"/>
    <mergeCell ref="H2229:I2229"/>
    <mergeCell ref="J2229:K2229"/>
    <mergeCell ref="H2230:K2230"/>
    <mergeCell ref="A2231:C2231"/>
    <mergeCell ref="D2231:F2231"/>
    <mergeCell ref="H2231:I2231"/>
    <mergeCell ref="J2231:K2231"/>
    <mergeCell ref="B2232:C2232"/>
    <mergeCell ref="D2232:F2232"/>
    <mergeCell ref="H2232:I2232"/>
    <mergeCell ref="J2232:K2232"/>
    <mergeCell ref="B2233:C2233"/>
    <mergeCell ref="D2233:F2233"/>
    <mergeCell ref="H2233:I2233"/>
    <mergeCell ref="J2233:K2233"/>
    <mergeCell ref="H2234:K2234"/>
    <mergeCell ref="H2235:K2235"/>
    <mergeCell ref="H2236:L2236"/>
    <mergeCell ref="A2237:L2237"/>
    <mergeCell ref="A2238:C2238"/>
    <mergeCell ref="D2238:F2238"/>
    <mergeCell ref="H2238:I2238"/>
    <mergeCell ref="J2238:K2238"/>
    <mergeCell ref="B2239:C2239"/>
    <mergeCell ref="D2239:F2239"/>
    <mergeCell ref="H2239:I2239"/>
    <mergeCell ref="J2239:K2239"/>
    <mergeCell ref="B2240:C2240"/>
    <mergeCell ref="D2240:F2240"/>
    <mergeCell ref="H2240:I2240"/>
    <mergeCell ref="J2240:K2240"/>
    <mergeCell ref="H2241:K2241"/>
    <mergeCell ref="A2242:C2242"/>
    <mergeCell ref="D2242:F2242"/>
    <mergeCell ref="H2242:I2242"/>
    <mergeCell ref="J2242:K2242"/>
    <mergeCell ref="B2243:C2243"/>
    <mergeCell ref="D2243:F2243"/>
    <mergeCell ref="H2243:I2243"/>
    <mergeCell ref="J2243:K2243"/>
    <mergeCell ref="B2244:C2244"/>
    <mergeCell ref="D2244:F2244"/>
    <mergeCell ref="H2244:I2244"/>
    <mergeCell ref="J2244:K2244"/>
    <mergeCell ref="B2245:C2245"/>
    <mergeCell ref="D2245:F2245"/>
    <mergeCell ref="H2245:I2245"/>
    <mergeCell ref="J2245:K2245"/>
    <mergeCell ref="H2246:K2246"/>
    <mergeCell ref="A2247:C2247"/>
    <mergeCell ref="D2247:F2247"/>
    <mergeCell ref="H2247:I2247"/>
    <mergeCell ref="J2247:K2247"/>
    <mergeCell ref="B2248:C2248"/>
    <mergeCell ref="D2248:F2248"/>
    <mergeCell ref="H2248:I2248"/>
    <mergeCell ref="J2248:K2248"/>
    <mergeCell ref="B2249:C2249"/>
    <mergeCell ref="D2249:F2249"/>
    <mergeCell ref="H2249:I2249"/>
    <mergeCell ref="J2249:K2249"/>
    <mergeCell ref="H2250:K2250"/>
    <mergeCell ref="H2251:K2251"/>
    <mergeCell ref="H2252:L2252"/>
    <mergeCell ref="A2253:L2253"/>
    <mergeCell ref="A2254:C2254"/>
    <mergeCell ref="D2254:F2254"/>
    <mergeCell ref="H2254:I2254"/>
    <mergeCell ref="J2254:K2254"/>
    <mergeCell ref="B2255:C2255"/>
    <mergeCell ref="D2255:F2255"/>
    <mergeCell ref="H2255:I2255"/>
    <mergeCell ref="J2255:K2255"/>
    <mergeCell ref="B2256:C2256"/>
    <mergeCell ref="D2256:F2256"/>
    <mergeCell ref="H2256:I2256"/>
    <mergeCell ref="J2256:K2256"/>
    <mergeCell ref="H2257:K2257"/>
    <mergeCell ref="A2258:C2258"/>
    <mergeCell ref="D2258:F2258"/>
    <mergeCell ref="H2258:I2258"/>
    <mergeCell ref="J2258:K2258"/>
    <mergeCell ref="B2259:C2259"/>
    <mergeCell ref="D2259:F2259"/>
    <mergeCell ref="H2259:I2259"/>
    <mergeCell ref="J2259:K2259"/>
    <mergeCell ref="B2260:C2260"/>
    <mergeCell ref="D2260:F2260"/>
    <mergeCell ref="H2260:I2260"/>
    <mergeCell ref="J2260:K2260"/>
    <mergeCell ref="H2261:K2261"/>
    <mergeCell ref="H2262:K2262"/>
    <mergeCell ref="H2263:L2263"/>
    <mergeCell ref="A2264:L2264"/>
    <mergeCell ref="A2265:C2265"/>
    <mergeCell ref="D2265:F2265"/>
    <mergeCell ref="H2265:I2265"/>
    <mergeCell ref="J2265:K2265"/>
    <mergeCell ref="B2266:C2266"/>
    <mergeCell ref="D2266:F2266"/>
    <mergeCell ref="H2266:I2266"/>
    <mergeCell ref="J2266:K2266"/>
    <mergeCell ref="H2267:K2267"/>
    <mergeCell ref="A2268:C2268"/>
    <mergeCell ref="D2268:F2268"/>
    <mergeCell ref="H2268:I2268"/>
    <mergeCell ref="J2268:K2268"/>
    <mergeCell ref="B2269:C2269"/>
    <mergeCell ref="D2269:F2269"/>
    <mergeCell ref="H2269:I2269"/>
    <mergeCell ref="J2269:K2269"/>
    <mergeCell ref="B2270:C2270"/>
    <mergeCell ref="D2270:F2270"/>
    <mergeCell ref="H2270:I2270"/>
    <mergeCell ref="J2270:K2270"/>
    <mergeCell ref="H2271:K2271"/>
    <mergeCell ref="H2272:K2272"/>
    <mergeCell ref="H2273:L2273"/>
    <mergeCell ref="A2274:L2274"/>
    <mergeCell ref="A2275:C2275"/>
    <mergeCell ref="D2275:F2275"/>
    <mergeCell ref="H2275:I2275"/>
    <mergeCell ref="J2275:K2275"/>
    <mergeCell ref="B2276:C2276"/>
    <mergeCell ref="D2276:F2276"/>
    <mergeCell ref="H2276:I2276"/>
    <mergeCell ref="J2276:K2276"/>
    <mergeCell ref="H2277:K2277"/>
    <mergeCell ref="A2278:C2278"/>
    <mergeCell ref="D2278:F2278"/>
    <mergeCell ref="H2278:I2278"/>
    <mergeCell ref="J2278:K2278"/>
    <mergeCell ref="B2279:C2279"/>
    <mergeCell ref="D2279:F2279"/>
    <mergeCell ref="H2279:I2279"/>
    <mergeCell ref="J2279:K2279"/>
    <mergeCell ref="B2280:C2280"/>
    <mergeCell ref="D2280:F2280"/>
    <mergeCell ref="H2280:I2280"/>
    <mergeCell ref="J2280:K2280"/>
    <mergeCell ref="H2281:K2281"/>
    <mergeCell ref="H2282:K2282"/>
    <mergeCell ref="H2283:L2283"/>
    <mergeCell ref="A2284:L2284"/>
    <mergeCell ref="A2285:C2285"/>
    <mergeCell ref="D2285:F2285"/>
    <mergeCell ref="H2285:I2285"/>
    <mergeCell ref="J2285:K2285"/>
    <mergeCell ref="B2286:C2286"/>
    <mergeCell ref="D2286:F2286"/>
    <mergeCell ref="H2286:I2286"/>
    <mergeCell ref="J2286:K2286"/>
    <mergeCell ref="H2287:K2287"/>
    <mergeCell ref="A2288:C2288"/>
    <mergeCell ref="D2288:F2288"/>
    <mergeCell ref="H2288:I2288"/>
    <mergeCell ref="J2288:K2288"/>
    <mergeCell ref="B2289:C2289"/>
    <mergeCell ref="D2289:F2289"/>
    <mergeCell ref="H2289:I2289"/>
    <mergeCell ref="J2289:K2289"/>
    <mergeCell ref="B2290:C2290"/>
    <mergeCell ref="D2290:F2290"/>
    <mergeCell ref="H2290:I2290"/>
    <mergeCell ref="J2290:K2290"/>
    <mergeCell ref="H2291:K2291"/>
    <mergeCell ref="H2292:K2292"/>
    <mergeCell ref="H2293:L2293"/>
    <mergeCell ref="A2294:L2294"/>
    <mergeCell ref="A2295:C2295"/>
    <mergeCell ref="D2295:F2295"/>
    <mergeCell ref="H2295:I2295"/>
    <mergeCell ref="J2295:K2295"/>
    <mergeCell ref="B2296:C2296"/>
    <mergeCell ref="D2296:F2296"/>
    <mergeCell ref="H2296:I2296"/>
    <mergeCell ref="J2296:K2296"/>
    <mergeCell ref="H2297:K2297"/>
    <mergeCell ref="A2298:C2298"/>
    <mergeCell ref="D2298:F2298"/>
    <mergeCell ref="H2298:I2298"/>
    <mergeCell ref="J2298:K2298"/>
    <mergeCell ref="B2299:C2299"/>
    <mergeCell ref="D2299:F2299"/>
    <mergeCell ref="H2299:I2299"/>
    <mergeCell ref="J2299:K2299"/>
    <mergeCell ref="B2300:C2300"/>
    <mergeCell ref="D2300:F2300"/>
    <mergeCell ref="H2300:I2300"/>
    <mergeCell ref="J2300:K2300"/>
    <mergeCell ref="H2301:K2301"/>
    <mergeCell ref="H2302:K2302"/>
    <mergeCell ref="H2303:L2303"/>
    <mergeCell ref="A2304:L2304"/>
    <mergeCell ref="A2305:C2305"/>
    <mergeCell ref="D2305:F2305"/>
    <mergeCell ref="H2305:I2305"/>
    <mergeCell ref="J2305:K2305"/>
    <mergeCell ref="B2306:C2306"/>
    <mergeCell ref="D2306:F2306"/>
    <mergeCell ref="H2306:I2306"/>
    <mergeCell ref="J2306:K2306"/>
    <mergeCell ref="H2307:K2307"/>
    <mergeCell ref="A2308:C2308"/>
    <mergeCell ref="D2308:F2308"/>
    <mergeCell ref="H2308:I2308"/>
    <mergeCell ref="J2308:K2308"/>
    <mergeCell ref="B2309:C2309"/>
    <mergeCell ref="D2309:F2309"/>
    <mergeCell ref="H2309:I2309"/>
    <mergeCell ref="J2309:K2309"/>
    <mergeCell ref="B2310:C2310"/>
    <mergeCell ref="D2310:F2310"/>
    <mergeCell ref="H2310:I2310"/>
    <mergeCell ref="J2310:K2310"/>
    <mergeCell ref="H2311:K2311"/>
    <mergeCell ref="H2312:K2312"/>
    <mergeCell ref="H2313:L2313"/>
    <mergeCell ref="A2314:L2314"/>
    <mergeCell ref="A2315:C2315"/>
    <mergeCell ref="D2315:F2315"/>
    <mergeCell ref="H2315:I2315"/>
    <mergeCell ref="J2315:K2315"/>
    <mergeCell ref="B2316:C2316"/>
    <mergeCell ref="D2316:F2316"/>
    <mergeCell ref="H2316:I2316"/>
    <mergeCell ref="J2316:K2316"/>
    <mergeCell ref="H2317:K2317"/>
    <mergeCell ref="A2318:C2318"/>
    <mergeCell ref="D2318:F2318"/>
    <mergeCell ref="H2318:I2318"/>
    <mergeCell ref="J2318:K2318"/>
    <mergeCell ref="B2319:C2319"/>
    <mergeCell ref="D2319:F2319"/>
    <mergeCell ref="H2319:I2319"/>
    <mergeCell ref="J2319:K2319"/>
    <mergeCell ref="B2320:C2320"/>
    <mergeCell ref="D2320:F2320"/>
    <mergeCell ref="H2320:I2320"/>
    <mergeCell ref="J2320:K2320"/>
    <mergeCell ref="H2321:K2321"/>
    <mergeCell ref="H2322:K2322"/>
    <mergeCell ref="H2323:L2323"/>
    <mergeCell ref="A2324:L2324"/>
    <mergeCell ref="A2325:C2325"/>
    <mergeCell ref="D2325:F2325"/>
    <mergeCell ref="H2325:I2325"/>
    <mergeCell ref="J2325:K2325"/>
    <mergeCell ref="B2326:C2326"/>
    <mergeCell ref="D2326:F2326"/>
    <mergeCell ref="H2326:I2326"/>
    <mergeCell ref="J2326:K2326"/>
    <mergeCell ref="H2327:K2327"/>
    <mergeCell ref="A2328:C2328"/>
    <mergeCell ref="D2328:F2328"/>
    <mergeCell ref="H2328:I2328"/>
    <mergeCell ref="J2328:K2328"/>
    <mergeCell ref="B2329:C2329"/>
    <mergeCell ref="D2329:F2329"/>
    <mergeCell ref="H2329:I2329"/>
    <mergeCell ref="J2329:K2329"/>
    <mergeCell ref="B2330:C2330"/>
    <mergeCell ref="D2330:F2330"/>
    <mergeCell ref="H2330:I2330"/>
    <mergeCell ref="J2330:K2330"/>
    <mergeCell ref="H2331:K2331"/>
    <mergeCell ref="H2332:K2332"/>
    <mergeCell ref="H2333:L2333"/>
    <mergeCell ref="A2334:L2334"/>
    <mergeCell ref="A2335:C2335"/>
    <mergeCell ref="D2335:F2335"/>
    <mergeCell ref="H2335:I2335"/>
    <mergeCell ref="J2335:K2335"/>
    <mergeCell ref="B2336:C2336"/>
    <mergeCell ref="D2336:F2336"/>
    <mergeCell ref="H2336:I2336"/>
    <mergeCell ref="J2336:K2336"/>
    <mergeCell ref="H2337:K2337"/>
    <mergeCell ref="A2338:C2338"/>
    <mergeCell ref="D2338:F2338"/>
    <mergeCell ref="H2338:I2338"/>
    <mergeCell ref="J2338:K2338"/>
    <mergeCell ref="B2339:C2339"/>
    <mergeCell ref="D2339:F2339"/>
    <mergeCell ref="H2339:I2339"/>
    <mergeCell ref="J2339:K2339"/>
    <mergeCell ref="B2340:C2340"/>
    <mergeCell ref="D2340:F2340"/>
    <mergeCell ref="H2340:I2340"/>
    <mergeCell ref="J2340:K2340"/>
    <mergeCell ref="H2341:K2341"/>
    <mergeCell ref="H2342:K2342"/>
    <mergeCell ref="H2343:L2343"/>
    <mergeCell ref="A2344:L2344"/>
    <mergeCell ref="A2345:C2345"/>
    <mergeCell ref="D2345:F2345"/>
    <mergeCell ref="H2345:I2345"/>
    <mergeCell ref="J2345:K2345"/>
    <mergeCell ref="B2346:C2346"/>
    <mergeCell ref="D2346:F2346"/>
    <mergeCell ref="H2346:I2346"/>
    <mergeCell ref="J2346:K2346"/>
    <mergeCell ref="H2347:K2347"/>
    <mergeCell ref="A2348:C2348"/>
    <mergeCell ref="D2348:F2348"/>
    <mergeCell ref="H2348:I2348"/>
    <mergeCell ref="J2348:K2348"/>
    <mergeCell ref="B2349:C2349"/>
    <mergeCell ref="D2349:F2349"/>
    <mergeCell ref="H2349:I2349"/>
    <mergeCell ref="J2349:K2349"/>
    <mergeCell ref="B2350:C2350"/>
    <mergeCell ref="D2350:F2350"/>
    <mergeCell ref="H2350:I2350"/>
    <mergeCell ref="J2350:K2350"/>
    <mergeCell ref="H2351:K2351"/>
    <mergeCell ref="H2352:K2352"/>
    <mergeCell ref="H2353:L2353"/>
    <mergeCell ref="A2354:L2354"/>
    <mergeCell ref="A2355:C2355"/>
    <mergeCell ref="D2355:F2355"/>
    <mergeCell ref="H2355:I2355"/>
    <mergeCell ref="J2355:K2355"/>
    <mergeCell ref="B2356:C2356"/>
    <mergeCell ref="D2356:F2356"/>
    <mergeCell ref="H2356:I2356"/>
    <mergeCell ref="J2356:K2356"/>
    <mergeCell ref="H2357:K2357"/>
    <mergeCell ref="A2358:C2358"/>
    <mergeCell ref="D2358:F2358"/>
    <mergeCell ref="H2358:I2358"/>
    <mergeCell ref="J2358:K2358"/>
    <mergeCell ref="B2359:C2359"/>
    <mergeCell ref="D2359:F2359"/>
    <mergeCell ref="H2359:I2359"/>
    <mergeCell ref="J2359:K2359"/>
    <mergeCell ref="B2360:C2360"/>
    <mergeCell ref="D2360:F2360"/>
    <mergeCell ref="H2360:I2360"/>
    <mergeCell ref="J2360:K2360"/>
    <mergeCell ref="H2361:K2361"/>
    <mergeCell ref="H2362:K2362"/>
    <mergeCell ref="H2363:L2363"/>
    <mergeCell ref="A2364:L2364"/>
    <mergeCell ref="A2365:C2365"/>
    <mergeCell ref="D2365:F2365"/>
    <mergeCell ref="H2365:I2365"/>
    <mergeCell ref="J2365:K2365"/>
    <mergeCell ref="B2366:C2366"/>
    <mergeCell ref="D2366:F2366"/>
    <mergeCell ref="H2366:I2366"/>
    <mergeCell ref="J2366:K2366"/>
    <mergeCell ref="H2367:K2367"/>
    <mergeCell ref="A2368:C2368"/>
    <mergeCell ref="D2368:F2368"/>
    <mergeCell ref="H2368:I2368"/>
    <mergeCell ref="J2368:K2368"/>
    <mergeCell ref="B2369:C2369"/>
    <mergeCell ref="D2369:F2369"/>
    <mergeCell ref="H2369:I2369"/>
    <mergeCell ref="J2369:K2369"/>
    <mergeCell ref="B2370:C2370"/>
    <mergeCell ref="D2370:F2370"/>
    <mergeCell ref="H2370:I2370"/>
    <mergeCell ref="J2370:K2370"/>
    <mergeCell ref="H2371:K2371"/>
    <mergeCell ref="H2372:K2372"/>
    <mergeCell ref="H2373:L2373"/>
    <mergeCell ref="A2374:L2374"/>
    <mergeCell ref="A2375:C2375"/>
    <mergeCell ref="D2375:F2375"/>
    <mergeCell ref="H2375:I2375"/>
    <mergeCell ref="J2375:K2375"/>
    <mergeCell ref="B2376:C2376"/>
    <mergeCell ref="D2376:F2376"/>
    <mergeCell ref="H2376:I2376"/>
    <mergeCell ref="J2376:K2376"/>
    <mergeCell ref="H2377:K2377"/>
    <mergeCell ref="A2378:C2378"/>
    <mergeCell ref="D2378:F2378"/>
    <mergeCell ref="H2378:I2378"/>
    <mergeCell ref="J2378:K2378"/>
    <mergeCell ref="B2379:C2379"/>
    <mergeCell ref="D2379:F2379"/>
    <mergeCell ref="H2379:I2379"/>
    <mergeCell ref="J2379:K2379"/>
    <mergeCell ref="B2380:C2380"/>
    <mergeCell ref="D2380:F2380"/>
    <mergeCell ref="H2380:I2380"/>
    <mergeCell ref="J2380:K2380"/>
    <mergeCell ref="H2381:K2381"/>
    <mergeCell ref="H2382:K2382"/>
    <mergeCell ref="H2383:L2383"/>
    <mergeCell ref="A2384:L2384"/>
    <mergeCell ref="A2385:C2385"/>
    <mergeCell ref="D2385:F2385"/>
    <mergeCell ref="H2385:I2385"/>
    <mergeCell ref="J2385:K2385"/>
    <mergeCell ref="B2386:C2386"/>
    <mergeCell ref="D2386:F2386"/>
    <mergeCell ref="H2386:I2386"/>
    <mergeCell ref="J2386:K2386"/>
    <mergeCell ref="B2387:C2387"/>
    <mergeCell ref="D2387:F2387"/>
    <mergeCell ref="H2387:I2387"/>
    <mergeCell ref="J2387:K2387"/>
    <mergeCell ref="H2388:K2388"/>
    <mergeCell ref="A2389:C2389"/>
    <mergeCell ref="D2389:F2389"/>
    <mergeCell ref="H2389:I2389"/>
    <mergeCell ref="J2389:K2389"/>
    <mergeCell ref="B2390:C2390"/>
    <mergeCell ref="D2390:F2390"/>
    <mergeCell ref="H2390:I2390"/>
    <mergeCell ref="J2390:K2390"/>
    <mergeCell ref="B2391:C2391"/>
    <mergeCell ref="D2391:F2391"/>
    <mergeCell ref="H2391:I2391"/>
    <mergeCell ref="J2391:K2391"/>
    <mergeCell ref="H2392:K2392"/>
    <mergeCell ref="H2393:K2393"/>
    <mergeCell ref="H2394:L2394"/>
    <mergeCell ref="A2395:L2395"/>
    <mergeCell ref="A2396:C2396"/>
    <mergeCell ref="D2396:F2396"/>
    <mergeCell ref="H2396:I2396"/>
    <mergeCell ref="J2396:K2396"/>
    <mergeCell ref="B2397:C2397"/>
    <mergeCell ref="D2397:F2397"/>
    <mergeCell ref="H2397:I2397"/>
    <mergeCell ref="J2397:K2397"/>
    <mergeCell ref="B2398:C2398"/>
    <mergeCell ref="D2398:F2398"/>
    <mergeCell ref="H2398:I2398"/>
    <mergeCell ref="J2398:K2398"/>
    <mergeCell ref="H2399:K2399"/>
    <mergeCell ref="A2400:C2400"/>
    <mergeCell ref="D2400:F2400"/>
    <mergeCell ref="H2400:I2400"/>
    <mergeCell ref="J2400:K2400"/>
    <mergeCell ref="B2401:C2401"/>
    <mergeCell ref="D2401:F2401"/>
    <mergeCell ref="H2401:I2401"/>
    <mergeCell ref="J2401:K2401"/>
    <mergeCell ref="B2402:C2402"/>
    <mergeCell ref="D2402:F2402"/>
    <mergeCell ref="H2402:I2402"/>
    <mergeCell ref="J2402:K2402"/>
    <mergeCell ref="H2403:K2403"/>
    <mergeCell ref="H2404:K2404"/>
    <mergeCell ref="H2405:L2405"/>
    <mergeCell ref="A2406:L2406"/>
    <mergeCell ref="A2407:C2407"/>
    <mergeCell ref="D2407:F2407"/>
    <mergeCell ref="H2407:I2407"/>
    <mergeCell ref="J2407:K2407"/>
    <mergeCell ref="B2408:C2408"/>
    <mergeCell ref="D2408:F2408"/>
    <mergeCell ref="H2408:I2408"/>
    <mergeCell ref="J2408:K2408"/>
    <mergeCell ref="B2409:C2409"/>
    <mergeCell ref="D2409:F2409"/>
    <mergeCell ref="H2409:I2409"/>
    <mergeCell ref="J2409:K2409"/>
    <mergeCell ref="H2410:K2410"/>
    <mergeCell ref="A2411:C2411"/>
    <mergeCell ref="D2411:F2411"/>
    <mergeCell ref="H2411:I2411"/>
    <mergeCell ref="J2411:K2411"/>
    <mergeCell ref="B2412:C2412"/>
    <mergeCell ref="D2412:F2412"/>
    <mergeCell ref="H2412:I2412"/>
    <mergeCell ref="J2412:K2412"/>
    <mergeCell ref="B2413:C2413"/>
    <mergeCell ref="D2413:F2413"/>
    <mergeCell ref="H2413:I2413"/>
    <mergeCell ref="J2413:K2413"/>
    <mergeCell ref="H2414:K2414"/>
    <mergeCell ref="H2415:K2415"/>
    <mergeCell ref="H2416:L2416"/>
    <mergeCell ref="A2417:L2417"/>
    <mergeCell ref="A2418:C2418"/>
    <mergeCell ref="D2418:F2418"/>
    <mergeCell ref="H2418:I2418"/>
    <mergeCell ref="J2418:K2418"/>
    <mergeCell ref="B2419:C2419"/>
    <mergeCell ref="D2419:F2419"/>
    <mergeCell ref="H2419:I2419"/>
    <mergeCell ref="J2419:K2419"/>
    <mergeCell ref="B2420:C2420"/>
    <mergeCell ref="D2420:F2420"/>
    <mergeCell ref="H2420:I2420"/>
    <mergeCell ref="J2420:K2420"/>
    <mergeCell ref="H2421:K2421"/>
    <mergeCell ref="A2422:C2422"/>
    <mergeCell ref="D2422:F2422"/>
    <mergeCell ref="H2422:I2422"/>
    <mergeCell ref="J2422:K2422"/>
    <mergeCell ref="B2423:C2423"/>
    <mergeCell ref="D2423:F2423"/>
    <mergeCell ref="H2423:I2423"/>
    <mergeCell ref="J2423:K2423"/>
    <mergeCell ref="B2424:C2424"/>
    <mergeCell ref="D2424:F2424"/>
    <mergeCell ref="H2424:I2424"/>
    <mergeCell ref="J2424:K2424"/>
    <mergeCell ref="H2425:K2425"/>
    <mergeCell ref="H2426:K2426"/>
    <mergeCell ref="H2427:L2427"/>
    <mergeCell ref="A2428:L2428"/>
    <mergeCell ref="A2429:C2429"/>
    <mergeCell ref="D2429:F2429"/>
    <mergeCell ref="H2429:I2429"/>
    <mergeCell ref="J2429:K2429"/>
    <mergeCell ref="B2430:C2430"/>
    <mergeCell ref="D2430:F2430"/>
    <mergeCell ref="H2430:I2430"/>
    <mergeCell ref="J2430:K2430"/>
    <mergeCell ref="B2431:C2431"/>
    <mergeCell ref="D2431:F2431"/>
    <mergeCell ref="H2431:I2431"/>
    <mergeCell ref="J2431:K2431"/>
    <mergeCell ref="H2432:K2432"/>
    <mergeCell ref="A2433:C2433"/>
    <mergeCell ref="D2433:F2433"/>
    <mergeCell ref="H2433:I2433"/>
    <mergeCell ref="J2433:K2433"/>
    <mergeCell ref="B2434:C2434"/>
    <mergeCell ref="D2434:F2434"/>
    <mergeCell ref="H2434:I2434"/>
    <mergeCell ref="J2434:K2434"/>
    <mergeCell ref="B2435:C2435"/>
    <mergeCell ref="D2435:F2435"/>
    <mergeCell ref="H2435:I2435"/>
    <mergeCell ref="J2435:K2435"/>
    <mergeCell ref="H2436:K2436"/>
    <mergeCell ref="H2437:K2437"/>
    <mergeCell ref="H2438:L2438"/>
    <mergeCell ref="A2439:L2439"/>
    <mergeCell ref="A2440:C2440"/>
    <mergeCell ref="D2440:F2440"/>
    <mergeCell ref="H2440:I2440"/>
    <mergeCell ref="J2440:K2440"/>
    <mergeCell ref="B2441:C2441"/>
    <mergeCell ref="D2441:F2441"/>
    <mergeCell ref="H2441:I2441"/>
    <mergeCell ref="J2441:K2441"/>
    <mergeCell ref="B2442:C2442"/>
    <mergeCell ref="D2442:F2442"/>
    <mergeCell ref="H2442:I2442"/>
    <mergeCell ref="J2442:K2442"/>
    <mergeCell ref="H2443:K2443"/>
    <mergeCell ref="A2444:C2444"/>
    <mergeCell ref="D2444:F2444"/>
    <mergeCell ref="H2444:I2444"/>
    <mergeCell ref="J2444:K2444"/>
    <mergeCell ref="B2445:C2445"/>
    <mergeCell ref="D2445:F2445"/>
    <mergeCell ref="H2445:I2445"/>
    <mergeCell ref="J2445:K2445"/>
    <mergeCell ref="B2446:C2446"/>
    <mergeCell ref="D2446:F2446"/>
    <mergeCell ref="H2446:I2446"/>
    <mergeCell ref="J2446:K2446"/>
    <mergeCell ref="H2447:K2447"/>
    <mergeCell ref="H2448:K2448"/>
    <mergeCell ref="H2449:L2449"/>
    <mergeCell ref="A2450:L2450"/>
    <mergeCell ref="A2451:C2451"/>
    <mergeCell ref="D2451:F2451"/>
    <mergeCell ref="H2451:I2451"/>
    <mergeCell ref="J2451:K2451"/>
    <mergeCell ref="B2452:C2452"/>
    <mergeCell ref="D2452:F2452"/>
    <mergeCell ref="H2452:I2452"/>
    <mergeCell ref="J2452:K2452"/>
    <mergeCell ref="B2453:C2453"/>
    <mergeCell ref="D2453:F2453"/>
    <mergeCell ref="H2453:I2453"/>
    <mergeCell ref="J2453:K2453"/>
    <mergeCell ref="H2454:K2454"/>
    <mergeCell ref="A2455:C2455"/>
    <mergeCell ref="D2455:F2455"/>
    <mergeCell ref="H2455:I2455"/>
    <mergeCell ref="J2455:K2455"/>
    <mergeCell ref="B2456:C2456"/>
    <mergeCell ref="D2456:F2456"/>
    <mergeCell ref="H2456:I2456"/>
    <mergeCell ref="J2456:K2456"/>
    <mergeCell ref="B2457:C2457"/>
    <mergeCell ref="D2457:F2457"/>
    <mergeCell ref="H2457:I2457"/>
    <mergeCell ref="J2457:K2457"/>
    <mergeCell ref="H2458:K2458"/>
    <mergeCell ref="H2459:K2459"/>
    <mergeCell ref="H2460:L2460"/>
    <mergeCell ref="A2461:L2461"/>
    <mergeCell ref="A2462:C2462"/>
    <mergeCell ref="D2462:F2462"/>
    <mergeCell ref="H2462:I2462"/>
    <mergeCell ref="J2462:K2462"/>
    <mergeCell ref="B2463:C2463"/>
    <mergeCell ref="D2463:F2463"/>
    <mergeCell ref="H2463:I2463"/>
    <mergeCell ref="J2463:K2463"/>
    <mergeCell ref="B2464:C2464"/>
    <mergeCell ref="D2464:F2464"/>
    <mergeCell ref="H2464:I2464"/>
    <mergeCell ref="J2464:K2464"/>
    <mergeCell ref="H2465:K2465"/>
    <mergeCell ref="A2466:C2466"/>
    <mergeCell ref="D2466:F2466"/>
    <mergeCell ref="H2466:I2466"/>
    <mergeCell ref="J2466:K2466"/>
    <mergeCell ref="B2467:C2467"/>
    <mergeCell ref="D2467:F2467"/>
    <mergeCell ref="H2467:I2467"/>
    <mergeCell ref="J2467:K2467"/>
    <mergeCell ref="B2468:C2468"/>
    <mergeCell ref="D2468:F2468"/>
    <mergeCell ref="H2468:I2468"/>
    <mergeCell ref="J2468:K2468"/>
    <mergeCell ref="H2469:K2469"/>
    <mergeCell ref="H2470:K2470"/>
    <mergeCell ref="H2471:L2471"/>
    <mergeCell ref="A2472:L2472"/>
    <mergeCell ref="A2473:C2473"/>
    <mergeCell ref="D2473:F2473"/>
    <mergeCell ref="H2473:I2473"/>
    <mergeCell ref="J2473:K2473"/>
    <mergeCell ref="B2474:C2474"/>
    <mergeCell ref="D2474:F2474"/>
    <mergeCell ref="H2474:I2474"/>
    <mergeCell ref="J2474:K2474"/>
    <mergeCell ref="B2475:C2475"/>
    <mergeCell ref="D2475:F2475"/>
    <mergeCell ref="H2475:I2475"/>
    <mergeCell ref="J2475:K2475"/>
    <mergeCell ref="H2476:K2476"/>
    <mergeCell ref="A2477:C2477"/>
    <mergeCell ref="D2477:F2477"/>
    <mergeCell ref="H2477:I2477"/>
    <mergeCell ref="J2477:K2477"/>
    <mergeCell ref="B2478:C2478"/>
    <mergeCell ref="D2478:F2478"/>
    <mergeCell ref="H2478:I2478"/>
    <mergeCell ref="J2478:K2478"/>
    <mergeCell ref="B2479:C2479"/>
    <mergeCell ref="D2479:F2479"/>
    <mergeCell ref="H2479:I2479"/>
    <mergeCell ref="J2479:K2479"/>
    <mergeCell ref="H2480:K2480"/>
    <mergeCell ref="H2481:K2481"/>
    <mergeCell ref="H2482:L2482"/>
    <mergeCell ref="A2483:L2483"/>
    <mergeCell ref="A2484:C2484"/>
    <mergeCell ref="D2484:F2484"/>
    <mergeCell ref="H2484:I2484"/>
    <mergeCell ref="J2484:K2484"/>
    <mergeCell ref="B2485:C2485"/>
    <mergeCell ref="D2485:F2485"/>
    <mergeCell ref="H2485:I2485"/>
    <mergeCell ref="J2485:K2485"/>
    <mergeCell ref="B2486:C2486"/>
    <mergeCell ref="D2486:F2486"/>
    <mergeCell ref="H2486:I2486"/>
    <mergeCell ref="J2486:K2486"/>
    <mergeCell ref="H2487:K2487"/>
    <mergeCell ref="A2488:C2488"/>
    <mergeCell ref="D2488:F2488"/>
    <mergeCell ref="H2488:I2488"/>
    <mergeCell ref="J2488:K2488"/>
    <mergeCell ref="B2489:C2489"/>
    <mergeCell ref="D2489:F2489"/>
    <mergeCell ref="H2489:I2489"/>
    <mergeCell ref="J2489:K2489"/>
    <mergeCell ref="B2490:C2490"/>
    <mergeCell ref="D2490:F2490"/>
    <mergeCell ref="H2490:I2490"/>
    <mergeCell ref="J2490:K2490"/>
    <mergeCell ref="H2491:K2491"/>
    <mergeCell ref="H2492:K2492"/>
    <mergeCell ref="H2493:L2493"/>
    <mergeCell ref="A2494:L2494"/>
    <mergeCell ref="A2495:C2495"/>
    <mergeCell ref="D2495:F2495"/>
    <mergeCell ref="H2495:I2495"/>
    <mergeCell ref="J2495:K2495"/>
    <mergeCell ref="B2496:C2496"/>
    <mergeCell ref="D2496:F2496"/>
    <mergeCell ref="H2496:I2496"/>
    <mergeCell ref="J2496:K2496"/>
    <mergeCell ref="B2497:C2497"/>
    <mergeCell ref="D2497:F2497"/>
    <mergeCell ref="H2497:I2497"/>
    <mergeCell ref="J2497:K2497"/>
    <mergeCell ref="H2498:K2498"/>
    <mergeCell ref="A2499:C2499"/>
    <mergeCell ref="D2499:F2499"/>
    <mergeCell ref="H2499:I2499"/>
    <mergeCell ref="J2499:K2499"/>
    <mergeCell ref="B2500:C2500"/>
    <mergeCell ref="D2500:F2500"/>
    <mergeCell ref="H2500:I2500"/>
    <mergeCell ref="J2500:K2500"/>
    <mergeCell ref="B2501:C2501"/>
    <mergeCell ref="D2501:F2501"/>
    <mergeCell ref="H2501:I2501"/>
    <mergeCell ref="J2501:K2501"/>
    <mergeCell ref="H2502:K2502"/>
    <mergeCell ref="H2503:K2503"/>
    <mergeCell ref="H2504:L2504"/>
    <mergeCell ref="A2505:L2505"/>
    <mergeCell ref="A2506:C2506"/>
    <mergeCell ref="D2506:F2506"/>
    <mergeCell ref="H2506:I2506"/>
    <mergeCell ref="J2506:K2506"/>
    <mergeCell ref="B2507:C2507"/>
    <mergeCell ref="D2507:F2507"/>
    <mergeCell ref="H2507:I2507"/>
    <mergeCell ref="J2507:K2507"/>
    <mergeCell ref="B2508:C2508"/>
    <mergeCell ref="D2508:F2508"/>
    <mergeCell ref="H2508:I2508"/>
    <mergeCell ref="J2508:K2508"/>
    <mergeCell ref="H2509:K2509"/>
    <mergeCell ref="A2510:C2510"/>
    <mergeCell ref="D2510:F2510"/>
    <mergeCell ref="H2510:I2510"/>
    <mergeCell ref="J2510:K2510"/>
    <mergeCell ref="B2511:C2511"/>
    <mergeCell ref="D2511:F2511"/>
    <mergeCell ref="H2511:I2511"/>
    <mergeCell ref="J2511:K2511"/>
    <mergeCell ref="B2512:C2512"/>
    <mergeCell ref="D2512:F2512"/>
    <mergeCell ref="H2512:I2512"/>
    <mergeCell ref="J2512:K2512"/>
    <mergeCell ref="H2513:K2513"/>
    <mergeCell ref="H2514:K2514"/>
    <mergeCell ref="H2515:L2515"/>
    <mergeCell ref="A2516:L2516"/>
    <mergeCell ref="A2517:C2517"/>
    <mergeCell ref="D2517:F2517"/>
    <mergeCell ref="H2517:I2517"/>
    <mergeCell ref="J2517:K2517"/>
    <mergeCell ref="B2518:C2518"/>
    <mergeCell ref="D2518:F2518"/>
    <mergeCell ref="H2518:I2518"/>
    <mergeCell ref="J2518:K2518"/>
    <mergeCell ref="B2519:C2519"/>
    <mergeCell ref="D2519:F2519"/>
    <mergeCell ref="H2519:I2519"/>
    <mergeCell ref="J2519:K2519"/>
    <mergeCell ref="H2520:K2520"/>
    <mergeCell ref="A2521:C2521"/>
    <mergeCell ref="D2521:F2521"/>
    <mergeCell ref="H2521:I2521"/>
    <mergeCell ref="J2521:K2521"/>
    <mergeCell ref="B2522:C2522"/>
    <mergeCell ref="D2522:F2522"/>
    <mergeCell ref="H2522:I2522"/>
    <mergeCell ref="J2522:K2522"/>
    <mergeCell ref="B2523:C2523"/>
    <mergeCell ref="D2523:F2523"/>
    <mergeCell ref="H2523:I2523"/>
    <mergeCell ref="J2523:K2523"/>
    <mergeCell ref="H2524:K2524"/>
    <mergeCell ref="H2525:K2525"/>
    <mergeCell ref="H2526:L2526"/>
    <mergeCell ref="A2527:L2527"/>
    <mergeCell ref="A2528:C2528"/>
    <mergeCell ref="D2528:F2528"/>
    <mergeCell ref="H2528:I2528"/>
    <mergeCell ref="J2528:K2528"/>
    <mergeCell ref="B2529:C2529"/>
    <mergeCell ref="D2529:F2529"/>
    <mergeCell ref="H2529:I2529"/>
    <mergeCell ref="J2529:K2529"/>
    <mergeCell ref="H2530:K2530"/>
    <mergeCell ref="A2531:C2531"/>
    <mergeCell ref="D2531:F2531"/>
    <mergeCell ref="H2531:I2531"/>
    <mergeCell ref="J2531:K2531"/>
    <mergeCell ref="B2532:C2532"/>
    <mergeCell ref="D2532:F2532"/>
    <mergeCell ref="H2532:I2532"/>
    <mergeCell ref="J2532:K2532"/>
    <mergeCell ref="B2533:C2533"/>
    <mergeCell ref="D2533:F2533"/>
    <mergeCell ref="H2533:I2533"/>
    <mergeCell ref="J2533:K2533"/>
    <mergeCell ref="H2534:K2534"/>
    <mergeCell ref="H2535:K2535"/>
    <mergeCell ref="H2536:L2536"/>
    <mergeCell ref="A2537:L2537"/>
    <mergeCell ref="A2538:C2538"/>
    <mergeCell ref="D2538:F2538"/>
    <mergeCell ref="H2538:I2538"/>
    <mergeCell ref="J2538:K2538"/>
    <mergeCell ref="B2539:C2539"/>
    <mergeCell ref="D2539:F2539"/>
    <mergeCell ref="H2539:I2539"/>
    <mergeCell ref="J2539:K2539"/>
    <mergeCell ref="H2540:K2540"/>
    <mergeCell ref="A2541:C2541"/>
    <mergeCell ref="D2541:F2541"/>
    <mergeCell ref="H2541:I2541"/>
    <mergeCell ref="J2541:K2541"/>
    <mergeCell ref="B2542:C2542"/>
    <mergeCell ref="D2542:F2542"/>
    <mergeCell ref="H2542:I2542"/>
    <mergeCell ref="J2542:K2542"/>
    <mergeCell ref="B2543:C2543"/>
    <mergeCell ref="D2543:F2543"/>
    <mergeCell ref="H2543:I2543"/>
    <mergeCell ref="J2543:K2543"/>
    <mergeCell ref="H2544:K2544"/>
    <mergeCell ref="H2545:K2545"/>
    <mergeCell ref="H2546:L2546"/>
    <mergeCell ref="A2547:L2547"/>
    <mergeCell ref="A2548:C2548"/>
    <mergeCell ref="D2548:F2548"/>
    <mergeCell ref="H2548:I2548"/>
    <mergeCell ref="J2548:K2548"/>
    <mergeCell ref="B2549:C2549"/>
    <mergeCell ref="D2549:F2549"/>
    <mergeCell ref="H2549:I2549"/>
    <mergeCell ref="J2549:K2549"/>
    <mergeCell ref="H2550:K2550"/>
    <mergeCell ref="A2551:C2551"/>
    <mergeCell ref="D2551:F2551"/>
    <mergeCell ref="H2551:I2551"/>
    <mergeCell ref="J2551:K2551"/>
    <mergeCell ref="B2552:C2552"/>
    <mergeCell ref="D2552:F2552"/>
    <mergeCell ref="H2552:I2552"/>
    <mergeCell ref="J2552:K2552"/>
    <mergeCell ref="B2553:C2553"/>
    <mergeCell ref="D2553:F2553"/>
    <mergeCell ref="H2553:I2553"/>
    <mergeCell ref="J2553:K2553"/>
    <mergeCell ref="H2554:K2554"/>
    <mergeCell ref="H2555:K2555"/>
    <mergeCell ref="H2556:L2556"/>
    <mergeCell ref="A2557:L2557"/>
    <mergeCell ref="A2558:C2558"/>
    <mergeCell ref="D2558:F2558"/>
    <mergeCell ref="H2558:I2558"/>
    <mergeCell ref="J2558:K2558"/>
    <mergeCell ref="B2559:C2559"/>
    <mergeCell ref="D2559:F2559"/>
    <mergeCell ref="H2559:I2559"/>
    <mergeCell ref="J2559:K2559"/>
    <mergeCell ref="H2560:K2560"/>
    <mergeCell ref="A2561:C2561"/>
    <mergeCell ref="D2561:F2561"/>
    <mergeCell ref="H2561:I2561"/>
    <mergeCell ref="J2561:K2561"/>
    <mergeCell ref="B2562:C2562"/>
    <mergeCell ref="D2562:F2562"/>
    <mergeCell ref="H2562:I2562"/>
    <mergeCell ref="J2562:K2562"/>
    <mergeCell ref="B2563:C2563"/>
    <mergeCell ref="D2563:F2563"/>
    <mergeCell ref="H2563:I2563"/>
    <mergeCell ref="J2563:K2563"/>
    <mergeCell ref="H2564:K2564"/>
    <mergeCell ref="H2565:K2565"/>
    <mergeCell ref="H2566:L2566"/>
    <mergeCell ref="A2567:L2567"/>
    <mergeCell ref="A2568:C2568"/>
    <mergeCell ref="D2568:F2568"/>
    <mergeCell ref="H2568:I2568"/>
    <mergeCell ref="J2568:K2568"/>
    <mergeCell ref="B2569:C2569"/>
    <mergeCell ref="D2569:F2569"/>
    <mergeCell ref="H2569:I2569"/>
    <mergeCell ref="J2569:K2569"/>
    <mergeCell ref="H2570:K2570"/>
    <mergeCell ref="A2571:C2571"/>
    <mergeCell ref="D2571:F2571"/>
    <mergeCell ref="H2571:I2571"/>
    <mergeCell ref="J2571:K2571"/>
    <mergeCell ref="B2572:C2572"/>
    <mergeCell ref="D2572:F2572"/>
    <mergeCell ref="H2572:I2572"/>
    <mergeCell ref="J2572:K2572"/>
    <mergeCell ref="B2573:C2573"/>
    <mergeCell ref="D2573:F2573"/>
    <mergeCell ref="H2573:I2573"/>
    <mergeCell ref="J2573:K2573"/>
    <mergeCell ref="H2574:K2574"/>
    <mergeCell ref="H2575:K2575"/>
    <mergeCell ref="H2576:L2576"/>
    <mergeCell ref="A2577:L2577"/>
    <mergeCell ref="A2578:C2578"/>
    <mergeCell ref="D2578:F2578"/>
    <mergeCell ref="H2578:I2578"/>
    <mergeCell ref="J2578:K2578"/>
    <mergeCell ref="B2579:C2579"/>
    <mergeCell ref="D2579:F2579"/>
    <mergeCell ref="H2579:I2579"/>
    <mergeCell ref="J2579:K2579"/>
    <mergeCell ref="H2580:K2580"/>
    <mergeCell ref="A2581:C2581"/>
    <mergeCell ref="D2581:F2581"/>
    <mergeCell ref="H2581:I2581"/>
    <mergeCell ref="J2581:K2581"/>
    <mergeCell ref="B2582:C2582"/>
    <mergeCell ref="D2582:F2582"/>
    <mergeCell ref="H2582:I2582"/>
    <mergeCell ref="J2582:K2582"/>
    <mergeCell ref="B2583:C2583"/>
    <mergeCell ref="D2583:F2583"/>
    <mergeCell ref="H2583:I2583"/>
    <mergeCell ref="J2583:K2583"/>
    <mergeCell ref="H2584:K2584"/>
    <mergeCell ref="H2585:K2585"/>
    <mergeCell ref="H2586:L2586"/>
    <mergeCell ref="A2587:L2587"/>
    <mergeCell ref="A2588:C2588"/>
    <mergeCell ref="D2588:F2588"/>
    <mergeCell ref="H2588:I2588"/>
    <mergeCell ref="J2588:K2588"/>
    <mergeCell ref="B2589:C2589"/>
    <mergeCell ref="D2589:F2589"/>
    <mergeCell ref="H2589:I2589"/>
    <mergeCell ref="J2589:K2589"/>
    <mergeCell ref="H2590:K2590"/>
    <mergeCell ref="A2591:C2591"/>
    <mergeCell ref="D2591:F2591"/>
    <mergeCell ref="H2591:I2591"/>
    <mergeCell ref="J2591:K2591"/>
    <mergeCell ref="B2592:C2592"/>
    <mergeCell ref="D2592:F2592"/>
    <mergeCell ref="H2592:I2592"/>
    <mergeCell ref="J2592:K2592"/>
    <mergeCell ref="B2593:C2593"/>
    <mergeCell ref="D2593:F2593"/>
    <mergeCell ref="H2593:I2593"/>
    <mergeCell ref="J2593:K2593"/>
    <mergeCell ref="H2594:K2594"/>
    <mergeCell ref="H2595:K2595"/>
    <mergeCell ref="H2596:L2596"/>
    <mergeCell ref="A2597:L2597"/>
    <mergeCell ref="A2598:C2598"/>
    <mergeCell ref="D2598:F2598"/>
    <mergeCell ref="H2598:I2598"/>
    <mergeCell ref="J2598:K2598"/>
    <mergeCell ref="B2599:C2599"/>
    <mergeCell ref="D2599:F2599"/>
    <mergeCell ref="H2599:I2599"/>
    <mergeCell ref="J2599:K2599"/>
    <mergeCell ref="H2600:K2600"/>
    <mergeCell ref="A2601:C2601"/>
    <mergeCell ref="D2601:F2601"/>
    <mergeCell ref="H2601:I2601"/>
    <mergeCell ref="J2601:K2601"/>
    <mergeCell ref="B2602:C2602"/>
    <mergeCell ref="D2602:F2602"/>
    <mergeCell ref="H2602:I2602"/>
    <mergeCell ref="J2602:K2602"/>
    <mergeCell ref="B2603:C2603"/>
    <mergeCell ref="D2603:F2603"/>
    <mergeCell ref="H2603:I2603"/>
    <mergeCell ref="J2603:K2603"/>
    <mergeCell ref="H2604:K2604"/>
    <mergeCell ref="H2605:K2605"/>
    <mergeCell ref="H2606:L2606"/>
    <mergeCell ref="A2607:L2607"/>
    <mergeCell ref="A2608:C2608"/>
    <mergeCell ref="D2608:F2608"/>
    <mergeCell ref="H2608:I2608"/>
    <mergeCell ref="J2608:K2608"/>
    <mergeCell ref="B2609:C2609"/>
    <mergeCell ref="D2609:F2609"/>
    <mergeCell ref="H2609:I2609"/>
    <mergeCell ref="J2609:K2609"/>
    <mergeCell ref="H2610:K2610"/>
    <mergeCell ref="A2611:C2611"/>
    <mergeCell ref="D2611:F2611"/>
    <mergeCell ref="H2611:I2611"/>
    <mergeCell ref="J2611:K2611"/>
    <mergeCell ref="B2612:C2612"/>
    <mergeCell ref="D2612:F2612"/>
    <mergeCell ref="H2612:I2612"/>
    <mergeCell ref="J2612:K2612"/>
    <mergeCell ref="B2613:C2613"/>
    <mergeCell ref="D2613:F2613"/>
    <mergeCell ref="H2613:I2613"/>
    <mergeCell ref="J2613:K2613"/>
    <mergeCell ref="H2614:K2614"/>
    <mergeCell ref="H2615:K2615"/>
    <mergeCell ref="H2617:L2617"/>
    <mergeCell ref="A2618:L2618"/>
    <mergeCell ref="A2619:C2619"/>
    <mergeCell ref="D2619:F2619"/>
    <mergeCell ref="H2619:I2619"/>
    <mergeCell ref="J2619:K2619"/>
    <mergeCell ref="B2620:C2620"/>
    <mergeCell ref="D2620:F2620"/>
    <mergeCell ref="H2620:I2620"/>
    <mergeCell ref="J2620:K2620"/>
    <mergeCell ref="H2621:K2621"/>
    <mergeCell ref="A2622:C2622"/>
    <mergeCell ref="D2622:F2622"/>
    <mergeCell ref="H2622:I2622"/>
    <mergeCell ref="J2622:K2622"/>
    <mergeCell ref="B2623:C2623"/>
    <mergeCell ref="D2623:F2623"/>
    <mergeCell ref="H2623:I2623"/>
    <mergeCell ref="J2623:K2623"/>
    <mergeCell ref="B2624:C2624"/>
    <mergeCell ref="D2624:F2624"/>
    <mergeCell ref="H2624:I2624"/>
    <mergeCell ref="J2624:K2624"/>
    <mergeCell ref="H2625:K2625"/>
    <mergeCell ref="H2626:K2626"/>
    <mergeCell ref="H2628:L2628"/>
    <mergeCell ref="A2629:L2629"/>
    <mergeCell ref="A2630:C2630"/>
    <mergeCell ref="D2630:F2630"/>
    <mergeCell ref="H2630:I2630"/>
    <mergeCell ref="J2630:K2630"/>
    <mergeCell ref="B2631:C2631"/>
    <mergeCell ref="D2631:F2631"/>
    <mergeCell ref="H2631:I2631"/>
    <mergeCell ref="J2631:K2631"/>
    <mergeCell ref="H2632:K2632"/>
    <mergeCell ref="A2633:C2633"/>
    <mergeCell ref="D2633:F2633"/>
    <mergeCell ref="H2633:I2633"/>
    <mergeCell ref="J2633:K2633"/>
    <mergeCell ref="B2634:C2634"/>
    <mergeCell ref="D2634:F2634"/>
    <mergeCell ref="H2634:I2634"/>
    <mergeCell ref="J2634:K2634"/>
    <mergeCell ref="B2635:C2635"/>
    <mergeCell ref="D2635:F2635"/>
    <mergeCell ref="H2635:I2635"/>
    <mergeCell ref="J2635:K2635"/>
    <mergeCell ref="H2636:K2636"/>
    <mergeCell ref="H2637:K2637"/>
    <mergeCell ref="H2639:L2639"/>
    <mergeCell ref="A2640:L2640"/>
    <mergeCell ref="A2641:C2641"/>
    <mergeCell ref="D2641:F2641"/>
    <mergeCell ref="H2641:I2641"/>
    <mergeCell ref="J2641:K2641"/>
    <mergeCell ref="B2642:C2642"/>
    <mergeCell ref="D2642:F2642"/>
    <mergeCell ref="H2642:I2642"/>
    <mergeCell ref="J2642:K2642"/>
    <mergeCell ref="H2643:K2643"/>
    <mergeCell ref="A2644:C2644"/>
    <mergeCell ref="D2644:F2644"/>
    <mergeCell ref="H2644:I2644"/>
    <mergeCell ref="J2644:K2644"/>
    <mergeCell ref="B2645:C2645"/>
    <mergeCell ref="D2645:F2645"/>
    <mergeCell ref="H2645:I2645"/>
    <mergeCell ref="J2645:K2645"/>
    <mergeCell ref="B2646:C2646"/>
    <mergeCell ref="D2646:F2646"/>
    <mergeCell ref="H2646:I2646"/>
    <mergeCell ref="J2646:K2646"/>
    <mergeCell ref="H2647:K2647"/>
    <mergeCell ref="H2648:K2648"/>
    <mergeCell ref="H2649:L2649"/>
    <mergeCell ref="A2650:L2650"/>
    <mergeCell ref="A2651:C2651"/>
    <mergeCell ref="D2651:F2651"/>
    <mergeCell ref="H2651:I2651"/>
    <mergeCell ref="J2651:K2651"/>
    <mergeCell ref="B2652:C2652"/>
    <mergeCell ref="D2652:F2652"/>
    <mergeCell ref="H2652:I2652"/>
    <mergeCell ref="J2652:K2652"/>
    <mergeCell ref="H2653:K2653"/>
    <mergeCell ref="A2654:C2654"/>
    <mergeCell ref="D2654:F2654"/>
    <mergeCell ref="H2654:I2654"/>
    <mergeCell ref="J2654:K2654"/>
    <mergeCell ref="B2655:C2655"/>
    <mergeCell ref="D2655:F2655"/>
    <mergeCell ref="H2655:I2655"/>
    <mergeCell ref="J2655:K2655"/>
    <mergeCell ref="B2656:C2656"/>
    <mergeCell ref="D2656:F2656"/>
    <mergeCell ref="H2656:I2656"/>
    <mergeCell ref="J2656:K2656"/>
    <mergeCell ref="H2657:K2657"/>
    <mergeCell ref="H2658:K2658"/>
    <mergeCell ref="H2659:L2659"/>
    <mergeCell ref="A2660:L2660"/>
    <mergeCell ref="A2661:C2661"/>
    <mergeCell ref="D2661:F2661"/>
    <mergeCell ref="H2661:I2661"/>
    <mergeCell ref="J2661:K2661"/>
    <mergeCell ref="B2662:C2662"/>
    <mergeCell ref="D2662:F2662"/>
    <mergeCell ref="H2662:I2662"/>
    <mergeCell ref="J2662:K2662"/>
    <mergeCell ref="B2663:C2663"/>
    <mergeCell ref="D2663:F2663"/>
    <mergeCell ref="H2663:I2663"/>
    <mergeCell ref="J2663:K2663"/>
    <mergeCell ref="H2664:K2664"/>
    <mergeCell ref="A2665:C2665"/>
    <mergeCell ref="D2665:F2665"/>
    <mergeCell ref="H2665:I2665"/>
    <mergeCell ref="J2665:K2665"/>
    <mergeCell ref="B2666:C2666"/>
    <mergeCell ref="D2666:F2666"/>
    <mergeCell ref="H2666:I2666"/>
    <mergeCell ref="J2666:K2666"/>
    <mergeCell ref="B2667:C2667"/>
    <mergeCell ref="D2667:F2667"/>
    <mergeCell ref="H2667:I2667"/>
    <mergeCell ref="J2667:K2667"/>
    <mergeCell ref="H2668:K2668"/>
    <mergeCell ref="A2669:C2669"/>
    <mergeCell ref="D2669:F2669"/>
    <mergeCell ref="H2669:I2669"/>
    <mergeCell ref="J2669:K2669"/>
    <mergeCell ref="B2670:C2670"/>
    <mergeCell ref="D2670:F2670"/>
    <mergeCell ref="H2670:I2670"/>
    <mergeCell ref="J2670:K2670"/>
    <mergeCell ref="H2671:K2671"/>
    <mergeCell ref="H2672:K2672"/>
    <mergeCell ref="H2674:L2674"/>
    <mergeCell ref="A2675:L2675"/>
    <mergeCell ref="A2676:C2676"/>
    <mergeCell ref="D2676:F2676"/>
    <mergeCell ref="H2676:I2676"/>
    <mergeCell ref="J2676:K2676"/>
    <mergeCell ref="B2677:C2677"/>
    <mergeCell ref="D2677:F2677"/>
    <mergeCell ref="H2677:I2677"/>
    <mergeCell ref="J2677:K2677"/>
    <mergeCell ref="H2678:K2678"/>
    <mergeCell ref="A2679:C2679"/>
    <mergeCell ref="D2679:F2679"/>
    <mergeCell ref="H2679:I2679"/>
    <mergeCell ref="J2679:K2679"/>
    <mergeCell ref="B2680:C2680"/>
    <mergeCell ref="D2680:F2680"/>
    <mergeCell ref="H2680:I2680"/>
    <mergeCell ref="J2680:K2680"/>
    <mergeCell ref="B2681:C2681"/>
    <mergeCell ref="D2681:F2681"/>
    <mergeCell ref="H2681:I2681"/>
    <mergeCell ref="J2681:K2681"/>
    <mergeCell ref="H2682:K2682"/>
    <mergeCell ref="A2683:C2683"/>
    <mergeCell ref="D2683:F2683"/>
    <mergeCell ref="H2683:I2683"/>
    <mergeCell ref="J2683:K2683"/>
    <mergeCell ref="B2684:C2684"/>
    <mergeCell ref="D2684:F2684"/>
    <mergeCell ref="H2684:I2684"/>
    <mergeCell ref="J2684:K2684"/>
    <mergeCell ref="H2685:K2685"/>
    <mergeCell ref="H2686:K2686"/>
    <mergeCell ref="H2688:L2688"/>
    <mergeCell ref="A2689:L2689"/>
    <mergeCell ref="A2690:C2690"/>
    <mergeCell ref="D2690:F2690"/>
    <mergeCell ref="H2690:I2690"/>
    <mergeCell ref="J2690:K2690"/>
    <mergeCell ref="B2691:C2691"/>
    <mergeCell ref="D2691:F2691"/>
    <mergeCell ref="H2691:I2691"/>
    <mergeCell ref="J2691:K2691"/>
    <mergeCell ref="H2692:K2692"/>
    <mergeCell ref="A2693:C2693"/>
    <mergeCell ref="D2693:F2693"/>
    <mergeCell ref="H2693:I2693"/>
    <mergeCell ref="J2693:K2693"/>
    <mergeCell ref="B2694:C2694"/>
    <mergeCell ref="D2694:F2694"/>
    <mergeCell ref="H2694:I2694"/>
    <mergeCell ref="J2694:K2694"/>
    <mergeCell ref="B2695:C2695"/>
    <mergeCell ref="D2695:F2695"/>
    <mergeCell ref="H2695:I2695"/>
    <mergeCell ref="J2695:K2695"/>
    <mergeCell ref="H2696:K2696"/>
    <mergeCell ref="A2697:C2697"/>
    <mergeCell ref="D2697:F2697"/>
    <mergeCell ref="H2697:I2697"/>
    <mergeCell ref="J2697:K2697"/>
    <mergeCell ref="B2698:C2698"/>
    <mergeCell ref="D2698:F2698"/>
    <mergeCell ref="H2698:I2698"/>
    <mergeCell ref="J2698:K2698"/>
    <mergeCell ref="H2699:K2699"/>
    <mergeCell ref="H2700:K2700"/>
    <mergeCell ref="H2702:L2702"/>
    <mergeCell ref="A2703:L2703"/>
    <mergeCell ref="A2704:C2704"/>
    <mergeCell ref="D2704:F2704"/>
    <mergeCell ref="H2704:I2704"/>
    <mergeCell ref="J2704:K2704"/>
    <mergeCell ref="B2705:C2705"/>
    <mergeCell ref="D2705:F2705"/>
    <mergeCell ref="H2705:I2705"/>
    <mergeCell ref="J2705:K2705"/>
    <mergeCell ref="H2706:K2706"/>
    <mergeCell ref="A2707:C2707"/>
    <mergeCell ref="D2707:F2707"/>
    <mergeCell ref="H2707:I2707"/>
    <mergeCell ref="J2707:K2707"/>
    <mergeCell ref="B2708:C2708"/>
    <mergeCell ref="D2708:F2708"/>
    <mergeCell ref="H2708:I2708"/>
    <mergeCell ref="J2708:K2708"/>
    <mergeCell ref="B2709:C2709"/>
    <mergeCell ref="D2709:F2709"/>
    <mergeCell ref="H2709:I2709"/>
    <mergeCell ref="J2709:K2709"/>
    <mergeCell ref="H2710:K2710"/>
    <mergeCell ref="H2711:K2711"/>
    <mergeCell ref="H2712:L2712"/>
    <mergeCell ref="A2713:L2713"/>
    <mergeCell ref="A2714:C2714"/>
    <mergeCell ref="D2714:F2714"/>
    <mergeCell ref="H2714:I2714"/>
    <mergeCell ref="J2714:K2714"/>
    <mergeCell ref="B2715:C2715"/>
    <mergeCell ref="D2715:F2715"/>
    <mergeCell ref="H2715:I2715"/>
    <mergeCell ref="J2715:K2715"/>
    <mergeCell ref="H2716:K2716"/>
    <mergeCell ref="A2717:C2717"/>
    <mergeCell ref="D2717:F2717"/>
    <mergeCell ref="H2717:I2717"/>
    <mergeCell ref="J2717:K2717"/>
    <mergeCell ref="B2718:C2718"/>
    <mergeCell ref="D2718:F2718"/>
    <mergeCell ref="H2718:I2718"/>
    <mergeCell ref="J2718:K2718"/>
    <mergeCell ref="B2719:C2719"/>
    <mergeCell ref="D2719:F2719"/>
    <mergeCell ref="H2719:I2719"/>
    <mergeCell ref="J2719:K2719"/>
    <mergeCell ref="H2720:K2720"/>
    <mergeCell ref="H2721:K2721"/>
    <mergeCell ref="H2722:L2722"/>
    <mergeCell ref="A2723:L2723"/>
    <mergeCell ref="A2724:C2724"/>
    <mergeCell ref="D2724:F2724"/>
    <mergeCell ref="H2724:I2724"/>
    <mergeCell ref="J2724:K2724"/>
    <mergeCell ref="B2725:C2725"/>
    <mergeCell ref="D2725:F2725"/>
    <mergeCell ref="H2725:I2725"/>
    <mergeCell ref="J2725:K2725"/>
    <mergeCell ref="H2726:K2726"/>
    <mergeCell ref="A2727:C2727"/>
    <mergeCell ref="D2727:F2727"/>
    <mergeCell ref="H2727:I2727"/>
    <mergeCell ref="J2727:K2727"/>
    <mergeCell ref="B2728:C2728"/>
    <mergeCell ref="D2728:F2728"/>
    <mergeCell ref="H2728:I2728"/>
    <mergeCell ref="J2728:K2728"/>
    <mergeCell ref="B2729:C2729"/>
    <mergeCell ref="D2729:F2729"/>
    <mergeCell ref="H2729:I2729"/>
    <mergeCell ref="J2729:K2729"/>
    <mergeCell ref="H2730:K2730"/>
    <mergeCell ref="H2731:K2731"/>
    <mergeCell ref="H2732:L2732"/>
    <mergeCell ref="A2733:L2733"/>
    <mergeCell ref="A2734:C2734"/>
    <mergeCell ref="D2734:F2734"/>
    <mergeCell ref="H2734:I2734"/>
    <mergeCell ref="J2734:K2734"/>
    <mergeCell ref="B2735:C2735"/>
    <mergeCell ref="D2735:F2735"/>
    <mergeCell ref="H2735:I2735"/>
    <mergeCell ref="J2735:K2735"/>
    <mergeCell ref="H2736:K2736"/>
    <mergeCell ref="A2737:C2737"/>
    <mergeCell ref="D2737:F2737"/>
    <mergeCell ref="H2737:I2737"/>
    <mergeCell ref="J2737:K2737"/>
    <mergeCell ref="B2738:C2738"/>
    <mergeCell ref="D2738:F2738"/>
    <mergeCell ref="H2738:I2738"/>
    <mergeCell ref="J2738:K2738"/>
    <mergeCell ref="B2739:C2739"/>
    <mergeCell ref="D2739:F2739"/>
    <mergeCell ref="H2739:I2739"/>
    <mergeCell ref="J2739:K2739"/>
    <mergeCell ref="H2740:K2740"/>
    <mergeCell ref="H2741:K2741"/>
    <mergeCell ref="H2742:L2742"/>
    <mergeCell ref="A2743:L2743"/>
    <mergeCell ref="A2744:C2744"/>
    <mergeCell ref="D2744:F2744"/>
    <mergeCell ref="H2744:I2744"/>
    <mergeCell ref="J2744:K2744"/>
    <mergeCell ref="B2745:C2745"/>
    <mergeCell ref="D2745:F2745"/>
    <mergeCell ref="H2745:I2745"/>
    <mergeCell ref="J2745:K2745"/>
    <mergeCell ref="H2746:K2746"/>
    <mergeCell ref="A2747:C2747"/>
    <mergeCell ref="D2747:F2747"/>
    <mergeCell ref="H2747:I2747"/>
    <mergeCell ref="J2747:K2747"/>
    <mergeCell ref="B2748:C2748"/>
    <mergeCell ref="D2748:F2748"/>
    <mergeCell ref="H2748:I2748"/>
    <mergeCell ref="J2748:K2748"/>
    <mergeCell ref="B2749:C2749"/>
    <mergeCell ref="D2749:F2749"/>
    <mergeCell ref="H2749:I2749"/>
    <mergeCell ref="J2749:K2749"/>
    <mergeCell ref="H2750:K2750"/>
    <mergeCell ref="H2751:K2751"/>
    <mergeCell ref="H2752:L2752"/>
    <mergeCell ref="A2753:L2753"/>
    <mergeCell ref="A2754:C2754"/>
    <mergeCell ref="D2754:F2754"/>
    <mergeCell ref="H2754:I2754"/>
    <mergeCell ref="J2754:K2754"/>
    <mergeCell ref="B2755:C2755"/>
    <mergeCell ref="D2755:F2755"/>
    <mergeCell ref="H2755:I2755"/>
    <mergeCell ref="J2755:K2755"/>
    <mergeCell ref="H2756:K2756"/>
    <mergeCell ref="A2757:C2757"/>
    <mergeCell ref="D2757:F2757"/>
    <mergeCell ref="H2757:I2757"/>
    <mergeCell ref="J2757:K2757"/>
    <mergeCell ref="B2758:C2758"/>
    <mergeCell ref="D2758:F2758"/>
    <mergeCell ref="H2758:I2758"/>
    <mergeCell ref="J2758:K2758"/>
    <mergeCell ref="B2759:C2759"/>
    <mergeCell ref="D2759:F2759"/>
    <mergeCell ref="H2759:I2759"/>
    <mergeCell ref="J2759:K2759"/>
    <mergeCell ref="H2760:K2760"/>
    <mergeCell ref="H2761:K2761"/>
    <mergeCell ref="H2762:L2762"/>
    <mergeCell ref="A2763:L2763"/>
    <mergeCell ref="A2764:C2764"/>
    <mergeCell ref="D2764:F2764"/>
    <mergeCell ref="H2764:I2764"/>
    <mergeCell ref="J2764:K2764"/>
    <mergeCell ref="B2765:C2765"/>
    <mergeCell ref="D2765:F2765"/>
    <mergeCell ref="H2765:I2765"/>
    <mergeCell ref="J2765:K2765"/>
    <mergeCell ref="H2766:K2766"/>
    <mergeCell ref="A2767:C2767"/>
    <mergeCell ref="D2767:F2767"/>
    <mergeCell ref="H2767:I2767"/>
    <mergeCell ref="J2767:K2767"/>
    <mergeCell ref="B2768:C2768"/>
    <mergeCell ref="D2768:F2768"/>
    <mergeCell ref="H2768:I2768"/>
    <mergeCell ref="J2768:K2768"/>
    <mergeCell ref="B2769:C2769"/>
    <mergeCell ref="D2769:F2769"/>
    <mergeCell ref="H2769:I2769"/>
    <mergeCell ref="J2769:K2769"/>
    <mergeCell ref="H2770:K2770"/>
    <mergeCell ref="H2771:K2771"/>
    <mergeCell ref="H2772:L2772"/>
    <mergeCell ref="A2773:L2773"/>
    <mergeCell ref="A2774:C2774"/>
    <mergeCell ref="D2774:F2774"/>
    <mergeCell ref="H2774:I2774"/>
    <mergeCell ref="J2774:K2774"/>
    <mergeCell ref="B2775:C2775"/>
    <mergeCell ref="D2775:F2775"/>
    <mergeCell ref="H2775:I2775"/>
    <mergeCell ref="J2775:K2775"/>
    <mergeCell ref="B2776:C2776"/>
    <mergeCell ref="D2776:F2776"/>
    <mergeCell ref="H2776:I2776"/>
    <mergeCell ref="J2776:K2776"/>
    <mergeCell ref="B2777:C2777"/>
    <mergeCell ref="D2777:F2777"/>
    <mergeCell ref="H2777:I2777"/>
    <mergeCell ref="J2777:K2777"/>
    <mergeCell ref="H2778:K2778"/>
    <mergeCell ref="A2779:C2779"/>
    <mergeCell ref="D2779:F2779"/>
    <mergeCell ref="H2779:I2779"/>
    <mergeCell ref="J2779:K2779"/>
    <mergeCell ref="B2780:C2780"/>
    <mergeCell ref="D2780:F2780"/>
    <mergeCell ref="H2780:I2780"/>
    <mergeCell ref="J2780:K2780"/>
    <mergeCell ref="B2781:C2781"/>
    <mergeCell ref="D2781:F2781"/>
    <mergeCell ref="H2781:I2781"/>
    <mergeCell ref="J2781:K2781"/>
    <mergeCell ref="H2782:K2782"/>
    <mergeCell ref="H2783:K2783"/>
    <mergeCell ref="H2785:L2785"/>
    <mergeCell ref="A2786:L2786"/>
    <mergeCell ref="A2787:C2787"/>
    <mergeCell ref="D2787:F2787"/>
    <mergeCell ref="H2787:I2787"/>
    <mergeCell ref="J2787:K2787"/>
    <mergeCell ref="B2788:C2788"/>
    <mergeCell ref="D2788:F2788"/>
    <mergeCell ref="H2788:I2788"/>
    <mergeCell ref="J2788:K2788"/>
    <mergeCell ref="H2789:K2789"/>
    <mergeCell ref="A2790:C2790"/>
    <mergeCell ref="D2790:F2790"/>
    <mergeCell ref="H2790:I2790"/>
    <mergeCell ref="J2790:K2790"/>
    <mergeCell ref="B2791:C2791"/>
    <mergeCell ref="D2791:F2791"/>
    <mergeCell ref="H2791:I2791"/>
    <mergeCell ref="J2791:K2791"/>
    <mergeCell ref="B2792:C2792"/>
    <mergeCell ref="D2792:F2792"/>
    <mergeCell ref="H2792:I2792"/>
    <mergeCell ref="J2792:K2792"/>
    <mergeCell ref="H2793:K2793"/>
    <mergeCell ref="H2794:K2794"/>
    <mergeCell ref="H2795:L2795"/>
    <mergeCell ref="A2796:L2796"/>
    <mergeCell ref="A2797:C2797"/>
    <mergeCell ref="D2797:F2797"/>
    <mergeCell ref="H2797:I2797"/>
    <mergeCell ref="J2797:K2797"/>
    <mergeCell ref="B2798:C2798"/>
    <mergeCell ref="D2798:F2798"/>
    <mergeCell ref="H2798:I2798"/>
    <mergeCell ref="J2798:K2798"/>
    <mergeCell ref="B2799:C2799"/>
    <mergeCell ref="D2799:F2799"/>
    <mergeCell ref="H2799:I2799"/>
    <mergeCell ref="J2799:K2799"/>
    <mergeCell ref="B2800:C2800"/>
    <mergeCell ref="D2800:F2800"/>
    <mergeCell ref="H2800:I2800"/>
    <mergeCell ref="J2800:K2800"/>
    <mergeCell ref="H2801:K2801"/>
    <mergeCell ref="H2802:K2802"/>
    <mergeCell ref="H2804:L2804"/>
    <mergeCell ref="A2805:L2805"/>
    <mergeCell ref="A2806:C2806"/>
    <mergeCell ref="D2806:F2806"/>
    <mergeCell ref="H2806:I2806"/>
    <mergeCell ref="J2806:K2806"/>
    <mergeCell ref="B2807:C2807"/>
    <mergeCell ref="D2807:F2807"/>
    <mergeCell ref="H2807:I2807"/>
    <mergeCell ref="J2807:K2807"/>
    <mergeCell ref="B2808:C2808"/>
    <mergeCell ref="D2808:F2808"/>
    <mergeCell ref="H2808:I2808"/>
    <mergeCell ref="J2808:K2808"/>
    <mergeCell ref="B2809:C2809"/>
    <mergeCell ref="D2809:F2809"/>
    <mergeCell ref="H2809:I2809"/>
    <mergeCell ref="J2809:K2809"/>
    <mergeCell ref="H2810:K2810"/>
    <mergeCell ref="H2811:K2811"/>
    <mergeCell ref="H2813:L2813"/>
    <mergeCell ref="A2814:L2814"/>
    <mergeCell ref="A2815:C2815"/>
    <mergeCell ref="D2815:F2815"/>
    <mergeCell ref="H2815:I2815"/>
    <mergeCell ref="J2815:K2815"/>
    <mergeCell ref="B2816:C2816"/>
    <mergeCell ref="D2816:F2816"/>
    <mergeCell ref="H2816:I2816"/>
    <mergeCell ref="J2816:K2816"/>
    <mergeCell ref="B2817:C2817"/>
    <mergeCell ref="D2817:F2817"/>
    <mergeCell ref="H2817:I2817"/>
    <mergeCell ref="J2817:K2817"/>
    <mergeCell ref="B2818:C2818"/>
    <mergeCell ref="D2818:F2818"/>
    <mergeCell ref="H2818:I2818"/>
    <mergeCell ref="J2818:K2818"/>
    <mergeCell ref="H2819:K2819"/>
    <mergeCell ref="H2820:K2820"/>
    <mergeCell ref="H2822:L2822"/>
    <mergeCell ref="A2823:L2823"/>
    <mergeCell ref="A2824:C2824"/>
    <mergeCell ref="D2824:F2824"/>
    <mergeCell ref="H2824:I2824"/>
    <mergeCell ref="J2824:K2824"/>
    <mergeCell ref="B2825:C2825"/>
    <mergeCell ref="D2825:F2825"/>
    <mergeCell ref="H2825:I2825"/>
    <mergeCell ref="J2825:K2825"/>
    <mergeCell ref="H2826:K2826"/>
    <mergeCell ref="A2827:C2827"/>
    <mergeCell ref="D2827:F2827"/>
    <mergeCell ref="H2827:I2827"/>
    <mergeCell ref="J2827:K2827"/>
    <mergeCell ref="B2828:C2828"/>
    <mergeCell ref="D2828:F2828"/>
    <mergeCell ref="H2828:I2828"/>
    <mergeCell ref="J2828:K2828"/>
    <mergeCell ref="B2829:C2829"/>
    <mergeCell ref="D2829:F2829"/>
    <mergeCell ref="H2829:I2829"/>
    <mergeCell ref="J2829:K2829"/>
    <mergeCell ref="H2830:K2830"/>
    <mergeCell ref="A2831:C2831"/>
    <mergeCell ref="D2831:F2831"/>
    <mergeCell ref="H2831:I2831"/>
    <mergeCell ref="J2831:K2831"/>
    <mergeCell ref="B2832:C2832"/>
    <mergeCell ref="D2832:F2832"/>
    <mergeCell ref="H2832:I2832"/>
    <mergeCell ref="J2832:K2832"/>
    <mergeCell ref="B2833:C2833"/>
    <mergeCell ref="D2833:F2833"/>
    <mergeCell ref="H2833:I2833"/>
    <mergeCell ref="J2833:K2833"/>
    <mergeCell ref="H2834:K2834"/>
    <mergeCell ref="H2835:K2835"/>
    <mergeCell ref="H2837:L2837"/>
    <mergeCell ref="A2838:L2838"/>
    <mergeCell ref="A2839:C2839"/>
    <mergeCell ref="D2839:F2839"/>
    <mergeCell ref="H2839:I2839"/>
    <mergeCell ref="J2839:K2839"/>
    <mergeCell ref="B2840:C2840"/>
    <mergeCell ref="D2840:F2840"/>
    <mergeCell ref="H2840:I2840"/>
    <mergeCell ref="J2840:K2840"/>
    <mergeCell ref="B2841:C2841"/>
    <mergeCell ref="D2841:F2841"/>
    <mergeCell ref="H2841:I2841"/>
    <mergeCell ref="J2841:K2841"/>
    <mergeCell ref="B2842:C2842"/>
    <mergeCell ref="D2842:F2842"/>
    <mergeCell ref="H2842:I2842"/>
    <mergeCell ref="J2842:K2842"/>
    <mergeCell ref="H2843:K2843"/>
    <mergeCell ref="H2844:K2844"/>
    <mergeCell ref="H2846:L2846"/>
    <mergeCell ref="A2847:L2847"/>
    <mergeCell ref="A2848:C2848"/>
    <mergeCell ref="D2848:F2848"/>
    <mergeCell ref="H2848:I2848"/>
    <mergeCell ref="J2848:K2848"/>
    <mergeCell ref="B2849:C2849"/>
    <mergeCell ref="D2849:F2849"/>
    <mergeCell ref="H2849:I2849"/>
    <mergeCell ref="J2849:K2849"/>
    <mergeCell ref="B2850:C2850"/>
    <mergeCell ref="D2850:F2850"/>
    <mergeCell ref="H2850:I2850"/>
    <mergeCell ref="J2850:K2850"/>
    <mergeCell ref="B2851:C2851"/>
    <mergeCell ref="D2851:F2851"/>
    <mergeCell ref="H2851:I2851"/>
    <mergeCell ref="J2851:K2851"/>
    <mergeCell ref="H2852:K2852"/>
    <mergeCell ref="H2853:K2853"/>
    <mergeCell ref="H2855:L2855"/>
    <mergeCell ref="A2856:L2856"/>
    <mergeCell ref="A2857:C2857"/>
    <mergeCell ref="D2857:F2857"/>
    <mergeCell ref="H2857:I2857"/>
    <mergeCell ref="J2857:K2857"/>
    <mergeCell ref="B2858:C2858"/>
    <mergeCell ref="D2858:F2858"/>
    <mergeCell ref="H2858:I2858"/>
    <mergeCell ref="J2858:K2858"/>
    <mergeCell ref="B2859:C2859"/>
    <mergeCell ref="D2859:F2859"/>
    <mergeCell ref="H2859:I2859"/>
    <mergeCell ref="J2859:K2859"/>
    <mergeCell ref="B2860:C2860"/>
    <mergeCell ref="D2860:F2860"/>
    <mergeCell ref="H2860:I2860"/>
    <mergeCell ref="J2860:K2860"/>
    <mergeCell ref="H2861:K2861"/>
    <mergeCell ref="H2862:K2862"/>
    <mergeCell ref="H2864:L2864"/>
    <mergeCell ref="A2865:L2865"/>
    <mergeCell ref="A2866:C2866"/>
    <mergeCell ref="D2866:F2866"/>
    <mergeCell ref="H2866:I2866"/>
    <mergeCell ref="J2866:K2866"/>
    <mergeCell ref="B2867:C2867"/>
    <mergeCell ref="D2867:F2867"/>
    <mergeCell ref="H2867:I2867"/>
    <mergeCell ref="J2867:K2867"/>
    <mergeCell ref="B2868:C2868"/>
    <mergeCell ref="D2868:F2868"/>
    <mergeCell ref="H2868:I2868"/>
    <mergeCell ref="J2868:K2868"/>
    <mergeCell ref="H2869:K2869"/>
    <mergeCell ref="A2870:C2870"/>
    <mergeCell ref="D2870:F2870"/>
    <mergeCell ref="H2870:I2870"/>
    <mergeCell ref="J2870:K2870"/>
    <mergeCell ref="B2871:C2871"/>
    <mergeCell ref="D2871:F2871"/>
    <mergeCell ref="H2871:I2871"/>
    <mergeCell ref="J2871:K2871"/>
    <mergeCell ref="B2872:C2872"/>
    <mergeCell ref="D2872:F2872"/>
    <mergeCell ref="H2872:I2872"/>
    <mergeCell ref="J2872:K2872"/>
    <mergeCell ref="B2873:C2873"/>
    <mergeCell ref="D2873:F2873"/>
    <mergeCell ref="H2873:I2873"/>
    <mergeCell ref="J2873:K2873"/>
    <mergeCell ref="H2874:K2874"/>
    <mergeCell ref="H2875:K2875"/>
    <mergeCell ref="H2877:L2877"/>
    <mergeCell ref="A2878:L2878"/>
    <mergeCell ref="A2879:C2879"/>
    <mergeCell ref="D2879:F2879"/>
    <mergeCell ref="H2879:I2879"/>
    <mergeCell ref="J2879:K2879"/>
    <mergeCell ref="B2880:C2880"/>
    <mergeCell ref="D2880:F2880"/>
    <mergeCell ref="H2880:I2880"/>
    <mergeCell ref="J2880:K2880"/>
    <mergeCell ref="B2881:C2881"/>
    <mergeCell ref="D2881:F2881"/>
    <mergeCell ref="H2881:I2881"/>
    <mergeCell ref="J2881:K2881"/>
    <mergeCell ref="H2882:K2882"/>
    <mergeCell ref="A2883:C2883"/>
    <mergeCell ref="D2883:F2883"/>
    <mergeCell ref="H2883:I2883"/>
    <mergeCell ref="J2883:K2883"/>
    <mergeCell ref="B2884:C2884"/>
    <mergeCell ref="D2884:F2884"/>
    <mergeCell ref="H2884:I2884"/>
    <mergeCell ref="J2884:K2884"/>
    <mergeCell ref="B2885:C2885"/>
    <mergeCell ref="D2885:F2885"/>
    <mergeCell ref="H2885:I2885"/>
    <mergeCell ref="J2885:K2885"/>
    <mergeCell ref="B2886:C2886"/>
    <mergeCell ref="D2886:F2886"/>
    <mergeCell ref="H2886:I2886"/>
    <mergeCell ref="J2886:K2886"/>
    <mergeCell ref="H2887:K2887"/>
    <mergeCell ref="H2888:K2888"/>
    <mergeCell ref="H2890:L2890"/>
    <mergeCell ref="A2891:L2891"/>
    <mergeCell ref="A2892:C2892"/>
    <mergeCell ref="D2892:F2892"/>
    <mergeCell ref="H2892:I2892"/>
    <mergeCell ref="J2892:K2892"/>
    <mergeCell ref="B2893:C2893"/>
    <mergeCell ref="D2893:F2893"/>
    <mergeCell ref="H2893:I2893"/>
    <mergeCell ref="J2893:K2893"/>
    <mergeCell ref="H2894:K2894"/>
    <mergeCell ref="A2895:C2895"/>
    <mergeCell ref="D2895:F2895"/>
    <mergeCell ref="H2895:I2895"/>
    <mergeCell ref="J2895:K2895"/>
    <mergeCell ref="B2896:C2896"/>
    <mergeCell ref="D2896:F2896"/>
    <mergeCell ref="H2896:I2896"/>
    <mergeCell ref="J2896:K2896"/>
    <mergeCell ref="B2897:C2897"/>
    <mergeCell ref="D2897:F2897"/>
    <mergeCell ref="H2897:I2897"/>
    <mergeCell ref="J2897:K2897"/>
    <mergeCell ref="H2898:K2898"/>
    <mergeCell ref="H2899:K2899"/>
    <mergeCell ref="H2900:L2900"/>
    <mergeCell ref="A2901:L2901"/>
    <mergeCell ref="A2902:C2902"/>
    <mergeCell ref="D2902:F2902"/>
    <mergeCell ref="H2902:I2902"/>
    <mergeCell ref="J2902:K2902"/>
    <mergeCell ref="B2903:C2903"/>
    <mergeCell ref="D2903:F2903"/>
    <mergeCell ref="H2903:I2903"/>
    <mergeCell ref="J2903:K2903"/>
    <mergeCell ref="B2904:C2904"/>
    <mergeCell ref="D2904:F2904"/>
    <mergeCell ref="H2904:I2904"/>
    <mergeCell ref="J2904:K2904"/>
    <mergeCell ref="H2905:K2905"/>
    <mergeCell ref="A2906:C2906"/>
    <mergeCell ref="D2906:F2906"/>
    <mergeCell ref="H2906:I2906"/>
    <mergeCell ref="J2906:K2906"/>
    <mergeCell ref="B2907:C2907"/>
    <mergeCell ref="D2907:F2907"/>
    <mergeCell ref="H2907:I2907"/>
    <mergeCell ref="J2907:K2907"/>
    <mergeCell ref="B2908:C2908"/>
    <mergeCell ref="D2908:F2908"/>
    <mergeCell ref="H2908:I2908"/>
    <mergeCell ref="J2908:K2908"/>
    <mergeCell ref="H2909:K2909"/>
    <mergeCell ref="H2910:K2910"/>
    <mergeCell ref="H2911:L2911"/>
    <mergeCell ref="A2912:L2912"/>
    <mergeCell ref="A2913:C2913"/>
    <mergeCell ref="D2913:F2913"/>
    <mergeCell ref="H2913:I2913"/>
    <mergeCell ref="J2913:K2913"/>
    <mergeCell ref="B2914:C2914"/>
    <mergeCell ref="D2914:F2914"/>
    <mergeCell ref="H2914:I2914"/>
    <mergeCell ref="J2914:K2914"/>
    <mergeCell ref="B2915:C2915"/>
    <mergeCell ref="D2915:F2915"/>
    <mergeCell ref="H2915:I2915"/>
    <mergeCell ref="J2915:K2915"/>
    <mergeCell ref="H2916:K2916"/>
    <mergeCell ref="A2917:C2917"/>
    <mergeCell ref="D2917:F2917"/>
    <mergeCell ref="H2917:I2917"/>
    <mergeCell ref="J2917:K2917"/>
    <mergeCell ref="B2918:C2918"/>
    <mergeCell ref="D2918:F2918"/>
    <mergeCell ref="H2918:I2918"/>
    <mergeCell ref="J2918:K2918"/>
    <mergeCell ref="B2919:C2919"/>
    <mergeCell ref="D2919:F2919"/>
    <mergeCell ref="H2919:I2919"/>
    <mergeCell ref="J2919:K2919"/>
    <mergeCell ref="H2920:K2920"/>
    <mergeCell ref="H2921:K2921"/>
    <mergeCell ref="H2922:L2922"/>
    <mergeCell ref="A2923:L2923"/>
    <mergeCell ref="A2924:C2924"/>
    <mergeCell ref="D2924:F2924"/>
    <mergeCell ref="H2924:I2924"/>
    <mergeCell ref="J2924:K2924"/>
    <mergeCell ref="B2925:C2925"/>
    <mergeCell ref="D2925:F2925"/>
    <mergeCell ref="H2925:I2925"/>
    <mergeCell ref="J2925:K2925"/>
    <mergeCell ref="B2926:C2926"/>
    <mergeCell ref="D2926:F2926"/>
    <mergeCell ref="H2926:I2926"/>
    <mergeCell ref="J2926:K2926"/>
    <mergeCell ref="H2927:K2927"/>
    <mergeCell ref="A2928:C2928"/>
    <mergeCell ref="D2928:F2928"/>
    <mergeCell ref="H2928:I2928"/>
    <mergeCell ref="J2928:K2928"/>
    <mergeCell ref="B2929:C2929"/>
    <mergeCell ref="D2929:F2929"/>
    <mergeCell ref="H2929:I2929"/>
    <mergeCell ref="J2929:K2929"/>
    <mergeCell ref="B2930:C2930"/>
    <mergeCell ref="D2930:F2930"/>
    <mergeCell ref="H2930:I2930"/>
    <mergeCell ref="J2930:K2930"/>
    <mergeCell ref="H2931:K2931"/>
    <mergeCell ref="H2932:K2932"/>
    <mergeCell ref="H2933:L2933"/>
    <mergeCell ref="A2934:L2934"/>
    <mergeCell ref="A2935:C2935"/>
    <mergeCell ref="D2935:F2935"/>
    <mergeCell ref="H2935:I2935"/>
    <mergeCell ref="J2935:K2935"/>
    <mergeCell ref="B2936:C2936"/>
    <mergeCell ref="D2936:F2936"/>
    <mergeCell ref="H2936:I2936"/>
    <mergeCell ref="J2936:K2936"/>
    <mergeCell ref="B2937:C2937"/>
    <mergeCell ref="D2937:F2937"/>
    <mergeCell ref="H2937:I2937"/>
    <mergeCell ref="J2937:K2937"/>
    <mergeCell ref="H2938:K2938"/>
    <mergeCell ref="A2939:C2939"/>
    <mergeCell ref="D2939:F2939"/>
    <mergeCell ref="H2939:I2939"/>
    <mergeCell ref="J2939:K2939"/>
    <mergeCell ref="B2940:C2940"/>
    <mergeCell ref="D2940:F2940"/>
    <mergeCell ref="H2940:I2940"/>
    <mergeCell ref="J2940:K2940"/>
    <mergeCell ref="B2941:C2941"/>
    <mergeCell ref="D2941:F2941"/>
    <mergeCell ref="H2941:I2941"/>
    <mergeCell ref="J2941:K2941"/>
    <mergeCell ref="H2942:K2942"/>
    <mergeCell ref="H2943:K2943"/>
    <mergeCell ref="H2944:L2944"/>
    <mergeCell ref="A2945:L2945"/>
    <mergeCell ref="A2946:C2946"/>
    <mergeCell ref="D2946:F2946"/>
    <mergeCell ref="H2946:I2946"/>
    <mergeCell ref="J2946:K2946"/>
    <mergeCell ref="B2947:C2947"/>
    <mergeCell ref="D2947:F2947"/>
    <mergeCell ref="H2947:I2947"/>
    <mergeCell ref="J2947:K2947"/>
    <mergeCell ref="H2948:K2948"/>
    <mergeCell ref="A2949:C2949"/>
    <mergeCell ref="D2949:F2949"/>
    <mergeCell ref="H2949:I2949"/>
    <mergeCell ref="J2949:K2949"/>
    <mergeCell ref="B2950:C2950"/>
    <mergeCell ref="D2950:F2950"/>
    <mergeCell ref="H2950:I2950"/>
    <mergeCell ref="J2950:K2950"/>
    <mergeCell ref="H2951:K2951"/>
    <mergeCell ref="H2952:K2952"/>
    <mergeCell ref="H2953:L2953"/>
    <mergeCell ref="A2954:L2954"/>
    <mergeCell ref="A2955:C2955"/>
    <mergeCell ref="D2955:F2955"/>
    <mergeCell ref="H2955:I2955"/>
    <mergeCell ref="J2955:K2955"/>
    <mergeCell ref="B2956:C2956"/>
    <mergeCell ref="D2956:F2956"/>
    <mergeCell ref="H2956:I2956"/>
    <mergeCell ref="J2956:K2956"/>
    <mergeCell ref="B2957:C2957"/>
    <mergeCell ref="D2957:F2957"/>
    <mergeCell ref="H2957:I2957"/>
    <mergeCell ref="J2957:K2957"/>
    <mergeCell ref="H2958:K2958"/>
    <mergeCell ref="A2959:C2959"/>
    <mergeCell ref="D2959:F2959"/>
    <mergeCell ref="H2959:I2959"/>
    <mergeCell ref="J2959:K2959"/>
    <mergeCell ref="B2960:C2960"/>
    <mergeCell ref="D2960:F2960"/>
    <mergeCell ref="H2960:I2960"/>
    <mergeCell ref="J2960:K2960"/>
    <mergeCell ref="B2961:C2961"/>
    <mergeCell ref="D2961:F2961"/>
    <mergeCell ref="H2961:I2961"/>
    <mergeCell ref="J2961:K2961"/>
    <mergeCell ref="H2962:K2962"/>
    <mergeCell ref="H2963:K2963"/>
    <mergeCell ref="H2964:L2964"/>
    <mergeCell ref="A2965:L2965"/>
    <mergeCell ref="A2966:C2966"/>
    <mergeCell ref="D2966:F2966"/>
    <mergeCell ref="H2966:I2966"/>
    <mergeCell ref="J2966:K2966"/>
    <mergeCell ref="B2967:C2967"/>
    <mergeCell ref="D2967:F2967"/>
    <mergeCell ref="H2967:I2967"/>
    <mergeCell ref="J2967:K2967"/>
    <mergeCell ref="B2968:C2968"/>
    <mergeCell ref="D2968:F2968"/>
    <mergeCell ref="H2968:I2968"/>
    <mergeCell ref="J2968:K2968"/>
    <mergeCell ref="H2969:K2969"/>
    <mergeCell ref="A2970:C2970"/>
    <mergeCell ref="D2970:F2970"/>
    <mergeCell ref="H2970:I2970"/>
    <mergeCell ref="J2970:K2970"/>
    <mergeCell ref="B2971:C2971"/>
    <mergeCell ref="D2971:F2971"/>
    <mergeCell ref="H2971:I2971"/>
    <mergeCell ref="J2971:K2971"/>
    <mergeCell ref="B2972:C2972"/>
    <mergeCell ref="D2972:F2972"/>
    <mergeCell ref="H2972:I2972"/>
    <mergeCell ref="J2972:K2972"/>
    <mergeCell ref="H2973:K2973"/>
    <mergeCell ref="H2974:K2974"/>
    <mergeCell ref="H2975:L2975"/>
    <mergeCell ref="A2976:L2976"/>
    <mergeCell ref="A2977:C2977"/>
    <mergeCell ref="D2977:F2977"/>
    <mergeCell ref="H2977:I2977"/>
    <mergeCell ref="J2977:K2977"/>
    <mergeCell ref="B2978:C2978"/>
    <mergeCell ref="D2978:F2978"/>
    <mergeCell ref="H2978:I2978"/>
    <mergeCell ref="J2978:K2978"/>
    <mergeCell ref="B2979:C2979"/>
    <mergeCell ref="D2979:F2979"/>
    <mergeCell ref="H2979:I2979"/>
    <mergeCell ref="J2979:K2979"/>
    <mergeCell ref="H2980:K2980"/>
    <mergeCell ref="A2981:C2981"/>
    <mergeCell ref="D2981:F2981"/>
    <mergeCell ref="H2981:I2981"/>
    <mergeCell ref="J2981:K2981"/>
    <mergeCell ref="B2982:C2982"/>
    <mergeCell ref="D2982:F2982"/>
    <mergeCell ref="H2982:I2982"/>
    <mergeCell ref="J2982:K2982"/>
    <mergeCell ref="B2983:C2983"/>
    <mergeCell ref="D2983:F2983"/>
    <mergeCell ref="H2983:I2983"/>
    <mergeCell ref="J2983:K2983"/>
    <mergeCell ref="H2984:K2984"/>
    <mergeCell ref="H2985:K2985"/>
    <mergeCell ref="H2986:L2986"/>
    <mergeCell ref="A2987:L2987"/>
    <mergeCell ref="A2988:C2988"/>
    <mergeCell ref="D2988:F2988"/>
    <mergeCell ref="H2988:I2988"/>
    <mergeCell ref="J2988:K2988"/>
    <mergeCell ref="B2989:C2989"/>
    <mergeCell ref="D2989:F2989"/>
    <mergeCell ref="H2989:I2989"/>
    <mergeCell ref="J2989:K2989"/>
    <mergeCell ref="B2990:C2990"/>
    <mergeCell ref="D2990:F2990"/>
    <mergeCell ref="H2990:I2990"/>
    <mergeCell ref="J2990:K2990"/>
    <mergeCell ref="H2991:K2991"/>
    <mergeCell ref="A2992:C2992"/>
    <mergeCell ref="D2992:F2992"/>
    <mergeCell ref="H2992:I2992"/>
    <mergeCell ref="J2992:K2992"/>
    <mergeCell ref="B2993:C2993"/>
    <mergeCell ref="D2993:F2993"/>
    <mergeCell ref="H2993:I2993"/>
    <mergeCell ref="J2993:K2993"/>
    <mergeCell ref="B2994:C2994"/>
    <mergeCell ref="D2994:F2994"/>
    <mergeCell ref="H2994:I2994"/>
    <mergeCell ref="J2994:K2994"/>
    <mergeCell ref="H2995:K2995"/>
    <mergeCell ref="H2996:K2996"/>
    <mergeCell ref="H2997:L2997"/>
    <mergeCell ref="A2998:L2998"/>
    <mergeCell ref="A2999:C2999"/>
    <mergeCell ref="D2999:F2999"/>
    <mergeCell ref="H2999:I2999"/>
    <mergeCell ref="J2999:K2999"/>
    <mergeCell ref="B3000:C3000"/>
    <mergeCell ref="D3000:F3000"/>
    <mergeCell ref="H3000:I3000"/>
    <mergeCell ref="J3000:K3000"/>
    <mergeCell ref="B3001:C3001"/>
    <mergeCell ref="D3001:F3001"/>
    <mergeCell ref="H3001:I3001"/>
    <mergeCell ref="J3001:K3001"/>
    <mergeCell ref="H3002:K3002"/>
    <mergeCell ref="A3003:C3003"/>
    <mergeCell ref="D3003:F3003"/>
    <mergeCell ref="H3003:I3003"/>
    <mergeCell ref="J3003:K3003"/>
    <mergeCell ref="B3004:C3004"/>
    <mergeCell ref="D3004:F3004"/>
    <mergeCell ref="H3004:I3004"/>
    <mergeCell ref="J3004:K3004"/>
    <mergeCell ref="B3005:C3005"/>
    <mergeCell ref="D3005:F3005"/>
    <mergeCell ref="H3005:I3005"/>
    <mergeCell ref="J3005:K3005"/>
    <mergeCell ref="H3006:K3006"/>
    <mergeCell ref="H3007:K3007"/>
    <mergeCell ref="H3008:L3008"/>
    <mergeCell ref="A3009:L3009"/>
    <mergeCell ref="A3010:C3010"/>
    <mergeCell ref="D3010:F3010"/>
    <mergeCell ref="H3010:I3010"/>
    <mergeCell ref="J3010:K3010"/>
    <mergeCell ref="B3011:C3011"/>
    <mergeCell ref="D3011:F3011"/>
    <mergeCell ref="H3011:I3011"/>
    <mergeCell ref="J3011:K3011"/>
    <mergeCell ref="B3012:C3012"/>
    <mergeCell ref="D3012:F3012"/>
    <mergeCell ref="H3012:I3012"/>
    <mergeCell ref="J3012:K3012"/>
    <mergeCell ref="H3013:K3013"/>
    <mergeCell ref="A3014:C3014"/>
    <mergeCell ref="D3014:F3014"/>
    <mergeCell ref="H3014:I3014"/>
    <mergeCell ref="J3014:K3014"/>
    <mergeCell ref="B3015:C3015"/>
    <mergeCell ref="D3015:F3015"/>
    <mergeCell ref="H3015:I3015"/>
    <mergeCell ref="J3015:K3015"/>
    <mergeCell ref="B3016:C3016"/>
    <mergeCell ref="D3016:F3016"/>
    <mergeCell ref="H3016:I3016"/>
    <mergeCell ref="J3016:K3016"/>
    <mergeCell ref="H3017:K3017"/>
    <mergeCell ref="H3018:K3018"/>
    <mergeCell ref="H3019:L3019"/>
    <mergeCell ref="A3020:L3020"/>
    <mergeCell ref="A3021:C3021"/>
    <mergeCell ref="D3021:F3021"/>
    <mergeCell ref="H3021:I3021"/>
    <mergeCell ref="J3021:K3021"/>
    <mergeCell ref="B3022:C3022"/>
    <mergeCell ref="D3022:F3022"/>
    <mergeCell ref="H3022:I3022"/>
    <mergeCell ref="J3022:K3022"/>
    <mergeCell ref="B3023:C3023"/>
    <mergeCell ref="D3023:F3023"/>
    <mergeCell ref="H3023:I3023"/>
    <mergeCell ref="J3023:K3023"/>
    <mergeCell ref="H3024:K3024"/>
    <mergeCell ref="A3025:C3025"/>
    <mergeCell ref="D3025:F3025"/>
    <mergeCell ref="H3025:I3025"/>
    <mergeCell ref="J3025:K3025"/>
    <mergeCell ref="B3026:C3026"/>
    <mergeCell ref="D3026:F3026"/>
    <mergeCell ref="H3026:I3026"/>
    <mergeCell ref="J3026:K3026"/>
    <mergeCell ref="B3027:C3027"/>
    <mergeCell ref="D3027:F3027"/>
    <mergeCell ref="H3027:I3027"/>
    <mergeCell ref="J3027:K3027"/>
    <mergeCell ref="H3028:K3028"/>
    <mergeCell ref="H3029:K3029"/>
    <mergeCell ref="H3030:L3030"/>
    <mergeCell ref="A3031:L3031"/>
    <mergeCell ref="A3032:C3032"/>
    <mergeCell ref="D3032:F3032"/>
    <mergeCell ref="H3032:I3032"/>
    <mergeCell ref="J3032:K3032"/>
    <mergeCell ref="B3033:C3033"/>
    <mergeCell ref="D3033:F3033"/>
    <mergeCell ref="H3033:I3033"/>
    <mergeCell ref="J3033:K3033"/>
    <mergeCell ref="H3034:K3034"/>
    <mergeCell ref="A3035:C3035"/>
    <mergeCell ref="D3035:F3035"/>
    <mergeCell ref="H3035:I3035"/>
    <mergeCell ref="J3035:K3035"/>
    <mergeCell ref="B3036:C3036"/>
    <mergeCell ref="D3036:F3036"/>
    <mergeCell ref="H3036:I3036"/>
    <mergeCell ref="J3036:K3036"/>
    <mergeCell ref="B3037:C3037"/>
    <mergeCell ref="D3037:F3037"/>
    <mergeCell ref="H3037:I3037"/>
    <mergeCell ref="J3037:K3037"/>
    <mergeCell ref="H3038:K3038"/>
    <mergeCell ref="A3039:C3039"/>
    <mergeCell ref="D3039:F3039"/>
    <mergeCell ref="H3039:I3039"/>
    <mergeCell ref="J3039:K3039"/>
    <mergeCell ref="B3040:C3040"/>
    <mergeCell ref="D3040:F3040"/>
    <mergeCell ref="H3040:I3040"/>
    <mergeCell ref="J3040:K3040"/>
    <mergeCell ref="H3041:K3041"/>
    <mergeCell ref="H3042:K3042"/>
    <mergeCell ref="H3043:L3043"/>
    <mergeCell ref="A3044:L3044"/>
    <mergeCell ref="A3045:C3045"/>
    <mergeCell ref="D3045:F3045"/>
    <mergeCell ref="H3045:I3045"/>
    <mergeCell ref="J3045:K3045"/>
    <mergeCell ref="B3046:C3046"/>
    <mergeCell ref="D3046:F3046"/>
    <mergeCell ref="H3046:I3046"/>
    <mergeCell ref="J3046:K3046"/>
    <mergeCell ref="H3047:K3047"/>
    <mergeCell ref="A3048:C3048"/>
    <mergeCell ref="D3048:F3048"/>
    <mergeCell ref="H3048:I3048"/>
    <mergeCell ref="J3048:K3048"/>
    <mergeCell ref="B3049:C3049"/>
    <mergeCell ref="D3049:F3049"/>
    <mergeCell ref="H3049:I3049"/>
    <mergeCell ref="J3049:K3049"/>
    <mergeCell ref="B3050:C3050"/>
    <mergeCell ref="D3050:F3050"/>
    <mergeCell ref="H3050:I3050"/>
    <mergeCell ref="J3050:K3050"/>
    <mergeCell ref="H3051:K3051"/>
    <mergeCell ref="H3052:K3052"/>
    <mergeCell ref="H3054:L3054"/>
    <mergeCell ref="A3055:L3055"/>
    <mergeCell ref="A3056:C3056"/>
    <mergeCell ref="D3056:F3056"/>
    <mergeCell ref="H3056:I3056"/>
    <mergeCell ref="J3056:K3056"/>
    <mergeCell ref="B3057:C3057"/>
    <mergeCell ref="D3057:F3057"/>
    <mergeCell ref="H3057:I3057"/>
    <mergeCell ref="J3057:K3057"/>
    <mergeCell ref="H3058:K3058"/>
    <mergeCell ref="A3059:C3059"/>
    <mergeCell ref="D3059:F3059"/>
    <mergeCell ref="H3059:I3059"/>
    <mergeCell ref="J3059:K3059"/>
    <mergeCell ref="B3060:C3060"/>
    <mergeCell ref="D3060:F3060"/>
    <mergeCell ref="H3060:I3060"/>
    <mergeCell ref="J3060:K3060"/>
    <mergeCell ref="B3061:C3061"/>
    <mergeCell ref="D3061:F3061"/>
    <mergeCell ref="H3061:I3061"/>
    <mergeCell ref="J3061:K3061"/>
    <mergeCell ref="H3062:K3062"/>
    <mergeCell ref="H3063:K3063"/>
    <mergeCell ref="H3065:L3065"/>
    <mergeCell ref="A3066:L3066"/>
    <mergeCell ref="A3067:C3067"/>
    <mergeCell ref="D3067:F3067"/>
    <mergeCell ref="H3067:I3067"/>
    <mergeCell ref="J3067:K3067"/>
    <mergeCell ref="B3068:C3068"/>
    <mergeCell ref="D3068:F3068"/>
    <mergeCell ref="H3068:I3068"/>
    <mergeCell ref="J3068:K3068"/>
    <mergeCell ref="H3069:K3069"/>
    <mergeCell ref="A3070:C3070"/>
    <mergeCell ref="D3070:F3070"/>
    <mergeCell ref="H3070:I3070"/>
    <mergeCell ref="J3070:K3070"/>
    <mergeCell ref="B3071:C3071"/>
    <mergeCell ref="D3071:F3071"/>
    <mergeCell ref="H3071:I3071"/>
    <mergeCell ref="J3071:K3071"/>
    <mergeCell ref="B3072:C3072"/>
    <mergeCell ref="D3072:F3072"/>
    <mergeCell ref="H3072:I3072"/>
    <mergeCell ref="J3072:K3072"/>
    <mergeCell ref="H3073:K3073"/>
    <mergeCell ref="A3074:C3074"/>
    <mergeCell ref="D3074:F3074"/>
    <mergeCell ref="H3074:I3074"/>
    <mergeCell ref="J3074:K3074"/>
    <mergeCell ref="B3075:C3075"/>
    <mergeCell ref="D3075:F3075"/>
    <mergeCell ref="H3075:I3075"/>
    <mergeCell ref="J3075:K3075"/>
    <mergeCell ref="H3076:K3076"/>
    <mergeCell ref="H3077:K3077"/>
    <mergeCell ref="H3079:L3079"/>
    <mergeCell ref="A3080:L3080"/>
    <mergeCell ref="A3081:C3081"/>
    <mergeCell ref="D3081:F3081"/>
    <mergeCell ref="H3081:I3081"/>
    <mergeCell ref="J3081:K3081"/>
    <mergeCell ref="B3082:C3082"/>
    <mergeCell ref="D3082:F3082"/>
    <mergeCell ref="H3082:I3082"/>
    <mergeCell ref="J3082:K3082"/>
    <mergeCell ref="B3083:C3083"/>
    <mergeCell ref="D3083:F3083"/>
    <mergeCell ref="H3083:I3083"/>
    <mergeCell ref="J3083:K3083"/>
    <mergeCell ref="H3084:K3084"/>
    <mergeCell ref="A3085:C3085"/>
    <mergeCell ref="D3085:F3085"/>
    <mergeCell ref="H3085:I3085"/>
    <mergeCell ref="J3085:K3085"/>
    <mergeCell ref="B3086:C3086"/>
    <mergeCell ref="D3086:F3086"/>
    <mergeCell ref="H3086:I3086"/>
    <mergeCell ref="J3086:K3086"/>
    <mergeCell ref="B3087:C3087"/>
    <mergeCell ref="D3087:F3087"/>
    <mergeCell ref="H3087:I3087"/>
    <mergeCell ref="J3087:K3087"/>
    <mergeCell ref="H3088:K3088"/>
    <mergeCell ref="H3089:K3089"/>
    <mergeCell ref="H3090:L3090"/>
    <mergeCell ref="A3091:L3091"/>
    <mergeCell ref="A3092:C3092"/>
    <mergeCell ref="D3092:F3092"/>
    <mergeCell ref="H3092:I3092"/>
    <mergeCell ref="J3092:K3092"/>
    <mergeCell ref="B3093:C3093"/>
    <mergeCell ref="D3093:F3093"/>
    <mergeCell ref="H3093:I3093"/>
    <mergeCell ref="J3093:K3093"/>
    <mergeCell ref="H3094:K3094"/>
    <mergeCell ref="A3095:C3095"/>
    <mergeCell ref="D3095:F3095"/>
    <mergeCell ref="H3095:I3095"/>
    <mergeCell ref="J3095:K3095"/>
    <mergeCell ref="B3096:C3096"/>
    <mergeCell ref="D3096:F3096"/>
    <mergeCell ref="H3096:I3096"/>
    <mergeCell ref="J3096:K3096"/>
    <mergeCell ref="B3097:C3097"/>
    <mergeCell ref="D3097:F3097"/>
    <mergeCell ref="H3097:I3097"/>
    <mergeCell ref="J3097:K3097"/>
    <mergeCell ref="H3098:K3098"/>
    <mergeCell ref="H3099:K3099"/>
    <mergeCell ref="H3100:L3100"/>
    <mergeCell ref="A3101:L3101"/>
    <mergeCell ref="A3102:C3102"/>
    <mergeCell ref="D3102:F3102"/>
    <mergeCell ref="H3102:I3102"/>
    <mergeCell ref="J3102:K3102"/>
    <mergeCell ref="B3103:C3103"/>
    <mergeCell ref="D3103:F3103"/>
    <mergeCell ref="H3103:I3103"/>
    <mergeCell ref="J3103:K3103"/>
    <mergeCell ref="B3104:C3104"/>
    <mergeCell ref="D3104:F3104"/>
    <mergeCell ref="H3104:I3104"/>
    <mergeCell ref="J3104:K3104"/>
    <mergeCell ref="H3105:K3105"/>
    <mergeCell ref="A3106:C3106"/>
    <mergeCell ref="D3106:F3106"/>
    <mergeCell ref="H3106:I3106"/>
    <mergeCell ref="J3106:K3106"/>
    <mergeCell ref="B3107:C3107"/>
    <mergeCell ref="D3107:F3107"/>
    <mergeCell ref="H3107:I3107"/>
    <mergeCell ref="J3107:K3107"/>
    <mergeCell ref="B3108:C3108"/>
    <mergeCell ref="D3108:F3108"/>
    <mergeCell ref="H3108:I3108"/>
    <mergeCell ref="J3108:K3108"/>
    <mergeCell ref="H3109:K3109"/>
    <mergeCell ref="H3110:K3110"/>
    <mergeCell ref="H3111:L3111"/>
    <mergeCell ref="A3112:L3112"/>
    <mergeCell ref="A3113:C3113"/>
    <mergeCell ref="D3113:F3113"/>
    <mergeCell ref="H3113:I3113"/>
    <mergeCell ref="J3113:K3113"/>
    <mergeCell ref="B3114:C3114"/>
    <mergeCell ref="D3114:F3114"/>
    <mergeCell ref="H3114:I3114"/>
    <mergeCell ref="J3114:K3114"/>
    <mergeCell ref="H3115:K3115"/>
    <mergeCell ref="A3116:C3116"/>
    <mergeCell ref="D3116:F3116"/>
    <mergeCell ref="H3116:I3116"/>
    <mergeCell ref="J3116:K3116"/>
    <mergeCell ref="B3117:C3117"/>
    <mergeCell ref="D3117:F3117"/>
    <mergeCell ref="H3117:I3117"/>
    <mergeCell ref="J3117:K3117"/>
    <mergeCell ref="B3118:C3118"/>
    <mergeCell ref="D3118:F3118"/>
    <mergeCell ref="H3118:I3118"/>
    <mergeCell ref="J3118:K3118"/>
    <mergeCell ref="H3119:K3119"/>
    <mergeCell ref="A3120:D3120"/>
    <mergeCell ref="H3120:K3120"/>
    <mergeCell ref="H3121:L3121"/>
    <mergeCell ref="A3122:L3122"/>
    <mergeCell ref="A3123:C3123"/>
    <mergeCell ref="D3123:F3123"/>
    <mergeCell ref="H3123:I3123"/>
    <mergeCell ref="J3123:K3123"/>
    <mergeCell ref="B3124:C3124"/>
    <mergeCell ref="D3124:F3124"/>
    <mergeCell ref="H3124:I3124"/>
    <mergeCell ref="J3124:K3124"/>
    <mergeCell ref="H3125:K3125"/>
    <mergeCell ref="A3126:C3126"/>
    <mergeCell ref="D3126:F3126"/>
    <mergeCell ref="H3126:I3126"/>
    <mergeCell ref="J3126:K3126"/>
    <mergeCell ref="B3127:C3127"/>
    <mergeCell ref="D3127:F3127"/>
    <mergeCell ref="H3127:I3127"/>
    <mergeCell ref="J3127:K3127"/>
    <mergeCell ref="B3128:C3128"/>
    <mergeCell ref="D3128:F3128"/>
    <mergeCell ref="H3128:I3128"/>
    <mergeCell ref="J3128:K3128"/>
    <mergeCell ref="H3129:K3129"/>
    <mergeCell ref="H3130:K3130"/>
    <mergeCell ref="H3131:L3131"/>
    <mergeCell ref="A3132:L3132"/>
    <mergeCell ref="A3133:C3133"/>
    <mergeCell ref="D3133:F3133"/>
    <mergeCell ref="H3133:I3133"/>
    <mergeCell ref="J3133:K3133"/>
    <mergeCell ref="B3134:C3134"/>
    <mergeCell ref="D3134:F3134"/>
    <mergeCell ref="H3134:I3134"/>
    <mergeCell ref="J3134:K3134"/>
    <mergeCell ref="B3135:C3135"/>
    <mergeCell ref="D3135:F3135"/>
    <mergeCell ref="H3135:I3135"/>
    <mergeCell ref="J3135:K3135"/>
    <mergeCell ref="H3136:K3136"/>
    <mergeCell ref="A3137:C3137"/>
    <mergeCell ref="D3137:F3137"/>
    <mergeCell ref="H3137:I3137"/>
    <mergeCell ref="J3137:K3137"/>
    <mergeCell ref="B3138:C3138"/>
    <mergeCell ref="D3138:F3138"/>
    <mergeCell ref="H3138:I3138"/>
    <mergeCell ref="J3138:K3138"/>
    <mergeCell ref="B3139:C3139"/>
    <mergeCell ref="D3139:F3139"/>
    <mergeCell ref="H3139:I3139"/>
    <mergeCell ref="J3139:K3139"/>
    <mergeCell ref="H3140:K3140"/>
    <mergeCell ref="A3141:D3141"/>
    <mergeCell ref="H3141:K3141"/>
    <mergeCell ref="H3142:L3142"/>
    <mergeCell ref="A3143:L3143"/>
    <mergeCell ref="A3144:C3144"/>
    <mergeCell ref="D3144:F3144"/>
    <mergeCell ref="H3144:I3144"/>
    <mergeCell ref="J3144:K3144"/>
    <mergeCell ref="B3145:C3145"/>
    <mergeCell ref="D3145:F3145"/>
    <mergeCell ref="H3145:I3145"/>
    <mergeCell ref="J3145:K3145"/>
    <mergeCell ref="B3146:C3146"/>
    <mergeCell ref="D3146:F3146"/>
    <mergeCell ref="H3146:I3146"/>
    <mergeCell ref="J3146:K3146"/>
    <mergeCell ref="H3147:K3147"/>
    <mergeCell ref="A3148:C3148"/>
    <mergeCell ref="D3148:F3148"/>
    <mergeCell ref="H3148:I3148"/>
    <mergeCell ref="J3148:K3148"/>
    <mergeCell ref="B3149:C3149"/>
    <mergeCell ref="D3149:F3149"/>
    <mergeCell ref="H3149:I3149"/>
    <mergeCell ref="J3149:K3149"/>
    <mergeCell ref="B3150:C3150"/>
    <mergeCell ref="D3150:F3150"/>
    <mergeCell ref="H3150:I3150"/>
    <mergeCell ref="J3150:K3150"/>
    <mergeCell ref="H3151:K3151"/>
    <mergeCell ref="H3152:K3152"/>
    <mergeCell ref="H3153:L3153"/>
    <mergeCell ref="A3154:L3154"/>
    <mergeCell ref="A3155:C3155"/>
    <mergeCell ref="D3155:F3155"/>
    <mergeCell ref="H3155:I3155"/>
    <mergeCell ref="J3155:K3155"/>
    <mergeCell ref="B3156:C3156"/>
    <mergeCell ref="D3156:F3156"/>
    <mergeCell ref="H3156:I3156"/>
    <mergeCell ref="J3156:K3156"/>
    <mergeCell ref="H3157:K3157"/>
    <mergeCell ref="A3158:C3158"/>
    <mergeCell ref="D3158:F3158"/>
    <mergeCell ref="H3158:I3158"/>
    <mergeCell ref="J3158:K3158"/>
    <mergeCell ref="B3159:C3159"/>
    <mergeCell ref="D3159:F3159"/>
    <mergeCell ref="H3159:I3159"/>
    <mergeCell ref="J3159:K3159"/>
    <mergeCell ref="B3160:C3160"/>
    <mergeCell ref="D3160:F3160"/>
    <mergeCell ref="H3160:I3160"/>
    <mergeCell ref="J3160:K3160"/>
    <mergeCell ref="H3161:K3161"/>
    <mergeCell ref="A3162:D3162"/>
    <mergeCell ref="H3162:K3162"/>
    <mergeCell ref="H3163:L3163"/>
    <mergeCell ref="A3164:L3164"/>
    <mergeCell ref="A3165:C3165"/>
    <mergeCell ref="D3165:F3165"/>
    <mergeCell ref="H3165:I3165"/>
    <mergeCell ref="J3165:K3165"/>
    <mergeCell ref="B3166:C3166"/>
    <mergeCell ref="D3166:F3166"/>
    <mergeCell ref="H3166:I3166"/>
    <mergeCell ref="J3166:K3166"/>
    <mergeCell ref="B3167:C3167"/>
    <mergeCell ref="D3167:F3167"/>
    <mergeCell ref="H3167:I3167"/>
    <mergeCell ref="J3167:K3167"/>
    <mergeCell ref="H3168:K3168"/>
    <mergeCell ref="A3169:C3169"/>
    <mergeCell ref="D3169:F3169"/>
    <mergeCell ref="H3169:I3169"/>
    <mergeCell ref="J3169:K3169"/>
    <mergeCell ref="B3170:C3170"/>
    <mergeCell ref="D3170:F3170"/>
    <mergeCell ref="H3170:I3170"/>
    <mergeCell ref="J3170:K3170"/>
    <mergeCell ref="B3171:C3171"/>
    <mergeCell ref="D3171:F3171"/>
    <mergeCell ref="H3171:I3171"/>
    <mergeCell ref="J3171:K3171"/>
    <mergeCell ref="H3172:K3172"/>
    <mergeCell ref="H3173:K3173"/>
    <mergeCell ref="H3174:L3174"/>
    <mergeCell ref="A3175:L3175"/>
    <mergeCell ref="A3176:C3176"/>
    <mergeCell ref="D3176:F3176"/>
    <mergeCell ref="H3176:I3176"/>
    <mergeCell ref="J3176:K3176"/>
    <mergeCell ref="B3177:C3177"/>
    <mergeCell ref="D3177:F3177"/>
    <mergeCell ref="H3177:I3177"/>
    <mergeCell ref="J3177:K3177"/>
    <mergeCell ref="B3178:C3178"/>
    <mergeCell ref="D3178:F3178"/>
    <mergeCell ref="H3178:I3178"/>
    <mergeCell ref="J3178:K3178"/>
    <mergeCell ref="H3179:K3179"/>
    <mergeCell ref="A3180:C3180"/>
    <mergeCell ref="D3180:F3180"/>
    <mergeCell ref="H3180:I3180"/>
    <mergeCell ref="J3180:K3180"/>
    <mergeCell ref="B3181:C3181"/>
    <mergeCell ref="D3181:F3181"/>
    <mergeCell ref="H3181:I3181"/>
    <mergeCell ref="J3181:K3181"/>
    <mergeCell ref="B3182:C3182"/>
    <mergeCell ref="D3182:F3182"/>
    <mergeCell ref="H3182:I3182"/>
    <mergeCell ref="J3182:K3182"/>
    <mergeCell ref="H3183:K3183"/>
    <mergeCell ref="H3184:K3184"/>
    <mergeCell ref="H3185:L3185"/>
    <mergeCell ref="A3186:L3186"/>
    <mergeCell ref="A3187:C3187"/>
    <mergeCell ref="D3187:F3187"/>
    <mergeCell ref="H3187:I3187"/>
    <mergeCell ref="J3187:K3187"/>
    <mergeCell ref="B3188:C3188"/>
    <mergeCell ref="D3188:F3188"/>
    <mergeCell ref="H3188:I3188"/>
    <mergeCell ref="J3188:K3188"/>
    <mergeCell ref="B3189:C3189"/>
    <mergeCell ref="D3189:F3189"/>
    <mergeCell ref="H3189:I3189"/>
    <mergeCell ref="J3189:K3189"/>
    <mergeCell ref="H3190:K3190"/>
    <mergeCell ref="A3191:C3191"/>
    <mergeCell ref="D3191:F3191"/>
    <mergeCell ref="H3191:I3191"/>
    <mergeCell ref="J3191:K3191"/>
    <mergeCell ref="B3192:C3192"/>
    <mergeCell ref="D3192:F3192"/>
    <mergeCell ref="H3192:I3192"/>
    <mergeCell ref="J3192:K3192"/>
    <mergeCell ref="B3193:C3193"/>
    <mergeCell ref="D3193:F3193"/>
    <mergeCell ref="H3193:I3193"/>
    <mergeCell ref="J3193:K3193"/>
    <mergeCell ref="H3194:K3194"/>
    <mergeCell ref="H3195:K3195"/>
    <mergeCell ref="H3196:L3196"/>
    <mergeCell ref="A3197:L3197"/>
    <mergeCell ref="A3198:C3198"/>
    <mergeCell ref="D3198:F3198"/>
    <mergeCell ref="H3198:I3198"/>
    <mergeCell ref="J3198:K3198"/>
    <mergeCell ref="B3199:C3199"/>
    <mergeCell ref="D3199:F3199"/>
    <mergeCell ref="H3199:I3199"/>
    <mergeCell ref="J3199:K3199"/>
    <mergeCell ref="H3200:K3200"/>
    <mergeCell ref="A3201:C3201"/>
    <mergeCell ref="D3201:F3201"/>
    <mergeCell ref="H3201:I3201"/>
    <mergeCell ref="J3201:K3201"/>
    <mergeCell ref="B3202:C3202"/>
    <mergeCell ref="D3202:F3202"/>
    <mergeCell ref="H3202:I3202"/>
    <mergeCell ref="J3202:K3202"/>
    <mergeCell ref="B3203:C3203"/>
    <mergeCell ref="D3203:F3203"/>
    <mergeCell ref="H3203:I3203"/>
    <mergeCell ref="J3203:K3203"/>
    <mergeCell ref="H3204:K3204"/>
    <mergeCell ref="H3205:K3205"/>
    <mergeCell ref="H3207:L3207"/>
    <mergeCell ref="A3208:L3208"/>
    <mergeCell ref="A3209:C3209"/>
    <mergeCell ref="D3209:F3209"/>
    <mergeCell ref="H3209:I3209"/>
    <mergeCell ref="J3209:K3209"/>
    <mergeCell ref="B3210:C3210"/>
    <mergeCell ref="D3210:F3210"/>
    <mergeCell ref="H3210:I3210"/>
    <mergeCell ref="J3210:K3210"/>
    <mergeCell ref="B3211:C3211"/>
    <mergeCell ref="D3211:F3211"/>
    <mergeCell ref="H3211:I3211"/>
    <mergeCell ref="J3211:K3211"/>
    <mergeCell ref="H3212:K3212"/>
    <mergeCell ref="A3213:C3213"/>
    <mergeCell ref="D3213:F3213"/>
    <mergeCell ref="H3213:I3213"/>
    <mergeCell ref="J3213:K3213"/>
    <mergeCell ref="B3214:C3214"/>
    <mergeCell ref="D3214:F3214"/>
    <mergeCell ref="H3214:I3214"/>
    <mergeCell ref="J3214:K3214"/>
    <mergeCell ref="B3215:C3215"/>
    <mergeCell ref="D3215:F3215"/>
    <mergeCell ref="H3215:I3215"/>
    <mergeCell ref="J3215:K3215"/>
    <mergeCell ref="H3216:K3216"/>
    <mergeCell ref="H3217:K3217"/>
    <mergeCell ref="H3218:L3218"/>
    <mergeCell ref="A3219:L3219"/>
    <mergeCell ref="A3220:C3220"/>
    <mergeCell ref="D3220:F3220"/>
    <mergeCell ref="H3220:I3220"/>
    <mergeCell ref="J3220:K3220"/>
    <mergeCell ref="B3221:C3221"/>
    <mergeCell ref="D3221:F3221"/>
    <mergeCell ref="H3221:I3221"/>
    <mergeCell ref="J3221:K3221"/>
    <mergeCell ref="H3222:K3222"/>
    <mergeCell ref="A3223:C3223"/>
    <mergeCell ref="D3223:F3223"/>
    <mergeCell ref="H3223:I3223"/>
    <mergeCell ref="J3223:K3223"/>
    <mergeCell ref="B3224:C3224"/>
    <mergeCell ref="D3224:F3224"/>
    <mergeCell ref="H3224:I3224"/>
    <mergeCell ref="J3224:K3224"/>
    <mergeCell ref="B3225:C3225"/>
    <mergeCell ref="D3225:F3225"/>
    <mergeCell ref="H3225:I3225"/>
    <mergeCell ref="J3225:K3225"/>
    <mergeCell ref="H3226:K3226"/>
    <mergeCell ref="H3227:K3227"/>
    <mergeCell ref="H3229:L3229"/>
    <mergeCell ref="A3230:L3230"/>
    <mergeCell ref="A3231:C3231"/>
    <mergeCell ref="D3231:F3231"/>
    <mergeCell ref="H3231:I3231"/>
    <mergeCell ref="J3231:K3231"/>
    <mergeCell ref="B3232:C3232"/>
    <mergeCell ref="D3232:F3232"/>
    <mergeCell ref="H3232:I3232"/>
    <mergeCell ref="J3232:K3232"/>
    <mergeCell ref="H3233:K3233"/>
    <mergeCell ref="A3234:C3234"/>
    <mergeCell ref="D3234:F3234"/>
    <mergeCell ref="H3234:I3234"/>
    <mergeCell ref="J3234:K3234"/>
    <mergeCell ref="B3235:C3235"/>
    <mergeCell ref="D3235:F3235"/>
    <mergeCell ref="H3235:I3235"/>
    <mergeCell ref="J3235:K3235"/>
    <mergeCell ref="B3236:C3236"/>
    <mergeCell ref="D3236:F3236"/>
    <mergeCell ref="H3236:I3236"/>
    <mergeCell ref="J3236:K3236"/>
    <mergeCell ref="H3237:K3237"/>
    <mergeCell ref="A3238:D3238"/>
    <mergeCell ref="H3238:K3238"/>
    <mergeCell ref="H3239:L3239"/>
    <mergeCell ref="A3240:L3240"/>
    <mergeCell ref="A3241:C3241"/>
    <mergeCell ref="D3241:F3241"/>
    <mergeCell ref="H3241:I3241"/>
    <mergeCell ref="J3241:K3241"/>
    <mergeCell ref="B3242:C3242"/>
    <mergeCell ref="D3242:F3242"/>
    <mergeCell ref="H3242:I3242"/>
    <mergeCell ref="J3242:K3242"/>
    <mergeCell ref="B3243:C3243"/>
    <mergeCell ref="D3243:F3243"/>
    <mergeCell ref="H3243:I3243"/>
    <mergeCell ref="J3243:K3243"/>
    <mergeCell ref="H3244:K3244"/>
    <mergeCell ref="A3245:C3245"/>
    <mergeCell ref="D3245:F3245"/>
    <mergeCell ref="H3245:I3245"/>
    <mergeCell ref="J3245:K3245"/>
    <mergeCell ref="B3246:C3246"/>
    <mergeCell ref="D3246:F3246"/>
    <mergeCell ref="H3246:I3246"/>
    <mergeCell ref="J3246:K3246"/>
    <mergeCell ref="B3247:C3247"/>
    <mergeCell ref="D3247:F3247"/>
    <mergeCell ref="H3247:I3247"/>
    <mergeCell ref="J3247:K3247"/>
    <mergeCell ref="H3248:K3248"/>
    <mergeCell ref="H3249:K3249"/>
    <mergeCell ref="H3250:L3250"/>
    <mergeCell ref="A3251:L3251"/>
    <mergeCell ref="A3252:C3252"/>
    <mergeCell ref="D3252:F3252"/>
    <mergeCell ref="H3252:I3252"/>
    <mergeCell ref="J3252:K3252"/>
    <mergeCell ref="B3253:C3253"/>
    <mergeCell ref="D3253:F3253"/>
    <mergeCell ref="H3253:I3253"/>
    <mergeCell ref="J3253:K3253"/>
    <mergeCell ref="H3254:K3254"/>
    <mergeCell ref="A3255:C3255"/>
    <mergeCell ref="D3255:F3255"/>
    <mergeCell ref="H3255:I3255"/>
    <mergeCell ref="J3255:K3255"/>
    <mergeCell ref="B3256:C3256"/>
    <mergeCell ref="D3256:F3256"/>
    <mergeCell ref="H3256:I3256"/>
    <mergeCell ref="J3256:K3256"/>
    <mergeCell ref="B3257:C3257"/>
    <mergeCell ref="D3257:F3257"/>
    <mergeCell ref="H3257:I3257"/>
    <mergeCell ref="J3257:K3257"/>
    <mergeCell ref="H3258:K3258"/>
    <mergeCell ref="H3259:K3259"/>
    <mergeCell ref="H3260:L3260"/>
    <mergeCell ref="A3261:L3261"/>
    <mergeCell ref="A3262:C3262"/>
    <mergeCell ref="D3262:F3262"/>
    <mergeCell ref="H3262:I3262"/>
    <mergeCell ref="J3262:K3262"/>
    <mergeCell ref="B3263:C3263"/>
    <mergeCell ref="D3263:F3263"/>
    <mergeCell ref="H3263:I3263"/>
    <mergeCell ref="J3263:K3263"/>
    <mergeCell ref="H3264:K3264"/>
    <mergeCell ref="A3265:C3265"/>
    <mergeCell ref="D3265:F3265"/>
    <mergeCell ref="H3265:I3265"/>
    <mergeCell ref="J3265:K3265"/>
    <mergeCell ref="B3266:C3266"/>
    <mergeCell ref="D3266:F3266"/>
    <mergeCell ref="H3266:I3266"/>
    <mergeCell ref="J3266:K3266"/>
    <mergeCell ref="B3267:C3267"/>
    <mergeCell ref="D3267:F3267"/>
    <mergeCell ref="H3267:I3267"/>
    <mergeCell ref="J3267:K3267"/>
    <mergeCell ref="H3268:K3268"/>
    <mergeCell ref="H3269:K3269"/>
    <mergeCell ref="H3271:L3271"/>
    <mergeCell ref="A3272:L3272"/>
    <mergeCell ref="A3273:C3273"/>
    <mergeCell ref="D3273:F3273"/>
    <mergeCell ref="H3273:I3273"/>
    <mergeCell ref="J3273:K3273"/>
    <mergeCell ref="B3274:C3274"/>
    <mergeCell ref="D3274:F3274"/>
    <mergeCell ref="H3274:I3274"/>
    <mergeCell ref="J3274:K3274"/>
    <mergeCell ref="B3275:C3275"/>
    <mergeCell ref="D3275:F3275"/>
    <mergeCell ref="H3275:I3275"/>
    <mergeCell ref="J3275:K3275"/>
    <mergeCell ref="H3276:K3276"/>
    <mergeCell ref="A3277:C3277"/>
    <mergeCell ref="D3277:F3277"/>
    <mergeCell ref="H3277:I3277"/>
    <mergeCell ref="J3277:K3277"/>
    <mergeCell ref="B3278:C3278"/>
    <mergeCell ref="D3278:F3278"/>
    <mergeCell ref="H3278:I3278"/>
    <mergeCell ref="J3278:K3278"/>
    <mergeCell ref="B3279:C3279"/>
    <mergeCell ref="D3279:F3279"/>
    <mergeCell ref="H3279:I3279"/>
    <mergeCell ref="J3279:K3279"/>
    <mergeCell ref="H3280:K3280"/>
    <mergeCell ref="A3281:D3281"/>
    <mergeCell ref="H3281:K3281"/>
    <mergeCell ref="H3282:L3282"/>
    <mergeCell ref="A3283:L3283"/>
    <mergeCell ref="A3284:C3284"/>
    <mergeCell ref="D3284:F3284"/>
    <mergeCell ref="H3284:I3284"/>
    <mergeCell ref="J3284:K3284"/>
    <mergeCell ref="B3285:C3285"/>
    <mergeCell ref="D3285:F3285"/>
    <mergeCell ref="H3285:I3285"/>
    <mergeCell ref="J3285:K3285"/>
    <mergeCell ref="B3286:C3286"/>
    <mergeCell ref="D3286:F3286"/>
    <mergeCell ref="H3286:I3286"/>
    <mergeCell ref="J3286:K3286"/>
    <mergeCell ref="H3287:K3287"/>
    <mergeCell ref="A3288:C3288"/>
    <mergeCell ref="D3288:F3288"/>
    <mergeCell ref="H3288:I3288"/>
    <mergeCell ref="J3288:K3288"/>
    <mergeCell ref="B3289:C3289"/>
    <mergeCell ref="D3289:F3289"/>
    <mergeCell ref="H3289:I3289"/>
    <mergeCell ref="J3289:K3289"/>
    <mergeCell ref="B3290:C3290"/>
    <mergeCell ref="D3290:F3290"/>
    <mergeCell ref="H3290:I3290"/>
    <mergeCell ref="J3290:K3290"/>
    <mergeCell ref="H3291:K3291"/>
    <mergeCell ref="H3292:K3292"/>
    <mergeCell ref="H3294:L3294"/>
    <mergeCell ref="A3295:L3295"/>
    <mergeCell ref="A3296:C3296"/>
    <mergeCell ref="D3296:F3296"/>
    <mergeCell ref="H3296:I3296"/>
    <mergeCell ref="J3296:K3296"/>
    <mergeCell ref="B3297:C3297"/>
    <mergeCell ref="D3297:F3297"/>
    <mergeCell ref="H3297:I3297"/>
    <mergeCell ref="J3297:K3297"/>
    <mergeCell ref="H3298:K3298"/>
    <mergeCell ref="A3299:C3299"/>
    <mergeCell ref="D3299:F3299"/>
    <mergeCell ref="H3299:I3299"/>
    <mergeCell ref="J3299:K3299"/>
    <mergeCell ref="B3300:C3300"/>
    <mergeCell ref="D3300:F3300"/>
    <mergeCell ref="H3300:I3300"/>
    <mergeCell ref="J3300:K3300"/>
    <mergeCell ref="B3301:C3301"/>
    <mergeCell ref="D3301:F3301"/>
    <mergeCell ref="H3301:I3301"/>
    <mergeCell ref="J3301:K3301"/>
    <mergeCell ref="H3302:K3302"/>
    <mergeCell ref="H3303:K3303"/>
    <mergeCell ref="H3305:L3305"/>
    <mergeCell ref="A3306:L3306"/>
    <mergeCell ref="A3307:C3307"/>
    <mergeCell ref="D3307:F3307"/>
    <mergeCell ref="H3307:I3307"/>
    <mergeCell ref="J3307:K3307"/>
    <mergeCell ref="B3308:C3308"/>
    <mergeCell ref="D3308:F3308"/>
    <mergeCell ref="H3308:I3308"/>
    <mergeCell ref="J3308:K3308"/>
    <mergeCell ref="B3309:C3309"/>
    <mergeCell ref="D3309:F3309"/>
    <mergeCell ref="H3309:I3309"/>
    <mergeCell ref="J3309:K3309"/>
    <mergeCell ref="H3310:K3310"/>
    <mergeCell ref="A3311:C3311"/>
    <mergeCell ref="D3311:F3311"/>
    <mergeCell ref="H3311:I3311"/>
    <mergeCell ref="J3311:K3311"/>
    <mergeCell ref="B3312:C3312"/>
    <mergeCell ref="D3312:F3312"/>
    <mergeCell ref="H3312:I3312"/>
    <mergeCell ref="J3312:K3312"/>
    <mergeCell ref="B3313:C3313"/>
    <mergeCell ref="D3313:F3313"/>
    <mergeCell ref="H3313:I3313"/>
    <mergeCell ref="J3313:K3313"/>
    <mergeCell ref="H3314:K3314"/>
    <mergeCell ref="H3315:K3315"/>
    <mergeCell ref="H3316:L3316"/>
    <mergeCell ref="A3317:L3317"/>
    <mergeCell ref="A3318:C3318"/>
    <mergeCell ref="D3318:F3318"/>
    <mergeCell ref="H3318:I3318"/>
    <mergeCell ref="J3318:K3318"/>
    <mergeCell ref="B3319:C3319"/>
    <mergeCell ref="D3319:F3319"/>
    <mergeCell ref="H3319:I3319"/>
    <mergeCell ref="J3319:K3319"/>
    <mergeCell ref="B3320:C3320"/>
    <mergeCell ref="D3320:F3320"/>
    <mergeCell ref="H3320:I3320"/>
    <mergeCell ref="J3320:K3320"/>
    <mergeCell ref="H3321:K3321"/>
    <mergeCell ref="A3322:C3322"/>
    <mergeCell ref="D3322:F3322"/>
    <mergeCell ref="H3322:I3322"/>
    <mergeCell ref="J3322:K3322"/>
    <mergeCell ref="B3323:C3323"/>
    <mergeCell ref="D3323:F3323"/>
    <mergeCell ref="H3323:I3323"/>
    <mergeCell ref="J3323:K3323"/>
    <mergeCell ref="B3324:C3324"/>
    <mergeCell ref="D3324:F3324"/>
    <mergeCell ref="H3324:I3324"/>
    <mergeCell ref="J3324:K3324"/>
    <mergeCell ref="H3325:K3325"/>
    <mergeCell ref="H3326:K3326"/>
    <mergeCell ref="H3327:L3327"/>
    <mergeCell ref="A3328:L3328"/>
    <mergeCell ref="A3329:C3329"/>
    <mergeCell ref="D3329:F3329"/>
    <mergeCell ref="H3329:I3329"/>
    <mergeCell ref="J3329:K3329"/>
    <mergeCell ref="B3330:C3330"/>
    <mergeCell ref="D3330:F3330"/>
    <mergeCell ref="H3330:I3330"/>
    <mergeCell ref="J3330:K3330"/>
    <mergeCell ref="B3331:C3331"/>
    <mergeCell ref="D3331:F3331"/>
    <mergeCell ref="H3331:I3331"/>
    <mergeCell ref="J3331:K3331"/>
    <mergeCell ref="H3332:K3332"/>
    <mergeCell ref="A3333:C3333"/>
    <mergeCell ref="D3333:F3333"/>
    <mergeCell ref="H3333:I3333"/>
    <mergeCell ref="J3333:K3333"/>
    <mergeCell ref="B3334:C3334"/>
    <mergeCell ref="D3334:F3334"/>
    <mergeCell ref="H3334:I3334"/>
    <mergeCell ref="J3334:K3334"/>
    <mergeCell ref="B3335:C3335"/>
    <mergeCell ref="D3335:F3335"/>
    <mergeCell ref="H3335:I3335"/>
    <mergeCell ref="J3335:K3335"/>
    <mergeCell ref="H3336:K3336"/>
    <mergeCell ref="H3337:K3337"/>
    <mergeCell ref="H3339:L3339"/>
    <mergeCell ref="A3340:L3340"/>
    <mergeCell ref="A3341:C3341"/>
    <mergeCell ref="D3341:F3341"/>
    <mergeCell ref="H3341:I3341"/>
    <mergeCell ref="J3341:K3341"/>
    <mergeCell ref="B3342:C3342"/>
    <mergeCell ref="D3342:F3342"/>
    <mergeCell ref="H3342:I3342"/>
    <mergeCell ref="J3342:K3342"/>
    <mergeCell ref="B3343:C3343"/>
    <mergeCell ref="D3343:F3343"/>
    <mergeCell ref="H3343:I3343"/>
    <mergeCell ref="J3343:K3343"/>
    <mergeCell ref="H3344:K3344"/>
    <mergeCell ref="A3345:C3345"/>
    <mergeCell ref="D3345:F3345"/>
    <mergeCell ref="H3345:I3345"/>
    <mergeCell ref="J3345:K3345"/>
    <mergeCell ref="B3346:C3346"/>
    <mergeCell ref="D3346:F3346"/>
    <mergeCell ref="H3346:I3346"/>
    <mergeCell ref="J3346:K3346"/>
    <mergeCell ref="B3347:C3347"/>
    <mergeCell ref="D3347:F3347"/>
    <mergeCell ref="H3347:I3347"/>
    <mergeCell ref="J3347:K3347"/>
    <mergeCell ref="H3348:K3348"/>
    <mergeCell ref="H3349:K3349"/>
    <mergeCell ref="H3350:L3350"/>
    <mergeCell ref="A3351:L3351"/>
    <mergeCell ref="A3352:C3352"/>
    <mergeCell ref="D3352:F3352"/>
    <mergeCell ref="H3352:I3352"/>
    <mergeCell ref="J3352:K3352"/>
    <mergeCell ref="B3353:C3353"/>
    <mergeCell ref="D3353:F3353"/>
    <mergeCell ref="H3353:I3353"/>
    <mergeCell ref="J3353:K3353"/>
    <mergeCell ref="B3354:C3354"/>
    <mergeCell ref="D3354:F3354"/>
    <mergeCell ref="H3354:I3354"/>
    <mergeCell ref="J3354:K3354"/>
    <mergeCell ref="H3355:K3355"/>
    <mergeCell ref="A3356:C3356"/>
    <mergeCell ref="D3356:F3356"/>
    <mergeCell ref="H3356:I3356"/>
    <mergeCell ref="J3356:K3356"/>
    <mergeCell ref="B3357:C3357"/>
    <mergeCell ref="D3357:F3357"/>
    <mergeCell ref="H3357:I3357"/>
    <mergeCell ref="J3357:K3357"/>
    <mergeCell ref="B3358:C3358"/>
    <mergeCell ref="D3358:F3358"/>
    <mergeCell ref="H3358:I3358"/>
    <mergeCell ref="J3358:K3358"/>
    <mergeCell ref="H3359:K3359"/>
    <mergeCell ref="H3360:K3360"/>
    <mergeCell ref="H3361:L3361"/>
    <mergeCell ref="A3362:L3362"/>
    <mergeCell ref="A3363:C3363"/>
    <mergeCell ref="D3363:F3363"/>
    <mergeCell ref="H3363:I3363"/>
    <mergeCell ref="J3363:K3363"/>
    <mergeCell ref="B3364:C3364"/>
    <mergeCell ref="D3364:F3364"/>
    <mergeCell ref="H3364:I3364"/>
    <mergeCell ref="J3364:K3364"/>
    <mergeCell ref="H3365:K3365"/>
    <mergeCell ref="A3366:C3366"/>
    <mergeCell ref="D3366:F3366"/>
    <mergeCell ref="H3366:I3366"/>
    <mergeCell ref="J3366:K3366"/>
    <mergeCell ref="B3367:C3367"/>
    <mergeCell ref="D3367:F3367"/>
    <mergeCell ref="H3367:I3367"/>
    <mergeCell ref="J3367:K3367"/>
    <mergeCell ref="B3368:C3368"/>
    <mergeCell ref="D3368:F3368"/>
    <mergeCell ref="H3368:I3368"/>
    <mergeCell ref="J3368:K3368"/>
    <mergeCell ref="H3369:K3369"/>
    <mergeCell ref="H3370:K3370"/>
    <mergeCell ref="H3371:L3371"/>
    <mergeCell ref="A3372:L3372"/>
    <mergeCell ref="A3373:C3373"/>
    <mergeCell ref="D3373:F3373"/>
    <mergeCell ref="H3373:I3373"/>
    <mergeCell ref="J3373:K3373"/>
    <mergeCell ref="B3374:C3374"/>
    <mergeCell ref="D3374:F3374"/>
    <mergeCell ref="H3374:I3374"/>
    <mergeCell ref="J3374:K3374"/>
    <mergeCell ref="H3375:K3375"/>
    <mergeCell ref="A3376:C3376"/>
    <mergeCell ref="D3376:F3376"/>
    <mergeCell ref="H3376:I3376"/>
    <mergeCell ref="J3376:K3376"/>
    <mergeCell ref="B3377:C3377"/>
    <mergeCell ref="D3377:F3377"/>
    <mergeCell ref="H3377:I3377"/>
    <mergeCell ref="J3377:K3377"/>
    <mergeCell ref="B3378:C3378"/>
    <mergeCell ref="D3378:F3378"/>
    <mergeCell ref="H3378:I3378"/>
    <mergeCell ref="J3378:K3378"/>
    <mergeCell ref="H3379:K3379"/>
    <mergeCell ref="H3380:K3380"/>
    <mergeCell ref="H3382:L3382"/>
    <mergeCell ref="A3383:L3383"/>
    <mergeCell ref="A3384:C3384"/>
    <mergeCell ref="D3384:F3384"/>
    <mergeCell ref="H3384:I3384"/>
    <mergeCell ref="J3384:K3384"/>
    <mergeCell ref="B3385:C3385"/>
    <mergeCell ref="D3385:F3385"/>
    <mergeCell ref="H3385:I3385"/>
    <mergeCell ref="J3385:K3385"/>
    <mergeCell ref="H3386:K3386"/>
    <mergeCell ref="A3387:C3387"/>
    <mergeCell ref="D3387:F3387"/>
    <mergeCell ref="H3387:I3387"/>
    <mergeCell ref="J3387:K3387"/>
    <mergeCell ref="B3388:C3388"/>
    <mergeCell ref="D3388:F3388"/>
    <mergeCell ref="H3388:I3388"/>
    <mergeCell ref="J3388:K3388"/>
    <mergeCell ref="B3389:C3389"/>
    <mergeCell ref="D3389:F3389"/>
    <mergeCell ref="H3389:I3389"/>
    <mergeCell ref="J3389:K3389"/>
    <mergeCell ref="H3390:K3390"/>
    <mergeCell ref="H3391:K3391"/>
    <mergeCell ref="H3393:L3393"/>
    <mergeCell ref="A3394:L3394"/>
    <mergeCell ref="A3395:C3395"/>
    <mergeCell ref="D3395:F3395"/>
    <mergeCell ref="H3395:I3395"/>
    <mergeCell ref="J3395:K3395"/>
    <mergeCell ref="B3396:C3396"/>
    <mergeCell ref="D3396:F3396"/>
    <mergeCell ref="H3396:I3396"/>
    <mergeCell ref="J3396:K3396"/>
    <mergeCell ref="H3397:K3397"/>
    <mergeCell ref="A3398:C3398"/>
    <mergeCell ref="D3398:F3398"/>
    <mergeCell ref="H3398:I3398"/>
    <mergeCell ref="J3398:K3398"/>
    <mergeCell ref="B3399:C3399"/>
    <mergeCell ref="D3399:F3399"/>
    <mergeCell ref="H3399:I3399"/>
    <mergeCell ref="J3399:K3399"/>
    <mergeCell ref="B3400:C3400"/>
    <mergeCell ref="D3400:F3400"/>
    <mergeCell ref="H3400:I3400"/>
    <mergeCell ref="J3400:K3400"/>
    <mergeCell ref="H3401:K3401"/>
    <mergeCell ref="H3402:K3402"/>
    <mergeCell ref="H3404:L3404"/>
    <mergeCell ref="A3405:L3405"/>
    <mergeCell ref="A3406:C3406"/>
    <mergeCell ref="D3406:F3406"/>
    <mergeCell ref="H3406:I3406"/>
    <mergeCell ref="J3406:K3406"/>
    <mergeCell ref="B3407:C3407"/>
    <mergeCell ref="D3407:F3407"/>
    <mergeCell ref="H3407:I3407"/>
    <mergeCell ref="J3407:K3407"/>
    <mergeCell ref="H3408:K3408"/>
    <mergeCell ref="A3409:C3409"/>
    <mergeCell ref="D3409:F3409"/>
    <mergeCell ref="H3409:I3409"/>
    <mergeCell ref="J3409:K3409"/>
    <mergeCell ref="B3410:C3410"/>
    <mergeCell ref="D3410:F3410"/>
    <mergeCell ref="H3410:I3410"/>
    <mergeCell ref="J3410:K3410"/>
    <mergeCell ref="B3411:C3411"/>
    <mergeCell ref="D3411:F3411"/>
    <mergeCell ref="H3411:I3411"/>
    <mergeCell ref="J3411:K3411"/>
    <mergeCell ref="H3412:K3412"/>
    <mergeCell ref="H3413:K3413"/>
    <mergeCell ref="H3415:L3415"/>
    <mergeCell ref="A3416:L3416"/>
    <mergeCell ref="A3417:C3417"/>
    <mergeCell ref="D3417:F3417"/>
    <mergeCell ref="H3417:I3417"/>
    <mergeCell ref="J3417:K3417"/>
    <mergeCell ref="B3418:C3418"/>
    <mergeCell ref="D3418:F3418"/>
    <mergeCell ref="H3418:I3418"/>
    <mergeCell ref="J3418:K3418"/>
    <mergeCell ref="H3419:K3419"/>
    <mergeCell ref="A3420:C3420"/>
    <mergeCell ref="D3420:F3420"/>
    <mergeCell ref="H3420:I3420"/>
    <mergeCell ref="J3420:K3420"/>
    <mergeCell ref="B3421:C3421"/>
    <mergeCell ref="D3421:F3421"/>
    <mergeCell ref="H3421:I3421"/>
    <mergeCell ref="J3421:K3421"/>
    <mergeCell ref="B3422:C3422"/>
    <mergeCell ref="D3422:F3422"/>
    <mergeCell ref="H3422:I3422"/>
    <mergeCell ref="J3422:K3422"/>
    <mergeCell ref="H3423:K3423"/>
    <mergeCell ref="H3424:K3424"/>
    <mergeCell ref="H3426:L3426"/>
    <mergeCell ref="A3427:L3427"/>
    <mergeCell ref="A3428:C3428"/>
    <mergeCell ref="D3428:F3428"/>
    <mergeCell ref="H3428:I3428"/>
    <mergeCell ref="J3428:K3428"/>
    <mergeCell ref="B3429:C3429"/>
    <mergeCell ref="D3429:F3429"/>
    <mergeCell ref="H3429:I3429"/>
    <mergeCell ref="J3429:K3429"/>
    <mergeCell ref="H3430:K3430"/>
    <mergeCell ref="A3431:C3431"/>
    <mergeCell ref="D3431:F3431"/>
    <mergeCell ref="H3431:I3431"/>
    <mergeCell ref="J3431:K3431"/>
    <mergeCell ref="B3432:C3432"/>
    <mergeCell ref="D3432:F3432"/>
    <mergeCell ref="H3432:I3432"/>
    <mergeCell ref="J3432:K3432"/>
    <mergeCell ref="B3433:C3433"/>
    <mergeCell ref="D3433:F3433"/>
    <mergeCell ref="H3433:I3433"/>
    <mergeCell ref="J3433:K3433"/>
    <mergeCell ref="H3434:K3434"/>
    <mergeCell ref="H3435:K3435"/>
    <mergeCell ref="H3437:L3437"/>
    <mergeCell ref="A3438:L3438"/>
    <mergeCell ref="A3439:C3439"/>
    <mergeCell ref="D3439:F3439"/>
    <mergeCell ref="H3439:I3439"/>
    <mergeCell ref="J3439:K3439"/>
    <mergeCell ref="B3440:C3440"/>
    <mergeCell ref="D3440:F3440"/>
    <mergeCell ref="H3440:I3440"/>
    <mergeCell ref="J3440:K3440"/>
    <mergeCell ref="H3441:K3441"/>
    <mergeCell ref="A3442:C3442"/>
    <mergeCell ref="D3442:F3442"/>
    <mergeCell ref="H3442:I3442"/>
    <mergeCell ref="J3442:K3442"/>
    <mergeCell ref="B3443:C3443"/>
    <mergeCell ref="D3443:F3443"/>
    <mergeCell ref="H3443:I3443"/>
    <mergeCell ref="J3443:K3443"/>
    <mergeCell ref="B3444:C3444"/>
    <mergeCell ref="D3444:F3444"/>
    <mergeCell ref="H3444:I3444"/>
    <mergeCell ref="J3444:K3444"/>
    <mergeCell ref="H3445:K3445"/>
    <mergeCell ref="H3446:K3446"/>
    <mergeCell ref="H3448:L3448"/>
    <mergeCell ref="A3449:L3449"/>
    <mergeCell ref="A3450:C3450"/>
    <mergeCell ref="D3450:F3450"/>
    <mergeCell ref="H3450:I3450"/>
    <mergeCell ref="J3450:K3450"/>
    <mergeCell ref="B3451:C3451"/>
    <mergeCell ref="D3451:F3451"/>
    <mergeCell ref="H3451:I3451"/>
    <mergeCell ref="J3451:K3451"/>
    <mergeCell ref="H3452:K3452"/>
    <mergeCell ref="A3453:C3453"/>
    <mergeCell ref="D3453:F3453"/>
    <mergeCell ref="H3453:I3453"/>
    <mergeCell ref="J3453:K3453"/>
    <mergeCell ref="B3454:C3454"/>
    <mergeCell ref="D3454:F3454"/>
    <mergeCell ref="H3454:I3454"/>
    <mergeCell ref="J3454:K3454"/>
    <mergeCell ref="B3455:C3455"/>
    <mergeCell ref="D3455:F3455"/>
    <mergeCell ref="H3455:I3455"/>
    <mergeCell ref="J3455:K3455"/>
    <mergeCell ref="H3456:K3456"/>
    <mergeCell ref="A3457:D3457"/>
    <mergeCell ref="H3457:K3457"/>
    <mergeCell ref="H3458:L3458"/>
    <mergeCell ref="A3459:L3459"/>
    <mergeCell ref="A3460:C3460"/>
    <mergeCell ref="D3460:F3460"/>
    <mergeCell ref="H3460:I3460"/>
    <mergeCell ref="J3460:K3460"/>
    <mergeCell ref="B3461:C3461"/>
    <mergeCell ref="D3461:F3461"/>
    <mergeCell ref="H3461:I3461"/>
    <mergeCell ref="J3461:K3461"/>
    <mergeCell ref="H3462:K3462"/>
    <mergeCell ref="A3463:C3463"/>
    <mergeCell ref="D3463:F3463"/>
    <mergeCell ref="H3463:I3463"/>
    <mergeCell ref="J3463:K3463"/>
    <mergeCell ref="B3464:C3464"/>
    <mergeCell ref="D3464:F3464"/>
    <mergeCell ref="H3464:I3464"/>
    <mergeCell ref="J3464:K3464"/>
    <mergeCell ref="B3465:C3465"/>
    <mergeCell ref="D3465:F3465"/>
    <mergeCell ref="H3465:I3465"/>
    <mergeCell ref="J3465:K3465"/>
    <mergeCell ref="H3466:K3466"/>
    <mergeCell ref="H3467:K3467"/>
    <mergeCell ref="H3469:L3469"/>
    <mergeCell ref="A3470:L3470"/>
    <mergeCell ref="A3471:C3471"/>
    <mergeCell ref="D3471:F3471"/>
    <mergeCell ref="H3471:I3471"/>
    <mergeCell ref="J3471:K3471"/>
    <mergeCell ref="B3472:C3472"/>
    <mergeCell ref="D3472:F3472"/>
    <mergeCell ref="H3472:I3472"/>
    <mergeCell ref="J3472:K3472"/>
    <mergeCell ref="H3473:K3473"/>
    <mergeCell ref="A3474:C3474"/>
    <mergeCell ref="D3474:F3474"/>
    <mergeCell ref="H3474:I3474"/>
    <mergeCell ref="J3474:K3474"/>
    <mergeCell ref="B3475:C3475"/>
    <mergeCell ref="D3475:F3475"/>
    <mergeCell ref="H3475:I3475"/>
    <mergeCell ref="J3475:K3475"/>
    <mergeCell ref="H3476:K3476"/>
    <mergeCell ref="H3477:K3477"/>
    <mergeCell ref="H3479:L3479"/>
    <mergeCell ref="A3480:L3480"/>
    <mergeCell ref="A3481:C3481"/>
    <mergeCell ref="D3481:F3481"/>
    <mergeCell ref="H3481:I3481"/>
    <mergeCell ref="J3481:K3481"/>
    <mergeCell ref="B3482:C3482"/>
    <mergeCell ref="D3482:F3482"/>
    <mergeCell ref="H3482:I3482"/>
    <mergeCell ref="J3482:K3482"/>
    <mergeCell ref="H3483:K3483"/>
    <mergeCell ref="A3484:C3484"/>
    <mergeCell ref="D3484:F3484"/>
    <mergeCell ref="H3484:I3484"/>
    <mergeCell ref="J3484:K3484"/>
    <mergeCell ref="B3485:C3485"/>
    <mergeCell ref="D3485:F3485"/>
    <mergeCell ref="H3485:I3485"/>
    <mergeCell ref="J3485:K3485"/>
    <mergeCell ref="B3486:C3486"/>
    <mergeCell ref="D3486:F3486"/>
    <mergeCell ref="H3486:I3486"/>
    <mergeCell ref="J3486:K3486"/>
    <mergeCell ref="H3487:K3487"/>
    <mergeCell ref="H3488:K3488"/>
    <mergeCell ref="H3490:L3490"/>
    <mergeCell ref="A3491:L3491"/>
    <mergeCell ref="A3492:C3492"/>
    <mergeCell ref="D3492:F3492"/>
    <mergeCell ref="H3492:I3492"/>
    <mergeCell ref="J3492:K3492"/>
    <mergeCell ref="B3493:C3493"/>
    <mergeCell ref="D3493:F3493"/>
    <mergeCell ref="H3493:I3493"/>
    <mergeCell ref="J3493:K3493"/>
    <mergeCell ref="B3494:C3494"/>
    <mergeCell ref="D3494:F3494"/>
    <mergeCell ref="H3494:I3494"/>
    <mergeCell ref="J3494:K3494"/>
    <mergeCell ref="H3495:K3495"/>
    <mergeCell ref="H3496:K3496"/>
    <mergeCell ref="H3498:L3498"/>
    <mergeCell ref="A3499:L3499"/>
    <mergeCell ref="A3500:C3500"/>
    <mergeCell ref="D3500:F3500"/>
    <mergeCell ref="H3500:I3500"/>
    <mergeCell ref="J3500:K3500"/>
    <mergeCell ref="B3501:C3501"/>
    <mergeCell ref="D3501:F3501"/>
    <mergeCell ref="H3501:I3501"/>
    <mergeCell ref="J3501:K3501"/>
    <mergeCell ref="B3502:C3502"/>
    <mergeCell ref="D3502:F3502"/>
    <mergeCell ref="H3502:I3502"/>
    <mergeCell ref="J3502:K3502"/>
    <mergeCell ref="H3503:K3503"/>
    <mergeCell ref="A3504:C3504"/>
    <mergeCell ref="D3504:F3504"/>
    <mergeCell ref="H3504:I3504"/>
    <mergeCell ref="J3504:K3504"/>
    <mergeCell ref="B3505:C3505"/>
    <mergeCell ref="D3505:F3505"/>
    <mergeCell ref="H3505:I3505"/>
    <mergeCell ref="J3505:K3505"/>
    <mergeCell ref="B3506:C3506"/>
    <mergeCell ref="D3506:F3506"/>
    <mergeCell ref="H3506:I3506"/>
    <mergeCell ref="J3506:K3506"/>
    <mergeCell ref="H3507:K3507"/>
    <mergeCell ref="H3508:K3508"/>
    <mergeCell ref="H3509:L3509"/>
    <mergeCell ref="A3510:L3510"/>
    <mergeCell ref="A3511:C3511"/>
    <mergeCell ref="D3511:F3511"/>
    <mergeCell ref="H3511:I3511"/>
    <mergeCell ref="J3511:K3511"/>
    <mergeCell ref="B3512:C3512"/>
    <mergeCell ref="D3512:F3512"/>
    <mergeCell ref="H3512:I3512"/>
    <mergeCell ref="J3512:K3512"/>
    <mergeCell ref="H3513:K3513"/>
    <mergeCell ref="A3514:C3514"/>
    <mergeCell ref="D3514:F3514"/>
    <mergeCell ref="H3514:I3514"/>
    <mergeCell ref="J3514:K3514"/>
    <mergeCell ref="B3515:C3515"/>
    <mergeCell ref="D3515:F3515"/>
    <mergeCell ref="H3515:I3515"/>
    <mergeCell ref="J3515:K3515"/>
    <mergeCell ref="B3516:C3516"/>
    <mergeCell ref="D3516:F3516"/>
    <mergeCell ref="H3516:I3516"/>
    <mergeCell ref="J3516:K3516"/>
    <mergeCell ref="H3517:K3517"/>
    <mergeCell ref="H3518:K3518"/>
    <mergeCell ref="H3520:L3520"/>
    <mergeCell ref="A3521:L3521"/>
    <mergeCell ref="A3522:C3522"/>
    <mergeCell ref="D3522:F3522"/>
    <mergeCell ref="H3522:I3522"/>
    <mergeCell ref="J3522:K3522"/>
    <mergeCell ref="B3523:C3523"/>
    <mergeCell ref="D3523:F3523"/>
    <mergeCell ref="H3523:I3523"/>
    <mergeCell ref="J3523:K3523"/>
    <mergeCell ref="B3524:C3524"/>
    <mergeCell ref="D3524:F3524"/>
    <mergeCell ref="H3524:I3524"/>
    <mergeCell ref="J3524:K3524"/>
    <mergeCell ref="H3525:K3525"/>
    <mergeCell ref="A3526:C3526"/>
    <mergeCell ref="D3526:F3526"/>
    <mergeCell ref="H3526:I3526"/>
    <mergeCell ref="J3526:K3526"/>
    <mergeCell ref="B3527:C3527"/>
    <mergeCell ref="D3527:F3527"/>
    <mergeCell ref="H3527:I3527"/>
    <mergeCell ref="J3527:K3527"/>
    <mergeCell ref="H3528:K3528"/>
    <mergeCell ref="A3529:C3529"/>
    <mergeCell ref="D3529:F3529"/>
    <mergeCell ref="H3529:I3529"/>
    <mergeCell ref="J3529:K3529"/>
    <mergeCell ref="B3530:C3530"/>
    <mergeCell ref="D3530:F3530"/>
    <mergeCell ref="H3530:I3530"/>
    <mergeCell ref="J3530:K3530"/>
    <mergeCell ref="B3531:C3531"/>
    <mergeCell ref="D3531:F3531"/>
    <mergeCell ref="H3531:I3531"/>
    <mergeCell ref="J3531:K3531"/>
    <mergeCell ref="H3532:K3532"/>
    <mergeCell ref="A3533:C3533"/>
    <mergeCell ref="D3533:F3533"/>
    <mergeCell ref="H3533:I3533"/>
    <mergeCell ref="J3533:K3533"/>
    <mergeCell ref="B3534:C3534"/>
    <mergeCell ref="D3534:F3534"/>
    <mergeCell ref="H3534:I3534"/>
    <mergeCell ref="J3534:K3534"/>
    <mergeCell ref="B3535:C3535"/>
    <mergeCell ref="D3535:F3535"/>
    <mergeCell ref="H3535:I3535"/>
    <mergeCell ref="J3535:K3535"/>
    <mergeCell ref="B3536:C3536"/>
    <mergeCell ref="D3536:F3536"/>
    <mergeCell ref="H3536:I3536"/>
    <mergeCell ref="J3536:K3536"/>
    <mergeCell ref="B3537:C3537"/>
    <mergeCell ref="D3537:F3537"/>
    <mergeCell ref="H3537:I3537"/>
    <mergeCell ref="J3537:K3537"/>
    <mergeCell ref="H3538:K3538"/>
    <mergeCell ref="H3539:K3539"/>
    <mergeCell ref="H3540:L3540"/>
    <mergeCell ref="A3541:L3541"/>
    <mergeCell ref="A3542:C3542"/>
    <mergeCell ref="D3542:F3542"/>
    <mergeCell ref="H3542:I3542"/>
    <mergeCell ref="J3542:K3542"/>
    <mergeCell ref="B3543:C3543"/>
    <mergeCell ref="D3543:F3543"/>
    <mergeCell ref="H3543:I3543"/>
    <mergeCell ref="J3543:K3543"/>
    <mergeCell ref="B3544:C3544"/>
    <mergeCell ref="D3544:F3544"/>
    <mergeCell ref="H3544:I3544"/>
    <mergeCell ref="J3544:K3544"/>
    <mergeCell ref="H3545:K3545"/>
    <mergeCell ref="A3546:C3546"/>
    <mergeCell ref="D3546:F3546"/>
    <mergeCell ref="H3546:I3546"/>
    <mergeCell ref="J3546:K3546"/>
    <mergeCell ref="B3547:C3547"/>
    <mergeCell ref="D3547:F3547"/>
    <mergeCell ref="H3547:I3547"/>
    <mergeCell ref="J3547:K3547"/>
    <mergeCell ref="H3548:K3548"/>
    <mergeCell ref="A3549:C3549"/>
    <mergeCell ref="D3549:F3549"/>
    <mergeCell ref="H3549:I3549"/>
    <mergeCell ref="J3549:K3549"/>
    <mergeCell ref="B3550:C3550"/>
    <mergeCell ref="D3550:F3550"/>
    <mergeCell ref="H3550:I3550"/>
    <mergeCell ref="J3550:K3550"/>
    <mergeCell ref="B3551:C3551"/>
    <mergeCell ref="D3551:F3551"/>
    <mergeCell ref="H3551:I3551"/>
    <mergeCell ref="J3551:K3551"/>
    <mergeCell ref="H3552:K3552"/>
    <mergeCell ref="A3553:C3553"/>
    <mergeCell ref="D3553:F3553"/>
    <mergeCell ref="H3553:I3553"/>
    <mergeCell ref="J3553:K3553"/>
    <mergeCell ref="B3554:C3554"/>
    <mergeCell ref="D3554:F3554"/>
    <mergeCell ref="H3554:I3554"/>
    <mergeCell ref="J3554:K3554"/>
    <mergeCell ref="B3555:C3555"/>
    <mergeCell ref="D3555:F3555"/>
    <mergeCell ref="H3555:I3555"/>
    <mergeCell ref="J3555:K3555"/>
    <mergeCell ref="B3556:C3556"/>
    <mergeCell ref="D3556:F3556"/>
    <mergeCell ref="H3556:I3556"/>
    <mergeCell ref="J3556:K3556"/>
    <mergeCell ref="B3557:C3557"/>
    <mergeCell ref="D3557:F3557"/>
    <mergeCell ref="H3557:I3557"/>
    <mergeCell ref="J3557:K3557"/>
    <mergeCell ref="H3558:K3558"/>
    <mergeCell ref="H3559:K3559"/>
    <mergeCell ref="H3560:L3560"/>
    <mergeCell ref="A3561:L3561"/>
    <mergeCell ref="A3562:C3562"/>
    <mergeCell ref="D3562:F3562"/>
    <mergeCell ref="H3562:I3562"/>
    <mergeCell ref="J3562:K3562"/>
    <mergeCell ref="B3563:C3563"/>
    <mergeCell ref="D3563:F3563"/>
    <mergeCell ref="H3563:I3563"/>
    <mergeCell ref="J3563:K3563"/>
    <mergeCell ref="B3564:C3564"/>
    <mergeCell ref="D3564:F3564"/>
    <mergeCell ref="H3564:I3564"/>
    <mergeCell ref="J3564:K3564"/>
    <mergeCell ref="H3565:K3565"/>
    <mergeCell ref="A3566:C3566"/>
    <mergeCell ref="D3566:F3566"/>
    <mergeCell ref="H3566:I3566"/>
    <mergeCell ref="J3566:K3566"/>
    <mergeCell ref="B3567:C3567"/>
    <mergeCell ref="D3567:F3567"/>
    <mergeCell ref="H3567:I3567"/>
    <mergeCell ref="J3567:K3567"/>
    <mergeCell ref="H3568:K3568"/>
    <mergeCell ref="A3569:C3569"/>
    <mergeCell ref="D3569:F3569"/>
    <mergeCell ref="H3569:I3569"/>
    <mergeCell ref="J3569:K3569"/>
    <mergeCell ref="B3570:C3570"/>
    <mergeCell ref="D3570:F3570"/>
    <mergeCell ref="H3570:I3570"/>
    <mergeCell ref="J3570:K3570"/>
    <mergeCell ref="B3571:C3571"/>
    <mergeCell ref="D3571:F3571"/>
    <mergeCell ref="H3571:I3571"/>
    <mergeCell ref="J3571:K3571"/>
    <mergeCell ref="H3572:K3572"/>
    <mergeCell ref="A3573:C3573"/>
    <mergeCell ref="D3573:F3573"/>
    <mergeCell ref="H3573:I3573"/>
    <mergeCell ref="J3573:K3573"/>
    <mergeCell ref="B3574:C3574"/>
    <mergeCell ref="D3574:F3574"/>
    <mergeCell ref="H3574:I3574"/>
    <mergeCell ref="J3574:K3574"/>
    <mergeCell ref="B3575:C3575"/>
    <mergeCell ref="D3575:F3575"/>
    <mergeCell ref="H3575:I3575"/>
    <mergeCell ref="J3575:K3575"/>
    <mergeCell ref="B3576:C3576"/>
    <mergeCell ref="D3576:F3576"/>
    <mergeCell ref="H3576:I3576"/>
    <mergeCell ref="J3576:K3576"/>
    <mergeCell ref="B3577:C3577"/>
    <mergeCell ref="D3577:F3577"/>
    <mergeCell ref="H3577:I3577"/>
    <mergeCell ref="J3577:K3577"/>
    <mergeCell ref="H3578:K3578"/>
    <mergeCell ref="H3579:K3579"/>
    <mergeCell ref="H3580:L3580"/>
    <mergeCell ref="A3581:L3581"/>
    <mergeCell ref="A3582:C3582"/>
    <mergeCell ref="D3582:F3582"/>
    <mergeCell ref="H3582:I3582"/>
    <mergeCell ref="J3582:K3582"/>
    <mergeCell ref="B3583:C3583"/>
    <mergeCell ref="D3583:F3583"/>
    <mergeCell ref="H3583:I3583"/>
    <mergeCell ref="J3583:K3583"/>
    <mergeCell ref="H3584:K3584"/>
    <mergeCell ref="A3585:C3585"/>
    <mergeCell ref="D3585:F3585"/>
    <mergeCell ref="H3585:I3585"/>
    <mergeCell ref="J3585:K3585"/>
    <mergeCell ref="B3586:C3586"/>
    <mergeCell ref="D3586:F3586"/>
    <mergeCell ref="H3586:I3586"/>
    <mergeCell ref="J3586:K3586"/>
    <mergeCell ref="B3587:C3587"/>
    <mergeCell ref="D3587:F3587"/>
    <mergeCell ref="H3587:I3587"/>
    <mergeCell ref="J3587:K3587"/>
    <mergeCell ref="H3588:K3588"/>
    <mergeCell ref="H3589:K3589"/>
    <mergeCell ref="H3591:L3591"/>
    <mergeCell ref="A3592:L3592"/>
    <mergeCell ref="A3593:C3593"/>
    <mergeCell ref="D3593:F3593"/>
    <mergeCell ref="H3593:I3593"/>
    <mergeCell ref="J3593:K3593"/>
    <mergeCell ref="B3594:C3594"/>
    <mergeCell ref="D3594:F3594"/>
    <mergeCell ref="H3594:I3594"/>
    <mergeCell ref="J3594:K3594"/>
    <mergeCell ref="H3595:K3595"/>
    <mergeCell ref="A3596:C3596"/>
    <mergeCell ref="D3596:F3596"/>
    <mergeCell ref="H3596:I3596"/>
    <mergeCell ref="J3596:K3596"/>
    <mergeCell ref="B3597:C3597"/>
    <mergeCell ref="D3597:F3597"/>
    <mergeCell ref="H3597:I3597"/>
    <mergeCell ref="J3597:K3597"/>
    <mergeCell ref="B3598:C3598"/>
    <mergeCell ref="D3598:F3598"/>
    <mergeCell ref="H3598:I3598"/>
    <mergeCell ref="J3598:K3598"/>
    <mergeCell ref="H3599:K3599"/>
    <mergeCell ref="H3600:K3600"/>
    <mergeCell ref="H3602:L3602"/>
    <mergeCell ref="A3603:L3603"/>
    <mergeCell ref="A3604:C3604"/>
    <mergeCell ref="D3604:F3604"/>
    <mergeCell ref="H3604:I3604"/>
    <mergeCell ref="J3604:K3604"/>
    <mergeCell ref="B3605:C3605"/>
    <mergeCell ref="D3605:F3605"/>
    <mergeCell ref="H3605:I3605"/>
    <mergeCell ref="J3605:K3605"/>
    <mergeCell ref="H3606:K3606"/>
    <mergeCell ref="A3607:C3607"/>
    <mergeCell ref="D3607:F3607"/>
    <mergeCell ref="H3607:I3607"/>
    <mergeCell ref="J3607:K3607"/>
    <mergeCell ref="B3608:C3608"/>
    <mergeCell ref="D3608:F3608"/>
    <mergeCell ref="H3608:I3608"/>
    <mergeCell ref="J3608:K3608"/>
    <mergeCell ref="B3609:C3609"/>
    <mergeCell ref="D3609:F3609"/>
    <mergeCell ref="H3609:I3609"/>
    <mergeCell ref="J3609:K3609"/>
    <mergeCell ref="H3610:K3610"/>
    <mergeCell ref="H3611:K3611"/>
    <mergeCell ref="H3613:L3613"/>
    <mergeCell ref="A3614:L3614"/>
    <mergeCell ref="A3615:C3615"/>
    <mergeCell ref="D3615:F3615"/>
    <mergeCell ref="H3615:I3615"/>
    <mergeCell ref="J3615:K3615"/>
    <mergeCell ref="B3616:C3616"/>
    <mergeCell ref="D3616:F3616"/>
    <mergeCell ref="H3616:I3616"/>
    <mergeCell ref="J3616:K3616"/>
    <mergeCell ref="H3617:K3617"/>
    <mergeCell ref="A3618:C3618"/>
    <mergeCell ref="D3618:F3618"/>
    <mergeCell ref="H3618:I3618"/>
    <mergeCell ref="J3618:K3618"/>
    <mergeCell ref="B3619:C3619"/>
    <mergeCell ref="D3619:F3619"/>
    <mergeCell ref="H3619:I3619"/>
    <mergeCell ref="J3619:K3619"/>
    <mergeCell ref="H3620:K3620"/>
    <mergeCell ref="A3621:C3621"/>
    <mergeCell ref="D3621:F3621"/>
    <mergeCell ref="H3621:I3621"/>
    <mergeCell ref="J3621:K3621"/>
    <mergeCell ref="B3622:C3622"/>
    <mergeCell ref="D3622:F3622"/>
    <mergeCell ref="H3622:I3622"/>
    <mergeCell ref="J3622:K3622"/>
    <mergeCell ref="B3623:C3623"/>
    <mergeCell ref="D3623:F3623"/>
    <mergeCell ref="H3623:I3623"/>
    <mergeCell ref="J3623:K3623"/>
    <mergeCell ref="H3624:K3624"/>
    <mergeCell ref="A3625:C3625"/>
    <mergeCell ref="D3625:F3625"/>
    <mergeCell ref="H3625:I3625"/>
    <mergeCell ref="J3625:K3625"/>
    <mergeCell ref="B3626:C3626"/>
    <mergeCell ref="D3626:F3626"/>
    <mergeCell ref="H3626:I3626"/>
    <mergeCell ref="J3626:K3626"/>
    <mergeCell ref="H3627:K3627"/>
    <mergeCell ref="H3628:K3628"/>
    <mergeCell ref="H3629:L3629"/>
    <mergeCell ref="A3630:L3630"/>
    <mergeCell ref="A3631:C3631"/>
    <mergeCell ref="D3631:F3631"/>
    <mergeCell ref="H3631:I3631"/>
    <mergeCell ref="J3631:K3631"/>
    <mergeCell ref="B3632:C3632"/>
    <mergeCell ref="D3632:F3632"/>
    <mergeCell ref="H3632:I3632"/>
    <mergeCell ref="J3632:K3632"/>
    <mergeCell ref="H3633:K3633"/>
    <mergeCell ref="H3634:K3634"/>
    <mergeCell ref="H3635:L3635"/>
    <mergeCell ref="A3636:L3636"/>
    <mergeCell ref="A3637:C3637"/>
    <mergeCell ref="D3637:F3637"/>
    <mergeCell ref="H3637:I3637"/>
    <mergeCell ref="J3637:K3637"/>
    <mergeCell ref="B3638:C3638"/>
    <mergeCell ref="D3638:F3638"/>
    <mergeCell ref="H3638:I3638"/>
    <mergeCell ref="J3638:K3638"/>
    <mergeCell ref="H3639:K3639"/>
    <mergeCell ref="H3640:K3640"/>
    <mergeCell ref="H3641:L3641"/>
    <mergeCell ref="A3642:L3642"/>
    <mergeCell ref="A3643:C3643"/>
    <mergeCell ref="D3643:F3643"/>
    <mergeCell ref="H3643:I3643"/>
    <mergeCell ref="J3643:K3643"/>
    <mergeCell ref="B3644:C3644"/>
    <mergeCell ref="D3644:F3644"/>
    <mergeCell ref="H3644:I3644"/>
    <mergeCell ref="J3644:K3644"/>
    <mergeCell ref="H3645:K3645"/>
    <mergeCell ref="A3646:C3646"/>
    <mergeCell ref="D3646:F3646"/>
    <mergeCell ref="H3646:I3646"/>
    <mergeCell ref="J3646:K3646"/>
    <mergeCell ref="B3647:C3647"/>
    <mergeCell ref="D3647:F3647"/>
    <mergeCell ref="H3647:I3647"/>
    <mergeCell ref="J3647:K3647"/>
    <mergeCell ref="B3648:C3648"/>
    <mergeCell ref="D3648:F3648"/>
    <mergeCell ref="H3648:I3648"/>
    <mergeCell ref="J3648:K3648"/>
    <mergeCell ref="H3649:K3649"/>
    <mergeCell ref="H3650:K3650"/>
    <mergeCell ref="H3652:L3652"/>
    <mergeCell ref="A3653:L3653"/>
    <mergeCell ref="A3654:C3654"/>
    <mergeCell ref="D3654:F3654"/>
    <mergeCell ref="H3654:I3654"/>
    <mergeCell ref="J3654:K3654"/>
    <mergeCell ref="B3655:C3655"/>
    <mergeCell ref="D3655:F3655"/>
    <mergeCell ref="H3655:I3655"/>
    <mergeCell ref="J3655:K3655"/>
    <mergeCell ref="B3656:C3656"/>
    <mergeCell ref="D3656:F3656"/>
    <mergeCell ref="H3656:I3656"/>
    <mergeCell ref="J3656:K3656"/>
    <mergeCell ref="B3657:C3657"/>
    <mergeCell ref="D3657:F3657"/>
    <mergeCell ref="H3657:I3657"/>
    <mergeCell ref="J3657:K3657"/>
    <mergeCell ref="H3658:K3658"/>
    <mergeCell ref="A3659:C3659"/>
    <mergeCell ref="D3659:F3659"/>
    <mergeCell ref="H3659:I3659"/>
    <mergeCell ref="J3659:K3659"/>
    <mergeCell ref="B3660:C3660"/>
    <mergeCell ref="D3660:F3660"/>
    <mergeCell ref="H3660:I3660"/>
    <mergeCell ref="J3660:K3660"/>
    <mergeCell ref="B3661:C3661"/>
    <mergeCell ref="D3661:F3661"/>
    <mergeCell ref="H3661:I3661"/>
    <mergeCell ref="J3661:K3661"/>
    <mergeCell ref="H3662:K3662"/>
    <mergeCell ref="H3663:K3663"/>
    <mergeCell ref="H3665:L3665"/>
    <mergeCell ref="A3666:L3666"/>
    <mergeCell ref="A3667:C3667"/>
    <mergeCell ref="D3667:F3667"/>
    <mergeCell ref="H3667:I3667"/>
    <mergeCell ref="J3667:K3667"/>
    <mergeCell ref="B3668:C3668"/>
    <mergeCell ref="D3668:F3668"/>
    <mergeCell ref="H3668:I3668"/>
    <mergeCell ref="J3668:K3668"/>
    <mergeCell ref="H3669:K3669"/>
    <mergeCell ref="A3670:C3670"/>
    <mergeCell ref="D3670:F3670"/>
    <mergeCell ref="H3670:I3670"/>
    <mergeCell ref="J3670:K3670"/>
    <mergeCell ref="B3671:C3671"/>
    <mergeCell ref="D3671:F3671"/>
    <mergeCell ref="H3671:I3671"/>
    <mergeCell ref="J3671:K3671"/>
    <mergeCell ref="B3672:C3672"/>
    <mergeCell ref="D3672:F3672"/>
    <mergeCell ref="H3672:I3672"/>
    <mergeCell ref="J3672:K3672"/>
    <mergeCell ref="H3673:K3673"/>
    <mergeCell ref="H3674:K3674"/>
    <mergeCell ref="H3676:L3676"/>
    <mergeCell ref="A3677:L3677"/>
    <mergeCell ref="A3678:C3678"/>
    <mergeCell ref="D3678:F3678"/>
    <mergeCell ref="H3678:I3678"/>
    <mergeCell ref="J3678:K3678"/>
    <mergeCell ref="B3679:C3679"/>
    <mergeCell ref="D3679:F3679"/>
    <mergeCell ref="H3679:I3679"/>
    <mergeCell ref="J3679:K3679"/>
    <mergeCell ref="H3680:K3680"/>
    <mergeCell ref="A3681:C3681"/>
    <mergeCell ref="D3681:F3681"/>
    <mergeCell ref="H3681:I3681"/>
    <mergeCell ref="J3681:K3681"/>
    <mergeCell ref="B3682:C3682"/>
    <mergeCell ref="D3682:F3682"/>
    <mergeCell ref="H3682:I3682"/>
    <mergeCell ref="J3682:K3682"/>
    <mergeCell ref="B3683:C3683"/>
    <mergeCell ref="D3683:F3683"/>
    <mergeCell ref="H3683:I3683"/>
    <mergeCell ref="J3683:K3683"/>
    <mergeCell ref="H3684:K3684"/>
    <mergeCell ref="H3685:K3685"/>
    <mergeCell ref="H3686:L3686"/>
    <mergeCell ref="A3687:L3687"/>
    <mergeCell ref="A3688:C3688"/>
    <mergeCell ref="D3688:F3688"/>
    <mergeCell ref="H3688:I3688"/>
    <mergeCell ref="J3688:K3688"/>
    <mergeCell ref="B3689:C3689"/>
    <mergeCell ref="D3689:F3689"/>
    <mergeCell ref="H3689:I3689"/>
    <mergeCell ref="J3689:K3689"/>
    <mergeCell ref="H3690:K3690"/>
    <mergeCell ref="A3691:C3691"/>
    <mergeCell ref="D3691:F3691"/>
    <mergeCell ref="H3691:I3691"/>
    <mergeCell ref="J3691:K3691"/>
    <mergeCell ref="B3692:C3692"/>
    <mergeCell ref="D3692:F3692"/>
    <mergeCell ref="H3692:I3692"/>
    <mergeCell ref="J3692:K3692"/>
    <mergeCell ref="B3693:C3693"/>
    <mergeCell ref="D3693:F3693"/>
    <mergeCell ref="H3693:I3693"/>
    <mergeCell ref="J3693:K3693"/>
    <mergeCell ref="H3694:K3694"/>
    <mergeCell ref="H3695:K3695"/>
    <mergeCell ref="H3696:L3696"/>
    <mergeCell ref="A3697:L3697"/>
    <mergeCell ref="A3698:C3698"/>
    <mergeCell ref="D3698:F3698"/>
    <mergeCell ref="H3698:I3698"/>
    <mergeCell ref="J3698:K3698"/>
    <mergeCell ref="B3699:C3699"/>
    <mergeCell ref="D3699:F3699"/>
    <mergeCell ref="H3699:I3699"/>
    <mergeCell ref="J3699:K3699"/>
    <mergeCell ref="H3700:K3700"/>
    <mergeCell ref="A3701:C3701"/>
    <mergeCell ref="D3701:F3701"/>
    <mergeCell ref="H3701:I3701"/>
    <mergeCell ref="J3701:K3701"/>
    <mergeCell ref="B3702:C3702"/>
    <mergeCell ref="D3702:F3702"/>
    <mergeCell ref="H3702:I3702"/>
    <mergeCell ref="J3702:K3702"/>
    <mergeCell ref="B3703:C3703"/>
    <mergeCell ref="D3703:F3703"/>
    <mergeCell ref="H3703:I3703"/>
    <mergeCell ref="J3703:K3703"/>
    <mergeCell ref="H3704:K3704"/>
    <mergeCell ref="A3705:C3705"/>
    <mergeCell ref="D3705:F3705"/>
    <mergeCell ref="H3705:I3705"/>
    <mergeCell ref="J3705:K3705"/>
    <mergeCell ref="B3706:C3706"/>
    <mergeCell ref="D3706:F3706"/>
    <mergeCell ref="H3706:I3706"/>
    <mergeCell ref="J3706:K3706"/>
    <mergeCell ref="H3707:K3707"/>
    <mergeCell ref="H3708:K3708"/>
    <mergeCell ref="H3710:L3710"/>
    <mergeCell ref="A3711:L3711"/>
    <mergeCell ref="A3712:C3712"/>
    <mergeCell ref="D3712:F3712"/>
    <mergeCell ref="H3712:I3712"/>
    <mergeCell ref="J3712:K3712"/>
    <mergeCell ref="B3713:C3713"/>
    <mergeCell ref="D3713:F3713"/>
    <mergeCell ref="H3713:I3713"/>
    <mergeCell ref="J3713:K3713"/>
    <mergeCell ref="H3714:K3714"/>
    <mergeCell ref="A3715:C3715"/>
    <mergeCell ref="D3715:F3715"/>
    <mergeCell ref="H3715:I3715"/>
    <mergeCell ref="J3715:K3715"/>
    <mergeCell ref="B3716:C3716"/>
    <mergeCell ref="D3716:F3716"/>
    <mergeCell ref="H3716:I3716"/>
    <mergeCell ref="J3716:K3716"/>
    <mergeCell ref="B3717:C3717"/>
    <mergeCell ref="D3717:F3717"/>
    <mergeCell ref="H3717:I3717"/>
    <mergeCell ref="J3717:K3717"/>
    <mergeCell ref="H3718:K3718"/>
    <mergeCell ref="A3719:C3719"/>
    <mergeCell ref="D3719:F3719"/>
    <mergeCell ref="H3719:I3719"/>
    <mergeCell ref="J3719:K3719"/>
    <mergeCell ref="B3720:C3720"/>
    <mergeCell ref="D3720:F3720"/>
    <mergeCell ref="H3720:I3720"/>
    <mergeCell ref="J3720:K3720"/>
    <mergeCell ref="H3721:K3721"/>
    <mergeCell ref="H3722:K3722"/>
    <mergeCell ref="H3724:L3724"/>
    <mergeCell ref="A3725:L3725"/>
    <mergeCell ref="A3726:C3726"/>
    <mergeCell ref="D3726:F3726"/>
    <mergeCell ref="H3726:I3726"/>
    <mergeCell ref="J3726:K3726"/>
    <mergeCell ref="B3727:C3727"/>
    <mergeCell ref="D3727:F3727"/>
    <mergeCell ref="H3727:I3727"/>
    <mergeCell ref="J3727:K3727"/>
    <mergeCell ref="H3728:K3728"/>
    <mergeCell ref="A3729:C3729"/>
    <mergeCell ref="D3729:F3729"/>
    <mergeCell ref="H3729:I3729"/>
    <mergeCell ref="J3729:K3729"/>
    <mergeCell ref="B3730:C3730"/>
    <mergeCell ref="D3730:F3730"/>
    <mergeCell ref="H3730:I3730"/>
    <mergeCell ref="J3730:K3730"/>
    <mergeCell ref="B3731:C3731"/>
    <mergeCell ref="D3731:F3731"/>
    <mergeCell ref="H3731:I3731"/>
    <mergeCell ref="J3731:K3731"/>
    <mergeCell ref="H3732:K3732"/>
    <mergeCell ref="H3733:K3733"/>
    <mergeCell ref="H3734:L3734"/>
    <mergeCell ref="A3735:L3735"/>
    <mergeCell ref="A3736:C3736"/>
    <mergeCell ref="D3736:F3736"/>
    <mergeCell ref="H3736:I3736"/>
    <mergeCell ref="J3736:K3736"/>
    <mergeCell ref="B3737:C3737"/>
    <mergeCell ref="D3737:F3737"/>
    <mergeCell ref="H3737:I3737"/>
    <mergeCell ref="J3737:K3737"/>
    <mergeCell ref="H3738:K3738"/>
    <mergeCell ref="A3739:C3739"/>
    <mergeCell ref="D3739:F3739"/>
    <mergeCell ref="H3739:I3739"/>
    <mergeCell ref="J3739:K3739"/>
    <mergeCell ref="B3740:C3740"/>
    <mergeCell ref="D3740:F3740"/>
    <mergeCell ref="H3740:I3740"/>
    <mergeCell ref="J3740:K3740"/>
    <mergeCell ref="B3741:C3741"/>
    <mergeCell ref="D3741:F3741"/>
    <mergeCell ref="H3741:I3741"/>
    <mergeCell ref="J3741:K3741"/>
    <mergeCell ref="H3742:K3742"/>
    <mergeCell ref="H3743:K3743"/>
    <mergeCell ref="H3744:L3744"/>
    <mergeCell ref="A3745:L3745"/>
    <mergeCell ref="A3746:C3746"/>
    <mergeCell ref="D3746:F3746"/>
    <mergeCell ref="H3746:I3746"/>
    <mergeCell ref="J3746:K3746"/>
    <mergeCell ref="B3747:C3747"/>
    <mergeCell ref="D3747:F3747"/>
    <mergeCell ref="H3747:I3747"/>
    <mergeCell ref="J3747:K3747"/>
    <mergeCell ref="H3748:K3748"/>
    <mergeCell ref="A3749:C3749"/>
    <mergeCell ref="D3749:F3749"/>
    <mergeCell ref="H3749:I3749"/>
    <mergeCell ref="J3749:K3749"/>
    <mergeCell ref="B3750:C3750"/>
    <mergeCell ref="D3750:F3750"/>
    <mergeCell ref="H3750:I3750"/>
    <mergeCell ref="J3750:K3750"/>
    <mergeCell ref="B3751:C3751"/>
    <mergeCell ref="D3751:F3751"/>
    <mergeCell ref="H3751:I3751"/>
    <mergeCell ref="J3751:K3751"/>
    <mergeCell ref="H3752:K3752"/>
    <mergeCell ref="H3753:K3753"/>
    <mergeCell ref="H3754:L3754"/>
    <mergeCell ref="A3755:L3755"/>
    <mergeCell ref="A3756:C3756"/>
    <mergeCell ref="D3756:F3756"/>
    <mergeCell ref="H3756:I3756"/>
    <mergeCell ref="J3756:K3756"/>
    <mergeCell ref="B3757:C3757"/>
    <mergeCell ref="D3757:F3757"/>
    <mergeCell ref="H3757:I3757"/>
    <mergeCell ref="J3757:K3757"/>
    <mergeCell ref="H3758:K3758"/>
    <mergeCell ref="A3759:C3759"/>
    <mergeCell ref="D3759:F3759"/>
    <mergeCell ref="H3759:I3759"/>
    <mergeCell ref="J3759:K3759"/>
    <mergeCell ref="B3760:C3760"/>
    <mergeCell ref="D3760:F3760"/>
    <mergeCell ref="H3760:I3760"/>
    <mergeCell ref="J3760:K3760"/>
    <mergeCell ref="B3761:C3761"/>
    <mergeCell ref="D3761:F3761"/>
    <mergeCell ref="H3761:I3761"/>
    <mergeCell ref="J3761:K3761"/>
    <mergeCell ref="H3762:K3762"/>
    <mergeCell ref="H3763:K3763"/>
    <mergeCell ref="H3764:L3764"/>
    <mergeCell ref="A3765:L3765"/>
    <mergeCell ref="A3766:C3766"/>
    <mergeCell ref="D3766:F3766"/>
    <mergeCell ref="H3766:I3766"/>
    <mergeCell ref="J3766:K3766"/>
    <mergeCell ref="B3767:C3767"/>
    <mergeCell ref="D3767:F3767"/>
    <mergeCell ref="H3767:I3767"/>
    <mergeCell ref="J3767:K3767"/>
    <mergeCell ref="H3768:K3768"/>
    <mergeCell ref="A3769:C3769"/>
    <mergeCell ref="D3769:F3769"/>
    <mergeCell ref="H3769:I3769"/>
    <mergeCell ref="J3769:K3769"/>
    <mergeCell ref="B3770:C3770"/>
    <mergeCell ref="D3770:F3770"/>
    <mergeCell ref="H3770:I3770"/>
    <mergeCell ref="J3770:K3770"/>
    <mergeCell ref="B3771:C3771"/>
    <mergeCell ref="D3771:F3771"/>
    <mergeCell ref="H3771:I3771"/>
    <mergeCell ref="J3771:K3771"/>
    <mergeCell ref="H3772:K3772"/>
    <mergeCell ref="H3773:K3773"/>
    <mergeCell ref="H3774:L3774"/>
    <mergeCell ref="A3775:L3775"/>
    <mergeCell ref="A3776:C3776"/>
    <mergeCell ref="D3776:F3776"/>
    <mergeCell ref="H3776:I3776"/>
    <mergeCell ref="J3776:K3776"/>
    <mergeCell ref="B3777:C3777"/>
    <mergeCell ref="D3777:F3777"/>
    <mergeCell ref="H3777:I3777"/>
    <mergeCell ref="J3777:K3777"/>
    <mergeCell ref="H3778:K3778"/>
    <mergeCell ref="A3779:C3779"/>
    <mergeCell ref="D3779:F3779"/>
    <mergeCell ref="H3779:I3779"/>
    <mergeCell ref="J3779:K3779"/>
    <mergeCell ref="B3780:C3780"/>
    <mergeCell ref="D3780:F3780"/>
    <mergeCell ref="H3780:I3780"/>
    <mergeCell ref="J3780:K3780"/>
    <mergeCell ref="B3781:C3781"/>
    <mergeCell ref="D3781:F3781"/>
    <mergeCell ref="H3781:I3781"/>
    <mergeCell ref="J3781:K3781"/>
    <mergeCell ref="H3782:K3782"/>
    <mergeCell ref="H3783:K3783"/>
    <mergeCell ref="H3784:L3784"/>
    <mergeCell ref="A3785:L3785"/>
    <mergeCell ref="A3786:C3786"/>
    <mergeCell ref="D3786:F3786"/>
    <mergeCell ref="H3786:I3786"/>
    <mergeCell ref="J3786:K3786"/>
    <mergeCell ref="B3787:C3787"/>
    <mergeCell ref="D3787:F3787"/>
    <mergeCell ref="H3787:I3787"/>
    <mergeCell ref="J3787:K3787"/>
    <mergeCell ref="H3788:K3788"/>
    <mergeCell ref="A3789:C3789"/>
    <mergeCell ref="D3789:F3789"/>
    <mergeCell ref="H3789:I3789"/>
    <mergeCell ref="J3789:K3789"/>
    <mergeCell ref="B3790:C3790"/>
    <mergeCell ref="D3790:F3790"/>
    <mergeCell ref="H3790:I3790"/>
    <mergeCell ref="J3790:K3790"/>
    <mergeCell ref="B3791:C3791"/>
    <mergeCell ref="D3791:F3791"/>
    <mergeCell ref="H3791:I3791"/>
    <mergeCell ref="J3791:K3791"/>
    <mergeCell ref="H3792:K3792"/>
    <mergeCell ref="H3793:K3793"/>
    <mergeCell ref="H3794:L3794"/>
    <mergeCell ref="A3795:L3795"/>
    <mergeCell ref="A3796:C3796"/>
    <mergeCell ref="D3796:F3796"/>
    <mergeCell ref="H3796:I3796"/>
    <mergeCell ref="J3796:K3796"/>
    <mergeCell ref="B3797:C3797"/>
    <mergeCell ref="D3797:F3797"/>
    <mergeCell ref="H3797:I3797"/>
    <mergeCell ref="J3797:K3797"/>
    <mergeCell ref="H3798:K3798"/>
    <mergeCell ref="A3799:C3799"/>
    <mergeCell ref="D3799:F3799"/>
    <mergeCell ref="H3799:I3799"/>
    <mergeCell ref="J3799:K3799"/>
    <mergeCell ref="B3800:C3800"/>
    <mergeCell ref="D3800:F3800"/>
    <mergeCell ref="H3800:I3800"/>
    <mergeCell ref="J3800:K3800"/>
    <mergeCell ref="B3801:C3801"/>
    <mergeCell ref="D3801:F3801"/>
    <mergeCell ref="H3801:I3801"/>
    <mergeCell ref="J3801:K3801"/>
    <mergeCell ref="H3802:K3802"/>
    <mergeCell ref="H3803:K3803"/>
    <mergeCell ref="H3804:L3804"/>
    <mergeCell ref="A3805:L3805"/>
    <mergeCell ref="A3806:C3806"/>
    <mergeCell ref="D3806:F3806"/>
    <mergeCell ref="H3806:I3806"/>
    <mergeCell ref="J3806:K3806"/>
    <mergeCell ref="B3807:C3807"/>
    <mergeCell ref="D3807:F3807"/>
    <mergeCell ref="H3807:I3807"/>
    <mergeCell ref="J3807:K3807"/>
    <mergeCell ref="B3808:C3808"/>
    <mergeCell ref="D3808:F3808"/>
    <mergeCell ref="H3808:I3808"/>
    <mergeCell ref="J3808:K3808"/>
    <mergeCell ref="H3809:K3809"/>
    <mergeCell ref="A3810:C3810"/>
    <mergeCell ref="D3810:F3810"/>
    <mergeCell ref="H3810:I3810"/>
    <mergeCell ref="J3810:K3810"/>
    <mergeCell ref="B3811:C3811"/>
    <mergeCell ref="D3811:F3811"/>
    <mergeCell ref="H3811:I3811"/>
    <mergeCell ref="J3811:K3811"/>
    <mergeCell ref="B3812:C3812"/>
    <mergeCell ref="D3812:F3812"/>
    <mergeCell ref="H3812:I3812"/>
    <mergeCell ref="J3812:K3812"/>
    <mergeCell ref="H3813:K3813"/>
    <mergeCell ref="H3814:K3814"/>
    <mergeCell ref="H3816:L3816"/>
    <mergeCell ref="A3817:L3817"/>
    <mergeCell ref="A3818:C3818"/>
    <mergeCell ref="D3818:F3818"/>
    <mergeCell ref="H3818:I3818"/>
    <mergeCell ref="J3818:K3818"/>
    <mergeCell ref="B3819:C3819"/>
    <mergeCell ref="D3819:F3819"/>
    <mergeCell ref="H3819:I3819"/>
    <mergeCell ref="J3819:K3819"/>
    <mergeCell ref="B3820:C3820"/>
    <mergeCell ref="D3820:F3820"/>
    <mergeCell ref="H3820:I3820"/>
    <mergeCell ref="J3820:K3820"/>
    <mergeCell ref="B3821:C3821"/>
    <mergeCell ref="D3821:F3821"/>
    <mergeCell ref="H3821:I3821"/>
    <mergeCell ref="J3821:K3821"/>
    <mergeCell ref="H3822:K3822"/>
    <mergeCell ref="H3823:K3823"/>
    <mergeCell ref="H3825:L3825"/>
    <mergeCell ref="A3826:L3826"/>
    <mergeCell ref="A3827:C3827"/>
    <mergeCell ref="D3827:F3827"/>
    <mergeCell ref="H3827:I3827"/>
    <mergeCell ref="J3827:K3827"/>
    <mergeCell ref="B3828:C3828"/>
    <mergeCell ref="D3828:F3828"/>
    <mergeCell ref="H3828:I3828"/>
    <mergeCell ref="J3828:K3828"/>
    <mergeCell ref="B3829:C3829"/>
    <mergeCell ref="D3829:F3829"/>
    <mergeCell ref="H3829:I3829"/>
    <mergeCell ref="J3829:K3829"/>
    <mergeCell ref="H3830:K3830"/>
    <mergeCell ref="A3831:D3831"/>
    <mergeCell ref="H3831:K3831"/>
    <mergeCell ref="H3832:L3832"/>
    <mergeCell ref="A3833:L3833"/>
    <mergeCell ref="A3834:C3834"/>
    <mergeCell ref="D3834:F3834"/>
    <mergeCell ref="H3834:I3834"/>
    <mergeCell ref="J3834:K3834"/>
    <mergeCell ref="B3835:C3835"/>
    <mergeCell ref="D3835:F3835"/>
    <mergeCell ref="H3835:I3835"/>
    <mergeCell ref="J3835:K3835"/>
    <mergeCell ref="B3836:C3836"/>
    <mergeCell ref="D3836:F3836"/>
    <mergeCell ref="H3836:I3836"/>
    <mergeCell ref="J3836:K3836"/>
    <mergeCell ref="B3837:C3837"/>
    <mergeCell ref="D3837:F3837"/>
    <mergeCell ref="H3837:I3837"/>
    <mergeCell ref="J3837:K3837"/>
    <mergeCell ref="B3838:C3838"/>
    <mergeCell ref="D3838:F3838"/>
    <mergeCell ref="H3838:I3838"/>
    <mergeCell ref="J3838:K3838"/>
    <mergeCell ref="B3839:C3839"/>
    <mergeCell ref="D3839:F3839"/>
    <mergeCell ref="H3839:I3839"/>
    <mergeCell ref="J3839:K3839"/>
    <mergeCell ref="H3840:K3840"/>
    <mergeCell ref="A3841:C3841"/>
    <mergeCell ref="D3841:F3841"/>
    <mergeCell ref="H3841:I3841"/>
    <mergeCell ref="J3841:K3841"/>
    <mergeCell ref="B3842:C3842"/>
    <mergeCell ref="D3842:F3842"/>
    <mergeCell ref="H3842:I3842"/>
    <mergeCell ref="J3842:K3842"/>
    <mergeCell ref="B3843:C3843"/>
    <mergeCell ref="D3843:F3843"/>
    <mergeCell ref="H3843:I3843"/>
    <mergeCell ref="J3843:K3843"/>
    <mergeCell ref="H3844:K3844"/>
    <mergeCell ref="A3845:C3845"/>
    <mergeCell ref="D3845:F3845"/>
    <mergeCell ref="H3845:I3845"/>
    <mergeCell ref="J3845:K3845"/>
    <mergeCell ref="B3846:C3846"/>
    <mergeCell ref="D3846:F3846"/>
    <mergeCell ref="H3846:I3846"/>
    <mergeCell ref="J3846:K3846"/>
    <mergeCell ref="B3847:C3847"/>
    <mergeCell ref="D3847:F3847"/>
    <mergeCell ref="H3847:I3847"/>
    <mergeCell ref="J3847:K3847"/>
    <mergeCell ref="B3848:C3848"/>
    <mergeCell ref="D3848:F3848"/>
    <mergeCell ref="H3848:I3848"/>
    <mergeCell ref="J3848:K3848"/>
    <mergeCell ref="B3849:C3849"/>
    <mergeCell ref="D3849:F3849"/>
    <mergeCell ref="H3849:I3849"/>
    <mergeCell ref="J3849:K3849"/>
    <mergeCell ref="H3850:K3850"/>
    <mergeCell ref="H3851:K3851"/>
    <mergeCell ref="H3853:L3853"/>
    <mergeCell ref="A3854:L3854"/>
    <mergeCell ref="A3855:C3855"/>
    <mergeCell ref="D3855:F3855"/>
    <mergeCell ref="H3855:I3855"/>
    <mergeCell ref="J3855:K3855"/>
    <mergeCell ref="B3856:C3856"/>
    <mergeCell ref="D3856:F3856"/>
    <mergeCell ref="H3856:I3856"/>
    <mergeCell ref="J3856:K3856"/>
    <mergeCell ref="B3857:C3857"/>
    <mergeCell ref="D3857:F3857"/>
    <mergeCell ref="H3857:I3857"/>
    <mergeCell ref="J3857:K3857"/>
    <mergeCell ref="H3858:K3858"/>
    <mergeCell ref="H3859:K3859"/>
    <mergeCell ref="H3861:L3861"/>
    <mergeCell ref="A3862:L3862"/>
    <mergeCell ref="A3863:C3863"/>
    <mergeCell ref="D3863:F3863"/>
    <mergeCell ref="H3863:I3863"/>
    <mergeCell ref="J3863:K3863"/>
    <mergeCell ref="B3864:C3864"/>
    <mergeCell ref="D3864:F3864"/>
    <mergeCell ref="H3864:I3864"/>
    <mergeCell ref="J3864:K3864"/>
    <mergeCell ref="H3865:K3865"/>
    <mergeCell ref="A3866:C3866"/>
    <mergeCell ref="D3866:F3866"/>
    <mergeCell ref="H3866:I3866"/>
    <mergeCell ref="J3866:K3866"/>
    <mergeCell ref="B3867:C3867"/>
    <mergeCell ref="D3867:F3867"/>
    <mergeCell ref="H3867:I3867"/>
    <mergeCell ref="J3867:K3867"/>
    <mergeCell ref="B3868:C3868"/>
    <mergeCell ref="D3868:F3868"/>
    <mergeCell ref="H3868:I3868"/>
    <mergeCell ref="J3868:K3868"/>
    <mergeCell ref="H3869:K3869"/>
    <mergeCell ref="H3870:K3870"/>
    <mergeCell ref="H3871:L3871"/>
    <mergeCell ref="A3872:L3872"/>
    <mergeCell ref="A3873:C3873"/>
    <mergeCell ref="D3873:F3873"/>
    <mergeCell ref="H3873:I3873"/>
    <mergeCell ref="J3873:K3873"/>
    <mergeCell ref="B3874:C3874"/>
    <mergeCell ref="D3874:F3874"/>
    <mergeCell ref="H3874:I3874"/>
    <mergeCell ref="J3874:K3874"/>
    <mergeCell ref="H3875:K3875"/>
    <mergeCell ref="A3876:C3876"/>
    <mergeCell ref="D3876:F3876"/>
    <mergeCell ref="H3876:I3876"/>
    <mergeCell ref="J3876:K3876"/>
    <mergeCell ref="B3877:C3877"/>
    <mergeCell ref="D3877:F3877"/>
    <mergeCell ref="H3877:I3877"/>
    <mergeCell ref="J3877:K3877"/>
    <mergeCell ref="B3878:C3878"/>
    <mergeCell ref="D3878:F3878"/>
    <mergeCell ref="H3878:I3878"/>
    <mergeCell ref="J3878:K3878"/>
    <mergeCell ref="H3879:K3879"/>
    <mergeCell ref="H3880:K3880"/>
    <mergeCell ref="H3881:L3881"/>
    <mergeCell ref="A3882:L3882"/>
    <mergeCell ref="A3883:C3883"/>
    <mergeCell ref="D3883:F3883"/>
    <mergeCell ref="H3883:I3883"/>
    <mergeCell ref="J3883:K3883"/>
    <mergeCell ref="B3884:C3884"/>
    <mergeCell ref="D3884:F3884"/>
    <mergeCell ref="H3884:I3884"/>
    <mergeCell ref="J3884:K3884"/>
    <mergeCell ref="H3885:K3885"/>
    <mergeCell ref="A3886:C3886"/>
    <mergeCell ref="D3886:F3886"/>
    <mergeCell ref="H3886:I3886"/>
    <mergeCell ref="J3886:K3886"/>
    <mergeCell ref="B3887:C3887"/>
    <mergeCell ref="D3887:F3887"/>
    <mergeCell ref="H3887:I3887"/>
    <mergeCell ref="J3887:K3887"/>
    <mergeCell ref="B3888:C3888"/>
    <mergeCell ref="D3888:F3888"/>
    <mergeCell ref="H3888:I3888"/>
    <mergeCell ref="J3888:K3888"/>
    <mergeCell ref="H3889:K3889"/>
    <mergeCell ref="H3890:K3890"/>
    <mergeCell ref="H3891:L3891"/>
    <mergeCell ref="A3892:L3892"/>
    <mergeCell ref="A3893:C3893"/>
    <mergeCell ref="D3893:F3893"/>
    <mergeCell ref="H3893:I3893"/>
    <mergeCell ref="J3893:K3893"/>
    <mergeCell ref="B3894:C3894"/>
    <mergeCell ref="D3894:F3894"/>
    <mergeCell ref="H3894:I3894"/>
    <mergeCell ref="J3894:K3894"/>
    <mergeCell ref="B3895:C3895"/>
    <mergeCell ref="D3895:F3895"/>
    <mergeCell ref="H3895:I3895"/>
    <mergeCell ref="J3895:K3895"/>
    <mergeCell ref="H3896:K3896"/>
    <mergeCell ref="A3897:C3897"/>
    <mergeCell ref="D3897:F3897"/>
    <mergeCell ref="H3897:I3897"/>
    <mergeCell ref="J3897:K3897"/>
    <mergeCell ref="B3898:C3898"/>
    <mergeCell ref="D3898:F3898"/>
    <mergeCell ref="H3898:I3898"/>
    <mergeCell ref="J3898:K3898"/>
    <mergeCell ref="B3899:C3899"/>
    <mergeCell ref="D3899:F3899"/>
    <mergeCell ref="H3899:I3899"/>
    <mergeCell ref="J3899:K3899"/>
    <mergeCell ref="H3900:K3900"/>
    <mergeCell ref="H3901:K3901"/>
    <mergeCell ref="H3902:L3902"/>
    <mergeCell ref="A3903:L3903"/>
    <mergeCell ref="A3904:C3904"/>
    <mergeCell ref="D3904:F3904"/>
    <mergeCell ref="H3904:I3904"/>
    <mergeCell ref="J3904:K3904"/>
    <mergeCell ref="B3905:C3905"/>
    <mergeCell ref="D3905:F3905"/>
    <mergeCell ref="H3905:I3905"/>
    <mergeCell ref="J3905:K3905"/>
    <mergeCell ref="B3906:C3906"/>
    <mergeCell ref="D3906:F3906"/>
    <mergeCell ref="H3906:I3906"/>
    <mergeCell ref="J3906:K3906"/>
    <mergeCell ref="H3907:K3907"/>
    <mergeCell ref="A3908:C3908"/>
    <mergeCell ref="D3908:F3908"/>
    <mergeCell ref="H3908:I3908"/>
    <mergeCell ref="J3908:K3908"/>
    <mergeCell ref="B3909:C3909"/>
    <mergeCell ref="D3909:F3909"/>
    <mergeCell ref="H3909:I3909"/>
    <mergeCell ref="J3909:K3909"/>
    <mergeCell ref="B3910:C3910"/>
    <mergeCell ref="D3910:F3910"/>
    <mergeCell ref="H3910:I3910"/>
    <mergeCell ref="J3910:K3910"/>
    <mergeCell ref="H3911:K3911"/>
    <mergeCell ref="H3912:K3912"/>
    <mergeCell ref="H3913:L3913"/>
    <mergeCell ref="A3914:L3914"/>
    <mergeCell ref="A3915:C3915"/>
    <mergeCell ref="D3915:F3915"/>
    <mergeCell ref="H3915:I3915"/>
    <mergeCell ref="J3915:K3915"/>
    <mergeCell ref="B3916:C3916"/>
    <mergeCell ref="D3916:F3916"/>
    <mergeCell ref="H3916:I3916"/>
    <mergeCell ref="J3916:K3916"/>
    <mergeCell ref="B3917:C3917"/>
    <mergeCell ref="D3917:F3917"/>
    <mergeCell ref="H3917:I3917"/>
    <mergeCell ref="J3917:K3917"/>
    <mergeCell ref="H3918:K3918"/>
    <mergeCell ref="A3919:C3919"/>
    <mergeCell ref="D3919:F3919"/>
    <mergeCell ref="H3919:I3919"/>
    <mergeCell ref="J3919:K3919"/>
    <mergeCell ref="B3920:C3920"/>
    <mergeCell ref="D3920:F3920"/>
    <mergeCell ref="H3920:I3920"/>
    <mergeCell ref="J3920:K3920"/>
    <mergeCell ref="B3921:C3921"/>
    <mergeCell ref="D3921:F3921"/>
    <mergeCell ref="H3921:I3921"/>
    <mergeCell ref="J3921:K3921"/>
    <mergeCell ref="H3922:K3922"/>
    <mergeCell ref="H3923:K3923"/>
    <mergeCell ref="H3924:L3924"/>
    <mergeCell ref="A3925:L3925"/>
    <mergeCell ref="A3926:C3926"/>
    <mergeCell ref="D3926:F3926"/>
    <mergeCell ref="H3926:I3926"/>
    <mergeCell ref="J3926:K3926"/>
    <mergeCell ref="B3927:C3927"/>
    <mergeCell ref="D3927:F3927"/>
    <mergeCell ref="H3927:I3927"/>
    <mergeCell ref="J3927:K3927"/>
    <mergeCell ref="H3928:K3928"/>
    <mergeCell ref="A3929:C3929"/>
    <mergeCell ref="D3929:F3929"/>
    <mergeCell ref="H3929:I3929"/>
    <mergeCell ref="J3929:K3929"/>
    <mergeCell ref="B3930:C3930"/>
    <mergeCell ref="D3930:F3930"/>
    <mergeCell ref="H3930:I3930"/>
    <mergeCell ref="J3930:K3930"/>
    <mergeCell ref="B3931:C3931"/>
    <mergeCell ref="D3931:F3931"/>
    <mergeCell ref="H3931:I3931"/>
    <mergeCell ref="J3931:K3931"/>
    <mergeCell ref="H3932:K3932"/>
    <mergeCell ref="H3933:K3933"/>
    <mergeCell ref="H3935:L3935"/>
    <mergeCell ref="A3936:L3936"/>
    <mergeCell ref="A3937:C3937"/>
    <mergeCell ref="D3937:F3937"/>
    <mergeCell ref="H3937:I3937"/>
    <mergeCell ref="J3937:K3937"/>
    <mergeCell ref="B3938:C3938"/>
    <mergeCell ref="D3938:F3938"/>
    <mergeCell ref="H3938:I3938"/>
    <mergeCell ref="J3938:K3938"/>
    <mergeCell ref="H3939:K3939"/>
    <mergeCell ref="A3940:C3940"/>
    <mergeCell ref="D3940:F3940"/>
    <mergeCell ref="H3940:I3940"/>
    <mergeCell ref="J3940:K3940"/>
    <mergeCell ref="B3941:C3941"/>
    <mergeCell ref="D3941:F3941"/>
    <mergeCell ref="H3941:I3941"/>
    <mergeCell ref="J3941:K3941"/>
    <mergeCell ref="B3942:C3942"/>
    <mergeCell ref="D3942:F3942"/>
    <mergeCell ref="H3942:I3942"/>
    <mergeCell ref="J3942:K3942"/>
    <mergeCell ref="H3943:K3943"/>
    <mergeCell ref="H3944:K3944"/>
    <mergeCell ref="H3945:L3945"/>
    <mergeCell ref="A3946:L3946"/>
    <mergeCell ref="A3947:C3947"/>
    <mergeCell ref="D3947:F3947"/>
    <mergeCell ref="H3947:I3947"/>
    <mergeCell ref="J3947:K3947"/>
    <mergeCell ref="B3948:C3948"/>
    <mergeCell ref="D3948:F3948"/>
    <mergeCell ref="H3948:I3948"/>
    <mergeCell ref="J3948:K3948"/>
    <mergeCell ref="H3949:K3949"/>
    <mergeCell ref="A3950:C3950"/>
    <mergeCell ref="D3950:F3950"/>
    <mergeCell ref="H3950:I3950"/>
    <mergeCell ref="J3950:K3950"/>
    <mergeCell ref="B3951:C3951"/>
    <mergeCell ref="D3951:F3951"/>
    <mergeCell ref="H3951:I3951"/>
    <mergeCell ref="J3951:K3951"/>
    <mergeCell ref="B3952:C3952"/>
    <mergeCell ref="D3952:F3952"/>
    <mergeCell ref="H3952:I3952"/>
    <mergeCell ref="J3952:K3952"/>
    <mergeCell ref="H3953:K3953"/>
    <mergeCell ref="H3954:K3954"/>
    <mergeCell ref="H3955:L3955"/>
    <mergeCell ref="A3956:L3956"/>
    <mergeCell ref="A3957:C3957"/>
    <mergeCell ref="D3957:F3957"/>
    <mergeCell ref="H3957:I3957"/>
    <mergeCell ref="J3957:K3957"/>
    <mergeCell ref="B3958:C3958"/>
    <mergeCell ref="D3958:F3958"/>
    <mergeCell ref="H3958:I3958"/>
    <mergeCell ref="J3958:K3958"/>
    <mergeCell ref="H3959:K3959"/>
    <mergeCell ref="A3960:C3960"/>
    <mergeCell ref="D3960:F3960"/>
    <mergeCell ref="H3960:I3960"/>
    <mergeCell ref="J3960:K3960"/>
    <mergeCell ref="B3961:C3961"/>
    <mergeCell ref="D3961:F3961"/>
    <mergeCell ref="H3961:I3961"/>
    <mergeCell ref="J3961:K3961"/>
    <mergeCell ref="B3962:C3962"/>
    <mergeCell ref="D3962:F3962"/>
    <mergeCell ref="H3962:I3962"/>
    <mergeCell ref="J3962:K3962"/>
    <mergeCell ref="H3963:K3963"/>
    <mergeCell ref="H3964:K3964"/>
    <mergeCell ref="H3965:L3965"/>
    <mergeCell ref="A3966:L3966"/>
    <mergeCell ref="A3967:C3967"/>
    <mergeCell ref="D3967:F3967"/>
    <mergeCell ref="H3967:I3967"/>
    <mergeCell ref="J3967:K3967"/>
    <mergeCell ref="B3968:C3968"/>
    <mergeCell ref="D3968:F3968"/>
    <mergeCell ref="H3968:I3968"/>
    <mergeCell ref="J3968:K3968"/>
    <mergeCell ref="B3969:C3969"/>
    <mergeCell ref="D3969:F3969"/>
    <mergeCell ref="H3969:I3969"/>
    <mergeCell ref="J3969:K3969"/>
    <mergeCell ref="H3970:K3970"/>
    <mergeCell ref="A3971:C3971"/>
    <mergeCell ref="D3971:F3971"/>
    <mergeCell ref="H3971:I3971"/>
    <mergeCell ref="J3971:K3971"/>
    <mergeCell ref="B3972:C3972"/>
    <mergeCell ref="D3972:F3972"/>
    <mergeCell ref="H3972:I3972"/>
    <mergeCell ref="J3972:K3972"/>
    <mergeCell ref="B3973:C3973"/>
    <mergeCell ref="D3973:F3973"/>
    <mergeCell ref="H3973:I3973"/>
    <mergeCell ref="J3973:K3973"/>
    <mergeCell ref="H3974:K3974"/>
    <mergeCell ref="A3975:C3975"/>
    <mergeCell ref="D3975:F3975"/>
    <mergeCell ref="H3975:I3975"/>
    <mergeCell ref="J3975:K3975"/>
    <mergeCell ref="B3976:C3976"/>
    <mergeCell ref="D3976:F3976"/>
    <mergeCell ref="H3976:I3976"/>
    <mergeCell ref="J3976:K3976"/>
    <mergeCell ref="H3977:K3977"/>
    <mergeCell ref="H3978:K3978"/>
    <mergeCell ref="H3980:L3980"/>
    <mergeCell ref="A3981:L3981"/>
    <mergeCell ref="A3982:C3982"/>
    <mergeCell ref="D3982:F3982"/>
    <mergeCell ref="H3982:I3982"/>
    <mergeCell ref="J3982:K3982"/>
    <mergeCell ref="B3983:C3983"/>
    <mergeCell ref="D3983:F3983"/>
    <mergeCell ref="H3983:I3983"/>
    <mergeCell ref="J3983:K3983"/>
    <mergeCell ref="H3984:K3984"/>
    <mergeCell ref="A3985:C3985"/>
    <mergeCell ref="D3985:F3985"/>
    <mergeCell ref="H3985:I3985"/>
    <mergeCell ref="J3985:K3985"/>
    <mergeCell ref="B3986:C3986"/>
    <mergeCell ref="D3986:F3986"/>
    <mergeCell ref="H3986:I3986"/>
    <mergeCell ref="J3986:K3986"/>
    <mergeCell ref="B3987:C3987"/>
    <mergeCell ref="D3987:F3987"/>
    <mergeCell ref="H3987:I3987"/>
    <mergeCell ref="J3987:K3987"/>
    <mergeCell ref="H3988:K3988"/>
    <mergeCell ref="A3989:C3989"/>
    <mergeCell ref="D3989:F3989"/>
    <mergeCell ref="H3989:I3989"/>
    <mergeCell ref="J3989:K3989"/>
    <mergeCell ref="B3990:C3990"/>
    <mergeCell ref="D3990:F3990"/>
    <mergeCell ref="H3990:I3990"/>
    <mergeCell ref="J3990:K3990"/>
    <mergeCell ref="H3991:K3991"/>
    <mergeCell ref="H3992:K3992"/>
    <mergeCell ref="H3994:L3994"/>
    <mergeCell ref="A3995:L3995"/>
    <mergeCell ref="A3996:C3996"/>
    <mergeCell ref="D3996:F3996"/>
    <mergeCell ref="H3996:I3996"/>
    <mergeCell ref="J3996:K3996"/>
    <mergeCell ref="B3997:C3997"/>
    <mergeCell ref="D3997:F3997"/>
    <mergeCell ref="H3997:I3997"/>
    <mergeCell ref="J3997:K3997"/>
    <mergeCell ref="H3998:K3998"/>
    <mergeCell ref="A3999:C3999"/>
    <mergeCell ref="D3999:F3999"/>
    <mergeCell ref="H3999:I3999"/>
    <mergeCell ref="J3999:K3999"/>
    <mergeCell ref="B4000:C4000"/>
    <mergeCell ref="D4000:F4000"/>
    <mergeCell ref="H4000:I4000"/>
    <mergeCell ref="J4000:K4000"/>
    <mergeCell ref="B4001:C4001"/>
    <mergeCell ref="D4001:F4001"/>
    <mergeCell ref="H4001:I4001"/>
    <mergeCell ref="J4001:K4001"/>
    <mergeCell ref="H4002:K4002"/>
    <mergeCell ref="H4003:K4003"/>
    <mergeCell ref="H4004:L4004"/>
    <mergeCell ref="A4005:L4005"/>
    <mergeCell ref="A4006:C4006"/>
    <mergeCell ref="D4006:F4006"/>
    <mergeCell ref="H4006:I4006"/>
    <mergeCell ref="J4006:K4006"/>
    <mergeCell ref="B4007:C4007"/>
    <mergeCell ref="D4007:F4007"/>
    <mergeCell ref="H4007:I4007"/>
    <mergeCell ref="J4007:K4007"/>
    <mergeCell ref="H4008:K4008"/>
    <mergeCell ref="A4009:C4009"/>
    <mergeCell ref="D4009:F4009"/>
    <mergeCell ref="H4009:I4009"/>
    <mergeCell ref="J4009:K4009"/>
    <mergeCell ref="B4010:C4010"/>
    <mergeCell ref="D4010:F4010"/>
    <mergeCell ref="H4010:I4010"/>
    <mergeCell ref="J4010:K4010"/>
    <mergeCell ref="B4011:C4011"/>
    <mergeCell ref="D4011:F4011"/>
    <mergeCell ref="H4011:I4011"/>
    <mergeCell ref="J4011:K4011"/>
    <mergeCell ref="H4012:K4012"/>
    <mergeCell ref="A4013:D4013"/>
    <mergeCell ref="H4013:K4013"/>
    <mergeCell ref="H4014:L4014"/>
    <mergeCell ref="A4015:L4015"/>
    <mergeCell ref="A4016:C4016"/>
    <mergeCell ref="D4016:F4016"/>
    <mergeCell ref="H4016:I4016"/>
    <mergeCell ref="J4016:K4016"/>
    <mergeCell ref="B4017:C4017"/>
    <mergeCell ref="D4017:F4017"/>
    <mergeCell ref="H4017:I4017"/>
    <mergeCell ref="J4017:K4017"/>
    <mergeCell ref="H4018:K4018"/>
    <mergeCell ref="A4019:C4019"/>
    <mergeCell ref="D4019:F4019"/>
    <mergeCell ref="H4019:I4019"/>
    <mergeCell ref="J4019:K4019"/>
    <mergeCell ref="B4020:C4020"/>
    <mergeCell ref="D4020:F4020"/>
    <mergeCell ref="H4020:I4020"/>
    <mergeCell ref="J4020:K4020"/>
    <mergeCell ref="B4021:C4021"/>
    <mergeCell ref="D4021:F4021"/>
    <mergeCell ref="H4021:I4021"/>
    <mergeCell ref="J4021:K4021"/>
    <mergeCell ref="H4022:K4022"/>
    <mergeCell ref="H4023:K4023"/>
    <mergeCell ref="H4025:L4025"/>
    <mergeCell ref="A4026:L4026"/>
    <mergeCell ref="A4027:C4027"/>
    <mergeCell ref="D4027:F4027"/>
    <mergeCell ref="H4027:I4027"/>
    <mergeCell ref="J4027:K4027"/>
    <mergeCell ref="B4028:C4028"/>
    <mergeCell ref="D4028:F4028"/>
    <mergeCell ref="H4028:I4028"/>
    <mergeCell ref="J4028:K4028"/>
    <mergeCell ref="H4029:K4029"/>
    <mergeCell ref="A4030:C4030"/>
    <mergeCell ref="D4030:F4030"/>
    <mergeCell ref="H4030:I4030"/>
    <mergeCell ref="J4030:K4030"/>
    <mergeCell ref="B4031:C4031"/>
    <mergeCell ref="D4031:F4031"/>
    <mergeCell ref="H4031:I4031"/>
    <mergeCell ref="J4031:K4031"/>
    <mergeCell ref="B4032:C4032"/>
    <mergeCell ref="D4032:F4032"/>
    <mergeCell ref="H4032:I4032"/>
    <mergeCell ref="J4032:K4032"/>
    <mergeCell ref="H4033:K4033"/>
    <mergeCell ref="H4034:K4034"/>
    <mergeCell ref="H4036:L4036"/>
    <mergeCell ref="A4037:L4037"/>
    <mergeCell ref="A4038:C4038"/>
    <mergeCell ref="D4038:F4038"/>
    <mergeCell ref="H4038:I4038"/>
    <mergeCell ref="J4038:K4038"/>
    <mergeCell ref="B4039:C4039"/>
    <mergeCell ref="D4039:F4039"/>
    <mergeCell ref="H4039:I4039"/>
    <mergeCell ref="J4039:K4039"/>
    <mergeCell ref="H4040:K4040"/>
    <mergeCell ref="A4041:C4041"/>
    <mergeCell ref="D4041:F4041"/>
    <mergeCell ref="H4041:I4041"/>
    <mergeCell ref="J4041:K4041"/>
    <mergeCell ref="B4042:C4042"/>
    <mergeCell ref="D4042:F4042"/>
    <mergeCell ref="H4042:I4042"/>
    <mergeCell ref="J4042:K4042"/>
    <mergeCell ref="B4043:C4043"/>
    <mergeCell ref="D4043:F4043"/>
    <mergeCell ref="H4043:I4043"/>
    <mergeCell ref="J4043:K4043"/>
    <mergeCell ref="H4044:K4044"/>
    <mergeCell ref="H4045:K4045"/>
    <mergeCell ref="H4046:L4046"/>
    <mergeCell ref="A4047:L4047"/>
    <mergeCell ref="A4048:C4048"/>
    <mergeCell ref="D4048:F4048"/>
    <mergeCell ref="H4048:I4048"/>
    <mergeCell ref="J4048:K4048"/>
    <mergeCell ref="B4049:C4049"/>
    <mergeCell ref="D4049:F4049"/>
    <mergeCell ref="H4049:I4049"/>
    <mergeCell ref="J4049:K4049"/>
    <mergeCell ref="H4050:K4050"/>
    <mergeCell ref="A4051:C4051"/>
    <mergeCell ref="D4051:F4051"/>
    <mergeCell ref="H4051:I4051"/>
    <mergeCell ref="J4051:K4051"/>
    <mergeCell ref="B4052:C4052"/>
    <mergeCell ref="D4052:F4052"/>
    <mergeCell ref="H4052:I4052"/>
    <mergeCell ref="J4052:K4052"/>
    <mergeCell ref="B4053:C4053"/>
    <mergeCell ref="D4053:F4053"/>
    <mergeCell ref="H4053:I4053"/>
    <mergeCell ref="J4053:K4053"/>
    <mergeCell ref="H4054:K4054"/>
    <mergeCell ref="H4055:K4055"/>
    <mergeCell ref="H4057:L4057"/>
    <mergeCell ref="A4058:L4058"/>
    <mergeCell ref="A4059:C4059"/>
    <mergeCell ref="D4059:F4059"/>
    <mergeCell ref="H4059:I4059"/>
    <mergeCell ref="J4059:K4059"/>
    <mergeCell ref="B4060:C4060"/>
    <mergeCell ref="D4060:F4060"/>
    <mergeCell ref="H4060:I4060"/>
    <mergeCell ref="J4060:K4060"/>
    <mergeCell ref="H4061:K4061"/>
    <mergeCell ref="A4062:C4062"/>
    <mergeCell ref="D4062:F4062"/>
    <mergeCell ref="H4062:I4062"/>
    <mergeCell ref="J4062:K4062"/>
    <mergeCell ref="B4063:C4063"/>
    <mergeCell ref="D4063:F4063"/>
    <mergeCell ref="H4063:I4063"/>
    <mergeCell ref="J4063:K4063"/>
    <mergeCell ref="B4064:C4064"/>
    <mergeCell ref="D4064:F4064"/>
    <mergeCell ref="H4064:I4064"/>
    <mergeCell ref="J4064:K4064"/>
    <mergeCell ref="H4065:K4065"/>
    <mergeCell ref="H4066:K4066"/>
    <mergeCell ref="H4068:L4068"/>
    <mergeCell ref="A4069:L4069"/>
    <mergeCell ref="A4070:C4070"/>
    <mergeCell ref="D4070:F4070"/>
    <mergeCell ref="H4070:I4070"/>
    <mergeCell ref="J4070:K4070"/>
    <mergeCell ref="B4071:C4071"/>
    <mergeCell ref="D4071:F4071"/>
    <mergeCell ref="H4071:I4071"/>
    <mergeCell ref="J4071:K4071"/>
    <mergeCell ref="H4072:K4072"/>
    <mergeCell ref="A4073:C4073"/>
    <mergeCell ref="D4073:F4073"/>
    <mergeCell ref="H4073:I4073"/>
    <mergeCell ref="J4073:K4073"/>
    <mergeCell ref="B4074:C4074"/>
    <mergeCell ref="D4074:F4074"/>
    <mergeCell ref="H4074:I4074"/>
    <mergeCell ref="J4074:K4074"/>
    <mergeCell ref="B4075:C4075"/>
    <mergeCell ref="D4075:F4075"/>
    <mergeCell ref="H4075:I4075"/>
    <mergeCell ref="J4075:K4075"/>
    <mergeCell ref="H4076:K4076"/>
    <mergeCell ref="H4077:K4077"/>
    <mergeCell ref="H4078:L4078"/>
    <mergeCell ref="A4079:L4079"/>
    <mergeCell ref="A4080:C4080"/>
    <mergeCell ref="D4080:F4080"/>
    <mergeCell ref="H4080:I4080"/>
    <mergeCell ref="J4080:K4080"/>
    <mergeCell ref="B4081:C4081"/>
    <mergeCell ref="D4081:F4081"/>
    <mergeCell ref="H4081:I4081"/>
    <mergeCell ref="J4081:K4081"/>
    <mergeCell ref="H4082:K4082"/>
    <mergeCell ref="A4083:C4083"/>
    <mergeCell ref="D4083:F4083"/>
    <mergeCell ref="H4083:I4083"/>
    <mergeCell ref="J4083:K4083"/>
    <mergeCell ref="B4084:C4084"/>
    <mergeCell ref="D4084:F4084"/>
    <mergeCell ref="H4084:I4084"/>
    <mergeCell ref="J4084:K4084"/>
    <mergeCell ref="B4085:C4085"/>
    <mergeCell ref="D4085:F4085"/>
    <mergeCell ref="H4085:I4085"/>
    <mergeCell ref="J4085:K4085"/>
    <mergeCell ref="H4086:K4086"/>
    <mergeCell ref="H4087:K4087"/>
    <mergeCell ref="H4089:L4089"/>
    <mergeCell ref="A4090:L4090"/>
    <mergeCell ref="A4091:C4091"/>
    <mergeCell ref="D4091:F4091"/>
    <mergeCell ref="H4091:I4091"/>
    <mergeCell ref="J4091:K4091"/>
    <mergeCell ref="B4092:C4092"/>
    <mergeCell ref="D4092:F4092"/>
    <mergeCell ref="H4092:I4092"/>
    <mergeCell ref="J4092:K4092"/>
    <mergeCell ref="H4093:K4093"/>
    <mergeCell ref="A4094:C4094"/>
    <mergeCell ref="D4094:F4094"/>
    <mergeCell ref="H4094:I4094"/>
    <mergeCell ref="J4094:K4094"/>
    <mergeCell ref="B4095:C4095"/>
    <mergeCell ref="D4095:F4095"/>
    <mergeCell ref="H4095:I4095"/>
    <mergeCell ref="J4095:K4095"/>
    <mergeCell ref="B4096:C4096"/>
    <mergeCell ref="D4096:F4096"/>
    <mergeCell ref="H4096:I4096"/>
    <mergeCell ref="J4096:K4096"/>
    <mergeCell ref="H4097:K4097"/>
    <mergeCell ref="H4098:K4098"/>
    <mergeCell ref="H4100:L4100"/>
    <mergeCell ref="A4101:L4101"/>
    <mergeCell ref="A4102:C4102"/>
    <mergeCell ref="D4102:F4102"/>
    <mergeCell ref="H4102:I4102"/>
    <mergeCell ref="J4102:K4102"/>
    <mergeCell ref="B4103:C4103"/>
    <mergeCell ref="D4103:F4103"/>
    <mergeCell ref="H4103:I4103"/>
    <mergeCell ref="J4103:K4103"/>
    <mergeCell ref="H4104:K4104"/>
    <mergeCell ref="A4105:C4105"/>
    <mergeCell ref="D4105:F4105"/>
    <mergeCell ref="H4105:I4105"/>
    <mergeCell ref="J4105:K4105"/>
    <mergeCell ref="B4106:C4106"/>
    <mergeCell ref="D4106:F4106"/>
    <mergeCell ref="H4106:I4106"/>
    <mergeCell ref="J4106:K4106"/>
    <mergeCell ref="B4107:C4107"/>
    <mergeCell ref="D4107:F4107"/>
    <mergeCell ref="H4107:I4107"/>
    <mergeCell ref="J4107:K4107"/>
    <mergeCell ref="H4108:K4108"/>
    <mergeCell ref="H4109:K4109"/>
    <mergeCell ref="H4111:L4111"/>
    <mergeCell ref="A4112:L4112"/>
    <mergeCell ref="A4113:C4113"/>
    <mergeCell ref="D4113:F4113"/>
    <mergeCell ref="H4113:I4113"/>
    <mergeCell ref="J4113:K4113"/>
    <mergeCell ref="B4114:C4114"/>
    <mergeCell ref="D4114:F4114"/>
    <mergeCell ref="H4114:I4114"/>
    <mergeCell ref="J4114:K4114"/>
    <mergeCell ref="H4115:K4115"/>
    <mergeCell ref="A4116:C4116"/>
    <mergeCell ref="D4116:F4116"/>
    <mergeCell ref="H4116:I4116"/>
    <mergeCell ref="J4116:K4116"/>
    <mergeCell ref="B4117:C4117"/>
    <mergeCell ref="D4117:F4117"/>
    <mergeCell ref="H4117:I4117"/>
    <mergeCell ref="J4117:K4117"/>
    <mergeCell ref="B4118:C4118"/>
    <mergeCell ref="D4118:F4118"/>
    <mergeCell ref="H4118:I4118"/>
    <mergeCell ref="J4118:K4118"/>
    <mergeCell ref="H4119:K4119"/>
    <mergeCell ref="A4120:D4120"/>
    <mergeCell ref="H4120:K4120"/>
    <mergeCell ref="H4121:L4121"/>
    <mergeCell ref="A4122:L4122"/>
    <mergeCell ref="A4123:C4123"/>
    <mergeCell ref="D4123:F4123"/>
    <mergeCell ref="H4123:I4123"/>
    <mergeCell ref="J4123:K4123"/>
    <mergeCell ref="B4124:C4124"/>
    <mergeCell ref="D4124:F4124"/>
    <mergeCell ref="H4124:I4124"/>
    <mergeCell ref="J4124:K4124"/>
    <mergeCell ref="B4125:C4125"/>
    <mergeCell ref="D4125:F4125"/>
    <mergeCell ref="H4125:I4125"/>
    <mergeCell ref="J4125:K4125"/>
    <mergeCell ref="H4126:K4126"/>
    <mergeCell ref="A4127:C4127"/>
    <mergeCell ref="D4127:F4127"/>
    <mergeCell ref="H4127:I4127"/>
    <mergeCell ref="J4127:K4127"/>
    <mergeCell ref="B4128:C4128"/>
    <mergeCell ref="D4128:F4128"/>
    <mergeCell ref="H4128:I4128"/>
    <mergeCell ref="J4128:K4128"/>
    <mergeCell ref="H4129:K4129"/>
    <mergeCell ref="H4130:K4130"/>
    <mergeCell ref="H4132:L4132"/>
    <mergeCell ref="A4133:L4133"/>
    <mergeCell ref="A4134:C4134"/>
    <mergeCell ref="D4134:F4134"/>
    <mergeCell ref="H4134:I4134"/>
    <mergeCell ref="J4134:K4134"/>
    <mergeCell ref="B4135:C4135"/>
    <mergeCell ref="D4135:F4135"/>
    <mergeCell ref="H4135:I4135"/>
    <mergeCell ref="J4135:K4135"/>
    <mergeCell ref="H4136:K4136"/>
    <mergeCell ref="A4137:C4137"/>
    <mergeCell ref="D4137:F4137"/>
    <mergeCell ref="H4137:I4137"/>
    <mergeCell ref="J4137:K4137"/>
    <mergeCell ref="B4138:C4138"/>
    <mergeCell ref="D4138:F4138"/>
    <mergeCell ref="H4138:I4138"/>
    <mergeCell ref="J4138:K4138"/>
    <mergeCell ref="B4139:C4139"/>
    <mergeCell ref="D4139:F4139"/>
    <mergeCell ref="H4139:I4139"/>
    <mergeCell ref="J4139:K4139"/>
    <mergeCell ref="H4140:K4140"/>
    <mergeCell ref="H4141:K4141"/>
    <mergeCell ref="H4143:L4143"/>
    <mergeCell ref="A4144:L4144"/>
    <mergeCell ref="A4145:C4145"/>
    <mergeCell ref="D4145:F4145"/>
    <mergeCell ref="H4145:I4145"/>
    <mergeCell ref="J4145:K4145"/>
    <mergeCell ref="B4146:C4146"/>
    <mergeCell ref="D4146:F4146"/>
    <mergeCell ref="H4146:I4146"/>
    <mergeCell ref="J4146:K4146"/>
    <mergeCell ref="B4147:C4147"/>
    <mergeCell ref="D4147:F4147"/>
    <mergeCell ref="H4147:I4147"/>
    <mergeCell ref="J4147:K4147"/>
    <mergeCell ref="H4148:K4148"/>
    <mergeCell ref="A4149:C4149"/>
    <mergeCell ref="D4149:F4149"/>
    <mergeCell ref="H4149:I4149"/>
    <mergeCell ref="J4149:K4149"/>
    <mergeCell ref="B4150:C4150"/>
    <mergeCell ref="D4150:F4150"/>
    <mergeCell ref="H4150:I4150"/>
    <mergeCell ref="J4150:K4150"/>
    <mergeCell ref="B4151:C4151"/>
    <mergeCell ref="D4151:F4151"/>
    <mergeCell ref="H4151:I4151"/>
    <mergeCell ref="J4151:K4151"/>
    <mergeCell ref="H4152:K4152"/>
    <mergeCell ref="H4153:K4153"/>
    <mergeCell ref="H4154:L4154"/>
    <mergeCell ref="A4155:L4155"/>
    <mergeCell ref="A4156:C4156"/>
    <mergeCell ref="D4156:F4156"/>
    <mergeCell ref="H4156:I4156"/>
    <mergeCell ref="J4156:K4156"/>
    <mergeCell ref="B4157:C4157"/>
    <mergeCell ref="D4157:F4157"/>
    <mergeCell ref="H4157:I4157"/>
    <mergeCell ref="J4157:K4157"/>
    <mergeCell ref="B4158:C4158"/>
    <mergeCell ref="D4158:F4158"/>
    <mergeCell ref="H4158:I4158"/>
    <mergeCell ref="J4158:K4158"/>
    <mergeCell ref="H4159:K4159"/>
    <mergeCell ref="A4160:C4160"/>
    <mergeCell ref="D4160:F4160"/>
    <mergeCell ref="H4160:I4160"/>
    <mergeCell ref="J4160:K4160"/>
    <mergeCell ref="B4161:C4161"/>
    <mergeCell ref="D4161:F4161"/>
    <mergeCell ref="H4161:I4161"/>
    <mergeCell ref="J4161:K4161"/>
    <mergeCell ref="B4162:C4162"/>
    <mergeCell ref="D4162:F4162"/>
    <mergeCell ref="H4162:I4162"/>
    <mergeCell ref="J4162:K4162"/>
    <mergeCell ref="H4163:K4163"/>
    <mergeCell ref="H4164:K4164"/>
    <mergeCell ref="H4165:L4165"/>
    <mergeCell ref="A4166:L4166"/>
    <mergeCell ref="A4167:C4167"/>
    <mergeCell ref="D4167:F4167"/>
    <mergeCell ref="H4167:I4167"/>
    <mergeCell ref="J4167:K4167"/>
    <mergeCell ref="B4168:C4168"/>
    <mergeCell ref="D4168:F4168"/>
    <mergeCell ref="H4168:I4168"/>
    <mergeCell ref="J4168:K4168"/>
    <mergeCell ref="B4169:C4169"/>
    <mergeCell ref="D4169:F4169"/>
    <mergeCell ref="H4169:I4169"/>
    <mergeCell ref="J4169:K4169"/>
    <mergeCell ref="H4170:K4170"/>
    <mergeCell ref="A4171:C4171"/>
    <mergeCell ref="D4171:F4171"/>
    <mergeCell ref="H4171:I4171"/>
    <mergeCell ref="J4171:K4171"/>
    <mergeCell ref="B4172:C4172"/>
    <mergeCell ref="D4172:F4172"/>
    <mergeCell ref="H4172:I4172"/>
    <mergeCell ref="J4172:K4172"/>
    <mergeCell ref="B4173:C4173"/>
    <mergeCell ref="D4173:F4173"/>
    <mergeCell ref="H4173:I4173"/>
    <mergeCell ref="J4173:K4173"/>
    <mergeCell ref="H4174:K4174"/>
    <mergeCell ref="H4175:K4175"/>
    <mergeCell ref="H4176:L4176"/>
    <mergeCell ref="A4177:L4177"/>
    <mergeCell ref="A4178:C4178"/>
    <mergeCell ref="D4178:F4178"/>
    <mergeCell ref="H4178:I4178"/>
    <mergeCell ref="J4178:K4178"/>
    <mergeCell ref="B4179:C4179"/>
    <mergeCell ref="D4179:F4179"/>
    <mergeCell ref="H4179:I4179"/>
    <mergeCell ref="J4179:K4179"/>
    <mergeCell ref="B4180:C4180"/>
    <mergeCell ref="D4180:F4180"/>
    <mergeCell ref="H4180:I4180"/>
    <mergeCell ref="J4180:K4180"/>
    <mergeCell ref="H4181:K4181"/>
    <mergeCell ref="A4182:C4182"/>
    <mergeCell ref="D4182:F4182"/>
    <mergeCell ref="H4182:I4182"/>
    <mergeCell ref="J4182:K4182"/>
    <mergeCell ref="B4183:C4183"/>
    <mergeCell ref="D4183:F4183"/>
    <mergeCell ref="H4183:I4183"/>
    <mergeCell ref="J4183:K4183"/>
    <mergeCell ref="B4184:C4184"/>
    <mergeCell ref="D4184:F4184"/>
    <mergeCell ref="H4184:I4184"/>
    <mergeCell ref="J4184:K4184"/>
    <mergeCell ref="H4185:K4185"/>
    <mergeCell ref="H4186:K4186"/>
    <mergeCell ref="H4187:L4187"/>
    <mergeCell ref="A4188:L4188"/>
    <mergeCell ref="A4189:C4189"/>
    <mergeCell ref="D4189:F4189"/>
    <mergeCell ref="H4189:I4189"/>
    <mergeCell ref="J4189:K4189"/>
    <mergeCell ref="B4190:C4190"/>
    <mergeCell ref="D4190:F4190"/>
    <mergeCell ref="H4190:I4190"/>
    <mergeCell ref="J4190:K4190"/>
    <mergeCell ref="B4191:C4191"/>
    <mergeCell ref="D4191:F4191"/>
    <mergeCell ref="H4191:I4191"/>
    <mergeCell ref="J4191:K4191"/>
    <mergeCell ref="H4192:K4192"/>
    <mergeCell ref="A4193:C4193"/>
    <mergeCell ref="D4193:F4193"/>
    <mergeCell ref="H4193:I4193"/>
    <mergeCell ref="J4193:K4193"/>
    <mergeCell ref="B4194:C4194"/>
    <mergeCell ref="D4194:F4194"/>
    <mergeCell ref="H4194:I4194"/>
    <mergeCell ref="J4194:K4194"/>
    <mergeCell ref="B4195:C4195"/>
    <mergeCell ref="D4195:F4195"/>
    <mergeCell ref="H4195:I4195"/>
    <mergeCell ref="J4195:K4195"/>
    <mergeCell ref="H4196:K4196"/>
    <mergeCell ref="H4197:K4197"/>
    <mergeCell ref="H4198:L4198"/>
    <mergeCell ref="A4199:L4199"/>
    <mergeCell ref="A4200:C4200"/>
    <mergeCell ref="D4200:F4200"/>
    <mergeCell ref="H4200:I4200"/>
    <mergeCell ref="J4200:K4200"/>
    <mergeCell ref="B4201:C4201"/>
    <mergeCell ref="D4201:F4201"/>
    <mergeCell ref="H4201:I4201"/>
    <mergeCell ref="J4201:K4201"/>
    <mergeCell ref="B4202:C4202"/>
    <mergeCell ref="D4202:F4202"/>
    <mergeCell ref="H4202:I4202"/>
    <mergeCell ref="J4202:K4202"/>
    <mergeCell ref="B4203:C4203"/>
    <mergeCell ref="D4203:F4203"/>
    <mergeCell ref="H4203:I4203"/>
    <mergeCell ref="J4203:K4203"/>
    <mergeCell ref="B4204:C4204"/>
    <mergeCell ref="D4204:F4204"/>
    <mergeCell ref="H4204:I4204"/>
    <mergeCell ref="J4204:K4204"/>
    <mergeCell ref="H4205:K4205"/>
    <mergeCell ref="A4206:C4206"/>
    <mergeCell ref="D4206:F4206"/>
    <mergeCell ref="H4206:I4206"/>
    <mergeCell ref="J4206:K4206"/>
    <mergeCell ref="B4207:C4207"/>
    <mergeCell ref="D4207:F4207"/>
    <mergeCell ref="H4207:I4207"/>
    <mergeCell ref="J4207:K4207"/>
    <mergeCell ref="B4208:C4208"/>
    <mergeCell ref="D4208:F4208"/>
    <mergeCell ref="H4208:I4208"/>
    <mergeCell ref="J4208:K4208"/>
    <mergeCell ref="H4209:K4209"/>
    <mergeCell ref="H4210:K4210"/>
    <mergeCell ref="H4212:L4212"/>
    <mergeCell ref="A4213:L4213"/>
    <mergeCell ref="A4214:C4214"/>
    <mergeCell ref="D4214:F4214"/>
    <mergeCell ref="H4214:I4214"/>
    <mergeCell ref="J4214:K4214"/>
    <mergeCell ref="B4215:C4215"/>
    <mergeCell ref="D4215:F4215"/>
    <mergeCell ref="H4215:I4215"/>
    <mergeCell ref="J4215:K4215"/>
    <mergeCell ref="B4216:C4216"/>
    <mergeCell ref="D4216:F4216"/>
    <mergeCell ref="H4216:I4216"/>
    <mergeCell ref="J4216:K4216"/>
    <mergeCell ref="B4217:C4217"/>
    <mergeCell ref="D4217:F4217"/>
    <mergeCell ref="H4217:I4217"/>
    <mergeCell ref="J4217:K4217"/>
    <mergeCell ref="B4218:C4218"/>
    <mergeCell ref="D4218:F4218"/>
    <mergeCell ref="H4218:I4218"/>
    <mergeCell ref="J4218:K4218"/>
    <mergeCell ref="H4219:K4219"/>
    <mergeCell ref="A4220:C4220"/>
    <mergeCell ref="D4220:F4220"/>
    <mergeCell ref="H4220:I4220"/>
    <mergeCell ref="J4220:K4220"/>
    <mergeCell ref="B4221:C4221"/>
    <mergeCell ref="D4221:F4221"/>
    <mergeCell ref="H4221:I4221"/>
    <mergeCell ref="J4221:K4221"/>
    <mergeCell ref="B4222:C4222"/>
    <mergeCell ref="D4222:F4222"/>
    <mergeCell ref="H4222:I4222"/>
    <mergeCell ref="J4222:K4222"/>
    <mergeCell ref="H4223:K4223"/>
    <mergeCell ref="H4224:K4224"/>
    <mergeCell ref="H4226:L4226"/>
    <mergeCell ref="A4227:L4227"/>
    <mergeCell ref="A4228:C4228"/>
    <mergeCell ref="D4228:F4228"/>
    <mergeCell ref="H4228:I4228"/>
    <mergeCell ref="J4228:K4228"/>
    <mergeCell ref="B4229:C4229"/>
    <mergeCell ref="D4229:F4229"/>
    <mergeCell ref="H4229:I4229"/>
    <mergeCell ref="J4229:K4229"/>
    <mergeCell ref="B4230:C4230"/>
    <mergeCell ref="D4230:F4230"/>
    <mergeCell ref="H4230:I4230"/>
    <mergeCell ref="J4230:K4230"/>
    <mergeCell ref="B4231:C4231"/>
    <mergeCell ref="D4231:F4231"/>
    <mergeCell ref="H4231:I4231"/>
    <mergeCell ref="J4231:K4231"/>
    <mergeCell ref="B4232:C4232"/>
    <mergeCell ref="D4232:F4232"/>
    <mergeCell ref="H4232:I4232"/>
    <mergeCell ref="J4232:K4232"/>
    <mergeCell ref="H4233:K4233"/>
    <mergeCell ref="A4234:C4234"/>
    <mergeCell ref="D4234:F4234"/>
    <mergeCell ref="H4234:I4234"/>
    <mergeCell ref="J4234:K4234"/>
    <mergeCell ref="B4235:C4235"/>
    <mergeCell ref="D4235:F4235"/>
    <mergeCell ref="H4235:I4235"/>
    <mergeCell ref="J4235:K4235"/>
    <mergeCell ref="B4236:C4236"/>
    <mergeCell ref="D4236:F4236"/>
    <mergeCell ref="H4236:I4236"/>
    <mergeCell ref="J4236:K4236"/>
    <mergeCell ref="H4237:K4237"/>
    <mergeCell ref="H4238:K4238"/>
    <mergeCell ref="H4239:L4239"/>
    <mergeCell ref="A4240:L4240"/>
    <mergeCell ref="A4241:C4241"/>
    <mergeCell ref="D4241:F4241"/>
    <mergeCell ref="H4241:I4241"/>
    <mergeCell ref="J4241:K4241"/>
    <mergeCell ref="B4242:C4242"/>
    <mergeCell ref="D4242:F4242"/>
    <mergeCell ref="H4242:I4242"/>
    <mergeCell ref="J4242:K4242"/>
    <mergeCell ref="B4243:C4243"/>
    <mergeCell ref="D4243:F4243"/>
    <mergeCell ref="H4243:I4243"/>
    <mergeCell ref="J4243:K4243"/>
    <mergeCell ref="B4244:C4244"/>
    <mergeCell ref="D4244:F4244"/>
    <mergeCell ref="H4244:I4244"/>
    <mergeCell ref="J4244:K4244"/>
    <mergeCell ref="B4245:C4245"/>
    <mergeCell ref="D4245:F4245"/>
    <mergeCell ref="H4245:I4245"/>
    <mergeCell ref="J4245:K4245"/>
    <mergeCell ref="H4246:K4246"/>
    <mergeCell ref="A4247:C4247"/>
    <mergeCell ref="D4247:F4247"/>
    <mergeCell ref="H4247:I4247"/>
    <mergeCell ref="J4247:K4247"/>
    <mergeCell ref="B4248:C4248"/>
    <mergeCell ref="D4248:F4248"/>
    <mergeCell ref="H4248:I4248"/>
    <mergeCell ref="J4248:K4248"/>
    <mergeCell ref="B4249:C4249"/>
    <mergeCell ref="D4249:F4249"/>
    <mergeCell ref="H4249:I4249"/>
    <mergeCell ref="J4249:K4249"/>
    <mergeCell ref="H4250:K4250"/>
    <mergeCell ref="H4251:K4251"/>
    <mergeCell ref="H4252:L4252"/>
    <mergeCell ref="A4253:L4253"/>
    <mergeCell ref="A4254:C4254"/>
    <mergeCell ref="D4254:F4254"/>
    <mergeCell ref="H4254:I4254"/>
    <mergeCell ref="J4254:K4254"/>
    <mergeCell ref="B4255:C4255"/>
    <mergeCell ref="D4255:F4255"/>
    <mergeCell ref="H4255:I4255"/>
    <mergeCell ref="J4255:K4255"/>
    <mergeCell ref="B4256:C4256"/>
    <mergeCell ref="D4256:F4256"/>
    <mergeCell ref="H4256:I4256"/>
    <mergeCell ref="J4256:K4256"/>
    <mergeCell ref="B4257:C4257"/>
    <mergeCell ref="D4257:F4257"/>
    <mergeCell ref="H4257:I4257"/>
    <mergeCell ref="J4257:K4257"/>
    <mergeCell ref="B4258:C4258"/>
    <mergeCell ref="D4258:F4258"/>
    <mergeCell ref="H4258:I4258"/>
    <mergeCell ref="J4258:K4258"/>
    <mergeCell ref="H4259:K4259"/>
    <mergeCell ref="A4260:C4260"/>
    <mergeCell ref="D4260:F4260"/>
    <mergeCell ref="H4260:I4260"/>
    <mergeCell ref="J4260:K4260"/>
    <mergeCell ref="B4261:C4261"/>
    <mergeCell ref="D4261:F4261"/>
    <mergeCell ref="H4261:I4261"/>
    <mergeCell ref="J4261:K4261"/>
    <mergeCell ref="B4262:C4262"/>
    <mergeCell ref="D4262:F4262"/>
    <mergeCell ref="H4262:I4262"/>
    <mergeCell ref="J4262:K4262"/>
    <mergeCell ref="H4263:K4263"/>
    <mergeCell ref="H4264:K4264"/>
    <mergeCell ref="H4265:L4265"/>
    <mergeCell ref="A4266:L4266"/>
    <mergeCell ref="A4267:C4267"/>
    <mergeCell ref="D4267:F4267"/>
    <mergeCell ref="H4267:I4267"/>
    <mergeCell ref="J4267:K4267"/>
    <mergeCell ref="B4268:C4268"/>
    <mergeCell ref="D4268:F4268"/>
    <mergeCell ref="H4268:I4268"/>
    <mergeCell ref="J4268:K4268"/>
    <mergeCell ref="B4269:C4269"/>
    <mergeCell ref="D4269:F4269"/>
    <mergeCell ref="H4269:I4269"/>
    <mergeCell ref="J4269:K4269"/>
    <mergeCell ref="B4270:C4270"/>
    <mergeCell ref="D4270:F4270"/>
    <mergeCell ref="H4270:I4270"/>
    <mergeCell ref="J4270:K4270"/>
    <mergeCell ref="B4271:C4271"/>
    <mergeCell ref="D4271:F4271"/>
    <mergeCell ref="H4271:I4271"/>
    <mergeCell ref="J4271:K4271"/>
    <mergeCell ref="H4272:K4272"/>
    <mergeCell ref="A4273:C4273"/>
    <mergeCell ref="D4273:F4273"/>
    <mergeCell ref="H4273:I4273"/>
    <mergeCell ref="J4273:K4273"/>
    <mergeCell ref="B4274:C4274"/>
    <mergeCell ref="D4274:F4274"/>
    <mergeCell ref="H4274:I4274"/>
    <mergeCell ref="J4274:K4274"/>
    <mergeCell ref="B4275:C4275"/>
    <mergeCell ref="D4275:F4275"/>
    <mergeCell ref="H4275:I4275"/>
    <mergeCell ref="J4275:K4275"/>
    <mergeCell ref="H4276:K4276"/>
    <mergeCell ref="H4277:K4277"/>
    <mergeCell ref="H4278:L4278"/>
    <mergeCell ref="A4279:L4279"/>
    <mergeCell ref="A4280:C4280"/>
    <mergeCell ref="D4280:F4280"/>
    <mergeCell ref="H4280:I4280"/>
    <mergeCell ref="J4280:K4280"/>
    <mergeCell ref="B4281:C4281"/>
    <mergeCell ref="D4281:F4281"/>
    <mergeCell ref="H4281:I4281"/>
    <mergeCell ref="J4281:K4281"/>
    <mergeCell ref="B4282:C4282"/>
    <mergeCell ref="D4282:F4282"/>
    <mergeCell ref="H4282:I4282"/>
    <mergeCell ref="J4282:K4282"/>
    <mergeCell ref="B4283:C4283"/>
    <mergeCell ref="D4283:F4283"/>
    <mergeCell ref="H4283:I4283"/>
    <mergeCell ref="J4283:K4283"/>
    <mergeCell ref="B4284:C4284"/>
    <mergeCell ref="D4284:F4284"/>
    <mergeCell ref="H4284:I4284"/>
    <mergeCell ref="J4284:K4284"/>
    <mergeCell ref="H4285:K4285"/>
    <mergeCell ref="A4286:C4286"/>
    <mergeCell ref="D4286:F4286"/>
    <mergeCell ref="H4286:I4286"/>
    <mergeCell ref="J4286:K4286"/>
    <mergeCell ref="B4287:C4287"/>
    <mergeCell ref="D4287:F4287"/>
    <mergeCell ref="H4287:I4287"/>
    <mergeCell ref="J4287:K4287"/>
    <mergeCell ref="B4288:C4288"/>
    <mergeCell ref="D4288:F4288"/>
    <mergeCell ref="H4288:I4288"/>
    <mergeCell ref="J4288:K4288"/>
    <mergeCell ref="H4289:K4289"/>
    <mergeCell ref="H4290:K4290"/>
    <mergeCell ref="H4291:L4291"/>
    <mergeCell ref="A4292:L4292"/>
    <mergeCell ref="A4293:C4293"/>
    <mergeCell ref="D4293:F4293"/>
    <mergeCell ref="H4293:I4293"/>
    <mergeCell ref="J4293:K4293"/>
    <mergeCell ref="B4294:C4294"/>
    <mergeCell ref="D4294:F4294"/>
    <mergeCell ref="H4294:I4294"/>
    <mergeCell ref="J4294:K4294"/>
    <mergeCell ref="B4295:C4295"/>
    <mergeCell ref="D4295:F4295"/>
    <mergeCell ref="H4295:I4295"/>
    <mergeCell ref="J4295:K4295"/>
    <mergeCell ref="B4296:C4296"/>
    <mergeCell ref="D4296:F4296"/>
    <mergeCell ref="H4296:I4296"/>
    <mergeCell ref="J4296:K4296"/>
    <mergeCell ref="B4297:C4297"/>
    <mergeCell ref="D4297:F4297"/>
    <mergeCell ref="H4297:I4297"/>
    <mergeCell ref="J4297:K4297"/>
    <mergeCell ref="H4298:K4298"/>
    <mergeCell ref="A4299:C4299"/>
    <mergeCell ref="D4299:F4299"/>
    <mergeCell ref="H4299:I4299"/>
    <mergeCell ref="J4299:K4299"/>
    <mergeCell ref="B4300:C4300"/>
    <mergeCell ref="D4300:F4300"/>
    <mergeCell ref="H4300:I4300"/>
    <mergeCell ref="J4300:K4300"/>
    <mergeCell ref="B4301:C4301"/>
    <mergeCell ref="D4301:F4301"/>
    <mergeCell ref="H4301:I4301"/>
    <mergeCell ref="J4301:K4301"/>
    <mergeCell ref="H4302:K4302"/>
    <mergeCell ref="H4303:K4303"/>
    <mergeCell ref="H4304:L4304"/>
    <mergeCell ref="A4305:L4305"/>
    <mergeCell ref="A4306:C4306"/>
    <mergeCell ref="D4306:F4306"/>
    <mergeCell ref="H4306:I4306"/>
    <mergeCell ref="J4306:K4306"/>
    <mergeCell ref="B4307:C4307"/>
    <mergeCell ref="D4307:F4307"/>
    <mergeCell ref="H4307:I4307"/>
    <mergeCell ref="J4307:K4307"/>
    <mergeCell ref="B4308:C4308"/>
    <mergeCell ref="D4308:F4308"/>
    <mergeCell ref="H4308:I4308"/>
    <mergeCell ref="J4308:K4308"/>
    <mergeCell ref="B4309:C4309"/>
    <mergeCell ref="D4309:F4309"/>
    <mergeCell ref="H4309:I4309"/>
    <mergeCell ref="J4309:K4309"/>
    <mergeCell ref="B4310:C4310"/>
    <mergeCell ref="D4310:F4310"/>
    <mergeCell ref="H4310:I4310"/>
    <mergeCell ref="J4310:K4310"/>
    <mergeCell ref="H4311:K4311"/>
    <mergeCell ref="A4312:C4312"/>
    <mergeCell ref="D4312:F4312"/>
    <mergeCell ref="H4312:I4312"/>
    <mergeCell ref="J4312:K4312"/>
    <mergeCell ref="B4313:C4313"/>
    <mergeCell ref="D4313:F4313"/>
    <mergeCell ref="H4313:I4313"/>
    <mergeCell ref="J4313:K4313"/>
    <mergeCell ref="B4314:C4314"/>
    <mergeCell ref="D4314:F4314"/>
    <mergeCell ref="H4314:I4314"/>
    <mergeCell ref="J4314:K4314"/>
    <mergeCell ref="H4315:K4315"/>
    <mergeCell ref="H4316:K4316"/>
    <mergeCell ref="H4317:L4317"/>
    <mergeCell ref="A4318:L4318"/>
    <mergeCell ref="A4319:C4319"/>
    <mergeCell ref="D4319:F4319"/>
    <mergeCell ref="H4319:I4319"/>
    <mergeCell ref="J4319:K4319"/>
    <mergeCell ref="B4320:C4320"/>
    <mergeCell ref="D4320:F4320"/>
    <mergeCell ref="H4320:I4320"/>
    <mergeCell ref="J4320:K4320"/>
    <mergeCell ref="B4321:C4321"/>
    <mergeCell ref="D4321:F4321"/>
    <mergeCell ref="H4321:I4321"/>
    <mergeCell ref="J4321:K4321"/>
    <mergeCell ref="B4322:C4322"/>
    <mergeCell ref="D4322:F4322"/>
    <mergeCell ref="H4322:I4322"/>
    <mergeCell ref="J4322:K4322"/>
    <mergeCell ref="B4323:C4323"/>
    <mergeCell ref="D4323:F4323"/>
    <mergeCell ref="H4323:I4323"/>
    <mergeCell ref="J4323:K4323"/>
    <mergeCell ref="H4324:K4324"/>
    <mergeCell ref="A4325:C4325"/>
    <mergeCell ref="D4325:F4325"/>
    <mergeCell ref="H4325:I4325"/>
    <mergeCell ref="J4325:K4325"/>
    <mergeCell ref="B4326:C4326"/>
    <mergeCell ref="D4326:F4326"/>
    <mergeCell ref="H4326:I4326"/>
    <mergeCell ref="J4326:K4326"/>
    <mergeCell ref="B4327:C4327"/>
    <mergeCell ref="D4327:F4327"/>
    <mergeCell ref="H4327:I4327"/>
    <mergeCell ref="J4327:K4327"/>
    <mergeCell ref="H4328:K4328"/>
    <mergeCell ref="H4329:K4329"/>
    <mergeCell ref="H4330:L4330"/>
    <mergeCell ref="A4331:L4331"/>
    <mergeCell ref="A4332:C4332"/>
    <mergeCell ref="D4332:F4332"/>
    <mergeCell ref="H4332:I4332"/>
    <mergeCell ref="J4332:K4332"/>
    <mergeCell ref="B4333:C4333"/>
    <mergeCell ref="D4333:F4333"/>
    <mergeCell ref="H4333:I4333"/>
    <mergeCell ref="J4333:K4333"/>
    <mergeCell ref="B4334:C4334"/>
    <mergeCell ref="D4334:F4334"/>
    <mergeCell ref="H4334:I4334"/>
    <mergeCell ref="J4334:K4334"/>
    <mergeCell ref="B4335:C4335"/>
    <mergeCell ref="D4335:F4335"/>
    <mergeCell ref="H4335:I4335"/>
    <mergeCell ref="J4335:K4335"/>
    <mergeCell ref="B4336:C4336"/>
    <mergeCell ref="D4336:F4336"/>
    <mergeCell ref="H4336:I4336"/>
    <mergeCell ref="J4336:K4336"/>
    <mergeCell ref="H4337:K4337"/>
    <mergeCell ref="A4338:C4338"/>
    <mergeCell ref="D4338:F4338"/>
    <mergeCell ref="H4338:I4338"/>
    <mergeCell ref="J4338:K4338"/>
    <mergeCell ref="B4339:C4339"/>
    <mergeCell ref="D4339:F4339"/>
    <mergeCell ref="H4339:I4339"/>
    <mergeCell ref="J4339:K4339"/>
    <mergeCell ref="B4340:C4340"/>
    <mergeCell ref="D4340:F4340"/>
    <mergeCell ref="H4340:I4340"/>
    <mergeCell ref="J4340:K4340"/>
    <mergeCell ref="H4341:K4341"/>
    <mergeCell ref="H4342:K4342"/>
    <mergeCell ref="H4343:L4343"/>
    <mergeCell ref="A4344:L4344"/>
    <mergeCell ref="A4345:C4345"/>
    <mergeCell ref="D4345:F4345"/>
    <mergeCell ref="H4345:I4345"/>
    <mergeCell ref="J4345:K4345"/>
    <mergeCell ref="B4346:C4346"/>
    <mergeCell ref="D4346:F4346"/>
    <mergeCell ref="H4346:I4346"/>
    <mergeCell ref="J4346:K4346"/>
    <mergeCell ref="B4347:C4347"/>
    <mergeCell ref="D4347:F4347"/>
    <mergeCell ref="H4347:I4347"/>
    <mergeCell ref="J4347:K4347"/>
    <mergeCell ref="B4348:C4348"/>
    <mergeCell ref="D4348:F4348"/>
    <mergeCell ref="H4348:I4348"/>
    <mergeCell ref="J4348:K4348"/>
    <mergeCell ref="B4349:C4349"/>
    <mergeCell ref="D4349:F4349"/>
    <mergeCell ref="H4349:I4349"/>
    <mergeCell ref="J4349:K4349"/>
    <mergeCell ref="H4350:K4350"/>
    <mergeCell ref="A4351:C4351"/>
    <mergeCell ref="D4351:F4351"/>
    <mergeCell ref="H4351:I4351"/>
    <mergeCell ref="J4351:K4351"/>
    <mergeCell ref="B4352:C4352"/>
    <mergeCell ref="D4352:F4352"/>
    <mergeCell ref="H4352:I4352"/>
    <mergeCell ref="J4352:K4352"/>
    <mergeCell ref="B4353:C4353"/>
    <mergeCell ref="D4353:F4353"/>
    <mergeCell ref="H4353:I4353"/>
    <mergeCell ref="J4353:K4353"/>
    <mergeCell ref="H4354:K4354"/>
    <mergeCell ref="H4355:K4355"/>
    <mergeCell ref="H4356:L4356"/>
    <mergeCell ref="A4357:L4357"/>
    <mergeCell ref="A4358:C4358"/>
    <mergeCell ref="D4358:F4358"/>
    <mergeCell ref="H4358:I4358"/>
    <mergeCell ref="J4358:K4358"/>
    <mergeCell ref="B4359:C4359"/>
    <mergeCell ref="D4359:F4359"/>
    <mergeCell ref="H4359:I4359"/>
    <mergeCell ref="J4359:K4359"/>
    <mergeCell ref="B4360:C4360"/>
    <mergeCell ref="D4360:F4360"/>
    <mergeCell ref="H4360:I4360"/>
    <mergeCell ref="J4360:K4360"/>
    <mergeCell ref="B4361:C4361"/>
    <mergeCell ref="D4361:F4361"/>
    <mergeCell ref="H4361:I4361"/>
    <mergeCell ref="J4361:K4361"/>
    <mergeCell ref="B4362:C4362"/>
    <mergeCell ref="D4362:F4362"/>
    <mergeCell ref="H4362:I4362"/>
    <mergeCell ref="J4362:K4362"/>
    <mergeCell ref="H4363:K4363"/>
    <mergeCell ref="A4364:C4364"/>
    <mergeCell ref="D4364:F4364"/>
    <mergeCell ref="H4364:I4364"/>
    <mergeCell ref="J4364:K4364"/>
    <mergeCell ref="B4365:C4365"/>
    <mergeCell ref="D4365:F4365"/>
    <mergeCell ref="H4365:I4365"/>
    <mergeCell ref="J4365:K4365"/>
    <mergeCell ref="B4366:C4366"/>
    <mergeCell ref="D4366:F4366"/>
    <mergeCell ref="H4366:I4366"/>
    <mergeCell ref="J4366:K4366"/>
    <mergeCell ref="H4367:K4367"/>
    <mergeCell ref="H4368:K4368"/>
    <mergeCell ref="H4369:L4369"/>
    <mergeCell ref="A4370:L4370"/>
    <mergeCell ref="A4371:C4371"/>
    <mergeCell ref="D4371:F4371"/>
    <mergeCell ref="H4371:I4371"/>
    <mergeCell ref="J4371:K4371"/>
    <mergeCell ref="B4372:C4372"/>
    <mergeCell ref="D4372:F4372"/>
    <mergeCell ref="H4372:I4372"/>
    <mergeCell ref="J4372:K4372"/>
    <mergeCell ref="B4373:C4373"/>
    <mergeCell ref="D4373:F4373"/>
    <mergeCell ref="H4373:I4373"/>
    <mergeCell ref="J4373:K4373"/>
    <mergeCell ref="B4374:C4374"/>
    <mergeCell ref="D4374:F4374"/>
    <mergeCell ref="H4374:I4374"/>
    <mergeCell ref="J4374:K4374"/>
    <mergeCell ref="B4375:C4375"/>
    <mergeCell ref="D4375:F4375"/>
    <mergeCell ref="H4375:I4375"/>
    <mergeCell ref="J4375:K4375"/>
    <mergeCell ref="H4376:K4376"/>
    <mergeCell ref="A4377:C4377"/>
    <mergeCell ref="D4377:F4377"/>
    <mergeCell ref="H4377:I4377"/>
    <mergeCell ref="J4377:K4377"/>
    <mergeCell ref="B4378:C4378"/>
    <mergeCell ref="D4378:F4378"/>
    <mergeCell ref="H4378:I4378"/>
    <mergeCell ref="J4378:K4378"/>
    <mergeCell ref="B4379:C4379"/>
    <mergeCell ref="D4379:F4379"/>
    <mergeCell ref="H4379:I4379"/>
    <mergeCell ref="J4379:K4379"/>
    <mergeCell ref="H4380:K4380"/>
    <mergeCell ref="H4381:K4381"/>
    <mergeCell ref="H4382:L4382"/>
    <mergeCell ref="A4383:L4383"/>
    <mergeCell ref="A4384:C4384"/>
    <mergeCell ref="D4384:F4384"/>
    <mergeCell ref="H4384:I4384"/>
    <mergeCell ref="J4384:K4384"/>
    <mergeCell ref="B4385:C4385"/>
    <mergeCell ref="D4385:F4385"/>
    <mergeCell ref="H4385:I4385"/>
    <mergeCell ref="J4385:K4385"/>
    <mergeCell ref="B4386:C4386"/>
    <mergeCell ref="D4386:F4386"/>
    <mergeCell ref="H4386:I4386"/>
    <mergeCell ref="J4386:K4386"/>
    <mergeCell ref="B4387:C4387"/>
    <mergeCell ref="D4387:F4387"/>
    <mergeCell ref="H4387:I4387"/>
    <mergeCell ref="J4387:K4387"/>
    <mergeCell ref="B4388:C4388"/>
    <mergeCell ref="D4388:F4388"/>
    <mergeCell ref="H4388:I4388"/>
    <mergeCell ref="J4388:K4388"/>
    <mergeCell ref="H4389:K4389"/>
    <mergeCell ref="A4390:C4390"/>
    <mergeCell ref="D4390:F4390"/>
    <mergeCell ref="H4390:I4390"/>
    <mergeCell ref="J4390:K4390"/>
    <mergeCell ref="B4391:C4391"/>
    <mergeCell ref="D4391:F4391"/>
    <mergeCell ref="H4391:I4391"/>
    <mergeCell ref="J4391:K4391"/>
    <mergeCell ref="B4392:C4392"/>
    <mergeCell ref="D4392:F4392"/>
    <mergeCell ref="H4392:I4392"/>
    <mergeCell ref="J4392:K4392"/>
    <mergeCell ref="H4393:K4393"/>
    <mergeCell ref="H4394:K4394"/>
    <mergeCell ref="H4395:L4395"/>
    <mergeCell ref="A4396:L4396"/>
    <mergeCell ref="A4397:C4397"/>
    <mergeCell ref="D4397:F4397"/>
    <mergeCell ref="H4397:I4397"/>
    <mergeCell ref="J4397:K4397"/>
    <mergeCell ref="B4398:C4398"/>
    <mergeCell ref="D4398:F4398"/>
    <mergeCell ref="H4398:I4398"/>
    <mergeCell ref="J4398:K4398"/>
    <mergeCell ref="B4399:C4399"/>
    <mergeCell ref="D4399:F4399"/>
    <mergeCell ref="H4399:I4399"/>
    <mergeCell ref="J4399:K4399"/>
    <mergeCell ref="B4400:C4400"/>
    <mergeCell ref="D4400:F4400"/>
    <mergeCell ref="H4400:I4400"/>
    <mergeCell ref="J4400:K4400"/>
    <mergeCell ref="B4401:C4401"/>
    <mergeCell ref="D4401:F4401"/>
    <mergeCell ref="H4401:I4401"/>
    <mergeCell ref="J4401:K4401"/>
    <mergeCell ref="H4402:K4402"/>
    <mergeCell ref="A4403:C4403"/>
    <mergeCell ref="D4403:F4403"/>
    <mergeCell ref="H4403:I4403"/>
    <mergeCell ref="J4403:K4403"/>
    <mergeCell ref="B4404:C4404"/>
    <mergeCell ref="D4404:F4404"/>
    <mergeCell ref="H4404:I4404"/>
    <mergeCell ref="J4404:K4404"/>
    <mergeCell ref="B4405:C4405"/>
    <mergeCell ref="D4405:F4405"/>
    <mergeCell ref="H4405:I4405"/>
    <mergeCell ref="J4405:K4405"/>
    <mergeCell ref="H4406:K4406"/>
    <mergeCell ref="H4407:K4407"/>
    <mergeCell ref="H4408:L4408"/>
    <mergeCell ref="A4409:L4409"/>
    <mergeCell ref="A4410:C4410"/>
    <mergeCell ref="D4410:F4410"/>
    <mergeCell ref="H4410:I4410"/>
    <mergeCell ref="J4410:K4410"/>
    <mergeCell ref="B4411:C4411"/>
    <mergeCell ref="D4411:F4411"/>
    <mergeCell ref="H4411:I4411"/>
    <mergeCell ref="J4411:K4411"/>
    <mergeCell ref="B4412:C4412"/>
    <mergeCell ref="D4412:F4412"/>
    <mergeCell ref="H4412:I4412"/>
    <mergeCell ref="J4412:K4412"/>
    <mergeCell ref="B4413:C4413"/>
    <mergeCell ref="D4413:F4413"/>
    <mergeCell ref="H4413:I4413"/>
    <mergeCell ref="J4413:K4413"/>
    <mergeCell ref="B4414:C4414"/>
    <mergeCell ref="D4414:F4414"/>
    <mergeCell ref="H4414:I4414"/>
    <mergeCell ref="J4414:K4414"/>
    <mergeCell ref="H4415:K4415"/>
    <mergeCell ref="A4416:C4416"/>
    <mergeCell ref="D4416:F4416"/>
    <mergeCell ref="H4416:I4416"/>
    <mergeCell ref="J4416:K4416"/>
    <mergeCell ref="B4417:C4417"/>
    <mergeCell ref="D4417:F4417"/>
    <mergeCell ref="H4417:I4417"/>
    <mergeCell ref="J4417:K4417"/>
    <mergeCell ref="B4418:C4418"/>
    <mergeCell ref="D4418:F4418"/>
    <mergeCell ref="H4418:I4418"/>
    <mergeCell ref="J4418:K4418"/>
    <mergeCell ref="H4419:K4419"/>
    <mergeCell ref="H4420:K4420"/>
    <mergeCell ref="H4421:L4421"/>
    <mergeCell ref="A4422:L4422"/>
    <mergeCell ref="A4423:C4423"/>
    <mergeCell ref="D4423:F4423"/>
    <mergeCell ref="H4423:I4423"/>
    <mergeCell ref="J4423:K4423"/>
    <mergeCell ref="B4424:C4424"/>
    <mergeCell ref="D4424:F4424"/>
    <mergeCell ref="H4424:I4424"/>
    <mergeCell ref="J4424:K4424"/>
    <mergeCell ref="B4425:C4425"/>
    <mergeCell ref="D4425:F4425"/>
    <mergeCell ref="H4425:I4425"/>
    <mergeCell ref="J4425:K4425"/>
    <mergeCell ref="B4426:C4426"/>
    <mergeCell ref="D4426:F4426"/>
    <mergeCell ref="H4426:I4426"/>
    <mergeCell ref="J4426:K4426"/>
    <mergeCell ref="B4427:C4427"/>
    <mergeCell ref="D4427:F4427"/>
    <mergeCell ref="H4427:I4427"/>
    <mergeCell ref="J4427:K4427"/>
    <mergeCell ref="H4428:K4428"/>
    <mergeCell ref="A4429:C4429"/>
    <mergeCell ref="D4429:F4429"/>
    <mergeCell ref="H4429:I4429"/>
    <mergeCell ref="J4429:K4429"/>
    <mergeCell ref="B4430:C4430"/>
    <mergeCell ref="D4430:F4430"/>
    <mergeCell ref="H4430:I4430"/>
    <mergeCell ref="J4430:K4430"/>
    <mergeCell ref="B4431:C4431"/>
    <mergeCell ref="D4431:F4431"/>
    <mergeCell ref="H4431:I4431"/>
    <mergeCell ref="J4431:K4431"/>
    <mergeCell ref="H4432:K4432"/>
    <mergeCell ref="H4433:K4433"/>
    <mergeCell ref="H4434:L4434"/>
    <mergeCell ref="A4435:L4435"/>
    <mergeCell ref="A4436:C4436"/>
    <mergeCell ref="D4436:F4436"/>
    <mergeCell ref="H4436:I4436"/>
    <mergeCell ref="J4436:K4436"/>
    <mergeCell ref="B4437:C4437"/>
    <mergeCell ref="D4437:F4437"/>
    <mergeCell ref="H4437:I4437"/>
    <mergeCell ref="J4437:K4437"/>
    <mergeCell ref="B4438:C4438"/>
    <mergeCell ref="D4438:F4438"/>
    <mergeCell ref="H4438:I4438"/>
    <mergeCell ref="J4438:K4438"/>
    <mergeCell ref="B4439:C4439"/>
    <mergeCell ref="D4439:F4439"/>
    <mergeCell ref="H4439:I4439"/>
    <mergeCell ref="J4439:K4439"/>
    <mergeCell ref="B4440:C4440"/>
    <mergeCell ref="D4440:F4440"/>
    <mergeCell ref="H4440:I4440"/>
    <mergeCell ref="J4440:K4440"/>
    <mergeCell ref="H4441:K4441"/>
    <mergeCell ref="A4442:C4442"/>
    <mergeCell ref="D4442:F4442"/>
    <mergeCell ref="H4442:I4442"/>
    <mergeCell ref="J4442:K4442"/>
    <mergeCell ref="B4443:C4443"/>
    <mergeCell ref="D4443:F4443"/>
    <mergeCell ref="H4443:I4443"/>
    <mergeCell ref="J4443:K4443"/>
    <mergeCell ref="B4444:C4444"/>
    <mergeCell ref="D4444:F4444"/>
    <mergeCell ref="H4444:I4444"/>
    <mergeCell ref="J4444:K4444"/>
    <mergeCell ref="H4445:K4445"/>
    <mergeCell ref="H4446:K4446"/>
    <mergeCell ref="H4447:L4447"/>
    <mergeCell ref="A4448:L4448"/>
    <mergeCell ref="A4449:C4449"/>
    <mergeCell ref="D4449:F4449"/>
    <mergeCell ref="H4449:I4449"/>
    <mergeCell ref="J4449:K4449"/>
    <mergeCell ref="B4450:C4450"/>
    <mergeCell ref="D4450:F4450"/>
    <mergeCell ref="H4450:I4450"/>
    <mergeCell ref="J4450:K4450"/>
    <mergeCell ref="B4451:C4451"/>
    <mergeCell ref="D4451:F4451"/>
    <mergeCell ref="H4451:I4451"/>
    <mergeCell ref="J4451:K4451"/>
    <mergeCell ref="B4452:C4452"/>
    <mergeCell ref="D4452:F4452"/>
    <mergeCell ref="H4452:I4452"/>
    <mergeCell ref="J4452:K4452"/>
    <mergeCell ref="B4453:C4453"/>
    <mergeCell ref="D4453:F4453"/>
    <mergeCell ref="H4453:I4453"/>
    <mergeCell ref="J4453:K4453"/>
    <mergeCell ref="H4454:K4454"/>
    <mergeCell ref="A4455:C4455"/>
    <mergeCell ref="D4455:F4455"/>
    <mergeCell ref="H4455:I4455"/>
    <mergeCell ref="J4455:K4455"/>
    <mergeCell ref="B4456:C4456"/>
    <mergeCell ref="D4456:F4456"/>
    <mergeCell ref="H4456:I4456"/>
    <mergeCell ref="J4456:K4456"/>
    <mergeCell ref="B4457:C4457"/>
    <mergeCell ref="D4457:F4457"/>
    <mergeCell ref="H4457:I4457"/>
    <mergeCell ref="J4457:K4457"/>
    <mergeCell ref="H4458:K4458"/>
    <mergeCell ref="H4459:K4459"/>
    <mergeCell ref="H4460:L4460"/>
    <mergeCell ref="A4461:L4461"/>
    <mergeCell ref="A4462:C4462"/>
    <mergeCell ref="D4462:F4462"/>
    <mergeCell ref="H4462:I4462"/>
    <mergeCell ref="J4462:K4462"/>
    <mergeCell ref="B4463:C4463"/>
    <mergeCell ref="D4463:F4463"/>
    <mergeCell ref="H4463:I4463"/>
    <mergeCell ref="J4463:K4463"/>
    <mergeCell ref="B4464:C4464"/>
    <mergeCell ref="D4464:F4464"/>
    <mergeCell ref="H4464:I4464"/>
    <mergeCell ref="J4464:K4464"/>
    <mergeCell ref="B4465:C4465"/>
    <mergeCell ref="D4465:F4465"/>
    <mergeCell ref="H4465:I4465"/>
    <mergeCell ref="J4465:K4465"/>
    <mergeCell ref="B4466:C4466"/>
    <mergeCell ref="D4466:F4466"/>
    <mergeCell ref="H4466:I4466"/>
    <mergeCell ref="J4466:K4466"/>
    <mergeCell ref="H4467:K4467"/>
    <mergeCell ref="A4468:C4468"/>
    <mergeCell ref="D4468:F4468"/>
    <mergeCell ref="H4468:I4468"/>
    <mergeCell ref="J4468:K4468"/>
    <mergeCell ref="B4469:C4469"/>
    <mergeCell ref="D4469:F4469"/>
    <mergeCell ref="H4469:I4469"/>
    <mergeCell ref="J4469:K4469"/>
    <mergeCell ref="B4470:C4470"/>
    <mergeCell ref="D4470:F4470"/>
    <mergeCell ref="H4470:I4470"/>
    <mergeCell ref="J4470:K4470"/>
    <mergeCell ref="H4471:K4471"/>
    <mergeCell ref="H4472:K4472"/>
    <mergeCell ref="H4473:L4473"/>
    <mergeCell ref="A4474:L4474"/>
    <mergeCell ref="A4475:C4475"/>
    <mergeCell ref="D4475:F4475"/>
    <mergeCell ref="H4475:I4475"/>
    <mergeCell ref="J4475:K4475"/>
    <mergeCell ref="B4476:C4476"/>
    <mergeCell ref="D4476:F4476"/>
    <mergeCell ref="H4476:I4476"/>
    <mergeCell ref="J4476:K4476"/>
    <mergeCell ref="B4477:C4477"/>
    <mergeCell ref="D4477:F4477"/>
    <mergeCell ref="H4477:I4477"/>
    <mergeCell ref="J4477:K4477"/>
    <mergeCell ref="B4478:C4478"/>
    <mergeCell ref="D4478:F4478"/>
    <mergeCell ref="H4478:I4478"/>
    <mergeCell ref="J4478:K4478"/>
    <mergeCell ref="B4479:C4479"/>
    <mergeCell ref="D4479:F4479"/>
    <mergeCell ref="H4479:I4479"/>
    <mergeCell ref="J4479:K4479"/>
    <mergeCell ref="H4480:K4480"/>
    <mergeCell ref="A4481:C4481"/>
    <mergeCell ref="D4481:F4481"/>
    <mergeCell ref="H4481:I4481"/>
    <mergeCell ref="J4481:K4481"/>
    <mergeCell ref="B4482:C4482"/>
    <mergeCell ref="D4482:F4482"/>
    <mergeCell ref="H4482:I4482"/>
    <mergeCell ref="J4482:K4482"/>
    <mergeCell ref="B4483:C4483"/>
    <mergeCell ref="D4483:F4483"/>
    <mergeCell ref="H4483:I4483"/>
    <mergeCell ref="J4483:K4483"/>
    <mergeCell ref="H4484:K4484"/>
    <mergeCell ref="H4485:K4485"/>
    <mergeCell ref="H4486:L4486"/>
    <mergeCell ref="A4487:L4487"/>
    <mergeCell ref="A4488:C4488"/>
    <mergeCell ref="D4488:F4488"/>
    <mergeCell ref="H4488:I4488"/>
    <mergeCell ref="J4488:K4488"/>
    <mergeCell ref="B4489:C4489"/>
    <mergeCell ref="D4489:F4489"/>
    <mergeCell ref="H4489:I4489"/>
    <mergeCell ref="J4489:K4489"/>
    <mergeCell ref="B4490:C4490"/>
    <mergeCell ref="D4490:F4490"/>
    <mergeCell ref="H4490:I4490"/>
    <mergeCell ref="J4490:K4490"/>
    <mergeCell ref="B4491:C4491"/>
    <mergeCell ref="D4491:F4491"/>
    <mergeCell ref="H4491:I4491"/>
    <mergeCell ref="J4491:K4491"/>
    <mergeCell ref="B4492:C4492"/>
    <mergeCell ref="D4492:F4492"/>
    <mergeCell ref="H4492:I4492"/>
    <mergeCell ref="J4492:K4492"/>
    <mergeCell ref="H4493:K4493"/>
    <mergeCell ref="A4494:C4494"/>
    <mergeCell ref="D4494:F4494"/>
    <mergeCell ref="H4494:I4494"/>
    <mergeCell ref="J4494:K4494"/>
    <mergeCell ref="B4495:C4495"/>
    <mergeCell ref="D4495:F4495"/>
    <mergeCell ref="H4495:I4495"/>
    <mergeCell ref="J4495:K4495"/>
    <mergeCell ref="B4496:C4496"/>
    <mergeCell ref="D4496:F4496"/>
    <mergeCell ref="H4496:I4496"/>
    <mergeCell ref="J4496:K4496"/>
    <mergeCell ref="H4497:K4497"/>
    <mergeCell ref="H4498:K4498"/>
    <mergeCell ref="H4499:L4499"/>
    <mergeCell ref="A4500:L4500"/>
    <mergeCell ref="A4501:C4501"/>
    <mergeCell ref="D4501:F4501"/>
    <mergeCell ref="H4501:I4501"/>
    <mergeCell ref="J4501:K4501"/>
    <mergeCell ref="B4502:C4502"/>
    <mergeCell ref="D4502:F4502"/>
    <mergeCell ref="H4502:I4502"/>
    <mergeCell ref="J4502:K4502"/>
    <mergeCell ref="B4503:C4503"/>
    <mergeCell ref="D4503:F4503"/>
    <mergeCell ref="H4503:I4503"/>
    <mergeCell ref="J4503:K4503"/>
    <mergeCell ref="B4504:C4504"/>
    <mergeCell ref="D4504:F4504"/>
    <mergeCell ref="H4504:I4504"/>
    <mergeCell ref="J4504:K4504"/>
    <mergeCell ref="B4505:C4505"/>
    <mergeCell ref="D4505:F4505"/>
    <mergeCell ref="H4505:I4505"/>
    <mergeCell ref="J4505:K4505"/>
    <mergeCell ref="H4506:K4506"/>
    <mergeCell ref="A4507:C4507"/>
    <mergeCell ref="D4507:F4507"/>
    <mergeCell ref="H4507:I4507"/>
    <mergeCell ref="J4507:K4507"/>
    <mergeCell ref="B4508:C4508"/>
    <mergeCell ref="D4508:F4508"/>
    <mergeCell ref="H4508:I4508"/>
    <mergeCell ref="J4508:K4508"/>
    <mergeCell ref="B4509:C4509"/>
    <mergeCell ref="D4509:F4509"/>
    <mergeCell ref="H4509:I4509"/>
    <mergeCell ref="J4509:K4509"/>
    <mergeCell ref="H4510:K4510"/>
    <mergeCell ref="H4511:K4511"/>
    <mergeCell ref="H4512:L4512"/>
    <mergeCell ref="A4513:L4513"/>
    <mergeCell ref="A4514:C4514"/>
    <mergeCell ref="D4514:F4514"/>
    <mergeCell ref="H4514:I4514"/>
    <mergeCell ref="J4514:K4514"/>
    <mergeCell ref="B4515:C4515"/>
    <mergeCell ref="D4515:F4515"/>
    <mergeCell ref="H4515:I4515"/>
    <mergeCell ref="J4515:K4515"/>
    <mergeCell ref="B4516:C4516"/>
    <mergeCell ref="D4516:F4516"/>
    <mergeCell ref="H4516:I4516"/>
    <mergeCell ref="J4516:K4516"/>
    <mergeCell ref="B4517:C4517"/>
    <mergeCell ref="D4517:F4517"/>
    <mergeCell ref="H4517:I4517"/>
    <mergeCell ref="J4517:K4517"/>
    <mergeCell ref="B4518:C4518"/>
    <mergeCell ref="D4518:F4518"/>
    <mergeCell ref="H4518:I4518"/>
    <mergeCell ref="J4518:K4518"/>
    <mergeCell ref="H4519:K4519"/>
    <mergeCell ref="A4520:C4520"/>
    <mergeCell ref="D4520:F4520"/>
    <mergeCell ref="H4520:I4520"/>
    <mergeCell ref="J4520:K4520"/>
    <mergeCell ref="B4521:C4521"/>
    <mergeCell ref="D4521:F4521"/>
    <mergeCell ref="H4521:I4521"/>
    <mergeCell ref="J4521:K4521"/>
    <mergeCell ref="B4522:C4522"/>
    <mergeCell ref="D4522:F4522"/>
    <mergeCell ref="H4522:I4522"/>
    <mergeCell ref="J4522:K4522"/>
    <mergeCell ref="H4523:K4523"/>
    <mergeCell ref="H4524:K4524"/>
    <mergeCell ref="H4525:L4525"/>
    <mergeCell ref="A4526:L4526"/>
    <mergeCell ref="A4527:C4527"/>
    <mergeCell ref="D4527:F4527"/>
    <mergeCell ref="H4527:I4527"/>
    <mergeCell ref="J4527:K4527"/>
    <mergeCell ref="B4528:C4528"/>
    <mergeCell ref="D4528:F4528"/>
    <mergeCell ref="H4528:I4528"/>
    <mergeCell ref="J4528:K4528"/>
    <mergeCell ref="B4529:C4529"/>
    <mergeCell ref="D4529:F4529"/>
    <mergeCell ref="H4529:I4529"/>
    <mergeCell ref="J4529:K4529"/>
    <mergeCell ref="B4530:C4530"/>
    <mergeCell ref="D4530:F4530"/>
    <mergeCell ref="H4530:I4530"/>
    <mergeCell ref="J4530:K4530"/>
    <mergeCell ref="B4531:C4531"/>
    <mergeCell ref="D4531:F4531"/>
    <mergeCell ref="H4531:I4531"/>
    <mergeCell ref="J4531:K4531"/>
    <mergeCell ref="H4532:K4532"/>
    <mergeCell ref="A4533:C4533"/>
    <mergeCell ref="D4533:F4533"/>
    <mergeCell ref="H4533:I4533"/>
    <mergeCell ref="J4533:K4533"/>
    <mergeCell ref="B4534:C4534"/>
    <mergeCell ref="D4534:F4534"/>
    <mergeCell ref="H4534:I4534"/>
    <mergeCell ref="J4534:K4534"/>
    <mergeCell ref="B4535:C4535"/>
    <mergeCell ref="D4535:F4535"/>
    <mergeCell ref="H4535:I4535"/>
    <mergeCell ref="J4535:K4535"/>
    <mergeCell ref="H4536:K4536"/>
    <mergeCell ref="H4537:K4537"/>
    <mergeCell ref="H4538:L4538"/>
    <mergeCell ref="A4539:L4539"/>
    <mergeCell ref="A4540:C4540"/>
    <mergeCell ref="D4540:F4540"/>
    <mergeCell ref="H4540:I4540"/>
    <mergeCell ref="J4540:K4540"/>
    <mergeCell ref="B4541:C4541"/>
    <mergeCell ref="D4541:F4541"/>
    <mergeCell ref="H4541:I4541"/>
    <mergeCell ref="J4541:K4541"/>
    <mergeCell ref="B4542:C4542"/>
    <mergeCell ref="D4542:F4542"/>
    <mergeCell ref="H4542:I4542"/>
    <mergeCell ref="J4542:K4542"/>
    <mergeCell ref="B4543:C4543"/>
    <mergeCell ref="D4543:F4543"/>
    <mergeCell ref="H4543:I4543"/>
    <mergeCell ref="J4543:K4543"/>
    <mergeCell ref="B4544:C4544"/>
    <mergeCell ref="D4544:F4544"/>
    <mergeCell ref="H4544:I4544"/>
    <mergeCell ref="J4544:K4544"/>
    <mergeCell ref="H4545:K4545"/>
    <mergeCell ref="A4546:C4546"/>
    <mergeCell ref="D4546:F4546"/>
    <mergeCell ref="H4546:I4546"/>
    <mergeCell ref="J4546:K4546"/>
    <mergeCell ref="B4547:C4547"/>
    <mergeCell ref="D4547:F4547"/>
    <mergeCell ref="H4547:I4547"/>
    <mergeCell ref="J4547:K4547"/>
    <mergeCell ref="B4548:C4548"/>
    <mergeCell ref="D4548:F4548"/>
    <mergeCell ref="H4548:I4548"/>
    <mergeCell ref="J4548:K4548"/>
    <mergeCell ref="H4549:K4549"/>
    <mergeCell ref="H4550:K4550"/>
    <mergeCell ref="H4551:L4551"/>
    <mergeCell ref="A4552:L4552"/>
    <mergeCell ref="A4553:C4553"/>
    <mergeCell ref="D4553:F4553"/>
    <mergeCell ref="H4553:I4553"/>
    <mergeCell ref="J4553:K4553"/>
    <mergeCell ref="B4554:C4554"/>
    <mergeCell ref="D4554:F4554"/>
    <mergeCell ref="H4554:I4554"/>
    <mergeCell ref="J4554:K4554"/>
    <mergeCell ref="B4555:C4555"/>
    <mergeCell ref="D4555:F4555"/>
    <mergeCell ref="H4555:I4555"/>
    <mergeCell ref="J4555:K4555"/>
    <mergeCell ref="B4556:C4556"/>
    <mergeCell ref="D4556:F4556"/>
    <mergeCell ref="H4556:I4556"/>
    <mergeCell ref="J4556:K4556"/>
    <mergeCell ref="B4557:C4557"/>
    <mergeCell ref="D4557:F4557"/>
    <mergeCell ref="H4557:I4557"/>
    <mergeCell ref="J4557:K4557"/>
    <mergeCell ref="H4558:K4558"/>
    <mergeCell ref="A4559:C4559"/>
    <mergeCell ref="D4559:F4559"/>
    <mergeCell ref="H4559:I4559"/>
    <mergeCell ref="J4559:K4559"/>
    <mergeCell ref="B4560:C4560"/>
    <mergeCell ref="D4560:F4560"/>
    <mergeCell ref="H4560:I4560"/>
    <mergeCell ref="J4560:K4560"/>
    <mergeCell ref="B4561:C4561"/>
    <mergeCell ref="D4561:F4561"/>
    <mergeCell ref="H4561:I4561"/>
    <mergeCell ref="J4561:K4561"/>
    <mergeCell ref="H4562:K4562"/>
    <mergeCell ref="H4563:K4563"/>
    <mergeCell ref="H4564:L4564"/>
    <mergeCell ref="A4565:L4565"/>
    <mergeCell ref="A4566:C4566"/>
    <mergeCell ref="D4566:F4566"/>
    <mergeCell ref="H4566:I4566"/>
    <mergeCell ref="J4566:K4566"/>
    <mergeCell ref="B4567:C4567"/>
    <mergeCell ref="D4567:F4567"/>
    <mergeCell ref="H4567:I4567"/>
    <mergeCell ref="J4567:K4567"/>
    <mergeCell ref="B4568:C4568"/>
    <mergeCell ref="D4568:F4568"/>
    <mergeCell ref="H4568:I4568"/>
    <mergeCell ref="J4568:K4568"/>
    <mergeCell ref="B4569:C4569"/>
    <mergeCell ref="D4569:F4569"/>
    <mergeCell ref="H4569:I4569"/>
    <mergeCell ref="J4569:K4569"/>
    <mergeCell ref="B4570:C4570"/>
    <mergeCell ref="D4570:F4570"/>
    <mergeCell ref="H4570:I4570"/>
    <mergeCell ref="J4570:K4570"/>
    <mergeCell ref="H4571:K4571"/>
    <mergeCell ref="A4572:C4572"/>
    <mergeCell ref="D4572:F4572"/>
    <mergeCell ref="H4572:I4572"/>
    <mergeCell ref="J4572:K4572"/>
    <mergeCell ref="B4573:C4573"/>
    <mergeCell ref="D4573:F4573"/>
    <mergeCell ref="H4573:I4573"/>
    <mergeCell ref="J4573:K4573"/>
    <mergeCell ref="B4574:C4574"/>
    <mergeCell ref="D4574:F4574"/>
    <mergeCell ref="H4574:I4574"/>
    <mergeCell ref="J4574:K4574"/>
    <mergeCell ref="H4575:K4575"/>
    <mergeCell ref="H4576:K4576"/>
    <mergeCell ref="H4577:L4577"/>
    <mergeCell ref="A4578:L4578"/>
    <mergeCell ref="A4579:C4579"/>
    <mergeCell ref="D4579:F4579"/>
    <mergeCell ref="H4579:I4579"/>
    <mergeCell ref="J4579:K4579"/>
    <mergeCell ref="B4580:C4580"/>
    <mergeCell ref="D4580:F4580"/>
    <mergeCell ref="H4580:I4580"/>
    <mergeCell ref="J4580:K4580"/>
    <mergeCell ref="B4581:C4581"/>
    <mergeCell ref="D4581:F4581"/>
    <mergeCell ref="H4581:I4581"/>
    <mergeCell ref="J4581:K4581"/>
    <mergeCell ref="B4582:C4582"/>
    <mergeCell ref="D4582:F4582"/>
    <mergeCell ref="H4582:I4582"/>
    <mergeCell ref="J4582:K4582"/>
    <mergeCell ref="B4583:C4583"/>
    <mergeCell ref="D4583:F4583"/>
    <mergeCell ref="H4583:I4583"/>
    <mergeCell ref="J4583:K4583"/>
    <mergeCell ref="H4584:K4584"/>
    <mergeCell ref="A4585:C4585"/>
    <mergeCell ref="D4585:F4585"/>
    <mergeCell ref="H4585:I4585"/>
    <mergeCell ref="J4585:K4585"/>
    <mergeCell ref="B4586:C4586"/>
    <mergeCell ref="D4586:F4586"/>
    <mergeCell ref="H4586:I4586"/>
    <mergeCell ref="J4586:K4586"/>
    <mergeCell ref="B4587:C4587"/>
    <mergeCell ref="D4587:F4587"/>
    <mergeCell ref="H4587:I4587"/>
    <mergeCell ref="J4587:K4587"/>
    <mergeCell ref="H4588:K4588"/>
    <mergeCell ref="H4589:K4589"/>
    <mergeCell ref="H4590:L4590"/>
    <mergeCell ref="A4591:L4591"/>
    <mergeCell ref="A4592:C4592"/>
    <mergeCell ref="D4592:F4592"/>
    <mergeCell ref="H4592:I4592"/>
    <mergeCell ref="J4592:K4592"/>
    <mergeCell ref="B4593:C4593"/>
    <mergeCell ref="D4593:F4593"/>
    <mergeCell ref="H4593:I4593"/>
    <mergeCell ref="J4593:K4593"/>
    <mergeCell ref="B4594:C4594"/>
    <mergeCell ref="D4594:F4594"/>
    <mergeCell ref="H4594:I4594"/>
    <mergeCell ref="J4594:K4594"/>
    <mergeCell ref="B4595:C4595"/>
    <mergeCell ref="D4595:F4595"/>
    <mergeCell ref="H4595:I4595"/>
    <mergeCell ref="J4595:K4595"/>
    <mergeCell ref="B4596:C4596"/>
    <mergeCell ref="D4596:F4596"/>
    <mergeCell ref="H4596:I4596"/>
    <mergeCell ref="J4596:K4596"/>
    <mergeCell ref="H4597:K4597"/>
    <mergeCell ref="A4598:C4598"/>
    <mergeCell ref="D4598:F4598"/>
    <mergeCell ref="H4598:I4598"/>
    <mergeCell ref="J4598:K4598"/>
    <mergeCell ref="B4599:C4599"/>
    <mergeCell ref="D4599:F4599"/>
    <mergeCell ref="H4599:I4599"/>
    <mergeCell ref="J4599:K4599"/>
    <mergeCell ref="B4600:C4600"/>
    <mergeCell ref="D4600:F4600"/>
    <mergeCell ref="H4600:I4600"/>
    <mergeCell ref="J4600:K4600"/>
    <mergeCell ref="H4601:K4601"/>
    <mergeCell ref="H4602:K4602"/>
    <mergeCell ref="H4603:L4603"/>
    <mergeCell ref="A4604:L4604"/>
    <mergeCell ref="A4605:C4605"/>
    <mergeCell ref="D4605:F4605"/>
    <mergeCell ref="H4605:I4605"/>
    <mergeCell ref="J4605:K4605"/>
    <mergeCell ref="B4606:C4606"/>
    <mergeCell ref="D4606:F4606"/>
    <mergeCell ref="H4606:I4606"/>
    <mergeCell ref="J4606:K4606"/>
    <mergeCell ref="B4607:C4607"/>
    <mergeCell ref="D4607:F4607"/>
    <mergeCell ref="H4607:I4607"/>
    <mergeCell ref="J4607:K4607"/>
    <mergeCell ref="B4608:C4608"/>
    <mergeCell ref="D4608:F4608"/>
    <mergeCell ref="H4608:I4608"/>
    <mergeCell ref="J4608:K4608"/>
    <mergeCell ref="B4609:C4609"/>
    <mergeCell ref="D4609:F4609"/>
    <mergeCell ref="H4609:I4609"/>
    <mergeCell ref="J4609:K4609"/>
    <mergeCell ref="H4610:K4610"/>
    <mergeCell ref="A4611:C4611"/>
    <mergeCell ref="D4611:F4611"/>
    <mergeCell ref="H4611:I4611"/>
    <mergeCell ref="J4611:K4611"/>
    <mergeCell ref="B4612:C4612"/>
    <mergeCell ref="D4612:F4612"/>
    <mergeCell ref="H4612:I4612"/>
    <mergeCell ref="J4612:K4612"/>
    <mergeCell ref="B4613:C4613"/>
    <mergeCell ref="D4613:F4613"/>
    <mergeCell ref="H4613:I4613"/>
    <mergeCell ref="J4613:K4613"/>
    <mergeCell ref="H4614:K4614"/>
    <mergeCell ref="H4615:K4615"/>
    <mergeCell ref="H4616:L4616"/>
    <mergeCell ref="A4617:L4617"/>
    <mergeCell ref="A4618:C4618"/>
    <mergeCell ref="D4618:F4618"/>
    <mergeCell ref="H4618:I4618"/>
    <mergeCell ref="J4618:K4618"/>
    <mergeCell ref="B4619:C4619"/>
    <mergeCell ref="D4619:F4619"/>
    <mergeCell ref="H4619:I4619"/>
    <mergeCell ref="J4619:K4619"/>
    <mergeCell ref="B4620:C4620"/>
    <mergeCell ref="D4620:F4620"/>
    <mergeCell ref="H4620:I4620"/>
    <mergeCell ref="J4620:K4620"/>
    <mergeCell ref="B4621:C4621"/>
    <mergeCell ref="D4621:F4621"/>
    <mergeCell ref="H4621:I4621"/>
    <mergeCell ref="J4621:K4621"/>
    <mergeCell ref="B4622:C4622"/>
    <mergeCell ref="D4622:F4622"/>
    <mergeCell ref="H4622:I4622"/>
    <mergeCell ref="J4622:K4622"/>
    <mergeCell ref="H4623:K4623"/>
    <mergeCell ref="A4624:C4624"/>
    <mergeCell ref="D4624:F4624"/>
    <mergeCell ref="H4624:I4624"/>
    <mergeCell ref="J4624:K4624"/>
    <mergeCell ref="B4625:C4625"/>
    <mergeCell ref="D4625:F4625"/>
    <mergeCell ref="H4625:I4625"/>
    <mergeCell ref="J4625:K4625"/>
    <mergeCell ref="B4626:C4626"/>
    <mergeCell ref="D4626:F4626"/>
    <mergeCell ref="H4626:I4626"/>
    <mergeCell ref="J4626:K4626"/>
    <mergeCell ref="B4627:C4627"/>
    <mergeCell ref="D4627:F4627"/>
    <mergeCell ref="H4627:I4627"/>
    <mergeCell ref="J4627:K4627"/>
    <mergeCell ref="B4628:C4628"/>
    <mergeCell ref="D4628:F4628"/>
    <mergeCell ref="H4628:I4628"/>
    <mergeCell ref="J4628:K4628"/>
    <mergeCell ref="H4629:K4629"/>
    <mergeCell ref="H4630:K4630"/>
    <mergeCell ref="H4632:L4632"/>
    <mergeCell ref="A4633:L4633"/>
    <mergeCell ref="A4634:C4634"/>
    <mergeCell ref="D4634:F4634"/>
    <mergeCell ref="H4634:I4634"/>
    <mergeCell ref="J4634:K4634"/>
    <mergeCell ref="B4635:C4635"/>
    <mergeCell ref="D4635:F4635"/>
    <mergeCell ref="H4635:I4635"/>
    <mergeCell ref="J4635:K4635"/>
    <mergeCell ref="B4636:C4636"/>
    <mergeCell ref="D4636:F4636"/>
    <mergeCell ref="H4636:I4636"/>
    <mergeCell ref="J4636:K4636"/>
    <mergeCell ref="H4637:K4637"/>
    <mergeCell ref="A4638:C4638"/>
    <mergeCell ref="D4638:F4638"/>
    <mergeCell ref="H4638:I4638"/>
    <mergeCell ref="J4638:K4638"/>
    <mergeCell ref="B4639:C4639"/>
    <mergeCell ref="D4639:F4639"/>
    <mergeCell ref="H4639:I4639"/>
    <mergeCell ref="J4639:K4639"/>
    <mergeCell ref="B4640:C4640"/>
    <mergeCell ref="D4640:F4640"/>
    <mergeCell ref="H4640:I4640"/>
    <mergeCell ref="J4640:K4640"/>
    <mergeCell ref="B4641:C4641"/>
    <mergeCell ref="D4641:F4641"/>
    <mergeCell ref="H4641:I4641"/>
    <mergeCell ref="J4641:K4641"/>
    <mergeCell ref="B4642:C4642"/>
    <mergeCell ref="D4642:F4642"/>
    <mergeCell ref="H4642:I4642"/>
    <mergeCell ref="J4642:K4642"/>
    <mergeCell ref="B4643:C4643"/>
    <mergeCell ref="D4643:F4643"/>
    <mergeCell ref="H4643:I4643"/>
    <mergeCell ref="J4643:K4643"/>
    <mergeCell ref="B4644:C4644"/>
    <mergeCell ref="D4644:F4644"/>
    <mergeCell ref="H4644:I4644"/>
    <mergeCell ref="J4644:K4644"/>
    <mergeCell ref="B4645:C4645"/>
    <mergeCell ref="D4645:F4645"/>
    <mergeCell ref="H4645:I4645"/>
    <mergeCell ref="J4645:K4645"/>
    <mergeCell ref="H4646:K4646"/>
    <mergeCell ref="A4647:C4647"/>
    <mergeCell ref="D4647:F4647"/>
    <mergeCell ref="H4647:I4647"/>
    <mergeCell ref="J4647:K4647"/>
    <mergeCell ref="B4648:C4648"/>
    <mergeCell ref="D4648:F4648"/>
    <mergeCell ref="H4648:I4648"/>
    <mergeCell ref="J4648:K4648"/>
    <mergeCell ref="B4649:C4649"/>
    <mergeCell ref="D4649:F4649"/>
    <mergeCell ref="H4649:I4649"/>
    <mergeCell ref="J4649:K4649"/>
    <mergeCell ref="H4650:K4650"/>
    <mergeCell ref="A4651:C4651"/>
    <mergeCell ref="D4651:F4651"/>
    <mergeCell ref="H4651:I4651"/>
    <mergeCell ref="J4651:K4651"/>
    <mergeCell ref="B4652:C4652"/>
    <mergeCell ref="D4652:F4652"/>
    <mergeCell ref="H4652:I4652"/>
    <mergeCell ref="J4652:K4652"/>
    <mergeCell ref="B4653:C4653"/>
    <mergeCell ref="D4653:F4653"/>
    <mergeCell ref="H4653:I4653"/>
    <mergeCell ref="J4653:K4653"/>
    <mergeCell ref="B4654:C4654"/>
    <mergeCell ref="D4654:F4654"/>
    <mergeCell ref="H4654:I4654"/>
    <mergeCell ref="J4654:K4654"/>
    <mergeCell ref="B4655:C4655"/>
    <mergeCell ref="D4655:F4655"/>
    <mergeCell ref="H4655:I4655"/>
    <mergeCell ref="J4655:K4655"/>
    <mergeCell ref="B4656:C4656"/>
    <mergeCell ref="D4656:F4656"/>
    <mergeCell ref="H4656:I4656"/>
    <mergeCell ref="J4656:K4656"/>
    <mergeCell ref="B4657:C4657"/>
    <mergeCell ref="D4657:F4657"/>
    <mergeCell ref="H4657:I4657"/>
    <mergeCell ref="J4657:K4657"/>
    <mergeCell ref="B4658:C4658"/>
    <mergeCell ref="D4658:F4658"/>
    <mergeCell ref="H4658:I4658"/>
    <mergeCell ref="J4658:K4658"/>
    <mergeCell ref="H4659:K4659"/>
    <mergeCell ref="H4660:K4660"/>
    <mergeCell ref="H4661:L4661"/>
    <mergeCell ref="A4662:L4662"/>
    <mergeCell ref="A4663:C4663"/>
    <mergeCell ref="D4663:F4663"/>
    <mergeCell ref="H4663:I4663"/>
    <mergeCell ref="J4663:K4663"/>
    <mergeCell ref="B4664:C4664"/>
    <mergeCell ref="D4664:F4664"/>
    <mergeCell ref="H4664:I4664"/>
    <mergeCell ref="J4664:K4664"/>
    <mergeCell ref="B4665:C4665"/>
    <mergeCell ref="D4665:F4665"/>
    <mergeCell ref="H4665:I4665"/>
    <mergeCell ref="J4665:K4665"/>
    <mergeCell ref="H4666:K4666"/>
    <mergeCell ref="A4667:C4667"/>
    <mergeCell ref="D4667:F4667"/>
    <mergeCell ref="H4667:I4667"/>
    <mergeCell ref="J4667:K4667"/>
    <mergeCell ref="B4668:C4668"/>
    <mergeCell ref="D4668:F4668"/>
    <mergeCell ref="H4668:I4668"/>
    <mergeCell ref="J4668:K4668"/>
    <mergeCell ref="B4669:C4669"/>
    <mergeCell ref="D4669:F4669"/>
    <mergeCell ref="H4669:I4669"/>
    <mergeCell ref="J4669:K4669"/>
    <mergeCell ref="B4670:C4670"/>
    <mergeCell ref="D4670:F4670"/>
    <mergeCell ref="H4670:I4670"/>
    <mergeCell ref="J4670:K4670"/>
    <mergeCell ref="B4671:C4671"/>
    <mergeCell ref="D4671:F4671"/>
    <mergeCell ref="H4671:I4671"/>
    <mergeCell ref="J4671:K4671"/>
    <mergeCell ref="B4672:C4672"/>
    <mergeCell ref="D4672:F4672"/>
    <mergeCell ref="H4672:I4672"/>
    <mergeCell ref="J4672:K4672"/>
    <mergeCell ref="B4673:C4673"/>
    <mergeCell ref="D4673:F4673"/>
    <mergeCell ref="H4673:I4673"/>
    <mergeCell ref="J4673:K4673"/>
    <mergeCell ref="H4674:K4674"/>
    <mergeCell ref="A4675:C4675"/>
    <mergeCell ref="D4675:F4675"/>
    <mergeCell ref="H4675:I4675"/>
    <mergeCell ref="J4675:K4675"/>
    <mergeCell ref="B4676:C4676"/>
    <mergeCell ref="D4676:F4676"/>
    <mergeCell ref="H4676:I4676"/>
    <mergeCell ref="J4676:K4676"/>
    <mergeCell ref="B4677:C4677"/>
    <mergeCell ref="D4677:F4677"/>
    <mergeCell ref="H4677:I4677"/>
    <mergeCell ref="J4677:K4677"/>
    <mergeCell ref="H4678:K4678"/>
    <mergeCell ref="A4679:C4679"/>
    <mergeCell ref="D4679:F4679"/>
    <mergeCell ref="H4679:I4679"/>
    <mergeCell ref="J4679:K4679"/>
    <mergeCell ref="B4680:C4680"/>
    <mergeCell ref="D4680:F4680"/>
    <mergeCell ref="H4680:I4680"/>
    <mergeCell ref="J4680:K4680"/>
    <mergeCell ref="B4681:C4681"/>
    <mergeCell ref="D4681:F4681"/>
    <mergeCell ref="H4681:I4681"/>
    <mergeCell ref="J4681:K4681"/>
    <mergeCell ref="B4682:C4682"/>
    <mergeCell ref="D4682:F4682"/>
    <mergeCell ref="H4682:I4682"/>
    <mergeCell ref="J4682:K4682"/>
    <mergeCell ref="B4683:C4683"/>
    <mergeCell ref="D4683:F4683"/>
    <mergeCell ref="H4683:I4683"/>
    <mergeCell ref="J4683:K4683"/>
    <mergeCell ref="B4684:C4684"/>
    <mergeCell ref="D4684:F4684"/>
    <mergeCell ref="H4684:I4684"/>
    <mergeCell ref="J4684:K4684"/>
    <mergeCell ref="H4685:K4685"/>
    <mergeCell ref="H4686:K4686"/>
    <mergeCell ref="H4687:L4687"/>
    <mergeCell ref="A4688:L4688"/>
    <mergeCell ref="A4689:C4689"/>
    <mergeCell ref="D4689:F4689"/>
    <mergeCell ref="H4689:I4689"/>
    <mergeCell ref="J4689:K4689"/>
    <mergeCell ref="B4690:C4690"/>
    <mergeCell ref="D4690:F4690"/>
    <mergeCell ref="H4690:I4690"/>
    <mergeCell ref="J4690:K4690"/>
    <mergeCell ref="H4691:K4691"/>
    <mergeCell ref="A4692:C4692"/>
    <mergeCell ref="D4692:F4692"/>
    <mergeCell ref="H4692:I4692"/>
    <mergeCell ref="J4692:K4692"/>
    <mergeCell ref="B4693:C4693"/>
    <mergeCell ref="D4693:F4693"/>
    <mergeCell ref="H4693:I4693"/>
    <mergeCell ref="J4693:K4693"/>
    <mergeCell ref="B4694:C4694"/>
    <mergeCell ref="D4694:F4694"/>
    <mergeCell ref="H4694:I4694"/>
    <mergeCell ref="J4694:K4694"/>
    <mergeCell ref="H4695:K4695"/>
    <mergeCell ref="H4696:K4696"/>
    <mergeCell ref="H4697:L4697"/>
    <mergeCell ref="A4698:L4698"/>
    <mergeCell ref="A4699:C4699"/>
    <mergeCell ref="D4699:F4699"/>
    <mergeCell ref="H4699:I4699"/>
    <mergeCell ref="J4699:K4699"/>
    <mergeCell ref="B4700:C4700"/>
    <mergeCell ref="D4700:F4700"/>
    <mergeCell ref="H4700:I4700"/>
    <mergeCell ref="J4700:K4700"/>
    <mergeCell ref="B4701:C4701"/>
    <mergeCell ref="D4701:F4701"/>
    <mergeCell ref="H4701:I4701"/>
    <mergeCell ref="J4701:K4701"/>
    <mergeCell ref="B4702:C4702"/>
    <mergeCell ref="D4702:F4702"/>
    <mergeCell ref="H4702:I4702"/>
    <mergeCell ref="J4702:K4702"/>
    <mergeCell ref="B4703:C4703"/>
    <mergeCell ref="D4703:F4703"/>
    <mergeCell ref="H4703:I4703"/>
    <mergeCell ref="J4703:K4703"/>
    <mergeCell ref="H4704:K4704"/>
    <mergeCell ref="A4705:C4705"/>
    <mergeCell ref="D4705:F4705"/>
    <mergeCell ref="H4705:I4705"/>
    <mergeCell ref="J4705:K4705"/>
    <mergeCell ref="B4706:C4706"/>
    <mergeCell ref="D4706:F4706"/>
    <mergeCell ref="H4706:I4706"/>
    <mergeCell ref="J4706:K4706"/>
    <mergeCell ref="B4707:C4707"/>
    <mergeCell ref="D4707:F4707"/>
    <mergeCell ref="H4707:I4707"/>
    <mergeCell ref="J4707:K4707"/>
    <mergeCell ref="B4708:C4708"/>
    <mergeCell ref="D4708:F4708"/>
    <mergeCell ref="H4708:I4708"/>
    <mergeCell ref="J4708:K4708"/>
    <mergeCell ref="B4709:C4709"/>
    <mergeCell ref="D4709:F4709"/>
    <mergeCell ref="H4709:I4709"/>
    <mergeCell ref="J4709:K4709"/>
    <mergeCell ref="H4710:K4710"/>
    <mergeCell ref="H4711:K4711"/>
    <mergeCell ref="H4713:L4713"/>
    <mergeCell ref="A4714:L4714"/>
    <mergeCell ref="A4715:C4715"/>
    <mergeCell ref="D4715:F4715"/>
    <mergeCell ref="H4715:I4715"/>
    <mergeCell ref="J4715:K4715"/>
    <mergeCell ref="B4716:C4716"/>
    <mergeCell ref="D4716:F4716"/>
    <mergeCell ref="H4716:I4716"/>
    <mergeCell ref="J4716:K4716"/>
    <mergeCell ref="B4717:C4717"/>
    <mergeCell ref="D4717:F4717"/>
    <mergeCell ref="H4717:I4717"/>
    <mergeCell ref="J4717:K4717"/>
    <mergeCell ref="H4718:K4718"/>
    <mergeCell ref="A4719:C4719"/>
    <mergeCell ref="D4719:F4719"/>
    <mergeCell ref="H4719:I4719"/>
    <mergeCell ref="J4719:K4719"/>
    <mergeCell ref="B4720:C4720"/>
    <mergeCell ref="D4720:F4720"/>
    <mergeCell ref="H4720:I4720"/>
    <mergeCell ref="J4720:K4720"/>
    <mergeCell ref="B4721:C4721"/>
    <mergeCell ref="D4721:F4721"/>
    <mergeCell ref="H4721:I4721"/>
    <mergeCell ref="J4721:K4721"/>
    <mergeCell ref="H4722:K4722"/>
    <mergeCell ref="H4723:K4723"/>
    <mergeCell ref="H4724:L4724"/>
    <mergeCell ref="A4725:L4725"/>
    <mergeCell ref="A4726:C4726"/>
    <mergeCell ref="D4726:F4726"/>
    <mergeCell ref="H4726:I4726"/>
    <mergeCell ref="J4726:K4726"/>
    <mergeCell ref="B4727:C4727"/>
    <mergeCell ref="D4727:F4727"/>
    <mergeCell ref="H4727:I4727"/>
    <mergeCell ref="J4727:K4727"/>
    <mergeCell ref="B4728:C4728"/>
    <mergeCell ref="D4728:F4728"/>
    <mergeCell ref="H4728:I4728"/>
    <mergeCell ref="J4728:K4728"/>
    <mergeCell ref="H4729:K4729"/>
    <mergeCell ref="A4730:C4730"/>
    <mergeCell ref="D4730:F4730"/>
    <mergeCell ref="H4730:I4730"/>
    <mergeCell ref="J4730:K4730"/>
    <mergeCell ref="B4731:C4731"/>
    <mergeCell ref="D4731:F4731"/>
    <mergeCell ref="H4731:I4731"/>
    <mergeCell ref="J4731:K4731"/>
    <mergeCell ref="B4732:C4732"/>
    <mergeCell ref="D4732:F4732"/>
    <mergeCell ref="H4732:I4732"/>
    <mergeCell ref="J4732:K4732"/>
    <mergeCell ref="H4733:K4733"/>
    <mergeCell ref="H4734:K4734"/>
    <mergeCell ref="H4735:L4735"/>
    <mergeCell ref="A4736:L4736"/>
    <mergeCell ref="A4737:C4737"/>
    <mergeCell ref="D4737:F4737"/>
    <mergeCell ref="H4737:I4737"/>
    <mergeCell ref="J4737:K4737"/>
    <mergeCell ref="B4738:C4738"/>
    <mergeCell ref="D4738:F4738"/>
    <mergeCell ref="H4738:I4738"/>
    <mergeCell ref="J4738:K4738"/>
    <mergeCell ref="B4739:C4739"/>
    <mergeCell ref="D4739:F4739"/>
    <mergeCell ref="H4739:I4739"/>
    <mergeCell ref="J4739:K4739"/>
    <mergeCell ref="H4740:K4740"/>
    <mergeCell ref="A4741:C4741"/>
    <mergeCell ref="D4741:F4741"/>
    <mergeCell ref="H4741:I4741"/>
    <mergeCell ref="J4741:K4741"/>
    <mergeCell ref="B4742:C4742"/>
    <mergeCell ref="D4742:F4742"/>
    <mergeCell ref="H4742:I4742"/>
    <mergeCell ref="J4742:K4742"/>
    <mergeCell ref="B4743:C4743"/>
    <mergeCell ref="D4743:F4743"/>
    <mergeCell ref="H4743:I4743"/>
    <mergeCell ref="J4743:K4743"/>
    <mergeCell ref="H4744:K4744"/>
    <mergeCell ref="H4745:K4745"/>
    <mergeCell ref="H4746:L4746"/>
    <mergeCell ref="A4747:L4747"/>
    <mergeCell ref="A4748:C4748"/>
    <mergeCell ref="D4748:F4748"/>
    <mergeCell ref="H4748:I4748"/>
    <mergeCell ref="J4748:K4748"/>
    <mergeCell ref="B4749:C4749"/>
    <mergeCell ref="D4749:F4749"/>
    <mergeCell ref="H4749:I4749"/>
    <mergeCell ref="J4749:K4749"/>
    <mergeCell ref="B4750:C4750"/>
    <mergeCell ref="D4750:F4750"/>
    <mergeCell ref="H4750:I4750"/>
    <mergeCell ref="J4750:K4750"/>
    <mergeCell ref="H4751:K4751"/>
    <mergeCell ref="A4752:C4752"/>
    <mergeCell ref="D4752:F4752"/>
    <mergeCell ref="H4752:I4752"/>
    <mergeCell ref="J4752:K4752"/>
    <mergeCell ref="B4753:C4753"/>
    <mergeCell ref="D4753:F4753"/>
    <mergeCell ref="H4753:I4753"/>
    <mergeCell ref="J4753:K4753"/>
    <mergeCell ref="B4754:C4754"/>
    <mergeCell ref="D4754:F4754"/>
    <mergeCell ref="H4754:I4754"/>
    <mergeCell ref="J4754:K4754"/>
    <mergeCell ref="H4755:K4755"/>
    <mergeCell ref="H4756:K4756"/>
    <mergeCell ref="H4757:L4757"/>
    <mergeCell ref="A4758:L4758"/>
    <mergeCell ref="A4759:C4759"/>
    <mergeCell ref="D4759:F4759"/>
    <mergeCell ref="H4759:I4759"/>
    <mergeCell ref="J4759:K4759"/>
    <mergeCell ref="B4760:C4760"/>
    <mergeCell ref="D4760:F4760"/>
    <mergeCell ref="H4760:I4760"/>
    <mergeCell ref="J4760:K4760"/>
    <mergeCell ref="B4761:C4761"/>
    <mergeCell ref="D4761:F4761"/>
    <mergeCell ref="H4761:I4761"/>
    <mergeCell ref="J4761:K4761"/>
    <mergeCell ref="H4762:K4762"/>
    <mergeCell ref="A4763:C4763"/>
    <mergeCell ref="D4763:F4763"/>
    <mergeCell ref="H4763:I4763"/>
    <mergeCell ref="J4763:K4763"/>
    <mergeCell ref="B4764:C4764"/>
    <mergeCell ref="D4764:F4764"/>
    <mergeCell ref="H4764:I4764"/>
    <mergeCell ref="J4764:K4764"/>
    <mergeCell ref="B4765:C4765"/>
    <mergeCell ref="D4765:F4765"/>
    <mergeCell ref="H4765:I4765"/>
    <mergeCell ref="J4765:K4765"/>
    <mergeCell ref="H4766:K4766"/>
    <mergeCell ref="H4767:K4767"/>
    <mergeCell ref="H4768:L4768"/>
    <mergeCell ref="A4769:L4769"/>
    <mergeCell ref="A4770:C4770"/>
    <mergeCell ref="D4770:F4770"/>
    <mergeCell ref="H4770:I4770"/>
    <mergeCell ref="J4770:K4770"/>
    <mergeCell ref="B4771:C4771"/>
    <mergeCell ref="D4771:F4771"/>
    <mergeCell ref="H4771:I4771"/>
    <mergeCell ref="J4771:K4771"/>
    <mergeCell ref="B4772:C4772"/>
    <mergeCell ref="D4772:F4772"/>
    <mergeCell ref="H4772:I4772"/>
    <mergeCell ref="J4772:K4772"/>
    <mergeCell ref="H4773:K4773"/>
    <mergeCell ref="A4774:C4774"/>
    <mergeCell ref="D4774:F4774"/>
    <mergeCell ref="H4774:I4774"/>
    <mergeCell ref="J4774:K4774"/>
    <mergeCell ref="B4775:C4775"/>
    <mergeCell ref="D4775:F4775"/>
    <mergeCell ref="H4775:I4775"/>
    <mergeCell ref="J4775:K4775"/>
    <mergeCell ref="B4776:C4776"/>
    <mergeCell ref="D4776:F4776"/>
    <mergeCell ref="H4776:I4776"/>
    <mergeCell ref="J4776:K4776"/>
    <mergeCell ref="H4777:K4777"/>
    <mergeCell ref="H4778:K4778"/>
    <mergeCell ref="H4779:L4779"/>
    <mergeCell ref="A4780:L4780"/>
    <mergeCell ref="A4781:C4781"/>
    <mergeCell ref="D4781:F4781"/>
    <mergeCell ref="H4781:I4781"/>
    <mergeCell ref="J4781:K4781"/>
    <mergeCell ref="B4782:C4782"/>
    <mergeCell ref="D4782:F4782"/>
    <mergeCell ref="H4782:I4782"/>
    <mergeCell ref="J4782:K4782"/>
    <mergeCell ref="B4783:C4783"/>
    <mergeCell ref="D4783:F4783"/>
    <mergeCell ref="H4783:I4783"/>
    <mergeCell ref="J4783:K4783"/>
    <mergeCell ref="H4784:K4784"/>
    <mergeCell ref="A4785:C4785"/>
    <mergeCell ref="D4785:F4785"/>
    <mergeCell ref="H4785:I4785"/>
    <mergeCell ref="J4785:K4785"/>
    <mergeCell ref="B4786:C4786"/>
    <mergeCell ref="D4786:F4786"/>
    <mergeCell ref="H4786:I4786"/>
    <mergeCell ref="J4786:K4786"/>
    <mergeCell ref="B4787:C4787"/>
    <mergeCell ref="D4787:F4787"/>
    <mergeCell ref="H4787:I4787"/>
    <mergeCell ref="J4787:K4787"/>
    <mergeCell ref="H4788:K4788"/>
    <mergeCell ref="H4789:K4789"/>
    <mergeCell ref="H4790:L4790"/>
    <mergeCell ref="A4791:L4791"/>
    <mergeCell ref="A4792:C4792"/>
    <mergeCell ref="D4792:F4792"/>
    <mergeCell ref="H4792:I4792"/>
    <mergeCell ref="J4792:K4792"/>
    <mergeCell ref="B4793:C4793"/>
    <mergeCell ref="D4793:F4793"/>
    <mergeCell ref="H4793:I4793"/>
    <mergeCell ref="J4793:K4793"/>
    <mergeCell ref="B4794:C4794"/>
    <mergeCell ref="D4794:F4794"/>
    <mergeCell ref="H4794:I4794"/>
    <mergeCell ref="J4794:K4794"/>
    <mergeCell ref="H4795:K4795"/>
    <mergeCell ref="A4796:C4796"/>
    <mergeCell ref="D4796:F4796"/>
    <mergeCell ref="H4796:I4796"/>
    <mergeCell ref="J4796:K4796"/>
    <mergeCell ref="B4797:C4797"/>
    <mergeCell ref="D4797:F4797"/>
    <mergeCell ref="H4797:I4797"/>
    <mergeCell ref="J4797:K4797"/>
    <mergeCell ref="B4798:C4798"/>
    <mergeCell ref="D4798:F4798"/>
    <mergeCell ref="H4798:I4798"/>
    <mergeCell ref="J4798:K4798"/>
    <mergeCell ref="H4799:K4799"/>
    <mergeCell ref="H4800:K4800"/>
    <mergeCell ref="H4801:L4801"/>
    <mergeCell ref="A4802:L4802"/>
    <mergeCell ref="A4803:C4803"/>
    <mergeCell ref="D4803:F4803"/>
    <mergeCell ref="H4803:I4803"/>
    <mergeCell ref="J4803:K4803"/>
    <mergeCell ref="B4804:C4804"/>
    <mergeCell ref="D4804:F4804"/>
    <mergeCell ref="H4804:I4804"/>
    <mergeCell ref="J4804:K4804"/>
    <mergeCell ref="B4805:C4805"/>
    <mergeCell ref="D4805:F4805"/>
    <mergeCell ref="H4805:I4805"/>
    <mergeCell ref="J4805:K4805"/>
    <mergeCell ref="H4806:K4806"/>
    <mergeCell ref="A4807:C4807"/>
    <mergeCell ref="D4807:F4807"/>
    <mergeCell ref="H4807:I4807"/>
    <mergeCell ref="J4807:K4807"/>
    <mergeCell ref="B4808:C4808"/>
    <mergeCell ref="D4808:F4808"/>
    <mergeCell ref="H4808:I4808"/>
    <mergeCell ref="J4808:K4808"/>
    <mergeCell ref="B4809:C4809"/>
    <mergeCell ref="D4809:F4809"/>
    <mergeCell ref="H4809:I4809"/>
    <mergeCell ref="J4809:K4809"/>
    <mergeCell ref="H4810:K4810"/>
    <mergeCell ref="H4811:K4811"/>
    <mergeCell ref="H4812:L4812"/>
    <mergeCell ref="A4813:L4813"/>
    <mergeCell ref="A4814:C4814"/>
    <mergeCell ref="D4814:F4814"/>
    <mergeCell ref="H4814:I4814"/>
    <mergeCell ref="J4814:K4814"/>
    <mergeCell ref="B4815:C4815"/>
    <mergeCell ref="D4815:F4815"/>
    <mergeCell ref="H4815:I4815"/>
    <mergeCell ref="J4815:K4815"/>
    <mergeCell ref="B4816:C4816"/>
    <mergeCell ref="D4816:F4816"/>
    <mergeCell ref="H4816:I4816"/>
    <mergeCell ref="J4816:K4816"/>
    <mergeCell ref="H4817:K4817"/>
    <mergeCell ref="A4818:C4818"/>
    <mergeCell ref="D4818:F4818"/>
    <mergeCell ref="H4818:I4818"/>
    <mergeCell ref="J4818:K4818"/>
    <mergeCell ref="B4819:C4819"/>
    <mergeCell ref="D4819:F4819"/>
    <mergeCell ref="H4819:I4819"/>
    <mergeCell ref="J4819:K4819"/>
    <mergeCell ref="B4820:C4820"/>
    <mergeCell ref="D4820:F4820"/>
    <mergeCell ref="H4820:I4820"/>
    <mergeCell ref="J4820:K4820"/>
    <mergeCell ref="H4821:K4821"/>
    <mergeCell ref="H4822:K4822"/>
    <mergeCell ref="H4823:L4823"/>
    <mergeCell ref="A4824:L4824"/>
    <mergeCell ref="A4825:C4825"/>
    <mergeCell ref="D4825:F4825"/>
    <mergeCell ref="H4825:I4825"/>
    <mergeCell ref="J4825:K4825"/>
    <mergeCell ref="B4826:C4826"/>
    <mergeCell ref="D4826:F4826"/>
    <mergeCell ref="H4826:I4826"/>
    <mergeCell ref="J4826:K4826"/>
    <mergeCell ref="H4827:K4827"/>
    <mergeCell ref="A4828:C4828"/>
    <mergeCell ref="D4828:F4828"/>
    <mergeCell ref="H4828:I4828"/>
    <mergeCell ref="J4828:K4828"/>
    <mergeCell ref="B4829:C4829"/>
    <mergeCell ref="D4829:F4829"/>
    <mergeCell ref="H4829:I4829"/>
    <mergeCell ref="J4829:K4829"/>
    <mergeCell ref="B4830:C4830"/>
    <mergeCell ref="D4830:F4830"/>
    <mergeCell ref="H4830:I4830"/>
    <mergeCell ref="J4830:K4830"/>
    <mergeCell ref="H4831:K4831"/>
    <mergeCell ref="H4832:K4832"/>
    <mergeCell ref="H4834:L4834"/>
    <mergeCell ref="A4835:L4835"/>
    <mergeCell ref="A4836:C4836"/>
    <mergeCell ref="D4836:F4836"/>
    <mergeCell ref="H4836:I4836"/>
    <mergeCell ref="J4836:K4836"/>
    <mergeCell ref="B4837:C4837"/>
    <mergeCell ref="D4837:F4837"/>
    <mergeCell ref="H4837:I4837"/>
    <mergeCell ref="J4837:K4837"/>
    <mergeCell ref="B4838:C4838"/>
    <mergeCell ref="D4838:F4838"/>
    <mergeCell ref="H4838:I4838"/>
    <mergeCell ref="J4838:K4838"/>
    <mergeCell ref="H4839:K4839"/>
    <mergeCell ref="A4840:C4840"/>
    <mergeCell ref="D4840:F4840"/>
    <mergeCell ref="H4840:I4840"/>
    <mergeCell ref="J4840:K4840"/>
    <mergeCell ref="B4841:C4841"/>
    <mergeCell ref="D4841:F4841"/>
    <mergeCell ref="H4841:I4841"/>
    <mergeCell ref="J4841:K4841"/>
    <mergeCell ref="B4842:C4842"/>
    <mergeCell ref="D4842:F4842"/>
    <mergeCell ref="H4842:I4842"/>
    <mergeCell ref="J4842:K4842"/>
    <mergeCell ref="H4843:K4843"/>
    <mergeCell ref="H4844:K4844"/>
    <mergeCell ref="H4845:L4845"/>
    <mergeCell ref="A4846:L4846"/>
    <mergeCell ref="A4847:C4847"/>
    <mergeCell ref="D4847:F4847"/>
    <mergeCell ref="H4847:I4847"/>
    <mergeCell ref="J4847:K4847"/>
    <mergeCell ref="B4848:C4848"/>
    <mergeCell ref="D4848:F4848"/>
    <mergeCell ref="H4848:I4848"/>
    <mergeCell ref="J4848:K4848"/>
    <mergeCell ref="H4849:K4849"/>
    <mergeCell ref="A4850:C4850"/>
    <mergeCell ref="D4850:F4850"/>
    <mergeCell ref="H4850:I4850"/>
    <mergeCell ref="J4850:K4850"/>
    <mergeCell ref="B4851:C4851"/>
    <mergeCell ref="D4851:F4851"/>
    <mergeCell ref="H4851:I4851"/>
    <mergeCell ref="J4851:K4851"/>
    <mergeCell ref="B4852:C4852"/>
    <mergeCell ref="D4852:F4852"/>
    <mergeCell ref="H4852:I4852"/>
    <mergeCell ref="J4852:K4852"/>
    <mergeCell ref="H4853:K4853"/>
    <mergeCell ref="A4854:D4854"/>
    <mergeCell ref="H4854:K4854"/>
    <mergeCell ref="H4855:L4855"/>
    <mergeCell ref="A4856:L4856"/>
    <mergeCell ref="A4857:C4857"/>
    <mergeCell ref="D4857:F4857"/>
    <mergeCell ref="H4857:I4857"/>
    <mergeCell ref="J4857:K4857"/>
    <mergeCell ref="B4858:C4858"/>
    <mergeCell ref="D4858:F4858"/>
    <mergeCell ref="H4858:I4858"/>
    <mergeCell ref="J4858:K4858"/>
    <mergeCell ref="B4859:C4859"/>
    <mergeCell ref="D4859:F4859"/>
    <mergeCell ref="H4859:I4859"/>
    <mergeCell ref="J4859:K4859"/>
    <mergeCell ref="B4860:C4860"/>
    <mergeCell ref="D4860:F4860"/>
    <mergeCell ref="H4860:I4860"/>
    <mergeCell ref="J4860:K4860"/>
    <mergeCell ref="B4861:C4861"/>
    <mergeCell ref="D4861:F4861"/>
    <mergeCell ref="H4861:I4861"/>
    <mergeCell ref="J4861:K4861"/>
    <mergeCell ref="B4862:C4862"/>
    <mergeCell ref="D4862:F4862"/>
    <mergeCell ref="H4862:I4862"/>
    <mergeCell ref="J4862:K4862"/>
    <mergeCell ref="B4863:C4863"/>
    <mergeCell ref="D4863:F4863"/>
    <mergeCell ref="H4863:I4863"/>
    <mergeCell ref="J4863:K4863"/>
    <mergeCell ref="H4864:K4864"/>
    <mergeCell ref="A4865:C4865"/>
    <mergeCell ref="D4865:F4865"/>
    <mergeCell ref="H4865:I4865"/>
    <mergeCell ref="J4865:K4865"/>
    <mergeCell ref="B4866:C4866"/>
    <mergeCell ref="D4866:F4866"/>
    <mergeCell ref="H4866:I4866"/>
    <mergeCell ref="J4866:K4866"/>
    <mergeCell ref="B4867:C4867"/>
    <mergeCell ref="D4867:F4867"/>
    <mergeCell ref="H4867:I4867"/>
    <mergeCell ref="J4867:K4867"/>
    <mergeCell ref="H4868:K4868"/>
    <mergeCell ref="A4869:D4869"/>
    <mergeCell ref="H4869:K4869"/>
    <mergeCell ref="H4870:L4870"/>
    <mergeCell ref="A4871:L4871"/>
    <mergeCell ref="A4872:C4872"/>
    <mergeCell ref="D4872:F4872"/>
    <mergeCell ref="H4872:I4872"/>
    <mergeCell ref="J4872:K4872"/>
    <mergeCell ref="B4873:C4873"/>
    <mergeCell ref="D4873:F4873"/>
    <mergeCell ref="H4873:I4873"/>
    <mergeCell ref="J4873:K4873"/>
    <mergeCell ref="B4874:C4874"/>
    <mergeCell ref="D4874:F4874"/>
    <mergeCell ref="H4874:I4874"/>
    <mergeCell ref="J4874:K4874"/>
    <mergeCell ref="H4875:K4875"/>
    <mergeCell ref="A4876:C4876"/>
    <mergeCell ref="D4876:F4876"/>
    <mergeCell ref="H4876:I4876"/>
    <mergeCell ref="J4876:K4876"/>
    <mergeCell ref="B4877:C4877"/>
    <mergeCell ref="D4877:F4877"/>
    <mergeCell ref="H4877:I4877"/>
    <mergeCell ref="J4877:K4877"/>
    <mergeCell ref="B4878:C4878"/>
    <mergeCell ref="D4878:F4878"/>
    <mergeCell ref="H4878:I4878"/>
    <mergeCell ref="J4878:K4878"/>
    <mergeCell ref="H4879:K4879"/>
    <mergeCell ref="H4880:K4880"/>
    <mergeCell ref="H4881:L4881"/>
    <mergeCell ref="A4882:L4882"/>
    <mergeCell ref="A4883:C4883"/>
    <mergeCell ref="D4883:F4883"/>
    <mergeCell ref="H4883:I4883"/>
    <mergeCell ref="J4883:K4883"/>
    <mergeCell ref="B4884:C4884"/>
    <mergeCell ref="D4884:F4884"/>
    <mergeCell ref="H4884:I4884"/>
    <mergeCell ref="J4884:K4884"/>
    <mergeCell ref="B4885:C4885"/>
    <mergeCell ref="D4885:F4885"/>
    <mergeCell ref="H4885:I4885"/>
    <mergeCell ref="J4885:K4885"/>
    <mergeCell ref="H4886:K4886"/>
    <mergeCell ref="A4887:C4887"/>
    <mergeCell ref="D4887:F4887"/>
    <mergeCell ref="H4887:I4887"/>
    <mergeCell ref="J4887:K4887"/>
    <mergeCell ref="B4888:C4888"/>
    <mergeCell ref="D4888:F4888"/>
    <mergeCell ref="H4888:I4888"/>
    <mergeCell ref="J4888:K4888"/>
    <mergeCell ref="B4889:C4889"/>
    <mergeCell ref="D4889:F4889"/>
    <mergeCell ref="H4889:I4889"/>
    <mergeCell ref="J4889:K4889"/>
    <mergeCell ref="H4890:K4890"/>
    <mergeCell ref="H4891:K4891"/>
    <mergeCell ref="H4892:L4892"/>
    <mergeCell ref="A4893:L4893"/>
    <mergeCell ref="A4894:C4894"/>
    <mergeCell ref="D4894:F4894"/>
    <mergeCell ref="H4894:I4894"/>
    <mergeCell ref="J4894:K4894"/>
    <mergeCell ref="B4895:C4895"/>
    <mergeCell ref="D4895:F4895"/>
    <mergeCell ref="H4895:I4895"/>
    <mergeCell ref="J4895:K4895"/>
    <mergeCell ref="B4896:C4896"/>
    <mergeCell ref="D4896:F4896"/>
    <mergeCell ref="H4896:I4896"/>
    <mergeCell ref="J4896:K4896"/>
    <mergeCell ref="H4897:K4897"/>
    <mergeCell ref="A4898:C4898"/>
    <mergeCell ref="D4898:F4898"/>
    <mergeCell ref="H4898:I4898"/>
    <mergeCell ref="J4898:K4898"/>
    <mergeCell ref="B4899:C4899"/>
    <mergeCell ref="D4899:F4899"/>
    <mergeCell ref="H4899:I4899"/>
    <mergeCell ref="J4899:K4899"/>
    <mergeCell ref="B4900:C4900"/>
    <mergeCell ref="D4900:F4900"/>
    <mergeCell ref="H4900:I4900"/>
    <mergeCell ref="J4900:K4900"/>
    <mergeCell ref="H4901:K4901"/>
    <mergeCell ref="H4902:K4902"/>
    <mergeCell ref="H4903:L4903"/>
    <mergeCell ref="A4904:L4904"/>
    <mergeCell ref="A4905:C4905"/>
    <mergeCell ref="D4905:F4905"/>
    <mergeCell ref="H4905:I4905"/>
    <mergeCell ref="J4905:K4905"/>
    <mergeCell ref="B4906:C4906"/>
    <mergeCell ref="D4906:F4906"/>
    <mergeCell ref="H4906:I4906"/>
    <mergeCell ref="J4906:K4906"/>
    <mergeCell ref="B4907:C4907"/>
    <mergeCell ref="D4907:F4907"/>
    <mergeCell ref="H4907:I4907"/>
    <mergeCell ref="J4907:K4907"/>
    <mergeCell ref="H4908:K4908"/>
    <mergeCell ref="A4909:C4909"/>
    <mergeCell ref="D4909:F4909"/>
    <mergeCell ref="H4909:I4909"/>
    <mergeCell ref="J4909:K4909"/>
    <mergeCell ref="B4910:C4910"/>
    <mergeCell ref="D4910:F4910"/>
    <mergeCell ref="H4910:I4910"/>
    <mergeCell ref="J4910:K4910"/>
    <mergeCell ref="B4911:C4911"/>
    <mergeCell ref="D4911:F4911"/>
    <mergeCell ref="H4911:I4911"/>
    <mergeCell ref="J4911:K4911"/>
    <mergeCell ref="H4912:K4912"/>
    <mergeCell ref="H4913:K4913"/>
    <mergeCell ref="H4914:L4914"/>
    <mergeCell ref="A4915:L4915"/>
    <mergeCell ref="A4916:C4916"/>
    <mergeCell ref="D4916:F4916"/>
    <mergeCell ref="H4916:I4916"/>
    <mergeCell ref="J4916:K4916"/>
    <mergeCell ref="B4917:C4917"/>
    <mergeCell ref="D4917:F4917"/>
    <mergeCell ref="H4917:I4917"/>
    <mergeCell ref="J4917:K4917"/>
    <mergeCell ref="B4918:C4918"/>
    <mergeCell ref="D4918:F4918"/>
    <mergeCell ref="H4918:I4918"/>
    <mergeCell ref="J4918:K4918"/>
    <mergeCell ref="H4919:K4919"/>
    <mergeCell ref="A4920:C4920"/>
    <mergeCell ref="D4920:F4920"/>
    <mergeCell ref="H4920:I4920"/>
    <mergeCell ref="J4920:K4920"/>
    <mergeCell ref="B4921:C4921"/>
    <mergeCell ref="D4921:F4921"/>
    <mergeCell ref="H4921:I4921"/>
    <mergeCell ref="J4921:K4921"/>
    <mergeCell ref="B4922:C4922"/>
    <mergeCell ref="D4922:F4922"/>
    <mergeCell ref="H4922:I4922"/>
    <mergeCell ref="J4922:K4922"/>
    <mergeCell ref="H4923:K4923"/>
    <mergeCell ref="H4924:K4924"/>
    <mergeCell ref="H4925:L4925"/>
    <mergeCell ref="A4926:L4926"/>
    <mergeCell ref="A4927:C4927"/>
    <mergeCell ref="D4927:F4927"/>
    <mergeCell ref="H4927:I4927"/>
    <mergeCell ref="J4927:K4927"/>
    <mergeCell ref="B4928:C4928"/>
    <mergeCell ref="D4928:F4928"/>
    <mergeCell ref="H4928:I4928"/>
    <mergeCell ref="J4928:K4928"/>
    <mergeCell ref="B4929:C4929"/>
    <mergeCell ref="D4929:F4929"/>
    <mergeCell ref="H4929:I4929"/>
    <mergeCell ref="J4929:K4929"/>
    <mergeCell ref="H4930:K4930"/>
    <mergeCell ref="A4931:C4931"/>
    <mergeCell ref="D4931:F4931"/>
    <mergeCell ref="H4931:I4931"/>
    <mergeCell ref="J4931:K4931"/>
    <mergeCell ref="B4932:C4932"/>
    <mergeCell ref="D4932:F4932"/>
    <mergeCell ref="H4932:I4932"/>
    <mergeCell ref="J4932:K4932"/>
    <mergeCell ref="B4933:C4933"/>
    <mergeCell ref="D4933:F4933"/>
    <mergeCell ref="H4933:I4933"/>
    <mergeCell ref="J4933:K4933"/>
    <mergeCell ref="H4934:K4934"/>
    <mergeCell ref="H4935:K4935"/>
    <mergeCell ref="H4936:L4936"/>
    <mergeCell ref="A4937:L4937"/>
    <mergeCell ref="A4938:C4938"/>
    <mergeCell ref="D4938:F4938"/>
    <mergeCell ref="H4938:I4938"/>
    <mergeCell ref="J4938:K4938"/>
    <mergeCell ref="B4939:C4939"/>
    <mergeCell ref="D4939:F4939"/>
    <mergeCell ref="H4939:I4939"/>
    <mergeCell ref="J4939:K4939"/>
    <mergeCell ref="B4940:C4940"/>
    <mergeCell ref="D4940:F4940"/>
    <mergeCell ref="H4940:I4940"/>
    <mergeCell ref="J4940:K4940"/>
    <mergeCell ref="H4941:K4941"/>
    <mergeCell ref="A4942:C4942"/>
    <mergeCell ref="D4942:F4942"/>
    <mergeCell ref="H4942:I4942"/>
    <mergeCell ref="J4942:K4942"/>
    <mergeCell ref="B4943:C4943"/>
    <mergeCell ref="D4943:F4943"/>
    <mergeCell ref="H4943:I4943"/>
    <mergeCell ref="J4943:K4943"/>
    <mergeCell ref="B4944:C4944"/>
    <mergeCell ref="D4944:F4944"/>
    <mergeCell ref="H4944:I4944"/>
    <mergeCell ref="J4944:K4944"/>
    <mergeCell ref="H4945:K4945"/>
    <mergeCell ref="H4946:K4946"/>
    <mergeCell ref="H4947:L4947"/>
    <mergeCell ref="A4948:L4948"/>
    <mergeCell ref="A4949:C4949"/>
    <mergeCell ref="D4949:F4949"/>
    <mergeCell ref="H4949:I4949"/>
    <mergeCell ref="J4949:K4949"/>
    <mergeCell ref="B4950:C4950"/>
    <mergeCell ref="D4950:F4950"/>
    <mergeCell ref="H4950:I4950"/>
    <mergeCell ref="J4950:K4950"/>
    <mergeCell ref="B4951:C4951"/>
    <mergeCell ref="D4951:F4951"/>
    <mergeCell ref="H4951:I4951"/>
    <mergeCell ref="J4951:K4951"/>
    <mergeCell ref="H4952:K4952"/>
    <mergeCell ref="A4953:C4953"/>
    <mergeCell ref="D4953:F4953"/>
    <mergeCell ref="H4953:I4953"/>
    <mergeCell ref="J4953:K4953"/>
    <mergeCell ref="B4954:C4954"/>
    <mergeCell ref="D4954:F4954"/>
    <mergeCell ref="H4954:I4954"/>
    <mergeCell ref="J4954:K4954"/>
    <mergeCell ref="B4955:C4955"/>
    <mergeCell ref="D4955:F4955"/>
    <mergeCell ref="H4955:I4955"/>
    <mergeCell ref="J4955:K4955"/>
    <mergeCell ref="H4956:K4956"/>
    <mergeCell ref="H4957:K4957"/>
    <mergeCell ref="H4958:L4958"/>
    <mergeCell ref="A4959:L4959"/>
    <mergeCell ref="A4960:C4960"/>
    <mergeCell ref="D4960:F4960"/>
    <mergeCell ref="H4960:I4960"/>
    <mergeCell ref="J4960:K4960"/>
    <mergeCell ref="B4961:C4961"/>
    <mergeCell ref="D4961:F4961"/>
    <mergeCell ref="H4961:I4961"/>
    <mergeCell ref="J4961:K4961"/>
    <mergeCell ref="B4962:C4962"/>
    <mergeCell ref="D4962:F4962"/>
    <mergeCell ref="H4962:I4962"/>
    <mergeCell ref="J4962:K4962"/>
    <mergeCell ref="B4963:C4963"/>
    <mergeCell ref="D4963:F4963"/>
    <mergeCell ref="H4963:I4963"/>
    <mergeCell ref="J4963:K4963"/>
    <mergeCell ref="H4964:K4964"/>
    <mergeCell ref="A4965:C4965"/>
    <mergeCell ref="D4965:F4965"/>
    <mergeCell ref="H4965:I4965"/>
    <mergeCell ref="J4965:K4965"/>
    <mergeCell ref="B4966:C4966"/>
    <mergeCell ref="D4966:F4966"/>
    <mergeCell ref="H4966:I4966"/>
    <mergeCell ref="J4966:K4966"/>
    <mergeCell ref="B4967:C4967"/>
    <mergeCell ref="D4967:F4967"/>
    <mergeCell ref="H4967:I4967"/>
    <mergeCell ref="J4967:K4967"/>
    <mergeCell ref="H4968:K4968"/>
    <mergeCell ref="H4969:K4969"/>
    <mergeCell ref="H4970:L4970"/>
    <mergeCell ref="A4971:L4971"/>
    <mergeCell ref="A4972:C4972"/>
    <mergeCell ref="D4972:F4972"/>
    <mergeCell ref="H4972:I4972"/>
    <mergeCell ref="J4972:K4972"/>
    <mergeCell ref="B4973:C4973"/>
    <mergeCell ref="D4973:F4973"/>
    <mergeCell ref="H4973:I4973"/>
    <mergeCell ref="J4973:K4973"/>
    <mergeCell ref="B4974:C4974"/>
    <mergeCell ref="D4974:F4974"/>
    <mergeCell ref="H4974:I4974"/>
    <mergeCell ref="J4974:K4974"/>
    <mergeCell ref="B4975:C4975"/>
    <mergeCell ref="D4975:F4975"/>
    <mergeCell ref="H4975:I4975"/>
    <mergeCell ref="J4975:K4975"/>
    <mergeCell ref="H4976:K4976"/>
    <mergeCell ref="A4977:C4977"/>
    <mergeCell ref="D4977:F4977"/>
    <mergeCell ref="H4977:I4977"/>
    <mergeCell ref="J4977:K4977"/>
    <mergeCell ref="B4978:C4978"/>
    <mergeCell ref="D4978:F4978"/>
    <mergeCell ref="H4978:I4978"/>
    <mergeCell ref="J4978:K4978"/>
    <mergeCell ref="B4979:C4979"/>
    <mergeCell ref="D4979:F4979"/>
    <mergeCell ref="H4979:I4979"/>
    <mergeCell ref="J4979:K4979"/>
    <mergeCell ref="H4980:K4980"/>
    <mergeCell ref="A4981:D4981"/>
    <mergeCell ref="H4981:K4981"/>
    <mergeCell ref="H4982:L4982"/>
    <mergeCell ref="A4983:L4983"/>
    <mergeCell ref="A4984:C4984"/>
    <mergeCell ref="D4984:F4984"/>
    <mergeCell ref="H4984:I4984"/>
    <mergeCell ref="J4984:K4984"/>
    <mergeCell ref="B4985:C4985"/>
    <mergeCell ref="D4985:F4985"/>
    <mergeCell ref="H4985:I4985"/>
    <mergeCell ref="J4985:K4985"/>
    <mergeCell ref="B4986:C4986"/>
    <mergeCell ref="D4986:F4986"/>
    <mergeCell ref="H4986:I4986"/>
    <mergeCell ref="J4986:K4986"/>
    <mergeCell ref="B4987:C4987"/>
    <mergeCell ref="D4987:F4987"/>
    <mergeCell ref="H4987:I4987"/>
    <mergeCell ref="J4987:K4987"/>
    <mergeCell ref="H4988:K4988"/>
    <mergeCell ref="A4989:C4989"/>
    <mergeCell ref="D4989:F4989"/>
    <mergeCell ref="H4989:I4989"/>
    <mergeCell ref="J4989:K4989"/>
    <mergeCell ref="B4990:C4990"/>
    <mergeCell ref="D4990:F4990"/>
    <mergeCell ref="H4990:I4990"/>
    <mergeCell ref="J4990:K4990"/>
    <mergeCell ref="B4991:C4991"/>
    <mergeCell ref="D4991:F4991"/>
    <mergeCell ref="H4991:I4991"/>
    <mergeCell ref="J4991:K4991"/>
    <mergeCell ref="H4992:K4992"/>
    <mergeCell ref="H4993:K4993"/>
    <mergeCell ref="H4994:L4994"/>
    <mergeCell ref="A4995:L4995"/>
    <mergeCell ref="A4996:C4996"/>
    <mergeCell ref="D4996:F4996"/>
    <mergeCell ref="H4996:I4996"/>
    <mergeCell ref="J4996:K4996"/>
    <mergeCell ref="B4997:C4997"/>
    <mergeCell ref="D4997:F4997"/>
    <mergeCell ref="H4997:I4997"/>
    <mergeCell ref="J4997:K4997"/>
    <mergeCell ref="B4998:C4998"/>
    <mergeCell ref="D4998:F4998"/>
    <mergeCell ref="H4998:I4998"/>
    <mergeCell ref="J4998:K4998"/>
    <mergeCell ref="B4999:C4999"/>
    <mergeCell ref="D4999:F4999"/>
    <mergeCell ref="H4999:I4999"/>
    <mergeCell ref="J4999:K4999"/>
    <mergeCell ref="B5000:C5000"/>
    <mergeCell ref="D5000:F5000"/>
    <mergeCell ref="H5000:I5000"/>
    <mergeCell ref="J5000:K5000"/>
    <mergeCell ref="H5001:K5001"/>
    <mergeCell ref="A5002:C5002"/>
    <mergeCell ref="D5002:F5002"/>
    <mergeCell ref="H5002:I5002"/>
    <mergeCell ref="J5002:K5002"/>
    <mergeCell ref="B5003:C5003"/>
    <mergeCell ref="D5003:F5003"/>
    <mergeCell ref="H5003:I5003"/>
    <mergeCell ref="J5003:K5003"/>
    <mergeCell ref="B5004:C5004"/>
    <mergeCell ref="D5004:F5004"/>
    <mergeCell ref="H5004:I5004"/>
    <mergeCell ref="J5004:K5004"/>
    <mergeCell ref="H5005:K5005"/>
    <mergeCell ref="H5006:K5006"/>
    <mergeCell ref="H5007:L5007"/>
    <mergeCell ref="A5008:L5008"/>
    <mergeCell ref="A5009:C5009"/>
    <mergeCell ref="D5009:F5009"/>
    <mergeCell ref="H5009:I5009"/>
    <mergeCell ref="J5009:K5009"/>
    <mergeCell ref="B5010:C5010"/>
    <mergeCell ref="D5010:F5010"/>
    <mergeCell ref="H5010:I5010"/>
    <mergeCell ref="J5010:K5010"/>
    <mergeCell ref="B5011:C5011"/>
    <mergeCell ref="D5011:F5011"/>
    <mergeCell ref="H5011:I5011"/>
    <mergeCell ref="J5011:K5011"/>
    <mergeCell ref="B5012:C5012"/>
    <mergeCell ref="D5012:F5012"/>
    <mergeCell ref="H5012:I5012"/>
    <mergeCell ref="J5012:K5012"/>
    <mergeCell ref="H5013:K5013"/>
    <mergeCell ref="A5014:C5014"/>
    <mergeCell ref="D5014:F5014"/>
    <mergeCell ref="H5014:I5014"/>
    <mergeCell ref="J5014:K5014"/>
    <mergeCell ref="B5015:C5015"/>
    <mergeCell ref="D5015:F5015"/>
    <mergeCell ref="H5015:I5015"/>
    <mergeCell ref="J5015:K5015"/>
    <mergeCell ref="B5016:C5016"/>
    <mergeCell ref="D5016:F5016"/>
    <mergeCell ref="H5016:I5016"/>
    <mergeCell ref="J5016:K5016"/>
    <mergeCell ref="H5017:K5017"/>
    <mergeCell ref="H5018:K5018"/>
    <mergeCell ref="H5019:L5019"/>
    <mergeCell ref="A5020:L5020"/>
    <mergeCell ref="A5021:C5021"/>
    <mergeCell ref="D5021:F5021"/>
    <mergeCell ref="H5021:I5021"/>
    <mergeCell ref="J5021:K5021"/>
    <mergeCell ref="B5022:C5022"/>
    <mergeCell ref="D5022:F5022"/>
    <mergeCell ref="H5022:I5022"/>
    <mergeCell ref="J5022:K5022"/>
    <mergeCell ref="B5023:C5023"/>
    <mergeCell ref="D5023:F5023"/>
    <mergeCell ref="H5023:I5023"/>
    <mergeCell ref="J5023:K5023"/>
    <mergeCell ref="B5024:C5024"/>
    <mergeCell ref="D5024:F5024"/>
    <mergeCell ref="H5024:I5024"/>
    <mergeCell ref="J5024:K5024"/>
    <mergeCell ref="H5025:K5025"/>
    <mergeCell ref="A5026:C5026"/>
    <mergeCell ref="D5026:F5026"/>
    <mergeCell ref="H5026:I5026"/>
    <mergeCell ref="J5026:K5026"/>
    <mergeCell ref="B5027:C5027"/>
    <mergeCell ref="D5027:F5027"/>
    <mergeCell ref="H5027:I5027"/>
    <mergeCell ref="J5027:K5027"/>
    <mergeCell ref="B5028:C5028"/>
    <mergeCell ref="D5028:F5028"/>
    <mergeCell ref="H5028:I5028"/>
    <mergeCell ref="J5028:K5028"/>
    <mergeCell ref="H5029:K5029"/>
    <mergeCell ref="H5030:K5030"/>
    <mergeCell ref="H5031:L5031"/>
    <mergeCell ref="A5032:L5032"/>
    <mergeCell ref="A5033:C5033"/>
    <mergeCell ref="D5033:F5033"/>
    <mergeCell ref="H5033:I5033"/>
    <mergeCell ref="J5033:K5033"/>
    <mergeCell ref="B5034:C5034"/>
    <mergeCell ref="D5034:F5034"/>
    <mergeCell ref="H5034:I5034"/>
    <mergeCell ref="J5034:K5034"/>
    <mergeCell ref="B5035:C5035"/>
    <mergeCell ref="D5035:F5035"/>
    <mergeCell ref="H5035:I5035"/>
    <mergeCell ref="J5035:K5035"/>
    <mergeCell ref="B5036:C5036"/>
    <mergeCell ref="D5036:F5036"/>
    <mergeCell ref="H5036:I5036"/>
    <mergeCell ref="J5036:K5036"/>
    <mergeCell ref="H5037:K5037"/>
    <mergeCell ref="A5038:C5038"/>
    <mergeCell ref="D5038:F5038"/>
    <mergeCell ref="H5038:I5038"/>
    <mergeCell ref="J5038:K5038"/>
    <mergeCell ref="B5039:C5039"/>
    <mergeCell ref="D5039:F5039"/>
    <mergeCell ref="H5039:I5039"/>
    <mergeCell ref="J5039:K5039"/>
    <mergeCell ref="B5040:C5040"/>
    <mergeCell ref="D5040:F5040"/>
    <mergeCell ref="H5040:I5040"/>
    <mergeCell ref="J5040:K5040"/>
    <mergeCell ref="H5041:K5041"/>
    <mergeCell ref="H5042:K5042"/>
    <mergeCell ref="H5043:L5043"/>
    <mergeCell ref="A5044:L5044"/>
    <mergeCell ref="A5045:C5045"/>
    <mergeCell ref="D5045:F5045"/>
    <mergeCell ref="H5045:I5045"/>
    <mergeCell ref="J5045:K5045"/>
    <mergeCell ref="B5046:C5046"/>
    <mergeCell ref="D5046:F5046"/>
    <mergeCell ref="H5046:I5046"/>
    <mergeCell ref="J5046:K5046"/>
    <mergeCell ref="B5047:C5047"/>
    <mergeCell ref="D5047:F5047"/>
    <mergeCell ref="H5047:I5047"/>
    <mergeCell ref="J5047:K5047"/>
    <mergeCell ref="B5048:C5048"/>
    <mergeCell ref="D5048:F5048"/>
    <mergeCell ref="H5048:I5048"/>
    <mergeCell ref="J5048:K5048"/>
    <mergeCell ref="H5049:K5049"/>
    <mergeCell ref="A5050:C5050"/>
    <mergeCell ref="D5050:F5050"/>
    <mergeCell ref="H5050:I5050"/>
    <mergeCell ref="J5050:K5050"/>
    <mergeCell ref="B5051:C5051"/>
    <mergeCell ref="D5051:F5051"/>
    <mergeCell ref="H5051:I5051"/>
    <mergeCell ref="J5051:K5051"/>
    <mergeCell ref="B5052:C5052"/>
    <mergeCell ref="D5052:F5052"/>
    <mergeCell ref="H5052:I5052"/>
    <mergeCell ref="J5052:K5052"/>
    <mergeCell ref="H5053:K5053"/>
    <mergeCell ref="H5054:K5054"/>
    <mergeCell ref="H5055:L5055"/>
    <mergeCell ref="A5056:L5056"/>
    <mergeCell ref="A5057:C5057"/>
    <mergeCell ref="D5057:F5057"/>
    <mergeCell ref="H5057:I5057"/>
    <mergeCell ref="J5057:K5057"/>
    <mergeCell ref="B5058:C5058"/>
    <mergeCell ref="D5058:F5058"/>
    <mergeCell ref="H5058:I5058"/>
    <mergeCell ref="J5058:K5058"/>
    <mergeCell ref="B5059:C5059"/>
    <mergeCell ref="D5059:F5059"/>
    <mergeCell ref="H5059:I5059"/>
    <mergeCell ref="J5059:K5059"/>
    <mergeCell ref="B5060:C5060"/>
    <mergeCell ref="D5060:F5060"/>
    <mergeCell ref="H5060:I5060"/>
    <mergeCell ref="J5060:K5060"/>
    <mergeCell ref="H5061:K5061"/>
    <mergeCell ref="A5062:C5062"/>
    <mergeCell ref="D5062:F5062"/>
    <mergeCell ref="H5062:I5062"/>
    <mergeCell ref="J5062:K5062"/>
    <mergeCell ref="B5063:C5063"/>
    <mergeCell ref="D5063:F5063"/>
    <mergeCell ref="H5063:I5063"/>
    <mergeCell ref="J5063:K5063"/>
    <mergeCell ref="B5064:C5064"/>
    <mergeCell ref="D5064:F5064"/>
    <mergeCell ref="H5064:I5064"/>
    <mergeCell ref="J5064:K5064"/>
    <mergeCell ref="H5065:K5065"/>
    <mergeCell ref="H5066:K5066"/>
    <mergeCell ref="H5067:L5067"/>
    <mergeCell ref="A5068:L5068"/>
    <mergeCell ref="A5069:C5069"/>
    <mergeCell ref="D5069:F5069"/>
    <mergeCell ref="H5069:I5069"/>
    <mergeCell ref="J5069:K5069"/>
    <mergeCell ref="B5070:C5070"/>
    <mergeCell ref="D5070:F5070"/>
    <mergeCell ref="H5070:I5070"/>
    <mergeCell ref="J5070:K5070"/>
    <mergeCell ref="B5071:C5071"/>
    <mergeCell ref="D5071:F5071"/>
    <mergeCell ref="H5071:I5071"/>
    <mergeCell ref="J5071:K5071"/>
    <mergeCell ref="B5072:C5072"/>
    <mergeCell ref="D5072:F5072"/>
    <mergeCell ref="H5072:I5072"/>
    <mergeCell ref="J5072:K5072"/>
    <mergeCell ref="B5073:C5073"/>
    <mergeCell ref="D5073:F5073"/>
    <mergeCell ref="H5073:I5073"/>
    <mergeCell ref="J5073:K5073"/>
    <mergeCell ref="H5074:K5074"/>
    <mergeCell ref="A5075:C5075"/>
    <mergeCell ref="D5075:F5075"/>
    <mergeCell ref="H5075:I5075"/>
    <mergeCell ref="J5075:K5075"/>
    <mergeCell ref="B5076:C5076"/>
    <mergeCell ref="D5076:F5076"/>
    <mergeCell ref="H5076:I5076"/>
    <mergeCell ref="J5076:K5076"/>
    <mergeCell ref="B5077:C5077"/>
    <mergeCell ref="D5077:F5077"/>
    <mergeCell ref="H5077:I5077"/>
    <mergeCell ref="J5077:K5077"/>
    <mergeCell ref="H5078:K5078"/>
    <mergeCell ref="H5079:K5079"/>
    <mergeCell ref="H5080:L5080"/>
    <mergeCell ref="A5081:L5081"/>
    <mergeCell ref="A5082:C5082"/>
    <mergeCell ref="D5082:F5082"/>
    <mergeCell ref="H5082:I5082"/>
    <mergeCell ref="J5082:K5082"/>
    <mergeCell ref="B5083:C5083"/>
    <mergeCell ref="D5083:F5083"/>
    <mergeCell ref="H5083:I5083"/>
    <mergeCell ref="J5083:K5083"/>
    <mergeCell ref="B5084:C5084"/>
    <mergeCell ref="D5084:F5084"/>
    <mergeCell ref="H5084:I5084"/>
    <mergeCell ref="J5084:K5084"/>
    <mergeCell ref="B5085:C5085"/>
    <mergeCell ref="D5085:F5085"/>
    <mergeCell ref="H5085:I5085"/>
    <mergeCell ref="J5085:K5085"/>
    <mergeCell ref="H5086:K5086"/>
    <mergeCell ref="A5087:C5087"/>
    <mergeCell ref="D5087:F5087"/>
    <mergeCell ref="H5087:I5087"/>
    <mergeCell ref="J5087:K5087"/>
    <mergeCell ref="B5088:C5088"/>
    <mergeCell ref="D5088:F5088"/>
    <mergeCell ref="H5088:I5088"/>
    <mergeCell ref="J5088:K5088"/>
    <mergeCell ref="B5089:C5089"/>
    <mergeCell ref="D5089:F5089"/>
    <mergeCell ref="H5089:I5089"/>
    <mergeCell ref="J5089:K5089"/>
    <mergeCell ref="H5090:K5090"/>
    <mergeCell ref="H5091:K5091"/>
    <mergeCell ref="H5092:L5092"/>
    <mergeCell ref="A5093:L5093"/>
    <mergeCell ref="A5094:C5094"/>
    <mergeCell ref="D5094:F5094"/>
    <mergeCell ref="H5094:I5094"/>
    <mergeCell ref="J5094:K5094"/>
    <mergeCell ref="B5095:C5095"/>
    <mergeCell ref="D5095:F5095"/>
    <mergeCell ref="H5095:I5095"/>
    <mergeCell ref="J5095:K5095"/>
    <mergeCell ref="B5096:C5096"/>
    <mergeCell ref="D5096:F5096"/>
    <mergeCell ref="H5096:I5096"/>
    <mergeCell ref="J5096:K5096"/>
    <mergeCell ref="B5097:C5097"/>
    <mergeCell ref="D5097:F5097"/>
    <mergeCell ref="H5097:I5097"/>
    <mergeCell ref="J5097:K5097"/>
    <mergeCell ref="H5098:K5098"/>
    <mergeCell ref="A5099:C5099"/>
    <mergeCell ref="D5099:F5099"/>
    <mergeCell ref="H5099:I5099"/>
    <mergeCell ref="J5099:K5099"/>
    <mergeCell ref="B5100:C5100"/>
    <mergeCell ref="D5100:F5100"/>
    <mergeCell ref="H5100:I5100"/>
    <mergeCell ref="J5100:K5100"/>
    <mergeCell ref="B5101:C5101"/>
    <mergeCell ref="D5101:F5101"/>
    <mergeCell ref="H5101:I5101"/>
    <mergeCell ref="J5101:K5101"/>
    <mergeCell ref="H5102:K5102"/>
    <mergeCell ref="H5103:K5103"/>
    <mergeCell ref="H5104:L5104"/>
    <mergeCell ref="A5105:L5105"/>
    <mergeCell ref="A5106:C5106"/>
    <mergeCell ref="D5106:F5106"/>
    <mergeCell ref="H5106:I5106"/>
    <mergeCell ref="J5106:K5106"/>
    <mergeCell ref="B5107:C5107"/>
    <mergeCell ref="D5107:F5107"/>
    <mergeCell ref="H5107:I5107"/>
    <mergeCell ref="J5107:K5107"/>
    <mergeCell ref="B5108:C5108"/>
    <mergeCell ref="D5108:F5108"/>
    <mergeCell ref="H5108:I5108"/>
    <mergeCell ref="J5108:K5108"/>
    <mergeCell ref="B5109:C5109"/>
    <mergeCell ref="D5109:F5109"/>
    <mergeCell ref="H5109:I5109"/>
    <mergeCell ref="J5109:K5109"/>
    <mergeCell ref="H5110:K5110"/>
    <mergeCell ref="A5111:C5111"/>
    <mergeCell ref="D5111:F5111"/>
    <mergeCell ref="H5111:I5111"/>
    <mergeCell ref="J5111:K5111"/>
    <mergeCell ref="B5112:C5112"/>
    <mergeCell ref="D5112:F5112"/>
    <mergeCell ref="H5112:I5112"/>
    <mergeCell ref="J5112:K5112"/>
    <mergeCell ref="B5113:C5113"/>
    <mergeCell ref="D5113:F5113"/>
    <mergeCell ref="H5113:I5113"/>
    <mergeCell ref="J5113:K5113"/>
    <mergeCell ref="H5114:K5114"/>
    <mergeCell ref="H5115:K5115"/>
    <mergeCell ref="H5116:L5116"/>
    <mergeCell ref="A5117:L5117"/>
    <mergeCell ref="A5118:C5118"/>
    <mergeCell ref="D5118:F5118"/>
    <mergeCell ref="H5118:I5118"/>
    <mergeCell ref="J5118:K5118"/>
    <mergeCell ref="B5119:C5119"/>
    <mergeCell ref="D5119:F5119"/>
    <mergeCell ref="H5119:I5119"/>
    <mergeCell ref="J5119:K5119"/>
    <mergeCell ref="B5120:C5120"/>
    <mergeCell ref="D5120:F5120"/>
    <mergeCell ref="H5120:I5120"/>
    <mergeCell ref="J5120:K5120"/>
    <mergeCell ref="B5121:C5121"/>
    <mergeCell ref="D5121:F5121"/>
    <mergeCell ref="H5121:I5121"/>
    <mergeCell ref="J5121:K5121"/>
    <mergeCell ref="H5122:K5122"/>
    <mergeCell ref="A5123:C5123"/>
    <mergeCell ref="D5123:F5123"/>
    <mergeCell ref="H5123:I5123"/>
    <mergeCell ref="J5123:K5123"/>
    <mergeCell ref="B5124:C5124"/>
    <mergeCell ref="D5124:F5124"/>
    <mergeCell ref="H5124:I5124"/>
    <mergeCell ref="J5124:K5124"/>
    <mergeCell ref="B5125:C5125"/>
    <mergeCell ref="D5125:F5125"/>
    <mergeCell ref="H5125:I5125"/>
    <mergeCell ref="J5125:K5125"/>
    <mergeCell ref="H5126:K5126"/>
    <mergeCell ref="H5127:K5127"/>
    <mergeCell ref="H5128:L5128"/>
    <mergeCell ref="A5129:L5129"/>
    <mergeCell ref="A5130:C5130"/>
    <mergeCell ref="D5130:F5130"/>
    <mergeCell ref="H5130:I5130"/>
    <mergeCell ref="J5130:K5130"/>
    <mergeCell ref="B5131:C5131"/>
    <mergeCell ref="D5131:F5131"/>
    <mergeCell ref="H5131:I5131"/>
    <mergeCell ref="J5131:K5131"/>
    <mergeCell ref="B5132:C5132"/>
    <mergeCell ref="D5132:F5132"/>
    <mergeCell ref="H5132:I5132"/>
    <mergeCell ref="J5132:K5132"/>
    <mergeCell ref="B5133:C5133"/>
    <mergeCell ref="D5133:F5133"/>
    <mergeCell ref="H5133:I5133"/>
    <mergeCell ref="J5133:K5133"/>
    <mergeCell ref="H5134:K5134"/>
    <mergeCell ref="A5135:C5135"/>
    <mergeCell ref="D5135:F5135"/>
    <mergeCell ref="H5135:I5135"/>
    <mergeCell ref="J5135:K5135"/>
    <mergeCell ref="B5136:C5136"/>
    <mergeCell ref="D5136:F5136"/>
    <mergeCell ref="H5136:I5136"/>
    <mergeCell ref="J5136:K5136"/>
    <mergeCell ref="B5137:C5137"/>
    <mergeCell ref="D5137:F5137"/>
    <mergeCell ref="H5137:I5137"/>
    <mergeCell ref="J5137:K5137"/>
    <mergeCell ref="H5138:K5138"/>
    <mergeCell ref="H5139:K5139"/>
    <mergeCell ref="H5140:L5140"/>
    <mergeCell ref="A5141:L5141"/>
    <mergeCell ref="A5142:C5142"/>
    <mergeCell ref="D5142:F5142"/>
    <mergeCell ref="H5142:I5142"/>
    <mergeCell ref="J5142:K5142"/>
    <mergeCell ref="B5143:C5143"/>
    <mergeCell ref="D5143:F5143"/>
    <mergeCell ref="H5143:I5143"/>
    <mergeCell ref="J5143:K5143"/>
    <mergeCell ref="B5144:C5144"/>
    <mergeCell ref="D5144:F5144"/>
    <mergeCell ref="H5144:I5144"/>
    <mergeCell ref="J5144:K5144"/>
    <mergeCell ref="B5145:C5145"/>
    <mergeCell ref="D5145:F5145"/>
    <mergeCell ref="H5145:I5145"/>
    <mergeCell ref="J5145:K5145"/>
    <mergeCell ref="H5146:K5146"/>
    <mergeCell ref="A5147:C5147"/>
    <mergeCell ref="D5147:F5147"/>
    <mergeCell ref="H5147:I5147"/>
    <mergeCell ref="J5147:K5147"/>
    <mergeCell ref="B5148:C5148"/>
    <mergeCell ref="D5148:F5148"/>
    <mergeCell ref="H5148:I5148"/>
    <mergeCell ref="J5148:K5148"/>
    <mergeCell ref="B5149:C5149"/>
    <mergeCell ref="D5149:F5149"/>
    <mergeCell ref="H5149:I5149"/>
    <mergeCell ref="J5149:K5149"/>
    <mergeCell ref="H5150:K5150"/>
    <mergeCell ref="H5151:K5151"/>
    <mergeCell ref="H5152:L5152"/>
    <mergeCell ref="A5153:L5153"/>
    <mergeCell ref="A5154:C5154"/>
    <mergeCell ref="D5154:F5154"/>
    <mergeCell ref="H5154:I5154"/>
    <mergeCell ref="J5154:K5154"/>
    <mergeCell ref="B5155:C5155"/>
    <mergeCell ref="D5155:F5155"/>
    <mergeCell ref="H5155:I5155"/>
    <mergeCell ref="J5155:K5155"/>
    <mergeCell ref="B5156:C5156"/>
    <mergeCell ref="D5156:F5156"/>
    <mergeCell ref="H5156:I5156"/>
    <mergeCell ref="J5156:K5156"/>
    <mergeCell ref="B5157:C5157"/>
    <mergeCell ref="D5157:F5157"/>
    <mergeCell ref="H5157:I5157"/>
    <mergeCell ref="J5157:K5157"/>
    <mergeCell ref="B5158:C5158"/>
    <mergeCell ref="D5158:F5158"/>
    <mergeCell ref="H5158:I5158"/>
    <mergeCell ref="J5158:K5158"/>
    <mergeCell ref="H5159:K5159"/>
    <mergeCell ref="A5160:C5160"/>
    <mergeCell ref="D5160:F5160"/>
    <mergeCell ref="H5160:I5160"/>
    <mergeCell ref="J5160:K5160"/>
    <mergeCell ref="B5161:C5161"/>
    <mergeCell ref="D5161:F5161"/>
    <mergeCell ref="H5161:I5161"/>
    <mergeCell ref="J5161:K5161"/>
    <mergeCell ref="B5162:C5162"/>
    <mergeCell ref="D5162:F5162"/>
    <mergeCell ref="H5162:I5162"/>
    <mergeCell ref="J5162:K5162"/>
    <mergeCell ref="H5163:K5163"/>
    <mergeCell ref="H5164:K5164"/>
    <mergeCell ref="H5165:L5165"/>
    <mergeCell ref="A5166:L5166"/>
    <mergeCell ref="A5167:C5167"/>
    <mergeCell ref="D5167:F5167"/>
    <mergeCell ref="H5167:I5167"/>
    <mergeCell ref="J5167:K5167"/>
    <mergeCell ref="B5168:C5168"/>
    <mergeCell ref="D5168:F5168"/>
    <mergeCell ref="H5168:I5168"/>
    <mergeCell ref="J5168:K5168"/>
    <mergeCell ref="B5169:C5169"/>
    <mergeCell ref="D5169:F5169"/>
    <mergeCell ref="H5169:I5169"/>
    <mergeCell ref="J5169:K5169"/>
    <mergeCell ref="B5170:C5170"/>
    <mergeCell ref="D5170:F5170"/>
    <mergeCell ref="H5170:I5170"/>
    <mergeCell ref="J5170:K5170"/>
    <mergeCell ref="H5171:K5171"/>
    <mergeCell ref="A5172:C5172"/>
    <mergeCell ref="D5172:F5172"/>
    <mergeCell ref="H5172:I5172"/>
    <mergeCell ref="J5172:K5172"/>
    <mergeCell ref="B5173:C5173"/>
    <mergeCell ref="D5173:F5173"/>
    <mergeCell ref="H5173:I5173"/>
    <mergeCell ref="J5173:K5173"/>
    <mergeCell ref="B5174:C5174"/>
    <mergeCell ref="D5174:F5174"/>
    <mergeCell ref="H5174:I5174"/>
    <mergeCell ref="J5174:K5174"/>
    <mergeCell ref="H5175:K5175"/>
    <mergeCell ref="H5176:K5176"/>
    <mergeCell ref="H5177:L5177"/>
    <mergeCell ref="A5178:L5178"/>
    <mergeCell ref="A5179:C5179"/>
    <mergeCell ref="D5179:F5179"/>
    <mergeCell ref="H5179:I5179"/>
    <mergeCell ref="J5179:K5179"/>
    <mergeCell ref="B5180:C5180"/>
    <mergeCell ref="D5180:F5180"/>
    <mergeCell ref="H5180:I5180"/>
    <mergeCell ref="J5180:K5180"/>
    <mergeCell ref="B5181:C5181"/>
    <mergeCell ref="D5181:F5181"/>
    <mergeCell ref="H5181:I5181"/>
    <mergeCell ref="J5181:K5181"/>
    <mergeCell ref="B5182:C5182"/>
    <mergeCell ref="D5182:F5182"/>
    <mergeCell ref="H5182:I5182"/>
    <mergeCell ref="J5182:K5182"/>
    <mergeCell ref="H5183:K5183"/>
    <mergeCell ref="A5184:C5184"/>
    <mergeCell ref="D5184:F5184"/>
    <mergeCell ref="H5184:I5184"/>
    <mergeCell ref="J5184:K5184"/>
    <mergeCell ref="B5185:C5185"/>
    <mergeCell ref="D5185:F5185"/>
    <mergeCell ref="H5185:I5185"/>
    <mergeCell ref="J5185:K5185"/>
    <mergeCell ref="B5186:C5186"/>
    <mergeCell ref="D5186:F5186"/>
    <mergeCell ref="H5186:I5186"/>
    <mergeCell ref="J5186:K5186"/>
    <mergeCell ref="H5187:K5187"/>
    <mergeCell ref="H5188:K5188"/>
    <mergeCell ref="H5189:L5189"/>
    <mergeCell ref="A5190:L5190"/>
    <mergeCell ref="A5191:C5191"/>
    <mergeCell ref="D5191:F5191"/>
    <mergeCell ref="H5191:I5191"/>
    <mergeCell ref="J5191:K5191"/>
    <mergeCell ref="B5192:C5192"/>
    <mergeCell ref="D5192:F5192"/>
    <mergeCell ref="H5192:I5192"/>
    <mergeCell ref="J5192:K5192"/>
    <mergeCell ref="B5193:C5193"/>
    <mergeCell ref="D5193:F5193"/>
    <mergeCell ref="H5193:I5193"/>
    <mergeCell ref="J5193:K5193"/>
    <mergeCell ref="B5194:C5194"/>
    <mergeCell ref="D5194:F5194"/>
    <mergeCell ref="H5194:I5194"/>
    <mergeCell ref="J5194:K5194"/>
    <mergeCell ref="H5195:K5195"/>
    <mergeCell ref="A5196:C5196"/>
    <mergeCell ref="D5196:F5196"/>
    <mergeCell ref="H5196:I5196"/>
    <mergeCell ref="J5196:K5196"/>
    <mergeCell ref="B5197:C5197"/>
    <mergeCell ref="D5197:F5197"/>
    <mergeCell ref="H5197:I5197"/>
    <mergeCell ref="J5197:K5197"/>
    <mergeCell ref="B5198:C5198"/>
    <mergeCell ref="D5198:F5198"/>
    <mergeCell ref="H5198:I5198"/>
    <mergeCell ref="J5198:K5198"/>
    <mergeCell ref="H5199:K5199"/>
    <mergeCell ref="H5200:K5200"/>
    <mergeCell ref="H5201:L5201"/>
    <mergeCell ref="A5202:L5202"/>
    <mergeCell ref="A5203:C5203"/>
    <mergeCell ref="D5203:F5203"/>
    <mergeCell ref="H5203:I5203"/>
    <mergeCell ref="J5203:K5203"/>
    <mergeCell ref="B5204:C5204"/>
    <mergeCell ref="D5204:F5204"/>
    <mergeCell ref="H5204:I5204"/>
    <mergeCell ref="J5204:K5204"/>
    <mergeCell ref="B5205:C5205"/>
    <mergeCell ref="D5205:F5205"/>
    <mergeCell ref="H5205:I5205"/>
    <mergeCell ref="J5205:K5205"/>
    <mergeCell ref="B5206:C5206"/>
    <mergeCell ref="D5206:F5206"/>
    <mergeCell ref="H5206:I5206"/>
    <mergeCell ref="J5206:K5206"/>
    <mergeCell ref="H5207:K5207"/>
    <mergeCell ref="A5208:C5208"/>
    <mergeCell ref="D5208:F5208"/>
    <mergeCell ref="H5208:I5208"/>
    <mergeCell ref="J5208:K5208"/>
    <mergeCell ref="B5209:C5209"/>
    <mergeCell ref="D5209:F5209"/>
    <mergeCell ref="H5209:I5209"/>
    <mergeCell ref="J5209:K5209"/>
    <mergeCell ref="B5210:C5210"/>
    <mergeCell ref="D5210:F5210"/>
    <mergeCell ref="H5210:I5210"/>
    <mergeCell ref="J5210:K5210"/>
    <mergeCell ref="H5211:K5211"/>
    <mergeCell ref="H5212:K5212"/>
    <mergeCell ref="H5213:L5213"/>
    <mergeCell ref="A5214:L5214"/>
    <mergeCell ref="A5215:C5215"/>
    <mergeCell ref="D5215:F5215"/>
    <mergeCell ref="H5215:I5215"/>
    <mergeCell ref="J5215:K5215"/>
    <mergeCell ref="B5216:C5216"/>
    <mergeCell ref="D5216:F5216"/>
    <mergeCell ref="H5216:I5216"/>
    <mergeCell ref="J5216:K5216"/>
    <mergeCell ref="B5217:C5217"/>
    <mergeCell ref="D5217:F5217"/>
    <mergeCell ref="H5217:I5217"/>
    <mergeCell ref="J5217:K5217"/>
    <mergeCell ref="B5218:C5218"/>
    <mergeCell ref="D5218:F5218"/>
    <mergeCell ref="H5218:I5218"/>
    <mergeCell ref="J5218:K5218"/>
    <mergeCell ref="H5219:K5219"/>
    <mergeCell ref="A5220:C5220"/>
    <mergeCell ref="D5220:F5220"/>
    <mergeCell ref="H5220:I5220"/>
    <mergeCell ref="J5220:K5220"/>
    <mergeCell ref="B5221:C5221"/>
    <mergeCell ref="D5221:F5221"/>
    <mergeCell ref="H5221:I5221"/>
    <mergeCell ref="J5221:K5221"/>
    <mergeCell ref="B5222:C5222"/>
    <mergeCell ref="D5222:F5222"/>
    <mergeCell ref="H5222:I5222"/>
    <mergeCell ref="J5222:K5222"/>
    <mergeCell ref="H5223:K5223"/>
    <mergeCell ref="H5224:K5224"/>
    <mergeCell ref="H5225:L5225"/>
    <mergeCell ref="A5226:L5226"/>
    <mergeCell ref="A5227:C5227"/>
    <mergeCell ref="D5227:F5227"/>
    <mergeCell ref="H5227:I5227"/>
    <mergeCell ref="J5227:K5227"/>
    <mergeCell ref="B5228:C5228"/>
    <mergeCell ref="D5228:F5228"/>
    <mergeCell ref="H5228:I5228"/>
    <mergeCell ref="J5228:K5228"/>
    <mergeCell ref="B5229:C5229"/>
    <mergeCell ref="D5229:F5229"/>
    <mergeCell ref="H5229:I5229"/>
    <mergeCell ref="J5229:K5229"/>
    <mergeCell ref="B5230:C5230"/>
    <mergeCell ref="D5230:F5230"/>
    <mergeCell ref="H5230:I5230"/>
    <mergeCell ref="J5230:K5230"/>
    <mergeCell ref="B5231:C5231"/>
    <mergeCell ref="D5231:F5231"/>
    <mergeCell ref="H5231:I5231"/>
    <mergeCell ref="J5231:K5231"/>
    <mergeCell ref="H5232:K5232"/>
    <mergeCell ref="A5233:C5233"/>
    <mergeCell ref="D5233:F5233"/>
    <mergeCell ref="H5233:I5233"/>
    <mergeCell ref="J5233:K5233"/>
    <mergeCell ref="B5234:C5234"/>
    <mergeCell ref="D5234:F5234"/>
    <mergeCell ref="H5234:I5234"/>
    <mergeCell ref="J5234:K5234"/>
    <mergeCell ref="B5235:C5235"/>
    <mergeCell ref="D5235:F5235"/>
    <mergeCell ref="H5235:I5235"/>
    <mergeCell ref="J5235:K5235"/>
    <mergeCell ref="H5236:K5236"/>
    <mergeCell ref="H5237:K5237"/>
    <mergeCell ref="H5238:L5238"/>
    <mergeCell ref="A5239:L5239"/>
    <mergeCell ref="A5240:C5240"/>
    <mergeCell ref="D5240:F5240"/>
    <mergeCell ref="H5240:I5240"/>
    <mergeCell ref="J5240:K5240"/>
    <mergeCell ref="B5241:C5241"/>
    <mergeCell ref="D5241:F5241"/>
    <mergeCell ref="H5241:I5241"/>
    <mergeCell ref="J5241:K5241"/>
    <mergeCell ref="B5242:C5242"/>
    <mergeCell ref="D5242:F5242"/>
    <mergeCell ref="H5242:I5242"/>
    <mergeCell ref="J5242:K5242"/>
    <mergeCell ref="B5243:C5243"/>
    <mergeCell ref="D5243:F5243"/>
    <mergeCell ref="H5243:I5243"/>
    <mergeCell ref="J5243:K5243"/>
    <mergeCell ref="B5244:C5244"/>
    <mergeCell ref="D5244:F5244"/>
    <mergeCell ref="H5244:I5244"/>
    <mergeCell ref="J5244:K5244"/>
    <mergeCell ref="H5245:K5245"/>
    <mergeCell ref="A5246:C5246"/>
    <mergeCell ref="D5246:F5246"/>
    <mergeCell ref="H5246:I5246"/>
    <mergeCell ref="J5246:K5246"/>
    <mergeCell ref="B5247:C5247"/>
    <mergeCell ref="D5247:F5247"/>
    <mergeCell ref="H5247:I5247"/>
    <mergeCell ref="J5247:K5247"/>
    <mergeCell ref="B5248:C5248"/>
    <mergeCell ref="D5248:F5248"/>
    <mergeCell ref="H5248:I5248"/>
    <mergeCell ref="J5248:K5248"/>
    <mergeCell ref="H5249:K5249"/>
    <mergeCell ref="H5250:K5250"/>
    <mergeCell ref="H5251:L5251"/>
    <mergeCell ref="A5252:L5252"/>
    <mergeCell ref="A5253:C5253"/>
    <mergeCell ref="D5253:F5253"/>
    <mergeCell ref="H5253:I5253"/>
    <mergeCell ref="J5253:K5253"/>
    <mergeCell ref="B5254:C5254"/>
    <mergeCell ref="D5254:F5254"/>
    <mergeCell ref="H5254:I5254"/>
    <mergeCell ref="J5254:K5254"/>
    <mergeCell ref="B5255:C5255"/>
    <mergeCell ref="D5255:F5255"/>
    <mergeCell ref="H5255:I5255"/>
    <mergeCell ref="J5255:K5255"/>
    <mergeCell ref="B5256:C5256"/>
    <mergeCell ref="D5256:F5256"/>
    <mergeCell ref="H5256:I5256"/>
    <mergeCell ref="J5256:K5256"/>
    <mergeCell ref="B5257:C5257"/>
    <mergeCell ref="D5257:F5257"/>
    <mergeCell ref="H5257:I5257"/>
    <mergeCell ref="J5257:K5257"/>
    <mergeCell ref="H5258:K5258"/>
    <mergeCell ref="A5259:C5259"/>
    <mergeCell ref="D5259:F5259"/>
    <mergeCell ref="H5259:I5259"/>
    <mergeCell ref="J5259:K5259"/>
    <mergeCell ref="B5260:C5260"/>
    <mergeCell ref="D5260:F5260"/>
    <mergeCell ref="H5260:I5260"/>
    <mergeCell ref="J5260:K5260"/>
    <mergeCell ref="B5261:C5261"/>
    <mergeCell ref="D5261:F5261"/>
    <mergeCell ref="H5261:I5261"/>
    <mergeCell ref="J5261:K5261"/>
    <mergeCell ref="H5262:K5262"/>
    <mergeCell ref="H5263:K5263"/>
    <mergeCell ref="H5264:L5264"/>
    <mergeCell ref="A5265:L5265"/>
    <mergeCell ref="A5266:C5266"/>
    <mergeCell ref="D5266:F5266"/>
    <mergeCell ref="H5266:I5266"/>
    <mergeCell ref="J5266:K5266"/>
    <mergeCell ref="B5267:C5267"/>
    <mergeCell ref="D5267:F5267"/>
    <mergeCell ref="H5267:I5267"/>
    <mergeCell ref="J5267:K5267"/>
    <mergeCell ref="B5268:C5268"/>
    <mergeCell ref="D5268:F5268"/>
    <mergeCell ref="H5268:I5268"/>
    <mergeCell ref="J5268:K5268"/>
    <mergeCell ref="B5269:C5269"/>
    <mergeCell ref="D5269:F5269"/>
    <mergeCell ref="H5269:I5269"/>
    <mergeCell ref="J5269:K5269"/>
    <mergeCell ref="B5270:C5270"/>
    <mergeCell ref="D5270:F5270"/>
    <mergeCell ref="H5270:I5270"/>
    <mergeCell ref="J5270:K5270"/>
    <mergeCell ref="H5271:K5271"/>
    <mergeCell ref="A5272:C5272"/>
    <mergeCell ref="D5272:F5272"/>
    <mergeCell ref="H5272:I5272"/>
    <mergeCell ref="J5272:K5272"/>
    <mergeCell ref="B5273:C5273"/>
    <mergeCell ref="D5273:F5273"/>
    <mergeCell ref="H5273:I5273"/>
    <mergeCell ref="J5273:K5273"/>
    <mergeCell ref="B5274:C5274"/>
    <mergeCell ref="D5274:F5274"/>
    <mergeCell ref="H5274:I5274"/>
    <mergeCell ref="J5274:K5274"/>
    <mergeCell ref="H5275:K5275"/>
    <mergeCell ref="H5276:K5276"/>
    <mergeCell ref="H5277:L5277"/>
    <mergeCell ref="A5278:L5278"/>
    <mergeCell ref="A5279:C5279"/>
    <mergeCell ref="D5279:F5279"/>
    <mergeCell ref="H5279:I5279"/>
    <mergeCell ref="J5279:K5279"/>
    <mergeCell ref="B5280:C5280"/>
    <mergeCell ref="D5280:F5280"/>
    <mergeCell ref="H5280:I5280"/>
    <mergeCell ref="J5280:K5280"/>
    <mergeCell ref="B5281:C5281"/>
    <mergeCell ref="D5281:F5281"/>
    <mergeCell ref="H5281:I5281"/>
    <mergeCell ref="J5281:K5281"/>
    <mergeCell ref="B5282:C5282"/>
    <mergeCell ref="D5282:F5282"/>
    <mergeCell ref="H5282:I5282"/>
    <mergeCell ref="J5282:K5282"/>
    <mergeCell ref="B5283:C5283"/>
    <mergeCell ref="D5283:F5283"/>
    <mergeCell ref="H5283:I5283"/>
    <mergeCell ref="J5283:K5283"/>
    <mergeCell ref="H5284:K5284"/>
    <mergeCell ref="A5285:C5285"/>
    <mergeCell ref="D5285:F5285"/>
    <mergeCell ref="H5285:I5285"/>
    <mergeCell ref="J5285:K5285"/>
    <mergeCell ref="B5286:C5286"/>
    <mergeCell ref="D5286:F5286"/>
    <mergeCell ref="H5286:I5286"/>
    <mergeCell ref="J5286:K5286"/>
    <mergeCell ref="B5287:C5287"/>
    <mergeCell ref="D5287:F5287"/>
    <mergeCell ref="H5287:I5287"/>
    <mergeCell ref="J5287:K5287"/>
    <mergeCell ref="H5288:K5288"/>
    <mergeCell ref="H5289:K5289"/>
    <mergeCell ref="H5290:L5290"/>
    <mergeCell ref="A5291:L5291"/>
    <mergeCell ref="A5292:C5292"/>
    <mergeCell ref="D5292:F5292"/>
    <mergeCell ref="H5292:I5292"/>
    <mergeCell ref="J5292:K5292"/>
    <mergeCell ref="B5293:C5293"/>
    <mergeCell ref="D5293:F5293"/>
    <mergeCell ref="H5293:I5293"/>
    <mergeCell ref="J5293:K5293"/>
    <mergeCell ref="B5294:C5294"/>
    <mergeCell ref="D5294:F5294"/>
    <mergeCell ref="H5294:I5294"/>
    <mergeCell ref="J5294:K5294"/>
    <mergeCell ref="B5295:C5295"/>
    <mergeCell ref="D5295:F5295"/>
    <mergeCell ref="H5295:I5295"/>
    <mergeCell ref="J5295:K5295"/>
    <mergeCell ref="B5296:C5296"/>
    <mergeCell ref="D5296:F5296"/>
    <mergeCell ref="H5296:I5296"/>
    <mergeCell ref="J5296:K5296"/>
    <mergeCell ref="H5297:K5297"/>
    <mergeCell ref="A5298:C5298"/>
    <mergeCell ref="D5298:F5298"/>
    <mergeCell ref="H5298:I5298"/>
    <mergeCell ref="J5298:K5298"/>
    <mergeCell ref="B5299:C5299"/>
    <mergeCell ref="D5299:F5299"/>
    <mergeCell ref="H5299:I5299"/>
    <mergeCell ref="J5299:K5299"/>
    <mergeCell ref="B5300:C5300"/>
    <mergeCell ref="D5300:F5300"/>
    <mergeCell ref="H5300:I5300"/>
    <mergeCell ref="J5300:K5300"/>
    <mergeCell ref="H5301:K5301"/>
    <mergeCell ref="H5302:K5302"/>
    <mergeCell ref="H5303:L5303"/>
    <mergeCell ref="A5304:L5304"/>
    <mergeCell ref="A5305:C5305"/>
    <mergeCell ref="D5305:F5305"/>
    <mergeCell ref="H5305:I5305"/>
    <mergeCell ref="J5305:K5305"/>
    <mergeCell ref="B5306:C5306"/>
    <mergeCell ref="D5306:F5306"/>
    <mergeCell ref="H5306:I5306"/>
    <mergeCell ref="J5306:K5306"/>
    <mergeCell ref="B5307:C5307"/>
    <mergeCell ref="D5307:F5307"/>
    <mergeCell ref="H5307:I5307"/>
    <mergeCell ref="J5307:K5307"/>
    <mergeCell ref="B5308:C5308"/>
    <mergeCell ref="D5308:F5308"/>
    <mergeCell ref="H5308:I5308"/>
    <mergeCell ref="J5308:K5308"/>
    <mergeCell ref="H5309:K5309"/>
    <mergeCell ref="A5310:C5310"/>
    <mergeCell ref="D5310:F5310"/>
    <mergeCell ref="H5310:I5310"/>
    <mergeCell ref="J5310:K5310"/>
    <mergeCell ref="B5311:C5311"/>
    <mergeCell ref="D5311:F5311"/>
    <mergeCell ref="H5311:I5311"/>
    <mergeCell ref="J5311:K5311"/>
    <mergeCell ref="B5312:C5312"/>
    <mergeCell ref="D5312:F5312"/>
    <mergeCell ref="H5312:I5312"/>
    <mergeCell ref="J5312:K5312"/>
    <mergeCell ref="H5313:K5313"/>
    <mergeCell ref="H5314:K5314"/>
    <mergeCell ref="H5315:L5315"/>
    <mergeCell ref="A5316:L5316"/>
    <mergeCell ref="A5317:C5317"/>
    <mergeCell ref="D5317:F5317"/>
    <mergeCell ref="H5317:I5317"/>
    <mergeCell ref="J5317:K5317"/>
    <mergeCell ref="B5318:C5318"/>
    <mergeCell ref="D5318:F5318"/>
    <mergeCell ref="H5318:I5318"/>
    <mergeCell ref="J5318:K5318"/>
    <mergeCell ref="B5319:C5319"/>
    <mergeCell ref="D5319:F5319"/>
    <mergeCell ref="H5319:I5319"/>
    <mergeCell ref="J5319:K5319"/>
    <mergeCell ref="B5320:C5320"/>
    <mergeCell ref="D5320:F5320"/>
    <mergeCell ref="H5320:I5320"/>
    <mergeCell ref="J5320:K5320"/>
    <mergeCell ref="H5321:K5321"/>
    <mergeCell ref="A5322:C5322"/>
    <mergeCell ref="D5322:F5322"/>
    <mergeCell ref="H5322:I5322"/>
    <mergeCell ref="J5322:K5322"/>
    <mergeCell ref="B5323:C5323"/>
    <mergeCell ref="D5323:F5323"/>
    <mergeCell ref="H5323:I5323"/>
    <mergeCell ref="J5323:K5323"/>
    <mergeCell ref="B5324:C5324"/>
    <mergeCell ref="D5324:F5324"/>
    <mergeCell ref="H5324:I5324"/>
    <mergeCell ref="J5324:K5324"/>
    <mergeCell ref="H5325:K5325"/>
    <mergeCell ref="H5326:K5326"/>
    <mergeCell ref="H5327:L5327"/>
    <mergeCell ref="A5328:L5328"/>
    <mergeCell ref="A5329:C5329"/>
    <mergeCell ref="D5329:F5329"/>
    <mergeCell ref="H5329:I5329"/>
    <mergeCell ref="J5329:K5329"/>
    <mergeCell ref="B5330:C5330"/>
    <mergeCell ref="D5330:F5330"/>
    <mergeCell ref="H5330:I5330"/>
    <mergeCell ref="J5330:K5330"/>
    <mergeCell ref="B5331:C5331"/>
    <mergeCell ref="D5331:F5331"/>
    <mergeCell ref="H5331:I5331"/>
    <mergeCell ref="J5331:K5331"/>
    <mergeCell ref="B5332:C5332"/>
    <mergeCell ref="D5332:F5332"/>
    <mergeCell ref="H5332:I5332"/>
    <mergeCell ref="J5332:K5332"/>
    <mergeCell ref="H5333:K5333"/>
    <mergeCell ref="A5334:C5334"/>
    <mergeCell ref="D5334:F5334"/>
    <mergeCell ref="H5334:I5334"/>
    <mergeCell ref="J5334:K5334"/>
    <mergeCell ref="B5335:C5335"/>
    <mergeCell ref="D5335:F5335"/>
    <mergeCell ref="H5335:I5335"/>
    <mergeCell ref="J5335:K5335"/>
    <mergeCell ref="B5336:C5336"/>
    <mergeCell ref="D5336:F5336"/>
    <mergeCell ref="H5336:I5336"/>
    <mergeCell ref="J5336:K5336"/>
    <mergeCell ref="H5337:K5337"/>
    <mergeCell ref="H5338:K5338"/>
    <mergeCell ref="H5339:L5339"/>
    <mergeCell ref="A5340:L5340"/>
    <mergeCell ref="A5341:C5341"/>
    <mergeCell ref="D5341:F5341"/>
    <mergeCell ref="H5341:I5341"/>
    <mergeCell ref="J5341:K5341"/>
    <mergeCell ref="B5342:C5342"/>
    <mergeCell ref="D5342:F5342"/>
    <mergeCell ref="H5342:I5342"/>
    <mergeCell ref="J5342:K5342"/>
    <mergeCell ref="B5343:C5343"/>
    <mergeCell ref="D5343:F5343"/>
    <mergeCell ref="H5343:I5343"/>
    <mergeCell ref="J5343:K5343"/>
    <mergeCell ref="B5344:C5344"/>
    <mergeCell ref="D5344:F5344"/>
    <mergeCell ref="H5344:I5344"/>
    <mergeCell ref="J5344:K5344"/>
    <mergeCell ref="B5345:C5345"/>
    <mergeCell ref="D5345:F5345"/>
    <mergeCell ref="H5345:I5345"/>
    <mergeCell ref="J5345:K5345"/>
    <mergeCell ref="H5346:K5346"/>
    <mergeCell ref="A5347:C5347"/>
    <mergeCell ref="D5347:F5347"/>
    <mergeCell ref="H5347:I5347"/>
    <mergeCell ref="J5347:K5347"/>
    <mergeCell ref="B5348:C5348"/>
    <mergeCell ref="D5348:F5348"/>
    <mergeCell ref="H5348:I5348"/>
    <mergeCell ref="J5348:K5348"/>
    <mergeCell ref="B5349:C5349"/>
    <mergeCell ref="D5349:F5349"/>
    <mergeCell ref="H5349:I5349"/>
    <mergeCell ref="J5349:K5349"/>
    <mergeCell ref="H5350:K5350"/>
    <mergeCell ref="H5351:K5351"/>
    <mergeCell ref="H5352:L5352"/>
    <mergeCell ref="A5353:L5353"/>
    <mergeCell ref="A5354:C5354"/>
    <mergeCell ref="D5354:F5354"/>
    <mergeCell ref="H5354:I5354"/>
    <mergeCell ref="J5354:K5354"/>
    <mergeCell ref="B5355:C5355"/>
    <mergeCell ref="D5355:F5355"/>
    <mergeCell ref="H5355:I5355"/>
    <mergeCell ref="J5355:K5355"/>
    <mergeCell ref="B5356:C5356"/>
    <mergeCell ref="D5356:F5356"/>
    <mergeCell ref="H5356:I5356"/>
    <mergeCell ref="J5356:K5356"/>
    <mergeCell ref="B5357:C5357"/>
    <mergeCell ref="D5357:F5357"/>
    <mergeCell ref="H5357:I5357"/>
    <mergeCell ref="J5357:K5357"/>
    <mergeCell ref="B5358:C5358"/>
    <mergeCell ref="D5358:F5358"/>
    <mergeCell ref="H5358:I5358"/>
    <mergeCell ref="J5358:K5358"/>
    <mergeCell ref="H5359:K5359"/>
    <mergeCell ref="A5360:C5360"/>
    <mergeCell ref="D5360:F5360"/>
    <mergeCell ref="H5360:I5360"/>
    <mergeCell ref="J5360:K5360"/>
    <mergeCell ref="B5361:C5361"/>
    <mergeCell ref="D5361:F5361"/>
    <mergeCell ref="H5361:I5361"/>
    <mergeCell ref="J5361:K5361"/>
    <mergeCell ref="B5362:C5362"/>
    <mergeCell ref="D5362:F5362"/>
    <mergeCell ref="H5362:I5362"/>
    <mergeCell ref="J5362:K5362"/>
    <mergeCell ref="H5363:K5363"/>
    <mergeCell ref="H5364:K5364"/>
    <mergeCell ref="H5365:L5365"/>
    <mergeCell ref="A5366:L5366"/>
    <mergeCell ref="A5367:C5367"/>
    <mergeCell ref="D5367:F5367"/>
    <mergeCell ref="H5367:I5367"/>
    <mergeCell ref="J5367:K5367"/>
    <mergeCell ref="B5368:C5368"/>
    <mergeCell ref="D5368:F5368"/>
    <mergeCell ref="H5368:I5368"/>
    <mergeCell ref="J5368:K5368"/>
    <mergeCell ref="B5369:C5369"/>
    <mergeCell ref="D5369:F5369"/>
    <mergeCell ref="H5369:I5369"/>
    <mergeCell ref="J5369:K5369"/>
    <mergeCell ref="B5370:C5370"/>
    <mergeCell ref="D5370:F5370"/>
    <mergeCell ref="H5370:I5370"/>
    <mergeCell ref="J5370:K5370"/>
    <mergeCell ref="B5371:C5371"/>
    <mergeCell ref="D5371:F5371"/>
    <mergeCell ref="H5371:I5371"/>
    <mergeCell ref="J5371:K5371"/>
    <mergeCell ref="B5372:C5372"/>
    <mergeCell ref="D5372:F5372"/>
    <mergeCell ref="H5372:I5372"/>
    <mergeCell ref="J5372:K5372"/>
    <mergeCell ref="B5373:C5373"/>
    <mergeCell ref="D5373:F5373"/>
    <mergeCell ref="H5373:I5373"/>
    <mergeCell ref="J5373:K5373"/>
    <mergeCell ref="H5374:K5374"/>
    <mergeCell ref="A5375:C5375"/>
    <mergeCell ref="D5375:F5375"/>
    <mergeCell ref="H5375:I5375"/>
    <mergeCell ref="J5375:K5375"/>
    <mergeCell ref="B5376:C5376"/>
    <mergeCell ref="D5376:F5376"/>
    <mergeCell ref="H5376:I5376"/>
    <mergeCell ref="J5376:K5376"/>
    <mergeCell ref="B5377:C5377"/>
    <mergeCell ref="D5377:F5377"/>
    <mergeCell ref="H5377:I5377"/>
    <mergeCell ref="J5377:K5377"/>
    <mergeCell ref="H5378:K5378"/>
    <mergeCell ref="A5379:C5379"/>
    <mergeCell ref="D5379:F5379"/>
    <mergeCell ref="H5379:I5379"/>
    <mergeCell ref="J5379:K5379"/>
    <mergeCell ref="B5380:C5380"/>
    <mergeCell ref="D5380:F5380"/>
    <mergeCell ref="H5380:I5380"/>
    <mergeCell ref="J5380:K5380"/>
    <mergeCell ref="B5381:C5381"/>
    <mergeCell ref="D5381:F5381"/>
    <mergeCell ref="H5381:I5381"/>
    <mergeCell ref="J5381:K5381"/>
    <mergeCell ref="B5382:C5382"/>
    <mergeCell ref="D5382:F5382"/>
    <mergeCell ref="H5382:I5382"/>
    <mergeCell ref="J5382:K5382"/>
    <mergeCell ref="B5383:C5383"/>
    <mergeCell ref="D5383:F5383"/>
    <mergeCell ref="H5383:I5383"/>
    <mergeCell ref="J5383:K5383"/>
    <mergeCell ref="B5384:C5384"/>
    <mergeCell ref="D5384:F5384"/>
    <mergeCell ref="H5384:I5384"/>
    <mergeCell ref="J5384:K5384"/>
    <mergeCell ref="H5385:K5385"/>
    <mergeCell ref="H5386:K5386"/>
    <mergeCell ref="H5387:L5387"/>
    <mergeCell ref="A5388:L5388"/>
    <mergeCell ref="A5389:C5389"/>
    <mergeCell ref="D5389:F5389"/>
    <mergeCell ref="H5389:I5389"/>
    <mergeCell ref="J5389:K5389"/>
    <mergeCell ref="B5390:C5390"/>
    <mergeCell ref="D5390:F5390"/>
    <mergeCell ref="H5390:I5390"/>
    <mergeCell ref="J5390:K5390"/>
    <mergeCell ref="B5391:C5391"/>
    <mergeCell ref="D5391:F5391"/>
    <mergeCell ref="H5391:I5391"/>
    <mergeCell ref="J5391:K5391"/>
    <mergeCell ref="B5392:C5392"/>
    <mergeCell ref="D5392:F5392"/>
    <mergeCell ref="H5392:I5392"/>
    <mergeCell ref="J5392:K5392"/>
    <mergeCell ref="B5393:C5393"/>
    <mergeCell ref="D5393:F5393"/>
    <mergeCell ref="H5393:I5393"/>
    <mergeCell ref="J5393:K5393"/>
    <mergeCell ref="H5394:K5394"/>
    <mergeCell ref="A5395:C5395"/>
    <mergeCell ref="D5395:F5395"/>
    <mergeCell ref="H5395:I5395"/>
    <mergeCell ref="J5395:K5395"/>
    <mergeCell ref="B5396:C5396"/>
    <mergeCell ref="D5396:F5396"/>
    <mergeCell ref="H5396:I5396"/>
    <mergeCell ref="J5396:K5396"/>
    <mergeCell ref="B5397:C5397"/>
    <mergeCell ref="D5397:F5397"/>
    <mergeCell ref="H5397:I5397"/>
    <mergeCell ref="J5397:K5397"/>
    <mergeCell ref="H5398:K5398"/>
    <mergeCell ref="H5399:K5399"/>
    <mergeCell ref="H5400:L5400"/>
    <mergeCell ref="A5401:L5401"/>
    <mergeCell ref="A5402:C5402"/>
    <mergeCell ref="D5402:F5402"/>
    <mergeCell ref="H5402:I5402"/>
    <mergeCell ref="J5402:K5402"/>
    <mergeCell ref="B5403:C5403"/>
    <mergeCell ref="D5403:F5403"/>
    <mergeCell ref="H5403:I5403"/>
    <mergeCell ref="J5403:K5403"/>
    <mergeCell ref="B5404:C5404"/>
    <mergeCell ref="D5404:F5404"/>
    <mergeCell ref="H5404:I5404"/>
    <mergeCell ref="J5404:K5404"/>
    <mergeCell ref="H5405:K5405"/>
    <mergeCell ref="A5406:C5406"/>
    <mergeCell ref="D5406:F5406"/>
    <mergeCell ref="H5406:I5406"/>
    <mergeCell ref="J5406:K5406"/>
    <mergeCell ref="B5407:C5407"/>
    <mergeCell ref="D5407:F5407"/>
    <mergeCell ref="H5407:I5407"/>
    <mergeCell ref="J5407:K5407"/>
    <mergeCell ref="B5408:C5408"/>
    <mergeCell ref="D5408:F5408"/>
    <mergeCell ref="H5408:I5408"/>
    <mergeCell ref="J5408:K5408"/>
    <mergeCell ref="H5409:K5409"/>
    <mergeCell ref="H5410:K5410"/>
    <mergeCell ref="H5411:L5411"/>
    <mergeCell ref="A5412:L5412"/>
    <mergeCell ref="A5413:C5413"/>
    <mergeCell ref="D5413:F5413"/>
    <mergeCell ref="H5413:I5413"/>
    <mergeCell ref="J5413:K5413"/>
    <mergeCell ref="B5414:C5414"/>
    <mergeCell ref="D5414:F5414"/>
    <mergeCell ref="H5414:I5414"/>
    <mergeCell ref="J5414:K5414"/>
    <mergeCell ref="B5415:C5415"/>
    <mergeCell ref="D5415:F5415"/>
    <mergeCell ref="H5415:I5415"/>
    <mergeCell ref="J5415:K5415"/>
    <mergeCell ref="H5416:K5416"/>
    <mergeCell ref="A5417:C5417"/>
    <mergeCell ref="D5417:F5417"/>
    <mergeCell ref="H5417:I5417"/>
    <mergeCell ref="J5417:K5417"/>
    <mergeCell ref="B5418:C5418"/>
    <mergeCell ref="D5418:F5418"/>
    <mergeCell ref="H5418:I5418"/>
    <mergeCell ref="J5418:K5418"/>
    <mergeCell ref="B5419:C5419"/>
    <mergeCell ref="D5419:F5419"/>
    <mergeCell ref="H5419:I5419"/>
    <mergeCell ref="J5419:K5419"/>
    <mergeCell ref="H5420:K5420"/>
    <mergeCell ref="H5421:K5421"/>
    <mergeCell ref="H5422:L5422"/>
    <mergeCell ref="A5423:L5423"/>
    <mergeCell ref="A5424:C5424"/>
    <mergeCell ref="D5424:F5424"/>
    <mergeCell ref="H5424:I5424"/>
    <mergeCell ref="J5424:K5424"/>
    <mergeCell ref="B5425:C5425"/>
    <mergeCell ref="D5425:F5425"/>
    <mergeCell ref="H5425:I5425"/>
    <mergeCell ref="J5425:K5425"/>
    <mergeCell ref="B5426:C5426"/>
    <mergeCell ref="D5426:F5426"/>
    <mergeCell ref="H5426:I5426"/>
    <mergeCell ref="J5426:K5426"/>
    <mergeCell ref="H5427:K5427"/>
    <mergeCell ref="A5428:C5428"/>
    <mergeCell ref="D5428:F5428"/>
    <mergeCell ref="H5428:I5428"/>
    <mergeCell ref="J5428:K5428"/>
    <mergeCell ref="B5429:C5429"/>
    <mergeCell ref="D5429:F5429"/>
    <mergeCell ref="H5429:I5429"/>
    <mergeCell ref="J5429:K5429"/>
    <mergeCell ref="B5430:C5430"/>
    <mergeCell ref="D5430:F5430"/>
    <mergeCell ref="H5430:I5430"/>
    <mergeCell ref="J5430:K5430"/>
    <mergeCell ref="H5431:K5431"/>
    <mergeCell ref="H5432:K5432"/>
    <mergeCell ref="H5433:L5433"/>
    <mergeCell ref="A5434:L5434"/>
    <mergeCell ref="A5435:C5435"/>
    <mergeCell ref="D5435:F5435"/>
    <mergeCell ref="H5435:I5435"/>
    <mergeCell ref="J5435:K5435"/>
    <mergeCell ref="B5436:C5436"/>
    <mergeCell ref="D5436:F5436"/>
    <mergeCell ref="H5436:I5436"/>
    <mergeCell ref="J5436:K5436"/>
    <mergeCell ref="B5437:C5437"/>
    <mergeCell ref="D5437:F5437"/>
    <mergeCell ref="H5437:I5437"/>
    <mergeCell ref="J5437:K5437"/>
    <mergeCell ref="H5438:K5438"/>
    <mergeCell ref="A5439:C5439"/>
    <mergeCell ref="D5439:F5439"/>
    <mergeCell ref="H5439:I5439"/>
    <mergeCell ref="J5439:K5439"/>
    <mergeCell ref="B5440:C5440"/>
    <mergeCell ref="D5440:F5440"/>
    <mergeCell ref="H5440:I5440"/>
    <mergeCell ref="J5440:K5440"/>
    <mergeCell ref="B5441:C5441"/>
    <mergeCell ref="D5441:F5441"/>
    <mergeCell ref="H5441:I5441"/>
    <mergeCell ref="J5441:K5441"/>
    <mergeCell ref="H5442:K5442"/>
    <mergeCell ref="H5443:K5443"/>
    <mergeCell ref="H5444:L5444"/>
    <mergeCell ref="A5445:L5445"/>
    <mergeCell ref="A5446:C5446"/>
    <mergeCell ref="D5446:F5446"/>
    <mergeCell ref="H5446:I5446"/>
    <mergeCell ref="J5446:K5446"/>
    <mergeCell ref="B5447:C5447"/>
    <mergeCell ref="D5447:F5447"/>
    <mergeCell ref="H5447:I5447"/>
    <mergeCell ref="J5447:K5447"/>
    <mergeCell ref="B5448:C5448"/>
    <mergeCell ref="D5448:F5448"/>
    <mergeCell ref="H5448:I5448"/>
    <mergeCell ref="J5448:K5448"/>
    <mergeCell ref="H5449:K5449"/>
    <mergeCell ref="A5450:C5450"/>
    <mergeCell ref="D5450:F5450"/>
    <mergeCell ref="H5450:I5450"/>
    <mergeCell ref="J5450:K5450"/>
    <mergeCell ref="B5451:C5451"/>
    <mergeCell ref="D5451:F5451"/>
    <mergeCell ref="H5451:I5451"/>
    <mergeCell ref="J5451:K5451"/>
    <mergeCell ref="B5452:C5452"/>
    <mergeCell ref="D5452:F5452"/>
    <mergeCell ref="H5452:I5452"/>
    <mergeCell ref="J5452:K5452"/>
    <mergeCell ref="B5453:C5453"/>
    <mergeCell ref="D5453:F5453"/>
    <mergeCell ref="H5453:I5453"/>
    <mergeCell ref="J5453:K5453"/>
    <mergeCell ref="B5454:C5454"/>
    <mergeCell ref="D5454:F5454"/>
    <mergeCell ref="H5454:I5454"/>
    <mergeCell ref="J5454:K5454"/>
    <mergeCell ref="B5455:C5455"/>
    <mergeCell ref="D5455:F5455"/>
    <mergeCell ref="H5455:I5455"/>
    <mergeCell ref="J5455:K5455"/>
    <mergeCell ref="B5456:C5456"/>
    <mergeCell ref="D5456:F5456"/>
    <mergeCell ref="H5456:I5456"/>
    <mergeCell ref="J5456:K5456"/>
    <mergeCell ref="H5457:K5457"/>
    <mergeCell ref="A5458:C5458"/>
    <mergeCell ref="D5458:F5458"/>
    <mergeCell ref="H5458:I5458"/>
    <mergeCell ref="J5458:K5458"/>
    <mergeCell ref="B5459:C5459"/>
    <mergeCell ref="D5459:F5459"/>
    <mergeCell ref="H5459:I5459"/>
    <mergeCell ref="J5459:K5459"/>
    <mergeCell ref="B5460:C5460"/>
    <mergeCell ref="D5460:F5460"/>
    <mergeCell ref="H5460:I5460"/>
    <mergeCell ref="J5460:K5460"/>
    <mergeCell ref="H5461:K5461"/>
    <mergeCell ref="A5462:C5462"/>
    <mergeCell ref="D5462:F5462"/>
    <mergeCell ref="H5462:I5462"/>
    <mergeCell ref="J5462:K5462"/>
    <mergeCell ref="B5463:C5463"/>
    <mergeCell ref="D5463:F5463"/>
    <mergeCell ref="H5463:I5463"/>
    <mergeCell ref="J5463:K5463"/>
    <mergeCell ref="B5464:C5464"/>
    <mergeCell ref="D5464:F5464"/>
    <mergeCell ref="H5464:I5464"/>
    <mergeCell ref="J5464:K5464"/>
    <mergeCell ref="B5465:C5465"/>
    <mergeCell ref="D5465:F5465"/>
    <mergeCell ref="H5465:I5465"/>
    <mergeCell ref="J5465:K5465"/>
    <mergeCell ref="B5466:C5466"/>
    <mergeCell ref="D5466:F5466"/>
    <mergeCell ref="H5466:I5466"/>
    <mergeCell ref="J5466:K5466"/>
    <mergeCell ref="B5467:C5467"/>
    <mergeCell ref="D5467:F5467"/>
    <mergeCell ref="H5467:I5467"/>
    <mergeCell ref="J5467:K5467"/>
    <mergeCell ref="H5468:K5468"/>
    <mergeCell ref="H5469:K5469"/>
    <mergeCell ref="H5470:L5470"/>
    <mergeCell ref="A5471:L5471"/>
    <mergeCell ref="A5472:C5472"/>
    <mergeCell ref="D5472:F5472"/>
    <mergeCell ref="H5472:I5472"/>
    <mergeCell ref="J5472:K5472"/>
    <mergeCell ref="B5473:C5473"/>
    <mergeCell ref="D5473:F5473"/>
    <mergeCell ref="H5473:I5473"/>
    <mergeCell ref="J5473:K5473"/>
    <mergeCell ref="H5474:K5474"/>
    <mergeCell ref="A5475:C5475"/>
    <mergeCell ref="D5475:F5475"/>
    <mergeCell ref="H5475:I5475"/>
    <mergeCell ref="J5475:K5475"/>
    <mergeCell ref="B5476:C5476"/>
    <mergeCell ref="D5476:F5476"/>
    <mergeCell ref="H5476:I5476"/>
    <mergeCell ref="J5476:K5476"/>
    <mergeCell ref="B5477:C5477"/>
    <mergeCell ref="D5477:F5477"/>
    <mergeCell ref="H5477:I5477"/>
    <mergeCell ref="J5477:K5477"/>
    <mergeCell ref="H5478:K5478"/>
    <mergeCell ref="H5479:K5479"/>
    <mergeCell ref="H5481:L5481"/>
    <mergeCell ref="A5482:L5482"/>
    <mergeCell ref="A5483:C5483"/>
    <mergeCell ref="D5483:F5483"/>
    <mergeCell ref="H5483:I5483"/>
    <mergeCell ref="J5483:K5483"/>
    <mergeCell ref="B5484:C5484"/>
    <mergeCell ref="D5484:F5484"/>
    <mergeCell ref="H5484:I5484"/>
    <mergeCell ref="J5484:K5484"/>
    <mergeCell ref="B5485:C5485"/>
    <mergeCell ref="D5485:F5485"/>
    <mergeCell ref="H5485:I5485"/>
    <mergeCell ref="J5485:K5485"/>
    <mergeCell ref="B5486:C5486"/>
    <mergeCell ref="D5486:F5486"/>
    <mergeCell ref="H5486:I5486"/>
    <mergeCell ref="J5486:K5486"/>
    <mergeCell ref="H5487:K5487"/>
    <mergeCell ref="A5488:C5488"/>
    <mergeCell ref="D5488:F5488"/>
    <mergeCell ref="H5488:I5488"/>
    <mergeCell ref="J5488:K5488"/>
    <mergeCell ref="B5489:C5489"/>
    <mergeCell ref="D5489:F5489"/>
    <mergeCell ref="H5489:I5489"/>
    <mergeCell ref="J5489:K5489"/>
    <mergeCell ref="B5490:C5490"/>
    <mergeCell ref="D5490:F5490"/>
    <mergeCell ref="H5490:I5490"/>
    <mergeCell ref="J5490:K5490"/>
    <mergeCell ref="H5491:K5491"/>
    <mergeCell ref="H5492:K5492"/>
    <mergeCell ref="H5493:L5493"/>
    <mergeCell ref="A5494:L5494"/>
    <mergeCell ref="A5495:C5495"/>
    <mergeCell ref="D5495:F5495"/>
    <mergeCell ref="H5495:I5495"/>
    <mergeCell ref="J5495:K5495"/>
    <mergeCell ref="B5496:C5496"/>
    <mergeCell ref="D5496:F5496"/>
    <mergeCell ref="H5496:I5496"/>
    <mergeCell ref="J5496:K5496"/>
    <mergeCell ref="B5497:C5497"/>
    <mergeCell ref="D5497:F5497"/>
    <mergeCell ref="H5497:I5497"/>
    <mergeCell ref="J5497:K5497"/>
    <mergeCell ref="B5498:C5498"/>
    <mergeCell ref="D5498:F5498"/>
    <mergeCell ref="H5498:I5498"/>
    <mergeCell ref="J5498:K5498"/>
    <mergeCell ref="H5499:K5499"/>
    <mergeCell ref="A5500:C5500"/>
    <mergeCell ref="D5500:F5500"/>
    <mergeCell ref="H5500:I5500"/>
    <mergeCell ref="J5500:K5500"/>
    <mergeCell ref="B5501:C5501"/>
    <mergeCell ref="D5501:F5501"/>
    <mergeCell ref="H5501:I5501"/>
    <mergeCell ref="J5501:K5501"/>
    <mergeCell ref="B5502:C5502"/>
    <mergeCell ref="D5502:F5502"/>
    <mergeCell ref="H5502:I5502"/>
    <mergeCell ref="J5502:K5502"/>
    <mergeCell ref="H5503:K5503"/>
    <mergeCell ref="H5504:K5504"/>
    <mergeCell ref="H5505:L5505"/>
    <mergeCell ref="A5506:L5506"/>
    <mergeCell ref="A5507:C5507"/>
    <mergeCell ref="D5507:F5507"/>
    <mergeCell ref="H5507:I5507"/>
    <mergeCell ref="J5507:K5507"/>
    <mergeCell ref="B5508:C5508"/>
    <mergeCell ref="D5508:F5508"/>
    <mergeCell ref="H5508:I5508"/>
    <mergeCell ref="J5508:K5508"/>
    <mergeCell ref="B5509:C5509"/>
    <mergeCell ref="D5509:F5509"/>
    <mergeCell ref="H5509:I5509"/>
    <mergeCell ref="J5509:K5509"/>
    <mergeCell ref="B5510:C5510"/>
    <mergeCell ref="D5510:F5510"/>
    <mergeCell ref="H5510:I5510"/>
    <mergeCell ref="J5510:K5510"/>
    <mergeCell ref="B5511:C5511"/>
    <mergeCell ref="D5511:F5511"/>
    <mergeCell ref="H5511:I5511"/>
    <mergeCell ref="J5511:K5511"/>
    <mergeCell ref="H5512:K5512"/>
    <mergeCell ref="A5513:C5513"/>
    <mergeCell ref="D5513:F5513"/>
    <mergeCell ref="H5513:I5513"/>
    <mergeCell ref="J5513:K5513"/>
    <mergeCell ref="B5514:C5514"/>
    <mergeCell ref="D5514:F5514"/>
    <mergeCell ref="H5514:I5514"/>
    <mergeCell ref="J5514:K5514"/>
    <mergeCell ref="B5515:C5515"/>
    <mergeCell ref="D5515:F5515"/>
    <mergeCell ref="H5515:I5515"/>
    <mergeCell ref="J5515:K5515"/>
    <mergeCell ref="H5516:K5516"/>
    <mergeCell ref="H5517:K5517"/>
    <mergeCell ref="H5518:L5518"/>
    <mergeCell ref="A5519:L5519"/>
    <mergeCell ref="A5520:C5520"/>
    <mergeCell ref="D5520:F5520"/>
    <mergeCell ref="H5520:I5520"/>
    <mergeCell ref="J5520:K5520"/>
    <mergeCell ref="B5521:C5521"/>
    <mergeCell ref="D5521:F5521"/>
    <mergeCell ref="H5521:I5521"/>
    <mergeCell ref="J5521:K5521"/>
    <mergeCell ref="B5522:C5522"/>
    <mergeCell ref="D5522:F5522"/>
    <mergeCell ref="H5522:I5522"/>
    <mergeCell ref="J5522:K5522"/>
    <mergeCell ref="B5523:C5523"/>
    <mergeCell ref="D5523:F5523"/>
    <mergeCell ref="H5523:I5523"/>
    <mergeCell ref="J5523:K5523"/>
    <mergeCell ref="H5524:K5524"/>
    <mergeCell ref="A5525:C5525"/>
    <mergeCell ref="D5525:F5525"/>
    <mergeCell ref="H5525:I5525"/>
    <mergeCell ref="J5525:K5525"/>
    <mergeCell ref="B5526:C5526"/>
    <mergeCell ref="D5526:F5526"/>
    <mergeCell ref="H5526:I5526"/>
    <mergeCell ref="J5526:K5526"/>
    <mergeCell ref="B5527:C5527"/>
    <mergeCell ref="D5527:F5527"/>
    <mergeCell ref="H5527:I5527"/>
    <mergeCell ref="J5527:K5527"/>
    <mergeCell ref="H5528:K5528"/>
    <mergeCell ref="H5529:K5529"/>
    <mergeCell ref="H5530:L5530"/>
    <mergeCell ref="A5531:L5531"/>
    <mergeCell ref="A5532:C5532"/>
    <mergeCell ref="D5532:F5532"/>
    <mergeCell ref="H5532:I5532"/>
    <mergeCell ref="J5532:K5532"/>
    <mergeCell ref="B5533:C5533"/>
    <mergeCell ref="D5533:F5533"/>
    <mergeCell ref="H5533:I5533"/>
    <mergeCell ref="J5533:K5533"/>
    <mergeCell ref="B5534:C5534"/>
    <mergeCell ref="D5534:F5534"/>
    <mergeCell ref="H5534:I5534"/>
    <mergeCell ref="J5534:K5534"/>
    <mergeCell ref="B5535:C5535"/>
    <mergeCell ref="D5535:F5535"/>
    <mergeCell ref="H5535:I5535"/>
    <mergeCell ref="J5535:K5535"/>
    <mergeCell ref="H5536:K5536"/>
    <mergeCell ref="A5537:C5537"/>
    <mergeCell ref="D5537:F5537"/>
    <mergeCell ref="H5537:I5537"/>
    <mergeCell ref="J5537:K5537"/>
    <mergeCell ref="B5538:C5538"/>
    <mergeCell ref="D5538:F5538"/>
    <mergeCell ref="H5538:I5538"/>
    <mergeCell ref="J5538:K5538"/>
    <mergeCell ref="B5539:C5539"/>
    <mergeCell ref="D5539:F5539"/>
    <mergeCell ref="H5539:I5539"/>
    <mergeCell ref="J5539:K5539"/>
    <mergeCell ref="H5540:K5540"/>
    <mergeCell ref="H5541:K5541"/>
    <mergeCell ref="H5542:L5542"/>
    <mergeCell ref="A5543:L5543"/>
    <mergeCell ref="A5544:C5544"/>
    <mergeCell ref="D5544:F5544"/>
    <mergeCell ref="H5544:I5544"/>
    <mergeCell ref="J5544:K5544"/>
    <mergeCell ref="B5545:C5545"/>
    <mergeCell ref="D5545:F5545"/>
    <mergeCell ref="H5545:I5545"/>
    <mergeCell ref="J5545:K5545"/>
    <mergeCell ref="B5546:C5546"/>
    <mergeCell ref="D5546:F5546"/>
    <mergeCell ref="H5546:I5546"/>
    <mergeCell ref="J5546:K5546"/>
    <mergeCell ref="B5547:C5547"/>
    <mergeCell ref="D5547:F5547"/>
    <mergeCell ref="H5547:I5547"/>
    <mergeCell ref="J5547:K5547"/>
    <mergeCell ref="H5548:K5548"/>
    <mergeCell ref="A5549:C5549"/>
    <mergeCell ref="D5549:F5549"/>
    <mergeCell ref="H5549:I5549"/>
    <mergeCell ref="J5549:K5549"/>
    <mergeCell ref="B5550:C5550"/>
    <mergeCell ref="D5550:F5550"/>
    <mergeCell ref="H5550:I5550"/>
    <mergeCell ref="J5550:K5550"/>
    <mergeCell ref="B5551:C5551"/>
    <mergeCell ref="D5551:F5551"/>
    <mergeCell ref="H5551:I5551"/>
    <mergeCell ref="J5551:K5551"/>
    <mergeCell ref="H5552:K5552"/>
    <mergeCell ref="H5553:K5553"/>
    <mergeCell ref="H5554:L5554"/>
    <mergeCell ref="A5555:L5555"/>
    <mergeCell ref="A5556:C5556"/>
    <mergeCell ref="D5556:F5556"/>
    <mergeCell ref="H5556:I5556"/>
    <mergeCell ref="J5556:K5556"/>
    <mergeCell ref="B5557:C5557"/>
    <mergeCell ref="D5557:F5557"/>
    <mergeCell ref="H5557:I5557"/>
    <mergeCell ref="J5557:K5557"/>
    <mergeCell ref="B5558:C5558"/>
    <mergeCell ref="D5558:F5558"/>
    <mergeCell ref="H5558:I5558"/>
    <mergeCell ref="J5558:K5558"/>
    <mergeCell ref="B5559:C5559"/>
    <mergeCell ref="D5559:F5559"/>
    <mergeCell ref="H5559:I5559"/>
    <mergeCell ref="J5559:K5559"/>
    <mergeCell ref="B5560:C5560"/>
    <mergeCell ref="D5560:F5560"/>
    <mergeCell ref="H5560:I5560"/>
    <mergeCell ref="J5560:K5560"/>
    <mergeCell ref="H5561:K5561"/>
    <mergeCell ref="A5562:C5562"/>
    <mergeCell ref="D5562:F5562"/>
    <mergeCell ref="H5562:I5562"/>
    <mergeCell ref="J5562:K5562"/>
    <mergeCell ref="B5563:C5563"/>
    <mergeCell ref="D5563:F5563"/>
    <mergeCell ref="H5563:I5563"/>
    <mergeCell ref="J5563:K5563"/>
    <mergeCell ref="B5564:C5564"/>
    <mergeCell ref="D5564:F5564"/>
    <mergeCell ref="H5564:I5564"/>
    <mergeCell ref="J5564:K5564"/>
    <mergeCell ref="H5565:K5565"/>
    <mergeCell ref="H5566:K5566"/>
    <mergeCell ref="H5567:L5567"/>
    <mergeCell ref="A5568:L5568"/>
    <mergeCell ref="A5569:C5569"/>
    <mergeCell ref="D5569:F5569"/>
    <mergeCell ref="H5569:I5569"/>
    <mergeCell ref="J5569:K5569"/>
    <mergeCell ref="B5570:C5570"/>
    <mergeCell ref="D5570:F5570"/>
    <mergeCell ref="H5570:I5570"/>
    <mergeCell ref="J5570:K5570"/>
    <mergeCell ref="B5571:C5571"/>
    <mergeCell ref="D5571:F5571"/>
    <mergeCell ref="H5571:I5571"/>
    <mergeCell ref="J5571:K5571"/>
    <mergeCell ref="B5572:C5572"/>
    <mergeCell ref="D5572:F5572"/>
    <mergeCell ref="H5572:I5572"/>
    <mergeCell ref="J5572:K5572"/>
    <mergeCell ref="H5573:K5573"/>
    <mergeCell ref="A5574:C5574"/>
    <mergeCell ref="D5574:F5574"/>
    <mergeCell ref="H5574:I5574"/>
    <mergeCell ref="J5574:K5574"/>
    <mergeCell ref="B5575:C5575"/>
    <mergeCell ref="D5575:F5575"/>
    <mergeCell ref="H5575:I5575"/>
    <mergeCell ref="J5575:K5575"/>
    <mergeCell ref="B5576:C5576"/>
    <mergeCell ref="D5576:F5576"/>
    <mergeCell ref="H5576:I5576"/>
    <mergeCell ref="J5576:K5576"/>
    <mergeCell ref="H5577:K5577"/>
    <mergeCell ref="H5578:K5578"/>
    <mergeCell ref="H5579:L5579"/>
    <mergeCell ref="A5580:L5580"/>
    <mergeCell ref="A5581:C5581"/>
    <mergeCell ref="D5581:F5581"/>
    <mergeCell ref="H5581:I5581"/>
    <mergeCell ref="J5581:K5581"/>
    <mergeCell ref="B5582:C5582"/>
    <mergeCell ref="D5582:F5582"/>
    <mergeCell ref="H5582:I5582"/>
    <mergeCell ref="J5582:K5582"/>
    <mergeCell ref="B5583:C5583"/>
    <mergeCell ref="D5583:F5583"/>
    <mergeCell ref="H5583:I5583"/>
    <mergeCell ref="J5583:K5583"/>
    <mergeCell ref="B5584:C5584"/>
    <mergeCell ref="D5584:F5584"/>
    <mergeCell ref="H5584:I5584"/>
    <mergeCell ref="J5584:K5584"/>
    <mergeCell ref="B5585:C5585"/>
    <mergeCell ref="D5585:F5585"/>
    <mergeCell ref="H5585:I5585"/>
    <mergeCell ref="J5585:K5585"/>
    <mergeCell ref="B5586:C5586"/>
    <mergeCell ref="D5586:F5586"/>
    <mergeCell ref="H5586:I5586"/>
    <mergeCell ref="J5586:K5586"/>
    <mergeCell ref="B5587:C5587"/>
    <mergeCell ref="D5587:F5587"/>
    <mergeCell ref="H5587:I5587"/>
    <mergeCell ref="J5587:K5587"/>
    <mergeCell ref="H5588:K5588"/>
    <mergeCell ref="A5589:C5589"/>
    <mergeCell ref="D5589:F5589"/>
    <mergeCell ref="H5589:I5589"/>
    <mergeCell ref="J5589:K5589"/>
    <mergeCell ref="B5590:C5590"/>
    <mergeCell ref="D5590:F5590"/>
    <mergeCell ref="H5590:I5590"/>
    <mergeCell ref="J5590:K5590"/>
    <mergeCell ref="B5591:C5591"/>
    <mergeCell ref="D5591:F5591"/>
    <mergeCell ref="H5591:I5591"/>
    <mergeCell ref="J5591:K5591"/>
    <mergeCell ref="H5592:K5592"/>
    <mergeCell ref="H5593:K5593"/>
    <mergeCell ref="H5594:L5594"/>
    <mergeCell ref="A5595:L5595"/>
    <mergeCell ref="A5596:C5596"/>
    <mergeCell ref="D5596:F5596"/>
    <mergeCell ref="H5596:I5596"/>
    <mergeCell ref="J5596:K5596"/>
    <mergeCell ref="B5597:C5597"/>
    <mergeCell ref="D5597:F5597"/>
    <mergeCell ref="H5597:I5597"/>
    <mergeCell ref="J5597:K5597"/>
    <mergeCell ref="B5598:C5598"/>
    <mergeCell ref="D5598:F5598"/>
    <mergeCell ref="H5598:I5598"/>
    <mergeCell ref="J5598:K5598"/>
    <mergeCell ref="B5599:C5599"/>
    <mergeCell ref="D5599:F5599"/>
    <mergeCell ref="H5599:I5599"/>
    <mergeCell ref="J5599:K5599"/>
    <mergeCell ref="B5600:C5600"/>
    <mergeCell ref="D5600:F5600"/>
    <mergeCell ref="H5600:I5600"/>
    <mergeCell ref="J5600:K5600"/>
    <mergeCell ref="B5601:C5601"/>
    <mergeCell ref="D5601:F5601"/>
    <mergeCell ref="H5601:I5601"/>
    <mergeCell ref="J5601:K5601"/>
    <mergeCell ref="B5602:C5602"/>
    <mergeCell ref="D5602:F5602"/>
    <mergeCell ref="H5602:I5602"/>
    <mergeCell ref="J5602:K5602"/>
    <mergeCell ref="H5603:K5603"/>
    <mergeCell ref="A5604:C5604"/>
    <mergeCell ref="D5604:F5604"/>
    <mergeCell ref="H5604:I5604"/>
    <mergeCell ref="J5604:K5604"/>
    <mergeCell ref="B5605:C5605"/>
    <mergeCell ref="D5605:F5605"/>
    <mergeCell ref="H5605:I5605"/>
    <mergeCell ref="J5605:K5605"/>
    <mergeCell ref="B5606:C5606"/>
    <mergeCell ref="D5606:F5606"/>
    <mergeCell ref="H5606:I5606"/>
    <mergeCell ref="J5606:K5606"/>
    <mergeCell ref="H5607:K5607"/>
    <mergeCell ref="H5608:K5608"/>
    <mergeCell ref="H5609:L5609"/>
    <mergeCell ref="A5610:L5610"/>
    <mergeCell ref="A5611:C5611"/>
    <mergeCell ref="D5611:F5611"/>
    <mergeCell ref="H5611:I5611"/>
    <mergeCell ref="J5611:K5611"/>
    <mergeCell ref="B5612:C5612"/>
    <mergeCell ref="D5612:F5612"/>
    <mergeCell ref="H5612:I5612"/>
    <mergeCell ref="J5612:K5612"/>
    <mergeCell ref="B5613:C5613"/>
    <mergeCell ref="D5613:F5613"/>
    <mergeCell ref="H5613:I5613"/>
    <mergeCell ref="J5613:K5613"/>
    <mergeCell ref="B5614:C5614"/>
    <mergeCell ref="D5614:F5614"/>
    <mergeCell ref="H5614:I5614"/>
    <mergeCell ref="J5614:K5614"/>
    <mergeCell ref="B5615:C5615"/>
    <mergeCell ref="D5615:F5615"/>
    <mergeCell ref="H5615:I5615"/>
    <mergeCell ref="J5615:K5615"/>
    <mergeCell ref="B5616:C5616"/>
    <mergeCell ref="D5616:F5616"/>
    <mergeCell ref="H5616:I5616"/>
    <mergeCell ref="J5616:K5616"/>
    <mergeCell ref="B5617:C5617"/>
    <mergeCell ref="D5617:F5617"/>
    <mergeCell ref="H5617:I5617"/>
    <mergeCell ref="J5617:K5617"/>
    <mergeCell ref="H5618:K5618"/>
    <mergeCell ref="A5619:C5619"/>
    <mergeCell ref="D5619:F5619"/>
    <mergeCell ref="H5619:I5619"/>
    <mergeCell ref="J5619:K5619"/>
    <mergeCell ref="B5620:C5620"/>
    <mergeCell ref="D5620:F5620"/>
    <mergeCell ref="H5620:I5620"/>
    <mergeCell ref="J5620:K5620"/>
    <mergeCell ref="B5621:C5621"/>
    <mergeCell ref="D5621:F5621"/>
    <mergeCell ref="H5621:I5621"/>
    <mergeCell ref="J5621:K5621"/>
    <mergeCell ref="H5622:K5622"/>
    <mergeCell ref="H5623:K5623"/>
    <mergeCell ref="H5624:L5624"/>
    <mergeCell ref="A5625:L5625"/>
    <mergeCell ref="A5626:C5626"/>
    <mergeCell ref="D5626:F5626"/>
    <mergeCell ref="H5626:I5626"/>
    <mergeCell ref="J5626:K5626"/>
    <mergeCell ref="B5627:C5627"/>
    <mergeCell ref="D5627:F5627"/>
    <mergeCell ref="H5627:I5627"/>
    <mergeCell ref="J5627:K5627"/>
    <mergeCell ref="B5628:C5628"/>
    <mergeCell ref="D5628:F5628"/>
    <mergeCell ref="H5628:I5628"/>
    <mergeCell ref="J5628:K5628"/>
    <mergeCell ref="B5629:C5629"/>
    <mergeCell ref="D5629:F5629"/>
    <mergeCell ref="H5629:I5629"/>
    <mergeCell ref="J5629:K5629"/>
    <mergeCell ref="B5630:C5630"/>
    <mergeCell ref="D5630:F5630"/>
    <mergeCell ref="H5630:I5630"/>
    <mergeCell ref="J5630:K5630"/>
    <mergeCell ref="B5631:C5631"/>
    <mergeCell ref="D5631:F5631"/>
    <mergeCell ref="H5631:I5631"/>
    <mergeCell ref="J5631:K5631"/>
    <mergeCell ref="H5632:K5632"/>
    <mergeCell ref="A5633:C5633"/>
    <mergeCell ref="D5633:F5633"/>
    <mergeCell ref="H5633:I5633"/>
    <mergeCell ref="J5633:K5633"/>
    <mergeCell ref="B5634:C5634"/>
    <mergeCell ref="D5634:F5634"/>
    <mergeCell ref="H5634:I5634"/>
    <mergeCell ref="J5634:K5634"/>
    <mergeCell ref="B5635:C5635"/>
    <mergeCell ref="D5635:F5635"/>
    <mergeCell ref="H5635:I5635"/>
    <mergeCell ref="J5635:K5635"/>
    <mergeCell ref="H5636:K5636"/>
    <mergeCell ref="H5637:K5637"/>
    <mergeCell ref="H5638:L5638"/>
    <mergeCell ref="A5639:L5639"/>
    <mergeCell ref="A5640:C5640"/>
    <mergeCell ref="D5640:F5640"/>
    <mergeCell ref="H5640:I5640"/>
    <mergeCell ref="J5640:K5640"/>
    <mergeCell ref="B5641:C5641"/>
    <mergeCell ref="D5641:F5641"/>
    <mergeCell ref="H5641:I5641"/>
    <mergeCell ref="J5641:K5641"/>
    <mergeCell ref="B5642:C5642"/>
    <mergeCell ref="D5642:F5642"/>
    <mergeCell ref="H5642:I5642"/>
    <mergeCell ref="J5642:K5642"/>
    <mergeCell ref="B5643:C5643"/>
    <mergeCell ref="D5643:F5643"/>
    <mergeCell ref="H5643:I5643"/>
    <mergeCell ref="J5643:K5643"/>
    <mergeCell ref="B5644:C5644"/>
    <mergeCell ref="D5644:F5644"/>
    <mergeCell ref="H5644:I5644"/>
    <mergeCell ref="J5644:K5644"/>
    <mergeCell ref="H5645:K5645"/>
    <mergeCell ref="A5646:C5646"/>
    <mergeCell ref="D5646:F5646"/>
    <mergeCell ref="H5646:I5646"/>
    <mergeCell ref="J5646:K5646"/>
    <mergeCell ref="B5647:C5647"/>
    <mergeCell ref="D5647:F5647"/>
    <mergeCell ref="H5647:I5647"/>
    <mergeCell ref="J5647:K5647"/>
    <mergeCell ref="B5648:C5648"/>
    <mergeCell ref="D5648:F5648"/>
    <mergeCell ref="H5648:I5648"/>
    <mergeCell ref="J5648:K5648"/>
    <mergeCell ref="H5649:K5649"/>
    <mergeCell ref="A5650:D5650"/>
    <mergeCell ref="H5650:K5650"/>
    <mergeCell ref="H5651:L5651"/>
    <mergeCell ref="A5652:L5652"/>
    <mergeCell ref="A5653:C5653"/>
    <mergeCell ref="D5653:F5653"/>
    <mergeCell ref="H5653:I5653"/>
    <mergeCell ref="J5653:K5653"/>
    <mergeCell ref="B5654:C5654"/>
    <mergeCell ref="D5654:F5654"/>
    <mergeCell ref="H5654:I5654"/>
    <mergeCell ref="J5654:K5654"/>
    <mergeCell ref="B5655:C5655"/>
    <mergeCell ref="D5655:F5655"/>
    <mergeCell ref="H5655:I5655"/>
    <mergeCell ref="J5655:K5655"/>
    <mergeCell ref="B5656:C5656"/>
    <mergeCell ref="D5656:F5656"/>
    <mergeCell ref="H5656:I5656"/>
    <mergeCell ref="J5656:K5656"/>
    <mergeCell ref="B5657:C5657"/>
    <mergeCell ref="D5657:F5657"/>
    <mergeCell ref="H5657:I5657"/>
    <mergeCell ref="J5657:K5657"/>
    <mergeCell ref="H5658:K5658"/>
    <mergeCell ref="A5659:C5659"/>
    <mergeCell ref="D5659:F5659"/>
    <mergeCell ref="H5659:I5659"/>
    <mergeCell ref="J5659:K5659"/>
    <mergeCell ref="B5660:C5660"/>
    <mergeCell ref="D5660:F5660"/>
    <mergeCell ref="H5660:I5660"/>
    <mergeCell ref="J5660:K5660"/>
    <mergeCell ref="B5661:C5661"/>
    <mergeCell ref="D5661:F5661"/>
    <mergeCell ref="H5661:I5661"/>
    <mergeCell ref="J5661:K5661"/>
    <mergeCell ref="H5662:K5662"/>
    <mergeCell ref="H5663:K5663"/>
    <mergeCell ref="H5664:L5664"/>
    <mergeCell ref="A5665:L5665"/>
    <mergeCell ref="A5666:C5666"/>
    <mergeCell ref="D5666:F5666"/>
    <mergeCell ref="H5666:I5666"/>
    <mergeCell ref="J5666:K5666"/>
    <mergeCell ref="B5667:C5667"/>
    <mergeCell ref="D5667:F5667"/>
    <mergeCell ref="H5667:I5667"/>
    <mergeCell ref="J5667:K5667"/>
    <mergeCell ref="B5668:C5668"/>
    <mergeCell ref="D5668:F5668"/>
    <mergeCell ref="H5668:I5668"/>
    <mergeCell ref="J5668:K5668"/>
    <mergeCell ref="B5669:C5669"/>
    <mergeCell ref="D5669:F5669"/>
    <mergeCell ref="H5669:I5669"/>
    <mergeCell ref="J5669:K5669"/>
    <mergeCell ref="H5670:K5670"/>
    <mergeCell ref="A5671:C5671"/>
    <mergeCell ref="D5671:F5671"/>
    <mergeCell ref="H5671:I5671"/>
    <mergeCell ref="J5671:K5671"/>
    <mergeCell ref="B5672:C5672"/>
    <mergeCell ref="D5672:F5672"/>
    <mergeCell ref="H5672:I5672"/>
    <mergeCell ref="J5672:K5672"/>
    <mergeCell ref="B5673:C5673"/>
    <mergeCell ref="D5673:F5673"/>
    <mergeCell ref="H5673:I5673"/>
    <mergeCell ref="J5673:K5673"/>
    <mergeCell ref="H5674:K5674"/>
    <mergeCell ref="H5675:K5675"/>
    <mergeCell ref="H5676:L5676"/>
    <mergeCell ref="A5677:L5677"/>
    <mergeCell ref="A5678:C5678"/>
    <mergeCell ref="D5678:F5678"/>
    <mergeCell ref="H5678:I5678"/>
    <mergeCell ref="J5678:K5678"/>
    <mergeCell ref="B5679:C5679"/>
    <mergeCell ref="D5679:F5679"/>
    <mergeCell ref="H5679:I5679"/>
    <mergeCell ref="J5679:K5679"/>
    <mergeCell ref="B5680:C5680"/>
    <mergeCell ref="D5680:F5680"/>
    <mergeCell ref="H5680:I5680"/>
    <mergeCell ref="J5680:K5680"/>
    <mergeCell ref="B5681:C5681"/>
    <mergeCell ref="D5681:F5681"/>
    <mergeCell ref="H5681:I5681"/>
    <mergeCell ref="J5681:K5681"/>
    <mergeCell ref="B5682:C5682"/>
    <mergeCell ref="D5682:F5682"/>
    <mergeCell ref="H5682:I5682"/>
    <mergeCell ref="J5682:K5682"/>
    <mergeCell ref="H5683:K5683"/>
    <mergeCell ref="A5684:C5684"/>
    <mergeCell ref="D5684:F5684"/>
    <mergeCell ref="H5684:I5684"/>
    <mergeCell ref="J5684:K5684"/>
    <mergeCell ref="B5685:C5685"/>
    <mergeCell ref="D5685:F5685"/>
    <mergeCell ref="H5685:I5685"/>
    <mergeCell ref="J5685:K5685"/>
    <mergeCell ref="B5686:C5686"/>
    <mergeCell ref="D5686:F5686"/>
    <mergeCell ref="H5686:I5686"/>
    <mergeCell ref="J5686:K5686"/>
    <mergeCell ref="H5687:K5687"/>
    <mergeCell ref="H5688:K5688"/>
    <mergeCell ref="H5689:L5689"/>
    <mergeCell ref="A5690:L5690"/>
    <mergeCell ref="A5691:C5691"/>
    <mergeCell ref="D5691:F5691"/>
    <mergeCell ref="H5691:I5691"/>
    <mergeCell ref="J5691:K5691"/>
    <mergeCell ref="B5692:C5692"/>
    <mergeCell ref="D5692:F5692"/>
    <mergeCell ref="H5692:I5692"/>
    <mergeCell ref="J5692:K5692"/>
    <mergeCell ref="B5693:C5693"/>
    <mergeCell ref="D5693:F5693"/>
    <mergeCell ref="H5693:I5693"/>
    <mergeCell ref="J5693:K5693"/>
    <mergeCell ref="H5694:K5694"/>
    <mergeCell ref="A5695:C5695"/>
    <mergeCell ref="D5695:F5695"/>
    <mergeCell ref="H5695:I5695"/>
    <mergeCell ref="J5695:K5695"/>
    <mergeCell ref="B5696:C5696"/>
    <mergeCell ref="D5696:F5696"/>
    <mergeCell ref="H5696:I5696"/>
    <mergeCell ref="J5696:K5696"/>
    <mergeCell ref="B5697:C5697"/>
    <mergeCell ref="D5697:F5697"/>
    <mergeCell ref="H5697:I5697"/>
    <mergeCell ref="J5697:K5697"/>
    <mergeCell ref="B5698:C5698"/>
    <mergeCell ref="D5698:F5698"/>
    <mergeCell ref="H5698:I5698"/>
    <mergeCell ref="J5698:K5698"/>
    <mergeCell ref="B5699:C5699"/>
    <mergeCell ref="D5699:F5699"/>
    <mergeCell ref="H5699:I5699"/>
    <mergeCell ref="J5699:K5699"/>
    <mergeCell ref="B5700:C5700"/>
    <mergeCell ref="D5700:F5700"/>
    <mergeCell ref="H5700:I5700"/>
    <mergeCell ref="J5700:K5700"/>
    <mergeCell ref="B5701:C5701"/>
    <mergeCell ref="D5701:F5701"/>
    <mergeCell ref="H5701:I5701"/>
    <mergeCell ref="J5701:K5701"/>
    <mergeCell ref="H5702:K5702"/>
    <mergeCell ref="A5703:C5703"/>
    <mergeCell ref="D5703:F5703"/>
    <mergeCell ref="H5703:I5703"/>
    <mergeCell ref="J5703:K5703"/>
    <mergeCell ref="B5704:C5704"/>
    <mergeCell ref="D5704:F5704"/>
    <mergeCell ref="H5704:I5704"/>
    <mergeCell ref="J5704:K5704"/>
    <mergeCell ref="B5705:C5705"/>
    <mergeCell ref="D5705:F5705"/>
    <mergeCell ref="H5705:I5705"/>
    <mergeCell ref="J5705:K5705"/>
    <mergeCell ref="H5706:K5706"/>
    <mergeCell ref="A5707:C5707"/>
    <mergeCell ref="D5707:F5707"/>
    <mergeCell ref="H5707:I5707"/>
    <mergeCell ref="J5707:K5707"/>
    <mergeCell ref="B5708:C5708"/>
    <mergeCell ref="D5708:F5708"/>
    <mergeCell ref="H5708:I5708"/>
    <mergeCell ref="J5708:K5708"/>
    <mergeCell ref="B5709:C5709"/>
    <mergeCell ref="D5709:F5709"/>
    <mergeCell ref="H5709:I5709"/>
    <mergeCell ref="J5709:K5709"/>
    <mergeCell ref="B5710:C5710"/>
    <mergeCell ref="D5710:F5710"/>
    <mergeCell ref="H5710:I5710"/>
    <mergeCell ref="J5710:K5710"/>
    <mergeCell ref="B5711:C5711"/>
    <mergeCell ref="D5711:F5711"/>
    <mergeCell ref="H5711:I5711"/>
    <mergeCell ref="J5711:K5711"/>
    <mergeCell ref="B5712:C5712"/>
    <mergeCell ref="D5712:F5712"/>
    <mergeCell ref="H5712:I5712"/>
    <mergeCell ref="J5712:K5712"/>
    <mergeCell ref="B5713:C5713"/>
    <mergeCell ref="D5713:F5713"/>
    <mergeCell ref="H5713:I5713"/>
    <mergeCell ref="J5713:K5713"/>
    <mergeCell ref="B5714:C5714"/>
    <mergeCell ref="D5714:F5714"/>
    <mergeCell ref="H5714:I5714"/>
    <mergeCell ref="J5714:K5714"/>
    <mergeCell ref="B5715:C5715"/>
    <mergeCell ref="D5715:F5715"/>
    <mergeCell ref="H5715:I5715"/>
    <mergeCell ref="J5715:K5715"/>
    <mergeCell ref="B5716:C5716"/>
    <mergeCell ref="D5716:F5716"/>
    <mergeCell ref="H5716:I5716"/>
    <mergeCell ref="J5716:K5716"/>
    <mergeCell ref="B5717:C5717"/>
    <mergeCell ref="D5717:F5717"/>
    <mergeCell ref="H5717:I5717"/>
    <mergeCell ref="J5717:K5717"/>
    <mergeCell ref="H5718:K5718"/>
    <mergeCell ref="H5719:K5719"/>
    <mergeCell ref="H5720:L5720"/>
    <mergeCell ref="A5721:L5721"/>
    <mergeCell ref="A5722:C5722"/>
    <mergeCell ref="D5722:F5722"/>
    <mergeCell ref="H5722:I5722"/>
    <mergeCell ref="J5722:K5722"/>
    <mergeCell ref="B5723:C5723"/>
    <mergeCell ref="D5723:F5723"/>
    <mergeCell ref="H5723:I5723"/>
    <mergeCell ref="J5723:K5723"/>
    <mergeCell ref="B5724:C5724"/>
    <mergeCell ref="D5724:F5724"/>
    <mergeCell ref="H5724:I5724"/>
    <mergeCell ref="J5724:K5724"/>
    <mergeCell ref="H5725:K5725"/>
    <mergeCell ref="A5726:C5726"/>
    <mergeCell ref="D5726:F5726"/>
    <mergeCell ref="H5726:I5726"/>
    <mergeCell ref="J5726:K5726"/>
    <mergeCell ref="B5727:C5727"/>
    <mergeCell ref="D5727:F5727"/>
    <mergeCell ref="H5727:I5727"/>
    <mergeCell ref="J5727:K5727"/>
    <mergeCell ref="H5728:K5728"/>
    <mergeCell ref="A5729:C5729"/>
    <mergeCell ref="D5729:F5729"/>
    <mergeCell ref="H5729:I5729"/>
    <mergeCell ref="J5729:K5729"/>
    <mergeCell ref="B5730:C5730"/>
    <mergeCell ref="D5730:F5730"/>
    <mergeCell ref="H5730:I5730"/>
    <mergeCell ref="J5730:K5730"/>
    <mergeCell ref="B5731:C5731"/>
    <mergeCell ref="D5731:F5731"/>
    <mergeCell ref="H5731:I5731"/>
    <mergeCell ref="J5731:K5731"/>
    <mergeCell ref="H5732:K5732"/>
    <mergeCell ref="A5733:C5733"/>
    <mergeCell ref="D5733:F5733"/>
    <mergeCell ref="H5733:I5733"/>
    <mergeCell ref="J5733:K5733"/>
    <mergeCell ref="B5734:C5734"/>
    <mergeCell ref="D5734:F5734"/>
    <mergeCell ref="H5734:I5734"/>
    <mergeCell ref="J5734:K5734"/>
    <mergeCell ref="H5735:K5735"/>
    <mergeCell ref="H5736:K5736"/>
    <mergeCell ref="H5737:L5737"/>
    <mergeCell ref="A5738:L5738"/>
    <mergeCell ref="A5739:C5739"/>
    <mergeCell ref="D5739:F5739"/>
    <mergeCell ref="H5739:I5739"/>
    <mergeCell ref="J5739:K5739"/>
    <mergeCell ref="B5740:C5740"/>
    <mergeCell ref="D5740:F5740"/>
    <mergeCell ref="H5740:I5740"/>
    <mergeCell ref="J5740:K5740"/>
    <mergeCell ref="H5741:K5741"/>
    <mergeCell ref="H5742:K5742"/>
    <mergeCell ref="H5743:L5743"/>
    <mergeCell ref="A5744:L5744"/>
    <mergeCell ref="A5745:C5745"/>
    <mergeCell ref="D5745:F5745"/>
    <mergeCell ref="H5745:I5745"/>
    <mergeCell ref="J5745:K5745"/>
    <mergeCell ref="B5746:C5746"/>
    <mergeCell ref="D5746:F5746"/>
    <mergeCell ref="H5746:I5746"/>
    <mergeCell ref="J5746:K5746"/>
    <mergeCell ref="H5747:K5747"/>
    <mergeCell ref="A5748:C5748"/>
    <mergeCell ref="D5748:F5748"/>
    <mergeCell ref="H5748:I5748"/>
    <mergeCell ref="J5748:K5748"/>
    <mergeCell ref="B5749:C5749"/>
    <mergeCell ref="D5749:F5749"/>
    <mergeCell ref="H5749:I5749"/>
    <mergeCell ref="J5749:K5749"/>
    <mergeCell ref="B5750:C5750"/>
    <mergeCell ref="D5750:F5750"/>
    <mergeCell ref="H5750:I5750"/>
    <mergeCell ref="J5750:K5750"/>
    <mergeCell ref="H5751:K5751"/>
    <mergeCell ref="A5752:C5752"/>
    <mergeCell ref="D5752:F5752"/>
    <mergeCell ref="H5752:I5752"/>
    <mergeCell ref="J5752:K5752"/>
    <mergeCell ref="B5753:C5753"/>
    <mergeCell ref="D5753:F5753"/>
    <mergeCell ref="H5753:I5753"/>
    <mergeCell ref="J5753:K5753"/>
    <mergeCell ref="H5754:K5754"/>
    <mergeCell ref="H5755:K5755"/>
    <mergeCell ref="H5757:L5757"/>
    <mergeCell ref="A5758:L5758"/>
    <mergeCell ref="A5759:C5759"/>
    <mergeCell ref="D5759:F5759"/>
    <mergeCell ref="H5759:I5759"/>
    <mergeCell ref="J5759:K5759"/>
    <mergeCell ref="B5760:C5760"/>
    <mergeCell ref="D5760:F5760"/>
    <mergeCell ref="H5760:I5760"/>
    <mergeCell ref="J5760:K5760"/>
    <mergeCell ref="H5761:K5761"/>
    <mergeCell ref="A5762:C5762"/>
    <mergeCell ref="D5762:F5762"/>
    <mergeCell ref="H5762:I5762"/>
    <mergeCell ref="J5762:K5762"/>
    <mergeCell ref="B5763:C5763"/>
    <mergeCell ref="D5763:F5763"/>
    <mergeCell ref="H5763:I5763"/>
    <mergeCell ref="J5763:K5763"/>
    <mergeCell ref="B5764:C5764"/>
    <mergeCell ref="D5764:F5764"/>
    <mergeCell ref="H5764:I5764"/>
    <mergeCell ref="J5764:K5764"/>
    <mergeCell ref="H5765:K5765"/>
    <mergeCell ref="H5766:K5766"/>
    <mergeCell ref="H5767:L5767"/>
    <mergeCell ref="A5768:L5768"/>
    <mergeCell ref="A5769:C5769"/>
    <mergeCell ref="D5769:F5769"/>
    <mergeCell ref="H5769:I5769"/>
    <mergeCell ref="J5769:K5769"/>
    <mergeCell ref="B5770:C5770"/>
    <mergeCell ref="D5770:F5770"/>
    <mergeCell ref="H5770:I5770"/>
    <mergeCell ref="J5770:K5770"/>
    <mergeCell ref="H5771:K5771"/>
    <mergeCell ref="A5772:C5772"/>
    <mergeCell ref="D5772:F5772"/>
    <mergeCell ref="H5772:I5772"/>
    <mergeCell ref="J5772:K5772"/>
    <mergeCell ref="B5773:C5773"/>
    <mergeCell ref="D5773:F5773"/>
    <mergeCell ref="H5773:I5773"/>
    <mergeCell ref="J5773:K5773"/>
    <mergeCell ref="B5774:C5774"/>
    <mergeCell ref="D5774:F5774"/>
    <mergeCell ref="H5774:I5774"/>
    <mergeCell ref="J5774:K5774"/>
    <mergeCell ref="H5775:K5775"/>
    <mergeCell ref="H5776:K5776"/>
    <mergeCell ref="H5777:L5777"/>
    <mergeCell ref="A5778:L5778"/>
    <mergeCell ref="A5779:C5779"/>
    <mergeCell ref="D5779:F5779"/>
    <mergeCell ref="H5779:I5779"/>
    <mergeCell ref="J5779:K5779"/>
    <mergeCell ref="B5780:C5780"/>
    <mergeCell ref="D5780:F5780"/>
    <mergeCell ref="H5780:I5780"/>
    <mergeCell ref="J5780:K5780"/>
    <mergeCell ref="H5781:K5781"/>
    <mergeCell ref="A5782:C5782"/>
    <mergeCell ref="D5782:F5782"/>
    <mergeCell ref="H5782:I5782"/>
    <mergeCell ref="J5782:K5782"/>
    <mergeCell ref="B5783:C5783"/>
    <mergeCell ref="D5783:F5783"/>
    <mergeCell ref="H5783:I5783"/>
    <mergeCell ref="J5783:K5783"/>
    <mergeCell ref="B5784:C5784"/>
    <mergeCell ref="D5784:F5784"/>
    <mergeCell ref="H5784:I5784"/>
    <mergeCell ref="J5784:K5784"/>
    <mergeCell ref="H5785:K5785"/>
    <mergeCell ref="A5786:C5786"/>
    <mergeCell ref="D5786:F5786"/>
    <mergeCell ref="H5786:I5786"/>
    <mergeCell ref="J5786:K5786"/>
    <mergeCell ref="B5787:C5787"/>
    <mergeCell ref="D5787:F5787"/>
    <mergeCell ref="H5787:I5787"/>
    <mergeCell ref="J5787:K5787"/>
    <mergeCell ref="H5788:K5788"/>
    <mergeCell ref="H5789:K5789"/>
    <mergeCell ref="H5790:L5790"/>
    <mergeCell ref="A5791:L5791"/>
    <mergeCell ref="A5792:C5792"/>
    <mergeCell ref="D5792:F5792"/>
    <mergeCell ref="H5792:I5792"/>
    <mergeCell ref="J5792:K5792"/>
    <mergeCell ref="B5793:C5793"/>
    <mergeCell ref="D5793:F5793"/>
    <mergeCell ref="H5793:I5793"/>
    <mergeCell ref="J5793:K5793"/>
    <mergeCell ref="B5794:C5794"/>
    <mergeCell ref="D5794:F5794"/>
    <mergeCell ref="H5794:I5794"/>
    <mergeCell ref="J5794:K5794"/>
    <mergeCell ref="H5795:K5795"/>
    <mergeCell ref="A5796:C5796"/>
    <mergeCell ref="D5796:F5796"/>
    <mergeCell ref="H5796:I5796"/>
    <mergeCell ref="J5796:K5796"/>
    <mergeCell ref="B5797:C5797"/>
    <mergeCell ref="D5797:F5797"/>
    <mergeCell ref="H5797:I5797"/>
    <mergeCell ref="J5797:K5797"/>
    <mergeCell ref="B5798:C5798"/>
    <mergeCell ref="D5798:F5798"/>
    <mergeCell ref="H5798:I5798"/>
    <mergeCell ref="J5798:K5798"/>
    <mergeCell ref="H5799:K5799"/>
    <mergeCell ref="H5800:K5800"/>
    <mergeCell ref="H5801:L5801"/>
    <mergeCell ref="A5802:L5802"/>
    <mergeCell ref="A5803:C5803"/>
    <mergeCell ref="D5803:F5803"/>
    <mergeCell ref="H5803:I5803"/>
    <mergeCell ref="J5803:K5803"/>
    <mergeCell ref="B5804:C5804"/>
    <mergeCell ref="D5804:F5804"/>
    <mergeCell ref="H5804:I5804"/>
    <mergeCell ref="J5804:K5804"/>
    <mergeCell ref="B5805:C5805"/>
    <mergeCell ref="D5805:F5805"/>
    <mergeCell ref="H5805:I5805"/>
    <mergeCell ref="J5805:K5805"/>
    <mergeCell ref="H5806:K5806"/>
    <mergeCell ref="A5807:C5807"/>
    <mergeCell ref="D5807:F5807"/>
    <mergeCell ref="H5807:I5807"/>
    <mergeCell ref="J5807:K5807"/>
    <mergeCell ref="B5808:C5808"/>
    <mergeCell ref="D5808:F5808"/>
    <mergeCell ref="H5808:I5808"/>
    <mergeCell ref="J5808:K5808"/>
    <mergeCell ref="B5809:C5809"/>
    <mergeCell ref="D5809:F5809"/>
    <mergeCell ref="H5809:I5809"/>
    <mergeCell ref="J5809:K5809"/>
    <mergeCell ref="H5810:K5810"/>
    <mergeCell ref="H5811:K5811"/>
    <mergeCell ref="H5813:L5813"/>
    <mergeCell ref="A5814:L5814"/>
    <mergeCell ref="A5815:C5815"/>
    <mergeCell ref="D5815:F5815"/>
    <mergeCell ref="H5815:I5815"/>
    <mergeCell ref="J5815:K5815"/>
    <mergeCell ref="B5816:C5816"/>
    <mergeCell ref="D5816:F5816"/>
    <mergeCell ref="H5816:I5816"/>
    <mergeCell ref="J5816:K5816"/>
    <mergeCell ref="B5817:C5817"/>
    <mergeCell ref="D5817:F5817"/>
    <mergeCell ref="H5817:I5817"/>
    <mergeCell ref="J5817:K5817"/>
    <mergeCell ref="H5818:K5818"/>
    <mergeCell ref="A5819:C5819"/>
    <mergeCell ref="D5819:F5819"/>
    <mergeCell ref="H5819:I5819"/>
    <mergeCell ref="J5819:K5819"/>
    <mergeCell ref="B5820:C5820"/>
    <mergeCell ref="D5820:F5820"/>
    <mergeCell ref="H5820:I5820"/>
    <mergeCell ref="J5820:K5820"/>
    <mergeCell ref="B5821:C5821"/>
    <mergeCell ref="D5821:F5821"/>
    <mergeCell ref="H5821:I5821"/>
    <mergeCell ref="J5821:K5821"/>
    <mergeCell ref="H5822:K5822"/>
    <mergeCell ref="H5823:K5823"/>
    <mergeCell ref="H5824:L5824"/>
    <mergeCell ref="A5825:L5825"/>
    <mergeCell ref="A5826:C5826"/>
    <mergeCell ref="D5826:F5826"/>
    <mergeCell ref="H5826:I5826"/>
    <mergeCell ref="J5826:K5826"/>
    <mergeCell ref="B5827:C5827"/>
    <mergeCell ref="D5827:F5827"/>
    <mergeCell ref="H5827:I5827"/>
    <mergeCell ref="J5827:K5827"/>
    <mergeCell ref="B5828:C5828"/>
    <mergeCell ref="D5828:F5828"/>
    <mergeCell ref="H5828:I5828"/>
    <mergeCell ref="J5828:K5828"/>
    <mergeCell ref="H5829:K5829"/>
    <mergeCell ref="A5830:C5830"/>
    <mergeCell ref="D5830:F5830"/>
    <mergeCell ref="H5830:I5830"/>
    <mergeCell ref="J5830:K5830"/>
    <mergeCell ref="B5831:C5831"/>
    <mergeCell ref="D5831:F5831"/>
    <mergeCell ref="H5831:I5831"/>
    <mergeCell ref="J5831:K5831"/>
    <mergeCell ref="B5832:C5832"/>
    <mergeCell ref="D5832:F5832"/>
    <mergeCell ref="H5832:I5832"/>
    <mergeCell ref="J5832:K5832"/>
    <mergeCell ref="H5833:K5833"/>
    <mergeCell ref="H5834:K5834"/>
    <mergeCell ref="H5835:L5835"/>
    <mergeCell ref="A5836:L5836"/>
    <mergeCell ref="A5837:C5837"/>
    <mergeCell ref="D5837:F5837"/>
    <mergeCell ref="H5837:I5837"/>
    <mergeCell ref="J5837:K5837"/>
    <mergeCell ref="B5838:C5838"/>
    <mergeCell ref="D5838:F5838"/>
    <mergeCell ref="H5838:I5838"/>
    <mergeCell ref="J5838:K5838"/>
    <mergeCell ref="H5839:K5839"/>
    <mergeCell ref="A5840:C5840"/>
    <mergeCell ref="D5840:F5840"/>
    <mergeCell ref="H5840:I5840"/>
    <mergeCell ref="J5840:K5840"/>
    <mergeCell ref="B5841:C5841"/>
    <mergeCell ref="D5841:F5841"/>
    <mergeCell ref="H5841:I5841"/>
    <mergeCell ref="J5841:K5841"/>
    <mergeCell ref="B5842:C5842"/>
    <mergeCell ref="D5842:F5842"/>
    <mergeCell ref="H5842:I5842"/>
    <mergeCell ref="J5842:K5842"/>
    <mergeCell ref="H5843:K5843"/>
    <mergeCell ref="H5844:K5844"/>
    <mergeCell ref="H5846:L5846"/>
    <mergeCell ref="A5847:L5847"/>
    <mergeCell ref="A5848:C5848"/>
    <mergeCell ref="D5848:F5848"/>
    <mergeCell ref="H5848:I5848"/>
    <mergeCell ref="J5848:K5848"/>
    <mergeCell ref="B5849:C5849"/>
    <mergeCell ref="D5849:F5849"/>
    <mergeCell ref="H5849:I5849"/>
    <mergeCell ref="J5849:K5849"/>
    <mergeCell ref="H5850:K5850"/>
    <mergeCell ref="A5851:C5851"/>
    <mergeCell ref="D5851:F5851"/>
    <mergeCell ref="H5851:I5851"/>
    <mergeCell ref="J5851:K5851"/>
    <mergeCell ref="B5852:C5852"/>
    <mergeCell ref="D5852:F5852"/>
    <mergeCell ref="H5852:I5852"/>
    <mergeCell ref="J5852:K5852"/>
    <mergeCell ref="B5853:C5853"/>
    <mergeCell ref="D5853:F5853"/>
    <mergeCell ref="H5853:I5853"/>
    <mergeCell ref="J5853:K5853"/>
    <mergeCell ref="H5854:K5854"/>
    <mergeCell ref="H5855:K5855"/>
    <mergeCell ref="H5857:L5857"/>
    <mergeCell ref="A5858:L5858"/>
    <mergeCell ref="A5859:C5859"/>
    <mergeCell ref="D5859:F5859"/>
    <mergeCell ref="H5859:I5859"/>
    <mergeCell ref="J5859:K5859"/>
    <mergeCell ref="B5860:C5860"/>
    <mergeCell ref="D5860:F5860"/>
    <mergeCell ref="H5860:I5860"/>
    <mergeCell ref="J5860:K5860"/>
    <mergeCell ref="H5861:K5861"/>
    <mergeCell ref="A5862:C5862"/>
    <mergeCell ref="D5862:F5862"/>
    <mergeCell ref="H5862:I5862"/>
    <mergeCell ref="J5862:K5862"/>
    <mergeCell ref="B5863:C5863"/>
    <mergeCell ref="D5863:F5863"/>
    <mergeCell ref="H5863:I5863"/>
    <mergeCell ref="J5863:K5863"/>
    <mergeCell ref="B5864:C5864"/>
    <mergeCell ref="D5864:F5864"/>
    <mergeCell ref="H5864:I5864"/>
    <mergeCell ref="J5864:K5864"/>
    <mergeCell ref="H5865:K5865"/>
    <mergeCell ref="H5866:K5866"/>
    <mergeCell ref="H5868:L5868"/>
    <mergeCell ref="A5869:L5869"/>
    <mergeCell ref="A5870:C5870"/>
    <mergeCell ref="D5870:F5870"/>
    <mergeCell ref="H5870:I5870"/>
    <mergeCell ref="J5870:K5870"/>
    <mergeCell ref="B5871:C5871"/>
    <mergeCell ref="D5871:F5871"/>
    <mergeCell ref="H5871:I5871"/>
    <mergeCell ref="J5871:K5871"/>
    <mergeCell ref="H5872:K5872"/>
    <mergeCell ref="A5873:C5873"/>
    <mergeCell ref="D5873:F5873"/>
    <mergeCell ref="H5873:I5873"/>
    <mergeCell ref="J5873:K5873"/>
    <mergeCell ref="B5874:C5874"/>
    <mergeCell ref="D5874:F5874"/>
    <mergeCell ref="H5874:I5874"/>
    <mergeCell ref="J5874:K5874"/>
    <mergeCell ref="B5875:C5875"/>
    <mergeCell ref="D5875:F5875"/>
    <mergeCell ref="H5875:I5875"/>
    <mergeCell ref="J5875:K5875"/>
    <mergeCell ref="H5876:K5876"/>
    <mergeCell ref="H5877:K5877"/>
    <mergeCell ref="H5879:L5879"/>
    <mergeCell ref="A5880:L5880"/>
    <mergeCell ref="A5881:C5881"/>
    <mergeCell ref="D5881:F5881"/>
    <mergeCell ref="H5881:I5881"/>
    <mergeCell ref="J5881:K5881"/>
    <mergeCell ref="B5882:C5882"/>
    <mergeCell ref="D5882:F5882"/>
    <mergeCell ref="H5882:I5882"/>
    <mergeCell ref="J5882:K5882"/>
    <mergeCell ref="H5883:K5883"/>
    <mergeCell ref="A5884:C5884"/>
    <mergeCell ref="D5884:F5884"/>
    <mergeCell ref="H5884:I5884"/>
    <mergeCell ref="J5884:K5884"/>
    <mergeCell ref="B5885:C5885"/>
    <mergeCell ref="D5885:F5885"/>
    <mergeCell ref="H5885:I5885"/>
    <mergeCell ref="J5885:K5885"/>
    <mergeCell ref="B5886:C5886"/>
    <mergeCell ref="D5886:F5886"/>
    <mergeCell ref="H5886:I5886"/>
    <mergeCell ref="J5886:K5886"/>
    <mergeCell ref="H5887:K5887"/>
    <mergeCell ref="A5888:D5888"/>
    <mergeCell ref="H5888:K5888"/>
    <mergeCell ref="H5889:L5889"/>
    <mergeCell ref="A5890:L5890"/>
    <mergeCell ref="A5891:C5891"/>
    <mergeCell ref="D5891:F5891"/>
    <mergeCell ref="H5891:I5891"/>
    <mergeCell ref="J5891:K5891"/>
    <mergeCell ref="B5892:C5892"/>
    <mergeCell ref="D5892:F5892"/>
    <mergeCell ref="H5892:I5892"/>
    <mergeCell ref="J5892:K5892"/>
    <mergeCell ref="H5893:K5893"/>
    <mergeCell ref="A5894:C5894"/>
    <mergeCell ref="D5894:F5894"/>
    <mergeCell ref="H5894:I5894"/>
    <mergeCell ref="J5894:K5894"/>
    <mergeCell ref="B5895:C5895"/>
    <mergeCell ref="D5895:F5895"/>
    <mergeCell ref="H5895:I5895"/>
    <mergeCell ref="J5895:K5895"/>
    <mergeCell ref="H5896:K5896"/>
    <mergeCell ref="H5897:K5897"/>
    <mergeCell ref="H5899:L5899"/>
    <mergeCell ref="A5900:L5900"/>
    <mergeCell ref="A5901:C5901"/>
    <mergeCell ref="D5901:F5901"/>
    <mergeCell ref="H5901:I5901"/>
    <mergeCell ref="J5901:K5901"/>
    <mergeCell ref="B5902:C5902"/>
    <mergeCell ref="D5902:F5902"/>
    <mergeCell ref="H5902:I5902"/>
    <mergeCell ref="J5902:K5902"/>
    <mergeCell ref="H5903:K5903"/>
    <mergeCell ref="A5904:C5904"/>
    <mergeCell ref="D5904:F5904"/>
    <mergeCell ref="H5904:I5904"/>
    <mergeCell ref="J5904:K5904"/>
    <mergeCell ref="B5905:C5905"/>
    <mergeCell ref="D5905:F5905"/>
    <mergeCell ref="H5905:I5905"/>
    <mergeCell ref="J5905:K5905"/>
    <mergeCell ref="H5906:K5906"/>
    <mergeCell ref="H5907:K5907"/>
    <mergeCell ref="H5909:L5909"/>
    <mergeCell ref="A5910:L5910"/>
    <mergeCell ref="A5911:C5911"/>
    <mergeCell ref="D5911:F5911"/>
    <mergeCell ref="H5911:I5911"/>
    <mergeCell ref="J5911:K5911"/>
    <mergeCell ref="B5912:C5912"/>
    <mergeCell ref="D5912:F5912"/>
    <mergeCell ref="H5912:I5912"/>
    <mergeCell ref="J5912:K5912"/>
    <mergeCell ref="H5913:K5913"/>
    <mergeCell ref="A5914:C5914"/>
    <mergeCell ref="D5914:F5914"/>
    <mergeCell ref="H5914:I5914"/>
    <mergeCell ref="J5914:K5914"/>
    <mergeCell ref="B5915:C5915"/>
    <mergeCell ref="D5915:F5915"/>
    <mergeCell ref="H5915:I5915"/>
    <mergeCell ref="J5915:K5915"/>
    <mergeCell ref="B5916:C5916"/>
    <mergeCell ref="D5916:F5916"/>
    <mergeCell ref="H5916:I5916"/>
    <mergeCell ref="J5916:K5916"/>
    <mergeCell ref="H5917:K5917"/>
    <mergeCell ref="H5918:K5918"/>
    <mergeCell ref="H5920:L5920"/>
    <mergeCell ref="A5921:L5921"/>
    <mergeCell ref="A5922:C5922"/>
    <mergeCell ref="D5922:F5922"/>
    <mergeCell ref="H5922:I5922"/>
    <mergeCell ref="J5922:K5922"/>
    <mergeCell ref="B5923:C5923"/>
    <mergeCell ref="D5923:F5923"/>
    <mergeCell ref="H5923:I5923"/>
    <mergeCell ref="J5923:K5923"/>
    <mergeCell ref="H5924:K5924"/>
    <mergeCell ref="A5925:C5925"/>
    <mergeCell ref="D5925:F5925"/>
    <mergeCell ref="H5925:I5925"/>
    <mergeCell ref="J5925:K5925"/>
    <mergeCell ref="B5926:C5926"/>
    <mergeCell ref="D5926:F5926"/>
    <mergeCell ref="H5926:I5926"/>
    <mergeCell ref="J5926:K5926"/>
    <mergeCell ref="H5927:K5927"/>
    <mergeCell ref="H5928:K5928"/>
    <mergeCell ref="H5930:L5930"/>
    <mergeCell ref="A5931:L5931"/>
    <mergeCell ref="A5932:C5932"/>
    <mergeCell ref="D5932:F5932"/>
    <mergeCell ref="H5932:I5932"/>
    <mergeCell ref="J5932:K5932"/>
    <mergeCell ref="B5933:C5933"/>
    <mergeCell ref="D5933:F5933"/>
    <mergeCell ref="H5933:I5933"/>
    <mergeCell ref="J5933:K5933"/>
    <mergeCell ref="H5934:K5934"/>
    <mergeCell ref="A5935:C5935"/>
    <mergeCell ref="D5935:F5935"/>
    <mergeCell ref="H5935:I5935"/>
    <mergeCell ref="J5935:K5935"/>
    <mergeCell ref="B5936:C5936"/>
    <mergeCell ref="D5936:F5936"/>
    <mergeCell ref="H5936:I5936"/>
    <mergeCell ref="J5936:K5936"/>
    <mergeCell ref="H5937:K5937"/>
    <mergeCell ref="H5938:K5938"/>
    <mergeCell ref="H5940:L5940"/>
    <mergeCell ref="A5941:L5941"/>
    <mergeCell ref="A5942:C5942"/>
    <mergeCell ref="D5942:F5942"/>
    <mergeCell ref="H5942:I5942"/>
    <mergeCell ref="J5942:K5942"/>
    <mergeCell ref="B5943:C5943"/>
    <mergeCell ref="D5943:F5943"/>
    <mergeCell ref="H5943:I5943"/>
    <mergeCell ref="J5943:K5943"/>
    <mergeCell ref="H5944:K5944"/>
    <mergeCell ref="A5945:C5945"/>
    <mergeCell ref="D5945:F5945"/>
    <mergeCell ref="H5945:I5945"/>
    <mergeCell ref="J5945:K5945"/>
    <mergeCell ref="B5946:C5946"/>
    <mergeCell ref="D5946:F5946"/>
    <mergeCell ref="H5946:I5946"/>
    <mergeCell ref="J5946:K5946"/>
    <mergeCell ref="B5947:C5947"/>
    <mergeCell ref="D5947:F5947"/>
    <mergeCell ref="H5947:I5947"/>
    <mergeCell ref="J5947:K5947"/>
    <mergeCell ref="H5948:K5948"/>
    <mergeCell ref="H5949:K5949"/>
    <mergeCell ref="H5951:L5951"/>
    <mergeCell ref="A5952:L5952"/>
    <mergeCell ref="A5953:C5953"/>
    <mergeCell ref="D5953:F5953"/>
    <mergeCell ref="H5953:I5953"/>
    <mergeCell ref="J5953:K5953"/>
    <mergeCell ref="B5954:C5954"/>
    <mergeCell ref="D5954:F5954"/>
    <mergeCell ref="H5954:I5954"/>
    <mergeCell ref="J5954:K5954"/>
    <mergeCell ref="H5955:K5955"/>
    <mergeCell ref="A5956:C5956"/>
    <mergeCell ref="D5956:F5956"/>
    <mergeCell ref="H5956:I5956"/>
    <mergeCell ref="J5956:K5956"/>
    <mergeCell ref="B5957:C5957"/>
    <mergeCell ref="D5957:F5957"/>
    <mergeCell ref="H5957:I5957"/>
    <mergeCell ref="J5957:K5957"/>
    <mergeCell ref="H5958:K5958"/>
    <mergeCell ref="H5959:K5959"/>
    <mergeCell ref="H5961:L5961"/>
    <mergeCell ref="A5962:L5962"/>
    <mergeCell ref="A5963:C5963"/>
    <mergeCell ref="D5963:F5963"/>
    <mergeCell ref="H5963:I5963"/>
    <mergeCell ref="J5963:K5963"/>
    <mergeCell ref="B5964:C5964"/>
    <mergeCell ref="D5964:F5964"/>
    <mergeCell ref="H5964:I5964"/>
    <mergeCell ref="J5964:K5964"/>
    <mergeCell ref="H5965:K5965"/>
    <mergeCell ref="A5966:C5966"/>
    <mergeCell ref="D5966:F5966"/>
    <mergeCell ref="H5966:I5966"/>
    <mergeCell ref="J5966:K5966"/>
    <mergeCell ref="B5967:C5967"/>
    <mergeCell ref="D5967:F5967"/>
    <mergeCell ref="H5967:I5967"/>
    <mergeCell ref="J5967:K5967"/>
    <mergeCell ref="H5968:K5968"/>
    <mergeCell ref="H5969:K5969"/>
    <mergeCell ref="H5971:L5971"/>
    <mergeCell ref="A5972:L5972"/>
    <mergeCell ref="A5973:C5973"/>
    <mergeCell ref="D5973:F5973"/>
    <mergeCell ref="H5973:I5973"/>
    <mergeCell ref="J5973:K5973"/>
    <mergeCell ref="B5974:C5974"/>
    <mergeCell ref="D5974:F5974"/>
    <mergeCell ref="H5974:I5974"/>
    <mergeCell ref="J5974:K5974"/>
    <mergeCell ref="H5975:K5975"/>
    <mergeCell ref="A5976:C5976"/>
    <mergeCell ref="D5976:F5976"/>
    <mergeCell ref="H5976:I5976"/>
    <mergeCell ref="J5976:K5976"/>
    <mergeCell ref="B5977:C5977"/>
    <mergeCell ref="D5977:F5977"/>
    <mergeCell ref="H5977:I5977"/>
    <mergeCell ref="J5977:K5977"/>
    <mergeCell ref="H5978:K5978"/>
    <mergeCell ref="H5979:K5979"/>
    <mergeCell ref="H5981:L5981"/>
    <mergeCell ref="A5982:L5982"/>
    <mergeCell ref="A5983:C5983"/>
    <mergeCell ref="D5983:F5983"/>
    <mergeCell ref="H5983:I5983"/>
    <mergeCell ref="J5983:K5983"/>
    <mergeCell ref="B5984:C5984"/>
    <mergeCell ref="D5984:F5984"/>
    <mergeCell ref="H5984:I5984"/>
    <mergeCell ref="J5984:K5984"/>
    <mergeCell ref="H5985:K5985"/>
    <mergeCell ref="A5986:C5986"/>
    <mergeCell ref="D5986:F5986"/>
    <mergeCell ref="H5986:I5986"/>
    <mergeCell ref="J5986:K5986"/>
    <mergeCell ref="B5987:C5987"/>
    <mergeCell ref="D5987:F5987"/>
    <mergeCell ref="H5987:I5987"/>
    <mergeCell ref="J5987:K5987"/>
    <mergeCell ref="H5988:K5988"/>
    <mergeCell ref="H5989:K5989"/>
    <mergeCell ref="H5991:L5991"/>
    <mergeCell ref="A5992:L5992"/>
    <mergeCell ref="A5993:C5993"/>
    <mergeCell ref="D5993:F5993"/>
    <mergeCell ref="H5993:I5993"/>
    <mergeCell ref="J5993:K5993"/>
    <mergeCell ref="B5994:C5994"/>
    <mergeCell ref="D5994:F5994"/>
    <mergeCell ref="H5994:I5994"/>
    <mergeCell ref="J5994:K5994"/>
    <mergeCell ref="H5995:K5995"/>
    <mergeCell ref="A5996:C5996"/>
    <mergeCell ref="D5996:F5996"/>
    <mergeCell ref="H5996:I5996"/>
    <mergeCell ref="J5996:K5996"/>
    <mergeCell ref="B5997:C5997"/>
    <mergeCell ref="D5997:F5997"/>
    <mergeCell ref="H5997:I5997"/>
    <mergeCell ref="J5997:K5997"/>
    <mergeCell ref="B5998:C5998"/>
    <mergeCell ref="D5998:F5998"/>
    <mergeCell ref="H5998:I5998"/>
    <mergeCell ref="J5998:K5998"/>
    <mergeCell ref="H5999:K5999"/>
    <mergeCell ref="H6000:K6000"/>
    <mergeCell ref="H6001:L6001"/>
    <mergeCell ref="A6002:L6002"/>
    <mergeCell ref="A6003:C6003"/>
    <mergeCell ref="D6003:F6003"/>
    <mergeCell ref="H6003:I6003"/>
    <mergeCell ref="J6003:K6003"/>
    <mergeCell ref="B6004:C6004"/>
    <mergeCell ref="D6004:F6004"/>
    <mergeCell ref="H6004:I6004"/>
    <mergeCell ref="J6004:K6004"/>
    <mergeCell ref="H6005:K6005"/>
    <mergeCell ref="A6006:C6006"/>
    <mergeCell ref="D6006:F6006"/>
    <mergeCell ref="H6006:I6006"/>
    <mergeCell ref="J6006:K6006"/>
    <mergeCell ref="B6007:C6007"/>
    <mergeCell ref="D6007:F6007"/>
    <mergeCell ref="H6007:I6007"/>
    <mergeCell ref="J6007:K6007"/>
    <mergeCell ref="B6008:C6008"/>
    <mergeCell ref="D6008:F6008"/>
    <mergeCell ref="H6008:I6008"/>
    <mergeCell ref="J6008:K6008"/>
    <mergeCell ref="H6009:K6009"/>
    <mergeCell ref="H6010:K6010"/>
    <mergeCell ref="H6011:L6011"/>
    <mergeCell ref="A6012:L6012"/>
    <mergeCell ref="A6013:C6013"/>
    <mergeCell ref="D6013:F6013"/>
    <mergeCell ref="H6013:I6013"/>
    <mergeCell ref="J6013:K6013"/>
    <mergeCell ref="B6014:C6014"/>
    <mergeCell ref="D6014:F6014"/>
    <mergeCell ref="H6014:I6014"/>
    <mergeCell ref="J6014:K6014"/>
    <mergeCell ref="H6015:K6015"/>
    <mergeCell ref="A6016:C6016"/>
    <mergeCell ref="D6016:F6016"/>
    <mergeCell ref="H6016:I6016"/>
    <mergeCell ref="J6016:K6016"/>
    <mergeCell ref="B6017:C6017"/>
    <mergeCell ref="D6017:F6017"/>
    <mergeCell ref="H6017:I6017"/>
    <mergeCell ref="J6017:K6017"/>
    <mergeCell ref="B6018:C6018"/>
    <mergeCell ref="D6018:F6018"/>
    <mergeCell ref="H6018:I6018"/>
    <mergeCell ref="J6018:K6018"/>
    <mergeCell ref="H6019:K6019"/>
    <mergeCell ref="H6020:K6020"/>
    <mergeCell ref="H6021:L6021"/>
    <mergeCell ref="A6022:L6022"/>
    <mergeCell ref="A6023:C6023"/>
    <mergeCell ref="D6023:F6023"/>
    <mergeCell ref="H6023:I6023"/>
    <mergeCell ref="J6023:K6023"/>
    <mergeCell ref="B6024:C6024"/>
    <mergeCell ref="D6024:F6024"/>
    <mergeCell ref="H6024:I6024"/>
    <mergeCell ref="J6024:K6024"/>
    <mergeCell ref="B6025:C6025"/>
    <mergeCell ref="D6025:F6025"/>
    <mergeCell ref="H6025:I6025"/>
    <mergeCell ref="J6025:K6025"/>
    <mergeCell ref="B6026:C6026"/>
    <mergeCell ref="D6026:F6026"/>
    <mergeCell ref="H6026:I6026"/>
    <mergeCell ref="J6026:K6026"/>
    <mergeCell ref="H6027:K6027"/>
    <mergeCell ref="A6028:C6028"/>
    <mergeCell ref="D6028:F6028"/>
    <mergeCell ref="H6028:I6028"/>
    <mergeCell ref="J6028:K6028"/>
    <mergeCell ref="B6029:C6029"/>
    <mergeCell ref="D6029:F6029"/>
    <mergeCell ref="H6029:I6029"/>
    <mergeCell ref="J6029:K6029"/>
    <mergeCell ref="B6030:C6030"/>
    <mergeCell ref="D6030:F6030"/>
    <mergeCell ref="H6030:I6030"/>
    <mergeCell ref="J6030:K6030"/>
    <mergeCell ref="H6031:K6031"/>
    <mergeCell ref="H6032:K6032"/>
    <mergeCell ref="H6033:L6033"/>
    <mergeCell ref="A6034:L6034"/>
    <mergeCell ref="A6035:C6035"/>
    <mergeCell ref="D6035:F6035"/>
    <mergeCell ref="H6035:I6035"/>
    <mergeCell ref="J6035:K6035"/>
    <mergeCell ref="B6036:C6036"/>
    <mergeCell ref="D6036:F6036"/>
    <mergeCell ref="H6036:I6036"/>
    <mergeCell ref="J6036:K6036"/>
    <mergeCell ref="B6037:C6037"/>
    <mergeCell ref="D6037:F6037"/>
    <mergeCell ref="H6037:I6037"/>
    <mergeCell ref="J6037:K6037"/>
    <mergeCell ref="B6038:C6038"/>
    <mergeCell ref="D6038:F6038"/>
    <mergeCell ref="H6038:I6038"/>
    <mergeCell ref="J6038:K6038"/>
    <mergeCell ref="H6039:K6039"/>
    <mergeCell ref="A6040:C6040"/>
    <mergeCell ref="D6040:F6040"/>
    <mergeCell ref="H6040:I6040"/>
    <mergeCell ref="J6040:K6040"/>
    <mergeCell ref="B6041:C6041"/>
    <mergeCell ref="D6041:F6041"/>
    <mergeCell ref="H6041:I6041"/>
    <mergeCell ref="J6041:K6041"/>
    <mergeCell ref="B6042:C6042"/>
    <mergeCell ref="D6042:F6042"/>
    <mergeCell ref="H6042:I6042"/>
    <mergeCell ref="J6042:K6042"/>
    <mergeCell ref="H6043:K6043"/>
    <mergeCell ref="H6044:K6044"/>
    <mergeCell ref="H6045:L6045"/>
    <mergeCell ref="A6046:L6046"/>
    <mergeCell ref="A6047:C6047"/>
    <mergeCell ref="D6047:F6047"/>
    <mergeCell ref="H6047:I6047"/>
    <mergeCell ref="J6047:K6047"/>
    <mergeCell ref="B6048:C6048"/>
    <mergeCell ref="D6048:F6048"/>
    <mergeCell ref="H6048:I6048"/>
    <mergeCell ref="J6048:K6048"/>
    <mergeCell ref="B6049:C6049"/>
    <mergeCell ref="D6049:F6049"/>
    <mergeCell ref="H6049:I6049"/>
    <mergeCell ref="J6049:K6049"/>
    <mergeCell ref="B6050:C6050"/>
    <mergeCell ref="D6050:F6050"/>
    <mergeCell ref="H6050:I6050"/>
    <mergeCell ref="J6050:K6050"/>
    <mergeCell ref="H6051:K6051"/>
    <mergeCell ref="A6052:C6052"/>
    <mergeCell ref="D6052:F6052"/>
    <mergeCell ref="H6052:I6052"/>
    <mergeCell ref="J6052:K6052"/>
    <mergeCell ref="B6053:C6053"/>
    <mergeCell ref="D6053:F6053"/>
    <mergeCell ref="H6053:I6053"/>
    <mergeCell ref="J6053:K6053"/>
    <mergeCell ref="B6054:C6054"/>
    <mergeCell ref="D6054:F6054"/>
    <mergeCell ref="H6054:I6054"/>
    <mergeCell ref="J6054:K6054"/>
    <mergeCell ref="H6055:K6055"/>
    <mergeCell ref="H6056:K6056"/>
    <mergeCell ref="H6057:L6057"/>
    <mergeCell ref="A6058:L6058"/>
    <mergeCell ref="A6059:C6059"/>
    <mergeCell ref="D6059:F6059"/>
    <mergeCell ref="H6059:I6059"/>
    <mergeCell ref="J6059:K6059"/>
    <mergeCell ref="B6060:C6060"/>
    <mergeCell ref="D6060:F6060"/>
    <mergeCell ref="H6060:I6060"/>
    <mergeCell ref="J6060:K6060"/>
    <mergeCell ref="B6061:C6061"/>
    <mergeCell ref="D6061:F6061"/>
    <mergeCell ref="H6061:I6061"/>
    <mergeCell ref="J6061:K6061"/>
    <mergeCell ref="B6062:C6062"/>
    <mergeCell ref="D6062:F6062"/>
    <mergeCell ref="H6062:I6062"/>
    <mergeCell ref="J6062:K6062"/>
    <mergeCell ref="H6063:K6063"/>
    <mergeCell ref="A6064:C6064"/>
    <mergeCell ref="D6064:F6064"/>
    <mergeCell ref="H6064:I6064"/>
    <mergeCell ref="J6064:K6064"/>
    <mergeCell ref="B6065:C6065"/>
    <mergeCell ref="D6065:F6065"/>
    <mergeCell ref="H6065:I6065"/>
    <mergeCell ref="J6065:K6065"/>
    <mergeCell ref="B6066:C6066"/>
    <mergeCell ref="D6066:F6066"/>
    <mergeCell ref="H6066:I6066"/>
    <mergeCell ref="J6066:K6066"/>
    <mergeCell ref="H6067:K6067"/>
    <mergeCell ref="H6068:K6068"/>
    <mergeCell ref="H6069:L6069"/>
    <mergeCell ref="A6070:L6070"/>
    <mergeCell ref="A6071:C6071"/>
    <mergeCell ref="D6071:F6071"/>
    <mergeCell ref="H6071:I6071"/>
    <mergeCell ref="J6071:K6071"/>
    <mergeCell ref="B6072:C6072"/>
    <mergeCell ref="D6072:F6072"/>
    <mergeCell ref="H6072:I6072"/>
    <mergeCell ref="J6072:K6072"/>
    <mergeCell ref="B6073:C6073"/>
    <mergeCell ref="D6073:F6073"/>
    <mergeCell ref="H6073:I6073"/>
    <mergeCell ref="J6073:K6073"/>
    <mergeCell ref="B6074:C6074"/>
    <mergeCell ref="D6074:F6074"/>
    <mergeCell ref="H6074:I6074"/>
    <mergeCell ref="J6074:K6074"/>
    <mergeCell ref="H6075:K6075"/>
    <mergeCell ref="A6076:C6076"/>
    <mergeCell ref="D6076:F6076"/>
    <mergeCell ref="H6076:I6076"/>
    <mergeCell ref="J6076:K6076"/>
    <mergeCell ref="B6077:C6077"/>
    <mergeCell ref="D6077:F6077"/>
    <mergeCell ref="H6077:I6077"/>
    <mergeCell ref="J6077:K6077"/>
    <mergeCell ref="B6078:C6078"/>
    <mergeCell ref="D6078:F6078"/>
    <mergeCell ref="H6078:I6078"/>
    <mergeCell ref="J6078:K6078"/>
    <mergeCell ref="H6079:K6079"/>
    <mergeCell ref="H6080:K6080"/>
    <mergeCell ref="H6081:L6081"/>
    <mergeCell ref="A6082:L6082"/>
    <mergeCell ref="A6083:C6083"/>
    <mergeCell ref="D6083:F6083"/>
    <mergeCell ref="H6083:I6083"/>
    <mergeCell ref="J6083:K6083"/>
    <mergeCell ref="B6084:C6084"/>
    <mergeCell ref="D6084:F6084"/>
    <mergeCell ref="H6084:I6084"/>
    <mergeCell ref="J6084:K6084"/>
    <mergeCell ref="B6085:C6085"/>
    <mergeCell ref="D6085:F6085"/>
    <mergeCell ref="H6085:I6085"/>
    <mergeCell ref="J6085:K6085"/>
    <mergeCell ref="B6086:C6086"/>
    <mergeCell ref="D6086:F6086"/>
    <mergeCell ref="H6086:I6086"/>
    <mergeCell ref="J6086:K6086"/>
    <mergeCell ref="H6087:K6087"/>
    <mergeCell ref="A6088:C6088"/>
    <mergeCell ref="D6088:F6088"/>
    <mergeCell ref="H6088:I6088"/>
    <mergeCell ref="J6088:K6088"/>
    <mergeCell ref="B6089:C6089"/>
    <mergeCell ref="D6089:F6089"/>
    <mergeCell ref="H6089:I6089"/>
    <mergeCell ref="J6089:K6089"/>
    <mergeCell ref="B6090:C6090"/>
    <mergeCell ref="D6090:F6090"/>
    <mergeCell ref="H6090:I6090"/>
    <mergeCell ref="J6090:K6090"/>
    <mergeCell ref="H6091:K6091"/>
    <mergeCell ref="H6092:K6092"/>
    <mergeCell ref="H6093:L6093"/>
    <mergeCell ref="A6094:L6094"/>
    <mergeCell ref="A6095:C6095"/>
    <mergeCell ref="D6095:F6095"/>
    <mergeCell ref="H6095:I6095"/>
    <mergeCell ref="J6095:K6095"/>
    <mergeCell ref="B6096:C6096"/>
    <mergeCell ref="D6096:F6096"/>
    <mergeCell ref="H6096:I6096"/>
    <mergeCell ref="J6096:K6096"/>
    <mergeCell ref="B6097:C6097"/>
    <mergeCell ref="D6097:F6097"/>
    <mergeCell ref="H6097:I6097"/>
    <mergeCell ref="J6097:K6097"/>
    <mergeCell ref="B6098:C6098"/>
    <mergeCell ref="D6098:F6098"/>
    <mergeCell ref="H6098:I6098"/>
    <mergeCell ref="J6098:K6098"/>
    <mergeCell ref="H6099:K6099"/>
    <mergeCell ref="A6100:C6100"/>
    <mergeCell ref="D6100:F6100"/>
    <mergeCell ref="H6100:I6100"/>
    <mergeCell ref="J6100:K6100"/>
    <mergeCell ref="B6101:C6101"/>
    <mergeCell ref="D6101:F6101"/>
    <mergeCell ref="H6101:I6101"/>
    <mergeCell ref="J6101:K6101"/>
    <mergeCell ref="B6102:C6102"/>
    <mergeCell ref="D6102:F6102"/>
    <mergeCell ref="H6102:I6102"/>
    <mergeCell ref="J6102:K6102"/>
    <mergeCell ref="H6103:K6103"/>
    <mergeCell ref="H6104:K6104"/>
    <mergeCell ref="H6105:L6105"/>
    <mergeCell ref="A6106:L6106"/>
    <mergeCell ref="A6107:C6107"/>
    <mergeCell ref="D6107:F6107"/>
    <mergeCell ref="H6107:I6107"/>
    <mergeCell ref="J6107:K6107"/>
    <mergeCell ref="B6108:C6108"/>
    <mergeCell ref="D6108:F6108"/>
    <mergeCell ref="H6108:I6108"/>
    <mergeCell ref="J6108:K6108"/>
    <mergeCell ref="B6109:C6109"/>
    <mergeCell ref="D6109:F6109"/>
    <mergeCell ref="H6109:I6109"/>
    <mergeCell ref="J6109:K6109"/>
    <mergeCell ref="B6110:C6110"/>
    <mergeCell ref="D6110:F6110"/>
    <mergeCell ref="H6110:I6110"/>
    <mergeCell ref="J6110:K6110"/>
    <mergeCell ref="H6111:K6111"/>
    <mergeCell ref="A6112:C6112"/>
    <mergeCell ref="D6112:F6112"/>
    <mergeCell ref="H6112:I6112"/>
    <mergeCell ref="J6112:K6112"/>
    <mergeCell ref="B6113:C6113"/>
    <mergeCell ref="D6113:F6113"/>
    <mergeCell ref="H6113:I6113"/>
    <mergeCell ref="J6113:K6113"/>
    <mergeCell ref="B6114:C6114"/>
    <mergeCell ref="D6114:F6114"/>
    <mergeCell ref="H6114:I6114"/>
    <mergeCell ref="J6114:K6114"/>
    <mergeCell ref="H6115:K6115"/>
    <mergeCell ref="H6116:K6116"/>
    <mergeCell ref="H6117:L6117"/>
    <mergeCell ref="A6118:L6118"/>
    <mergeCell ref="A6119:C6119"/>
    <mergeCell ref="D6119:F6119"/>
    <mergeCell ref="H6119:I6119"/>
    <mergeCell ref="J6119:K6119"/>
    <mergeCell ref="B6120:C6120"/>
    <mergeCell ref="D6120:F6120"/>
    <mergeCell ref="H6120:I6120"/>
    <mergeCell ref="J6120:K6120"/>
    <mergeCell ref="B6121:C6121"/>
    <mergeCell ref="D6121:F6121"/>
    <mergeCell ref="H6121:I6121"/>
    <mergeCell ref="J6121:K6121"/>
    <mergeCell ref="B6122:C6122"/>
    <mergeCell ref="D6122:F6122"/>
    <mergeCell ref="H6122:I6122"/>
    <mergeCell ref="J6122:K6122"/>
    <mergeCell ref="H6123:K6123"/>
    <mergeCell ref="A6124:C6124"/>
    <mergeCell ref="D6124:F6124"/>
    <mergeCell ref="H6124:I6124"/>
    <mergeCell ref="J6124:K6124"/>
    <mergeCell ref="B6125:C6125"/>
    <mergeCell ref="D6125:F6125"/>
    <mergeCell ref="H6125:I6125"/>
    <mergeCell ref="J6125:K6125"/>
    <mergeCell ref="B6126:C6126"/>
    <mergeCell ref="D6126:F6126"/>
    <mergeCell ref="H6126:I6126"/>
    <mergeCell ref="J6126:K6126"/>
    <mergeCell ref="H6127:K6127"/>
    <mergeCell ref="H6128:K6128"/>
    <mergeCell ref="H6129:L6129"/>
    <mergeCell ref="A6130:L6130"/>
    <mergeCell ref="A6131:C6131"/>
    <mergeCell ref="D6131:F6131"/>
    <mergeCell ref="H6131:I6131"/>
    <mergeCell ref="J6131:K6131"/>
    <mergeCell ref="B6132:C6132"/>
    <mergeCell ref="D6132:F6132"/>
    <mergeCell ref="H6132:I6132"/>
    <mergeCell ref="J6132:K6132"/>
    <mergeCell ref="B6133:C6133"/>
    <mergeCell ref="D6133:F6133"/>
    <mergeCell ref="H6133:I6133"/>
    <mergeCell ref="J6133:K6133"/>
    <mergeCell ref="B6134:C6134"/>
    <mergeCell ref="D6134:F6134"/>
    <mergeCell ref="H6134:I6134"/>
    <mergeCell ref="J6134:K6134"/>
    <mergeCell ref="H6135:K6135"/>
    <mergeCell ref="A6136:C6136"/>
    <mergeCell ref="D6136:F6136"/>
    <mergeCell ref="H6136:I6136"/>
    <mergeCell ref="J6136:K6136"/>
    <mergeCell ref="B6137:C6137"/>
    <mergeCell ref="D6137:F6137"/>
    <mergeCell ref="H6137:I6137"/>
    <mergeCell ref="J6137:K6137"/>
    <mergeCell ref="B6138:C6138"/>
    <mergeCell ref="D6138:F6138"/>
    <mergeCell ref="H6138:I6138"/>
    <mergeCell ref="J6138:K6138"/>
    <mergeCell ref="H6139:K6139"/>
    <mergeCell ref="H6140:K6140"/>
    <mergeCell ref="H6141:L6141"/>
    <mergeCell ref="A6142:L6142"/>
    <mergeCell ref="A6143:C6143"/>
    <mergeCell ref="D6143:F6143"/>
    <mergeCell ref="H6143:I6143"/>
    <mergeCell ref="J6143:K6143"/>
    <mergeCell ref="B6144:C6144"/>
    <mergeCell ref="D6144:F6144"/>
    <mergeCell ref="H6144:I6144"/>
    <mergeCell ref="J6144:K6144"/>
    <mergeCell ref="B6145:C6145"/>
    <mergeCell ref="D6145:F6145"/>
    <mergeCell ref="H6145:I6145"/>
    <mergeCell ref="J6145:K6145"/>
    <mergeCell ref="B6146:C6146"/>
    <mergeCell ref="D6146:F6146"/>
    <mergeCell ref="H6146:I6146"/>
    <mergeCell ref="J6146:K6146"/>
    <mergeCell ref="H6147:K6147"/>
    <mergeCell ref="A6148:C6148"/>
    <mergeCell ref="D6148:F6148"/>
    <mergeCell ref="H6148:I6148"/>
    <mergeCell ref="J6148:K6148"/>
    <mergeCell ref="B6149:C6149"/>
    <mergeCell ref="D6149:F6149"/>
    <mergeCell ref="H6149:I6149"/>
    <mergeCell ref="J6149:K6149"/>
    <mergeCell ref="B6150:C6150"/>
    <mergeCell ref="D6150:F6150"/>
    <mergeCell ref="H6150:I6150"/>
    <mergeCell ref="J6150:K6150"/>
    <mergeCell ref="H6151:K6151"/>
    <mergeCell ref="H6152:K6152"/>
    <mergeCell ref="H6153:L6153"/>
    <mergeCell ref="A6154:L6154"/>
    <mergeCell ref="A6155:C6155"/>
    <mergeCell ref="D6155:F6155"/>
    <mergeCell ref="H6155:I6155"/>
    <mergeCell ref="J6155:K6155"/>
    <mergeCell ref="B6156:C6156"/>
    <mergeCell ref="D6156:F6156"/>
    <mergeCell ref="H6156:I6156"/>
    <mergeCell ref="J6156:K6156"/>
    <mergeCell ref="B6157:C6157"/>
    <mergeCell ref="D6157:F6157"/>
    <mergeCell ref="H6157:I6157"/>
    <mergeCell ref="J6157:K6157"/>
    <mergeCell ref="B6158:C6158"/>
    <mergeCell ref="D6158:F6158"/>
    <mergeCell ref="H6158:I6158"/>
    <mergeCell ref="J6158:K6158"/>
    <mergeCell ref="H6159:K6159"/>
    <mergeCell ref="A6160:C6160"/>
    <mergeCell ref="D6160:F6160"/>
    <mergeCell ref="H6160:I6160"/>
    <mergeCell ref="J6160:K6160"/>
    <mergeCell ref="B6161:C6161"/>
    <mergeCell ref="D6161:F6161"/>
    <mergeCell ref="H6161:I6161"/>
    <mergeCell ref="J6161:K6161"/>
    <mergeCell ref="B6162:C6162"/>
    <mergeCell ref="D6162:F6162"/>
    <mergeCell ref="H6162:I6162"/>
    <mergeCell ref="J6162:K6162"/>
    <mergeCell ref="H6163:K6163"/>
    <mergeCell ref="H6164:K6164"/>
    <mergeCell ref="H6165:L6165"/>
    <mergeCell ref="A6166:L6166"/>
    <mergeCell ref="A6167:C6167"/>
    <mergeCell ref="D6167:F6167"/>
    <mergeCell ref="H6167:I6167"/>
    <mergeCell ref="J6167:K6167"/>
    <mergeCell ref="B6168:C6168"/>
    <mergeCell ref="D6168:F6168"/>
    <mergeCell ref="H6168:I6168"/>
    <mergeCell ref="J6168:K6168"/>
    <mergeCell ref="B6169:C6169"/>
    <mergeCell ref="D6169:F6169"/>
    <mergeCell ref="H6169:I6169"/>
    <mergeCell ref="J6169:K6169"/>
    <mergeCell ref="B6170:C6170"/>
    <mergeCell ref="D6170:F6170"/>
    <mergeCell ref="H6170:I6170"/>
    <mergeCell ref="J6170:K6170"/>
    <mergeCell ref="B6171:C6171"/>
    <mergeCell ref="D6171:F6171"/>
    <mergeCell ref="H6171:I6171"/>
    <mergeCell ref="J6171:K6171"/>
    <mergeCell ref="B6172:C6172"/>
    <mergeCell ref="D6172:F6172"/>
    <mergeCell ref="H6172:I6172"/>
    <mergeCell ref="J6172:K6172"/>
    <mergeCell ref="B6173:C6173"/>
    <mergeCell ref="D6173:F6173"/>
    <mergeCell ref="H6173:I6173"/>
    <mergeCell ref="J6173:K6173"/>
    <mergeCell ref="B6174:C6174"/>
    <mergeCell ref="D6174:F6174"/>
    <mergeCell ref="H6174:I6174"/>
    <mergeCell ref="J6174:K6174"/>
    <mergeCell ref="H6175:K6175"/>
    <mergeCell ref="A6176:C6176"/>
    <mergeCell ref="D6176:F6176"/>
    <mergeCell ref="H6176:I6176"/>
    <mergeCell ref="J6176:K6176"/>
    <mergeCell ref="B6177:C6177"/>
    <mergeCell ref="D6177:F6177"/>
    <mergeCell ref="H6177:I6177"/>
    <mergeCell ref="J6177:K6177"/>
    <mergeCell ref="B6178:C6178"/>
    <mergeCell ref="D6178:F6178"/>
    <mergeCell ref="H6178:I6178"/>
    <mergeCell ref="J6178:K6178"/>
    <mergeCell ref="H6179:K6179"/>
    <mergeCell ref="H6180:K6180"/>
    <mergeCell ref="H6181:L6181"/>
    <mergeCell ref="A6182:L6182"/>
    <mergeCell ref="A6183:C6183"/>
    <mergeCell ref="D6183:F6183"/>
    <mergeCell ref="H6183:I6183"/>
    <mergeCell ref="J6183:K6183"/>
    <mergeCell ref="B6184:C6184"/>
    <mergeCell ref="D6184:F6184"/>
    <mergeCell ref="H6184:I6184"/>
    <mergeCell ref="J6184:K6184"/>
    <mergeCell ref="H6185:K6185"/>
    <mergeCell ref="H6186:K6186"/>
    <mergeCell ref="H6187:L6187"/>
    <mergeCell ref="A6188:L6188"/>
    <mergeCell ref="A6189:C6189"/>
    <mergeCell ref="D6189:F6189"/>
    <mergeCell ref="H6189:I6189"/>
    <mergeCell ref="J6189:K6189"/>
    <mergeCell ref="B6190:C6190"/>
    <mergeCell ref="D6190:F6190"/>
    <mergeCell ref="H6190:I6190"/>
    <mergeCell ref="J6190:K6190"/>
    <mergeCell ref="B6191:C6191"/>
    <mergeCell ref="D6191:F6191"/>
    <mergeCell ref="H6191:I6191"/>
    <mergeCell ref="J6191:K6191"/>
    <mergeCell ref="B6192:C6192"/>
    <mergeCell ref="D6192:F6192"/>
    <mergeCell ref="H6192:I6192"/>
    <mergeCell ref="J6192:K6192"/>
    <mergeCell ref="B6193:C6193"/>
    <mergeCell ref="D6193:F6193"/>
    <mergeCell ref="H6193:I6193"/>
    <mergeCell ref="J6193:K6193"/>
    <mergeCell ref="H6194:K6194"/>
    <mergeCell ref="A6195:C6195"/>
    <mergeCell ref="D6195:F6195"/>
    <mergeCell ref="H6195:I6195"/>
    <mergeCell ref="J6195:K6195"/>
    <mergeCell ref="B6196:C6196"/>
    <mergeCell ref="D6196:F6196"/>
    <mergeCell ref="H6196:I6196"/>
    <mergeCell ref="J6196:K6196"/>
    <mergeCell ref="B6197:C6197"/>
    <mergeCell ref="D6197:F6197"/>
    <mergeCell ref="H6197:I6197"/>
    <mergeCell ref="J6197:K6197"/>
    <mergeCell ref="B6198:C6198"/>
    <mergeCell ref="D6198:F6198"/>
    <mergeCell ref="H6198:I6198"/>
    <mergeCell ref="J6198:K6198"/>
    <mergeCell ref="B6199:C6199"/>
    <mergeCell ref="D6199:F6199"/>
    <mergeCell ref="H6199:I6199"/>
    <mergeCell ref="J6199:K6199"/>
    <mergeCell ref="H6200:K6200"/>
    <mergeCell ref="H6201:K6201"/>
    <mergeCell ref="H6203:L6203"/>
    <mergeCell ref="A6204:L6204"/>
    <mergeCell ref="A6205:C6205"/>
    <mergeCell ref="D6205:F6205"/>
    <mergeCell ref="H6205:I6205"/>
    <mergeCell ref="J6205:K6205"/>
    <mergeCell ref="B6206:C6206"/>
    <mergeCell ref="D6206:F6206"/>
    <mergeCell ref="H6206:I6206"/>
    <mergeCell ref="J6206:K6206"/>
    <mergeCell ref="B6207:C6207"/>
    <mergeCell ref="D6207:F6207"/>
    <mergeCell ref="H6207:I6207"/>
    <mergeCell ref="J6207:K6207"/>
    <mergeCell ref="B6208:C6208"/>
    <mergeCell ref="D6208:F6208"/>
    <mergeCell ref="H6208:I6208"/>
    <mergeCell ref="J6208:K6208"/>
    <mergeCell ref="B6209:C6209"/>
    <mergeCell ref="D6209:F6209"/>
    <mergeCell ref="H6209:I6209"/>
    <mergeCell ref="J6209:K6209"/>
    <mergeCell ref="H6210:K6210"/>
    <mergeCell ref="A6211:C6211"/>
    <mergeCell ref="D6211:F6211"/>
    <mergeCell ref="H6211:I6211"/>
    <mergeCell ref="J6211:K6211"/>
    <mergeCell ref="B6212:C6212"/>
    <mergeCell ref="D6212:F6212"/>
    <mergeCell ref="H6212:I6212"/>
    <mergeCell ref="J6212:K6212"/>
    <mergeCell ref="B6213:C6213"/>
    <mergeCell ref="D6213:F6213"/>
    <mergeCell ref="H6213:I6213"/>
    <mergeCell ref="J6213:K6213"/>
    <mergeCell ref="B6214:C6214"/>
    <mergeCell ref="D6214:F6214"/>
    <mergeCell ref="H6214:I6214"/>
    <mergeCell ref="J6214:K6214"/>
    <mergeCell ref="B6215:C6215"/>
    <mergeCell ref="D6215:F6215"/>
    <mergeCell ref="H6215:I6215"/>
    <mergeCell ref="J6215:K6215"/>
    <mergeCell ref="H6216:K6216"/>
    <mergeCell ref="H6217:K6217"/>
    <mergeCell ref="H6219:L6219"/>
    <mergeCell ref="A6220:L6220"/>
    <mergeCell ref="A6221:C6221"/>
    <mergeCell ref="D6221:F6221"/>
    <mergeCell ref="H6221:I6221"/>
    <mergeCell ref="J6221:K6221"/>
    <mergeCell ref="B6222:C6222"/>
    <mergeCell ref="D6222:F6222"/>
    <mergeCell ref="H6222:I6222"/>
    <mergeCell ref="J6222:K6222"/>
    <mergeCell ref="B6223:C6223"/>
    <mergeCell ref="D6223:F6223"/>
    <mergeCell ref="H6223:I6223"/>
    <mergeCell ref="J6223:K6223"/>
    <mergeCell ref="H6224:K6224"/>
    <mergeCell ref="A6225:C6225"/>
    <mergeCell ref="D6225:F6225"/>
    <mergeCell ref="H6225:I6225"/>
    <mergeCell ref="J6225:K6225"/>
    <mergeCell ref="B6226:C6226"/>
    <mergeCell ref="D6226:F6226"/>
    <mergeCell ref="H6226:I6226"/>
    <mergeCell ref="J6226:K6226"/>
    <mergeCell ref="B6227:C6227"/>
    <mergeCell ref="D6227:F6227"/>
    <mergeCell ref="H6227:I6227"/>
    <mergeCell ref="J6227:K6227"/>
    <mergeCell ref="H6228:K6228"/>
    <mergeCell ref="H6229:K6229"/>
    <mergeCell ref="H6230:L6230"/>
    <mergeCell ref="A6231:L6231"/>
    <mergeCell ref="A6232:C6232"/>
    <mergeCell ref="D6232:F6232"/>
    <mergeCell ref="H6232:I6232"/>
    <mergeCell ref="J6232:K6232"/>
    <mergeCell ref="B6233:C6233"/>
    <mergeCell ref="D6233:F6233"/>
    <mergeCell ref="H6233:I6233"/>
    <mergeCell ref="J6233:K6233"/>
    <mergeCell ref="B6234:C6234"/>
    <mergeCell ref="D6234:F6234"/>
    <mergeCell ref="H6234:I6234"/>
    <mergeCell ref="J6234:K6234"/>
    <mergeCell ref="H6235:K6235"/>
    <mergeCell ref="A6236:C6236"/>
    <mergeCell ref="D6236:F6236"/>
    <mergeCell ref="H6236:I6236"/>
    <mergeCell ref="J6236:K6236"/>
    <mergeCell ref="B6237:C6237"/>
    <mergeCell ref="D6237:F6237"/>
    <mergeCell ref="H6237:I6237"/>
    <mergeCell ref="J6237:K6237"/>
    <mergeCell ref="B6238:C6238"/>
    <mergeCell ref="D6238:F6238"/>
    <mergeCell ref="H6238:I6238"/>
    <mergeCell ref="J6238:K6238"/>
    <mergeCell ref="H6239:K6239"/>
    <mergeCell ref="H6240:K6240"/>
    <mergeCell ref="H6242:L6242"/>
    <mergeCell ref="A6243:L6243"/>
    <mergeCell ref="A6244:C6244"/>
    <mergeCell ref="D6244:F6244"/>
    <mergeCell ref="H6244:I6244"/>
    <mergeCell ref="J6244:K6244"/>
    <mergeCell ref="B6245:C6245"/>
    <mergeCell ref="D6245:F6245"/>
    <mergeCell ref="H6245:I6245"/>
    <mergeCell ref="J6245:K6245"/>
    <mergeCell ref="B6246:C6246"/>
    <mergeCell ref="D6246:F6246"/>
    <mergeCell ref="H6246:I6246"/>
    <mergeCell ref="J6246:K6246"/>
    <mergeCell ref="H6247:K6247"/>
    <mergeCell ref="A6248:C6248"/>
    <mergeCell ref="D6248:F6248"/>
    <mergeCell ref="H6248:I6248"/>
    <mergeCell ref="J6248:K6248"/>
    <mergeCell ref="B6249:C6249"/>
    <mergeCell ref="D6249:F6249"/>
    <mergeCell ref="H6249:I6249"/>
    <mergeCell ref="J6249:K6249"/>
    <mergeCell ref="B6250:C6250"/>
    <mergeCell ref="D6250:F6250"/>
    <mergeCell ref="H6250:I6250"/>
    <mergeCell ref="J6250:K6250"/>
    <mergeCell ref="H6251:K6251"/>
    <mergeCell ref="H6252:K6252"/>
    <mergeCell ref="H6253:L6253"/>
    <mergeCell ref="A6254:L6254"/>
    <mergeCell ref="A6255:C6255"/>
    <mergeCell ref="D6255:F6255"/>
    <mergeCell ref="H6255:I6255"/>
    <mergeCell ref="J6255:K6255"/>
    <mergeCell ref="B6256:C6256"/>
    <mergeCell ref="D6256:F6256"/>
    <mergeCell ref="H6256:I6256"/>
    <mergeCell ref="J6256:K6256"/>
    <mergeCell ref="B6257:C6257"/>
    <mergeCell ref="D6257:F6257"/>
    <mergeCell ref="H6257:I6257"/>
    <mergeCell ref="J6257:K6257"/>
    <mergeCell ref="H6258:K6258"/>
    <mergeCell ref="A6259:C6259"/>
    <mergeCell ref="D6259:F6259"/>
    <mergeCell ref="H6259:I6259"/>
    <mergeCell ref="J6259:K6259"/>
    <mergeCell ref="B6260:C6260"/>
    <mergeCell ref="D6260:F6260"/>
    <mergeCell ref="H6260:I6260"/>
    <mergeCell ref="J6260:K6260"/>
    <mergeCell ref="B6261:C6261"/>
    <mergeCell ref="D6261:F6261"/>
    <mergeCell ref="H6261:I6261"/>
    <mergeCell ref="J6261:K6261"/>
    <mergeCell ref="H6262:K6262"/>
    <mergeCell ref="H6263:K6263"/>
    <mergeCell ref="H6264:L6264"/>
    <mergeCell ref="A6265:L6265"/>
    <mergeCell ref="A6266:C6266"/>
    <mergeCell ref="D6266:F6266"/>
    <mergeCell ref="H6266:I6266"/>
    <mergeCell ref="J6266:K6266"/>
    <mergeCell ref="B6267:C6267"/>
    <mergeCell ref="D6267:F6267"/>
    <mergeCell ref="H6267:I6267"/>
    <mergeCell ref="J6267:K6267"/>
    <mergeCell ref="B6268:C6268"/>
    <mergeCell ref="D6268:F6268"/>
    <mergeCell ref="H6268:I6268"/>
    <mergeCell ref="J6268:K6268"/>
    <mergeCell ref="B6269:C6269"/>
    <mergeCell ref="D6269:F6269"/>
    <mergeCell ref="H6269:I6269"/>
    <mergeCell ref="J6269:K6269"/>
    <mergeCell ref="B6270:C6270"/>
    <mergeCell ref="D6270:F6270"/>
    <mergeCell ref="H6270:I6270"/>
    <mergeCell ref="J6270:K6270"/>
    <mergeCell ref="H6271:K6271"/>
    <mergeCell ref="A6272:C6272"/>
    <mergeCell ref="D6272:F6272"/>
    <mergeCell ref="H6272:I6272"/>
    <mergeCell ref="J6272:K6272"/>
    <mergeCell ref="B6273:C6273"/>
    <mergeCell ref="D6273:F6273"/>
    <mergeCell ref="H6273:I6273"/>
    <mergeCell ref="J6273:K6273"/>
    <mergeCell ref="B6274:C6274"/>
    <mergeCell ref="D6274:F6274"/>
    <mergeCell ref="H6274:I6274"/>
    <mergeCell ref="J6274:K6274"/>
    <mergeCell ref="B6275:C6275"/>
    <mergeCell ref="D6275:F6275"/>
    <mergeCell ref="H6275:I6275"/>
    <mergeCell ref="J6275:K6275"/>
    <mergeCell ref="B6276:C6276"/>
    <mergeCell ref="D6276:F6276"/>
    <mergeCell ref="H6276:I6276"/>
    <mergeCell ref="J6276:K6276"/>
    <mergeCell ref="H6277:K6277"/>
    <mergeCell ref="H6278:K6278"/>
    <mergeCell ref="H6280:L6280"/>
    <mergeCell ref="A6281:L6281"/>
    <mergeCell ref="A6282:C6282"/>
    <mergeCell ref="D6282:F6282"/>
    <mergeCell ref="H6282:I6282"/>
    <mergeCell ref="J6282:K6282"/>
    <mergeCell ref="B6283:C6283"/>
    <mergeCell ref="D6283:F6283"/>
    <mergeCell ref="H6283:I6283"/>
    <mergeCell ref="J6283:K6283"/>
    <mergeCell ref="B6284:C6284"/>
    <mergeCell ref="D6284:F6284"/>
    <mergeCell ref="H6284:I6284"/>
    <mergeCell ref="J6284:K6284"/>
    <mergeCell ref="H6285:K6285"/>
    <mergeCell ref="A6286:C6286"/>
    <mergeCell ref="D6286:F6286"/>
    <mergeCell ref="H6286:I6286"/>
    <mergeCell ref="J6286:K6286"/>
    <mergeCell ref="B6287:C6287"/>
    <mergeCell ref="D6287:F6287"/>
    <mergeCell ref="H6287:I6287"/>
    <mergeCell ref="J6287:K6287"/>
    <mergeCell ref="B6288:C6288"/>
    <mergeCell ref="D6288:F6288"/>
    <mergeCell ref="H6288:I6288"/>
    <mergeCell ref="J6288:K6288"/>
    <mergeCell ref="H6289:K6289"/>
    <mergeCell ref="H6290:K6290"/>
    <mergeCell ref="H6291:L6291"/>
    <mergeCell ref="A6292:L6292"/>
    <mergeCell ref="A6293:C6293"/>
    <mergeCell ref="D6293:F6293"/>
    <mergeCell ref="H6293:I6293"/>
    <mergeCell ref="J6293:K6293"/>
    <mergeCell ref="B6294:C6294"/>
    <mergeCell ref="D6294:F6294"/>
    <mergeCell ref="H6294:I6294"/>
    <mergeCell ref="J6294:K6294"/>
    <mergeCell ref="B6295:C6295"/>
    <mergeCell ref="D6295:F6295"/>
    <mergeCell ref="H6295:I6295"/>
    <mergeCell ref="J6295:K6295"/>
    <mergeCell ref="H6296:K6296"/>
    <mergeCell ref="A6297:C6297"/>
    <mergeCell ref="D6297:F6297"/>
    <mergeCell ref="H6297:I6297"/>
    <mergeCell ref="J6297:K6297"/>
    <mergeCell ref="B6298:C6298"/>
    <mergeCell ref="D6298:F6298"/>
    <mergeCell ref="H6298:I6298"/>
    <mergeCell ref="J6298:K6298"/>
    <mergeCell ref="B6299:C6299"/>
    <mergeCell ref="D6299:F6299"/>
    <mergeCell ref="H6299:I6299"/>
    <mergeCell ref="J6299:K6299"/>
    <mergeCell ref="H6300:K6300"/>
    <mergeCell ref="H6301:K6301"/>
    <mergeCell ref="H6302:L6302"/>
    <mergeCell ref="A6303:L6303"/>
    <mergeCell ref="A6304:C6304"/>
    <mergeCell ref="D6304:F6304"/>
    <mergeCell ref="H6304:I6304"/>
    <mergeCell ref="J6304:K6304"/>
    <mergeCell ref="B6305:C6305"/>
    <mergeCell ref="D6305:F6305"/>
    <mergeCell ref="H6305:I6305"/>
    <mergeCell ref="J6305:K6305"/>
    <mergeCell ref="B6306:C6306"/>
    <mergeCell ref="D6306:F6306"/>
    <mergeCell ref="H6306:I6306"/>
    <mergeCell ref="J6306:K6306"/>
    <mergeCell ref="H6307:K6307"/>
    <mergeCell ref="A6308:C6308"/>
    <mergeCell ref="D6308:F6308"/>
    <mergeCell ref="H6308:I6308"/>
    <mergeCell ref="J6308:K6308"/>
    <mergeCell ref="B6309:C6309"/>
    <mergeCell ref="D6309:F6309"/>
    <mergeCell ref="H6309:I6309"/>
    <mergeCell ref="J6309:K6309"/>
    <mergeCell ref="B6310:C6310"/>
    <mergeCell ref="D6310:F6310"/>
    <mergeCell ref="H6310:I6310"/>
    <mergeCell ref="J6310:K6310"/>
    <mergeCell ref="H6311:K6311"/>
    <mergeCell ref="H6312:K6312"/>
    <mergeCell ref="H6313:L6313"/>
    <mergeCell ref="A6314:L6314"/>
    <mergeCell ref="A6315:C6315"/>
    <mergeCell ref="D6315:F6315"/>
    <mergeCell ref="H6315:I6315"/>
    <mergeCell ref="J6315:K6315"/>
    <mergeCell ref="B6316:C6316"/>
    <mergeCell ref="D6316:F6316"/>
    <mergeCell ref="H6316:I6316"/>
    <mergeCell ref="J6316:K6316"/>
    <mergeCell ref="B6317:C6317"/>
    <mergeCell ref="D6317:F6317"/>
    <mergeCell ref="H6317:I6317"/>
    <mergeCell ref="J6317:K6317"/>
    <mergeCell ref="H6318:K6318"/>
    <mergeCell ref="A6319:C6319"/>
    <mergeCell ref="D6319:F6319"/>
    <mergeCell ref="H6319:I6319"/>
    <mergeCell ref="J6319:K6319"/>
    <mergeCell ref="B6320:C6320"/>
    <mergeCell ref="D6320:F6320"/>
    <mergeCell ref="H6320:I6320"/>
    <mergeCell ref="J6320:K6320"/>
    <mergeCell ref="H6321:K6321"/>
    <mergeCell ref="H6322:K6322"/>
    <mergeCell ref="H6323:L6323"/>
    <mergeCell ref="A6324:L6324"/>
    <mergeCell ref="A6325:C6325"/>
    <mergeCell ref="D6325:F6325"/>
    <mergeCell ref="H6325:I6325"/>
    <mergeCell ref="J6325:K6325"/>
    <mergeCell ref="B6326:C6326"/>
    <mergeCell ref="D6326:F6326"/>
    <mergeCell ref="H6326:I6326"/>
    <mergeCell ref="J6326:K6326"/>
    <mergeCell ref="B6327:C6327"/>
    <mergeCell ref="D6327:F6327"/>
    <mergeCell ref="H6327:I6327"/>
    <mergeCell ref="J6327:K6327"/>
    <mergeCell ref="H6328:K6328"/>
    <mergeCell ref="A6329:C6329"/>
    <mergeCell ref="D6329:F6329"/>
    <mergeCell ref="H6329:I6329"/>
    <mergeCell ref="J6329:K6329"/>
    <mergeCell ref="B6330:C6330"/>
    <mergeCell ref="D6330:F6330"/>
    <mergeCell ref="H6330:I6330"/>
    <mergeCell ref="J6330:K6330"/>
    <mergeCell ref="H6331:K6331"/>
    <mergeCell ref="H6332:K6332"/>
    <mergeCell ref="H6333:L6333"/>
    <mergeCell ref="A6334:L6334"/>
    <mergeCell ref="A6335:C6335"/>
    <mergeCell ref="D6335:F6335"/>
    <mergeCell ref="H6335:I6335"/>
    <mergeCell ref="J6335:K6335"/>
    <mergeCell ref="B6336:C6336"/>
    <mergeCell ref="D6336:F6336"/>
    <mergeCell ref="H6336:I6336"/>
    <mergeCell ref="J6336:K6336"/>
    <mergeCell ref="B6337:C6337"/>
    <mergeCell ref="D6337:F6337"/>
    <mergeCell ref="H6337:I6337"/>
    <mergeCell ref="J6337:K6337"/>
    <mergeCell ref="H6338:K6338"/>
    <mergeCell ref="A6339:C6339"/>
    <mergeCell ref="D6339:F6339"/>
    <mergeCell ref="H6339:I6339"/>
    <mergeCell ref="J6339:K6339"/>
    <mergeCell ref="B6340:C6340"/>
    <mergeCell ref="D6340:F6340"/>
    <mergeCell ref="H6340:I6340"/>
    <mergeCell ref="J6340:K6340"/>
    <mergeCell ref="H6341:K6341"/>
    <mergeCell ref="H6342:K6342"/>
    <mergeCell ref="H6343:L6343"/>
    <mergeCell ref="A6344:L6344"/>
    <mergeCell ref="A6345:C6345"/>
    <mergeCell ref="D6345:F6345"/>
    <mergeCell ref="H6345:I6345"/>
    <mergeCell ref="J6345:K6345"/>
    <mergeCell ref="B6346:C6346"/>
    <mergeCell ref="D6346:F6346"/>
    <mergeCell ref="H6346:I6346"/>
    <mergeCell ref="J6346:K6346"/>
    <mergeCell ref="H6347:K6347"/>
    <mergeCell ref="A6348:C6348"/>
    <mergeCell ref="D6348:F6348"/>
    <mergeCell ref="H6348:I6348"/>
    <mergeCell ref="J6348:K6348"/>
    <mergeCell ref="B6349:C6349"/>
    <mergeCell ref="D6349:F6349"/>
    <mergeCell ref="H6349:I6349"/>
    <mergeCell ref="J6349:K6349"/>
    <mergeCell ref="B6350:C6350"/>
    <mergeCell ref="D6350:F6350"/>
    <mergeCell ref="H6350:I6350"/>
    <mergeCell ref="J6350:K6350"/>
    <mergeCell ref="H6351:K6351"/>
    <mergeCell ref="A6352:C6352"/>
    <mergeCell ref="D6352:F6352"/>
    <mergeCell ref="H6352:I6352"/>
    <mergeCell ref="J6352:K6352"/>
    <mergeCell ref="B6353:C6353"/>
    <mergeCell ref="D6353:F6353"/>
    <mergeCell ref="H6353:I6353"/>
    <mergeCell ref="J6353:K6353"/>
    <mergeCell ref="H6354:K6354"/>
    <mergeCell ref="H6355:K6355"/>
    <mergeCell ref="H6356:L6356"/>
    <mergeCell ref="A6357:L6357"/>
    <mergeCell ref="A6358:C6358"/>
    <mergeCell ref="D6358:F6358"/>
    <mergeCell ref="H6358:I6358"/>
    <mergeCell ref="J6358:K6358"/>
    <mergeCell ref="B6359:C6359"/>
    <mergeCell ref="D6359:F6359"/>
    <mergeCell ref="H6359:I6359"/>
    <mergeCell ref="J6359:K6359"/>
    <mergeCell ref="H6360:K6360"/>
    <mergeCell ref="A6361:C6361"/>
    <mergeCell ref="D6361:F6361"/>
    <mergeCell ref="H6361:I6361"/>
    <mergeCell ref="J6361:K6361"/>
    <mergeCell ref="B6362:C6362"/>
    <mergeCell ref="D6362:F6362"/>
    <mergeCell ref="H6362:I6362"/>
    <mergeCell ref="J6362:K6362"/>
    <mergeCell ref="B6363:C6363"/>
    <mergeCell ref="D6363:F6363"/>
    <mergeCell ref="H6363:I6363"/>
    <mergeCell ref="J6363:K6363"/>
    <mergeCell ref="H6364:K6364"/>
    <mergeCell ref="A6365:C6365"/>
    <mergeCell ref="D6365:F6365"/>
    <mergeCell ref="H6365:I6365"/>
    <mergeCell ref="J6365:K6365"/>
    <mergeCell ref="B6366:C6366"/>
    <mergeCell ref="D6366:F6366"/>
    <mergeCell ref="H6366:I6366"/>
    <mergeCell ref="J6366:K6366"/>
    <mergeCell ref="H6367:K6367"/>
    <mergeCell ref="H6368:K6368"/>
    <mergeCell ref="H6369:L6369"/>
    <mergeCell ref="A6370:L6370"/>
    <mergeCell ref="A6371:C6371"/>
    <mergeCell ref="D6371:F6371"/>
    <mergeCell ref="H6371:I6371"/>
    <mergeCell ref="J6371:K6371"/>
    <mergeCell ref="B6372:C6372"/>
    <mergeCell ref="D6372:F6372"/>
    <mergeCell ref="H6372:I6372"/>
    <mergeCell ref="J6372:K6372"/>
    <mergeCell ref="B6373:C6373"/>
    <mergeCell ref="D6373:F6373"/>
    <mergeCell ref="H6373:I6373"/>
    <mergeCell ref="J6373:K6373"/>
    <mergeCell ref="H6374:K6374"/>
    <mergeCell ref="A6375:C6375"/>
    <mergeCell ref="D6375:F6375"/>
    <mergeCell ref="H6375:I6375"/>
    <mergeCell ref="J6375:K6375"/>
    <mergeCell ref="B6376:C6376"/>
    <mergeCell ref="D6376:F6376"/>
    <mergeCell ref="H6376:I6376"/>
    <mergeCell ref="J6376:K6376"/>
    <mergeCell ref="H6377:K6377"/>
    <mergeCell ref="H6378:K6378"/>
    <mergeCell ref="H6379:L6379"/>
    <mergeCell ref="A6380:L6380"/>
    <mergeCell ref="A6381:C6381"/>
    <mergeCell ref="D6381:F6381"/>
    <mergeCell ref="H6381:I6381"/>
    <mergeCell ref="J6381:K6381"/>
    <mergeCell ref="B6382:C6382"/>
    <mergeCell ref="D6382:F6382"/>
    <mergeCell ref="H6382:I6382"/>
    <mergeCell ref="J6382:K6382"/>
    <mergeCell ref="B6383:C6383"/>
    <mergeCell ref="D6383:F6383"/>
    <mergeCell ref="H6383:I6383"/>
    <mergeCell ref="J6383:K6383"/>
    <mergeCell ref="B6384:C6384"/>
    <mergeCell ref="D6384:F6384"/>
    <mergeCell ref="H6384:I6384"/>
    <mergeCell ref="J6384:K6384"/>
    <mergeCell ref="H6385:K6385"/>
    <mergeCell ref="A6386:C6386"/>
    <mergeCell ref="D6386:F6386"/>
    <mergeCell ref="H6386:I6386"/>
    <mergeCell ref="J6386:K6386"/>
    <mergeCell ref="B6387:C6387"/>
    <mergeCell ref="D6387:F6387"/>
    <mergeCell ref="H6387:I6387"/>
    <mergeCell ref="J6387:K6387"/>
    <mergeCell ref="B6388:C6388"/>
    <mergeCell ref="D6388:F6388"/>
    <mergeCell ref="H6388:I6388"/>
    <mergeCell ref="J6388:K6388"/>
    <mergeCell ref="H6389:K6389"/>
    <mergeCell ref="H6390:K6390"/>
    <mergeCell ref="H6391:L6391"/>
    <mergeCell ref="A6392:L6392"/>
    <mergeCell ref="A6393:C6393"/>
    <mergeCell ref="D6393:F6393"/>
    <mergeCell ref="H6393:I6393"/>
    <mergeCell ref="J6393:K6393"/>
    <mergeCell ref="B6394:C6394"/>
    <mergeCell ref="D6394:F6394"/>
    <mergeCell ref="H6394:I6394"/>
    <mergeCell ref="J6394:K6394"/>
    <mergeCell ref="B6395:C6395"/>
    <mergeCell ref="D6395:F6395"/>
    <mergeCell ref="H6395:I6395"/>
    <mergeCell ref="J6395:K6395"/>
    <mergeCell ref="B6396:C6396"/>
    <mergeCell ref="D6396:F6396"/>
    <mergeCell ref="H6396:I6396"/>
    <mergeCell ref="J6396:K6396"/>
    <mergeCell ref="H6397:K6397"/>
    <mergeCell ref="A6398:C6398"/>
    <mergeCell ref="D6398:F6398"/>
    <mergeCell ref="H6398:I6398"/>
    <mergeCell ref="J6398:K6398"/>
    <mergeCell ref="B6399:C6399"/>
    <mergeCell ref="D6399:F6399"/>
    <mergeCell ref="H6399:I6399"/>
    <mergeCell ref="J6399:K6399"/>
    <mergeCell ref="B6400:C6400"/>
    <mergeCell ref="D6400:F6400"/>
    <mergeCell ref="H6400:I6400"/>
    <mergeCell ref="J6400:K6400"/>
    <mergeCell ref="H6401:K6401"/>
    <mergeCell ref="H6402:K6402"/>
    <mergeCell ref="H6403:L6403"/>
    <mergeCell ref="A6404:L6404"/>
    <mergeCell ref="A6405:C6405"/>
    <mergeCell ref="D6405:F6405"/>
    <mergeCell ref="H6405:I6405"/>
    <mergeCell ref="J6405:K6405"/>
    <mergeCell ref="B6406:C6406"/>
    <mergeCell ref="D6406:F6406"/>
    <mergeCell ref="H6406:I6406"/>
    <mergeCell ref="J6406:K6406"/>
    <mergeCell ref="B6407:C6407"/>
    <mergeCell ref="D6407:F6407"/>
    <mergeCell ref="H6407:I6407"/>
    <mergeCell ref="J6407:K6407"/>
    <mergeCell ref="H6408:K6408"/>
    <mergeCell ref="H6409:K6409"/>
    <mergeCell ref="H6410:L6410"/>
    <mergeCell ref="A6411:L6411"/>
    <mergeCell ref="A6412:C6412"/>
    <mergeCell ref="D6412:F6412"/>
    <mergeCell ref="H6412:I6412"/>
    <mergeCell ref="J6412:K6412"/>
    <mergeCell ref="B6413:C6413"/>
    <mergeCell ref="D6413:F6413"/>
    <mergeCell ref="H6413:I6413"/>
    <mergeCell ref="J6413:K6413"/>
    <mergeCell ref="H6414:K6414"/>
    <mergeCell ref="A6415:C6415"/>
    <mergeCell ref="D6415:F6415"/>
    <mergeCell ref="H6415:I6415"/>
    <mergeCell ref="J6415:K6415"/>
    <mergeCell ref="B6416:C6416"/>
    <mergeCell ref="D6416:F6416"/>
    <mergeCell ref="H6416:I6416"/>
    <mergeCell ref="J6416:K6416"/>
    <mergeCell ref="H6417:K6417"/>
    <mergeCell ref="H6418:K6418"/>
    <mergeCell ref="H6419:L6419"/>
    <mergeCell ref="A6420:L6420"/>
    <mergeCell ref="A6421:C6421"/>
    <mergeCell ref="D6421:F6421"/>
    <mergeCell ref="H6421:I6421"/>
    <mergeCell ref="J6421:K6421"/>
    <mergeCell ref="B6422:C6422"/>
    <mergeCell ref="D6422:F6422"/>
    <mergeCell ref="H6422:I6422"/>
    <mergeCell ref="J6422:K6422"/>
    <mergeCell ref="B6423:C6423"/>
    <mergeCell ref="D6423:F6423"/>
    <mergeCell ref="H6423:I6423"/>
    <mergeCell ref="J6423:K6423"/>
    <mergeCell ref="B6424:C6424"/>
    <mergeCell ref="D6424:F6424"/>
    <mergeCell ref="H6424:I6424"/>
    <mergeCell ref="J6424:K6424"/>
    <mergeCell ref="B6425:C6425"/>
    <mergeCell ref="D6425:F6425"/>
    <mergeCell ref="H6425:I6425"/>
    <mergeCell ref="J6425:K6425"/>
    <mergeCell ref="B6426:C6426"/>
    <mergeCell ref="D6426:F6426"/>
    <mergeCell ref="H6426:I6426"/>
    <mergeCell ref="J6426:K6426"/>
    <mergeCell ref="H6427:K6427"/>
    <mergeCell ref="A6428:C6428"/>
    <mergeCell ref="D6428:F6428"/>
    <mergeCell ref="H6428:I6428"/>
    <mergeCell ref="J6428:K6428"/>
    <mergeCell ref="B6429:C6429"/>
    <mergeCell ref="D6429:F6429"/>
    <mergeCell ref="H6429:I6429"/>
    <mergeCell ref="J6429:K6429"/>
    <mergeCell ref="B6430:C6430"/>
    <mergeCell ref="D6430:F6430"/>
    <mergeCell ref="H6430:I6430"/>
    <mergeCell ref="J6430:K6430"/>
    <mergeCell ref="H6431:K6431"/>
    <mergeCell ref="H6432:K6432"/>
    <mergeCell ref="H6433:L6433"/>
    <mergeCell ref="A6434:L6434"/>
    <mergeCell ref="A6435:C6435"/>
    <mergeCell ref="D6435:F6435"/>
    <mergeCell ref="H6435:I6435"/>
    <mergeCell ref="J6435:K6435"/>
    <mergeCell ref="B6436:C6436"/>
    <mergeCell ref="D6436:F6436"/>
    <mergeCell ref="H6436:I6436"/>
    <mergeCell ref="J6436:K6436"/>
    <mergeCell ref="B6437:C6437"/>
    <mergeCell ref="D6437:F6437"/>
    <mergeCell ref="H6437:I6437"/>
    <mergeCell ref="J6437:K6437"/>
    <mergeCell ref="B6438:C6438"/>
    <mergeCell ref="D6438:F6438"/>
    <mergeCell ref="H6438:I6438"/>
    <mergeCell ref="J6438:K6438"/>
    <mergeCell ref="B6439:C6439"/>
    <mergeCell ref="D6439:F6439"/>
    <mergeCell ref="H6439:I6439"/>
    <mergeCell ref="J6439:K6439"/>
    <mergeCell ref="H6440:K6440"/>
    <mergeCell ref="H6441:K6441"/>
    <mergeCell ref="H6442:L6442"/>
    <mergeCell ref="A6443:L6443"/>
    <mergeCell ref="A6444:C6444"/>
    <mergeCell ref="D6444:F6444"/>
    <mergeCell ref="H6444:I6444"/>
    <mergeCell ref="J6444:K6444"/>
    <mergeCell ref="B6445:C6445"/>
    <mergeCell ref="D6445:F6445"/>
    <mergeCell ref="H6445:I6445"/>
    <mergeCell ref="J6445:K6445"/>
    <mergeCell ref="B6446:C6446"/>
    <mergeCell ref="D6446:F6446"/>
    <mergeCell ref="H6446:I6446"/>
    <mergeCell ref="J6446:K6446"/>
    <mergeCell ref="H6447:K6447"/>
    <mergeCell ref="A6448:C6448"/>
    <mergeCell ref="D6448:F6448"/>
    <mergeCell ref="H6448:I6448"/>
    <mergeCell ref="J6448:K6448"/>
    <mergeCell ref="B6449:C6449"/>
    <mergeCell ref="D6449:F6449"/>
    <mergeCell ref="H6449:I6449"/>
    <mergeCell ref="J6449:K6449"/>
    <mergeCell ref="B6450:C6450"/>
    <mergeCell ref="D6450:F6450"/>
    <mergeCell ref="H6450:I6450"/>
    <mergeCell ref="J6450:K6450"/>
    <mergeCell ref="H6451:K6451"/>
    <mergeCell ref="H6452:K6452"/>
    <mergeCell ref="H6453:L6453"/>
    <mergeCell ref="A6454:L6454"/>
    <mergeCell ref="A6455:C6455"/>
    <mergeCell ref="D6455:F6455"/>
    <mergeCell ref="H6455:I6455"/>
    <mergeCell ref="J6455:K6455"/>
    <mergeCell ref="B6456:C6456"/>
    <mergeCell ref="D6456:F6456"/>
    <mergeCell ref="H6456:I6456"/>
    <mergeCell ref="J6456:K6456"/>
    <mergeCell ref="B6457:C6457"/>
    <mergeCell ref="D6457:F6457"/>
    <mergeCell ref="H6457:I6457"/>
    <mergeCell ref="J6457:K6457"/>
    <mergeCell ref="H6458:K6458"/>
    <mergeCell ref="A6459:C6459"/>
    <mergeCell ref="D6459:F6459"/>
    <mergeCell ref="H6459:I6459"/>
    <mergeCell ref="J6459:K6459"/>
    <mergeCell ref="B6460:C6460"/>
    <mergeCell ref="D6460:F6460"/>
    <mergeCell ref="H6460:I6460"/>
    <mergeCell ref="J6460:K6460"/>
    <mergeCell ref="B6461:C6461"/>
    <mergeCell ref="D6461:F6461"/>
    <mergeCell ref="H6461:I6461"/>
    <mergeCell ref="J6461:K6461"/>
    <mergeCell ref="H6462:K6462"/>
    <mergeCell ref="H6463:K6463"/>
    <mergeCell ref="H6464:L6464"/>
    <mergeCell ref="A6465:L6465"/>
    <mergeCell ref="A6466:C6466"/>
    <mergeCell ref="D6466:F6466"/>
    <mergeCell ref="H6466:I6466"/>
    <mergeCell ref="J6466:K6466"/>
    <mergeCell ref="B6467:C6467"/>
    <mergeCell ref="D6467:F6467"/>
    <mergeCell ref="H6467:I6467"/>
    <mergeCell ref="J6467:K6467"/>
    <mergeCell ref="B6468:C6468"/>
    <mergeCell ref="D6468:F6468"/>
    <mergeCell ref="H6468:I6468"/>
    <mergeCell ref="J6468:K6468"/>
    <mergeCell ref="H6469:K6469"/>
    <mergeCell ref="A6470:C6470"/>
    <mergeCell ref="D6470:F6470"/>
    <mergeCell ref="H6470:I6470"/>
    <mergeCell ref="J6470:K6470"/>
    <mergeCell ref="B6471:C6471"/>
    <mergeCell ref="D6471:F6471"/>
    <mergeCell ref="H6471:I6471"/>
    <mergeCell ref="J6471:K6471"/>
    <mergeCell ref="B6472:C6472"/>
    <mergeCell ref="D6472:F6472"/>
    <mergeCell ref="H6472:I6472"/>
    <mergeCell ref="J6472:K6472"/>
    <mergeCell ref="H6473:K6473"/>
    <mergeCell ref="H6474:K6474"/>
    <mergeCell ref="H6475:L6475"/>
    <mergeCell ref="A6476:L6476"/>
    <mergeCell ref="A6477:C6477"/>
    <mergeCell ref="D6477:F6477"/>
    <mergeCell ref="H6477:I6477"/>
    <mergeCell ref="J6477:K6477"/>
    <mergeCell ref="B6478:C6478"/>
    <mergeCell ref="D6478:F6478"/>
    <mergeCell ref="H6478:I6478"/>
    <mergeCell ref="J6478:K6478"/>
    <mergeCell ref="B6479:C6479"/>
    <mergeCell ref="D6479:F6479"/>
    <mergeCell ref="H6479:I6479"/>
    <mergeCell ref="J6479:K6479"/>
    <mergeCell ref="H6480:K6480"/>
    <mergeCell ref="A6481:C6481"/>
    <mergeCell ref="D6481:F6481"/>
    <mergeCell ref="H6481:I6481"/>
    <mergeCell ref="J6481:K6481"/>
    <mergeCell ref="B6482:C6482"/>
    <mergeCell ref="D6482:F6482"/>
    <mergeCell ref="H6482:I6482"/>
    <mergeCell ref="J6482:K6482"/>
    <mergeCell ref="B6483:C6483"/>
    <mergeCell ref="D6483:F6483"/>
    <mergeCell ref="H6483:I6483"/>
    <mergeCell ref="J6483:K6483"/>
    <mergeCell ref="H6484:K6484"/>
    <mergeCell ref="H6485:K6485"/>
    <mergeCell ref="H6486:L6486"/>
    <mergeCell ref="A6487:L6487"/>
    <mergeCell ref="A6488:C6488"/>
    <mergeCell ref="D6488:F6488"/>
    <mergeCell ref="H6488:I6488"/>
    <mergeCell ref="J6488:K6488"/>
    <mergeCell ref="B6489:C6489"/>
    <mergeCell ref="D6489:F6489"/>
    <mergeCell ref="H6489:I6489"/>
    <mergeCell ref="J6489:K6489"/>
    <mergeCell ref="B6490:C6490"/>
    <mergeCell ref="D6490:F6490"/>
    <mergeCell ref="H6490:I6490"/>
    <mergeCell ref="J6490:K6490"/>
    <mergeCell ref="H6491:K6491"/>
    <mergeCell ref="A6492:C6492"/>
    <mergeCell ref="D6492:F6492"/>
    <mergeCell ref="H6492:I6492"/>
    <mergeCell ref="J6492:K6492"/>
    <mergeCell ref="B6493:C6493"/>
    <mergeCell ref="D6493:F6493"/>
    <mergeCell ref="H6493:I6493"/>
    <mergeCell ref="J6493:K6493"/>
    <mergeCell ref="B6494:C6494"/>
    <mergeCell ref="D6494:F6494"/>
    <mergeCell ref="H6494:I6494"/>
    <mergeCell ref="J6494:K6494"/>
    <mergeCell ref="H6495:K6495"/>
    <mergeCell ref="H6496:K6496"/>
    <mergeCell ref="H6498:L6498"/>
    <mergeCell ref="A6499:L6499"/>
    <mergeCell ref="A6500:C6500"/>
    <mergeCell ref="D6500:F6500"/>
    <mergeCell ref="H6500:I6500"/>
    <mergeCell ref="J6500:K6500"/>
    <mergeCell ref="B6501:C6501"/>
    <mergeCell ref="D6501:F6501"/>
    <mergeCell ref="H6501:I6501"/>
    <mergeCell ref="J6501:K6501"/>
    <mergeCell ref="B6502:C6502"/>
    <mergeCell ref="D6502:F6502"/>
    <mergeCell ref="H6502:I6502"/>
    <mergeCell ref="J6502:K6502"/>
    <mergeCell ref="H6503:K6503"/>
    <mergeCell ref="A6504:C6504"/>
    <mergeCell ref="D6504:F6504"/>
    <mergeCell ref="H6504:I6504"/>
    <mergeCell ref="J6504:K6504"/>
    <mergeCell ref="B6505:C6505"/>
    <mergeCell ref="D6505:F6505"/>
    <mergeCell ref="H6505:I6505"/>
    <mergeCell ref="J6505:K6505"/>
    <mergeCell ref="B6506:C6506"/>
    <mergeCell ref="D6506:F6506"/>
    <mergeCell ref="H6506:I6506"/>
    <mergeCell ref="J6506:K6506"/>
    <mergeCell ref="H6507:K6507"/>
    <mergeCell ref="H6508:K6508"/>
    <mergeCell ref="H6510:L6510"/>
    <mergeCell ref="A6511:L6511"/>
    <mergeCell ref="A6512:C6512"/>
    <mergeCell ref="D6512:F6512"/>
    <mergeCell ref="H6512:I6512"/>
    <mergeCell ref="J6512:K6512"/>
    <mergeCell ref="B6513:C6513"/>
    <mergeCell ref="D6513:F6513"/>
    <mergeCell ref="H6513:I6513"/>
    <mergeCell ref="J6513:K6513"/>
    <mergeCell ref="B6514:C6514"/>
    <mergeCell ref="D6514:F6514"/>
    <mergeCell ref="H6514:I6514"/>
    <mergeCell ref="J6514:K6514"/>
    <mergeCell ref="H6515:K6515"/>
    <mergeCell ref="A6516:C6516"/>
    <mergeCell ref="D6516:F6516"/>
    <mergeCell ref="H6516:I6516"/>
    <mergeCell ref="J6516:K6516"/>
    <mergeCell ref="B6517:C6517"/>
    <mergeCell ref="D6517:F6517"/>
    <mergeCell ref="H6517:I6517"/>
    <mergeCell ref="J6517:K6517"/>
    <mergeCell ref="B6518:C6518"/>
    <mergeCell ref="D6518:F6518"/>
    <mergeCell ref="H6518:I6518"/>
    <mergeCell ref="J6518:K6518"/>
    <mergeCell ref="H6519:K6519"/>
    <mergeCell ref="H6520:K6520"/>
    <mergeCell ref="H6522:L6522"/>
    <mergeCell ref="A6523:L6523"/>
    <mergeCell ref="A6524:C6524"/>
    <mergeCell ref="D6524:F6524"/>
    <mergeCell ref="H6524:I6524"/>
    <mergeCell ref="J6524:K6524"/>
    <mergeCell ref="B6525:C6525"/>
    <mergeCell ref="D6525:F6525"/>
    <mergeCell ref="H6525:I6525"/>
    <mergeCell ref="J6525:K6525"/>
    <mergeCell ref="H6526:K6526"/>
    <mergeCell ref="A6527:C6527"/>
    <mergeCell ref="D6527:F6527"/>
    <mergeCell ref="H6527:I6527"/>
    <mergeCell ref="J6527:K6527"/>
    <mergeCell ref="B6528:C6528"/>
    <mergeCell ref="D6528:F6528"/>
    <mergeCell ref="H6528:I6528"/>
    <mergeCell ref="J6528:K6528"/>
    <mergeCell ref="B6529:C6529"/>
    <mergeCell ref="D6529:F6529"/>
    <mergeCell ref="H6529:I6529"/>
    <mergeCell ref="J6529:K6529"/>
    <mergeCell ref="H6530:K6530"/>
    <mergeCell ref="H6531:K6531"/>
    <mergeCell ref="H6532:L6532"/>
    <mergeCell ref="A6533:L6533"/>
    <mergeCell ref="A6534:C6534"/>
    <mergeCell ref="D6534:F6534"/>
    <mergeCell ref="H6534:I6534"/>
    <mergeCell ref="J6534:K6534"/>
    <mergeCell ref="B6535:C6535"/>
    <mergeCell ref="D6535:F6535"/>
    <mergeCell ref="H6535:I6535"/>
    <mergeCell ref="J6535:K6535"/>
    <mergeCell ref="B6536:C6536"/>
    <mergeCell ref="D6536:F6536"/>
    <mergeCell ref="H6536:I6536"/>
    <mergeCell ref="J6536:K6536"/>
    <mergeCell ref="H6537:K6537"/>
    <mergeCell ref="A6538:C6538"/>
    <mergeCell ref="D6538:F6538"/>
    <mergeCell ref="H6538:I6538"/>
    <mergeCell ref="J6538:K6538"/>
    <mergeCell ref="B6539:C6539"/>
    <mergeCell ref="D6539:F6539"/>
    <mergeCell ref="H6539:I6539"/>
    <mergeCell ref="J6539:K6539"/>
    <mergeCell ref="B6540:C6540"/>
    <mergeCell ref="D6540:F6540"/>
    <mergeCell ref="H6540:I6540"/>
    <mergeCell ref="J6540:K6540"/>
    <mergeCell ref="H6541:K6541"/>
    <mergeCell ref="H6542:K6542"/>
    <mergeCell ref="H6544:L6544"/>
    <mergeCell ref="A6545:L6545"/>
    <mergeCell ref="A6546:C6546"/>
    <mergeCell ref="D6546:F6546"/>
    <mergeCell ref="H6546:I6546"/>
    <mergeCell ref="J6546:K6546"/>
    <mergeCell ref="B6547:C6547"/>
    <mergeCell ref="D6547:F6547"/>
    <mergeCell ref="H6547:I6547"/>
    <mergeCell ref="J6547:K6547"/>
    <mergeCell ref="B6548:C6548"/>
    <mergeCell ref="D6548:F6548"/>
    <mergeCell ref="H6548:I6548"/>
    <mergeCell ref="J6548:K6548"/>
    <mergeCell ref="H6549:K6549"/>
    <mergeCell ref="A6550:C6550"/>
    <mergeCell ref="D6550:F6550"/>
    <mergeCell ref="H6550:I6550"/>
    <mergeCell ref="J6550:K6550"/>
    <mergeCell ref="B6551:C6551"/>
    <mergeCell ref="D6551:F6551"/>
    <mergeCell ref="H6551:I6551"/>
    <mergeCell ref="J6551:K6551"/>
    <mergeCell ref="B6552:C6552"/>
    <mergeCell ref="D6552:F6552"/>
    <mergeCell ref="H6552:I6552"/>
    <mergeCell ref="J6552:K6552"/>
    <mergeCell ref="H6553:K6553"/>
    <mergeCell ref="H6554:K6554"/>
    <mergeCell ref="H6556:L6556"/>
    <mergeCell ref="A6557:L6557"/>
    <mergeCell ref="A6558:C6558"/>
    <mergeCell ref="D6558:F6558"/>
    <mergeCell ref="H6558:I6558"/>
    <mergeCell ref="J6558:K6558"/>
    <mergeCell ref="B6559:C6559"/>
    <mergeCell ref="D6559:F6559"/>
    <mergeCell ref="H6559:I6559"/>
    <mergeCell ref="J6559:K6559"/>
    <mergeCell ref="H6560:K6560"/>
    <mergeCell ref="A6561:C6561"/>
    <mergeCell ref="D6561:F6561"/>
    <mergeCell ref="H6561:I6561"/>
    <mergeCell ref="J6561:K6561"/>
    <mergeCell ref="B6562:C6562"/>
    <mergeCell ref="D6562:F6562"/>
    <mergeCell ref="H6562:I6562"/>
    <mergeCell ref="J6562:K6562"/>
    <mergeCell ref="B6563:C6563"/>
    <mergeCell ref="D6563:F6563"/>
    <mergeCell ref="H6563:I6563"/>
    <mergeCell ref="J6563:K6563"/>
    <mergeCell ref="H6564:K6564"/>
    <mergeCell ref="H6565:K6565"/>
    <mergeCell ref="H6567:L6567"/>
    <mergeCell ref="A6568:L6568"/>
    <mergeCell ref="A6569:C6569"/>
    <mergeCell ref="D6569:F6569"/>
    <mergeCell ref="H6569:I6569"/>
    <mergeCell ref="J6569:K6569"/>
    <mergeCell ref="B6570:C6570"/>
    <mergeCell ref="D6570:F6570"/>
    <mergeCell ref="H6570:I6570"/>
    <mergeCell ref="J6570:K6570"/>
    <mergeCell ref="H6571:K6571"/>
    <mergeCell ref="A6572:C6572"/>
    <mergeCell ref="D6572:F6572"/>
    <mergeCell ref="H6572:I6572"/>
    <mergeCell ref="J6572:K6572"/>
    <mergeCell ref="B6573:C6573"/>
    <mergeCell ref="D6573:F6573"/>
    <mergeCell ref="H6573:I6573"/>
    <mergeCell ref="J6573:K6573"/>
    <mergeCell ref="B6574:C6574"/>
    <mergeCell ref="D6574:F6574"/>
    <mergeCell ref="H6574:I6574"/>
    <mergeCell ref="J6574:K6574"/>
    <mergeCell ref="H6575:K6575"/>
    <mergeCell ref="H6576:K6576"/>
    <mergeCell ref="H6577:L6577"/>
    <mergeCell ref="A6578:L6578"/>
    <mergeCell ref="A6579:C6579"/>
    <mergeCell ref="D6579:F6579"/>
    <mergeCell ref="H6579:I6579"/>
    <mergeCell ref="J6579:K6579"/>
    <mergeCell ref="B6580:C6580"/>
    <mergeCell ref="D6580:F6580"/>
    <mergeCell ref="H6580:I6580"/>
    <mergeCell ref="J6580:K6580"/>
    <mergeCell ref="H6581:K6581"/>
    <mergeCell ref="A6582:C6582"/>
    <mergeCell ref="D6582:F6582"/>
    <mergeCell ref="H6582:I6582"/>
    <mergeCell ref="J6582:K6582"/>
    <mergeCell ref="B6583:C6583"/>
    <mergeCell ref="D6583:F6583"/>
    <mergeCell ref="H6583:I6583"/>
    <mergeCell ref="J6583:K6583"/>
    <mergeCell ref="B6584:C6584"/>
    <mergeCell ref="D6584:F6584"/>
    <mergeCell ref="H6584:I6584"/>
    <mergeCell ref="J6584:K6584"/>
    <mergeCell ref="H6585:K6585"/>
    <mergeCell ref="H6586:K6586"/>
    <mergeCell ref="H6588:L6588"/>
    <mergeCell ref="A6589:L6589"/>
    <mergeCell ref="A6590:C6590"/>
    <mergeCell ref="D6590:F6590"/>
    <mergeCell ref="H6590:I6590"/>
    <mergeCell ref="J6590:K6590"/>
    <mergeCell ref="B6591:C6591"/>
    <mergeCell ref="D6591:F6591"/>
    <mergeCell ref="H6591:I6591"/>
    <mergeCell ref="J6591:K6591"/>
    <mergeCell ref="H6592:K6592"/>
    <mergeCell ref="A6593:C6593"/>
    <mergeCell ref="D6593:F6593"/>
    <mergeCell ref="H6593:I6593"/>
    <mergeCell ref="J6593:K6593"/>
    <mergeCell ref="B6594:C6594"/>
    <mergeCell ref="D6594:F6594"/>
    <mergeCell ref="H6594:I6594"/>
    <mergeCell ref="J6594:K6594"/>
    <mergeCell ref="B6595:C6595"/>
    <mergeCell ref="D6595:F6595"/>
    <mergeCell ref="H6595:I6595"/>
    <mergeCell ref="J6595:K6595"/>
    <mergeCell ref="H6596:K6596"/>
    <mergeCell ref="A6597:D6597"/>
    <mergeCell ref="H6597:K6597"/>
    <mergeCell ref="H6598:L6598"/>
    <mergeCell ref="A6599:L6599"/>
    <mergeCell ref="A6600:C6600"/>
    <mergeCell ref="D6600:F6600"/>
    <mergeCell ref="H6600:I6600"/>
    <mergeCell ref="J6600:K6600"/>
    <mergeCell ref="B6601:C6601"/>
    <mergeCell ref="D6601:F6601"/>
    <mergeCell ref="H6601:I6601"/>
    <mergeCell ref="J6601:K6601"/>
    <mergeCell ref="H6602:K6602"/>
    <mergeCell ref="A6603:C6603"/>
    <mergeCell ref="D6603:F6603"/>
    <mergeCell ref="H6603:I6603"/>
    <mergeCell ref="J6603:K6603"/>
    <mergeCell ref="B6604:C6604"/>
    <mergeCell ref="D6604:F6604"/>
    <mergeCell ref="H6604:I6604"/>
    <mergeCell ref="J6604:K6604"/>
    <mergeCell ref="B6605:C6605"/>
    <mergeCell ref="D6605:F6605"/>
    <mergeCell ref="H6605:I6605"/>
    <mergeCell ref="J6605:K6605"/>
    <mergeCell ref="H6606:K6606"/>
    <mergeCell ref="H6607:K6607"/>
    <mergeCell ref="H6609:L6609"/>
    <mergeCell ref="A6610:L6610"/>
    <mergeCell ref="A6611:C6611"/>
    <mergeCell ref="D6611:F6611"/>
    <mergeCell ref="H6611:I6611"/>
    <mergeCell ref="J6611:K6611"/>
    <mergeCell ref="B6612:C6612"/>
    <mergeCell ref="D6612:F6612"/>
    <mergeCell ref="H6612:I6612"/>
    <mergeCell ref="J6612:K6612"/>
    <mergeCell ref="B6613:C6613"/>
    <mergeCell ref="D6613:F6613"/>
    <mergeCell ref="H6613:I6613"/>
    <mergeCell ref="J6613:K6613"/>
    <mergeCell ref="B6614:C6614"/>
    <mergeCell ref="D6614:F6614"/>
    <mergeCell ref="H6614:I6614"/>
    <mergeCell ref="J6614:K6614"/>
    <mergeCell ref="H6615:K6615"/>
    <mergeCell ref="A6616:C6616"/>
    <mergeCell ref="D6616:F6616"/>
    <mergeCell ref="H6616:I6616"/>
    <mergeCell ref="J6616:K6616"/>
    <mergeCell ref="B6617:C6617"/>
    <mergeCell ref="D6617:F6617"/>
    <mergeCell ref="H6617:I6617"/>
    <mergeCell ref="J6617:K6617"/>
    <mergeCell ref="B6618:C6618"/>
    <mergeCell ref="D6618:F6618"/>
    <mergeCell ref="H6618:I6618"/>
    <mergeCell ref="J6618:K6618"/>
    <mergeCell ref="H6619:K6619"/>
    <mergeCell ref="A6620:D6620"/>
    <mergeCell ref="H6620:K6620"/>
    <mergeCell ref="H6621:L6621"/>
    <mergeCell ref="A6622:L6622"/>
    <mergeCell ref="A6623:C6623"/>
    <mergeCell ref="D6623:F6623"/>
    <mergeCell ref="H6623:I6623"/>
    <mergeCell ref="J6623:K6623"/>
    <mergeCell ref="B6624:C6624"/>
    <mergeCell ref="D6624:F6624"/>
    <mergeCell ref="H6624:I6624"/>
    <mergeCell ref="J6624:K6624"/>
    <mergeCell ref="B6625:C6625"/>
    <mergeCell ref="D6625:F6625"/>
    <mergeCell ref="H6625:I6625"/>
    <mergeCell ref="J6625:K6625"/>
    <mergeCell ref="B6626:C6626"/>
    <mergeCell ref="D6626:F6626"/>
    <mergeCell ref="H6626:I6626"/>
    <mergeCell ref="J6626:K6626"/>
    <mergeCell ref="B6627:C6627"/>
    <mergeCell ref="D6627:F6627"/>
    <mergeCell ref="H6627:I6627"/>
    <mergeCell ref="J6627:K6627"/>
    <mergeCell ref="B6628:C6628"/>
    <mergeCell ref="D6628:F6628"/>
    <mergeCell ref="H6628:I6628"/>
    <mergeCell ref="J6628:K6628"/>
    <mergeCell ref="H6629:K6629"/>
    <mergeCell ref="A6630:C6630"/>
    <mergeCell ref="D6630:F6630"/>
    <mergeCell ref="H6630:I6630"/>
    <mergeCell ref="J6630:K6630"/>
    <mergeCell ref="B6631:C6631"/>
    <mergeCell ref="D6631:F6631"/>
    <mergeCell ref="H6631:I6631"/>
    <mergeCell ref="J6631:K6631"/>
    <mergeCell ref="B6632:C6632"/>
    <mergeCell ref="D6632:F6632"/>
    <mergeCell ref="H6632:I6632"/>
    <mergeCell ref="J6632:K6632"/>
    <mergeCell ref="H6633:K6633"/>
    <mergeCell ref="A6634:C6634"/>
    <mergeCell ref="D6634:F6634"/>
    <mergeCell ref="H6634:I6634"/>
    <mergeCell ref="J6634:K6634"/>
    <mergeCell ref="B6635:C6635"/>
    <mergeCell ref="D6635:F6635"/>
    <mergeCell ref="H6635:I6635"/>
    <mergeCell ref="J6635:K6635"/>
    <mergeCell ref="B6636:C6636"/>
    <mergeCell ref="D6636:F6636"/>
    <mergeCell ref="H6636:I6636"/>
    <mergeCell ref="J6636:K6636"/>
    <mergeCell ref="B6637:C6637"/>
    <mergeCell ref="D6637:F6637"/>
    <mergeCell ref="H6637:I6637"/>
    <mergeCell ref="J6637:K6637"/>
    <mergeCell ref="H6638:K6638"/>
    <mergeCell ref="A6639:D6639"/>
    <mergeCell ref="H6639:K6639"/>
    <mergeCell ref="H6640:L6640"/>
    <mergeCell ref="A6641:L6641"/>
    <mergeCell ref="A6642:C6642"/>
    <mergeCell ref="D6642:F6642"/>
    <mergeCell ref="H6642:I6642"/>
    <mergeCell ref="J6642:K6642"/>
    <mergeCell ref="B6643:C6643"/>
    <mergeCell ref="D6643:F6643"/>
    <mergeCell ref="H6643:I6643"/>
    <mergeCell ref="J6643:K6643"/>
    <mergeCell ref="B6644:C6644"/>
    <mergeCell ref="D6644:F6644"/>
    <mergeCell ref="H6644:I6644"/>
    <mergeCell ref="J6644:K6644"/>
    <mergeCell ref="B6645:C6645"/>
    <mergeCell ref="D6645:F6645"/>
    <mergeCell ref="H6645:I6645"/>
    <mergeCell ref="J6645:K6645"/>
    <mergeCell ref="B6646:C6646"/>
    <mergeCell ref="D6646:F6646"/>
    <mergeCell ref="H6646:I6646"/>
    <mergeCell ref="J6646:K6646"/>
    <mergeCell ref="B6647:C6647"/>
    <mergeCell ref="D6647:F6647"/>
    <mergeCell ref="H6647:I6647"/>
    <mergeCell ref="J6647:K6647"/>
    <mergeCell ref="H6648:K6648"/>
    <mergeCell ref="A6649:C6649"/>
    <mergeCell ref="D6649:F6649"/>
    <mergeCell ref="H6649:I6649"/>
    <mergeCell ref="J6649:K6649"/>
    <mergeCell ref="B6650:C6650"/>
    <mergeCell ref="D6650:F6650"/>
    <mergeCell ref="H6650:I6650"/>
    <mergeCell ref="J6650:K6650"/>
    <mergeCell ref="B6651:C6651"/>
    <mergeCell ref="D6651:F6651"/>
    <mergeCell ref="H6651:I6651"/>
    <mergeCell ref="J6651:K6651"/>
    <mergeCell ref="H6652:K6652"/>
    <mergeCell ref="A6653:C6653"/>
    <mergeCell ref="D6653:F6653"/>
    <mergeCell ref="H6653:I6653"/>
    <mergeCell ref="J6653:K6653"/>
    <mergeCell ref="B6654:C6654"/>
    <mergeCell ref="D6654:F6654"/>
    <mergeCell ref="H6654:I6654"/>
    <mergeCell ref="J6654:K6654"/>
    <mergeCell ref="B6655:C6655"/>
    <mergeCell ref="D6655:F6655"/>
    <mergeCell ref="H6655:I6655"/>
    <mergeCell ref="J6655:K6655"/>
    <mergeCell ref="B6656:C6656"/>
    <mergeCell ref="D6656:F6656"/>
    <mergeCell ref="H6656:I6656"/>
    <mergeCell ref="J6656:K6656"/>
    <mergeCell ref="H6657:K6657"/>
    <mergeCell ref="A6658:D6658"/>
    <mergeCell ref="H6658:K6658"/>
    <mergeCell ref="H6659:L6659"/>
    <mergeCell ref="A6660:L6660"/>
    <mergeCell ref="A6661:C6661"/>
    <mergeCell ref="D6661:F6661"/>
    <mergeCell ref="H6661:I6661"/>
    <mergeCell ref="J6661:K6661"/>
    <mergeCell ref="B6662:C6662"/>
    <mergeCell ref="D6662:F6662"/>
    <mergeCell ref="H6662:I6662"/>
    <mergeCell ref="J6662:K6662"/>
    <mergeCell ref="B6663:C6663"/>
    <mergeCell ref="D6663:F6663"/>
    <mergeCell ref="H6663:I6663"/>
    <mergeCell ref="J6663:K6663"/>
    <mergeCell ref="B6664:C6664"/>
    <mergeCell ref="D6664:F6664"/>
    <mergeCell ref="H6664:I6664"/>
    <mergeCell ref="J6664:K6664"/>
    <mergeCell ref="B6665:C6665"/>
    <mergeCell ref="D6665:F6665"/>
    <mergeCell ref="H6665:I6665"/>
    <mergeCell ref="J6665:K6665"/>
    <mergeCell ref="H6666:K6666"/>
    <mergeCell ref="A6667:C6667"/>
    <mergeCell ref="D6667:F6667"/>
    <mergeCell ref="H6667:I6667"/>
    <mergeCell ref="J6667:K6667"/>
    <mergeCell ref="B6668:C6668"/>
    <mergeCell ref="D6668:F6668"/>
    <mergeCell ref="H6668:I6668"/>
    <mergeCell ref="J6668:K6668"/>
    <mergeCell ref="B6669:C6669"/>
    <mergeCell ref="D6669:F6669"/>
    <mergeCell ref="H6669:I6669"/>
    <mergeCell ref="J6669:K6669"/>
    <mergeCell ref="H6670:K6670"/>
    <mergeCell ref="A6671:C6671"/>
    <mergeCell ref="D6671:F6671"/>
    <mergeCell ref="H6671:I6671"/>
    <mergeCell ref="J6671:K6671"/>
    <mergeCell ref="B6672:C6672"/>
    <mergeCell ref="D6672:F6672"/>
    <mergeCell ref="H6672:I6672"/>
    <mergeCell ref="J6672:K6672"/>
    <mergeCell ref="B6673:C6673"/>
    <mergeCell ref="D6673:F6673"/>
    <mergeCell ref="H6673:I6673"/>
    <mergeCell ref="J6673:K6673"/>
    <mergeCell ref="B6674:C6674"/>
    <mergeCell ref="D6674:F6674"/>
    <mergeCell ref="H6674:I6674"/>
    <mergeCell ref="J6674:K6674"/>
    <mergeCell ref="H6675:K6675"/>
    <mergeCell ref="A6676:D6676"/>
    <mergeCell ref="H6676:K6676"/>
    <mergeCell ref="H6677:L6677"/>
    <mergeCell ref="A6678:L6678"/>
    <mergeCell ref="A6679:C6679"/>
    <mergeCell ref="D6679:F6679"/>
    <mergeCell ref="H6679:I6679"/>
    <mergeCell ref="J6679:K6679"/>
    <mergeCell ref="B6680:C6680"/>
    <mergeCell ref="D6680:F6680"/>
    <mergeCell ref="H6680:I6680"/>
    <mergeCell ref="J6680:K6680"/>
    <mergeCell ref="B6681:C6681"/>
    <mergeCell ref="D6681:F6681"/>
    <mergeCell ref="H6681:I6681"/>
    <mergeCell ref="J6681:K6681"/>
    <mergeCell ref="B6682:C6682"/>
    <mergeCell ref="D6682:F6682"/>
    <mergeCell ref="H6682:I6682"/>
    <mergeCell ref="J6682:K6682"/>
    <mergeCell ref="B6683:C6683"/>
    <mergeCell ref="D6683:F6683"/>
    <mergeCell ref="H6683:I6683"/>
    <mergeCell ref="J6683:K6683"/>
    <mergeCell ref="B6684:C6684"/>
    <mergeCell ref="D6684:F6684"/>
    <mergeCell ref="H6684:I6684"/>
    <mergeCell ref="J6684:K6684"/>
    <mergeCell ref="H6685:K6685"/>
    <mergeCell ref="A6686:C6686"/>
    <mergeCell ref="D6686:F6686"/>
    <mergeCell ref="H6686:I6686"/>
    <mergeCell ref="J6686:K6686"/>
    <mergeCell ref="B6687:C6687"/>
    <mergeCell ref="D6687:F6687"/>
    <mergeCell ref="H6687:I6687"/>
    <mergeCell ref="J6687:K6687"/>
    <mergeCell ref="B6688:C6688"/>
    <mergeCell ref="D6688:F6688"/>
    <mergeCell ref="H6688:I6688"/>
    <mergeCell ref="J6688:K6688"/>
    <mergeCell ref="H6689:K6689"/>
    <mergeCell ref="A6690:C6690"/>
    <mergeCell ref="D6690:F6690"/>
    <mergeCell ref="H6690:I6690"/>
    <mergeCell ref="J6690:K6690"/>
    <mergeCell ref="B6691:C6691"/>
    <mergeCell ref="D6691:F6691"/>
    <mergeCell ref="H6691:I6691"/>
    <mergeCell ref="J6691:K6691"/>
    <mergeCell ref="H6692:K6692"/>
    <mergeCell ref="A6693:D6693"/>
    <mergeCell ref="H6693:K6693"/>
    <mergeCell ref="H6694:L6694"/>
    <mergeCell ref="A6695:L6695"/>
    <mergeCell ref="A6696:C6696"/>
    <mergeCell ref="D6696:F6696"/>
    <mergeCell ref="H6696:I6696"/>
    <mergeCell ref="J6696:K6696"/>
    <mergeCell ref="B6697:C6697"/>
    <mergeCell ref="D6697:F6697"/>
    <mergeCell ref="H6697:I6697"/>
    <mergeCell ref="J6697:K6697"/>
    <mergeCell ref="B6698:C6698"/>
    <mergeCell ref="D6698:F6698"/>
    <mergeCell ref="H6698:I6698"/>
    <mergeCell ref="J6698:K6698"/>
    <mergeCell ref="B6699:C6699"/>
    <mergeCell ref="D6699:F6699"/>
    <mergeCell ref="H6699:I6699"/>
    <mergeCell ref="J6699:K6699"/>
    <mergeCell ref="B6700:C6700"/>
    <mergeCell ref="D6700:F6700"/>
    <mergeCell ref="H6700:I6700"/>
    <mergeCell ref="J6700:K6700"/>
    <mergeCell ref="H6701:K6701"/>
    <mergeCell ref="A6702:C6702"/>
    <mergeCell ref="D6702:F6702"/>
    <mergeCell ref="H6702:I6702"/>
    <mergeCell ref="J6702:K6702"/>
    <mergeCell ref="B6703:C6703"/>
    <mergeCell ref="D6703:F6703"/>
    <mergeCell ref="H6703:I6703"/>
    <mergeCell ref="J6703:K6703"/>
    <mergeCell ref="B6704:C6704"/>
    <mergeCell ref="D6704:F6704"/>
    <mergeCell ref="H6704:I6704"/>
    <mergeCell ref="J6704:K6704"/>
    <mergeCell ref="H6705:K6705"/>
    <mergeCell ref="A6706:C6706"/>
    <mergeCell ref="D6706:F6706"/>
    <mergeCell ref="H6706:I6706"/>
    <mergeCell ref="J6706:K6706"/>
    <mergeCell ref="B6707:C6707"/>
    <mergeCell ref="D6707:F6707"/>
    <mergeCell ref="H6707:I6707"/>
    <mergeCell ref="J6707:K6707"/>
    <mergeCell ref="B6708:C6708"/>
    <mergeCell ref="D6708:F6708"/>
    <mergeCell ref="H6708:I6708"/>
    <mergeCell ref="J6708:K6708"/>
    <mergeCell ref="B6709:C6709"/>
    <mergeCell ref="D6709:F6709"/>
    <mergeCell ref="H6709:I6709"/>
    <mergeCell ref="J6709:K6709"/>
    <mergeCell ref="H6710:K6710"/>
    <mergeCell ref="A6711:D6711"/>
    <mergeCell ref="H6711:K6711"/>
    <mergeCell ref="H6712:L6712"/>
    <mergeCell ref="A6713:L6713"/>
    <mergeCell ref="A6714:C6714"/>
    <mergeCell ref="D6714:F6714"/>
    <mergeCell ref="H6714:I6714"/>
    <mergeCell ref="J6714:K6714"/>
    <mergeCell ref="B6715:C6715"/>
    <mergeCell ref="D6715:F6715"/>
    <mergeCell ref="H6715:I6715"/>
    <mergeCell ref="J6715:K6715"/>
    <mergeCell ref="B6716:C6716"/>
    <mergeCell ref="D6716:F6716"/>
    <mergeCell ref="H6716:I6716"/>
    <mergeCell ref="J6716:K6716"/>
    <mergeCell ref="B6717:C6717"/>
    <mergeCell ref="D6717:F6717"/>
    <mergeCell ref="H6717:I6717"/>
    <mergeCell ref="J6717:K6717"/>
    <mergeCell ref="B6718:C6718"/>
    <mergeCell ref="D6718:F6718"/>
    <mergeCell ref="H6718:I6718"/>
    <mergeCell ref="J6718:K6718"/>
    <mergeCell ref="B6719:C6719"/>
    <mergeCell ref="D6719:F6719"/>
    <mergeCell ref="H6719:I6719"/>
    <mergeCell ref="J6719:K6719"/>
    <mergeCell ref="H6720:K6720"/>
    <mergeCell ref="A6721:C6721"/>
    <mergeCell ref="D6721:F6721"/>
    <mergeCell ref="H6721:I6721"/>
    <mergeCell ref="J6721:K6721"/>
    <mergeCell ref="B6722:C6722"/>
    <mergeCell ref="D6722:F6722"/>
    <mergeCell ref="H6722:I6722"/>
    <mergeCell ref="J6722:K6722"/>
    <mergeCell ref="B6723:C6723"/>
    <mergeCell ref="D6723:F6723"/>
    <mergeCell ref="H6723:I6723"/>
    <mergeCell ref="J6723:K6723"/>
    <mergeCell ref="H6724:K6724"/>
    <mergeCell ref="A6725:C6725"/>
    <mergeCell ref="D6725:F6725"/>
    <mergeCell ref="H6725:I6725"/>
    <mergeCell ref="J6725:K6725"/>
    <mergeCell ref="B6726:C6726"/>
    <mergeCell ref="D6726:F6726"/>
    <mergeCell ref="H6726:I6726"/>
    <mergeCell ref="J6726:K6726"/>
    <mergeCell ref="H6727:K6727"/>
    <mergeCell ref="A6728:D6728"/>
    <mergeCell ref="H6728:K6728"/>
    <mergeCell ref="H6729:L6729"/>
    <mergeCell ref="A6730:L6730"/>
    <mergeCell ref="A6731:C6731"/>
    <mergeCell ref="D6731:F6731"/>
    <mergeCell ref="H6731:I6731"/>
    <mergeCell ref="J6731:K6731"/>
    <mergeCell ref="B6732:C6732"/>
    <mergeCell ref="D6732:F6732"/>
    <mergeCell ref="H6732:I6732"/>
    <mergeCell ref="J6732:K6732"/>
    <mergeCell ref="B6733:C6733"/>
    <mergeCell ref="D6733:F6733"/>
    <mergeCell ref="H6733:I6733"/>
    <mergeCell ref="J6733:K6733"/>
    <mergeCell ref="H6734:K6734"/>
    <mergeCell ref="A6735:C6735"/>
    <mergeCell ref="D6735:F6735"/>
    <mergeCell ref="H6735:I6735"/>
    <mergeCell ref="J6735:K6735"/>
    <mergeCell ref="B6736:C6736"/>
    <mergeCell ref="D6736:F6736"/>
    <mergeCell ref="H6736:I6736"/>
    <mergeCell ref="J6736:K6736"/>
    <mergeCell ref="B6737:C6737"/>
    <mergeCell ref="D6737:F6737"/>
    <mergeCell ref="H6737:I6737"/>
    <mergeCell ref="J6737:K6737"/>
    <mergeCell ref="H6738:K6738"/>
    <mergeCell ref="H6739:K6739"/>
    <mergeCell ref="H6740:L6740"/>
    <mergeCell ref="A6741:L6741"/>
    <mergeCell ref="A6742:C6742"/>
    <mergeCell ref="D6742:F6742"/>
    <mergeCell ref="H6742:I6742"/>
    <mergeCell ref="J6742:K6742"/>
    <mergeCell ref="B6743:C6743"/>
    <mergeCell ref="D6743:F6743"/>
    <mergeCell ref="H6743:I6743"/>
    <mergeCell ref="J6743:K6743"/>
    <mergeCell ref="H6744:K6744"/>
    <mergeCell ref="A6745:C6745"/>
    <mergeCell ref="D6745:F6745"/>
    <mergeCell ref="H6745:I6745"/>
    <mergeCell ref="J6745:K6745"/>
    <mergeCell ref="B6746:C6746"/>
    <mergeCell ref="D6746:F6746"/>
    <mergeCell ref="H6746:I6746"/>
    <mergeCell ref="J6746:K6746"/>
    <mergeCell ref="B6747:C6747"/>
    <mergeCell ref="D6747:F6747"/>
    <mergeCell ref="H6747:I6747"/>
    <mergeCell ref="J6747:K6747"/>
    <mergeCell ref="H6748:K6748"/>
    <mergeCell ref="H6749:K6749"/>
    <mergeCell ref="H6750:L6750"/>
    <mergeCell ref="A6751:L6751"/>
    <mergeCell ref="A6752:C6752"/>
    <mergeCell ref="D6752:F6752"/>
    <mergeCell ref="H6752:I6752"/>
    <mergeCell ref="J6752:K6752"/>
    <mergeCell ref="B6753:C6753"/>
    <mergeCell ref="D6753:F6753"/>
    <mergeCell ref="H6753:I6753"/>
    <mergeCell ref="J6753:K6753"/>
    <mergeCell ref="H6754:K6754"/>
    <mergeCell ref="A6755:C6755"/>
    <mergeCell ref="D6755:F6755"/>
    <mergeCell ref="H6755:I6755"/>
    <mergeCell ref="J6755:K6755"/>
    <mergeCell ref="B6756:C6756"/>
    <mergeCell ref="D6756:F6756"/>
    <mergeCell ref="H6756:I6756"/>
    <mergeCell ref="J6756:K6756"/>
    <mergeCell ref="B6757:C6757"/>
    <mergeCell ref="D6757:F6757"/>
    <mergeCell ref="H6757:I6757"/>
    <mergeCell ref="J6757:K6757"/>
    <mergeCell ref="H6758:K6758"/>
    <mergeCell ref="H6759:K6759"/>
    <mergeCell ref="H6760:L6760"/>
    <mergeCell ref="A6761:L6761"/>
    <mergeCell ref="A6762:C6762"/>
    <mergeCell ref="D6762:F6762"/>
    <mergeCell ref="H6762:I6762"/>
    <mergeCell ref="J6762:K6762"/>
    <mergeCell ref="B6763:C6763"/>
    <mergeCell ref="D6763:F6763"/>
    <mergeCell ref="H6763:I6763"/>
    <mergeCell ref="J6763:K6763"/>
    <mergeCell ref="H6764:K6764"/>
    <mergeCell ref="A6765:C6765"/>
    <mergeCell ref="D6765:F6765"/>
    <mergeCell ref="H6765:I6765"/>
    <mergeCell ref="J6765:K6765"/>
    <mergeCell ref="B6766:C6766"/>
    <mergeCell ref="D6766:F6766"/>
    <mergeCell ref="H6766:I6766"/>
    <mergeCell ref="J6766:K6766"/>
    <mergeCell ref="B6767:C6767"/>
    <mergeCell ref="D6767:F6767"/>
    <mergeCell ref="H6767:I6767"/>
    <mergeCell ref="J6767:K6767"/>
    <mergeCell ref="H6768:K6768"/>
    <mergeCell ref="H6769:K6769"/>
    <mergeCell ref="H6770:L6770"/>
    <mergeCell ref="A6771:L6771"/>
    <mergeCell ref="A6772:C6772"/>
    <mergeCell ref="D6772:F6772"/>
    <mergeCell ref="H6772:I6772"/>
    <mergeCell ref="J6772:K6772"/>
    <mergeCell ref="B6773:C6773"/>
    <mergeCell ref="D6773:F6773"/>
    <mergeCell ref="H6773:I6773"/>
    <mergeCell ref="J6773:K6773"/>
    <mergeCell ref="H6774:K6774"/>
    <mergeCell ref="A6775:C6775"/>
    <mergeCell ref="D6775:F6775"/>
    <mergeCell ref="H6775:I6775"/>
    <mergeCell ref="J6775:K6775"/>
    <mergeCell ref="B6776:C6776"/>
    <mergeCell ref="D6776:F6776"/>
    <mergeCell ref="H6776:I6776"/>
    <mergeCell ref="J6776:K6776"/>
    <mergeCell ref="H6777:K6777"/>
    <mergeCell ref="H6778:K6778"/>
    <mergeCell ref="H6779:L6779"/>
    <mergeCell ref="A6780:L6780"/>
    <mergeCell ref="A6781:C6781"/>
    <mergeCell ref="D6781:F6781"/>
    <mergeCell ref="H6781:I6781"/>
    <mergeCell ref="J6781:K6781"/>
    <mergeCell ref="B6782:C6782"/>
    <mergeCell ref="D6782:F6782"/>
    <mergeCell ref="H6782:I6782"/>
    <mergeCell ref="J6782:K6782"/>
    <mergeCell ref="H6783:K6783"/>
    <mergeCell ref="A6784:C6784"/>
    <mergeCell ref="D6784:F6784"/>
    <mergeCell ref="H6784:I6784"/>
    <mergeCell ref="J6784:K6784"/>
    <mergeCell ref="B6785:C6785"/>
    <mergeCell ref="D6785:F6785"/>
    <mergeCell ref="H6785:I6785"/>
    <mergeCell ref="J6785:K6785"/>
    <mergeCell ref="H6786:K6786"/>
    <mergeCell ref="H6787:K6787"/>
    <mergeCell ref="H6788:L6788"/>
    <mergeCell ref="A6789:L6789"/>
    <mergeCell ref="A6790:C6790"/>
    <mergeCell ref="D6790:F6790"/>
    <mergeCell ref="H6790:I6790"/>
    <mergeCell ref="J6790:K6790"/>
    <mergeCell ref="B6791:C6791"/>
    <mergeCell ref="D6791:F6791"/>
    <mergeCell ref="H6791:I6791"/>
    <mergeCell ref="J6791:K6791"/>
    <mergeCell ref="B6792:C6792"/>
    <mergeCell ref="D6792:F6792"/>
    <mergeCell ref="H6792:I6792"/>
    <mergeCell ref="J6792:K6792"/>
    <mergeCell ref="B6793:C6793"/>
    <mergeCell ref="D6793:F6793"/>
    <mergeCell ref="H6793:I6793"/>
    <mergeCell ref="J6793:K6793"/>
    <mergeCell ref="B6794:C6794"/>
    <mergeCell ref="D6794:F6794"/>
    <mergeCell ref="H6794:I6794"/>
    <mergeCell ref="J6794:K6794"/>
    <mergeCell ref="H6795:K6795"/>
    <mergeCell ref="A6796:C6796"/>
    <mergeCell ref="D6796:F6796"/>
    <mergeCell ref="H6796:I6796"/>
    <mergeCell ref="J6796:K6796"/>
    <mergeCell ref="B6797:C6797"/>
    <mergeCell ref="D6797:F6797"/>
    <mergeCell ref="H6797:I6797"/>
    <mergeCell ref="J6797:K6797"/>
    <mergeCell ref="B6798:C6798"/>
    <mergeCell ref="D6798:F6798"/>
    <mergeCell ref="H6798:I6798"/>
    <mergeCell ref="J6798:K6798"/>
    <mergeCell ref="H6799:K6799"/>
    <mergeCell ref="H6800:K6800"/>
    <mergeCell ref="H6802:L6802"/>
    <mergeCell ref="A6803:L6803"/>
    <mergeCell ref="A6804:C6804"/>
    <mergeCell ref="D6804:F6804"/>
    <mergeCell ref="H6804:I6804"/>
    <mergeCell ref="J6804:K6804"/>
    <mergeCell ref="B6805:C6805"/>
    <mergeCell ref="D6805:F6805"/>
    <mergeCell ref="H6805:I6805"/>
    <mergeCell ref="J6805:K6805"/>
    <mergeCell ref="B6806:C6806"/>
    <mergeCell ref="D6806:F6806"/>
    <mergeCell ref="H6806:I6806"/>
    <mergeCell ref="J6806:K6806"/>
    <mergeCell ref="B6807:C6807"/>
    <mergeCell ref="D6807:F6807"/>
    <mergeCell ref="H6807:I6807"/>
    <mergeCell ref="J6807:K6807"/>
    <mergeCell ref="B6808:C6808"/>
    <mergeCell ref="D6808:F6808"/>
    <mergeCell ref="H6808:I6808"/>
    <mergeCell ref="J6808:K6808"/>
    <mergeCell ref="B6809:C6809"/>
    <mergeCell ref="D6809:F6809"/>
    <mergeCell ref="H6809:I6809"/>
    <mergeCell ref="J6809:K6809"/>
    <mergeCell ref="B6810:C6810"/>
    <mergeCell ref="D6810:F6810"/>
    <mergeCell ref="H6810:I6810"/>
    <mergeCell ref="J6810:K6810"/>
    <mergeCell ref="H6811:K6811"/>
    <mergeCell ref="A6812:C6812"/>
    <mergeCell ref="D6812:F6812"/>
    <mergeCell ref="H6812:I6812"/>
    <mergeCell ref="J6812:K6812"/>
    <mergeCell ref="B6813:C6813"/>
    <mergeCell ref="D6813:F6813"/>
    <mergeCell ref="H6813:I6813"/>
    <mergeCell ref="J6813:K6813"/>
    <mergeCell ref="B6814:C6814"/>
    <mergeCell ref="D6814:F6814"/>
    <mergeCell ref="H6814:I6814"/>
    <mergeCell ref="J6814:K6814"/>
    <mergeCell ref="H6815:K6815"/>
    <mergeCell ref="H6816:K6816"/>
    <mergeCell ref="H6817:L6817"/>
    <mergeCell ref="A6818:L6818"/>
    <mergeCell ref="A6819:C6819"/>
    <mergeCell ref="D6819:F6819"/>
    <mergeCell ref="H6819:I6819"/>
    <mergeCell ref="J6819:K6819"/>
    <mergeCell ref="B6820:C6820"/>
    <mergeCell ref="D6820:F6820"/>
    <mergeCell ref="H6820:I6820"/>
    <mergeCell ref="J6820:K6820"/>
    <mergeCell ref="H6821:K6821"/>
    <mergeCell ref="A6822:C6822"/>
    <mergeCell ref="D6822:F6822"/>
    <mergeCell ref="H6822:I6822"/>
    <mergeCell ref="J6822:K6822"/>
    <mergeCell ref="B6823:C6823"/>
    <mergeCell ref="D6823:F6823"/>
    <mergeCell ref="H6823:I6823"/>
    <mergeCell ref="J6823:K6823"/>
    <mergeCell ref="B6824:C6824"/>
    <mergeCell ref="D6824:F6824"/>
    <mergeCell ref="H6824:I6824"/>
    <mergeCell ref="J6824:K6824"/>
    <mergeCell ref="H6825:K6825"/>
    <mergeCell ref="H6826:K6826"/>
    <mergeCell ref="H6828:L6828"/>
    <mergeCell ref="A6829:L6829"/>
    <mergeCell ref="A6830:C6830"/>
    <mergeCell ref="D6830:F6830"/>
    <mergeCell ref="H6830:I6830"/>
    <mergeCell ref="J6830:K6830"/>
    <mergeCell ref="B6831:C6831"/>
    <mergeCell ref="D6831:F6831"/>
    <mergeCell ref="H6831:I6831"/>
    <mergeCell ref="J6831:K6831"/>
    <mergeCell ref="B6832:C6832"/>
    <mergeCell ref="D6832:F6832"/>
    <mergeCell ref="H6832:I6832"/>
    <mergeCell ref="J6832:K6832"/>
    <mergeCell ref="B6833:C6833"/>
    <mergeCell ref="D6833:F6833"/>
    <mergeCell ref="H6833:I6833"/>
    <mergeCell ref="J6833:K6833"/>
    <mergeCell ref="B6834:C6834"/>
    <mergeCell ref="D6834:F6834"/>
    <mergeCell ref="H6834:I6834"/>
    <mergeCell ref="J6834:K6834"/>
    <mergeCell ref="B6835:C6835"/>
    <mergeCell ref="D6835:F6835"/>
    <mergeCell ref="H6835:I6835"/>
    <mergeCell ref="J6835:K6835"/>
    <mergeCell ref="B6836:C6836"/>
    <mergeCell ref="D6836:F6836"/>
    <mergeCell ref="H6836:I6836"/>
    <mergeCell ref="J6836:K6836"/>
    <mergeCell ref="B6837:C6837"/>
    <mergeCell ref="D6837:F6837"/>
    <mergeCell ref="H6837:I6837"/>
    <mergeCell ref="J6837:K6837"/>
    <mergeCell ref="B6838:C6838"/>
    <mergeCell ref="D6838:F6838"/>
    <mergeCell ref="H6838:I6838"/>
    <mergeCell ref="J6838:K6838"/>
    <mergeCell ref="H6839:K6839"/>
    <mergeCell ref="A6840:C6840"/>
    <mergeCell ref="D6840:F6840"/>
    <mergeCell ref="H6840:I6840"/>
    <mergeCell ref="J6840:K6840"/>
    <mergeCell ref="B6841:C6841"/>
    <mergeCell ref="D6841:F6841"/>
    <mergeCell ref="H6841:I6841"/>
    <mergeCell ref="J6841:K6841"/>
    <mergeCell ref="B6842:C6842"/>
    <mergeCell ref="D6842:F6842"/>
    <mergeCell ref="H6842:I6842"/>
    <mergeCell ref="J6842:K6842"/>
    <mergeCell ref="H6843:K6843"/>
    <mergeCell ref="A6844:C6844"/>
    <mergeCell ref="D6844:F6844"/>
    <mergeCell ref="H6844:I6844"/>
    <mergeCell ref="J6844:K6844"/>
    <mergeCell ref="B6845:C6845"/>
    <mergeCell ref="D6845:F6845"/>
    <mergeCell ref="H6845:I6845"/>
    <mergeCell ref="J6845:K6845"/>
    <mergeCell ref="B6846:C6846"/>
    <mergeCell ref="D6846:F6846"/>
    <mergeCell ref="H6846:I6846"/>
    <mergeCell ref="J6846:K6846"/>
    <mergeCell ref="B6847:C6847"/>
    <mergeCell ref="D6847:F6847"/>
    <mergeCell ref="H6847:I6847"/>
    <mergeCell ref="J6847:K6847"/>
    <mergeCell ref="H6848:K6848"/>
    <mergeCell ref="H6849:K6849"/>
    <mergeCell ref="H6851:L6851"/>
    <mergeCell ref="A6852:L6852"/>
    <mergeCell ref="A6853:C6853"/>
    <mergeCell ref="D6853:F6853"/>
    <mergeCell ref="H6853:I6853"/>
    <mergeCell ref="J6853:K6853"/>
    <mergeCell ref="B6854:C6854"/>
    <mergeCell ref="D6854:F6854"/>
    <mergeCell ref="H6854:I6854"/>
    <mergeCell ref="J6854:K6854"/>
    <mergeCell ref="B6855:C6855"/>
    <mergeCell ref="D6855:F6855"/>
    <mergeCell ref="H6855:I6855"/>
    <mergeCell ref="J6855:K6855"/>
    <mergeCell ref="H6856:K6856"/>
    <mergeCell ref="A6857:C6857"/>
    <mergeCell ref="D6857:F6857"/>
    <mergeCell ref="H6857:I6857"/>
    <mergeCell ref="J6857:K6857"/>
    <mergeCell ref="B6858:C6858"/>
    <mergeCell ref="D6858:F6858"/>
    <mergeCell ref="H6858:I6858"/>
    <mergeCell ref="J6858:K6858"/>
    <mergeCell ref="B6859:C6859"/>
    <mergeCell ref="D6859:F6859"/>
    <mergeCell ref="H6859:I6859"/>
    <mergeCell ref="J6859:K6859"/>
    <mergeCell ref="H6860:K6860"/>
    <mergeCell ref="H6861:K6861"/>
    <mergeCell ref="H6863:L6863"/>
    <mergeCell ref="A6864:L6864"/>
    <mergeCell ref="A6865:C6865"/>
    <mergeCell ref="D6865:F6865"/>
    <mergeCell ref="H6865:I6865"/>
    <mergeCell ref="J6865:K6865"/>
    <mergeCell ref="B6866:C6866"/>
    <mergeCell ref="D6866:F6866"/>
    <mergeCell ref="H6866:I6866"/>
    <mergeCell ref="J6866:K6866"/>
    <mergeCell ref="B6867:C6867"/>
    <mergeCell ref="D6867:F6867"/>
    <mergeCell ref="H6867:I6867"/>
    <mergeCell ref="J6867:K6867"/>
    <mergeCell ref="H6868:K6868"/>
    <mergeCell ref="A6869:C6869"/>
    <mergeCell ref="D6869:F6869"/>
    <mergeCell ref="H6869:I6869"/>
    <mergeCell ref="J6869:K6869"/>
    <mergeCell ref="B6870:C6870"/>
    <mergeCell ref="D6870:F6870"/>
    <mergeCell ref="H6870:I6870"/>
    <mergeCell ref="J6870:K6870"/>
    <mergeCell ref="H6871:K6871"/>
    <mergeCell ref="H6872:K6872"/>
    <mergeCell ref="H6874:L6874"/>
    <mergeCell ref="A6875:L6875"/>
    <mergeCell ref="A6876:C6876"/>
    <mergeCell ref="D6876:F6876"/>
    <mergeCell ref="H6876:I6876"/>
    <mergeCell ref="J6876:K6876"/>
    <mergeCell ref="B6877:C6877"/>
    <mergeCell ref="D6877:F6877"/>
    <mergeCell ref="H6877:I6877"/>
    <mergeCell ref="J6877:K6877"/>
    <mergeCell ref="H6878:K6878"/>
    <mergeCell ref="A6879:C6879"/>
    <mergeCell ref="D6879:F6879"/>
    <mergeCell ref="H6879:I6879"/>
    <mergeCell ref="J6879:K6879"/>
    <mergeCell ref="B6880:C6880"/>
    <mergeCell ref="D6880:F6880"/>
    <mergeCell ref="H6880:I6880"/>
    <mergeCell ref="J6880:K6880"/>
    <mergeCell ref="B6881:C6881"/>
    <mergeCell ref="D6881:F6881"/>
    <mergeCell ref="H6881:I6881"/>
    <mergeCell ref="J6881:K6881"/>
    <mergeCell ref="H6882:K6882"/>
    <mergeCell ref="H6883:K6883"/>
    <mergeCell ref="H6885:L6885"/>
    <mergeCell ref="A6886:L6886"/>
    <mergeCell ref="A6887:C6887"/>
    <mergeCell ref="D6887:F6887"/>
    <mergeCell ref="H6887:I6887"/>
    <mergeCell ref="J6887:K6887"/>
    <mergeCell ref="B6888:C6888"/>
    <mergeCell ref="D6888:F6888"/>
    <mergeCell ref="H6888:I6888"/>
    <mergeCell ref="J6888:K6888"/>
    <mergeCell ref="B6889:C6889"/>
    <mergeCell ref="D6889:F6889"/>
    <mergeCell ref="H6889:I6889"/>
    <mergeCell ref="J6889:K6889"/>
    <mergeCell ref="H6890:K6890"/>
    <mergeCell ref="A6891:C6891"/>
    <mergeCell ref="D6891:F6891"/>
    <mergeCell ref="H6891:I6891"/>
    <mergeCell ref="J6891:K6891"/>
    <mergeCell ref="B6892:C6892"/>
    <mergeCell ref="D6892:F6892"/>
    <mergeCell ref="H6892:I6892"/>
    <mergeCell ref="J6892:K6892"/>
    <mergeCell ref="H6893:K6893"/>
    <mergeCell ref="H6894:K6894"/>
    <mergeCell ref="H6896:L6896"/>
    <mergeCell ref="A6897:L6897"/>
    <mergeCell ref="A6898:C6898"/>
    <mergeCell ref="D6898:F6898"/>
    <mergeCell ref="H6898:I6898"/>
    <mergeCell ref="J6898:K6898"/>
    <mergeCell ref="B6899:C6899"/>
    <mergeCell ref="D6899:F6899"/>
    <mergeCell ref="H6899:I6899"/>
    <mergeCell ref="J6899:K6899"/>
    <mergeCell ref="H6900:K6900"/>
    <mergeCell ref="A6901:C6901"/>
    <mergeCell ref="D6901:F6901"/>
    <mergeCell ref="H6901:I6901"/>
    <mergeCell ref="J6901:K6901"/>
    <mergeCell ref="B6902:C6902"/>
    <mergeCell ref="D6902:F6902"/>
    <mergeCell ref="H6902:I6902"/>
    <mergeCell ref="J6902:K6902"/>
    <mergeCell ref="B6903:C6903"/>
    <mergeCell ref="D6903:F6903"/>
    <mergeCell ref="H6903:I6903"/>
    <mergeCell ref="J6903:K6903"/>
    <mergeCell ref="H6904:K6904"/>
    <mergeCell ref="H6905:K6905"/>
    <mergeCell ref="H6907:L6907"/>
    <mergeCell ref="A6908:L6908"/>
    <mergeCell ref="A6909:C6909"/>
    <mergeCell ref="D6909:F6909"/>
    <mergeCell ref="H6909:I6909"/>
    <mergeCell ref="J6909:K6909"/>
    <mergeCell ref="B6910:C6910"/>
    <mergeCell ref="D6910:F6910"/>
    <mergeCell ref="H6910:I6910"/>
    <mergeCell ref="J6910:K6910"/>
    <mergeCell ref="B6911:C6911"/>
    <mergeCell ref="D6911:F6911"/>
    <mergeCell ref="H6911:I6911"/>
    <mergeCell ref="J6911:K6911"/>
    <mergeCell ref="H6912:K6912"/>
    <mergeCell ref="A6913:C6913"/>
    <mergeCell ref="D6913:F6913"/>
    <mergeCell ref="H6913:I6913"/>
    <mergeCell ref="J6913:K6913"/>
    <mergeCell ref="B6914:C6914"/>
    <mergeCell ref="D6914:F6914"/>
    <mergeCell ref="H6914:I6914"/>
    <mergeCell ref="J6914:K6914"/>
    <mergeCell ref="B6915:C6915"/>
    <mergeCell ref="D6915:F6915"/>
    <mergeCell ref="H6915:I6915"/>
    <mergeCell ref="J6915:K6915"/>
    <mergeCell ref="H6916:K6916"/>
    <mergeCell ref="H6917:K6917"/>
    <mergeCell ref="H6919:L6919"/>
    <mergeCell ref="A6920:L6920"/>
    <mergeCell ref="A6921:C6921"/>
    <mergeCell ref="D6921:F6921"/>
    <mergeCell ref="H6921:I6921"/>
    <mergeCell ref="J6921:K6921"/>
    <mergeCell ref="B6922:C6922"/>
    <mergeCell ref="D6922:F6922"/>
    <mergeCell ref="H6922:I6922"/>
    <mergeCell ref="J6922:K6922"/>
    <mergeCell ref="H6923:K6923"/>
    <mergeCell ref="A6924:C6924"/>
    <mergeCell ref="D6924:F6924"/>
    <mergeCell ref="H6924:I6924"/>
    <mergeCell ref="J6924:K6924"/>
    <mergeCell ref="B6925:C6925"/>
    <mergeCell ref="D6925:F6925"/>
    <mergeCell ref="H6925:I6925"/>
    <mergeCell ref="J6925:K6925"/>
    <mergeCell ref="B6926:C6926"/>
    <mergeCell ref="D6926:F6926"/>
    <mergeCell ref="H6926:I6926"/>
    <mergeCell ref="J6926:K6926"/>
    <mergeCell ref="H6927:K6927"/>
    <mergeCell ref="H6928:K6928"/>
    <mergeCell ref="H6930:L6930"/>
    <mergeCell ref="A6931:L6931"/>
    <mergeCell ref="A6932:C6932"/>
    <mergeCell ref="D6932:F6932"/>
    <mergeCell ref="H6932:I6932"/>
    <mergeCell ref="J6932:K6932"/>
    <mergeCell ref="B6933:C6933"/>
    <mergeCell ref="D6933:F6933"/>
    <mergeCell ref="H6933:I6933"/>
    <mergeCell ref="J6933:K6933"/>
    <mergeCell ref="B6934:C6934"/>
    <mergeCell ref="D6934:F6934"/>
    <mergeCell ref="H6934:I6934"/>
    <mergeCell ref="J6934:K6934"/>
    <mergeCell ref="H6935:K6935"/>
    <mergeCell ref="A6936:C6936"/>
    <mergeCell ref="D6936:F6936"/>
    <mergeCell ref="H6936:I6936"/>
    <mergeCell ref="J6936:K6936"/>
    <mergeCell ref="B6937:C6937"/>
    <mergeCell ref="D6937:F6937"/>
    <mergeCell ref="H6937:I6937"/>
    <mergeCell ref="J6937:K6937"/>
    <mergeCell ref="B6938:C6938"/>
    <mergeCell ref="D6938:F6938"/>
    <mergeCell ref="H6938:I6938"/>
    <mergeCell ref="J6938:K6938"/>
    <mergeCell ref="H6939:K6939"/>
    <mergeCell ref="H6940:K6940"/>
    <mergeCell ref="H6941:L6941"/>
    <mergeCell ref="A6942:L6942"/>
    <mergeCell ref="A6943:C6943"/>
    <mergeCell ref="D6943:F6943"/>
    <mergeCell ref="H6943:I6943"/>
    <mergeCell ref="J6943:K6943"/>
    <mergeCell ref="B6944:C6944"/>
    <mergeCell ref="D6944:F6944"/>
    <mergeCell ref="H6944:I6944"/>
    <mergeCell ref="J6944:K6944"/>
    <mergeCell ref="B6945:C6945"/>
    <mergeCell ref="D6945:F6945"/>
    <mergeCell ref="H6945:I6945"/>
    <mergeCell ref="J6945:K6945"/>
    <mergeCell ref="H6946:K6946"/>
    <mergeCell ref="A6947:C6947"/>
    <mergeCell ref="D6947:F6947"/>
    <mergeCell ref="H6947:I6947"/>
    <mergeCell ref="J6947:K6947"/>
    <mergeCell ref="B6948:C6948"/>
    <mergeCell ref="D6948:F6948"/>
    <mergeCell ref="H6948:I6948"/>
    <mergeCell ref="J6948:K6948"/>
    <mergeCell ref="B6949:C6949"/>
    <mergeCell ref="D6949:F6949"/>
    <mergeCell ref="H6949:I6949"/>
    <mergeCell ref="J6949:K6949"/>
    <mergeCell ref="H6950:K6950"/>
    <mergeCell ref="H6951:K6951"/>
    <mergeCell ref="H6952:L6952"/>
    <mergeCell ref="A6953:L6953"/>
    <mergeCell ref="A6954:C6954"/>
    <mergeCell ref="D6954:F6954"/>
    <mergeCell ref="H6954:I6954"/>
    <mergeCell ref="J6954:K6954"/>
    <mergeCell ref="B6955:C6955"/>
    <mergeCell ref="D6955:F6955"/>
    <mergeCell ref="H6955:I6955"/>
    <mergeCell ref="J6955:K6955"/>
    <mergeCell ref="B6956:C6956"/>
    <mergeCell ref="D6956:F6956"/>
    <mergeCell ref="H6956:I6956"/>
    <mergeCell ref="J6956:K6956"/>
    <mergeCell ref="H6957:K6957"/>
    <mergeCell ref="A6958:C6958"/>
    <mergeCell ref="D6958:F6958"/>
    <mergeCell ref="H6958:I6958"/>
    <mergeCell ref="J6958:K6958"/>
    <mergeCell ref="B6959:C6959"/>
    <mergeCell ref="D6959:F6959"/>
    <mergeCell ref="H6959:I6959"/>
    <mergeCell ref="J6959:K6959"/>
    <mergeCell ref="B6960:C6960"/>
    <mergeCell ref="D6960:F6960"/>
    <mergeCell ref="H6960:I6960"/>
    <mergeCell ref="J6960:K6960"/>
    <mergeCell ref="H6961:K6961"/>
    <mergeCell ref="H6962:K6962"/>
    <mergeCell ref="H6963:L6963"/>
    <mergeCell ref="A6964:L6964"/>
    <mergeCell ref="A6965:C6965"/>
    <mergeCell ref="D6965:F6965"/>
    <mergeCell ref="H6965:I6965"/>
    <mergeCell ref="J6965:K6965"/>
    <mergeCell ref="B6966:C6966"/>
    <mergeCell ref="D6966:F6966"/>
    <mergeCell ref="H6966:I6966"/>
    <mergeCell ref="J6966:K6966"/>
    <mergeCell ref="B6967:C6967"/>
    <mergeCell ref="D6967:F6967"/>
    <mergeCell ref="H6967:I6967"/>
    <mergeCell ref="J6967:K6967"/>
    <mergeCell ref="H6968:K6968"/>
    <mergeCell ref="A6969:C6969"/>
    <mergeCell ref="D6969:F6969"/>
    <mergeCell ref="H6969:I6969"/>
    <mergeCell ref="J6969:K6969"/>
    <mergeCell ref="B6970:C6970"/>
    <mergeCell ref="D6970:F6970"/>
    <mergeCell ref="H6970:I6970"/>
    <mergeCell ref="J6970:K6970"/>
    <mergeCell ref="B6971:C6971"/>
    <mergeCell ref="D6971:F6971"/>
    <mergeCell ref="H6971:I6971"/>
    <mergeCell ref="J6971:K6971"/>
    <mergeCell ref="H6972:K6972"/>
    <mergeCell ref="H6973:K6973"/>
    <mergeCell ref="H6975:L6975"/>
    <mergeCell ref="A6976:L6976"/>
    <mergeCell ref="A6977:C6977"/>
    <mergeCell ref="D6977:F6977"/>
    <mergeCell ref="H6977:I6977"/>
    <mergeCell ref="J6977:K6977"/>
    <mergeCell ref="B6978:C6978"/>
    <mergeCell ref="D6978:F6978"/>
    <mergeCell ref="H6978:I6978"/>
    <mergeCell ref="J6978:K6978"/>
    <mergeCell ref="H6979:K6979"/>
    <mergeCell ref="A6980:C6980"/>
    <mergeCell ref="D6980:F6980"/>
    <mergeCell ref="H6980:I6980"/>
    <mergeCell ref="J6980:K6980"/>
    <mergeCell ref="B6981:C6981"/>
    <mergeCell ref="D6981:F6981"/>
    <mergeCell ref="H6981:I6981"/>
    <mergeCell ref="J6981:K6981"/>
    <mergeCell ref="B6982:C6982"/>
    <mergeCell ref="D6982:F6982"/>
    <mergeCell ref="H6982:I6982"/>
    <mergeCell ref="J6982:K6982"/>
    <mergeCell ref="H6983:K6983"/>
    <mergeCell ref="H6984:K6984"/>
    <mergeCell ref="H6985:L6985"/>
    <mergeCell ref="A6986:L6986"/>
    <mergeCell ref="A6987:C6987"/>
    <mergeCell ref="D6987:F6987"/>
    <mergeCell ref="H6987:I6987"/>
    <mergeCell ref="J6987:K6987"/>
    <mergeCell ref="B6988:C6988"/>
    <mergeCell ref="D6988:F6988"/>
    <mergeCell ref="H6988:I6988"/>
    <mergeCell ref="J6988:K6988"/>
    <mergeCell ref="H6989:K6989"/>
    <mergeCell ref="A6990:C6990"/>
    <mergeCell ref="D6990:F6990"/>
    <mergeCell ref="H6990:I6990"/>
    <mergeCell ref="J6990:K6990"/>
    <mergeCell ref="B6991:C6991"/>
    <mergeCell ref="D6991:F6991"/>
    <mergeCell ref="H6991:I6991"/>
    <mergeCell ref="J6991:K6991"/>
    <mergeCell ref="B6992:C6992"/>
    <mergeCell ref="D6992:F6992"/>
    <mergeCell ref="H6992:I6992"/>
    <mergeCell ref="J6992:K6992"/>
    <mergeCell ref="B6993:C6993"/>
    <mergeCell ref="D6993:F6993"/>
    <mergeCell ref="H6993:I6993"/>
    <mergeCell ref="J6993:K6993"/>
    <mergeCell ref="B6994:C6994"/>
    <mergeCell ref="D6994:F6994"/>
    <mergeCell ref="H6994:I6994"/>
    <mergeCell ref="J6994:K6994"/>
    <mergeCell ref="B6995:C6995"/>
    <mergeCell ref="D6995:F6995"/>
    <mergeCell ref="H6995:I6995"/>
    <mergeCell ref="J6995:K6995"/>
    <mergeCell ref="H6996:K6996"/>
    <mergeCell ref="A6997:C6997"/>
    <mergeCell ref="D6997:F6997"/>
    <mergeCell ref="H6997:I6997"/>
    <mergeCell ref="J6997:K6997"/>
    <mergeCell ref="B6998:C6998"/>
    <mergeCell ref="D6998:F6998"/>
    <mergeCell ref="H6998:I6998"/>
    <mergeCell ref="J6998:K6998"/>
    <mergeCell ref="B6999:C6999"/>
    <mergeCell ref="D6999:F6999"/>
    <mergeCell ref="H6999:I6999"/>
    <mergeCell ref="J6999:K6999"/>
    <mergeCell ref="H7000:K7000"/>
    <mergeCell ref="H7001:K7001"/>
    <mergeCell ref="H7002:L7002"/>
    <mergeCell ref="A7003:L7003"/>
    <mergeCell ref="A7004:C7004"/>
    <mergeCell ref="D7004:F7004"/>
    <mergeCell ref="H7004:I7004"/>
    <mergeCell ref="J7004:K7004"/>
    <mergeCell ref="B7005:C7005"/>
    <mergeCell ref="D7005:F7005"/>
    <mergeCell ref="H7005:I7005"/>
    <mergeCell ref="J7005:K7005"/>
    <mergeCell ref="H7006:K7006"/>
    <mergeCell ref="A7007:C7007"/>
    <mergeCell ref="D7007:F7007"/>
    <mergeCell ref="H7007:I7007"/>
    <mergeCell ref="J7007:K7007"/>
    <mergeCell ref="B7008:C7008"/>
    <mergeCell ref="D7008:F7008"/>
    <mergeCell ref="H7008:I7008"/>
    <mergeCell ref="J7008:K7008"/>
    <mergeCell ref="B7009:C7009"/>
    <mergeCell ref="D7009:F7009"/>
    <mergeCell ref="H7009:I7009"/>
    <mergeCell ref="J7009:K7009"/>
    <mergeCell ref="B7010:C7010"/>
    <mergeCell ref="D7010:F7010"/>
    <mergeCell ref="H7010:I7010"/>
    <mergeCell ref="J7010:K7010"/>
    <mergeCell ref="B7011:C7011"/>
    <mergeCell ref="D7011:F7011"/>
    <mergeCell ref="H7011:I7011"/>
    <mergeCell ref="J7011:K7011"/>
    <mergeCell ref="B7012:C7012"/>
    <mergeCell ref="D7012:F7012"/>
    <mergeCell ref="H7012:I7012"/>
    <mergeCell ref="J7012:K7012"/>
    <mergeCell ref="B7013:C7013"/>
    <mergeCell ref="D7013:F7013"/>
    <mergeCell ref="H7013:I7013"/>
    <mergeCell ref="J7013:K7013"/>
    <mergeCell ref="B7014:C7014"/>
    <mergeCell ref="D7014:F7014"/>
    <mergeCell ref="H7014:I7014"/>
    <mergeCell ref="J7014:K7014"/>
    <mergeCell ref="H7015:K7015"/>
    <mergeCell ref="A7016:C7016"/>
    <mergeCell ref="D7016:F7016"/>
    <mergeCell ref="H7016:I7016"/>
    <mergeCell ref="J7016:K7016"/>
    <mergeCell ref="B7017:C7017"/>
    <mergeCell ref="D7017:F7017"/>
    <mergeCell ref="H7017:I7017"/>
    <mergeCell ref="J7017:K7017"/>
    <mergeCell ref="B7018:C7018"/>
    <mergeCell ref="D7018:F7018"/>
    <mergeCell ref="H7018:I7018"/>
    <mergeCell ref="J7018:K7018"/>
    <mergeCell ref="H7019:K7019"/>
    <mergeCell ref="H7020:K7020"/>
    <mergeCell ref="H7021:L7021"/>
    <mergeCell ref="A7022:L7022"/>
    <mergeCell ref="A7023:C7023"/>
    <mergeCell ref="D7023:F7023"/>
    <mergeCell ref="H7023:I7023"/>
    <mergeCell ref="J7023:K7023"/>
    <mergeCell ref="B7024:C7024"/>
    <mergeCell ref="D7024:F7024"/>
    <mergeCell ref="H7024:I7024"/>
    <mergeCell ref="J7024:K7024"/>
    <mergeCell ref="B7025:C7025"/>
    <mergeCell ref="D7025:F7025"/>
    <mergeCell ref="H7025:I7025"/>
    <mergeCell ref="J7025:K7025"/>
    <mergeCell ref="H7026:K7026"/>
    <mergeCell ref="H7027:K7027"/>
    <mergeCell ref="H7029:L7029"/>
    <mergeCell ref="A7030:L7030"/>
    <mergeCell ref="A7031:C7031"/>
    <mergeCell ref="D7031:F7031"/>
    <mergeCell ref="H7031:I7031"/>
    <mergeCell ref="J7031:K7031"/>
    <mergeCell ref="B7032:C7032"/>
    <mergeCell ref="D7032:F7032"/>
    <mergeCell ref="H7032:I7032"/>
    <mergeCell ref="J7032:K7032"/>
    <mergeCell ref="B7033:C7033"/>
    <mergeCell ref="D7033:F7033"/>
    <mergeCell ref="H7033:I7033"/>
    <mergeCell ref="J7033:K7033"/>
    <mergeCell ref="H7034:K7034"/>
    <mergeCell ref="H7035:K7035"/>
    <mergeCell ref="H7037:L7037"/>
    <mergeCell ref="A7038:L7038"/>
    <mergeCell ref="A7039:C7039"/>
    <mergeCell ref="D7039:F7039"/>
    <mergeCell ref="H7039:I7039"/>
    <mergeCell ref="J7039:K7039"/>
    <mergeCell ref="B7040:C7040"/>
    <mergeCell ref="D7040:F7040"/>
    <mergeCell ref="H7040:I7040"/>
    <mergeCell ref="J7040:K7040"/>
    <mergeCell ref="B7041:C7041"/>
    <mergeCell ref="D7041:F7041"/>
    <mergeCell ref="H7041:I7041"/>
    <mergeCell ref="J7041:K7041"/>
    <mergeCell ref="H7042:K7042"/>
    <mergeCell ref="A7043:C7043"/>
    <mergeCell ref="D7043:F7043"/>
    <mergeCell ref="H7043:I7043"/>
    <mergeCell ref="J7043:K7043"/>
    <mergeCell ref="B7044:C7044"/>
    <mergeCell ref="D7044:F7044"/>
    <mergeCell ref="H7044:I7044"/>
    <mergeCell ref="J7044:K7044"/>
    <mergeCell ref="B7045:C7045"/>
    <mergeCell ref="D7045:F7045"/>
    <mergeCell ref="H7045:I7045"/>
    <mergeCell ref="J7045:K7045"/>
    <mergeCell ref="H7046:K7046"/>
    <mergeCell ref="A7047:C7047"/>
    <mergeCell ref="D7047:F7047"/>
    <mergeCell ref="H7047:I7047"/>
    <mergeCell ref="J7047:K7047"/>
    <mergeCell ref="B7048:C7048"/>
    <mergeCell ref="D7048:F7048"/>
    <mergeCell ref="H7048:I7048"/>
    <mergeCell ref="J7048:K7048"/>
    <mergeCell ref="H7049:K7049"/>
    <mergeCell ref="H7050:K7050"/>
    <mergeCell ref="H7051:L7051"/>
    <mergeCell ref="A7052:L7052"/>
    <mergeCell ref="A7053:C7053"/>
    <mergeCell ref="D7053:F7053"/>
    <mergeCell ref="H7053:I7053"/>
    <mergeCell ref="J7053:K7053"/>
    <mergeCell ref="B7054:C7054"/>
    <mergeCell ref="D7054:F7054"/>
    <mergeCell ref="H7054:I7054"/>
    <mergeCell ref="J7054:K7054"/>
    <mergeCell ref="B7055:C7055"/>
    <mergeCell ref="D7055:F7055"/>
    <mergeCell ref="H7055:I7055"/>
    <mergeCell ref="J7055:K7055"/>
    <mergeCell ref="B7056:C7056"/>
    <mergeCell ref="D7056:F7056"/>
    <mergeCell ref="H7056:I7056"/>
    <mergeCell ref="J7056:K7056"/>
    <mergeCell ref="B7057:C7057"/>
    <mergeCell ref="D7057:F7057"/>
    <mergeCell ref="H7057:I7057"/>
    <mergeCell ref="J7057:K7057"/>
    <mergeCell ref="H7058:K7058"/>
    <mergeCell ref="A7059:C7059"/>
    <mergeCell ref="D7059:F7059"/>
    <mergeCell ref="H7059:I7059"/>
    <mergeCell ref="J7059:K7059"/>
    <mergeCell ref="B7060:C7060"/>
    <mergeCell ref="D7060:F7060"/>
    <mergeCell ref="H7060:I7060"/>
    <mergeCell ref="J7060:K7060"/>
    <mergeCell ref="B7061:C7061"/>
    <mergeCell ref="D7061:F7061"/>
    <mergeCell ref="H7061:I7061"/>
    <mergeCell ref="J7061:K7061"/>
    <mergeCell ref="B7062:C7062"/>
    <mergeCell ref="D7062:F7062"/>
    <mergeCell ref="H7062:I7062"/>
    <mergeCell ref="J7062:K7062"/>
    <mergeCell ref="B7063:C7063"/>
    <mergeCell ref="D7063:F7063"/>
    <mergeCell ref="H7063:I7063"/>
    <mergeCell ref="J7063:K7063"/>
    <mergeCell ref="B7064:C7064"/>
    <mergeCell ref="D7064:F7064"/>
    <mergeCell ref="H7064:I7064"/>
    <mergeCell ref="J7064:K7064"/>
    <mergeCell ref="H7065:K7065"/>
    <mergeCell ref="A7066:C7066"/>
    <mergeCell ref="D7066:F7066"/>
    <mergeCell ref="H7066:I7066"/>
    <mergeCell ref="J7066:K7066"/>
    <mergeCell ref="B7067:C7067"/>
    <mergeCell ref="D7067:F7067"/>
    <mergeCell ref="H7067:I7067"/>
    <mergeCell ref="J7067:K7067"/>
    <mergeCell ref="B7068:C7068"/>
    <mergeCell ref="D7068:F7068"/>
    <mergeCell ref="H7068:I7068"/>
    <mergeCell ref="J7068:K7068"/>
    <mergeCell ref="H7069:K7069"/>
    <mergeCell ref="H7070:K7070"/>
    <mergeCell ref="H7071:L7071"/>
    <mergeCell ref="A7072:L7072"/>
    <mergeCell ref="A7073:C7073"/>
    <mergeCell ref="D7073:F7073"/>
    <mergeCell ref="H7073:I7073"/>
    <mergeCell ref="J7073:K7073"/>
    <mergeCell ref="B7074:C7074"/>
    <mergeCell ref="D7074:F7074"/>
    <mergeCell ref="H7074:I7074"/>
    <mergeCell ref="J7074:K7074"/>
    <mergeCell ref="B7075:C7075"/>
    <mergeCell ref="D7075:F7075"/>
    <mergeCell ref="H7075:I7075"/>
    <mergeCell ref="J7075:K7075"/>
    <mergeCell ref="B7076:C7076"/>
    <mergeCell ref="D7076:F7076"/>
    <mergeCell ref="H7076:I7076"/>
    <mergeCell ref="J7076:K7076"/>
    <mergeCell ref="H7077:K7077"/>
    <mergeCell ref="A7078:C7078"/>
    <mergeCell ref="D7078:F7078"/>
    <mergeCell ref="H7078:I7078"/>
    <mergeCell ref="J7078:K7078"/>
    <mergeCell ref="B7079:C7079"/>
    <mergeCell ref="D7079:F7079"/>
    <mergeCell ref="H7079:I7079"/>
    <mergeCell ref="J7079:K7079"/>
    <mergeCell ref="B7080:C7080"/>
    <mergeCell ref="D7080:F7080"/>
    <mergeCell ref="H7080:I7080"/>
    <mergeCell ref="J7080:K7080"/>
    <mergeCell ref="H7081:K7081"/>
    <mergeCell ref="H7082:K7082"/>
    <mergeCell ref="H7083:L7083"/>
    <mergeCell ref="A7084:L7084"/>
    <mergeCell ref="A7085:C7085"/>
    <mergeCell ref="D7085:F7085"/>
    <mergeCell ref="H7085:I7085"/>
    <mergeCell ref="J7085:K7085"/>
    <mergeCell ref="B7086:C7086"/>
    <mergeCell ref="D7086:F7086"/>
    <mergeCell ref="H7086:I7086"/>
    <mergeCell ref="J7086:K7086"/>
    <mergeCell ref="B7087:C7087"/>
    <mergeCell ref="D7087:F7087"/>
    <mergeCell ref="H7087:I7087"/>
    <mergeCell ref="J7087:K7087"/>
    <mergeCell ref="B7088:C7088"/>
    <mergeCell ref="D7088:F7088"/>
    <mergeCell ref="H7088:I7088"/>
    <mergeCell ref="J7088:K7088"/>
    <mergeCell ref="H7089:K7089"/>
    <mergeCell ref="A7090:C7090"/>
    <mergeCell ref="D7090:F7090"/>
    <mergeCell ref="H7090:I7090"/>
    <mergeCell ref="J7090:K7090"/>
    <mergeCell ref="B7091:C7091"/>
    <mergeCell ref="D7091:F7091"/>
    <mergeCell ref="H7091:I7091"/>
    <mergeCell ref="J7091:K7091"/>
    <mergeCell ref="B7092:C7092"/>
    <mergeCell ref="D7092:F7092"/>
    <mergeCell ref="H7092:I7092"/>
    <mergeCell ref="J7092:K7092"/>
    <mergeCell ref="H7093:K7093"/>
    <mergeCell ref="H7094:K7094"/>
    <mergeCell ref="H7095:L7095"/>
    <mergeCell ref="A7096:L7096"/>
    <mergeCell ref="A7097:C7097"/>
    <mergeCell ref="D7097:F7097"/>
    <mergeCell ref="H7097:I7097"/>
    <mergeCell ref="J7097:K7097"/>
    <mergeCell ref="B7098:C7098"/>
    <mergeCell ref="D7098:F7098"/>
    <mergeCell ref="H7098:I7098"/>
    <mergeCell ref="J7098:K7098"/>
    <mergeCell ref="B7099:C7099"/>
    <mergeCell ref="D7099:F7099"/>
    <mergeCell ref="H7099:I7099"/>
    <mergeCell ref="J7099:K7099"/>
    <mergeCell ref="B7100:C7100"/>
    <mergeCell ref="D7100:F7100"/>
    <mergeCell ref="H7100:I7100"/>
    <mergeCell ref="J7100:K7100"/>
    <mergeCell ref="H7101:K7101"/>
    <mergeCell ref="A7102:C7102"/>
    <mergeCell ref="D7102:F7102"/>
    <mergeCell ref="H7102:I7102"/>
    <mergeCell ref="J7102:K7102"/>
    <mergeCell ref="B7103:C7103"/>
    <mergeCell ref="D7103:F7103"/>
    <mergeCell ref="H7103:I7103"/>
    <mergeCell ref="J7103:K7103"/>
    <mergeCell ref="B7104:C7104"/>
    <mergeCell ref="D7104:F7104"/>
    <mergeCell ref="H7104:I7104"/>
    <mergeCell ref="J7104:K7104"/>
    <mergeCell ref="H7105:K7105"/>
    <mergeCell ref="H7106:K7106"/>
    <mergeCell ref="H7107:L7107"/>
    <mergeCell ref="A7108:L7108"/>
    <mergeCell ref="A7109:C7109"/>
    <mergeCell ref="D7109:F7109"/>
    <mergeCell ref="H7109:I7109"/>
    <mergeCell ref="J7109:K7109"/>
    <mergeCell ref="B7110:C7110"/>
    <mergeCell ref="D7110:F7110"/>
    <mergeCell ref="H7110:I7110"/>
    <mergeCell ref="J7110:K7110"/>
    <mergeCell ref="B7111:C7111"/>
    <mergeCell ref="D7111:F7111"/>
    <mergeCell ref="H7111:I7111"/>
    <mergeCell ref="J7111:K7111"/>
    <mergeCell ref="B7112:C7112"/>
    <mergeCell ref="D7112:F7112"/>
    <mergeCell ref="H7112:I7112"/>
    <mergeCell ref="J7112:K7112"/>
    <mergeCell ref="H7113:K7113"/>
    <mergeCell ref="A7114:C7114"/>
    <mergeCell ref="D7114:F7114"/>
    <mergeCell ref="H7114:I7114"/>
    <mergeCell ref="J7114:K7114"/>
    <mergeCell ref="B7115:C7115"/>
    <mergeCell ref="D7115:F7115"/>
    <mergeCell ref="H7115:I7115"/>
    <mergeCell ref="J7115:K7115"/>
    <mergeCell ref="B7116:C7116"/>
    <mergeCell ref="D7116:F7116"/>
    <mergeCell ref="H7116:I7116"/>
    <mergeCell ref="J7116:K7116"/>
    <mergeCell ref="H7117:K7117"/>
    <mergeCell ref="H7118:K7118"/>
    <mergeCell ref="H7119:L7119"/>
    <mergeCell ref="A7120:L7120"/>
    <mergeCell ref="A7121:C7121"/>
    <mergeCell ref="D7121:F7121"/>
    <mergeCell ref="H7121:I7121"/>
    <mergeCell ref="J7121:K7121"/>
    <mergeCell ref="B7122:C7122"/>
    <mergeCell ref="D7122:F7122"/>
    <mergeCell ref="H7122:I7122"/>
    <mergeCell ref="J7122:K7122"/>
    <mergeCell ref="H7123:K7123"/>
    <mergeCell ref="A7124:C7124"/>
    <mergeCell ref="D7124:F7124"/>
    <mergeCell ref="H7124:I7124"/>
    <mergeCell ref="J7124:K7124"/>
    <mergeCell ref="B7125:C7125"/>
    <mergeCell ref="D7125:F7125"/>
    <mergeCell ref="H7125:I7125"/>
    <mergeCell ref="J7125:K7125"/>
    <mergeCell ref="B7126:C7126"/>
    <mergeCell ref="D7126:F7126"/>
    <mergeCell ref="H7126:I7126"/>
    <mergeCell ref="J7126:K7126"/>
    <mergeCell ref="H7127:K7127"/>
    <mergeCell ref="H7128:K7128"/>
    <mergeCell ref="H7129:L7129"/>
    <mergeCell ref="A7130:L7130"/>
    <mergeCell ref="A7131:C7131"/>
    <mergeCell ref="D7131:F7131"/>
    <mergeCell ref="H7131:I7131"/>
    <mergeCell ref="J7131:K7131"/>
    <mergeCell ref="B7132:C7132"/>
    <mergeCell ref="D7132:F7132"/>
    <mergeCell ref="H7132:I7132"/>
    <mergeCell ref="J7132:K7132"/>
    <mergeCell ref="B7133:C7133"/>
    <mergeCell ref="D7133:F7133"/>
    <mergeCell ref="H7133:I7133"/>
    <mergeCell ref="J7133:K7133"/>
    <mergeCell ref="B7134:C7134"/>
    <mergeCell ref="D7134:F7134"/>
    <mergeCell ref="H7134:I7134"/>
    <mergeCell ref="J7134:K7134"/>
    <mergeCell ref="B7135:C7135"/>
    <mergeCell ref="D7135:F7135"/>
    <mergeCell ref="H7135:I7135"/>
    <mergeCell ref="J7135:K7135"/>
    <mergeCell ref="B7136:C7136"/>
    <mergeCell ref="D7136:F7136"/>
    <mergeCell ref="H7136:I7136"/>
    <mergeCell ref="J7136:K7136"/>
    <mergeCell ref="H7137:K7137"/>
    <mergeCell ref="A7138:C7138"/>
    <mergeCell ref="D7138:F7138"/>
    <mergeCell ref="H7138:I7138"/>
    <mergeCell ref="J7138:K7138"/>
    <mergeCell ref="B7139:C7139"/>
    <mergeCell ref="D7139:F7139"/>
    <mergeCell ref="H7139:I7139"/>
    <mergeCell ref="J7139:K7139"/>
    <mergeCell ref="B7140:C7140"/>
    <mergeCell ref="D7140:F7140"/>
    <mergeCell ref="H7140:I7140"/>
    <mergeCell ref="J7140:K7140"/>
    <mergeCell ref="B7141:C7141"/>
    <mergeCell ref="D7141:F7141"/>
    <mergeCell ref="H7141:I7141"/>
    <mergeCell ref="J7141:K7141"/>
    <mergeCell ref="H7142:K7142"/>
    <mergeCell ref="A7143:C7143"/>
    <mergeCell ref="D7143:F7143"/>
    <mergeCell ref="H7143:I7143"/>
    <mergeCell ref="J7143:K7143"/>
    <mergeCell ref="B7144:C7144"/>
    <mergeCell ref="D7144:F7144"/>
    <mergeCell ref="H7144:I7144"/>
    <mergeCell ref="J7144:K7144"/>
    <mergeCell ref="H7145:K7145"/>
    <mergeCell ref="H7146:K7146"/>
    <mergeCell ref="H7147:L7147"/>
    <mergeCell ref="A7148:L7148"/>
    <mergeCell ref="A7149:C7149"/>
    <mergeCell ref="D7149:F7149"/>
    <mergeCell ref="H7149:I7149"/>
    <mergeCell ref="J7149:K7149"/>
    <mergeCell ref="B7150:C7150"/>
    <mergeCell ref="D7150:F7150"/>
    <mergeCell ref="H7150:I7150"/>
    <mergeCell ref="J7150:K7150"/>
    <mergeCell ref="B7151:C7151"/>
    <mergeCell ref="D7151:F7151"/>
    <mergeCell ref="H7151:I7151"/>
    <mergeCell ref="J7151:K7151"/>
    <mergeCell ref="B7152:C7152"/>
    <mergeCell ref="D7152:F7152"/>
    <mergeCell ref="H7152:I7152"/>
    <mergeCell ref="J7152:K7152"/>
    <mergeCell ref="H7153:K7153"/>
    <mergeCell ref="A7154:C7154"/>
    <mergeCell ref="D7154:F7154"/>
    <mergeCell ref="H7154:I7154"/>
    <mergeCell ref="J7154:K7154"/>
    <mergeCell ref="B7155:C7155"/>
    <mergeCell ref="D7155:F7155"/>
    <mergeCell ref="H7155:I7155"/>
    <mergeCell ref="J7155:K7155"/>
    <mergeCell ref="B7156:C7156"/>
    <mergeCell ref="D7156:F7156"/>
    <mergeCell ref="H7156:I7156"/>
    <mergeCell ref="J7156:K7156"/>
    <mergeCell ref="H7157:K7157"/>
    <mergeCell ref="H7158:K7158"/>
    <mergeCell ref="H7159:L7159"/>
    <mergeCell ref="A7160:L7160"/>
    <mergeCell ref="A7161:C7161"/>
    <mergeCell ref="D7161:F7161"/>
    <mergeCell ref="H7161:I7161"/>
    <mergeCell ref="J7161:K7161"/>
    <mergeCell ref="B7162:C7162"/>
    <mergeCell ref="D7162:F7162"/>
    <mergeCell ref="H7162:I7162"/>
    <mergeCell ref="J7162:K7162"/>
    <mergeCell ref="B7163:C7163"/>
    <mergeCell ref="D7163:F7163"/>
    <mergeCell ref="H7163:I7163"/>
    <mergeCell ref="J7163:K7163"/>
    <mergeCell ref="H7164:K7164"/>
    <mergeCell ref="A7165:C7165"/>
    <mergeCell ref="D7165:F7165"/>
    <mergeCell ref="H7165:I7165"/>
    <mergeCell ref="J7165:K7165"/>
    <mergeCell ref="B7166:C7166"/>
    <mergeCell ref="D7166:F7166"/>
    <mergeCell ref="H7166:I7166"/>
    <mergeCell ref="J7166:K7166"/>
    <mergeCell ref="B7167:C7167"/>
    <mergeCell ref="D7167:F7167"/>
    <mergeCell ref="H7167:I7167"/>
    <mergeCell ref="J7167:K7167"/>
    <mergeCell ref="H7168:K7168"/>
    <mergeCell ref="A7169:C7169"/>
    <mergeCell ref="D7169:F7169"/>
    <mergeCell ref="H7169:I7169"/>
    <mergeCell ref="J7169:K7169"/>
    <mergeCell ref="B7170:C7170"/>
    <mergeCell ref="D7170:F7170"/>
    <mergeCell ref="H7170:I7170"/>
    <mergeCell ref="J7170:K7170"/>
    <mergeCell ref="H7171:K7171"/>
    <mergeCell ref="H7172:K7172"/>
    <mergeCell ref="H7173:L7173"/>
    <mergeCell ref="A7174:L7174"/>
    <mergeCell ref="A7175:C7175"/>
    <mergeCell ref="D7175:F7175"/>
    <mergeCell ref="H7175:I7175"/>
    <mergeCell ref="J7175:K7175"/>
    <mergeCell ref="B7176:C7176"/>
    <mergeCell ref="D7176:F7176"/>
    <mergeCell ref="H7176:I7176"/>
    <mergeCell ref="J7176:K7176"/>
    <mergeCell ref="B7177:C7177"/>
    <mergeCell ref="D7177:F7177"/>
    <mergeCell ref="H7177:I7177"/>
    <mergeCell ref="J7177:K7177"/>
    <mergeCell ref="B7178:C7178"/>
    <mergeCell ref="D7178:F7178"/>
    <mergeCell ref="H7178:I7178"/>
    <mergeCell ref="J7178:K7178"/>
    <mergeCell ref="H7179:K7179"/>
    <mergeCell ref="A7180:C7180"/>
    <mergeCell ref="D7180:F7180"/>
    <mergeCell ref="H7180:I7180"/>
    <mergeCell ref="J7180:K7180"/>
    <mergeCell ref="B7181:C7181"/>
    <mergeCell ref="D7181:F7181"/>
    <mergeCell ref="H7181:I7181"/>
    <mergeCell ref="J7181:K7181"/>
    <mergeCell ref="B7182:C7182"/>
    <mergeCell ref="D7182:F7182"/>
    <mergeCell ref="H7182:I7182"/>
    <mergeCell ref="J7182:K7182"/>
    <mergeCell ref="H7183:K7183"/>
    <mergeCell ref="H7184:K7184"/>
    <mergeCell ref="H7185:L7185"/>
    <mergeCell ref="A7186:L7186"/>
    <mergeCell ref="A7187:C7187"/>
    <mergeCell ref="D7187:F7187"/>
    <mergeCell ref="H7187:I7187"/>
    <mergeCell ref="J7187:K7187"/>
    <mergeCell ref="B7188:C7188"/>
    <mergeCell ref="D7188:F7188"/>
    <mergeCell ref="H7188:I7188"/>
    <mergeCell ref="J7188:K7188"/>
    <mergeCell ref="H7189:K7189"/>
    <mergeCell ref="H7190:K7190"/>
    <mergeCell ref="H7192:L7192"/>
    <mergeCell ref="A7193:L7193"/>
    <mergeCell ref="A7194:C7194"/>
    <mergeCell ref="D7194:F7194"/>
    <mergeCell ref="H7194:I7194"/>
    <mergeCell ref="J7194:K7194"/>
    <mergeCell ref="B7195:C7195"/>
    <mergeCell ref="D7195:F7195"/>
    <mergeCell ref="H7195:I7195"/>
    <mergeCell ref="J7195:K7195"/>
    <mergeCell ref="H7196:K7196"/>
    <mergeCell ref="A7197:C7197"/>
    <mergeCell ref="D7197:F7197"/>
    <mergeCell ref="H7197:I7197"/>
    <mergeCell ref="J7197:K7197"/>
    <mergeCell ref="B7198:C7198"/>
    <mergeCell ref="D7198:F7198"/>
    <mergeCell ref="H7198:I7198"/>
    <mergeCell ref="J7198:K7198"/>
    <mergeCell ref="H7199:K7199"/>
    <mergeCell ref="A7200:D7200"/>
    <mergeCell ref="H7200:K7200"/>
    <mergeCell ref="H7201:L7201"/>
    <mergeCell ref="A7202:L7202"/>
    <mergeCell ref="A7203:C7203"/>
    <mergeCell ref="D7203:F7203"/>
    <mergeCell ref="H7203:I7203"/>
    <mergeCell ref="J7203:K7203"/>
    <mergeCell ref="B7204:C7204"/>
    <mergeCell ref="D7204:F7204"/>
    <mergeCell ref="H7204:I7204"/>
    <mergeCell ref="J7204:K7204"/>
    <mergeCell ref="B7205:C7205"/>
    <mergeCell ref="D7205:F7205"/>
    <mergeCell ref="H7205:I7205"/>
    <mergeCell ref="J7205:K7205"/>
    <mergeCell ref="H7206:K7206"/>
    <mergeCell ref="A7207:C7207"/>
    <mergeCell ref="D7207:F7207"/>
    <mergeCell ref="H7207:I7207"/>
    <mergeCell ref="J7207:K7207"/>
    <mergeCell ref="B7208:C7208"/>
    <mergeCell ref="D7208:F7208"/>
    <mergeCell ref="H7208:I7208"/>
    <mergeCell ref="J7208:K7208"/>
    <mergeCell ref="H7209:K7209"/>
    <mergeCell ref="A7210:D7210"/>
    <mergeCell ref="H7210:K7210"/>
    <mergeCell ref="H7211:L7211"/>
    <mergeCell ref="A7212:L7212"/>
    <mergeCell ref="A7213:C7213"/>
    <mergeCell ref="D7213:F7213"/>
    <mergeCell ref="H7213:I7213"/>
    <mergeCell ref="J7213:K7213"/>
    <mergeCell ref="B7214:C7214"/>
    <mergeCell ref="D7214:F7214"/>
    <mergeCell ref="H7214:I7214"/>
    <mergeCell ref="J7214:K7214"/>
    <mergeCell ref="H7215:K7215"/>
    <mergeCell ref="A7216:C7216"/>
    <mergeCell ref="D7216:F7216"/>
    <mergeCell ref="H7216:I7216"/>
    <mergeCell ref="J7216:K7216"/>
    <mergeCell ref="B7217:C7217"/>
    <mergeCell ref="D7217:F7217"/>
    <mergeCell ref="H7217:I7217"/>
    <mergeCell ref="J7217:K7217"/>
    <mergeCell ref="H7218:K7218"/>
    <mergeCell ref="A7219:D7219"/>
    <mergeCell ref="H7219:K7219"/>
    <mergeCell ref="H7220:L7220"/>
    <mergeCell ref="A7221:L7221"/>
    <mergeCell ref="A7222:C7222"/>
    <mergeCell ref="D7222:F7222"/>
    <mergeCell ref="H7222:I7222"/>
    <mergeCell ref="J7222:K7222"/>
    <mergeCell ref="B7223:C7223"/>
    <mergeCell ref="D7223:F7223"/>
    <mergeCell ref="H7223:I7223"/>
    <mergeCell ref="J7223:K7223"/>
    <mergeCell ref="H7224:K7224"/>
    <mergeCell ref="A7225:C7225"/>
    <mergeCell ref="D7225:F7225"/>
    <mergeCell ref="H7225:I7225"/>
    <mergeCell ref="J7225:K7225"/>
    <mergeCell ref="B7226:C7226"/>
    <mergeCell ref="D7226:F7226"/>
    <mergeCell ref="H7226:I7226"/>
    <mergeCell ref="J7226:K7226"/>
    <mergeCell ref="H7227:K7227"/>
    <mergeCell ref="H7228:K7228"/>
    <mergeCell ref="H7229:L7229"/>
    <mergeCell ref="A7230:L7230"/>
    <mergeCell ref="A7231:C7231"/>
    <mergeCell ref="D7231:F7231"/>
    <mergeCell ref="H7231:I7231"/>
    <mergeCell ref="J7231:K7231"/>
    <mergeCell ref="B7232:C7232"/>
    <mergeCell ref="D7232:F7232"/>
    <mergeCell ref="H7232:I7232"/>
    <mergeCell ref="J7232:K7232"/>
    <mergeCell ref="H7233:K7233"/>
    <mergeCell ref="A7234:C7234"/>
    <mergeCell ref="D7234:F7234"/>
    <mergeCell ref="H7234:I7234"/>
    <mergeCell ref="J7234:K7234"/>
    <mergeCell ref="B7235:C7235"/>
    <mergeCell ref="D7235:F7235"/>
    <mergeCell ref="H7235:I7235"/>
    <mergeCell ref="J7235:K7235"/>
    <mergeCell ref="B7236:C7236"/>
    <mergeCell ref="D7236:F7236"/>
    <mergeCell ref="H7236:I7236"/>
    <mergeCell ref="J7236:K7236"/>
    <mergeCell ref="H7237:K7237"/>
    <mergeCell ref="H7238:K7238"/>
    <mergeCell ref="H7239:L7239"/>
    <mergeCell ref="A7240:L7240"/>
    <mergeCell ref="A7241:C7241"/>
    <mergeCell ref="D7241:F7241"/>
    <mergeCell ref="H7241:I7241"/>
    <mergeCell ref="J7241:K7241"/>
    <mergeCell ref="B7242:C7242"/>
    <mergeCell ref="D7242:F7242"/>
    <mergeCell ref="H7242:I7242"/>
    <mergeCell ref="J7242:K7242"/>
    <mergeCell ref="H7243:K7243"/>
    <mergeCell ref="A7244:C7244"/>
    <mergeCell ref="D7244:F7244"/>
    <mergeCell ref="H7244:I7244"/>
    <mergeCell ref="J7244:K7244"/>
    <mergeCell ref="B7245:C7245"/>
    <mergeCell ref="D7245:F7245"/>
    <mergeCell ref="H7245:I7245"/>
    <mergeCell ref="J7245:K7245"/>
    <mergeCell ref="B7246:C7246"/>
    <mergeCell ref="D7246:F7246"/>
    <mergeCell ref="H7246:I7246"/>
    <mergeCell ref="J7246:K7246"/>
    <mergeCell ref="H7247:K7247"/>
    <mergeCell ref="A7248:C7248"/>
    <mergeCell ref="D7248:F7248"/>
    <mergeCell ref="H7248:I7248"/>
    <mergeCell ref="J7248:K7248"/>
    <mergeCell ref="B7249:C7249"/>
    <mergeCell ref="D7249:F7249"/>
    <mergeCell ref="H7249:I7249"/>
    <mergeCell ref="J7249:K7249"/>
    <mergeCell ref="H7250:K7250"/>
    <mergeCell ref="H7251:K7251"/>
    <mergeCell ref="H7252:L7252"/>
    <mergeCell ref="A7253:L7253"/>
    <mergeCell ref="A7254:C7254"/>
    <mergeCell ref="D7254:F7254"/>
    <mergeCell ref="H7254:I7254"/>
    <mergeCell ref="J7254:K7254"/>
    <mergeCell ref="B7255:C7255"/>
    <mergeCell ref="D7255:F7255"/>
    <mergeCell ref="H7255:I7255"/>
    <mergeCell ref="J7255:K7255"/>
    <mergeCell ref="H7256:K7256"/>
    <mergeCell ref="A7257:C7257"/>
    <mergeCell ref="D7257:F7257"/>
    <mergeCell ref="H7257:I7257"/>
    <mergeCell ref="J7257:K7257"/>
    <mergeCell ref="B7258:C7258"/>
    <mergeCell ref="D7258:F7258"/>
    <mergeCell ref="H7258:I7258"/>
    <mergeCell ref="J7258:K7258"/>
    <mergeCell ref="B7259:C7259"/>
    <mergeCell ref="D7259:F7259"/>
    <mergeCell ref="H7259:I7259"/>
    <mergeCell ref="J7259:K7259"/>
    <mergeCell ref="H7260:K7260"/>
    <mergeCell ref="H7261:K7261"/>
    <mergeCell ref="H7262:L7262"/>
    <mergeCell ref="A7263:L7263"/>
    <mergeCell ref="A7264:C7264"/>
    <mergeCell ref="D7264:F7264"/>
    <mergeCell ref="H7264:I7264"/>
    <mergeCell ref="J7264:K7264"/>
    <mergeCell ref="B7265:C7265"/>
    <mergeCell ref="D7265:F7265"/>
    <mergeCell ref="H7265:I7265"/>
    <mergeCell ref="J7265:K7265"/>
    <mergeCell ref="H7266:K7266"/>
    <mergeCell ref="A7267:C7267"/>
    <mergeCell ref="D7267:F7267"/>
    <mergeCell ref="H7267:I7267"/>
    <mergeCell ref="J7267:K7267"/>
    <mergeCell ref="B7268:C7268"/>
    <mergeCell ref="D7268:F7268"/>
    <mergeCell ref="H7268:I7268"/>
    <mergeCell ref="J7268:K7268"/>
    <mergeCell ref="H7269:K7269"/>
    <mergeCell ref="H7270:K7270"/>
    <mergeCell ref="H7271:L7271"/>
    <mergeCell ref="A7272:L7272"/>
    <mergeCell ref="A7273:C7273"/>
    <mergeCell ref="D7273:F7273"/>
    <mergeCell ref="H7273:I7273"/>
    <mergeCell ref="J7273:K7273"/>
    <mergeCell ref="B7274:C7274"/>
    <mergeCell ref="D7274:F7274"/>
    <mergeCell ref="H7274:I7274"/>
    <mergeCell ref="J7274:K7274"/>
    <mergeCell ref="H7275:K7275"/>
    <mergeCell ref="A7276:C7276"/>
    <mergeCell ref="D7276:F7276"/>
    <mergeCell ref="H7276:I7276"/>
    <mergeCell ref="J7276:K7276"/>
    <mergeCell ref="B7277:C7277"/>
    <mergeCell ref="D7277:F7277"/>
    <mergeCell ref="H7277:I7277"/>
    <mergeCell ref="J7277:K7277"/>
    <mergeCell ref="B7278:C7278"/>
    <mergeCell ref="D7278:F7278"/>
    <mergeCell ref="H7278:I7278"/>
    <mergeCell ref="J7278:K7278"/>
    <mergeCell ref="H7279:K7279"/>
    <mergeCell ref="H7280:K7280"/>
    <mergeCell ref="H7281:L7281"/>
    <mergeCell ref="A7282:L7282"/>
    <mergeCell ref="A7283:C7283"/>
    <mergeCell ref="D7283:F7283"/>
    <mergeCell ref="H7283:I7283"/>
    <mergeCell ref="J7283:K7283"/>
    <mergeCell ref="B7284:C7284"/>
    <mergeCell ref="D7284:F7284"/>
    <mergeCell ref="H7284:I7284"/>
    <mergeCell ref="J7284:K7284"/>
    <mergeCell ref="H7285:K7285"/>
    <mergeCell ref="A7286:C7286"/>
    <mergeCell ref="D7286:F7286"/>
    <mergeCell ref="H7286:I7286"/>
    <mergeCell ref="J7286:K7286"/>
    <mergeCell ref="B7287:C7287"/>
    <mergeCell ref="D7287:F7287"/>
    <mergeCell ref="H7287:I7287"/>
    <mergeCell ref="J7287:K7287"/>
    <mergeCell ref="B7288:C7288"/>
    <mergeCell ref="D7288:F7288"/>
    <mergeCell ref="H7288:I7288"/>
    <mergeCell ref="J7288:K7288"/>
    <mergeCell ref="H7289:K7289"/>
    <mergeCell ref="H7290:K7290"/>
    <mergeCell ref="H7291:L7291"/>
    <mergeCell ref="A7292:L7292"/>
    <mergeCell ref="A7293:C7293"/>
    <mergeCell ref="D7293:F7293"/>
    <mergeCell ref="H7293:I7293"/>
    <mergeCell ref="J7293:K7293"/>
    <mergeCell ref="B7294:C7294"/>
    <mergeCell ref="D7294:F7294"/>
    <mergeCell ref="H7294:I7294"/>
    <mergeCell ref="J7294:K7294"/>
    <mergeCell ref="H7295:K7295"/>
    <mergeCell ref="A7296:C7296"/>
    <mergeCell ref="D7296:F7296"/>
    <mergeCell ref="H7296:I7296"/>
    <mergeCell ref="J7296:K7296"/>
    <mergeCell ref="B7297:C7297"/>
    <mergeCell ref="D7297:F7297"/>
    <mergeCell ref="H7297:I7297"/>
    <mergeCell ref="J7297:K7297"/>
    <mergeCell ref="B7298:C7298"/>
    <mergeCell ref="D7298:F7298"/>
    <mergeCell ref="H7298:I7298"/>
    <mergeCell ref="J7298:K7298"/>
    <mergeCell ref="H7299:K7299"/>
    <mergeCell ref="H7300:K7300"/>
    <mergeCell ref="H7301:L7301"/>
    <mergeCell ref="A7302:L7302"/>
    <mergeCell ref="A7303:C7303"/>
    <mergeCell ref="D7303:F7303"/>
    <mergeCell ref="H7303:I7303"/>
    <mergeCell ref="J7303:K7303"/>
    <mergeCell ref="B7304:C7304"/>
    <mergeCell ref="D7304:F7304"/>
    <mergeCell ref="H7304:I7304"/>
    <mergeCell ref="J7304:K7304"/>
    <mergeCell ref="H7305:K7305"/>
    <mergeCell ref="H7306:K7306"/>
    <mergeCell ref="H7307:L7307"/>
    <mergeCell ref="A7308:L7308"/>
    <mergeCell ref="A7309:C7309"/>
    <mergeCell ref="D7309:F7309"/>
    <mergeCell ref="H7309:I7309"/>
    <mergeCell ref="J7309:K7309"/>
    <mergeCell ref="B7310:C7310"/>
    <mergeCell ref="D7310:F7310"/>
    <mergeCell ref="H7310:I7310"/>
    <mergeCell ref="J7310:K7310"/>
    <mergeCell ref="H7311:K7311"/>
    <mergeCell ref="A7312:C7312"/>
    <mergeCell ref="D7312:F7312"/>
    <mergeCell ref="H7312:I7312"/>
    <mergeCell ref="J7312:K7312"/>
    <mergeCell ref="B7313:C7313"/>
    <mergeCell ref="D7313:F7313"/>
    <mergeCell ref="H7313:I7313"/>
    <mergeCell ref="J7313:K7313"/>
    <mergeCell ref="H7314:K7314"/>
    <mergeCell ref="H7315:K7315"/>
    <mergeCell ref="H7316:L7316"/>
    <mergeCell ref="A7317:L7317"/>
    <mergeCell ref="A7318:C7318"/>
    <mergeCell ref="D7318:F7318"/>
    <mergeCell ref="H7318:I7318"/>
    <mergeCell ref="J7318:K7318"/>
    <mergeCell ref="B7319:C7319"/>
    <mergeCell ref="D7319:F7319"/>
    <mergeCell ref="H7319:I7319"/>
    <mergeCell ref="J7319:K7319"/>
    <mergeCell ref="H7320:K7320"/>
    <mergeCell ref="A7321:C7321"/>
    <mergeCell ref="D7321:F7321"/>
    <mergeCell ref="H7321:I7321"/>
    <mergeCell ref="J7321:K7321"/>
    <mergeCell ref="B7322:C7322"/>
    <mergeCell ref="D7322:F7322"/>
    <mergeCell ref="H7322:I7322"/>
    <mergeCell ref="J7322:K7322"/>
    <mergeCell ref="H7323:K7323"/>
    <mergeCell ref="H7324:K7324"/>
    <mergeCell ref="H7325:L7325"/>
    <mergeCell ref="A7326:L7326"/>
    <mergeCell ref="A7327:C7327"/>
    <mergeCell ref="D7327:F7327"/>
    <mergeCell ref="H7327:I7327"/>
    <mergeCell ref="J7327:K7327"/>
    <mergeCell ref="B7328:C7328"/>
    <mergeCell ref="D7328:F7328"/>
    <mergeCell ref="H7328:I7328"/>
    <mergeCell ref="J7328:K7328"/>
    <mergeCell ref="H7329:K7329"/>
    <mergeCell ref="A7330:C7330"/>
    <mergeCell ref="D7330:F7330"/>
    <mergeCell ref="H7330:I7330"/>
    <mergeCell ref="J7330:K7330"/>
    <mergeCell ref="B7331:C7331"/>
    <mergeCell ref="D7331:F7331"/>
    <mergeCell ref="H7331:I7331"/>
    <mergeCell ref="J7331:K7331"/>
    <mergeCell ref="H7332:K7332"/>
    <mergeCell ref="H7333:K7333"/>
    <mergeCell ref="H7334:L7334"/>
    <mergeCell ref="A7335:L7335"/>
    <mergeCell ref="A7336:C7336"/>
    <mergeCell ref="D7336:F7336"/>
    <mergeCell ref="H7336:I7336"/>
    <mergeCell ref="J7336:K7336"/>
    <mergeCell ref="B7337:C7337"/>
    <mergeCell ref="D7337:F7337"/>
    <mergeCell ref="H7337:I7337"/>
    <mergeCell ref="J7337:K7337"/>
    <mergeCell ref="H7338:K7338"/>
    <mergeCell ref="H7339:K7339"/>
    <mergeCell ref="H7340:L7340"/>
    <mergeCell ref="A7341:L7341"/>
    <mergeCell ref="A7342:C7342"/>
    <mergeCell ref="D7342:F7342"/>
    <mergeCell ref="H7342:I7342"/>
    <mergeCell ref="J7342:K7342"/>
    <mergeCell ref="B7343:C7343"/>
    <mergeCell ref="D7343:F7343"/>
    <mergeCell ref="H7343:I7343"/>
    <mergeCell ref="J7343:K7343"/>
    <mergeCell ref="H7344:K7344"/>
    <mergeCell ref="H7345:K7345"/>
    <mergeCell ref="H7346:L7346"/>
    <mergeCell ref="A7347:L7347"/>
    <mergeCell ref="A7348:C7348"/>
    <mergeCell ref="D7348:F7348"/>
    <mergeCell ref="H7348:I7348"/>
    <mergeCell ref="J7348:K7348"/>
    <mergeCell ref="B7349:C7349"/>
    <mergeCell ref="D7349:F7349"/>
    <mergeCell ref="H7349:I7349"/>
    <mergeCell ref="J7349:K7349"/>
    <mergeCell ref="B7350:C7350"/>
    <mergeCell ref="D7350:F7350"/>
    <mergeCell ref="H7350:I7350"/>
    <mergeCell ref="J7350:K7350"/>
    <mergeCell ref="H7351:K7351"/>
    <mergeCell ref="A7352:C7352"/>
    <mergeCell ref="D7352:F7352"/>
    <mergeCell ref="H7352:I7352"/>
    <mergeCell ref="J7352:K7352"/>
    <mergeCell ref="B7353:C7353"/>
    <mergeCell ref="D7353:F7353"/>
    <mergeCell ref="H7353:I7353"/>
    <mergeCell ref="J7353:K7353"/>
    <mergeCell ref="B7354:C7354"/>
    <mergeCell ref="D7354:F7354"/>
    <mergeCell ref="H7354:I7354"/>
    <mergeCell ref="J7354:K7354"/>
    <mergeCell ref="H7355:K7355"/>
    <mergeCell ref="A7356:C7356"/>
    <mergeCell ref="D7356:F7356"/>
    <mergeCell ref="H7356:I7356"/>
    <mergeCell ref="J7356:K7356"/>
    <mergeCell ref="B7357:C7357"/>
    <mergeCell ref="D7357:F7357"/>
    <mergeCell ref="H7357:I7357"/>
    <mergeCell ref="J7357:K7357"/>
    <mergeCell ref="H7358:K7358"/>
    <mergeCell ref="A7359:D7359"/>
    <mergeCell ref="H7359:K7359"/>
    <mergeCell ref="H7360:L7360"/>
    <mergeCell ref="A7361:L7361"/>
    <mergeCell ref="A7362:C7362"/>
    <mergeCell ref="D7362:F7362"/>
    <mergeCell ref="H7362:I7362"/>
    <mergeCell ref="J7362:K7362"/>
    <mergeCell ref="B7363:C7363"/>
    <mergeCell ref="D7363:F7363"/>
    <mergeCell ref="H7363:I7363"/>
    <mergeCell ref="J7363:K7363"/>
    <mergeCell ref="B7364:C7364"/>
    <mergeCell ref="D7364:F7364"/>
    <mergeCell ref="H7364:I7364"/>
    <mergeCell ref="J7364:K7364"/>
    <mergeCell ref="B7365:C7365"/>
    <mergeCell ref="D7365:F7365"/>
    <mergeCell ref="H7365:I7365"/>
    <mergeCell ref="J7365:K7365"/>
    <mergeCell ref="H7366:K7366"/>
    <mergeCell ref="A7367:C7367"/>
    <mergeCell ref="D7367:F7367"/>
    <mergeCell ref="H7367:I7367"/>
    <mergeCell ref="J7367:K7367"/>
    <mergeCell ref="B7368:C7368"/>
    <mergeCell ref="D7368:F7368"/>
    <mergeCell ref="H7368:I7368"/>
    <mergeCell ref="J7368:K7368"/>
    <mergeCell ref="B7369:C7369"/>
    <mergeCell ref="D7369:F7369"/>
    <mergeCell ref="H7369:I7369"/>
    <mergeCell ref="J7369:K7369"/>
    <mergeCell ref="H7370:K7370"/>
    <mergeCell ref="A7371:D7371"/>
    <mergeCell ref="H7371:K7371"/>
    <mergeCell ref="H7372:L7372"/>
    <mergeCell ref="A7373:L7373"/>
    <mergeCell ref="A7374:C7374"/>
    <mergeCell ref="D7374:F7374"/>
    <mergeCell ref="H7374:I7374"/>
    <mergeCell ref="J7374:K7374"/>
    <mergeCell ref="B7375:C7375"/>
    <mergeCell ref="D7375:F7375"/>
    <mergeCell ref="H7375:I7375"/>
    <mergeCell ref="J7375:K7375"/>
    <mergeCell ref="B7376:C7376"/>
    <mergeCell ref="D7376:F7376"/>
    <mergeCell ref="H7376:I7376"/>
    <mergeCell ref="J7376:K7376"/>
    <mergeCell ref="B7377:C7377"/>
    <mergeCell ref="D7377:F7377"/>
    <mergeCell ref="H7377:I7377"/>
    <mergeCell ref="J7377:K7377"/>
    <mergeCell ref="H7378:K7378"/>
    <mergeCell ref="A7379:C7379"/>
    <mergeCell ref="D7379:F7379"/>
    <mergeCell ref="H7379:I7379"/>
    <mergeCell ref="J7379:K7379"/>
    <mergeCell ref="B7380:C7380"/>
    <mergeCell ref="D7380:F7380"/>
    <mergeCell ref="H7380:I7380"/>
    <mergeCell ref="J7380:K7380"/>
    <mergeCell ref="B7381:C7381"/>
    <mergeCell ref="D7381:F7381"/>
    <mergeCell ref="H7381:I7381"/>
    <mergeCell ref="J7381:K7381"/>
    <mergeCell ref="H7382:K7382"/>
    <mergeCell ref="H7383:K7383"/>
    <mergeCell ref="H7385:L7385"/>
    <mergeCell ref="A7386:L7386"/>
    <mergeCell ref="A7387:C7387"/>
    <mergeCell ref="D7387:F7387"/>
    <mergeCell ref="H7387:I7387"/>
    <mergeCell ref="J7387:K7387"/>
    <mergeCell ref="B7388:C7388"/>
    <mergeCell ref="D7388:F7388"/>
    <mergeCell ref="H7388:I7388"/>
    <mergeCell ref="J7388:K7388"/>
    <mergeCell ref="H7389:K7389"/>
    <mergeCell ref="H7390:K7390"/>
    <mergeCell ref="H7392:L7392"/>
    <mergeCell ref="A7393:L7393"/>
    <mergeCell ref="A7394:C7394"/>
    <mergeCell ref="D7394:F7394"/>
    <mergeCell ref="H7394:I7394"/>
    <mergeCell ref="J7394:K7394"/>
    <mergeCell ref="B7395:C7395"/>
    <mergeCell ref="D7395:F7395"/>
    <mergeCell ref="H7395:I7395"/>
    <mergeCell ref="J7395:K7395"/>
    <mergeCell ref="H7396:K7396"/>
    <mergeCell ref="H7397:K7397"/>
    <mergeCell ref="H7398:L7398"/>
    <mergeCell ref="A7399:L7399"/>
    <mergeCell ref="A7400:C7400"/>
    <mergeCell ref="D7400:F7400"/>
    <mergeCell ref="H7400:I7400"/>
    <mergeCell ref="J7400:K7400"/>
    <mergeCell ref="B7401:C7401"/>
    <mergeCell ref="D7401:F7401"/>
    <mergeCell ref="H7401:I7401"/>
    <mergeCell ref="J7401:K7401"/>
    <mergeCell ref="H7402:K7402"/>
    <mergeCell ref="H7403:K7403"/>
    <mergeCell ref="H7405:L7405"/>
    <mergeCell ref="A7406:L7406"/>
    <mergeCell ref="A7407:C7407"/>
    <mergeCell ref="D7407:F7407"/>
    <mergeCell ref="H7407:I7407"/>
    <mergeCell ref="J7407:K7407"/>
    <mergeCell ref="B7408:C7408"/>
    <mergeCell ref="D7408:F7408"/>
    <mergeCell ref="H7408:I7408"/>
    <mergeCell ref="J7408:K7408"/>
    <mergeCell ref="H7409:K7409"/>
    <mergeCell ref="H7410:K7410"/>
    <mergeCell ref="H7412:L7412"/>
    <mergeCell ref="A7413:L7413"/>
    <mergeCell ref="A7414:C7414"/>
    <mergeCell ref="D7414:F7414"/>
    <mergeCell ref="H7414:I7414"/>
    <mergeCell ref="J7414:K7414"/>
    <mergeCell ref="B7415:C7415"/>
    <mergeCell ref="D7415:F7415"/>
    <mergeCell ref="H7415:I7415"/>
    <mergeCell ref="J7415:K7415"/>
    <mergeCell ref="H7416:K7416"/>
    <mergeCell ref="H7417:K7417"/>
    <mergeCell ref="H7419:L7419"/>
    <mergeCell ref="A7420:L7420"/>
    <mergeCell ref="A7421:C7421"/>
    <mergeCell ref="D7421:F7421"/>
    <mergeCell ref="H7421:I7421"/>
    <mergeCell ref="J7421:K7421"/>
    <mergeCell ref="B7422:C7422"/>
    <mergeCell ref="D7422:F7422"/>
    <mergeCell ref="H7422:I7422"/>
    <mergeCell ref="J7422:K7422"/>
    <mergeCell ref="H7423:K7423"/>
    <mergeCell ref="H7424:K7424"/>
    <mergeCell ref="H7426:L7426"/>
    <mergeCell ref="A7427:L7427"/>
    <mergeCell ref="A7428:C7428"/>
    <mergeCell ref="D7428:F7428"/>
    <mergeCell ref="H7428:I7428"/>
    <mergeCell ref="J7428:K7428"/>
    <mergeCell ref="B7429:C7429"/>
    <mergeCell ref="D7429:F7429"/>
    <mergeCell ref="H7429:I7429"/>
    <mergeCell ref="J7429:K7429"/>
    <mergeCell ref="H7430:K7430"/>
    <mergeCell ref="H7431:K7431"/>
    <mergeCell ref="H7433:L7433"/>
    <mergeCell ref="A7434:L7434"/>
    <mergeCell ref="A7435:C7435"/>
    <mergeCell ref="D7435:F7435"/>
    <mergeCell ref="H7435:I7435"/>
    <mergeCell ref="J7435:K7435"/>
    <mergeCell ref="B7436:C7436"/>
    <mergeCell ref="D7436:F7436"/>
    <mergeCell ref="H7436:I7436"/>
    <mergeCell ref="J7436:K7436"/>
    <mergeCell ref="H7437:K7437"/>
    <mergeCell ref="A7438:D7438"/>
    <mergeCell ref="H7438:K7438"/>
    <mergeCell ref="H7439:L7439"/>
    <mergeCell ref="A7440:L7440"/>
    <mergeCell ref="A7441:C7441"/>
    <mergeCell ref="D7441:F7441"/>
    <mergeCell ref="H7441:I7441"/>
    <mergeCell ref="J7441:K7441"/>
    <mergeCell ref="B7442:C7442"/>
    <mergeCell ref="D7442:F7442"/>
    <mergeCell ref="H7442:I7442"/>
    <mergeCell ref="J7442:K7442"/>
    <mergeCell ref="B7443:C7443"/>
    <mergeCell ref="D7443:F7443"/>
    <mergeCell ref="H7443:I7443"/>
    <mergeCell ref="J7443:K7443"/>
    <mergeCell ref="B7444:C7444"/>
    <mergeCell ref="D7444:F7444"/>
    <mergeCell ref="H7444:I7444"/>
    <mergeCell ref="J7444:K7444"/>
    <mergeCell ref="H7445:K7445"/>
    <mergeCell ref="A7446:C7446"/>
    <mergeCell ref="D7446:F7446"/>
    <mergeCell ref="H7446:I7446"/>
    <mergeCell ref="J7446:K7446"/>
    <mergeCell ref="B7447:C7447"/>
    <mergeCell ref="D7447:F7447"/>
    <mergeCell ref="H7447:I7447"/>
    <mergeCell ref="J7447:K7447"/>
    <mergeCell ref="B7448:C7448"/>
    <mergeCell ref="D7448:F7448"/>
    <mergeCell ref="H7448:I7448"/>
    <mergeCell ref="J7448:K7448"/>
    <mergeCell ref="H7449:K7449"/>
    <mergeCell ref="A7450:C7450"/>
    <mergeCell ref="D7450:F7450"/>
    <mergeCell ref="H7450:I7450"/>
    <mergeCell ref="J7450:K7450"/>
    <mergeCell ref="B7451:C7451"/>
    <mergeCell ref="D7451:F7451"/>
    <mergeCell ref="H7451:I7451"/>
    <mergeCell ref="J7451:K7451"/>
    <mergeCell ref="B7452:C7452"/>
    <mergeCell ref="D7452:F7452"/>
    <mergeCell ref="H7452:I7452"/>
    <mergeCell ref="J7452:K7452"/>
    <mergeCell ref="H7453:K7453"/>
    <mergeCell ref="H7454:K7454"/>
    <mergeCell ref="H7455:L7455"/>
    <mergeCell ref="A7456:L7456"/>
    <mergeCell ref="A7457:C7457"/>
    <mergeCell ref="D7457:F7457"/>
    <mergeCell ref="H7457:I7457"/>
    <mergeCell ref="J7457:K7457"/>
    <mergeCell ref="B7458:C7458"/>
    <mergeCell ref="D7458:F7458"/>
    <mergeCell ref="H7458:I7458"/>
    <mergeCell ref="J7458:K7458"/>
    <mergeCell ref="B7459:C7459"/>
    <mergeCell ref="D7459:F7459"/>
    <mergeCell ref="H7459:I7459"/>
    <mergeCell ref="J7459:K7459"/>
    <mergeCell ref="B7460:C7460"/>
    <mergeCell ref="D7460:F7460"/>
    <mergeCell ref="H7460:I7460"/>
    <mergeCell ref="J7460:K7460"/>
    <mergeCell ref="H7461:K7461"/>
    <mergeCell ref="A7462:C7462"/>
    <mergeCell ref="D7462:F7462"/>
    <mergeCell ref="H7462:I7462"/>
    <mergeCell ref="J7462:K7462"/>
    <mergeCell ref="B7463:C7463"/>
    <mergeCell ref="D7463:F7463"/>
    <mergeCell ref="H7463:I7463"/>
    <mergeCell ref="J7463:K7463"/>
    <mergeCell ref="B7464:C7464"/>
    <mergeCell ref="D7464:F7464"/>
    <mergeCell ref="H7464:I7464"/>
    <mergeCell ref="J7464:K7464"/>
    <mergeCell ref="H7465:K7465"/>
    <mergeCell ref="A7466:C7466"/>
    <mergeCell ref="D7466:F7466"/>
    <mergeCell ref="H7466:I7466"/>
    <mergeCell ref="J7466:K7466"/>
    <mergeCell ref="B7467:C7467"/>
    <mergeCell ref="D7467:F7467"/>
    <mergeCell ref="H7467:I7467"/>
    <mergeCell ref="J7467:K7467"/>
    <mergeCell ref="B7468:C7468"/>
    <mergeCell ref="D7468:F7468"/>
    <mergeCell ref="H7468:I7468"/>
    <mergeCell ref="J7468:K7468"/>
    <mergeCell ref="H7469:K7469"/>
    <mergeCell ref="H7470:K7470"/>
    <mergeCell ref="H7471:L7471"/>
    <mergeCell ref="A7472:L7472"/>
    <mergeCell ref="A7473:C7473"/>
    <mergeCell ref="D7473:F7473"/>
    <mergeCell ref="H7473:I7473"/>
    <mergeCell ref="J7473:K7473"/>
    <mergeCell ref="B7474:C7474"/>
    <mergeCell ref="D7474:F7474"/>
    <mergeCell ref="H7474:I7474"/>
    <mergeCell ref="J7474:K7474"/>
    <mergeCell ref="H7475:K7475"/>
    <mergeCell ref="A7476:D7476"/>
    <mergeCell ref="H7476:K7476"/>
    <mergeCell ref="C1545:C1546"/>
    <mergeCell ref="C1579:C1580"/>
    <mergeCell ref="C1609:C1610"/>
    <mergeCell ref="C1653:C1654"/>
    <mergeCell ref="L67:L68"/>
    <mergeCell ref="L1523:L1524"/>
    <mergeCell ref="L1545:L1546"/>
    <mergeCell ref="L1553:L1554"/>
    <mergeCell ref="L1579:L1580"/>
    <mergeCell ref="L1609:L1610"/>
    <mergeCell ref="L1620:L1621"/>
    <mergeCell ref="L1653:L1654"/>
    <mergeCell ref="A7431:D7432"/>
    <mergeCell ref="A7424:D7425"/>
    <mergeCell ref="A7417:D7418"/>
    <mergeCell ref="A7410:D7411"/>
    <mergeCell ref="A7403:D7404"/>
    <mergeCell ref="A7390:D7391"/>
    <mergeCell ref="A7383:D7384"/>
    <mergeCell ref="A7190:D7191"/>
    <mergeCell ref="A7035:D7036"/>
    <mergeCell ref="A7027:D7028"/>
    <mergeCell ref="A6973:D6974"/>
    <mergeCell ref="A6928:D6929"/>
    <mergeCell ref="A6917:D6918"/>
    <mergeCell ref="A6905:D6906"/>
    <mergeCell ref="A6894:D6895"/>
    <mergeCell ref="A6883:D6884"/>
    <mergeCell ref="A6872:D6873"/>
    <mergeCell ref="A6861:D6862"/>
    <mergeCell ref="A6849:D6850"/>
    <mergeCell ref="A6826:D6827"/>
    <mergeCell ref="A6800:D6801"/>
    <mergeCell ref="A6607:D6608"/>
    <mergeCell ref="A6586:D6587"/>
    <mergeCell ref="A6565:D6566"/>
    <mergeCell ref="A6554:D6555"/>
    <mergeCell ref="A6542:D6543"/>
    <mergeCell ref="A6520:D6521"/>
    <mergeCell ref="A6508:D6509"/>
    <mergeCell ref="A6496:D6497"/>
    <mergeCell ref="A6278:D6279"/>
    <mergeCell ref="A6240:D6241"/>
    <mergeCell ref="A6217:D6218"/>
    <mergeCell ref="A6201:D6202"/>
    <mergeCell ref="A5989:D5990"/>
    <mergeCell ref="A5979:D5980"/>
    <mergeCell ref="A5969:D5970"/>
    <mergeCell ref="A5959:D5960"/>
    <mergeCell ref="A5949:D5950"/>
    <mergeCell ref="A5938:D5939"/>
    <mergeCell ref="A5928:D5929"/>
    <mergeCell ref="A5918:D5919"/>
    <mergeCell ref="A5907:D5908"/>
    <mergeCell ref="A5897:D5898"/>
    <mergeCell ref="A5877:D5878"/>
    <mergeCell ref="A5866:D5867"/>
    <mergeCell ref="A5855:D5856"/>
    <mergeCell ref="A5844:D5845"/>
    <mergeCell ref="A5811:D5812"/>
    <mergeCell ref="A5755:D5756"/>
    <mergeCell ref="A5479:D5480"/>
    <mergeCell ref="A4832:D4833"/>
    <mergeCell ref="A4711:D4712"/>
    <mergeCell ref="A4630:D4631"/>
    <mergeCell ref="A4224:D4225"/>
    <mergeCell ref="A4210:D4211"/>
    <mergeCell ref="A4141:D4142"/>
    <mergeCell ref="A4130:D4131"/>
    <mergeCell ref="A4109:D4110"/>
    <mergeCell ref="A4098:D4099"/>
    <mergeCell ref="A4087:D4088"/>
    <mergeCell ref="A4066:D4067"/>
    <mergeCell ref="A4055:D4056"/>
    <mergeCell ref="A4034:D4035"/>
    <mergeCell ref="A4023:D4024"/>
    <mergeCell ref="A3992:D3993"/>
    <mergeCell ref="A3978:D3979"/>
    <mergeCell ref="A3933:D3934"/>
    <mergeCell ref="A3859:D3860"/>
    <mergeCell ref="A3851:D3852"/>
    <mergeCell ref="A3823:D3824"/>
    <mergeCell ref="A3814:D3815"/>
    <mergeCell ref="A3722:D3723"/>
    <mergeCell ref="A3708:D3709"/>
    <mergeCell ref="A3674:D3675"/>
    <mergeCell ref="A3663:D3664"/>
    <mergeCell ref="A3650:D3651"/>
    <mergeCell ref="A3611:D3612"/>
    <mergeCell ref="A3600:D3601"/>
    <mergeCell ref="A3589:D3590"/>
    <mergeCell ref="A3518:D3519"/>
    <mergeCell ref="A3496:D3497"/>
    <mergeCell ref="A3488:D3489"/>
    <mergeCell ref="A3477:D3478"/>
    <mergeCell ref="A3467:D3468"/>
    <mergeCell ref="A3446:D3447"/>
    <mergeCell ref="A3435:D3436"/>
    <mergeCell ref="A3424:D3425"/>
    <mergeCell ref="A3413:D3414"/>
    <mergeCell ref="A3402:D3403"/>
    <mergeCell ref="A3391:D3392"/>
    <mergeCell ref="A3380:D3381"/>
    <mergeCell ref="A3337:D3338"/>
    <mergeCell ref="A3303:D3304"/>
    <mergeCell ref="A3292:D3293"/>
    <mergeCell ref="A3269:D3270"/>
    <mergeCell ref="A3227:D3228"/>
    <mergeCell ref="A3205:D3206"/>
    <mergeCell ref="A3077:D3078"/>
    <mergeCell ref="A3063:D3064"/>
    <mergeCell ref="A3052:D3053"/>
    <mergeCell ref="A2888:D2889"/>
    <mergeCell ref="A2875:D2876"/>
    <mergeCell ref="A2862:D2863"/>
    <mergeCell ref="A2853:D2854"/>
    <mergeCell ref="A2844:D2845"/>
    <mergeCell ref="A2835:D2836"/>
    <mergeCell ref="A2820:D2821"/>
    <mergeCell ref="A2811:D2812"/>
    <mergeCell ref="A2802:D2803"/>
    <mergeCell ref="A2783:D2784"/>
    <mergeCell ref="A2700:D2701"/>
    <mergeCell ref="A2686:D2687"/>
    <mergeCell ref="A2672:D2673"/>
    <mergeCell ref="A2637:D2638"/>
    <mergeCell ref="A2626:D2627"/>
    <mergeCell ref="A2615:D2616"/>
    <mergeCell ref="A2108:D2109"/>
    <mergeCell ref="A2100:D2101"/>
    <mergeCell ref="A2087:D2088"/>
    <mergeCell ref="A2075:D2076"/>
    <mergeCell ref="A2037:D2038"/>
    <mergeCell ref="A2017:D2018"/>
    <mergeCell ref="A1980:D1981"/>
    <mergeCell ref="A1950:D1951"/>
    <mergeCell ref="A1936:D1937"/>
    <mergeCell ref="A1922:D1923"/>
    <mergeCell ref="A1915:D1916"/>
    <mergeCell ref="A1908:D1909"/>
    <mergeCell ref="A1774:D1775"/>
    <mergeCell ref="A1707:D1708"/>
    <mergeCell ref="A1653:B1654"/>
    <mergeCell ref="D1653:E1654"/>
    <mergeCell ref="A1620:C1621"/>
    <mergeCell ref="D1620:E1621"/>
    <mergeCell ref="A1609:B1610"/>
    <mergeCell ref="D1609:E1610"/>
    <mergeCell ref="A1579:B1580"/>
    <mergeCell ref="D1579:E1580"/>
    <mergeCell ref="A1553:C1554"/>
    <mergeCell ref="D1553:E1554"/>
    <mergeCell ref="A1545:B1546"/>
    <mergeCell ref="D1545:E1546"/>
    <mergeCell ref="A1523:C1524"/>
    <mergeCell ref="D1523:E1524"/>
    <mergeCell ref="A1519:D1520"/>
    <mergeCell ref="A1435:D1436"/>
    <mergeCell ref="A1416:D1417"/>
    <mergeCell ref="A938:D939"/>
    <mergeCell ref="A918:D919"/>
    <mergeCell ref="A455:D456"/>
    <mergeCell ref="A446:D447"/>
    <mergeCell ref="A437:D438"/>
    <mergeCell ref="A325:D326"/>
    <mergeCell ref="A82:D83"/>
    <mergeCell ref="A67:C68"/>
    <mergeCell ref="D67:E68"/>
    <mergeCell ref="A63:D64"/>
  </mergeCells>
  <printOptions horizontalCentered="1"/>
  <pageMargins left="0.511811023622047" right="0.511811023622047" top="0.511811023622047" bottom="0.511811023622047" header="0" footer="0"/>
  <pageSetup paperSize="9" scale="80" orientation="portrait"/>
  <headerFooter>
    <oddFooter>&amp;L&amp;9&amp;A&amp;R&amp;9Página &amp;P de &amp;N</oddFoot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K4843"/>
  <sheetViews>
    <sheetView view="pageBreakPreview" zoomScale="145" zoomScaleNormal="100" topLeftCell="A4823" workbookViewId="0">
      <selection activeCell="G4837" sqref="G4837:H4837"/>
    </sheetView>
  </sheetViews>
  <sheetFormatPr defaultColWidth="9" defaultRowHeight="13.5"/>
  <cols>
    <col min="1" max="1" width="10.2833333333333" customWidth="1"/>
    <col min="2" max="2" width="39.425" customWidth="1"/>
    <col min="3" max="3" width="6.14166666666667" customWidth="1"/>
    <col min="4" max="4" width="9.28333333333333" customWidth="1"/>
    <col min="5" max="10" width="6.14166666666667" customWidth="1"/>
    <col min="11" max="11" width="12.425" customWidth="1"/>
  </cols>
  <sheetData>
    <row r="1" ht="116.1" customHeight="1" spans="1:11">
      <c r="A1" s="1"/>
      <c r="B1" s="1"/>
      <c r="C1" s="1"/>
      <c r="D1" s="1"/>
      <c r="E1" s="1"/>
      <c r="F1" s="1"/>
      <c r="G1" s="1"/>
      <c r="H1" s="1"/>
      <c r="I1" s="1"/>
      <c r="J1" s="1"/>
      <c r="K1" s="1"/>
    </row>
    <row r="2" ht="9.95" customHeight="1" spans="1:11">
      <c r="A2" s="2"/>
      <c r="B2" s="2"/>
      <c r="C2" s="2"/>
      <c r="D2" s="2"/>
      <c r="E2" s="2"/>
      <c r="F2" s="2"/>
      <c r="G2" s="61"/>
      <c r="H2" s="61"/>
      <c r="I2" s="61"/>
      <c r="J2" s="61"/>
      <c r="K2" s="61"/>
    </row>
    <row r="3" ht="20.1" customHeight="1" spans="1:11">
      <c r="A3" s="62" t="s">
        <v>4704</v>
      </c>
      <c r="B3" s="62"/>
      <c r="C3" s="62"/>
      <c r="D3" s="62"/>
      <c r="E3" s="62"/>
      <c r="F3" s="62"/>
      <c r="G3" s="62"/>
      <c r="H3" s="62"/>
      <c r="I3" s="62"/>
      <c r="J3" s="62"/>
      <c r="K3" s="62"/>
    </row>
    <row r="4" ht="15" customHeight="1" spans="1:11">
      <c r="A4" s="63" t="s">
        <v>2296</v>
      </c>
      <c r="B4" s="63"/>
      <c r="C4" s="63"/>
      <c r="D4" s="64" t="s">
        <v>4</v>
      </c>
      <c r="E4" s="64"/>
      <c r="F4" s="64" t="s">
        <v>2297</v>
      </c>
      <c r="G4" s="64" t="s">
        <v>2298</v>
      </c>
      <c r="H4" s="64"/>
      <c r="I4" s="64" t="s">
        <v>2299</v>
      </c>
      <c r="J4" s="64"/>
      <c r="K4" s="64" t="s">
        <v>2300</v>
      </c>
    </row>
    <row r="5" ht="21" customHeight="1" spans="1:11">
      <c r="A5" s="65" t="s">
        <v>4705</v>
      </c>
      <c r="B5" s="66" t="s">
        <v>4706</v>
      </c>
      <c r="C5" s="66"/>
      <c r="D5" s="65" t="s">
        <v>14</v>
      </c>
      <c r="E5" s="65"/>
      <c r="F5" s="65" t="s">
        <v>2392</v>
      </c>
      <c r="G5" s="67">
        <v>1</v>
      </c>
      <c r="H5" s="67"/>
      <c r="I5" s="70">
        <v>4.56</v>
      </c>
      <c r="J5" s="70"/>
      <c r="K5" s="70">
        <f t="shared" ref="K5:K10" si="0">TRUNC(TRUNC(G5,8)*I5,2)</f>
        <v>4.56</v>
      </c>
    </row>
    <row r="6" ht="21" customHeight="1" spans="1:11">
      <c r="A6" s="65" t="s">
        <v>4707</v>
      </c>
      <c r="B6" s="66" t="s">
        <v>4708</v>
      </c>
      <c r="C6" s="66"/>
      <c r="D6" s="65" t="s">
        <v>14</v>
      </c>
      <c r="E6" s="65"/>
      <c r="F6" s="65" t="s">
        <v>2392</v>
      </c>
      <c r="G6" s="67">
        <v>1</v>
      </c>
      <c r="H6" s="67"/>
      <c r="I6" s="70">
        <v>1.24</v>
      </c>
      <c r="J6" s="70"/>
      <c r="K6" s="70">
        <f t="shared" si="0"/>
        <v>1.24</v>
      </c>
    </row>
    <row r="7" ht="21" customHeight="1" spans="1:11">
      <c r="A7" s="65" t="s">
        <v>4709</v>
      </c>
      <c r="B7" s="66" t="s">
        <v>4710</v>
      </c>
      <c r="C7" s="66"/>
      <c r="D7" s="65" t="s">
        <v>14</v>
      </c>
      <c r="E7" s="65"/>
      <c r="F7" s="65" t="s">
        <v>2392</v>
      </c>
      <c r="G7" s="67">
        <v>1</v>
      </c>
      <c r="H7" s="67"/>
      <c r="I7" s="70">
        <v>1.34</v>
      </c>
      <c r="J7" s="70"/>
      <c r="K7" s="70">
        <f t="shared" si="0"/>
        <v>1.34</v>
      </c>
    </row>
    <row r="8" ht="21" customHeight="1" spans="1:11">
      <c r="A8" s="65" t="s">
        <v>4711</v>
      </c>
      <c r="B8" s="66" t="s">
        <v>4712</v>
      </c>
      <c r="C8" s="66"/>
      <c r="D8" s="65" t="s">
        <v>14</v>
      </c>
      <c r="E8" s="65"/>
      <c r="F8" s="65" t="s">
        <v>2392</v>
      </c>
      <c r="G8" s="67">
        <v>1</v>
      </c>
      <c r="H8" s="67"/>
      <c r="I8" s="70">
        <v>0.82</v>
      </c>
      <c r="J8" s="70"/>
      <c r="K8" s="70">
        <f t="shared" si="0"/>
        <v>0.82</v>
      </c>
    </row>
    <row r="9" ht="21" customHeight="1" spans="1:11">
      <c r="A9" s="65" t="s">
        <v>4713</v>
      </c>
      <c r="B9" s="66" t="s">
        <v>4714</v>
      </c>
      <c r="C9" s="66"/>
      <c r="D9" s="65" t="s">
        <v>14</v>
      </c>
      <c r="E9" s="65"/>
      <c r="F9" s="65" t="s">
        <v>2392</v>
      </c>
      <c r="G9" s="67">
        <v>1</v>
      </c>
      <c r="H9" s="67"/>
      <c r="I9" s="70">
        <v>0.04</v>
      </c>
      <c r="J9" s="70"/>
      <c r="K9" s="70">
        <f t="shared" si="0"/>
        <v>0.04</v>
      </c>
    </row>
    <row r="10" ht="21" customHeight="1" spans="1:11">
      <c r="A10" s="65" t="s">
        <v>4715</v>
      </c>
      <c r="B10" s="66" t="s">
        <v>4716</v>
      </c>
      <c r="C10" s="66"/>
      <c r="D10" s="65" t="s">
        <v>14</v>
      </c>
      <c r="E10" s="65"/>
      <c r="F10" s="65" t="s">
        <v>2392</v>
      </c>
      <c r="G10" s="67">
        <v>1</v>
      </c>
      <c r="H10" s="67"/>
      <c r="I10" s="70">
        <v>0.8</v>
      </c>
      <c r="J10" s="70"/>
      <c r="K10" s="70">
        <f t="shared" si="0"/>
        <v>0.8</v>
      </c>
    </row>
    <row r="11" ht="15" customHeight="1" spans="1:11">
      <c r="A11" s="2"/>
      <c r="B11" s="2"/>
      <c r="C11" s="2"/>
      <c r="D11" s="2"/>
      <c r="E11" s="2"/>
      <c r="F11" s="2"/>
      <c r="G11" s="68" t="s">
        <v>2309</v>
      </c>
      <c r="H11" s="68"/>
      <c r="I11" s="68"/>
      <c r="J11" s="68"/>
      <c r="K11" s="71">
        <f>SUM(K5:K10)</f>
        <v>8.8</v>
      </c>
    </row>
    <row r="12" ht="15" customHeight="1" spans="1:11">
      <c r="A12" s="63" t="s">
        <v>2310</v>
      </c>
      <c r="B12" s="63"/>
      <c r="C12" s="63"/>
      <c r="D12" s="64" t="s">
        <v>4</v>
      </c>
      <c r="E12" s="64"/>
      <c r="F12" s="64" t="s">
        <v>2297</v>
      </c>
      <c r="G12" s="64" t="s">
        <v>2298</v>
      </c>
      <c r="H12" s="64"/>
      <c r="I12" s="64" t="s">
        <v>2299</v>
      </c>
      <c r="J12" s="64"/>
      <c r="K12" s="64" t="s">
        <v>2300</v>
      </c>
    </row>
    <row r="13" ht="15" customHeight="1" spans="1:11">
      <c r="A13" s="65" t="s">
        <v>4717</v>
      </c>
      <c r="B13" s="66" t="s">
        <v>4718</v>
      </c>
      <c r="C13" s="66"/>
      <c r="D13" s="65" t="s">
        <v>14</v>
      </c>
      <c r="E13" s="65"/>
      <c r="F13" s="65" t="s">
        <v>2392</v>
      </c>
      <c r="G13" s="67">
        <v>1</v>
      </c>
      <c r="H13" s="67"/>
      <c r="I13" s="70">
        <v>14.96</v>
      </c>
      <c r="J13" s="70"/>
      <c r="K13" s="70">
        <f>TRUNC(TRUNC(G13,8)*I13,2)</f>
        <v>14.96</v>
      </c>
    </row>
    <row r="14" ht="15" customHeight="1" spans="1:11">
      <c r="A14" s="2"/>
      <c r="B14" s="2"/>
      <c r="C14" s="2"/>
      <c r="D14" s="2"/>
      <c r="E14" s="2"/>
      <c r="F14" s="2"/>
      <c r="G14" s="68" t="s">
        <v>2313</v>
      </c>
      <c r="H14" s="68"/>
      <c r="I14" s="68"/>
      <c r="J14" s="68"/>
      <c r="K14" s="71">
        <f>SUM(K13:K13)</f>
        <v>14.96</v>
      </c>
    </row>
    <row r="15" ht="15" customHeight="1" spans="1:11">
      <c r="A15" s="63" t="s">
        <v>2314</v>
      </c>
      <c r="B15" s="63"/>
      <c r="C15" s="63"/>
      <c r="D15" s="64" t="s">
        <v>4</v>
      </c>
      <c r="E15" s="64"/>
      <c r="F15" s="64" t="s">
        <v>2297</v>
      </c>
      <c r="G15" s="64" t="s">
        <v>2298</v>
      </c>
      <c r="H15" s="64"/>
      <c r="I15" s="64" t="s">
        <v>2299</v>
      </c>
      <c r="J15" s="64"/>
      <c r="K15" s="64" t="s">
        <v>2300</v>
      </c>
    </row>
    <row r="16" ht="21" customHeight="1" spans="1:11">
      <c r="A16" s="65" t="s">
        <v>4719</v>
      </c>
      <c r="B16" s="66" t="s">
        <v>4720</v>
      </c>
      <c r="C16" s="66"/>
      <c r="D16" s="65" t="s">
        <v>14</v>
      </c>
      <c r="E16" s="65"/>
      <c r="F16" s="65" t="s">
        <v>2392</v>
      </c>
      <c r="G16" s="67">
        <v>1</v>
      </c>
      <c r="H16" s="67"/>
      <c r="I16" s="70">
        <v>0.19</v>
      </c>
      <c r="J16" s="70"/>
      <c r="K16" s="70">
        <f>TRUNC(TRUNC(G16,8)*I16,2)</f>
        <v>0.19</v>
      </c>
    </row>
    <row r="17" ht="15" customHeight="1" spans="1:11">
      <c r="A17" s="2"/>
      <c r="B17" s="2"/>
      <c r="C17" s="2"/>
      <c r="D17" s="2"/>
      <c r="E17" s="2"/>
      <c r="F17" s="2"/>
      <c r="G17" s="68" t="s">
        <v>2317</v>
      </c>
      <c r="H17" s="68"/>
      <c r="I17" s="68"/>
      <c r="J17" s="68"/>
      <c r="K17" s="71">
        <f>SUM(K16:K16)</f>
        <v>0.19</v>
      </c>
    </row>
    <row r="18" ht="15" customHeight="1" spans="1:11">
      <c r="A18" s="2"/>
      <c r="B18" s="2"/>
      <c r="C18" s="2"/>
      <c r="D18" s="2"/>
      <c r="E18" s="2"/>
      <c r="F18" s="2"/>
      <c r="G18" s="69" t="s">
        <v>2318</v>
      </c>
      <c r="H18" s="69"/>
      <c r="I18" s="69"/>
      <c r="J18" s="69"/>
      <c r="K18" s="72">
        <f>SUM(K11,K14,K17)</f>
        <v>23.95</v>
      </c>
    </row>
    <row r="19" ht="9.95" customHeight="1" spans="1:11">
      <c r="A19" s="2"/>
      <c r="B19" s="2"/>
      <c r="C19" s="2"/>
      <c r="D19" s="2"/>
      <c r="E19" s="2"/>
      <c r="F19" s="2"/>
      <c r="G19" s="61"/>
      <c r="H19" s="61"/>
      <c r="I19" s="61"/>
      <c r="J19" s="61"/>
      <c r="K19" s="61"/>
    </row>
    <row r="20" ht="20.1" customHeight="1" spans="1:11">
      <c r="A20" s="62" t="s">
        <v>4721</v>
      </c>
      <c r="B20" s="62"/>
      <c r="C20" s="62"/>
      <c r="D20" s="62"/>
      <c r="E20" s="62"/>
      <c r="F20" s="62"/>
      <c r="G20" s="62"/>
      <c r="H20" s="62"/>
      <c r="I20" s="62"/>
      <c r="J20" s="62"/>
      <c r="K20" s="62"/>
    </row>
    <row r="21" ht="15" customHeight="1" spans="1:11">
      <c r="A21" s="63" t="s">
        <v>2296</v>
      </c>
      <c r="B21" s="63"/>
      <c r="C21" s="63"/>
      <c r="D21" s="64" t="s">
        <v>4</v>
      </c>
      <c r="E21" s="64"/>
      <c r="F21" s="64" t="s">
        <v>2297</v>
      </c>
      <c r="G21" s="64" t="s">
        <v>2298</v>
      </c>
      <c r="H21" s="64"/>
      <c r="I21" s="64" t="s">
        <v>2299</v>
      </c>
      <c r="J21" s="64"/>
      <c r="K21" s="64" t="s">
        <v>2300</v>
      </c>
    </row>
    <row r="22" ht="21" customHeight="1" spans="1:11">
      <c r="A22" s="65" t="s">
        <v>4705</v>
      </c>
      <c r="B22" s="66" t="s">
        <v>4706</v>
      </c>
      <c r="C22" s="66"/>
      <c r="D22" s="65" t="s">
        <v>14</v>
      </c>
      <c r="E22" s="65"/>
      <c r="F22" s="65" t="s">
        <v>2392</v>
      </c>
      <c r="G22" s="67">
        <v>1</v>
      </c>
      <c r="H22" s="67"/>
      <c r="I22" s="70">
        <v>4.56</v>
      </c>
      <c r="J22" s="70"/>
      <c r="K22" s="70">
        <f t="shared" ref="K22:K27" si="1">TRUNC(TRUNC(G22,8)*I22,2)</f>
        <v>4.56</v>
      </c>
    </row>
    <row r="23" ht="21" customHeight="1" spans="1:11">
      <c r="A23" s="65" t="s">
        <v>4722</v>
      </c>
      <c r="B23" s="66" t="s">
        <v>4723</v>
      </c>
      <c r="C23" s="66"/>
      <c r="D23" s="65" t="s">
        <v>14</v>
      </c>
      <c r="E23" s="65"/>
      <c r="F23" s="65" t="s">
        <v>2392</v>
      </c>
      <c r="G23" s="67">
        <v>1</v>
      </c>
      <c r="H23" s="67"/>
      <c r="I23" s="70">
        <v>1.43</v>
      </c>
      <c r="J23" s="70"/>
      <c r="K23" s="70">
        <f t="shared" si="1"/>
        <v>1.43</v>
      </c>
    </row>
    <row r="24" ht="21" customHeight="1" spans="1:11">
      <c r="A24" s="65" t="s">
        <v>4709</v>
      </c>
      <c r="B24" s="66" t="s">
        <v>4710</v>
      </c>
      <c r="C24" s="66"/>
      <c r="D24" s="65" t="s">
        <v>14</v>
      </c>
      <c r="E24" s="65"/>
      <c r="F24" s="65" t="s">
        <v>2392</v>
      </c>
      <c r="G24" s="67">
        <v>1</v>
      </c>
      <c r="H24" s="67"/>
      <c r="I24" s="70">
        <v>1.34</v>
      </c>
      <c r="J24" s="70"/>
      <c r="K24" s="70">
        <f t="shared" si="1"/>
        <v>1.34</v>
      </c>
    </row>
    <row r="25" ht="29.1" customHeight="1" spans="1:11">
      <c r="A25" s="65" t="s">
        <v>4724</v>
      </c>
      <c r="B25" s="66" t="s">
        <v>4725</v>
      </c>
      <c r="C25" s="66"/>
      <c r="D25" s="65" t="s">
        <v>14</v>
      </c>
      <c r="E25" s="65"/>
      <c r="F25" s="65" t="s">
        <v>2392</v>
      </c>
      <c r="G25" s="67">
        <v>1</v>
      </c>
      <c r="H25" s="67"/>
      <c r="I25" s="70">
        <v>0.49</v>
      </c>
      <c r="J25" s="70"/>
      <c r="K25" s="70">
        <f t="shared" si="1"/>
        <v>0.49</v>
      </c>
    </row>
    <row r="26" ht="21" customHeight="1" spans="1:11">
      <c r="A26" s="65" t="s">
        <v>4713</v>
      </c>
      <c r="B26" s="66" t="s">
        <v>4714</v>
      </c>
      <c r="C26" s="66"/>
      <c r="D26" s="65" t="s">
        <v>14</v>
      </c>
      <c r="E26" s="65"/>
      <c r="F26" s="65" t="s">
        <v>2392</v>
      </c>
      <c r="G26" s="67">
        <v>1</v>
      </c>
      <c r="H26" s="67"/>
      <c r="I26" s="70">
        <v>0.04</v>
      </c>
      <c r="J26" s="70"/>
      <c r="K26" s="70">
        <f t="shared" si="1"/>
        <v>0.04</v>
      </c>
    </row>
    <row r="27" ht="21" customHeight="1" spans="1:11">
      <c r="A27" s="65" t="s">
        <v>4715</v>
      </c>
      <c r="B27" s="66" t="s">
        <v>4716</v>
      </c>
      <c r="C27" s="66"/>
      <c r="D27" s="65" t="s">
        <v>14</v>
      </c>
      <c r="E27" s="65"/>
      <c r="F27" s="65" t="s">
        <v>2392</v>
      </c>
      <c r="G27" s="67">
        <v>1</v>
      </c>
      <c r="H27" s="67"/>
      <c r="I27" s="70">
        <v>0.8</v>
      </c>
      <c r="J27" s="70"/>
      <c r="K27" s="70">
        <f t="shared" si="1"/>
        <v>0.8</v>
      </c>
    </row>
    <row r="28" ht="15" customHeight="1" spans="1:11">
      <c r="A28" s="2"/>
      <c r="B28" s="2"/>
      <c r="C28" s="2"/>
      <c r="D28" s="2"/>
      <c r="E28" s="2"/>
      <c r="F28" s="2"/>
      <c r="G28" s="68" t="s">
        <v>2309</v>
      </c>
      <c r="H28" s="68"/>
      <c r="I28" s="68"/>
      <c r="J28" s="68"/>
      <c r="K28" s="71">
        <f>SUM(K22:K27)</f>
        <v>8.66</v>
      </c>
    </row>
    <row r="29" ht="15" customHeight="1" spans="1:11">
      <c r="A29" s="63" t="s">
        <v>2310</v>
      </c>
      <c r="B29" s="63"/>
      <c r="C29" s="63"/>
      <c r="D29" s="64" t="s">
        <v>4</v>
      </c>
      <c r="E29" s="64"/>
      <c r="F29" s="64" t="s">
        <v>2297</v>
      </c>
      <c r="G29" s="64" t="s">
        <v>2298</v>
      </c>
      <c r="H29" s="64"/>
      <c r="I29" s="64" t="s">
        <v>2299</v>
      </c>
      <c r="J29" s="64"/>
      <c r="K29" s="64" t="s">
        <v>2300</v>
      </c>
    </row>
    <row r="30" ht="15" customHeight="1" spans="1:11">
      <c r="A30" s="65" t="s">
        <v>4726</v>
      </c>
      <c r="B30" s="66" t="s">
        <v>4727</v>
      </c>
      <c r="C30" s="66"/>
      <c r="D30" s="65" t="s">
        <v>14</v>
      </c>
      <c r="E30" s="65"/>
      <c r="F30" s="65" t="s">
        <v>2392</v>
      </c>
      <c r="G30" s="67">
        <v>1</v>
      </c>
      <c r="H30" s="67"/>
      <c r="I30" s="70">
        <v>14.96</v>
      </c>
      <c r="J30" s="70"/>
      <c r="K30" s="70">
        <f>TRUNC(TRUNC(G30,8)*I30,2)</f>
        <v>14.96</v>
      </c>
    </row>
    <row r="31" ht="15" customHeight="1" spans="1:11">
      <c r="A31" s="2"/>
      <c r="B31" s="2"/>
      <c r="C31" s="2"/>
      <c r="D31" s="2"/>
      <c r="E31" s="2"/>
      <c r="F31" s="2"/>
      <c r="G31" s="68" t="s">
        <v>2313</v>
      </c>
      <c r="H31" s="68"/>
      <c r="I31" s="68"/>
      <c r="J31" s="68"/>
      <c r="K31" s="71">
        <f>SUM(K30:K30)</f>
        <v>14.96</v>
      </c>
    </row>
    <row r="32" ht="15" customHeight="1" spans="1:11">
      <c r="A32" s="63" t="s">
        <v>2314</v>
      </c>
      <c r="B32" s="63"/>
      <c r="C32" s="63"/>
      <c r="D32" s="64" t="s">
        <v>4</v>
      </c>
      <c r="E32" s="64"/>
      <c r="F32" s="64" t="s">
        <v>2297</v>
      </c>
      <c r="G32" s="64" t="s">
        <v>2298</v>
      </c>
      <c r="H32" s="64"/>
      <c r="I32" s="64" t="s">
        <v>2299</v>
      </c>
      <c r="J32" s="64"/>
      <c r="K32" s="64" t="s">
        <v>2300</v>
      </c>
    </row>
    <row r="33" ht="21" customHeight="1" spans="1:11">
      <c r="A33" s="65" t="s">
        <v>4728</v>
      </c>
      <c r="B33" s="66" t="s">
        <v>4729</v>
      </c>
      <c r="C33" s="66"/>
      <c r="D33" s="65" t="s">
        <v>14</v>
      </c>
      <c r="E33" s="65"/>
      <c r="F33" s="65" t="s">
        <v>2392</v>
      </c>
      <c r="G33" s="67">
        <v>1</v>
      </c>
      <c r="H33" s="67"/>
      <c r="I33" s="70">
        <v>0.25</v>
      </c>
      <c r="J33" s="70"/>
      <c r="K33" s="70">
        <f>TRUNC(TRUNC(G33,8)*I33,2)</f>
        <v>0.25</v>
      </c>
    </row>
    <row r="34" ht="15" customHeight="1" spans="1:11">
      <c r="A34" s="2"/>
      <c r="B34" s="2"/>
      <c r="C34" s="2"/>
      <c r="D34" s="2"/>
      <c r="E34" s="2"/>
      <c r="F34" s="2"/>
      <c r="G34" s="68" t="s">
        <v>2317</v>
      </c>
      <c r="H34" s="68"/>
      <c r="I34" s="68"/>
      <c r="J34" s="68"/>
      <c r="K34" s="71">
        <f>SUM(K33:K33)</f>
        <v>0.25</v>
      </c>
    </row>
    <row r="35" ht="15" customHeight="1" spans="1:11">
      <c r="A35" s="2"/>
      <c r="B35" s="2"/>
      <c r="C35" s="2"/>
      <c r="D35" s="2"/>
      <c r="E35" s="2"/>
      <c r="F35" s="2"/>
      <c r="G35" s="69" t="s">
        <v>2318</v>
      </c>
      <c r="H35" s="69"/>
      <c r="I35" s="69"/>
      <c r="J35" s="69"/>
      <c r="K35" s="72">
        <f>SUM(K28,K31,K34)</f>
        <v>23.87</v>
      </c>
    </row>
    <row r="36" ht="9.95" customHeight="1" spans="1:11">
      <c r="A36" s="2"/>
      <c r="B36" s="2"/>
      <c r="C36" s="2"/>
      <c r="D36" s="2"/>
      <c r="E36" s="2"/>
      <c r="F36" s="2"/>
      <c r="G36" s="61"/>
      <c r="H36" s="61"/>
      <c r="I36" s="61"/>
      <c r="J36" s="61"/>
      <c r="K36" s="61"/>
    </row>
    <row r="37" ht="20.1" customHeight="1" spans="1:11">
      <c r="A37" s="62" t="s">
        <v>4730</v>
      </c>
      <c r="B37" s="62"/>
      <c r="C37" s="62"/>
      <c r="D37" s="62"/>
      <c r="E37" s="62"/>
      <c r="F37" s="62"/>
      <c r="G37" s="62"/>
      <c r="H37" s="62"/>
      <c r="I37" s="62"/>
      <c r="J37" s="62"/>
      <c r="K37" s="62"/>
    </row>
    <row r="38" ht="15" customHeight="1" spans="1:11">
      <c r="A38" s="63" t="s">
        <v>2296</v>
      </c>
      <c r="B38" s="63"/>
      <c r="C38" s="63"/>
      <c r="D38" s="64" t="s">
        <v>4</v>
      </c>
      <c r="E38" s="64"/>
      <c r="F38" s="64" t="s">
        <v>2297</v>
      </c>
      <c r="G38" s="64" t="s">
        <v>2298</v>
      </c>
      <c r="H38" s="64"/>
      <c r="I38" s="64" t="s">
        <v>2299</v>
      </c>
      <c r="J38" s="64"/>
      <c r="K38" s="64" t="s">
        <v>2300</v>
      </c>
    </row>
    <row r="39" ht="21" customHeight="1" spans="1:11">
      <c r="A39" s="65" t="s">
        <v>4705</v>
      </c>
      <c r="B39" s="66" t="s">
        <v>4706</v>
      </c>
      <c r="C39" s="66"/>
      <c r="D39" s="65" t="s">
        <v>14</v>
      </c>
      <c r="E39" s="65"/>
      <c r="F39" s="65" t="s">
        <v>2392</v>
      </c>
      <c r="G39" s="67">
        <v>1</v>
      </c>
      <c r="H39" s="67"/>
      <c r="I39" s="70">
        <v>4.56</v>
      </c>
      <c r="J39" s="70"/>
      <c r="K39" s="70">
        <f t="shared" ref="K39:K44" si="2">TRUNC(TRUNC(G39,8)*I39,2)</f>
        <v>4.56</v>
      </c>
    </row>
    <row r="40" ht="21" customHeight="1" spans="1:11">
      <c r="A40" s="65" t="s">
        <v>4731</v>
      </c>
      <c r="B40" s="66" t="s">
        <v>4732</v>
      </c>
      <c r="C40" s="66"/>
      <c r="D40" s="65" t="s">
        <v>14</v>
      </c>
      <c r="E40" s="65"/>
      <c r="F40" s="65" t="s">
        <v>2392</v>
      </c>
      <c r="G40" s="67">
        <v>1</v>
      </c>
      <c r="H40" s="67"/>
      <c r="I40" s="70">
        <v>1.33</v>
      </c>
      <c r="J40" s="70"/>
      <c r="K40" s="70">
        <f t="shared" si="2"/>
        <v>1.33</v>
      </c>
    </row>
    <row r="41" ht="21" customHeight="1" spans="1:11">
      <c r="A41" s="65" t="s">
        <v>4709</v>
      </c>
      <c r="B41" s="66" t="s">
        <v>4710</v>
      </c>
      <c r="C41" s="66"/>
      <c r="D41" s="65" t="s">
        <v>14</v>
      </c>
      <c r="E41" s="65"/>
      <c r="F41" s="65" t="s">
        <v>2392</v>
      </c>
      <c r="G41" s="67">
        <v>1</v>
      </c>
      <c r="H41" s="67"/>
      <c r="I41" s="70">
        <v>1.34</v>
      </c>
      <c r="J41" s="70"/>
      <c r="K41" s="70">
        <f t="shared" si="2"/>
        <v>1.34</v>
      </c>
    </row>
    <row r="42" ht="21" customHeight="1" spans="1:11">
      <c r="A42" s="65" t="s">
        <v>4733</v>
      </c>
      <c r="B42" s="66" t="s">
        <v>4734</v>
      </c>
      <c r="C42" s="66"/>
      <c r="D42" s="65" t="s">
        <v>14</v>
      </c>
      <c r="E42" s="65"/>
      <c r="F42" s="65" t="s">
        <v>2392</v>
      </c>
      <c r="G42" s="67">
        <v>1</v>
      </c>
      <c r="H42" s="67"/>
      <c r="I42" s="70">
        <v>0.61</v>
      </c>
      <c r="J42" s="70"/>
      <c r="K42" s="70">
        <f t="shared" si="2"/>
        <v>0.61</v>
      </c>
    </row>
    <row r="43" ht="21" customHeight="1" spans="1:11">
      <c r="A43" s="65" t="s">
        <v>4713</v>
      </c>
      <c r="B43" s="66" t="s">
        <v>4714</v>
      </c>
      <c r="C43" s="66"/>
      <c r="D43" s="65" t="s">
        <v>14</v>
      </c>
      <c r="E43" s="65"/>
      <c r="F43" s="65" t="s">
        <v>2392</v>
      </c>
      <c r="G43" s="67">
        <v>1</v>
      </c>
      <c r="H43" s="67"/>
      <c r="I43" s="70">
        <v>0.04</v>
      </c>
      <c r="J43" s="70"/>
      <c r="K43" s="70">
        <f t="shared" si="2"/>
        <v>0.04</v>
      </c>
    </row>
    <row r="44" ht="21" customHeight="1" spans="1:11">
      <c r="A44" s="65" t="s">
        <v>4715</v>
      </c>
      <c r="B44" s="66" t="s">
        <v>4716</v>
      </c>
      <c r="C44" s="66"/>
      <c r="D44" s="65" t="s">
        <v>14</v>
      </c>
      <c r="E44" s="65"/>
      <c r="F44" s="65" t="s">
        <v>2392</v>
      </c>
      <c r="G44" s="67">
        <v>1</v>
      </c>
      <c r="H44" s="67"/>
      <c r="I44" s="70">
        <v>0.8</v>
      </c>
      <c r="J44" s="70"/>
      <c r="K44" s="70">
        <f t="shared" si="2"/>
        <v>0.8</v>
      </c>
    </row>
    <row r="45" ht="15" customHeight="1" spans="1:11">
      <c r="A45" s="2"/>
      <c r="B45" s="2"/>
      <c r="C45" s="2"/>
      <c r="D45" s="2"/>
      <c r="E45" s="2"/>
      <c r="F45" s="2"/>
      <c r="G45" s="68" t="s">
        <v>2309</v>
      </c>
      <c r="H45" s="68"/>
      <c r="I45" s="68"/>
      <c r="J45" s="68"/>
      <c r="K45" s="71">
        <f>SUM(K39:K44)</f>
        <v>8.68</v>
      </c>
    </row>
    <row r="46" ht="15" customHeight="1" spans="1:11">
      <c r="A46" s="63" t="s">
        <v>2310</v>
      </c>
      <c r="B46" s="63"/>
      <c r="C46" s="63"/>
      <c r="D46" s="64" t="s">
        <v>4</v>
      </c>
      <c r="E46" s="64"/>
      <c r="F46" s="64" t="s">
        <v>2297</v>
      </c>
      <c r="G46" s="64" t="s">
        <v>2298</v>
      </c>
      <c r="H46" s="64"/>
      <c r="I46" s="64" t="s">
        <v>2299</v>
      </c>
      <c r="J46" s="64"/>
      <c r="K46" s="64" t="s">
        <v>2300</v>
      </c>
    </row>
    <row r="47" ht="15" customHeight="1" spans="1:11">
      <c r="A47" s="65" t="s">
        <v>2914</v>
      </c>
      <c r="B47" s="66" t="s">
        <v>2915</v>
      </c>
      <c r="C47" s="66"/>
      <c r="D47" s="65" t="s">
        <v>14</v>
      </c>
      <c r="E47" s="65"/>
      <c r="F47" s="65" t="s">
        <v>2392</v>
      </c>
      <c r="G47" s="67">
        <v>1</v>
      </c>
      <c r="H47" s="67"/>
      <c r="I47" s="70">
        <v>15.74</v>
      </c>
      <c r="J47" s="70"/>
      <c r="K47" s="70">
        <f>TRUNC(TRUNC(G47,8)*I47,2)</f>
        <v>15.74</v>
      </c>
    </row>
    <row r="48" ht="15" customHeight="1" spans="1:11">
      <c r="A48" s="2"/>
      <c r="B48" s="2"/>
      <c r="C48" s="2"/>
      <c r="D48" s="2"/>
      <c r="E48" s="2"/>
      <c r="F48" s="2"/>
      <c r="G48" s="68" t="s">
        <v>2313</v>
      </c>
      <c r="H48" s="68"/>
      <c r="I48" s="68"/>
      <c r="J48" s="68"/>
      <c r="K48" s="71">
        <f>SUM(K47:K47)</f>
        <v>15.74</v>
      </c>
    </row>
    <row r="49" ht="15" customHeight="1" spans="1:11">
      <c r="A49" s="63" t="s">
        <v>2314</v>
      </c>
      <c r="B49" s="63"/>
      <c r="C49" s="63"/>
      <c r="D49" s="64" t="s">
        <v>4</v>
      </c>
      <c r="E49" s="64"/>
      <c r="F49" s="64" t="s">
        <v>2297</v>
      </c>
      <c r="G49" s="64" t="s">
        <v>2298</v>
      </c>
      <c r="H49" s="64"/>
      <c r="I49" s="64" t="s">
        <v>2299</v>
      </c>
      <c r="J49" s="64"/>
      <c r="K49" s="64" t="s">
        <v>2300</v>
      </c>
    </row>
    <row r="50" ht="21" customHeight="1" spans="1:11">
      <c r="A50" s="65" t="s">
        <v>4735</v>
      </c>
      <c r="B50" s="66" t="s">
        <v>4736</v>
      </c>
      <c r="C50" s="66"/>
      <c r="D50" s="65" t="s">
        <v>14</v>
      </c>
      <c r="E50" s="65"/>
      <c r="F50" s="65" t="s">
        <v>2392</v>
      </c>
      <c r="G50" s="67">
        <v>1</v>
      </c>
      <c r="H50" s="67"/>
      <c r="I50" s="70">
        <v>0.2</v>
      </c>
      <c r="J50" s="70"/>
      <c r="K50" s="70">
        <f>TRUNC(TRUNC(G50,8)*I50,2)</f>
        <v>0.2</v>
      </c>
    </row>
    <row r="51" ht="15" customHeight="1" spans="1:11">
      <c r="A51" s="2"/>
      <c r="B51" s="2"/>
      <c r="C51" s="2"/>
      <c r="D51" s="2"/>
      <c r="E51" s="2"/>
      <c r="F51" s="2"/>
      <c r="G51" s="68" t="s">
        <v>2317</v>
      </c>
      <c r="H51" s="68"/>
      <c r="I51" s="68"/>
      <c r="J51" s="68"/>
      <c r="K51" s="71">
        <f>SUM(K50:K50)</f>
        <v>0.2</v>
      </c>
    </row>
    <row r="52" ht="15" customHeight="1" spans="1:11">
      <c r="A52" s="2"/>
      <c r="B52" s="2"/>
      <c r="C52" s="2"/>
      <c r="D52" s="2"/>
      <c r="E52" s="2"/>
      <c r="F52" s="2"/>
      <c r="G52" s="69" t="s">
        <v>2318</v>
      </c>
      <c r="H52" s="69"/>
      <c r="I52" s="69"/>
      <c r="J52" s="69"/>
      <c r="K52" s="72">
        <f>SUM(K45,K48,K51)</f>
        <v>24.62</v>
      </c>
    </row>
    <row r="53" ht="9.95" customHeight="1" spans="1:11">
      <c r="A53" s="2"/>
      <c r="B53" s="2"/>
      <c r="C53" s="2"/>
      <c r="D53" s="2"/>
      <c r="E53" s="2"/>
      <c r="F53" s="2"/>
      <c r="G53" s="61"/>
      <c r="H53" s="61"/>
      <c r="I53" s="61"/>
      <c r="J53" s="61"/>
      <c r="K53" s="61"/>
    </row>
    <row r="54" ht="20.1" customHeight="1" spans="1:11">
      <c r="A54" s="62" t="s">
        <v>4737</v>
      </c>
      <c r="B54" s="62"/>
      <c r="C54" s="62"/>
      <c r="D54" s="62"/>
      <c r="E54" s="62"/>
      <c r="F54" s="62"/>
      <c r="G54" s="62"/>
      <c r="H54" s="62"/>
      <c r="I54" s="62"/>
      <c r="J54" s="62"/>
      <c r="K54" s="62"/>
    </row>
    <row r="55" ht="15" customHeight="1" spans="1:11">
      <c r="A55" s="63" t="s">
        <v>2413</v>
      </c>
      <c r="B55" s="63"/>
      <c r="C55" s="63"/>
      <c r="D55" s="64" t="s">
        <v>4</v>
      </c>
      <c r="E55" s="64"/>
      <c r="F55" s="64" t="s">
        <v>2297</v>
      </c>
      <c r="G55" s="64" t="s">
        <v>2298</v>
      </c>
      <c r="H55" s="64"/>
      <c r="I55" s="64" t="s">
        <v>2299</v>
      </c>
      <c r="J55" s="64"/>
      <c r="K55" s="64" t="s">
        <v>2300</v>
      </c>
    </row>
    <row r="56" ht="21" customHeight="1" spans="1:11">
      <c r="A56" s="65" t="s">
        <v>4738</v>
      </c>
      <c r="B56" s="66" t="s">
        <v>4739</v>
      </c>
      <c r="C56" s="66"/>
      <c r="D56" s="65" t="s">
        <v>14</v>
      </c>
      <c r="E56" s="65"/>
      <c r="F56" s="65" t="s">
        <v>35</v>
      </c>
      <c r="G56" s="67">
        <v>122.27</v>
      </c>
      <c r="H56" s="67"/>
      <c r="I56" s="70">
        <v>3.32</v>
      </c>
      <c r="J56" s="70"/>
      <c r="K56" s="70">
        <f>TRUNC(TRUNC(G56,8)*I56,2)</f>
        <v>405.93</v>
      </c>
    </row>
    <row r="57" ht="15" customHeight="1" spans="1:11">
      <c r="A57" s="2"/>
      <c r="B57" s="2"/>
      <c r="C57" s="2"/>
      <c r="D57" s="2"/>
      <c r="E57" s="2"/>
      <c r="F57" s="2"/>
      <c r="G57" s="68" t="s">
        <v>2424</v>
      </c>
      <c r="H57" s="68"/>
      <c r="I57" s="68"/>
      <c r="J57" s="68"/>
      <c r="K57" s="71">
        <f>SUM(K56:K56)</f>
        <v>405.93</v>
      </c>
    </row>
    <row r="58" ht="15" customHeight="1" spans="1:11">
      <c r="A58" s="63" t="s">
        <v>2389</v>
      </c>
      <c r="B58" s="63"/>
      <c r="C58" s="63"/>
      <c r="D58" s="64" t="s">
        <v>4</v>
      </c>
      <c r="E58" s="64"/>
      <c r="F58" s="64" t="s">
        <v>2297</v>
      </c>
      <c r="G58" s="64" t="s">
        <v>2298</v>
      </c>
      <c r="H58" s="64"/>
      <c r="I58" s="64" t="s">
        <v>2299</v>
      </c>
      <c r="J58" s="64"/>
      <c r="K58" s="64" t="s">
        <v>2300</v>
      </c>
    </row>
    <row r="59" ht="15" customHeight="1" spans="1:11">
      <c r="A59" s="65" t="s">
        <v>2630</v>
      </c>
      <c r="B59" s="66" t="s">
        <v>2631</v>
      </c>
      <c r="C59" s="66"/>
      <c r="D59" s="65" t="s">
        <v>14</v>
      </c>
      <c r="E59" s="65"/>
      <c r="F59" s="65" t="s">
        <v>2392</v>
      </c>
      <c r="G59" s="67">
        <v>10.263</v>
      </c>
      <c r="H59" s="67"/>
      <c r="I59" s="70">
        <v>32.27</v>
      </c>
      <c r="J59" s="70"/>
      <c r="K59" s="70">
        <f>TRUNC(TRUNC(G59,8)*I59,2)</f>
        <v>331.18</v>
      </c>
    </row>
    <row r="60" ht="15" customHeight="1" spans="1:11">
      <c r="A60" s="65" t="s">
        <v>2395</v>
      </c>
      <c r="B60" s="66" t="s">
        <v>2396</v>
      </c>
      <c r="C60" s="66"/>
      <c r="D60" s="65" t="s">
        <v>14</v>
      </c>
      <c r="E60" s="65"/>
      <c r="F60" s="65" t="s">
        <v>2392</v>
      </c>
      <c r="G60" s="67">
        <v>5.132</v>
      </c>
      <c r="H60" s="67"/>
      <c r="I60" s="70">
        <v>23.23</v>
      </c>
      <c r="J60" s="70"/>
      <c r="K60" s="70">
        <f>TRUNC(TRUNC(G60,8)*I60,2)</f>
        <v>119.21</v>
      </c>
    </row>
    <row r="61" ht="18" customHeight="1" spans="1:11">
      <c r="A61" s="2"/>
      <c r="B61" s="2"/>
      <c r="C61" s="2"/>
      <c r="D61" s="2"/>
      <c r="E61" s="2"/>
      <c r="F61" s="2"/>
      <c r="G61" s="68" t="s">
        <v>2393</v>
      </c>
      <c r="H61" s="68"/>
      <c r="I61" s="68"/>
      <c r="J61" s="68"/>
      <c r="K61" s="71">
        <f>SUM(K59:K60)</f>
        <v>450.39</v>
      </c>
    </row>
    <row r="62" ht="15" customHeight="1" spans="1:11">
      <c r="A62" s="63" t="s">
        <v>2314</v>
      </c>
      <c r="B62" s="63"/>
      <c r="C62" s="63"/>
      <c r="D62" s="64" t="s">
        <v>4</v>
      </c>
      <c r="E62" s="64"/>
      <c r="F62" s="64" t="s">
        <v>2297</v>
      </c>
      <c r="G62" s="64" t="s">
        <v>2298</v>
      </c>
      <c r="H62" s="64"/>
      <c r="I62" s="64" t="s">
        <v>2299</v>
      </c>
      <c r="J62" s="64"/>
      <c r="K62" s="64" t="s">
        <v>2300</v>
      </c>
    </row>
    <row r="63" ht="38.1" customHeight="1" spans="1:11">
      <c r="A63" s="65" t="s">
        <v>3036</v>
      </c>
      <c r="B63" s="66" t="s">
        <v>3037</v>
      </c>
      <c r="C63" s="66"/>
      <c r="D63" s="65" t="s">
        <v>14</v>
      </c>
      <c r="E63" s="65"/>
      <c r="F63" s="65" t="s">
        <v>51</v>
      </c>
      <c r="G63" s="67">
        <v>0.13</v>
      </c>
      <c r="H63" s="67"/>
      <c r="I63" s="70">
        <v>738.3</v>
      </c>
      <c r="J63" s="70"/>
      <c r="K63" s="70">
        <f>TRUNC(TRUNC(G63,8)*I63,2)</f>
        <v>95.97</v>
      </c>
    </row>
    <row r="64" ht="15" customHeight="1" spans="1:11">
      <c r="A64" s="2"/>
      <c r="B64" s="2"/>
      <c r="C64" s="2"/>
      <c r="D64" s="2"/>
      <c r="E64" s="2"/>
      <c r="F64" s="2"/>
      <c r="G64" s="68" t="s">
        <v>2317</v>
      </c>
      <c r="H64" s="68"/>
      <c r="I64" s="68"/>
      <c r="J64" s="68"/>
      <c r="K64" s="71">
        <f>SUM(K63:K63)</f>
        <v>95.97</v>
      </c>
    </row>
    <row r="65" ht="15" customHeight="1" spans="1:11">
      <c r="A65" s="2"/>
      <c r="B65" s="2"/>
      <c r="C65" s="2"/>
      <c r="D65" s="2"/>
      <c r="E65" s="2"/>
      <c r="F65" s="2"/>
      <c r="G65" s="69" t="s">
        <v>2318</v>
      </c>
      <c r="H65" s="69"/>
      <c r="I65" s="69"/>
      <c r="J65" s="69"/>
      <c r="K65" s="72">
        <f>SUM(K57,K61,K64)</f>
        <v>952.29</v>
      </c>
    </row>
    <row r="66" ht="9.95" customHeight="1" spans="1:11">
      <c r="A66" s="2"/>
      <c r="B66" s="2"/>
      <c r="C66" s="2"/>
      <c r="D66" s="2"/>
      <c r="E66" s="2"/>
      <c r="F66" s="2"/>
      <c r="G66" s="61"/>
      <c r="H66" s="61"/>
      <c r="I66" s="61"/>
      <c r="J66" s="61"/>
      <c r="K66" s="61"/>
    </row>
    <row r="67" ht="20.1" customHeight="1" spans="1:11">
      <c r="A67" s="62" t="s">
        <v>4740</v>
      </c>
      <c r="B67" s="62"/>
      <c r="C67" s="62"/>
      <c r="D67" s="62"/>
      <c r="E67" s="62"/>
      <c r="F67" s="62"/>
      <c r="G67" s="62"/>
      <c r="H67" s="62"/>
      <c r="I67" s="62"/>
      <c r="J67" s="62"/>
      <c r="K67" s="62"/>
    </row>
    <row r="68" ht="15" customHeight="1" spans="1:11">
      <c r="A68" s="63" t="s">
        <v>2413</v>
      </c>
      <c r="B68" s="63"/>
      <c r="C68" s="63"/>
      <c r="D68" s="64" t="s">
        <v>4</v>
      </c>
      <c r="E68" s="64"/>
      <c r="F68" s="64" t="s">
        <v>2297</v>
      </c>
      <c r="G68" s="64" t="s">
        <v>2298</v>
      </c>
      <c r="H68" s="64"/>
      <c r="I68" s="64" t="s">
        <v>2299</v>
      </c>
      <c r="J68" s="64"/>
      <c r="K68" s="64" t="s">
        <v>2300</v>
      </c>
    </row>
    <row r="69" ht="29.1" customHeight="1" spans="1:11">
      <c r="A69" s="65" t="s">
        <v>4741</v>
      </c>
      <c r="B69" s="66" t="s">
        <v>4742</v>
      </c>
      <c r="C69" s="66"/>
      <c r="D69" s="65" t="s">
        <v>14</v>
      </c>
      <c r="E69" s="65"/>
      <c r="F69" s="65" t="s">
        <v>35</v>
      </c>
      <c r="G69" s="67">
        <v>28.31</v>
      </c>
      <c r="H69" s="67"/>
      <c r="I69" s="70">
        <v>0.75</v>
      </c>
      <c r="J69" s="70"/>
      <c r="K69" s="70">
        <f>TRUNC(TRUNC(G69,8)*I69,2)</f>
        <v>21.23</v>
      </c>
    </row>
    <row r="70" ht="15" customHeight="1" spans="1:11">
      <c r="A70" s="65" t="s">
        <v>3031</v>
      </c>
      <c r="B70" s="66" t="s">
        <v>3032</v>
      </c>
      <c r="C70" s="66"/>
      <c r="D70" s="65" t="s">
        <v>14</v>
      </c>
      <c r="E70" s="65"/>
      <c r="F70" s="65" t="s">
        <v>3033</v>
      </c>
      <c r="G70" s="67">
        <v>0.005</v>
      </c>
      <c r="H70" s="67"/>
      <c r="I70" s="70">
        <v>63.01</v>
      </c>
      <c r="J70" s="70"/>
      <c r="K70" s="70">
        <f>TRUNC(TRUNC(G70,8)*I70,2)</f>
        <v>0.31</v>
      </c>
    </row>
    <row r="71" ht="29.1" customHeight="1" spans="1:11">
      <c r="A71" s="65" t="s">
        <v>3034</v>
      </c>
      <c r="B71" s="66" t="s">
        <v>3035</v>
      </c>
      <c r="C71" s="66"/>
      <c r="D71" s="65" t="s">
        <v>14</v>
      </c>
      <c r="E71" s="65"/>
      <c r="F71" s="65" t="s">
        <v>146</v>
      </c>
      <c r="G71" s="67">
        <v>0.42</v>
      </c>
      <c r="H71" s="67"/>
      <c r="I71" s="70">
        <v>2.37</v>
      </c>
      <c r="J71" s="70"/>
      <c r="K71" s="70">
        <f>TRUNC(TRUNC(G71,8)*I71,2)</f>
        <v>0.99</v>
      </c>
    </row>
    <row r="72" ht="15" customHeight="1" spans="1:11">
      <c r="A72" s="2"/>
      <c r="B72" s="2"/>
      <c r="C72" s="2"/>
      <c r="D72" s="2"/>
      <c r="E72" s="2"/>
      <c r="F72" s="2"/>
      <c r="G72" s="68" t="s">
        <v>2424</v>
      </c>
      <c r="H72" s="68"/>
      <c r="I72" s="68"/>
      <c r="J72" s="68"/>
      <c r="K72" s="71">
        <f>SUM(K69:K71)</f>
        <v>22.53</v>
      </c>
    </row>
    <row r="73" ht="15" customHeight="1" spans="1:11">
      <c r="A73" s="63" t="s">
        <v>2389</v>
      </c>
      <c r="B73" s="63"/>
      <c r="C73" s="63"/>
      <c r="D73" s="64" t="s">
        <v>4</v>
      </c>
      <c r="E73" s="64"/>
      <c r="F73" s="64" t="s">
        <v>2297</v>
      </c>
      <c r="G73" s="64" t="s">
        <v>2298</v>
      </c>
      <c r="H73" s="64"/>
      <c r="I73" s="64" t="s">
        <v>2299</v>
      </c>
      <c r="J73" s="64"/>
      <c r="K73" s="64" t="s">
        <v>2300</v>
      </c>
    </row>
    <row r="74" ht="15" customHeight="1" spans="1:11">
      <c r="A74" s="65" t="s">
        <v>2630</v>
      </c>
      <c r="B74" s="66" t="s">
        <v>2631</v>
      </c>
      <c r="C74" s="66"/>
      <c r="D74" s="65" t="s">
        <v>14</v>
      </c>
      <c r="E74" s="65"/>
      <c r="F74" s="65" t="s">
        <v>2392</v>
      </c>
      <c r="G74" s="67">
        <v>1.61</v>
      </c>
      <c r="H74" s="67"/>
      <c r="I74" s="70">
        <v>32.27</v>
      </c>
      <c r="J74" s="70"/>
      <c r="K74" s="70">
        <f>TRUNC(TRUNC(G74,8)*I74,2)</f>
        <v>51.95</v>
      </c>
    </row>
    <row r="75" ht="15" customHeight="1" spans="1:11">
      <c r="A75" s="65" t="s">
        <v>2395</v>
      </c>
      <c r="B75" s="66" t="s">
        <v>2396</v>
      </c>
      <c r="C75" s="66"/>
      <c r="D75" s="65" t="s">
        <v>14</v>
      </c>
      <c r="E75" s="65"/>
      <c r="F75" s="65" t="s">
        <v>2392</v>
      </c>
      <c r="G75" s="67">
        <v>0.805</v>
      </c>
      <c r="H75" s="67"/>
      <c r="I75" s="70">
        <v>23.23</v>
      </c>
      <c r="J75" s="70"/>
      <c r="K75" s="70">
        <f>TRUNC(TRUNC(G75,8)*I75,2)</f>
        <v>18.7</v>
      </c>
    </row>
    <row r="76" ht="18" customHeight="1" spans="1:11">
      <c r="A76" s="2"/>
      <c r="B76" s="2"/>
      <c r="C76" s="2"/>
      <c r="D76" s="2"/>
      <c r="E76" s="2"/>
      <c r="F76" s="2"/>
      <c r="G76" s="68" t="s">
        <v>2393</v>
      </c>
      <c r="H76" s="68"/>
      <c r="I76" s="68"/>
      <c r="J76" s="68"/>
      <c r="K76" s="71">
        <f>SUM(K74:K75)</f>
        <v>70.65</v>
      </c>
    </row>
    <row r="77" ht="15" customHeight="1" spans="1:11">
      <c r="A77" s="63" t="s">
        <v>2314</v>
      </c>
      <c r="B77" s="63"/>
      <c r="C77" s="63"/>
      <c r="D77" s="64" t="s">
        <v>4</v>
      </c>
      <c r="E77" s="64"/>
      <c r="F77" s="64" t="s">
        <v>2297</v>
      </c>
      <c r="G77" s="64" t="s">
        <v>2298</v>
      </c>
      <c r="H77" s="64"/>
      <c r="I77" s="64" t="s">
        <v>2299</v>
      </c>
      <c r="J77" s="64"/>
      <c r="K77" s="64" t="s">
        <v>2300</v>
      </c>
    </row>
    <row r="78" ht="38.1" customHeight="1" spans="1:11">
      <c r="A78" s="65" t="s">
        <v>3036</v>
      </c>
      <c r="B78" s="66" t="s">
        <v>3037</v>
      </c>
      <c r="C78" s="66"/>
      <c r="D78" s="65" t="s">
        <v>14</v>
      </c>
      <c r="E78" s="65"/>
      <c r="F78" s="65" t="s">
        <v>51</v>
      </c>
      <c r="G78" s="67">
        <v>0.0091</v>
      </c>
      <c r="H78" s="67"/>
      <c r="I78" s="70">
        <v>738.3</v>
      </c>
      <c r="J78" s="70"/>
      <c r="K78" s="70">
        <f>TRUNC(TRUNC(G78,8)*I78,2)</f>
        <v>6.71</v>
      </c>
    </row>
    <row r="79" ht="15" customHeight="1" spans="1:11">
      <c r="A79" s="2"/>
      <c r="B79" s="2"/>
      <c r="C79" s="2"/>
      <c r="D79" s="2"/>
      <c r="E79" s="2"/>
      <c r="F79" s="2"/>
      <c r="G79" s="68" t="s">
        <v>2317</v>
      </c>
      <c r="H79" s="68"/>
      <c r="I79" s="68"/>
      <c r="J79" s="68"/>
      <c r="K79" s="71">
        <f>SUM(K78:K78)</f>
        <v>6.71</v>
      </c>
    </row>
    <row r="80" ht="15" customHeight="1" spans="1:11">
      <c r="A80" s="2"/>
      <c r="B80" s="2"/>
      <c r="C80" s="2"/>
      <c r="D80" s="2"/>
      <c r="E80" s="2"/>
      <c r="F80" s="2"/>
      <c r="G80" s="69" t="s">
        <v>2318</v>
      </c>
      <c r="H80" s="69"/>
      <c r="I80" s="69"/>
      <c r="J80" s="69"/>
      <c r="K80" s="72">
        <f>SUM(K72,K76,K79)</f>
        <v>99.89</v>
      </c>
    </row>
    <row r="81" ht="9.95" customHeight="1" spans="1:11">
      <c r="A81" s="2"/>
      <c r="B81" s="2"/>
      <c r="C81" s="2"/>
      <c r="D81" s="2"/>
      <c r="E81" s="2"/>
      <c r="F81" s="2"/>
      <c r="G81" s="61"/>
      <c r="H81" s="61"/>
      <c r="I81" s="61"/>
      <c r="J81" s="61"/>
      <c r="K81" s="61"/>
    </row>
    <row r="82" ht="20.1" customHeight="1" spans="1:11">
      <c r="A82" s="62" t="s">
        <v>4743</v>
      </c>
      <c r="B82" s="62"/>
      <c r="C82" s="62"/>
      <c r="D82" s="62"/>
      <c r="E82" s="62"/>
      <c r="F82" s="62"/>
      <c r="G82" s="62"/>
      <c r="H82" s="62"/>
      <c r="I82" s="62"/>
      <c r="J82" s="62"/>
      <c r="K82" s="62"/>
    </row>
    <row r="83" ht="15" customHeight="1" spans="1:11">
      <c r="A83" s="63" t="s">
        <v>2413</v>
      </c>
      <c r="B83" s="63"/>
      <c r="C83" s="63"/>
      <c r="D83" s="64" t="s">
        <v>4</v>
      </c>
      <c r="E83" s="64"/>
      <c r="F83" s="64" t="s">
        <v>2297</v>
      </c>
      <c r="G83" s="64" t="s">
        <v>2298</v>
      </c>
      <c r="H83" s="64"/>
      <c r="I83" s="64" t="s">
        <v>2299</v>
      </c>
      <c r="J83" s="64"/>
      <c r="K83" s="64" t="s">
        <v>2300</v>
      </c>
    </row>
    <row r="84" ht="21" customHeight="1" spans="1:11">
      <c r="A84" s="65" t="s">
        <v>4744</v>
      </c>
      <c r="B84" s="66" t="s">
        <v>4745</v>
      </c>
      <c r="C84" s="66"/>
      <c r="D84" s="65" t="s">
        <v>14</v>
      </c>
      <c r="E84" s="65"/>
      <c r="F84" s="65" t="s">
        <v>35</v>
      </c>
      <c r="G84" s="67">
        <v>13.6</v>
      </c>
      <c r="H84" s="67"/>
      <c r="I84" s="70">
        <v>2.5</v>
      </c>
      <c r="J84" s="70"/>
      <c r="K84" s="70">
        <f>TRUNC(TRUNC(G84,8)*I84,2)</f>
        <v>34</v>
      </c>
    </row>
    <row r="85" ht="15" customHeight="1" spans="1:11">
      <c r="A85" s="65" t="s">
        <v>3031</v>
      </c>
      <c r="B85" s="66" t="s">
        <v>3032</v>
      </c>
      <c r="C85" s="66"/>
      <c r="D85" s="65" t="s">
        <v>14</v>
      </c>
      <c r="E85" s="65"/>
      <c r="F85" s="65" t="s">
        <v>3033</v>
      </c>
      <c r="G85" s="67">
        <v>0.005</v>
      </c>
      <c r="H85" s="67"/>
      <c r="I85" s="70">
        <v>63.01</v>
      </c>
      <c r="J85" s="70"/>
      <c r="K85" s="70">
        <f>TRUNC(TRUNC(G85,8)*I85,2)</f>
        <v>0.31</v>
      </c>
    </row>
    <row r="86" ht="29.1" customHeight="1" spans="1:11">
      <c r="A86" s="65" t="s">
        <v>3034</v>
      </c>
      <c r="B86" s="66" t="s">
        <v>3035</v>
      </c>
      <c r="C86" s="66"/>
      <c r="D86" s="65" t="s">
        <v>14</v>
      </c>
      <c r="E86" s="65"/>
      <c r="F86" s="65" t="s">
        <v>146</v>
      </c>
      <c r="G86" s="67">
        <v>0.42</v>
      </c>
      <c r="H86" s="67"/>
      <c r="I86" s="70">
        <v>2.37</v>
      </c>
      <c r="J86" s="70"/>
      <c r="K86" s="70">
        <f>TRUNC(TRUNC(G86,8)*I86,2)</f>
        <v>0.99</v>
      </c>
    </row>
    <row r="87" ht="15" customHeight="1" spans="1:11">
      <c r="A87" s="2"/>
      <c r="B87" s="2"/>
      <c r="C87" s="2"/>
      <c r="D87" s="2"/>
      <c r="E87" s="2"/>
      <c r="F87" s="2"/>
      <c r="G87" s="68" t="s">
        <v>2424</v>
      </c>
      <c r="H87" s="68"/>
      <c r="I87" s="68"/>
      <c r="J87" s="68"/>
      <c r="K87" s="71">
        <f>SUM(K84:K86)</f>
        <v>35.3</v>
      </c>
    </row>
    <row r="88" ht="15" customHeight="1" spans="1:11">
      <c r="A88" s="63" t="s">
        <v>2389</v>
      </c>
      <c r="B88" s="63"/>
      <c r="C88" s="63"/>
      <c r="D88" s="64" t="s">
        <v>4</v>
      </c>
      <c r="E88" s="64"/>
      <c r="F88" s="64" t="s">
        <v>2297</v>
      </c>
      <c r="G88" s="64" t="s">
        <v>2298</v>
      </c>
      <c r="H88" s="64"/>
      <c r="I88" s="64" t="s">
        <v>2299</v>
      </c>
      <c r="J88" s="64"/>
      <c r="K88" s="64" t="s">
        <v>2300</v>
      </c>
    </row>
    <row r="89" ht="15" customHeight="1" spans="1:11">
      <c r="A89" s="65" t="s">
        <v>2630</v>
      </c>
      <c r="B89" s="66" t="s">
        <v>2631</v>
      </c>
      <c r="C89" s="66"/>
      <c r="D89" s="65" t="s">
        <v>14</v>
      </c>
      <c r="E89" s="65"/>
      <c r="F89" s="65" t="s">
        <v>2392</v>
      </c>
      <c r="G89" s="67">
        <v>0.95</v>
      </c>
      <c r="H89" s="67"/>
      <c r="I89" s="70">
        <v>32.27</v>
      </c>
      <c r="J89" s="70"/>
      <c r="K89" s="70">
        <f>TRUNC(TRUNC(G89,8)*I89,2)</f>
        <v>30.65</v>
      </c>
    </row>
    <row r="90" ht="15" customHeight="1" spans="1:11">
      <c r="A90" s="65" t="s">
        <v>2395</v>
      </c>
      <c r="B90" s="66" t="s">
        <v>2396</v>
      </c>
      <c r="C90" s="66"/>
      <c r="D90" s="65" t="s">
        <v>14</v>
      </c>
      <c r="E90" s="65"/>
      <c r="F90" s="65" t="s">
        <v>2392</v>
      </c>
      <c r="G90" s="67">
        <v>0.475</v>
      </c>
      <c r="H90" s="67"/>
      <c r="I90" s="70">
        <v>23.23</v>
      </c>
      <c r="J90" s="70"/>
      <c r="K90" s="70">
        <f>TRUNC(TRUNC(G90,8)*I90,2)</f>
        <v>11.03</v>
      </c>
    </row>
    <row r="91" ht="18" customHeight="1" spans="1:11">
      <c r="A91" s="2"/>
      <c r="B91" s="2"/>
      <c r="C91" s="2"/>
      <c r="D91" s="2"/>
      <c r="E91" s="2"/>
      <c r="F91" s="2"/>
      <c r="G91" s="68" t="s">
        <v>2393</v>
      </c>
      <c r="H91" s="68"/>
      <c r="I91" s="68"/>
      <c r="J91" s="68"/>
      <c r="K91" s="71">
        <f>SUM(K89:K90)</f>
        <v>41.68</v>
      </c>
    </row>
    <row r="92" ht="15" customHeight="1" spans="1:11">
      <c r="A92" s="63" t="s">
        <v>2314</v>
      </c>
      <c r="B92" s="63"/>
      <c r="C92" s="63"/>
      <c r="D92" s="64" t="s">
        <v>4</v>
      </c>
      <c r="E92" s="64"/>
      <c r="F92" s="64" t="s">
        <v>2297</v>
      </c>
      <c r="G92" s="64" t="s">
        <v>2298</v>
      </c>
      <c r="H92" s="64"/>
      <c r="I92" s="64" t="s">
        <v>2299</v>
      </c>
      <c r="J92" s="64"/>
      <c r="K92" s="64" t="s">
        <v>2300</v>
      </c>
    </row>
    <row r="93" ht="38.1" customHeight="1" spans="1:11">
      <c r="A93" s="65" t="s">
        <v>3036</v>
      </c>
      <c r="B93" s="66" t="s">
        <v>3037</v>
      </c>
      <c r="C93" s="66"/>
      <c r="D93" s="65" t="s">
        <v>14</v>
      </c>
      <c r="E93" s="65"/>
      <c r="F93" s="65" t="s">
        <v>51</v>
      </c>
      <c r="G93" s="67">
        <v>0.0087</v>
      </c>
      <c r="H93" s="67"/>
      <c r="I93" s="70">
        <v>738.3</v>
      </c>
      <c r="J93" s="70"/>
      <c r="K93" s="70">
        <f>TRUNC(TRUNC(G93,8)*I93,2)</f>
        <v>6.42</v>
      </c>
    </row>
    <row r="94" ht="15" customHeight="1" spans="1:11">
      <c r="A94" s="2"/>
      <c r="B94" s="2"/>
      <c r="C94" s="2"/>
      <c r="D94" s="2"/>
      <c r="E94" s="2"/>
      <c r="F94" s="2"/>
      <c r="G94" s="68" t="s">
        <v>2317</v>
      </c>
      <c r="H94" s="68"/>
      <c r="I94" s="68"/>
      <c r="J94" s="68"/>
      <c r="K94" s="71">
        <f>SUM(K93:K93)</f>
        <v>6.42</v>
      </c>
    </row>
    <row r="95" ht="15" customHeight="1" spans="1:11">
      <c r="A95" s="2"/>
      <c r="B95" s="2"/>
      <c r="C95" s="2"/>
      <c r="D95" s="2"/>
      <c r="E95" s="2"/>
      <c r="F95" s="2"/>
      <c r="G95" s="69" t="s">
        <v>2318</v>
      </c>
      <c r="H95" s="69"/>
      <c r="I95" s="69"/>
      <c r="J95" s="69"/>
      <c r="K95" s="72">
        <f>SUM(K87,K91,K94)</f>
        <v>83.4</v>
      </c>
    </row>
    <row r="96" ht="9.95" customHeight="1" spans="1:11">
      <c r="A96" s="2"/>
      <c r="B96" s="2"/>
      <c r="C96" s="2"/>
      <c r="D96" s="2"/>
      <c r="E96" s="2"/>
      <c r="F96" s="2"/>
      <c r="G96" s="61"/>
      <c r="H96" s="61"/>
      <c r="I96" s="61"/>
      <c r="J96" s="61"/>
      <c r="K96" s="61"/>
    </row>
    <row r="97" ht="20.1" customHeight="1" spans="1:11">
      <c r="A97" s="62" t="s">
        <v>4746</v>
      </c>
      <c r="B97" s="62"/>
      <c r="C97" s="62"/>
      <c r="D97" s="62"/>
      <c r="E97" s="62"/>
      <c r="F97" s="62"/>
      <c r="G97" s="62"/>
      <c r="H97" s="62"/>
      <c r="I97" s="62"/>
      <c r="J97" s="62"/>
      <c r="K97" s="62"/>
    </row>
    <row r="98" ht="15" customHeight="1" spans="1:11">
      <c r="A98" s="63" t="s">
        <v>2413</v>
      </c>
      <c r="B98" s="63"/>
      <c r="C98" s="63"/>
      <c r="D98" s="64" t="s">
        <v>4</v>
      </c>
      <c r="E98" s="64"/>
      <c r="F98" s="64" t="s">
        <v>2297</v>
      </c>
      <c r="G98" s="64" t="s">
        <v>2298</v>
      </c>
      <c r="H98" s="64"/>
      <c r="I98" s="64" t="s">
        <v>2299</v>
      </c>
      <c r="J98" s="64"/>
      <c r="K98" s="64" t="s">
        <v>2300</v>
      </c>
    </row>
    <row r="99" ht="21" customHeight="1" spans="1:11">
      <c r="A99" s="65" t="s">
        <v>4430</v>
      </c>
      <c r="B99" s="66" t="s">
        <v>4431</v>
      </c>
      <c r="C99" s="66"/>
      <c r="D99" s="65" t="s">
        <v>14</v>
      </c>
      <c r="E99" s="65"/>
      <c r="F99" s="65" t="s">
        <v>35</v>
      </c>
      <c r="G99" s="67">
        <v>0.5</v>
      </c>
      <c r="H99" s="67"/>
      <c r="I99" s="70">
        <v>0.92</v>
      </c>
      <c r="J99" s="70"/>
      <c r="K99" s="70">
        <f>TRUNC(TRUNC(G99,8)*I99,2)</f>
        <v>0.46</v>
      </c>
    </row>
    <row r="100" ht="15" customHeight="1" spans="1:11">
      <c r="A100" s="65" t="s">
        <v>4747</v>
      </c>
      <c r="B100" s="66" t="s">
        <v>4748</v>
      </c>
      <c r="C100" s="66"/>
      <c r="D100" s="65" t="s">
        <v>14</v>
      </c>
      <c r="E100" s="65"/>
      <c r="F100" s="65" t="s">
        <v>193</v>
      </c>
      <c r="G100" s="67">
        <v>0.3758</v>
      </c>
      <c r="H100" s="67"/>
      <c r="I100" s="70">
        <v>11.04</v>
      </c>
      <c r="J100" s="70"/>
      <c r="K100" s="70">
        <f>TRUNC(TRUNC(G100,8)*I100,2)</f>
        <v>4.14</v>
      </c>
    </row>
    <row r="101" ht="15" customHeight="1" spans="1:11">
      <c r="A101" s="2"/>
      <c r="B101" s="2"/>
      <c r="C101" s="2"/>
      <c r="D101" s="2"/>
      <c r="E101" s="2"/>
      <c r="F101" s="2"/>
      <c r="G101" s="68" t="s">
        <v>2424</v>
      </c>
      <c r="H101" s="68"/>
      <c r="I101" s="68"/>
      <c r="J101" s="68"/>
      <c r="K101" s="71">
        <f>SUM(K99:K100)</f>
        <v>4.6</v>
      </c>
    </row>
    <row r="102" ht="15" customHeight="1" spans="1:11">
      <c r="A102" s="63" t="s">
        <v>2389</v>
      </c>
      <c r="B102" s="63"/>
      <c r="C102" s="63"/>
      <c r="D102" s="64" t="s">
        <v>4</v>
      </c>
      <c r="E102" s="64"/>
      <c r="F102" s="64" t="s">
        <v>2297</v>
      </c>
      <c r="G102" s="64" t="s">
        <v>2298</v>
      </c>
      <c r="H102" s="64"/>
      <c r="I102" s="64" t="s">
        <v>2299</v>
      </c>
      <c r="J102" s="64"/>
      <c r="K102" s="64" t="s">
        <v>2300</v>
      </c>
    </row>
    <row r="103" ht="15" customHeight="1" spans="1:11">
      <c r="A103" s="65" t="s">
        <v>4434</v>
      </c>
      <c r="B103" s="66" t="s">
        <v>4435</v>
      </c>
      <c r="C103" s="66"/>
      <c r="D103" s="65" t="s">
        <v>14</v>
      </c>
      <c r="E103" s="65"/>
      <c r="F103" s="65" t="s">
        <v>2392</v>
      </c>
      <c r="G103" s="67">
        <v>0.4519</v>
      </c>
      <c r="H103" s="67"/>
      <c r="I103" s="70">
        <v>33.74</v>
      </c>
      <c r="J103" s="70"/>
      <c r="K103" s="70">
        <f>TRUNC(TRUNC(G103,8)*I103,2)</f>
        <v>15.24</v>
      </c>
    </row>
    <row r="104" ht="18" customHeight="1" spans="1:11">
      <c r="A104" s="2"/>
      <c r="B104" s="2"/>
      <c r="C104" s="2"/>
      <c r="D104" s="2"/>
      <c r="E104" s="2"/>
      <c r="F104" s="2"/>
      <c r="G104" s="68" t="s">
        <v>2393</v>
      </c>
      <c r="H104" s="68"/>
      <c r="I104" s="68"/>
      <c r="J104" s="68"/>
      <c r="K104" s="71">
        <f>SUM(K103:K103)</f>
        <v>15.24</v>
      </c>
    </row>
    <row r="105" ht="15" customHeight="1" spans="1:11">
      <c r="A105" s="2"/>
      <c r="B105" s="2"/>
      <c r="C105" s="2"/>
      <c r="D105" s="2"/>
      <c r="E105" s="2"/>
      <c r="F105" s="2"/>
      <c r="G105" s="69" t="s">
        <v>2318</v>
      </c>
      <c r="H105" s="69"/>
      <c r="I105" s="69"/>
      <c r="J105" s="69"/>
      <c r="K105" s="72">
        <f>SUM(K101,K104)</f>
        <v>19.84</v>
      </c>
    </row>
    <row r="106" ht="9.95" customHeight="1" spans="1:11">
      <c r="A106" s="2"/>
      <c r="B106" s="2"/>
      <c r="C106" s="2"/>
      <c r="D106" s="2"/>
      <c r="E106" s="2"/>
      <c r="F106" s="2"/>
      <c r="G106" s="61"/>
      <c r="H106" s="61"/>
      <c r="I106" s="61"/>
      <c r="J106" s="61"/>
      <c r="K106" s="61"/>
    </row>
    <row r="107" ht="20.1" customHeight="1" spans="1:11">
      <c r="A107" s="62" t="s">
        <v>4749</v>
      </c>
      <c r="B107" s="62"/>
      <c r="C107" s="62"/>
      <c r="D107" s="62"/>
      <c r="E107" s="62"/>
      <c r="F107" s="62"/>
      <c r="G107" s="62"/>
      <c r="H107" s="62"/>
      <c r="I107" s="62"/>
      <c r="J107" s="62"/>
      <c r="K107" s="62"/>
    </row>
    <row r="108" ht="15" customHeight="1" spans="1:11">
      <c r="A108" s="63" t="s">
        <v>2381</v>
      </c>
      <c r="B108" s="63"/>
      <c r="C108" s="63"/>
      <c r="D108" s="64" t="s">
        <v>4</v>
      </c>
      <c r="E108" s="64"/>
      <c r="F108" s="64" t="s">
        <v>2297</v>
      </c>
      <c r="G108" s="64" t="s">
        <v>2298</v>
      </c>
      <c r="H108" s="64"/>
      <c r="I108" s="64" t="s">
        <v>2299</v>
      </c>
      <c r="J108" s="64"/>
      <c r="K108" s="64" t="s">
        <v>2300</v>
      </c>
    </row>
    <row r="109" ht="29.1" customHeight="1" spans="1:11">
      <c r="A109" s="65" t="s">
        <v>4750</v>
      </c>
      <c r="B109" s="66" t="s">
        <v>4751</v>
      </c>
      <c r="C109" s="66"/>
      <c r="D109" s="65" t="s">
        <v>14</v>
      </c>
      <c r="E109" s="65"/>
      <c r="F109" s="65" t="s">
        <v>2384</v>
      </c>
      <c r="G109" s="67">
        <v>3.62</v>
      </c>
      <c r="H109" s="67"/>
      <c r="I109" s="70">
        <v>1.07</v>
      </c>
      <c r="J109" s="70"/>
      <c r="K109" s="70">
        <f>TRUNC(TRUNC(G109,8)*I109,2)</f>
        <v>3.87</v>
      </c>
    </row>
    <row r="110" ht="29.1" customHeight="1" spans="1:11">
      <c r="A110" s="65" t="s">
        <v>4752</v>
      </c>
      <c r="B110" s="66" t="s">
        <v>4753</v>
      </c>
      <c r="C110" s="66"/>
      <c r="D110" s="65" t="s">
        <v>14</v>
      </c>
      <c r="E110" s="65"/>
      <c r="F110" s="65" t="s">
        <v>2387</v>
      </c>
      <c r="G110" s="67">
        <v>1.1</v>
      </c>
      <c r="H110" s="67"/>
      <c r="I110" s="70">
        <v>5.44</v>
      </c>
      <c r="J110" s="70"/>
      <c r="K110" s="70">
        <f>TRUNC(TRUNC(G110,8)*I110,2)</f>
        <v>5.98</v>
      </c>
    </row>
    <row r="111" ht="18" customHeight="1" spans="1:11">
      <c r="A111" s="2"/>
      <c r="B111" s="2"/>
      <c r="C111" s="2"/>
      <c r="D111" s="2"/>
      <c r="E111" s="2"/>
      <c r="F111" s="2"/>
      <c r="G111" s="68" t="s">
        <v>2388</v>
      </c>
      <c r="H111" s="68"/>
      <c r="I111" s="68"/>
      <c r="J111" s="68"/>
      <c r="K111" s="71">
        <f>SUM(K109:K110)</f>
        <v>9.85</v>
      </c>
    </row>
    <row r="112" ht="15" customHeight="1" spans="1:11">
      <c r="A112" s="63" t="s">
        <v>2413</v>
      </c>
      <c r="B112" s="63"/>
      <c r="C112" s="63"/>
      <c r="D112" s="64" t="s">
        <v>4</v>
      </c>
      <c r="E112" s="64"/>
      <c r="F112" s="64" t="s">
        <v>2297</v>
      </c>
      <c r="G112" s="64" t="s">
        <v>2298</v>
      </c>
      <c r="H112" s="64"/>
      <c r="I112" s="64" t="s">
        <v>2299</v>
      </c>
      <c r="J112" s="64"/>
      <c r="K112" s="64" t="s">
        <v>2300</v>
      </c>
    </row>
    <row r="113" ht="15" customHeight="1" spans="1:11">
      <c r="A113" s="65" t="s">
        <v>4754</v>
      </c>
      <c r="B113" s="66" t="s">
        <v>4755</v>
      </c>
      <c r="C113" s="66"/>
      <c r="D113" s="65" t="s">
        <v>14</v>
      </c>
      <c r="E113" s="65"/>
      <c r="F113" s="65" t="s">
        <v>193</v>
      </c>
      <c r="G113" s="73">
        <v>1981.23</v>
      </c>
      <c r="H113" s="73"/>
      <c r="I113" s="70">
        <v>2.79</v>
      </c>
      <c r="J113" s="70"/>
      <c r="K113" s="70">
        <f>TRUNC(TRUNC(G113,8)*I113,2)</f>
        <v>5527.63</v>
      </c>
    </row>
    <row r="114" ht="15" customHeight="1" spans="1:11">
      <c r="A114" s="2"/>
      <c r="B114" s="2"/>
      <c r="C114" s="2"/>
      <c r="D114" s="2"/>
      <c r="E114" s="2"/>
      <c r="F114" s="2"/>
      <c r="G114" s="68" t="s">
        <v>2424</v>
      </c>
      <c r="H114" s="68"/>
      <c r="I114" s="68"/>
      <c r="J114" s="68"/>
      <c r="K114" s="71">
        <f>SUM(K113:K113)</f>
        <v>5527.63</v>
      </c>
    </row>
    <row r="115" ht="15" customHeight="1" spans="1:11">
      <c r="A115" s="63" t="s">
        <v>2389</v>
      </c>
      <c r="B115" s="63"/>
      <c r="C115" s="63"/>
      <c r="D115" s="64" t="s">
        <v>4</v>
      </c>
      <c r="E115" s="64"/>
      <c r="F115" s="64" t="s">
        <v>2297</v>
      </c>
      <c r="G115" s="64" t="s">
        <v>2298</v>
      </c>
      <c r="H115" s="64"/>
      <c r="I115" s="64" t="s">
        <v>2299</v>
      </c>
      <c r="J115" s="64"/>
      <c r="K115" s="64" t="s">
        <v>2300</v>
      </c>
    </row>
    <row r="116" ht="21" customHeight="1" spans="1:11">
      <c r="A116" s="65" t="s">
        <v>4756</v>
      </c>
      <c r="B116" s="66" t="s">
        <v>4757</v>
      </c>
      <c r="C116" s="66"/>
      <c r="D116" s="65" t="s">
        <v>14</v>
      </c>
      <c r="E116" s="65"/>
      <c r="F116" s="65" t="s">
        <v>2392</v>
      </c>
      <c r="G116" s="67">
        <v>4.72</v>
      </c>
      <c r="H116" s="67"/>
      <c r="I116" s="70">
        <v>38.98</v>
      </c>
      <c r="J116" s="70"/>
      <c r="K116" s="70">
        <f>TRUNC(TRUNC(G116,8)*I116,2)</f>
        <v>183.98</v>
      </c>
    </row>
    <row r="117" ht="18" customHeight="1" spans="1:11">
      <c r="A117" s="2"/>
      <c r="B117" s="2"/>
      <c r="C117" s="2"/>
      <c r="D117" s="2"/>
      <c r="E117" s="2"/>
      <c r="F117" s="2"/>
      <c r="G117" s="68" t="s">
        <v>2393</v>
      </c>
      <c r="H117" s="68"/>
      <c r="I117" s="68"/>
      <c r="J117" s="68"/>
      <c r="K117" s="71">
        <f>SUM(K116:K116)</f>
        <v>183.98</v>
      </c>
    </row>
    <row r="118" ht="15" customHeight="1" spans="1:11">
      <c r="A118" s="2"/>
      <c r="B118" s="2"/>
      <c r="C118" s="2"/>
      <c r="D118" s="2"/>
      <c r="E118" s="2"/>
      <c r="F118" s="2"/>
      <c r="G118" s="69" t="s">
        <v>2318</v>
      </c>
      <c r="H118" s="69"/>
      <c r="I118" s="69"/>
      <c r="J118" s="69"/>
      <c r="K118" s="72">
        <f>SUM(K111,K114,K117)</f>
        <v>5721.46</v>
      </c>
    </row>
    <row r="119" ht="9.95" customHeight="1" spans="1:11">
      <c r="A119" s="2"/>
      <c r="B119" s="2"/>
      <c r="C119" s="2"/>
      <c r="D119" s="2"/>
      <c r="E119" s="2"/>
      <c r="F119" s="2"/>
      <c r="G119" s="61"/>
      <c r="H119" s="61"/>
      <c r="I119" s="61"/>
      <c r="J119" s="61"/>
      <c r="K119" s="61"/>
    </row>
    <row r="120" ht="20.1" customHeight="1" spans="1:11">
      <c r="A120" s="62" t="s">
        <v>4758</v>
      </c>
      <c r="B120" s="62"/>
      <c r="C120" s="62"/>
      <c r="D120" s="62"/>
      <c r="E120" s="62"/>
      <c r="F120" s="62"/>
      <c r="G120" s="62"/>
      <c r="H120" s="62"/>
      <c r="I120" s="62"/>
      <c r="J120" s="62"/>
      <c r="K120" s="62"/>
    </row>
    <row r="121" ht="15" customHeight="1" spans="1:11">
      <c r="A121" s="63" t="s">
        <v>2413</v>
      </c>
      <c r="B121" s="63"/>
      <c r="C121" s="63"/>
      <c r="D121" s="64" t="s">
        <v>4</v>
      </c>
      <c r="E121" s="64"/>
      <c r="F121" s="64" t="s">
        <v>2297</v>
      </c>
      <c r="G121" s="64" t="s">
        <v>2298</v>
      </c>
      <c r="H121" s="64"/>
      <c r="I121" s="64" t="s">
        <v>2299</v>
      </c>
      <c r="J121" s="64"/>
      <c r="K121" s="64" t="s">
        <v>2300</v>
      </c>
    </row>
    <row r="122" ht="21" customHeight="1" spans="1:11">
      <c r="A122" s="65" t="s">
        <v>3095</v>
      </c>
      <c r="B122" s="66" t="s">
        <v>3096</v>
      </c>
      <c r="C122" s="66"/>
      <c r="D122" s="65" t="s">
        <v>14</v>
      </c>
      <c r="E122" s="65"/>
      <c r="F122" s="65" t="s">
        <v>51</v>
      </c>
      <c r="G122" s="67">
        <v>1.13</v>
      </c>
      <c r="H122" s="67"/>
      <c r="I122" s="70">
        <v>117.45</v>
      </c>
      <c r="J122" s="70"/>
      <c r="K122" s="70">
        <f>TRUNC(TRUNC(G122,8)*I122,2)</f>
        <v>132.71</v>
      </c>
    </row>
    <row r="123" ht="15" customHeight="1" spans="1:11">
      <c r="A123" s="65" t="s">
        <v>4759</v>
      </c>
      <c r="B123" s="66" t="s">
        <v>4760</v>
      </c>
      <c r="C123" s="66"/>
      <c r="D123" s="65" t="s">
        <v>14</v>
      </c>
      <c r="E123" s="65"/>
      <c r="F123" s="65" t="s">
        <v>193</v>
      </c>
      <c r="G123" s="67">
        <v>75.47</v>
      </c>
      <c r="H123" s="67"/>
      <c r="I123" s="70">
        <v>1.53</v>
      </c>
      <c r="J123" s="70"/>
      <c r="K123" s="70">
        <f>TRUNC(TRUNC(G123,8)*I123,2)</f>
        <v>115.46</v>
      </c>
    </row>
    <row r="124" ht="15" customHeight="1" spans="1:11">
      <c r="A124" s="65" t="s">
        <v>3099</v>
      </c>
      <c r="B124" s="66" t="s">
        <v>3100</v>
      </c>
      <c r="C124" s="66"/>
      <c r="D124" s="65" t="s">
        <v>14</v>
      </c>
      <c r="E124" s="65"/>
      <c r="F124" s="65" t="s">
        <v>193</v>
      </c>
      <c r="G124" s="67">
        <v>339.62</v>
      </c>
      <c r="H124" s="67"/>
      <c r="I124" s="70">
        <v>0.8</v>
      </c>
      <c r="J124" s="70"/>
      <c r="K124" s="70">
        <f>TRUNC(TRUNC(G124,8)*I124,2)</f>
        <v>271.69</v>
      </c>
    </row>
    <row r="125" ht="15" customHeight="1" spans="1:11">
      <c r="A125" s="2"/>
      <c r="B125" s="2"/>
      <c r="C125" s="2"/>
      <c r="D125" s="2"/>
      <c r="E125" s="2"/>
      <c r="F125" s="2"/>
      <c r="G125" s="68" t="s">
        <v>2424</v>
      </c>
      <c r="H125" s="68"/>
      <c r="I125" s="68"/>
      <c r="J125" s="68"/>
      <c r="K125" s="71">
        <f>SUM(K122:K124)</f>
        <v>519.86</v>
      </c>
    </row>
    <row r="126" ht="15" customHeight="1" spans="1:11">
      <c r="A126" s="63" t="s">
        <v>2389</v>
      </c>
      <c r="B126" s="63"/>
      <c r="C126" s="63"/>
      <c r="D126" s="64" t="s">
        <v>4</v>
      </c>
      <c r="E126" s="64"/>
      <c r="F126" s="64" t="s">
        <v>2297</v>
      </c>
      <c r="G126" s="64" t="s">
        <v>2298</v>
      </c>
      <c r="H126" s="64"/>
      <c r="I126" s="64" t="s">
        <v>2299</v>
      </c>
      <c r="J126" s="64"/>
      <c r="K126" s="64" t="s">
        <v>2300</v>
      </c>
    </row>
    <row r="127" ht="15" customHeight="1" spans="1:11">
      <c r="A127" s="65" t="s">
        <v>2395</v>
      </c>
      <c r="B127" s="66" t="s">
        <v>2396</v>
      </c>
      <c r="C127" s="66"/>
      <c r="D127" s="65" t="s">
        <v>14</v>
      </c>
      <c r="E127" s="65"/>
      <c r="F127" s="65" t="s">
        <v>2392</v>
      </c>
      <c r="G127" s="67">
        <v>8.78</v>
      </c>
      <c r="H127" s="67"/>
      <c r="I127" s="70">
        <v>23.23</v>
      </c>
      <c r="J127" s="70"/>
      <c r="K127" s="70">
        <f>TRUNC(TRUNC(G127,8)*I127,2)</f>
        <v>203.95</v>
      </c>
    </row>
    <row r="128" ht="18" customHeight="1" spans="1:11">
      <c r="A128" s="2"/>
      <c r="B128" s="2"/>
      <c r="C128" s="2"/>
      <c r="D128" s="2"/>
      <c r="E128" s="2"/>
      <c r="F128" s="2"/>
      <c r="G128" s="68" t="s">
        <v>2393</v>
      </c>
      <c r="H128" s="68"/>
      <c r="I128" s="68"/>
      <c r="J128" s="68"/>
      <c r="K128" s="71">
        <f>SUM(K127:K127)</f>
        <v>203.95</v>
      </c>
    </row>
    <row r="129" ht="15" customHeight="1" spans="1:11">
      <c r="A129" s="2"/>
      <c r="B129" s="2"/>
      <c r="C129" s="2"/>
      <c r="D129" s="2"/>
      <c r="E129" s="2"/>
      <c r="F129" s="2"/>
      <c r="G129" s="69" t="s">
        <v>2318</v>
      </c>
      <c r="H129" s="69"/>
      <c r="I129" s="69"/>
      <c r="J129" s="69"/>
      <c r="K129" s="72">
        <f>SUM(K125,K128)</f>
        <v>723.81</v>
      </c>
    </row>
    <row r="130" ht="9.95" customHeight="1" spans="1:11">
      <c r="A130" s="2"/>
      <c r="B130" s="2"/>
      <c r="C130" s="2"/>
      <c r="D130" s="2"/>
      <c r="E130" s="2"/>
      <c r="F130" s="2"/>
      <c r="G130" s="61"/>
      <c r="H130" s="61"/>
      <c r="I130" s="61"/>
      <c r="J130" s="61"/>
      <c r="K130" s="61"/>
    </row>
    <row r="131" ht="20.1" customHeight="1" spans="1:11">
      <c r="A131" s="62" t="s">
        <v>4761</v>
      </c>
      <c r="B131" s="62"/>
      <c r="C131" s="62"/>
      <c r="D131" s="62"/>
      <c r="E131" s="62"/>
      <c r="F131" s="62"/>
      <c r="G131" s="62"/>
      <c r="H131" s="62"/>
      <c r="I131" s="62"/>
      <c r="J131" s="62"/>
      <c r="K131" s="62"/>
    </row>
    <row r="132" ht="15" customHeight="1" spans="1:11">
      <c r="A132" s="63" t="s">
        <v>2413</v>
      </c>
      <c r="B132" s="63"/>
      <c r="C132" s="63"/>
      <c r="D132" s="64" t="s">
        <v>4</v>
      </c>
      <c r="E132" s="64"/>
      <c r="F132" s="64" t="s">
        <v>2297</v>
      </c>
      <c r="G132" s="64" t="s">
        <v>2298</v>
      </c>
      <c r="H132" s="64"/>
      <c r="I132" s="64" t="s">
        <v>2299</v>
      </c>
      <c r="J132" s="64"/>
      <c r="K132" s="64" t="s">
        <v>2300</v>
      </c>
    </row>
    <row r="133" ht="21" customHeight="1" spans="1:11">
      <c r="A133" s="65" t="s">
        <v>3095</v>
      </c>
      <c r="B133" s="66" t="s">
        <v>3096</v>
      </c>
      <c r="C133" s="66"/>
      <c r="D133" s="65" t="s">
        <v>14</v>
      </c>
      <c r="E133" s="65"/>
      <c r="F133" s="65" t="s">
        <v>51</v>
      </c>
      <c r="G133" s="67">
        <v>1.16</v>
      </c>
      <c r="H133" s="67"/>
      <c r="I133" s="70">
        <v>117.45</v>
      </c>
      <c r="J133" s="70"/>
      <c r="K133" s="70">
        <f>TRUNC(TRUNC(G133,8)*I133,2)</f>
        <v>136.24</v>
      </c>
    </row>
    <row r="134" ht="15" customHeight="1" spans="1:11">
      <c r="A134" s="65" t="s">
        <v>4759</v>
      </c>
      <c r="B134" s="66" t="s">
        <v>4760</v>
      </c>
      <c r="C134" s="66"/>
      <c r="D134" s="65" t="s">
        <v>14</v>
      </c>
      <c r="E134" s="65"/>
      <c r="F134" s="65" t="s">
        <v>193</v>
      </c>
      <c r="G134" s="67">
        <v>116.4</v>
      </c>
      <c r="H134" s="67"/>
      <c r="I134" s="70">
        <v>1.53</v>
      </c>
      <c r="J134" s="70"/>
      <c r="K134" s="70">
        <f>TRUNC(TRUNC(G134,8)*I134,2)</f>
        <v>178.09</v>
      </c>
    </row>
    <row r="135" ht="15" customHeight="1" spans="1:11">
      <c r="A135" s="65" t="s">
        <v>3099</v>
      </c>
      <c r="B135" s="66" t="s">
        <v>3100</v>
      </c>
      <c r="C135" s="66"/>
      <c r="D135" s="65" t="s">
        <v>14</v>
      </c>
      <c r="E135" s="65"/>
      <c r="F135" s="65" t="s">
        <v>193</v>
      </c>
      <c r="G135" s="67">
        <v>261.89</v>
      </c>
      <c r="H135" s="67"/>
      <c r="I135" s="70">
        <v>0.8</v>
      </c>
      <c r="J135" s="70"/>
      <c r="K135" s="70">
        <f>TRUNC(TRUNC(G135,8)*I135,2)</f>
        <v>209.51</v>
      </c>
    </row>
    <row r="136" ht="15" customHeight="1" spans="1:11">
      <c r="A136" s="2"/>
      <c r="B136" s="2"/>
      <c r="C136" s="2"/>
      <c r="D136" s="2"/>
      <c r="E136" s="2"/>
      <c r="F136" s="2"/>
      <c r="G136" s="68" t="s">
        <v>2424</v>
      </c>
      <c r="H136" s="68"/>
      <c r="I136" s="68"/>
      <c r="J136" s="68"/>
      <c r="K136" s="71">
        <f>SUM(K133:K135)</f>
        <v>523.84</v>
      </c>
    </row>
    <row r="137" ht="15" customHeight="1" spans="1:11">
      <c r="A137" s="63" t="s">
        <v>2389</v>
      </c>
      <c r="B137" s="63"/>
      <c r="C137" s="63"/>
      <c r="D137" s="64" t="s">
        <v>4</v>
      </c>
      <c r="E137" s="64"/>
      <c r="F137" s="64" t="s">
        <v>2297</v>
      </c>
      <c r="G137" s="64" t="s">
        <v>2298</v>
      </c>
      <c r="H137" s="64"/>
      <c r="I137" s="64" t="s">
        <v>2299</v>
      </c>
      <c r="J137" s="64"/>
      <c r="K137" s="64" t="s">
        <v>2300</v>
      </c>
    </row>
    <row r="138" ht="15" customHeight="1" spans="1:11">
      <c r="A138" s="65" t="s">
        <v>2395</v>
      </c>
      <c r="B138" s="66" t="s">
        <v>2396</v>
      </c>
      <c r="C138" s="66"/>
      <c r="D138" s="65" t="s">
        <v>14</v>
      </c>
      <c r="E138" s="65"/>
      <c r="F138" s="65" t="s">
        <v>2392</v>
      </c>
      <c r="G138" s="67">
        <v>11.23</v>
      </c>
      <c r="H138" s="67"/>
      <c r="I138" s="70">
        <v>23.23</v>
      </c>
      <c r="J138" s="70"/>
      <c r="K138" s="70">
        <f>TRUNC(TRUNC(G138,8)*I138,2)</f>
        <v>260.87</v>
      </c>
    </row>
    <row r="139" ht="18" customHeight="1" spans="1:11">
      <c r="A139" s="2"/>
      <c r="B139" s="2"/>
      <c r="C139" s="2"/>
      <c r="D139" s="2"/>
      <c r="E139" s="2"/>
      <c r="F139" s="2"/>
      <c r="G139" s="68" t="s">
        <v>2393</v>
      </c>
      <c r="H139" s="68"/>
      <c r="I139" s="68"/>
      <c r="J139" s="68"/>
      <c r="K139" s="71">
        <f>SUM(K138:K138)</f>
        <v>260.87</v>
      </c>
    </row>
    <row r="140" ht="15" customHeight="1" spans="1:11">
      <c r="A140" s="2"/>
      <c r="B140" s="2"/>
      <c r="C140" s="2"/>
      <c r="D140" s="2"/>
      <c r="E140" s="2"/>
      <c r="F140" s="2"/>
      <c r="G140" s="69" t="s">
        <v>2318</v>
      </c>
      <c r="H140" s="69"/>
      <c r="I140" s="69"/>
      <c r="J140" s="69"/>
      <c r="K140" s="72">
        <f>SUM(K136,K139)</f>
        <v>784.71</v>
      </c>
    </row>
    <row r="141" ht="9.95" customHeight="1" spans="1:11">
      <c r="A141" s="2"/>
      <c r="B141" s="2"/>
      <c r="C141" s="2"/>
      <c r="D141" s="2"/>
      <c r="E141" s="2"/>
      <c r="F141" s="2"/>
      <c r="G141" s="61"/>
      <c r="H141" s="61"/>
      <c r="I141" s="61"/>
      <c r="J141" s="61"/>
      <c r="K141" s="61"/>
    </row>
    <row r="142" ht="20.1" customHeight="1" spans="1:11">
      <c r="A142" s="62" t="s">
        <v>4762</v>
      </c>
      <c r="B142" s="62"/>
      <c r="C142" s="62"/>
      <c r="D142" s="62"/>
      <c r="E142" s="62"/>
      <c r="F142" s="62"/>
      <c r="G142" s="62"/>
      <c r="H142" s="62"/>
      <c r="I142" s="62"/>
      <c r="J142" s="62"/>
      <c r="K142" s="62"/>
    </row>
    <row r="143" ht="15" customHeight="1" spans="1:11">
      <c r="A143" s="63" t="s">
        <v>2413</v>
      </c>
      <c r="B143" s="63"/>
      <c r="C143" s="63"/>
      <c r="D143" s="64" t="s">
        <v>4</v>
      </c>
      <c r="E143" s="64"/>
      <c r="F143" s="64" t="s">
        <v>2297</v>
      </c>
      <c r="G143" s="64" t="s">
        <v>2298</v>
      </c>
      <c r="H143" s="64"/>
      <c r="I143" s="64" t="s">
        <v>2299</v>
      </c>
      <c r="J143" s="64"/>
      <c r="K143" s="64" t="s">
        <v>2300</v>
      </c>
    </row>
    <row r="144" ht="21" customHeight="1" spans="1:11">
      <c r="A144" s="65" t="s">
        <v>3095</v>
      </c>
      <c r="B144" s="66" t="s">
        <v>3096</v>
      </c>
      <c r="C144" s="66"/>
      <c r="D144" s="65" t="s">
        <v>14</v>
      </c>
      <c r="E144" s="65"/>
      <c r="F144" s="65" t="s">
        <v>51</v>
      </c>
      <c r="G144" s="67">
        <v>1.14</v>
      </c>
      <c r="H144" s="67"/>
      <c r="I144" s="70">
        <v>117.45</v>
      </c>
      <c r="J144" s="70"/>
      <c r="K144" s="70">
        <f>TRUNC(TRUNC(G144,8)*I144,2)</f>
        <v>133.89</v>
      </c>
    </row>
    <row r="145" ht="15" customHeight="1" spans="1:11">
      <c r="A145" s="65" t="s">
        <v>4759</v>
      </c>
      <c r="B145" s="66" t="s">
        <v>4760</v>
      </c>
      <c r="C145" s="66"/>
      <c r="D145" s="65" t="s">
        <v>14</v>
      </c>
      <c r="E145" s="65"/>
      <c r="F145" s="65" t="s">
        <v>193</v>
      </c>
      <c r="G145" s="67">
        <v>171.13</v>
      </c>
      <c r="H145" s="67"/>
      <c r="I145" s="70">
        <v>1.53</v>
      </c>
      <c r="J145" s="70"/>
      <c r="K145" s="70">
        <f>TRUNC(TRUNC(G145,8)*I145,2)</f>
        <v>261.82</v>
      </c>
    </row>
    <row r="146" ht="15" customHeight="1" spans="1:11">
      <c r="A146" s="65" t="s">
        <v>3099</v>
      </c>
      <c r="B146" s="66" t="s">
        <v>3100</v>
      </c>
      <c r="C146" s="66"/>
      <c r="D146" s="65" t="s">
        <v>14</v>
      </c>
      <c r="E146" s="65"/>
      <c r="F146" s="65" t="s">
        <v>193</v>
      </c>
      <c r="G146" s="67">
        <v>192.52</v>
      </c>
      <c r="H146" s="67"/>
      <c r="I146" s="70">
        <v>0.8</v>
      </c>
      <c r="J146" s="70"/>
      <c r="K146" s="70">
        <f>TRUNC(TRUNC(G146,8)*I146,2)</f>
        <v>154.01</v>
      </c>
    </row>
    <row r="147" ht="15" customHeight="1" spans="1:11">
      <c r="A147" s="2"/>
      <c r="B147" s="2"/>
      <c r="C147" s="2"/>
      <c r="D147" s="2"/>
      <c r="E147" s="2"/>
      <c r="F147" s="2"/>
      <c r="G147" s="68" t="s">
        <v>2424</v>
      </c>
      <c r="H147" s="68"/>
      <c r="I147" s="68"/>
      <c r="J147" s="68"/>
      <c r="K147" s="71">
        <f>SUM(K144:K146)</f>
        <v>549.72</v>
      </c>
    </row>
    <row r="148" ht="15" customHeight="1" spans="1:11">
      <c r="A148" s="63" t="s">
        <v>2389</v>
      </c>
      <c r="B148" s="63"/>
      <c r="C148" s="63"/>
      <c r="D148" s="64" t="s">
        <v>4</v>
      </c>
      <c r="E148" s="64"/>
      <c r="F148" s="64" t="s">
        <v>2297</v>
      </c>
      <c r="G148" s="64" t="s">
        <v>2298</v>
      </c>
      <c r="H148" s="64"/>
      <c r="I148" s="64" t="s">
        <v>2299</v>
      </c>
      <c r="J148" s="64"/>
      <c r="K148" s="64" t="s">
        <v>2300</v>
      </c>
    </row>
    <row r="149" ht="15" customHeight="1" spans="1:11">
      <c r="A149" s="65" t="s">
        <v>2395</v>
      </c>
      <c r="B149" s="66" t="s">
        <v>2396</v>
      </c>
      <c r="C149" s="66"/>
      <c r="D149" s="65" t="s">
        <v>14</v>
      </c>
      <c r="E149" s="65"/>
      <c r="F149" s="65" t="s">
        <v>2392</v>
      </c>
      <c r="G149" s="67">
        <v>11.1</v>
      </c>
      <c r="H149" s="67"/>
      <c r="I149" s="70">
        <v>23.23</v>
      </c>
      <c r="J149" s="70"/>
      <c r="K149" s="70">
        <f>TRUNC(TRUNC(G149,8)*I149,2)</f>
        <v>257.85</v>
      </c>
    </row>
    <row r="150" ht="18" customHeight="1" spans="1:11">
      <c r="A150" s="2"/>
      <c r="B150" s="2"/>
      <c r="C150" s="2"/>
      <c r="D150" s="2"/>
      <c r="E150" s="2"/>
      <c r="F150" s="2"/>
      <c r="G150" s="68" t="s">
        <v>2393</v>
      </c>
      <c r="H150" s="68"/>
      <c r="I150" s="68"/>
      <c r="J150" s="68"/>
      <c r="K150" s="71">
        <f>SUM(K149:K149)</f>
        <v>257.85</v>
      </c>
    </row>
    <row r="151" ht="15" customHeight="1" spans="1:11">
      <c r="A151" s="2"/>
      <c r="B151" s="2"/>
      <c r="C151" s="2"/>
      <c r="D151" s="2"/>
      <c r="E151" s="2"/>
      <c r="F151" s="2"/>
      <c r="G151" s="69" t="s">
        <v>2318</v>
      </c>
      <c r="H151" s="69"/>
      <c r="I151" s="69"/>
      <c r="J151" s="69"/>
      <c r="K151" s="72">
        <f>SUM(K147,K150)</f>
        <v>807.57</v>
      </c>
    </row>
    <row r="152" ht="9.95" customHeight="1" spans="1:11">
      <c r="A152" s="2"/>
      <c r="B152" s="2"/>
      <c r="C152" s="2"/>
      <c r="D152" s="2"/>
      <c r="E152" s="2"/>
      <c r="F152" s="2"/>
      <c r="G152" s="61"/>
      <c r="H152" s="61"/>
      <c r="I152" s="61"/>
      <c r="J152" s="61"/>
      <c r="K152" s="61"/>
    </row>
    <row r="153" ht="20.1" customHeight="1" spans="1:11">
      <c r="A153" s="62" t="s">
        <v>4763</v>
      </c>
      <c r="B153" s="62"/>
      <c r="C153" s="62"/>
      <c r="D153" s="62"/>
      <c r="E153" s="62"/>
      <c r="F153" s="62"/>
      <c r="G153" s="62"/>
      <c r="H153" s="62"/>
      <c r="I153" s="62"/>
      <c r="J153" s="62"/>
      <c r="K153" s="62"/>
    </row>
    <row r="154" ht="15" customHeight="1" spans="1:11">
      <c r="A154" s="63" t="s">
        <v>2381</v>
      </c>
      <c r="B154" s="63"/>
      <c r="C154" s="63"/>
      <c r="D154" s="64" t="s">
        <v>4</v>
      </c>
      <c r="E154" s="64"/>
      <c r="F154" s="64" t="s">
        <v>2297</v>
      </c>
      <c r="G154" s="64" t="s">
        <v>2298</v>
      </c>
      <c r="H154" s="64"/>
      <c r="I154" s="64" t="s">
        <v>2299</v>
      </c>
      <c r="J154" s="64"/>
      <c r="K154" s="64" t="s">
        <v>2300</v>
      </c>
    </row>
    <row r="155" ht="38.1" customHeight="1" spans="1:11">
      <c r="A155" s="65" t="s">
        <v>4764</v>
      </c>
      <c r="B155" s="66" t="s">
        <v>4765</v>
      </c>
      <c r="C155" s="66"/>
      <c r="D155" s="65" t="s">
        <v>14</v>
      </c>
      <c r="E155" s="65"/>
      <c r="F155" s="65" t="s">
        <v>2384</v>
      </c>
      <c r="G155" s="67">
        <v>3.45</v>
      </c>
      <c r="H155" s="67"/>
      <c r="I155" s="70">
        <v>0.4</v>
      </c>
      <c r="J155" s="70"/>
      <c r="K155" s="70">
        <f>TRUNC(TRUNC(G155,8)*I155,2)</f>
        <v>1.38</v>
      </c>
    </row>
    <row r="156" ht="38.1" customHeight="1" spans="1:11">
      <c r="A156" s="65" t="s">
        <v>4766</v>
      </c>
      <c r="B156" s="66" t="s">
        <v>4767</v>
      </c>
      <c r="C156" s="66"/>
      <c r="D156" s="65" t="s">
        <v>14</v>
      </c>
      <c r="E156" s="65"/>
      <c r="F156" s="65" t="s">
        <v>2387</v>
      </c>
      <c r="G156" s="67">
        <v>1.05</v>
      </c>
      <c r="H156" s="67"/>
      <c r="I156" s="70">
        <v>2.12</v>
      </c>
      <c r="J156" s="70"/>
      <c r="K156" s="70">
        <f>TRUNC(TRUNC(G156,8)*I156,2)</f>
        <v>2.22</v>
      </c>
    </row>
    <row r="157" ht="18" customHeight="1" spans="1:11">
      <c r="A157" s="2"/>
      <c r="B157" s="2"/>
      <c r="C157" s="2"/>
      <c r="D157" s="2"/>
      <c r="E157" s="2"/>
      <c r="F157" s="2"/>
      <c r="G157" s="68" t="s">
        <v>2388</v>
      </c>
      <c r="H157" s="68"/>
      <c r="I157" s="68"/>
      <c r="J157" s="68"/>
      <c r="K157" s="71">
        <f>SUM(K155:K156)</f>
        <v>3.6</v>
      </c>
    </row>
    <row r="158" ht="15" customHeight="1" spans="1:11">
      <c r="A158" s="63" t="s">
        <v>2413</v>
      </c>
      <c r="B158" s="63"/>
      <c r="C158" s="63"/>
      <c r="D158" s="64" t="s">
        <v>4</v>
      </c>
      <c r="E158" s="64"/>
      <c r="F158" s="64" t="s">
        <v>2297</v>
      </c>
      <c r="G158" s="64" t="s">
        <v>2298</v>
      </c>
      <c r="H158" s="64"/>
      <c r="I158" s="64" t="s">
        <v>2299</v>
      </c>
      <c r="J158" s="64"/>
      <c r="K158" s="64" t="s">
        <v>2300</v>
      </c>
    </row>
    <row r="159" ht="21" customHeight="1" spans="1:11">
      <c r="A159" s="65" t="s">
        <v>3095</v>
      </c>
      <c r="B159" s="66" t="s">
        <v>3096</v>
      </c>
      <c r="C159" s="66"/>
      <c r="D159" s="65" t="s">
        <v>14</v>
      </c>
      <c r="E159" s="65"/>
      <c r="F159" s="65" t="s">
        <v>51</v>
      </c>
      <c r="G159" s="67">
        <v>1.16</v>
      </c>
      <c r="H159" s="67"/>
      <c r="I159" s="70">
        <v>117.45</v>
      </c>
      <c r="J159" s="70"/>
      <c r="K159" s="70">
        <f>TRUNC(TRUNC(G159,8)*I159,2)</f>
        <v>136.24</v>
      </c>
    </row>
    <row r="160" ht="15" customHeight="1" spans="1:11">
      <c r="A160" s="65" t="s">
        <v>4759</v>
      </c>
      <c r="B160" s="66" t="s">
        <v>4760</v>
      </c>
      <c r="C160" s="66"/>
      <c r="D160" s="65" t="s">
        <v>14</v>
      </c>
      <c r="E160" s="65"/>
      <c r="F160" s="65" t="s">
        <v>193</v>
      </c>
      <c r="G160" s="67">
        <v>174.1</v>
      </c>
      <c r="H160" s="67"/>
      <c r="I160" s="70">
        <v>1.53</v>
      </c>
      <c r="J160" s="70"/>
      <c r="K160" s="70">
        <f>TRUNC(TRUNC(G160,8)*I160,2)</f>
        <v>266.37</v>
      </c>
    </row>
    <row r="161" ht="15" customHeight="1" spans="1:11">
      <c r="A161" s="65" t="s">
        <v>3099</v>
      </c>
      <c r="B161" s="66" t="s">
        <v>3100</v>
      </c>
      <c r="C161" s="66"/>
      <c r="D161" s="65" t="s">
        <v>14</v>
      </c>
      <c r="E161" s="65"/>
      <c r="F161" s="65" t="s">
        <v>193</v>
      </c>
      <c r="G161" s="67">
        <v>195.86</v>
      </c>
      <c r="H161" s="67"/>
      <c r="I161" s="70">
        <v>0.8</v>
      </c>
      <c r="J161" s="70"/>
      <c r="K161" s="70">
        <f>TRUNC(TRUNC(G161,8)*I161,2)</f>
        <v>156.68</v>
      </c>
    </row>
    <row r="162" ht="15" customHeight="1" spans="1:11">
      <c r="A162" s="2"/>
      <c r="B162" s="2"/>
      <c r="C162" s="2"/>
      <c r="D162" s="2"/>
      <c r="E162" s="2"/>
      <c r="F162" s="2"/>
      <c r="G162" s="68" t="s">
        <v>2424</v>
      </c>
      <c r="H162" s="68"/>
      <c r="I162" s="68"/>
      <c r="J162" s="68"/>
      <c r="K162" s="71">
        <f>SUM(K159:K161)</f>
        <v>559.29</v>
      </c>
    </row>
    <row r="163" ht="15" customHeight="1" spans="1:11">
      <c r="A163" s="63" t="s">
        <v>2389</v>
      </c>
      <c r="B163" s="63"/>
      <c r="C163" s="63"/>
      <c r="D163" s="64" t="s">
        <v>4</v>
      </c>
      <c r="E163" s="64"/>
      <c r="F163" s="64" t="s">
        <v>2297</v>
      </c>
      <c r="G163" s="64" t="s">
        <v>2298</v>
      </c>
      <c r="H163" s="64"/>
      <c r="I163" s="64" t="s">
        <v>2299</v>
      </c>
      <c r="J163" s="64"/>
      <c r="K163" s="64" t="s">
        <v>2300</v>
      </c>
    </row>
    <row r="164" ht="21" customHeight="1" spans="1:11">
      <c r="A164" s="65" t="s">
        <v>4756</v>
      </c>
      <c r="B164" s="66" t="s">
        <v>4757</v>
      </c>
      <c r="C164" s="66"/>
      <c r="D164" s="65" t="s">
        <v>14</v>
      </c>
      <c r="E164" s="65"/>
      <c r="F164" s="65" t="s">
        <v>2392</v>
      </c>
      <c r="G164" s="67">
        <v>4.5</v>
      </c>
      <c r="H164" s="67"/>
      <c r="I164" s="70">
        <v>38.98</v>
      </c>
      <c r="J164" s="70"/>
      <c r="K164" s="70">
        <f>TRUNC(TRUNC(G164,8)*I164,2)</f>
        <v>175.41</v>
      </c>
    </row>
    <row r="165" ht="18" customHeight="1" spans="1:11">
      <c r="A165" s="2"/>
      <c r="B165" s="2"/>
      <c r="C165" s="2"/>
      <c r="D165" s="2"/>
      <c r="E165" s="2"/>
      <c r="F165" s="2"/>
      <c r="G165" s="68" t="s">
        <v>2393</v>
      </c>
      <c r="H165" s="68"/>
      <c r="I165" s="68"/>
      <c r="J165" s="68"/>
      <c r="K165" s="71">
        <f>SUM(K164:K164)</f>
        <v>175.41</v>
      </c>
    </row>
    <row r="166" ht="15" customHeight="1" spans="1:11">
      <c r="A166" s="2"/>
      <c r="B166" s="2"/>
      <c r="C166" s="2"/>
      <c r="D166" s="2"/>
      <c r="E166" s="2"/>
      <c r="F166" s="2"/>
      <c r="G166" s="69" t="s">
        <v>2318</v>
      </c>
      <c r="H166" s="69"/>
      <c r="I166" s="69"/>
      <c r="J166" s="69"/>
      <c r="K166" s="72">
        <f>SUM(K157,K162,K165)</f>
        <v>738.3</v>
      </c>
    </row>
    <row r="167" ht="9.95" customHeight="1" spans="1:11">
      <c r="A167" s="2"/>
      <c r="B167" s="2"/>
      <c r="C167" s="2"/>
      <c r="D167" s="2"/>
      <c r="E167" s="2"/>
      <c r="F167" s="2"/>
      <c r="G167" s="61"/>
      <c r="H167" s="61"/>
      <c r="I167" s="61"/>
      <c r="J167" s="61"/>
      <c r="K167" s="61"/>
    </row>
    <row r="168" ht="20.1" customHeight="1" spans="1:11">
      <c r="A168" s="62" t="s">
        <v>4768</v>
      </c>
      <c r="B168" s="62"/>
      <c r="C168" s="62"/>
      <c r="D168" s="62"/>
      <c r="E168" s="62"/>
      <c r="F168" s="62"/>
      <c r="G168" s="62"/>
      <c r="H168" s="62"/>
      <c r="I168" s="62"/>
      <c r="J168" s="62"/>
      <c r="K168" s="62"/>
    </row>
    <row r="169" ht="15" customHeight="1" spans="1:11">
      <c r="A169" s="63" t="s">
        <v>2381</v>
      </c>
      <c r="B169" s="63"/>
      <c r="C169" s="63"/>
      <c r="D169" s="64" t="s">
        <v>4</v>
      </c>
      <c r="E169" s="64"/>
      <c r="F169" s="64" t="s">
        <v>2297</v>
      </c>
      <c r="G169" s="64" t="s">
        <v>2298</v>
      </c>
      <c r="H169" s="64"/>
      <c r="I169" s="64" t="s">
        <v>2299</v>
      </c>
      <c r="J169" s="64"/>
      <c r="K169" s="64" t="s">
        <v>2300</v>
      </c>
    </row>
    <row r="170" ht="38.1" customHeight="1" spans="1:11">
      <c r="A170" s="65" t="s">
        <v>4764</v>
      </c>
      <c r="B170" s="66" t="s">
        <v>4765</v>
      </c>
      <c r="C170" s="66"/>
      <c r="D170" s="65" t="s">
        <v>14</v>
      </c>
      <c r="E170" s="65"/>
      <c r="F170" s="65" t="s">
        <v>2384</v>
      </c>
      <c r="G170" s="67">
        <v>3.31</v>
      </c>
      <c r="H170" s="67"/>
      <c r="I170" s="70">
        <v>0.4</v>
      </c>
      <c r="J170" s="70"/>
      <c r="K170" s="70">
        <f>TRUNC(TRUNC(G170,8)*I170,2)</f>
        <v>1.32</v>
      </c>
    </row>
    <row r="171" ht="38.1" customHeight="1" spans="1:11">
      <c r="A171" s="65" t="s">
        <v>4766</v>
      </c>
      <c r="B171" s="66" t="s">
        <v>4767</v>
      </c>
      <c r="C171" s="66"/>
      <c r="D171" s="65" t="s">
        <v>14</v>
      </c>
      <c r="E171" s="65"/>
      <c r="F171" s="65" t="s">
        <v>2387</v>
      </c>
      <c r="G171" s="67">
        <v>1.01</v>
      </c>
      <c r="H171" s="67"/>
      <c r="I171" s="70">
        <v>2.12</v>
      </c>
      <c r="J171" s="70"/>
      <c r="K171" s="70">
        <f>TRUNC(TRUNC(G171,8)*I171,2)</f>
        <v>2.14</v>
      </c>
    </row>
    <row r="172" ht="18" customHeight="1" spans="1:11">
      <c r="A172" s="2"/>
      <c r="B172" s="2"/>
      <c r="C172" s="2"/>
      <c r="D172" s="2"/>
      <c r="E172" s="2"/>
      <c r="F172" s="2"/>
      <c r="G172" s="68" t="s">
        <v>2388</v>
      </c>
      <c r="H172" s="68"/>
      <c r="I172" s="68"/>
      <c r="J172" s="68"/>
      <c r="K172" s="71">
        <f>SUM(K170:K171)</f>
        <v>3.46</v>
      </c>
    </row>
    <row r="173" ht="15" customHeight="1" spans="1:11">
      <c r="A173" s="63" t="s">
        <v>2413</v>
      </c>
      <c r="B173" s="63"/>
      <c r="C173" s="63"/>
      <c r="D173" s="64" t="s">
        <v>4</v>
      </c>
      <c r="E173" s="64"/>
      <c r="F173" s="64" t="s">
        <v>2297</v>
      </c>
      <c r="G173" s="64" t="s">
        <v>2298</v>
      </c>
      <c r="H173" s="64"/>
      <c r="I173" s="64" t="s">
        <v>2299</v>
      </c>
      <c r="J173" s="64"/>
      <c r="K173" s="64" t="s">
        <v>2300</v>
      </c>
    </row>
    <row r="174" ht="21" customHeight="1" spans="1:11">
      <c r="A174" s="65" t="s">
        <v>4769</v>
      </c>
      <c r="B174" s="66" t="s">
        <v>4770</v>
      </c>
      <c r="C174" s="66"/>
      <c r="D174" s="65" t="s">
        <v>14</v>
      </c>
      <c r="E174" s="65"/>
      <c r="F174" s="65" t="s">
        <v>51</v>
      </c>
      <c r="G174" s="67">
        <v>0.95</v>
      </c>
      <c r="H174" s="67"/>
      <c r="I174" s="70">
        <v>118.98</v>
      </c>
      <c r="J174" s="70"/>
      <c r="K174" s="70">
        <f>TRUNC(TRUNC(G174,8)*I174,2)</f>
        <v>113.03</v>
      </c>
    </row>
    <row r="175" ht="15" customHeight="1" spans="1:11">
      <c r="A175" s="65" t="s">
        <v>3099</v>
      </c>
      <c r="B175" s="66" t="s">
        <v>3100</v>
      </c>
      <c r="C175" s="66"/>
      <c r="D175" s="65" t="s">
        <v>14</v>
      </c>
      <c r="E175" s="65"/>
      <c r="F175" s="65" t="s">
        <v>193</v>
      </c>
      <c r="G175" s="67">
        <v>426.49</v>
      </c>
      <c r="H175" s="67"/>
      <c r="I175" s="70">
        <v>0.8</v>
      </c>
      <c r="J175" s="70"/>
      <c r="K175" s="70">
        <f>TRUNC(TRUNC(G175,8)*I175,2)</f>
        <v>341.19</v>
      </c>
    </row>
    <row r="176" ht="15" customHeight="1" spans="1:11">
      <c r="A176" s="2"/>
      <c r="B176" s="2"/>
      <c r="C176" s="2"/>
      <c r="D176" s="2"/>
      <c r="E176" s="2"/>
      <c r="F176" s="2"/>
      <c r="G176" s="68" t="s">
        <v>2424</v>
      </c>
      <c r="H176" s="68"/>
      <c r="I176" s="68"/>
      <c r="J176" s="68"/>
      <c r="K176" s="71">
        <f>SUM(K174:K175)</f>
        <v>454.22</v>
      </c>
    </row>
    <row r="177" ht="15" customHeight="1" spans="1:11">
      <c r="A177" s="63" t="s">
        <v>2389</v>
      </c>
      <c r="B177" s="63"/>
      <c r="C177" s="63"/>
      <c r="D177" s="64" t="s">
        <v>4</v>
      </c>
      <c r="E177" s="64"/>
      <c r="F177" s="64" t="s">
        <v>2297</v>
      </c>
      <c r="G177" s="64" t="s">
        <v>2298</v>
      </c>
      <c r="H177" s="64"/>
      <c r="I177" s="64" t="s">
        <v>2299</v>
      </c>
      <c r="J177" s="64"/>
      <c r="K177" s="64" t="s">
        <v>2300</v>
      </c>
    </row>
    <row r="178" ht="21" customHeight="1" spans="1:11">
      <c r="A178" s="65" t="s">
        <v>4756</v>
      </c>
      <c r="B178" s="66" t="s">
        <v>4757</v>
      </c>
      <c r="C178" s="66"/>
      <c r="D178" s="65" t="s">
        <v>14</v>
      </c>
      <c r="E178" s="65"/>
      <c r="F178" s="65" t="s">
        <v>2392</v>
      </c>
      <c r="G178" s="67">
        <v>4.32</v>
      </c>
      <c r="H178" s="67"/>
      <c r="I178" s="70">
        <v>38.98</v>
      </c>
      <c r="J178" s="70"/>
      <c r="K178" s="70">
        <f>TRUNC(TRUNC(G178,8)*I178,2)</f>
        <v>168.39</v>
      </c>
    </row>
    <row r="179" ht="18" customHeight="1" spans="1:11">
      <c r="A179" s="2"/>
      <c r="B179" s="2"/>
      <c r="C179" s="2"/>
      <c r="D179" s="2"/>
      <c r="E179" s="2"/>
      <c r="F179" s="2"/>
      <c r="G179" s="68" t="s">
        <v>2393</v>
      </c>
      <c r="H179" s="68"/>
      <c r="I179" s="68"/>
      <c r="J179" s="68"/>
      <c r="K179" s="71">
        <f>SUM(K178:K178)</f>
        <v>168.39</v>
      </c>
    </row>
    <row r="180" ht="15" customHeight="1" spans="1:11">
      <c r="A180" s="2"/>
      <c r="B180" s="2"/>
      <c r="C180" s="2"/>
      <c r="D180" s="2"/>
      <c r="E180" s="2"/>
      <c r="F180" s="2"/>
      <c r="G180" s="69" t="s">
        <v>2318</v>
      </c>
      <c r="H180" s="69"/>
      <c r="I180" s="69"/>
      <c r="J180" s="69"/>
      <c r="K180" s="72">
        <f>SUM(K172,K176,K179)</f>
        <v>626.07</v>
      </c>
    </row>
    <row r="181" ht="9.95" customHeight="1" spans="1:11">
      <c r="A181" s="2"/>
      <c r="B181" s="2"/>
      <c r="C181" s="2"/>
      <c r="D181" s="2"/>
      <c r="E181" s="2"/>
      <c r="F181" s="2"/>
      <c r="G181" s="61"/>
      <c r="H181" s="61"/>
      <c r="I181" s="61"/>
      <c r="J181" s="61"/>
      <c r="K181" s="61"/>
    </row>
    <row r="182" ht="20.1" customHeight="1" spans="1:11">
      <c r="A182" s="62" t="s">
        <v>4771</v>
      </c>
      <c r="B182" s="62"/>
      <c r="C182" s="62"/>
      <c r="D182" s="62"/>
      <c r="E182" s="62"/>
      <c r="F182" s="62"/>
      <c r="G182" s="62"/>
      <c r="H182" s="62"/>
      <c r="I182" s="62"/>
      <c r="J182" s="62"/>
      <c r="K182" s="62"/>
    </row>
    <row r="183" ht="15" customHeight="1" spans="1:11">
      <c r="A183" s="63" t="s">
        <v>2381</v>
      </c>
      <c r="B183" s="63"/>
      <c r="C183" s="63"/>
      <c r="D183" s="64" t="s">
        <v>4</v>
      </c>
      <c r="E183" s="64"/>
      <c r="F183" s="64" t="s">
        <v>2297</v>
      </c>
      <c r="G183" s="64" t="s">
        <v>2298</v>
      </c>
      <c r="H183" s="64"/>
      <c r="I183" s="64" t="s">
        <v>2299</v>
      </c>
      <c r="J183" s="64"/>
      <c r="K183" s="64" t="s">
        <v>2300</v>
      </c>
    </row>
    <row r="184" ht="38.1" customHeight="1" spans="1:11">
      <c r="A184" s="65" t="s">
        <v>4764</v>
      </c>
      <c r="B184" s="66" t="s">
        <v>4765</v>
      </c>
      <c r="C184" s="66"/>
      <c r="D184" s="65" t="s">
        <v>14</v>
      </c>
      <c r="E184" s="65"/>
      <c r="F184" s="65" t="s">
        <v>2384</v>
      </c>
      <c r="G184" s="67">
        <v>2.88</v>
      </c>
      <c r="H184" s="67"/>
      <c r="I184" s="70">
        <v>0.4</v>
      </c>
      <c r="J184" s="70"/>
      <c r="K184" s="70">
        <f>TRUNC(TRUNC(G184,8)*I184,2)</f>
        <v>1.15</v>
      </c>
    </row>
    <row r="185" ht="38.1" customHeight="1" spans="1:11">
      <c r="A185" s="65" t="s">
        <v>4766</v>
      </c>
      <c r="B185" s="66" t="s">
        <v>4767</v>
      </c>
      <c r="C185" s="66"/>
      <c r="D185" s="65" t="s">
        <v>14</v>
      </c>
      <c r="E185" s="65"/>
      <c r="F185" s="65" t="s">
        <v>2387</v>
      </c>
      <c r="G185" s="67">
        <v>0.87</v>
      </c>
      <c r="H185" s="67"/>
      <c r="I185" s="70">
        <v>2.12</v>
      </c>
      <c r="J185" s="70"/>
      <c r="K185" s="70">
        <f>TRUNC(TRUNC(G185,8)*I185,2)</f>
        <v>1.84</v>
      </c>
    </row>
    <row r="186" ht="18" customHeight="1" spans="1:11">
      <c r="A186" s="2"/>
      <c r="B186" s="2"/>
      <c r="C186" s="2"/>
      <c r="D186" s="2"/>
      <c r="E186" s="2"/>
      <c r="F186" s="2"/>
      <c r="G186" s="68" t="s">
        <v>2388</v>
      </c>
      <c r="H186" s="68"/>
      <c r="I186" s="68"/>
      <c r="J186" s="68"/>
      <c r="K186" s="71">
        <f>SUM(K184:K185)</f>
        <v>2.99</v>
      </c>
    </row>
    <row r="187" ht="15" customHeight="1" spans="1:11">
      <c r="A187" s="63" t="s">
        <v>2413</v>
      </c>
      <c r="B187" s="63"/>
      <c r="C187" s="63"/>
      <c r="D187" s="64" t="s">
        <v>4</v>
      </c>
      <c r="E187" s="64"/>
      <c r="F187" s="64" t="s">
        <v>2297</v>
      </c>
      <c r="G187" s="64" t="s">
        <v>2298</v>
      </c>
      <c r="H187" s="64"/>
      <c r="I187" s="64" t="s">
        <v>2299</v>
      </c>
      <c r="J187" s="64"/>
      <c r="K187" s="64" t="s">
        <v>2300</v>
      </c>
    </row>
    <row r="188" ht="29.1" customHeight="1" spans="1:11">
      <c r="A188" s="65" t="s">
        <v>4772</v>
      </c>
      <c r="B188" s="66" t="s">
        <v>4773</v>
      </c>
      <c r="C188" s="66"/>
      <c r="D188" s="65" t="s">
        <v>14</v>
      </c>
      <c r="E188" s="65"/>
      <c r="F188" s="65" t="s">
        <v>2732</v>
      </c>
      <c r="G188" s="67">
        <v>19.44</v>
      </c>
      <c r="H188" s="67"/>
      <c r="I188" s="70">
        <v>6.65</v>
      </c>
      <c r="J188" s="70"/>
      <c r="K188" s="70">
        <f>TRUNC(TRUNC(G188,8)*I188,2)</f>
        <v>129.27</v>
      </c>
    </row>
    <row r="189" ht="21" customHeight="1" spans="1:11">
      <c r="A189" s="65" t="s">
        <v>3095</v>
      </c>
      <c r="B189" s="66" t="s">
        <v>3096</v>
      </c>
      <c r="C189" s="66"/>
      <c r="D189" s="65" t="s">
        <v>14</v>
      </c>
      <c r="E189" s="65"/>
      <c r="F189" s="65" t="s">
        <v>51</v>
      </c>
      <c r="G189" s="67">
        <v>1.08</v>
      </c>
      <c r="H189" s="67"/>
      <c r="I189" s="70">
        <v>117.45</v>
      </c>
      <c r="J189" s="70"/>
      <c r="K189" s="70">
        <f>TRUNC(TRUNC(G189,8)*I189,2)</f>
        <v>126.84</v>
      </c>
    </row>
    <row r="190" ht="15" customHeight="1" spans="1:11">
      <c r="A190" s="65" t="s">
        <v>3099</v>
      </c>
      <c r="B190" s="66" t="s">
        <v>3100</v>
      </c>
      <c r="C190" s="66"/>
      <c r="D190" s="65" t="s">
        <v>14</v>
      </c>
      <c r="E190" s="65"/>
      <c r="F190" s="65" t="s">
        <v>193</v>
      </c>
      <c r="G190" s="67">
        <v>486</v>
      </c>
      <c r="H190" s="67"/>
      <c r="I190" s="70">
        <v>0.8</v>
      </c>
      <c r="J190" s="70"/>
      <c r="K190" s="70">
        <f>TRUNC(TRUNC(G190,8)*I190,2)</f>
        <v>388.8</v>
      </c>
    </row>
    <row r="191" ht="15" customHeight="1" spans="1:11">
      <c r="A191" s="2"/>
      <c r="B191" s="2"/>
      <c r="C191" s="2"/>
      <c r="D191" s="2"/>
      <c r="E191" s="2"/>
      <c r="F191" s="2"/>
      <c r="G191" s="68" t="s">
        <v>2424</v>
      </c>
      <c r="H191" s="68"/>
      <c r="I191" s="68"/>
      <c r="J191" s="68"/>
      <c r="K191" s="71">
        <f>SUM(K188:K190)</f>
        <v>644.91</v>
      </c>
    </row>
    <row r="192" ht="15" customHeight="1" spans="1:11">
      <c r="A192" s="63" t="s">
        <v>2389</v>
      </c>
      <c r="B192" s="63"/>
      <c r="C192" s="63"/>
      <c r="D192" s="64" t="s">
        <v>4</v>
      </c>
      <c r="E192" s="64"/>
      <c r="F192" s="64" t="s">
        <v>2297</v>
      </c>
      <c r="G192" s="64" t="s">
        <v>2298</v>
      </c>
      <c r="H192" s="64"/>
      <c r="I192" s="64" t="s">
        <v>2299</v>
      </c>
      <c r="J192" s="64"/>
      <c r="K192" s="64" t="s">
        <v>2300</v>
      </c>
    </row>
    <row r="193" ht="21" customHeight="1" spans="1:11">
      <c r="A193" s="65" t="s">
        <v>4756</v>
      </c>
      <c r="B193" s="66" t="s">
        <v>4757</v>
      </c>
      <c r="C193" s="66"/>
      <c r="D193" s="65" t="s">
        <v>14</v>
      </c>
      <c r="E193" s="65"/>
      <c r="F193" s="65" t="s">
        <v>2392</v>
      </c>
      <c r="G193" s="67">
        <v>3.75</v>
      </c>
      <c r="H193" s="67"/>
      <c r="I193" s="70">
        <v>38.98</v>
      </c>
      <c r="J193" s="70"/>
      <c r="K193" s="70">
        <f>TRUNC(TRUNC(G193,8)*I193,2)</f>
        <v>146.17</v>
      </c>
    </row>
    <row r="194" ht="18" customHeight="1" spans="1:11">
      <c r="A194" s="2"/>
      <c r="B194" s="2"/>
      <c r="C194" s="2"/>
      <c r="D194" s="2"/>
      <c r="E194" s="2"/>
      <c r="F194" s="2"/>
      <c r="G194" s="68" t="s">
        <v>2393</v>
      </c>
      <c r="H194" s="68"/>
      <c r="I194" s="68"/>
      <c r="J194" s="68"/>
      <c r="K194" s="71">
        <f>SUM(K193:K193)</f>
        <v>146.17</v>
      </c>
    </row>
    <row r="195" ht="15" customHeight="1" spans="1:11">
      <c r="A195" s="2"/>
      <c r="B195" s="2"/>
      <c r="C195" s="2"/>
      <c r="D195" s="2"/>
      <c r="E195" s="2"/>
      <c r="F195" s="2"/>
      <c r="G195" s="69" t="s">
        <v>2318</v>
      </c>
      <c r="H195" s="69"/>
      <c r="I195" s="69"/>
      <c r="J195" s="69"/>
      <c r="K195" s="72">
        <f>SUM(K186,K191,K194)</f>
        <v>794.07</v>
      </c>
    </row>
    <row r="196" ht="9.95" customHeight="1" spans="1:11">
      <c r="A196" s="2"/>
      <c r="B196" s="2"/>
      <c r="C196" s="2"/>
      <c r="D196" s="2"/>
      <c r="E196" s="2"/>
      <c r="F196" s="2"/>
      <c r="G196" s="61"/>
      <c r="H196" s="61"/>
      <c r="I196" s="61"/>
      <c r="J196" s="61"/>
      <c r="K196" s="61"/>
    </row>
    <row r="197" ht="20.1" customHeight="1" spans="1:11">
      <c r="A197" s="62" t="s">
        <v>4774</v>
      </c>
      <c r="B197" s="62"/>
      <c r="C197" s="62"/>
      <c r="D197" s="62"/>
      <c r="E197" s="62"/>
      <c r="F197" s="62"/>
      <c r="G197" s="62"/>
      <c r="H197" s="62"/>
      <c r="I197" s="62"/>
      <c r="J197" s="62"/>
      <c r="K197" s="62"/>
    </row>
    <row r="198" ht="15" customHeight="1" spans="1:11">
      <c r="A198" s="63" t="s">
        <v>2413</v>
      </c>
      <c r="B198" s="63"/>
      <c r="C198" s="63"/>
      <c r="D198" s="64" t="s">
        <v>4</v>
      </c>
      <c r="E198" s="64"/>
      <c r="F198" s="64" t="s">
        <v>2297</v>
      </c>
      <c r="G198" s="64" t="s">
        <v>2298</v>
      </c>
      <c r="H198" s="64"/>
      <c r="I198" s="64" t="s">
        <v>2299</v>
      </c>
      <c r="J198" s="64"/>
      <c r="K198" s="64" t="s">
        <v>2300</v>
      </c>
    </row>
    <row r="199" ht="21" customHeight="1" spans="1:11">
      <c r="A199" s="65" t="s">
        <v>3095</v>
      </c>
      <c r="B199" s="66" t="s">
        <v>3096</v>
      </c>
      <c r="C199" s="66"/>
      <c r="D199" s="65" t="s">
        <v>14</v>
      </c>
      <c r="E199" s="65"/>
      <c r="F199" s="65" t="s">
        <v>51</v>
      </c>
      <c r="G199" s="67">
        <v>1.25</v>
      </c>
      <c r="H199" s="67"/>
      <c r="I199" s="70">
        <v>117.45</v>
      </c>
      <c r="J199" s="70"/>
      <c r="K199" s="70">
        <f>TRUNC(TRUNC(G199,8)*I199,2)</f>
        <v>146.81</v>
      </c>
    </row>
    <row r="200" ht="15" customHeight="1" spans="1:11">
      <c r="A200" s="65" t="s">
        <v>3099</v>
      </c>
      <c r="B200" s="66" t="s">
        <v>3100</v>
      </c>
      <c r="C200" s="66"/>
      <c r="D200" s="65" t="s">
        <v>14</v>
      </c>
      <c r="E200" s="65"/>
      <c r="F200" s="65" t="s">
        <v>193</v>
      </c>
      <c r="G200" s="67">
        <v>563.59</v>
      </c>
      <c r="H200" s="67"/>
      <c r="I200" s="70">
        <v>0.8</v>
      </c>
      <c r="J200" s="70"/>
      <c r="K200" s="70">
        <f>TRUNC(TRUNC(G200,8)*I200,2)</f>
        <v>450.87</v>
      </c>
    </row>
    <row r="201" ht="15" customHeight="1" spans="1:11">
      <c r="A201" s="2"/>
      <c r="B201" s="2"/>
      <c r="C201" s="2"/>
      <c r="D201" s="2"/>
      <c r="E201" s="2"/>
      <c r="F201" s="2"/>
      <c r="G201" s="68" t="s">
        <v>2424</v>
      </c>
      <c r="H201" s="68"/>
      <c r="I201" s="68"/>
      <c r="J201" s="68"/>
      <c r="K201" s="71">
        <f>SUM(K199:K200)</f>
        <v>597.68</v>
      </c>
    </row>
    <row r="202" ht="15" customHeight="1" spans="1:11">
      <c r="A202" s="63" t="s">
        <v>2389</v>
      </c>
      <c r="B202" s="63"/>
      <c r="C202" s="63"/>
      <c r="D202" s="64" t="s">
        <v>4</v>
      </c>
      <c r="E202" s="64"/>
      <c r="F202" s="64" t="s">
        <v>2297</v>
      </c>
      <c r="G202" s="64" t="s">
        <v>2298</v>
      </c>
      <c r="H202" s="64"/>
      <c r="I202" s="64" t="s">
        <v>2299</v>
      </c>
      <c r="J202" s="64"/>
      <c r="K202" s="64" t="s">
        <v>2300</v>
      </c>
    </row>
    <row r="203" ht="15" customHeight="1" spans="1:11">
      <c r="A203" s="65" t="s">
        <v>2395</v>
      </c>
      <c r="B203" s="66" t="s">
        <v>2396</v>
      </c>
      <c r="C203" s="66"/>
      <c r="D203" s="65" t="s">
        <v>14</v>
      </c>
      <c r="E203" s="65"/>
      <c r="F203" s="65" t="s">
        <v>2392</v>
      </c>
      <c r="G203" s="67">
        <v>11.65</v>
      </c>
      <c r="H203" s="67"/>
      <c r="I203" s="70">
        <v>23.23</v>
      </c>
      <c r="J203" s="70"/>
      <c r="K203" s="70">
        <f>TRUNC(TRUNC(G203,8)*I203,2)</f>
        <v>270.62</v>
      </c>
    </row>
    <row r="204" ht="18" customHeight="1" spans="1:11">
      <c r="A204" s="2"/>
      <c r="B204" s="2"/>
      <c r="C204" s="2"/>
      <c r="D204" s="2"/>
      <c r="E204" s="2"/>
      <c r="F204" s="2"/>
      <c r="G204" s="68" t="s">
        <v>2393</v>
      </c>
      <c r="H204" s="68"/>
      <c r="I204" s="68"/>
      <c r="J204" s="68"/>
      <c r="K204" s="71">
        <f>SUM(K203:K203)</f>
        <v>270.62</v>
      </c>
    </row>
    <row r="205" ht="15" customHeight="1" spans="1:11">
      <c r="A205" s="2"/>
      <c r="B205" s="2"/>
      <c r="C205" s="2"/>
      <c r="D205" s="2"/>
      <c r="E205" s="2"/>
      <c r="F205" s="2"/>
      <c r="G205" s="69" t="s">
        <v>2318</v>
      </c>
      <c r="H205" s="69"/>
      <c r="I205" s="69"/>
      <c r="J205" s="69"/>
      <c r="K205" s="72">
        <f>SUM(K201,K204)</f>
        <v>868.3</v>
      </c>
    </row>
    <row r="206" ht="9.95" customHeight="1" spans="1:11">
      <c r="A206" s="2"/>
      <c r="B206" s="2"/>
      <c r="C206" s="2"/>
      <c r="D206" s="2"/>
      <c r="E206" s="2"/>
      <c r="F206" s="2"/>
      <c r="G206" s="61"/>
      <c r="H206" s="61"/>
      <c r="I206" s="61"/>
      <c r="J206" s="61"/>
      <c r="K206" s="61"/>
    </row>
    <row r="207" ht="20.1" customHeight="1" spans="1:11">
      <c r="A207" s="62" t="s">
        <v>4775</v>
      </c>
      <c r="B207" s="62"/>
      <c r="C207" s="62"/>
      <c r="D207" s="62"/>
      <c r="E207" s="62"/>
      <c r="F207" s="62"/>
      <c r="G207" s="62"/>
      <c r="H207" s="62"/>
      <c r="I207" s="62"/>
      <c r="J207" s="62"/>
      <c r="K207" s="62"/>
    </row>
    <row r="208" ht="15" customHeight="1" spans="1:11">
      <c r="A208" s="63" t="s">
        <v>2381</v>
      </c>
      <c r="B208" s="63"/>
      <c r="C208" s="63"/>
      <c r="D208" s="64" t="s">
        <v>4</v>
      </c>
      <c r="E208" s="64"/>
      <c r="F208" s="64" t="s">
        <v>2297</v>
      </c>
      <c r="G208" s="64" t="s">
        <v>2298</v>
      </c>
      <c r="H208" s="64"/>
      <c r="I208" s="64" t="s">
        <v>2299</v>
      </c>
      <c r="J208" s="64"/>
      <c r="K208" s="64" t="s">
        <v>2300</v>
      </c>
    </row>
    <row r="209" ht="38.1" customHeight="1" spans="1:11">
      <c r="A209" s="65" t="s">
        <v>4764</v>
      </c>
      <c r="B209" s="66" t="s">
        <v>4765</v>
      </c>
      <c r="C209" s="66"/>
      <c r="D209" s="65" t="s">
        <v>14</v>
      </c>
      <c r="E209" s="65"/>
      <c r="F209" s="65" t="s">
        <v>2384</v>
      </c>
      <c r="G209" s="67">
        <v>3.39</v>
      </c>
      <c r="H209" s="67"/>
      <c r="I209" s="70">
        <v>0.4</v>
      </c>
      <c r="J209" s="70"/>
      <c r="K209" s="70">
        <f>TRUNC(TRUNC(G209,8)*I209,2)</f>
        <v>1.35</v>
      </c>
    </row>
    <row r="210" ht="38.1" customHeight="1" spans="1:11">
      <c r="A210" s="65" t="s">
        <v>4766</v>
      </c>
      <c r="B210" s="66" t="s">
        <v>4767</v>
      </c>
      <c r="C210" s="66"/>
      <c r="D210" s="65" t="s">
        <v>14</v>
      </c>
      <c r="E210" s="65"/>
      <c r="F210" s="65" t="s">
        <v>2387</v>
      </c>
      <c r="G210" s="67">
        <v>1.03</v>
      </c>
      <c r="H210" s="67"/>
      <c r="I210" s="70">
        <v>2.12</v>
      </c>
      <c r="J210" s="70"/>
      <c r="K210" s="70">
        <f>TRUNC(TRUNC(G210,8)*I210,2)</f>
        <v>2.18</v>
      </c>
    </row>
    <row r="211" ht="18" customHeight="1" spans="1:11">
      <c r="A211" s="2"/>
      <c r="B211" s="2"/>
      <c r="C211" s="2"/>
      <c r="D211" s="2"/>
      <c r="E211" s="2"/>
      <c r="F211" s="2"/>
      <c r="G211" s="68" t="s">
        <v>2388</v>
      </c>
      <c r="H211" s="68"/>
      <c r="I211" s="68"/>
      <c r="J211" s="68"/>
      <c r="K211" s="71">
        <f>SUM(K209:K210)</f>
        <v>3.53</v>
      </c>
    </row>
    <row r="212" ht="15" customHeight="1" spans="1:11">
      <c r="A212" s="63" t="s">
        <v>2413</v>
      </c>
      <c r="B212" s="63"/>
      <c r="C212" s="63"/>
      <c r="D212" s="64" t="s">
        <v>4</v>
      </c>
      <c r="E212" s="64"/>
      <c r="F212" s="64" t="s">
        <v>2297</v>
      </c>
      <c r="G212" s="64" t="s">
        <v>2298</v>
      </c>
      <c r="H212" s="64"/>
      <c r="I212" s="64" t="s">
        <v>2299</v>
      </c>
      <c r="J212" s="64"/>
      <c r="K212" s="64" t="s">
        <v>2300</v>
      </c>
    </row>
    <row r="213" ht="21" customHeight="1" spans="1:11">
      <c r="A213" s="65" t="s">
        <v>3095</v>
      </c>
      <c r="B213" s="66" t="s">
        <v>3096</v>
      </c>
      <c r="C213" s="66"/>
      <c r="D213" s="65" t="s">
        <v>14</v>
      </c>
      <c r="E213" s="65"/>
      <c r="F213" s="65" t="s">
        <v>51</v>
      </c>
      <c r="G213" s="67">
        <v>1.27</v>
      </c>
      <c r="H213" s="67"/>
      <c r="I213" s="70">
        <v>117.45</v>
      </c>
      <c r="J213" s="70"/>
      <c r="K213" s="70">
        <f>TRUNC(TRUNC(G213,8)*I213,2)</f>
        <v>149.16</v>
      </c>
    </row>
    <row r="214" ht="15" customHeight="1" spans="1:11">
      <c r="A214" s="65" t="s">
        <v>3099</v>
      </c>
      <c r="B214" s="66" t="s">
        <v>3100</v>
      </c>
      <c r="C214" s="66"/>
      <c r="D214" s="65" t="s">
        <v>14</v>
      </c>
      <c r="E214" s="65"/>
      <c r="F214" s="65" t="s">
        <v>193</v>
      </c>
      <c r="G214" s="67">
        <v>573.61</v>
      </c>
      <c r="H214" s="67"/>
      <c r="I214" s="70">
        <v>0.8</v>
      </c>
      <c r="J214" s="70"/>
      <c r="K214" s="70">
        <f>TRUNC(TRUNC(G214,8)*I214,2)</f>
        <v>458.88</v>
      </c>
    </row>
    <row r="215" ht="15" customHeight="1" spans="1:11">
      <c r="A215" s="2"/>
      <c r="B215" s="2"/>
      <c r="C215" s="2"/>
      <c r="D215" s="2"/>
      <c r="E215" s="2"/>
      <c r="F215" s="2"/>
      <c r="G215" s="68" t="s">
        <v>2424</v>
      </c>
      <c r="H215" s="68"/>
      <c r="I215" s="68"/>
      <c r="J215" s="68"/>
      <c r="K215" s="71">
        <f>SUM(K213:K214)</f>
        <v>608.04</v>
      </c>
    </row>
    <row r="216" ht="15" customHeight="1" spans="1:11">
      <c r="A216" s="63" t="s">
        <v>2389</v>
      </c>
      <c r="B216" s="63"/>
      <c r="C216" s="63"/>
      <c r="D216" s="64" t="s">
        <v>4</v>
      </c>
      <c r="E216" s="64"/>
      <c r="F216" s="64" t="s">
        <v>2297</v>
      </c>
      <c r="G216" s="64" t="s">
        <v>2298</v>
      </c>
      <c r="H216" s="64"/>
      <c r="I216" s="64" t="s">
        <v>2299</v>
      </c>
      <c r="J216" s="64"/>
      <c r="K216" s="64" t="s">
        <v>2300</v>
      </c>
    </row>
    <row r="217" ht="21" customHeight="1" spans="1:11">
      <c r="A217" s="65" t="s">
        <v>4756</v>
      </c>
      <c r="B217" s="66" t="s">
        <v>4757</v>
      </c>
      <c r="C217" s="66"/>
      <c r="D217" s="65" t="s">
        <v>14</v>
      </c>
      <c r="E217" s="65"/>
      <c r="F217" s="65" t="s">
        <v>2392</v>
      </c>
      <c r="G217" s="67">
        <v>4.42</v>
      </c>
      <c r="H217" s="67"/>
      <c r="I217" s="70">
        <v>38.98</v>
      </c>
      <c r="J217" s="70"/>
      <c r="K217" s="70">
        <f>TRUNC(TRUNC(G217,8)*I217,2)</f>
        <v>172.29</v>
      </c>
    </row>
    <row r="218" ht="18" customHeight="1" spans="1:11">
      <c r="A218" s="2"/>
      <c r="B218" s="2"/>
      <c r="C218" s="2"/>
      <c r="D218" s="2"/>
      <c r="E218" s="2"/>
      <c r="F218" s="2"/>
      <c r="G218" s="68" t="s">
        <v>2393</v>
      </c>
      <c r="H218" s="68"/>
      <c r="I218" s="68"/>
      <c r="J218" s="68"/>
      <c r="K218" s="71">
        <f>SUM(K217:K217)</f>
        <v>172.29</v>
      </c>
    </row>
    <row r="219" ht="15" customHeight="1" spans="1:11">
      <c r="A219" s="2"/>
      <c r="B219" s="2"/>
      <c r="C219" s="2"/>
      <c r="D219" s="2"/>
      <c r="E219" s="2"/>
      <c r="F219" s="2"/>
      <c r="G219" s="69" t="s">
        <v>2318</v>
      </c>
      <c r="H219" s="69"/>
      <c r="I219" s="69"/>
      <c r="J219" s="69"/>
      <c r="K219" s="72">
        <f>SUM(K211,K215,K218)</f>
        <v>783.86</v>
      </c>
    </row>
    <row r="220" ht="9.95" customHeight="1" spans="1:11">
      <c r="A220" s="2"/>
      <c r="B220" s="2"/>
      <c r="C220" s="2"/>
      <c r="D220" s="2"/>
      <c r="E220" s="2"/>
      <c r="F220" s="2"/>
      <c r="G220" s="61"/>
      <c r="H220" s="61"/>
      <c r="I220" s="61"/>
      <c r="J220" s="61"/>
      <c r="K220" s="61"/>
    </row>
    <row r="221" ht="20.1" customHeight="1" spans="1:11">
      <c r="A221" s="62" t="s">
        <v>4776</v>
      </c>
      <c r="B221" s="62"/>
      <c r="C221" s="62"/>
      <c r="D221" s="62"/>
      <c r="E221" s="62"/>
      <c r="F221" s="62"/>
      <c r="G221" s="62"/>
      <c r="H221" s="62"/>
      <c r="I221" s="62"/>
      <c r="J221" s="62"/>
      <c r="K221" s="62"/>
    </row>
    <row r="222" ht="15" customHeight="1" spans="1:11">
      <c r="A222" s="63" t="s">
        <v>2413</v>
      </c>
      <c r="B222" s="63"/>
      <c r="C222" s="63"/>
      <c r="D222" s="64" t="s">
        <v>4</v>
      </c>
      <c r="E222" s="64"/>
      <c r="F222" s="64" t="s">
        <v>2297</v>
      </c>
      <c r="G222" s="64" t="s">
        <v>2298</v>
      </c>
      <c r="H222" s="64"/>
      <c r="I222" s="64" t="s">
        <v>2299</v>
      </c>
      <c r="J222" s="64"/>
      <c r="K222" s="64" t="s">
        <v>2300</v>
      </c>
    </row>
    <row r="223" ht="21" customHeight="1" spans="1:11">
      <c r="A223" s="65" t="s">
        <v>3095</v>
      </c>
      <c r="B223" s="66" t="s">
        <v>3096</v>
      </c>
      <c r="C223" s="66"/>
      <c r="D223" s="65" t="s">
        <v>14</v>
      </c>
      <c r="E223" s="65"/>
      <c r="F223" s="65" t="s">
        <v>51</v>
      </c>
      <c r="G223" s="67">
        <v>1.07</v>
      </c>
      <c r="H223" s="67"/>
      <c r="I223" s="70">
        <v>117.45</v>
      </c>
      <c r="J223" s="70"/>
      <c r="K223" s="70">
        <f>TRUNC(TRUNC(G223,8)*I223,2)</f>
        <v>125.67</v>
      </c>
    </row>
    <row r="224" ht="15" customHeight="1" spans="1:11">
      <c r="A224" s="65" t="s">
        <v>3099</v>
      </c>
      <c r="B224" s="66" t="s">
        <v>3100</v>
      </c>
      <c r="C224" s="66"/>
      <c r="D224" s="65" t="s">
        <v>14</v>
      </c>
      <c r="E224" s="65"/>
      <c r="F224" s="65" t="s">
        <v>193</v>
      </c>
      <c r="G224" s="67">
        <v>482.96</v>
      </c>
      <c r="H224" s="67"/>
      <c r="I224" s="70">
        <v>0.8</v>
      </c>
      <c r="J224" s="70"/>
      <c r="K224" s="70">
        <f>TRUNC(TRUNC(G224,8)*I224,2)</f>
        <v>386.36</v>
      </c>
    </row>
    <row r="225" ht="15" customHeight="1" spans="1:11">
      <c r="A225" s="2"/>
      <c r="B225" s="2"/>
      <c r="C225" s="2"/>
      <c r="D225" s="2"/>
      <c r="E225" s="2"/>
      <c r="F225" s="2"/>
      <c r="G225" s="68" t="s">
        <v>2424</v>
      </c>
      <c r="H225" s="68"/>
      <c r="I225" s="68"/>
      <c r="J225" s="68"/>
      <c r="K225" s="71">
        <f>SUM(K223:K224)</f>
        <v>512.03</v>
      </c>
    </row>
    <row r="226" ht="15" customHeight="1" spans="1:11">
      <c r="A226" s="63" t="s">
        <v>2389</v>
      </c>
      <c r="B226" s="63"/>
      <c r="C226" s="63"/>
      <c r="D226" s="64" t="s">
        <v>4</v>
      </c>
      <c r="E226" s="64"/>
      <c r="F226" s="64" t="s">
        <v>2297</v>
      </c>
      <c r="G226" s="64" t="s">
        <v>2298</v>
      </c>
      <c r="H226" s="64"/>
      <c r="I226" s="64" t="s">
        <v>2299</v>
      </c>
      <c r="J226" s="64"/>
      <c r="K226" s="64" t="s">
        <v>2300</v>
      </c>
    </row>
    <row r="227" ht="15" customHeight="1" spans="1:11">
      <c r="A227" s="65" t="s">
        <v>2395</v>
      </c>
      <c r="B227" s="66" t="s">
        <v>2396</v>
      </c>
      <c r="C227" s="66"/>
      <c r="D227" s="65" t="s">
        <v>14</v>
      </c>
      <c r="E227" s="65"/>
      <c r="F227" s="65" t="s">
        <v>2392</v>
      </c>
      <c r="G227" s="67">
        <v>8.57</v>
      </c>
      <c r="H227" s="67"/>
      <c r="I227" s="70">
        <v>23.23</v>
      </c>
      <c r="J227" s="70"/>
      <c r="K227" s="70">
        <f>TRUNC(TRUNC(G227,8)*I227,2)</f>
        <v>199.08</v>
      </c>
    </row>
    <row r="228" ht="18" customHeight="1" spans="1:11">
      <c r="A228" s="2"/>
      <c r="B228" s="2"/>
      <c r="C228" s="2"/>
      <c r="D228" s="2"/>
      <c r="E228" s="2"/>
      <c r="F228" s="2"/>
      <c r="G228" s="68" t="s">
        <v>2393</v>
      </c>
      <c r="H228" s="68"/>
      <c r="I228" s="68"/>
      <c r="J228" s="68"/>
      <c r="K228" s="71">
        <f>SUM(K227:K227)</f>
        <v>199.08</v>
      </c>
    </row>
    <row r="229" ht="15" customHeight="1" spans="1:11">
      <c r="A229" s="2"/>
      <c r="B229" s="2"/>
      <c r="C229" s="2"/>
      <c r="D229" s="2"/>
      <c r="E229" s="2"/>
      <c r="F229" s="2"/>
      <c r="G229" s="69" t="s">
        <v>2318</v>
      </c>
      <c r="H229" s="69"/>
      <c r="I229" s="69"/>
      <c r="J229" s="69"/>
      <c r="K229" s="72">
        <f>SUM(K225,K228)</f>
        <v>711.11</v>
      </c>
    </row>
    <row r="230" ht="9.95" customHeight="1" spans="1:11">
      <c r="A230" s="2"/>
      <c r="B230" s="2"/>
      <c r="C230" s="2"/>
      <c r="D230" s="2"/>
      <c r="E230" s="2"/>
      <c r="F230" s="2"/>
      <c r="G230" s="61"/>
      <c r="H230" s="61"/>
      <c r="I230" s="61"/>
      <c r="J230" s="61"/>
      <c r="K230" s="61"/>
    </row>
    <row r="231" ht="20.1" customHeight="1" spans="1:11">
      <c r="A231" s="62" t="s">
        <v>4777</v>
      </c>
      <c r="B231" s="62"/>
      <c r="C231" s="62"/>
      <c r="D231" s="62"/>
      <c r="E231" s="62"/>
      <c r="F231" s="62"/>
      <c r="G231" s="62"/>
      <c r="H231" s="62"/>
      <c r="I231" s="62"/>
      <c r="J231" s="62"/>
      <c r="K231" s="62"/>
    </row>
    <row r="232" ht="15" customHeight="1" spans="1:11">
      <c r="A232" s="63" t="s">
        <v>2381</v>
      </c>
      <c r="B232" s="63"/>
      <c r="C232" s="63"/>
      <c r="D232" s="64" t="s">
        <v>4</v>
      </c>
      <c r="E232" s="64"/>
      <c r="F232" s="64" t="s">
        <v>2297</v>
      </c>
      <c r="G232" s="64" t="s">
        <v>2298</v>
      </c>
      <c r="H232" s="64"/>
      <c r="I232" s="64" t="s">
        <v>2299</v>
      </c>
      <c r="J232" s="64"/>
      <c r="K232" s="64" t="s">
        <v>2300</v>
      </c>
    </row>
    <row r="233" ht="38.1" customHeight="1" spans="1:11">
      <c r="A233" s="65" t="s">
        <v>4764</v>
      </c>
      <c r="B233" s="66" t="s">
        <v>4765</v>
      </c>
      <c r="C233" s="66"/>
      <c r="D233" s="65" t="s">
        <v>14</v>
      </c>
      <c r="E233" s="65"/>
      <c r="F233" s="65" t="s">
        <v>2384</v>
      </c>
      <c r="G233" s="67">
        <v>2.62</v>
      </c>
      <c r="H233" s="67"/>
      <c r="I233" s="70">
        <v>0.4</v>
      </c>
      <c r="J233" s="70"/>
      <c r="K233" s="70">
        <f>TRUNC(TRUNC(G233,8)*I233,2)</f>
        <v>1.04</v>
      </c>
    </row>
    <row r="234" ht="38.1" customHeight="1" spans="1:11">
      <c r="A234" s="65" t="s">
        <v>4766</v>
      </c>
      <c r="B234" s="66" t="s">
        <v>4767</v>
      </c>
      <c r="C234" s="66"/>
      <c r="D234" s="65" t="s">
        <v>14</v>
      </c>
      <c r="E234" s="65"/>
      <c r="F234" s="65" t="s">
        <v>2387</v>
      </c>
      <c r="G234" s="67">
        <v>0.8</v>
      </c>
      <c r="H234" s="67"/>
      <c r="I234" s="70">
        <v>2.12</v>
      </c>
      <c r="J234" s="70"/>
      <c r="K234" s="70">
        <f>TRUNC(TRUNC(G234,8)*I234,2)</f>
        <v>1.69</v>
      </c>
    </row>
    <row r="235" ht="18" customHeight="1" spans="1:11">
      <c r="A235" s="2"/>
      <c r="B235" s="2"/>
      <c r="C235" s="2"/>
      <c r="D235" s="2"/>
      <c r="E235" s="2"/>
      <c r="F235" s="2"/>
      <c r="G235" s="68" t="s">
        <v>2388</v>
      </c>
      <c r="H235" s="68"/>
      <c r="I235" s="68"/>
      <c r="J235" s="68"/>
      <c r="K235" s="71">
        <f>SUM(K233:K234)</f>
        <v>2.73</v>
      </c>
    </row>
    <row r="236" ht="15" customHeight="1" spans="1:11">
      <c r="A236" s="63" t="s">
        <v>2413</v>
      </c>
      <c r="B236" s="63"/>
      <c r="C236" s="63"/>
      <c r="D236" s="64" t="s">
        <v>4</v>
      </c>
      <c r="E236" s="64"/>
      <c r="F236" s="64" t="s">
        <v>2297</v>
      </c>
      <c r="G236" s="64" t="s">
        <v>2298</v>
      </c>
      <c r="H236" s="64"/>
      <c r="I236" s="64" t="s">
        <v>2299</v>
      </c>
      <c r="J236" s="64"/>
      <c r="K236" s="64" t="s">
        <v>2300</v>
      </c>
    </row>
    <row r="237" ht="21" customHeight="1" spans="1:11">
      <c r="A237" s="65" t="s">
        <v>3095</v>
      </c>
      <c r="B237" s="66" t="s">
        <v>3096</v>
      </c>
      <c r="C237" s="66"/>
      <c r="D237" s="65" t="s">
        <v>14</v>
      </c>
      <c r="E237" s="65"/>
      <c r="F237" s="65" t="s">
        <v>51</v>
      </c>
      <c r="G237" s="67">
        <v>1.07</v>
      </c>
      <c r="H237" s="67"/>
      <c r="I237" s="70">
        <v>117.45</v>
      </c>
      <c r="J237" s="70"/>
      <c r="K237" s="70">
        <f>TRUNC(TRUNC(G237,8)*I237,2)</f>
        <v>125.67</v>
      </c>
    </row>
    <row r="238" ht="15" customHeight="1" spans="1:11">
      <c r="A238" s="65" t="s">
        <v>3099</v>
      </c>
      <c r="B238" s="66" t="s">
        <v>3100</v>
      </c>
      <c r="C238" s="66"/>
      <c r="D238" s="65" t="s">
        <v>14</v>
      </c>
      <c r="E238" s="65"/>
      <c r="F238" s="65" t="s">
        <v>193</v>
      </c>
      <c r="G238" s="67">
        <v>483.7</v>
      </c>
      <c r="H238" s="67"/>
      <c r="I238" s="70">
        <v>0.8</v>
      </c>
      <c r="J238" s="70"/>
      <c r="K238" s="70">
        <f>TRUNC(TRUNC(G238,8)*I238,2)</f>
        <v>386.96</v>
      </c>
    </row>
    <row r="239" ht="15" customHeight="1" spans="1:11">
      <c r="A239" s="2"/>
      <c r="B239" s="2"/>
      <c r="C239" s="2"/>
      <c r="D239" s="2"/>
      <c r="E239" s="2"/>
      <c r="F239" s="2"/>
      <c r="G239" s="68" t="s">
        <v>2424</v>
      </c>
      <c r="H239" s="68"/>
      <c r="I239" s="68"/>
      <c r="J239" s="68"/>
      <c r="K239" s="71">
        <f>SUM(K237:K238)</f>
        <v>512.63</v>
      </c>
    </row>
    <row r="240" ht="15" customHeight="1" spans="1:11">
      <c r="A240" s="63" t="s">
        <v>2389</v>
      </c>
      <c r="B240" s="63"/>
      <c r="C240" s="63"/>
      <c r="D240" s="64" t="s">
        <v>4</v>
      </c>
      <c r="E240" s="64"/>
      <c r="F240" s="64" t="s">
        <v>2297</v>
      </c>
      <c r="G240" s="64" t="s">
        <v>2298</v>
      </c>
      <c r="H240" s="64"/>
      <c r="I240" s="64" t="s">
        <v>2299</v>
      </c>
      <c r="J240" s="64"/>
      <c r="K240" s="64" t="s">
        <v>2300</v>
      </c>
    </row>
    <row r="241" ht="21" customHeight="1" spans="1:11">
      <c r="A241" s="65" t="s">
        <v>4756</v>
      </c>
      <c r="B241" s="66" t="s">
        <v>4757</v>
      </c>
      <c r="C241" s="66"/>
      <c r="D241" s="65" t="s">
        <v>14</v>
      </c>
      <c r="E241" s="65"/>
      <c r="F241" s="65" t="s">
        <v>2392</v>
      </c>
      <c r="G241" s="67">
        <v>3.42</v>
      </c>
      <c r="H241" s="67"/>
      <c r="I241" s="70">
        <v>38.98</v>
      </c>
      <c r="J241" s="70"/>
      <c r="K241" s="70">
        <f>TRUNC(TRUNC(G241,8)*I241,2)</f>
        <v>133.31</v>
      </c>
    </row>
    <row r="242" ht="18" customHeight="1" spans="1:11">
      <c r="A242" s="2"/>
      <c r="B242" s="2"/>
      <c r="C242" s="2"/>
      <c r="D242" s="2"/>
      <c r="E242" s="2"/>
      <c r="F242" s="2"/>
      <c r="G242" s="68" t="s">
        <v>2393</v>
      </c>
      <c r="H242" s="68"/>
      <c r="I242" s="68"/>
      <c r="J242" s="68"/>
      <c r="K242" s="71">
        <f>SUM(K241:K241)</f>
        <v>133.31</v>
      </c>
    </row>
    <row r="243" ht="15" customHeight="1" spans="1:11">
      <c r="A243" s="2"/>
      <c r="B243" s="2"/>
      <c r="C243" s="2"/>
      <c r="D243" s="2"/>
      <c r="E243" s="2"/>
      <c r="F243" s="2"/>
      <c r="G243" s="69" t="s">
        <v>2318</v>
      </c>
      <c r="H243" s="69"/>
      <c r="I243" s="69"/>
      <c r="J243" s="69"/>
      <c r="K243" s="72">
        <f>SUM(K235,K239,K242)</f>
        <v>648.67</v>
      </c>
    </row>
    <row r="244" ht="9.95" customHeight="1" spans="1:11">
      <c r="A244" s="2"/>
      <c r="B244" s="2"/>
      <c r="C244" s="2"/>
      <c r="D244" s="2"/>
      <c r="E244" s="2"/>
      <c r="F244" s="2"/>
      <c r="G244" s="61"/>
      <c r="H244" s="61"/>
      <c r="I244" s="61"/>
      <c r="J244" s="61"/>
      <c r="K244" s="61"/>
    </row>
    <row r="245" ht="20.1" customHeight="1" spans="1:11">
      <c r="A245" s="62" t="s">
        <v>4778</v>
      </c>
      <c r="B245" s="62"/>
      <c r="C245" s="62"/>
      <c r="D245" s="62"/>
      <c r="E245" s="62"/>
      <c r="F245" s="62"/>
      <c r="G245" s="62"/>
      <c r="H245" s="62"/>
      <c r="I245" s="62"/>
      <c r="J245" s="62"/>
      <c r="K245" s="62"/>
    </row>
    <row r="246" ht="15" customHeight="1" spans="1:11">
      <c r="A246" s="63" t="s">
        <v>2381</v>
      </c>
      <c r="B246" s="63"/>
      <c r="C246" s="63"/>
      <c r="D246" s="64" t="s">
        <v>4</v>
      </c>
      <c r="E246" s="64"/>
      <c r="F246" s="64" t="s">
        <v>2297</v>
      </c>
      <c r="G246" s="64" t="s">
        <v>2298</v>
      </c>
      <c r="H246" s="64"/>
      <c r="I246" s="64" t="s">
        <v>2299</v>
      </c>
      <c r="J246" s="64"/>
      <c r="K246" s="64" t="s">
        <v>2300</v>
      </c>
    </row>
    <row r="247" ht="38.1" customHeight="1" spans="1:11">
      <c r="A247" s="65" t="s">
        <v>4567</v>
      </c>
      <c r="B247" s="66" t="s">
        <v>4568</v>
      </c>
      <c r="C247" s="66"/>
      <c r="D247" s="65" t="s">
        <v>14</v>
      </c>
      <c r="E247" s="65"/>
      <c r="F247" s="65" t="s">
        <v>2384</v>
      </c>
      <c r="G247" s="67">
        <v>1.87</v>
      </c>
      <c r="H247" s="67"/>
      <c r="I247" s="70">
        <v>1.64</v>
      </c>
      <c r="J247" s="70"/>
      <c r="K247" s="70">
        <f>TRUNC(TRUNC(G247,8)*I247,2)</f>
        <v>3.06</v>
      </c>
    </row>
    <row r="248" ht="38.1" customHeight="1" spans="1:11">
      <c r="A248" s="65" t="s">
        <v>4569</v>
      </c>
      <c r="B248" s="66" t="s">
        <v>4570</v>
      </c>
      <c r="C248" s="66"/>
      <c r="D248" s="65" t="s">
        <v>14</v>
      </c>
      <c r="E248" s="65"/>
      <c r="F248" s="65" t="s">
        <v>2387</v>
      </c>
      <c r="G248" s="67">
        <v>0.57</v>
      </c>
      <c r="H248" s="67"/>
      <c r="I248" s="70">
        <v>5.88</v>
      </c>
      <c r="J248" s="70"/>
      <c r="K248" s="70">
        <f>TRUNC(TRUNC(G248,8)*I248,2)</f>
        <v>3.35</v>
      </c>
    </row>
    <row r="249" ht="18" customHeight="1" spans="1:11">
      <c r="A249" s="2"/>
      <c r="B249" s="2"/>
      <c r="C249" s="2"/>
      <c r="D249" s="2"/>
      <c r="E249" s="2"/>
      <c r="F249" s="2"/>
      <c r="G249" s="68" t="s">
        <v>2388</v>
      </c>
      <c r="H249" s="68"/>
      <c r="I249" s="68"/>
      <c r="J249" s="68"/>
      <c r="K249" s="71">
        <f>SUM(K247:K248)</f>
        <v>6.41</v>
      </c>
    </row>
    <row r="250" ht="15" customHeight="1" spans="1:11">
      <c r="A250" s="63" t="s">
        <v>2413</v>
      </c>
      <c r="B250" s="63"/>
      <c r="C250" s="63"/>
      <c r="D250" s="64" t="s">
        <v>4</v>
      </c>
      <c r="E250" s="64"/>
      <c r="F250" s="64" t="s">
        <v>2297</v>
      </c>
      <c r="G250" s="64" t="s">
        <v>2298</v>
      </c>
      <c r="H250" s="64"/>
      <c r="I250" s="64" t="s">
        <v>2299</v>
      </c>
      <c r="J250" s="64"/>
      <c r="K250" s="64" t="s">
        <v>2300</v>
      </c>
    </row>
    <row r="251" ht="21" customHeight="1" spans="1:11">
      <c r="A251" s="65" t="s">
        <v>3095</v>
      </c>
      <c r="B251" s="66" t="s">
        <v>3096</v>
      </c>
      <c r="C251" s="66"/>
      <c r="D251" s="65" t="s">
        <v>14</v>
      </c>
      <c r="E251" s="65"/>
      <c r="F251" s="65" t="s">
        <v>51</v>
      </c>
      <c r="G251" s="67">
        <v>1.07</v>
      </c>
      <c r="H251" s="67"/>
      <c r="I251" s="70">
        <v>117.45</v>
      </c>
      <c r="J251" s="70"/>
      <c r="K251" s="70">
        <f>TRUNC(TRUNC(G251,8)*I251,2)</f>
        <v>125.67</v>
      </c>
    </row>
    <row r="252" ht="15" customHeight="1" spans="1:11">
      <c r="A252" s="65" t="s">
        <v>3099</v>
      </c>
      <c r="B252" s="66" t="s">
        <v>3100</v>
      </c>
      <c r="C252" s="66"/>
      <c r="D252" s="65" t="s">
        <v>14</v>
      </c>
      <c r="E252" s="65"/>
      <c r="F252" s="65" t="s">
        <v>193</v>
      </c>
      <c r="G252" s="67">
        <v>483.72</v>
      </c>
      <c r="H252" s="67"/>
      <c r="I252" s="70">
        <v>0.8</v>
      </c>
      <c r="J252" s="70"/>
      <c r="K252" s="70">
        <f>TRUNC(TRUNC(G252,8)*I252,2)</f>
        <v>386.97</v>
      </c>
    </row>
    <row r="253" ht="15" customHeight="1" spans="1:11">
      <c r="A253" s="2"/>
      <c r="B253" s="2"/>
      <c r="C253" s="2"/>
      <c r="D253" s="2"/>
      <c r="E253" s="2"/>
      <c r="F253" s="2"/>
      <c r="G253" s="68" t="s">
        <v>2424</v>
      </c>
      <c r="H253" s="68"/>
      <c r="I253" s="68"/>
      <c r="J253" s="68"/>
      <c r="K253" s="71">
        <f>SUM(K251:K252)</f>
        <v>512.64</v>
      </c>
    </row>
    <row r="254" ht="15" customHeight="1" spans="1:11">
      <c r="A254" s="63" t="s">
        <v>2389</v>
      </c>
      <c r="B254" s="63"/>
      <c r="C254" s="63"/>
      <c r="D254" s="64" t="s">
        <v>4</v>
      </c>
      <c r="E254" s="64"/>
      <c r="F254" s="64" t="s">
        <v>2297</v>
      </c>
      <c r="G254" s="64" t="s">
        <v>2298</v>
      </c>
      <c r="H254" s="64"/>
      <c r="I254" s="64" t="s">
        <v>2299</v>
      </c>
      <c r="J254" s="64"/>
      <c r="K254" s="64" t="s">
        <v>2300</v>
      </c>
    </row>
    <row r="255" ht="21" customHeight="1" spans="1:11">
      <c r="A255" s="65" t="s">
        <v>4756</v>
      </c>
      <c r="B255" s="66" t="s">
        <v>4757</v>
      </c>
      <c r="C255" s="66"/>
      <c r="D255" s="65" t="s">
        <v>14</v>
      </c>
      <c r="E255" s="65"/>
      <c r="F255" s="65" t="s">
        <v>2392</v>
      </c>
      <c r="G255" s="67">
        <v>2.44</v>
      </c>
      <c r="H255" s="67"/>
      <c r="I255" s="70">
        <v>38.98</v>
      </c>
      <c r="J255" s="70"/>
      <c r="K255" s="70">
        <f>TRUNC(TRUNC(G255,8)*I255,2)</f>
        <v>95.11</v>
      </c>
    </row>
    <row r="256" ht="15" customHeight="1" spans="1:11">
      <c r="A256" s="65" t="s">
        <v>2395</v>
      </c>
      <c r="B256" s="66" t="s">
        <v>2396</v>
      </c>
      <c r="C256" s="66"/>
      <c r="D256" s="65" t="s">
        <v>14</v>
      </c>
      <c r="E256" s="65"/>
      <c r="F256" s="65" t="s">
        <v>2392</v>
      </c>
      <c r="G256" s="67">
        <v>0.75</v>
      </c>
      <c r="H256" s="67"/>
      <c r="I256" s="70">
        <v>23.23</v>
      </c>
      <c r="J256" s="70"/>
      <c r="K256" s="70">
        <f>TRUNC(TRUNC(G256,8)*I256,2)</f>
        <v>17.42</v>
      </c>
    </row>
    <row r="257" ht="18" customHeight="1" spans="1:11">
      <c r="A257" s="2"/>
      <c r="B257" s="2"/>
      <c r="C257" s="2"/>
      <c r="D257" s="2"/>
      <c r="E257" s="2"/>
      <c r="F257" s="2"/>
      <c r="G257" s="68" t="s">
        <v>2393</v>
      </c>
      <c r="H257" s="68"/>
      <c r="I257" s="68"/>
      <c r="J257" s="68"/>
      <c r="K257" s="71">
        <f>SUM(K255:K256)</f>
        <v>112.53</v>
      </c>
    </row>
    <row r="258" ht="15" customHeight="1" spans="1:11">
      <c r="A258" s="2"/>
      <c r="B258" s="2"/>
      <c r="C258" s="2"/>
      <c r="D258" s="2"/>
      <c r="E258" s="2"/>
      <c r="F258" s="2"/>
      <c r="G258" s="69" t="s">
        <v>2318</v>
      </c>
      <c r="H258" s="69"/>
      <c r="I258" s="69"/>
      <c r="J258" s="69"/>
      <c r="K258" s="72">
        <f>SUM(K249,K253,K257)</f>
        <v>631.58</v>
      </c>
    </row>
    <row r="259" ht="9.95" customHeight="1" spans="1:11">
      <c r="A259" s="2"/>
      <c r="B259" s="2"/>
      <c r="C259" s="2"/>
      <c r="D259" s="2"/>
      <c r="E259" s="2"/>
      <c r="F259" s="2"/>
      <c r="G259" s="61"/>
      <c r="H259" s="61"/>
      <c r="I259" s="61"/>
      <c r="J259" s="61"/>
      <c r="K259" s="61"/>
    </row>
    <row r="260" ht="20.1" customHeight="1" spans="1:11">
      <c r="A260" s="62" t="s">
        <v>4779</v>
      </c>
      <c r="B260" s="62"/>
      <c r="C260" s="62"/>
      <c r="D260" s="62"/>
      <c r="E260" s="62"/>
      <c r="F260" s="62"/>
      <c r="G260" s="62"/>
      <c r="H260" s="62"/>
      <c r="I260" s="62"/>
      <c r="J260" s="62"/>
      <c r="K260" s="62"/>
    </row>
    <row r="261" ht="15" customHeight="1" spans="1:11">
      <c r="A261" s="63" t="s">
        <v>2381</v>
      </c>
      <c r="B261" s="63"/>
      <c r="C261" s="63"/>
      <c r="D261" s="64" t="s">
        <v>4</v>
      </c>
      <c r="E261" s="64"/>
      <c r="F261" s="64" t="s">
        <v>2297</v>
      </c>
      <c r="G261" s="64" t="s">
        <v>2298</v>
      </c>
      <c r="H261" s="64"/>
      <c r="I261" s="64" t="s">
        <v>2299</v>
      </c>
      <c r="J261" s="64"/>
      <c r="K261" s="64" t="s">
        <v>2300</v>
      </c>
    </row>
    <row r="262" ht="38.1" customHeight="1" spans="1:11">
      <c r="A262" s="65" t="s">
        <v>4764</v>
      </c>
      <c r="B262" s="66" t="s">
        <v>4765</v>
      </c>
      <c r="C262" s="66"/>
      <c r="D262" s="65" t="s">
        <v>14</v>
      </c>
      <c r="E262" s="65"/>
      <c r="F262" s="65" t="s">
        <v>2384</v>
      </c>
      <c r="G262" s="67">
        <v>3.56</v>
      </c>
      <c r="H262" s="67"/>
      <c r="I262" s="70">
        <v>0.4</v>
      </c>
      <c r="J262" s="70"/>
      <c r="K262" s="70">
        <f>TRUNC(TRUNC(G262,8)*I262,2)</f>
        <v>1.42</v>
      </c>
    </row>
    <row r="263" ht="38.1" customHeight="1" spans="1:11">
      <c r="A263" s="65" t="s">
        <v>4766</v>
      </c>
      <c r="B263" s="66" t="s">
        <v>4767</v>
      </c>
      <c r="C263" s="66"/>
      <c r="D263" s="65" t="s">
        <v>14</v>
      </c>
      <c r="E263" s="65"/>
      <c r="F263" s="65" t="s">
        <v>2387</v>
      </c>
      <c r="G263" s="67">
        <v>1.08</v>
      </c>
      <c r="H263" s="67"/>
      <c r="I263" s="70">
        <v>2.12</v>
      </c>
      <c r="J263" s="70"/>
      <c r="K263" s="70">
        <f>TRUNC(TRUNC(G263,8)*I263,2)</f>
        <v>2.28</v>
      </c>
    </row>
    <row r="264" ht="18" customHeight="1" spans="1:11">
      <c r="A264" s="2"/>
      <c r="B264" s="2"/>
      <c r="C264" s="2"/>
      <c r="D264" s="2"/>
      <c r="E264" s="2"/>
      <c r="F264" s="2"/>
      <c r="G264" s="68" t="s">
        <v>2388</v>
      </c>
      <c r="H264" s="68"/>
      <c r="I264" s="68"/>
      <c r="J264" s="68"/>
      <c r="K264" s="71">
        <f>SUM(K262:K263)</f>
        <v>3.7</v>
      </c>
    </row>
    <row r="265" ht="15" customHeight="1" spans="1:11">
      <c r="A265" s="63" t="s">
        <v>2413</v>
      </c>
      <c r="B265" s="63"/>
      <c r="C265" s="63"/>
      <c r="D265" s="64" t="s">
        <v>4</v>
      </c>
      <c r="E265" s="64"/>
      <c r="F265" s="64" t="s">
        <v>2297</v>
      </c>
      <c r="G265" s="64" t="s">
        <v>2298</v>
      </c>
      <c r="H265" s="64"/>
      <c r="I265" s="64" t="s">
        <v>2299</v>
      </c>
      <c r="J265" s="64"/>
      <c r="K265" s="64" t="s">
        <v>2300</v>
      </c>
    </row>
    <row r="266" ht="21" customHeight="1" spans="1:11">
      <c r="A266" s="65" t="s">
        <v>4769</v>
      </c>
      <c r="B266" s="66" t="s">
        <v>4770</v>
      </c>
      <c r="C266" s="66"/>
      <c r="D266" s="65" t="s">
        <v>14</v>
      </c>
      <c r="E266" s="65"/>
      <c r="F266" s="65" t="s">
        <v>51</v>
      </c>
      <c r="G266" s="67">
        <v>1.02</v>
      </c>
      <c r="H266" s="67"/>
      <c r="I266" s="70">
        <v>118.98</v>
      </c>
      <c r="J266" s="70"/>
      <c r="K266" s="70">
        <f>TRUNC(TRUNC(G266,8)*I266,2)</f>
        <v>121.35</v>
      </c>
    </row>
    <row r="267" ht="15" customHeight="1" spans="1:11">
      <c r="A267" s="65" t="s">
        <v>3099</v>
      </c>
      <c r="B267" s="66" t="s">
        <v>3100</v>
      </c>
      <c r="C267" s="66"/>
      <c r="D267" s="65" t="s">
        <v>14</v>
      </c>
      <c r="E267" s="65"/>
      <c r="F267" s="65" t="s">
        <v>193</v>
      </c>
      <c r="G267" s="67">
        <v>343.52</v>
      </c>
      <c r="H267" s="67"/>
      <c r="I267" s="70">
        <v>0.8</v>
      </c>
      <c r="J267" s="70"/>
      <c r="K267" s="70">
        <f>TRUNC(TRUNC(G267,8)*I267,2)</f>
        <v>274.81</v>
      </c>
    </row>
    <row r="268" ht="15" customHeight="1" spans="1:11">
      <c r="A268" s="2"/>
      <c r="B268" s="2"/>
      <c r="C268" s="2"/>
      <c r="D268" s="2"/>
      <c r="E268" s="2"/>
      <c r="F268" s="2"/>
      <c r="G268" s="68" t="s">
        <v>2424</v>
      </c>
      <c r="H268" s="68"/>
      <c r="I268" s="68"/>
      <c r="J268" s="68"/>
      <c r="K268" s="71">
        <f>SUM(K266:K267)</f>
        <v>396.16</v>
      </c>
    </row>
    <row r="269" ht="15" customHeight="1" spans="1:11">
      <c r="A269" s="63" t="s">
        <v>2389</v>
      </c>
      <c r="B269" s="63"/>
      <c r="C269" s="63"/>
      <c r="D269" s="64" t="s">
        <v>4</v>
      </c>
      <c r="E269" s="64"/>
      <c r="F269" s="64" t="s">
        <v>2297</v>
      </c>
      <c r="G269" s="64" t="s">
        <v>2298</v>
      </c>
      <c r="H269" s="64"/>
      <c r="I269" s="64" t="s">
        <v>2299</v>
      </c>
      <c r="J269" s="64"/>
      <c r="K269" s="64" t="s">
        <v>2300</v>
      </c>
    </row>
    <row r="270" ht="21" customHeight="1" spans="1:11">
      <c r="A270" s="65" t="s">
        <v>4756</v>
      </c>
      <c r="B270" s="66" t="s">
        <v>4757</v>
      </c>
      <c r="C270" s="66"/>
      <c r="D270" s="65" t="s">
        <v>14</v>
      </c>
      <c r="E270" s="65"/>
      <c r="F270" s="65" t="s">
        <v>2392</v>
      </c>
      <c r="G270" s="67">
        <v>4.64</v>
      </c>
      <c r="H270" s="67"/>
      <c r="I270" s="70">
        <v>38.98</v>
      </c>
      <c r="J270" s="70"/>
      <c r="K270" s="70">
        <f>TRUNC(TRUNC(G270,8)*I270,2)</f>
        <v>180.86</v>
      </c>
    </row>
    <row r="271" ht="18" customHeight="1" spans="1:11">
      <c r="A271" s="2"/>
      <c r="B271" s="2"/>
      <c r="C271" s="2"/>
      <c r="D271" s="2"/>
      <c r="E271" s="2"/>
      <c r="F271" s="2"/>
      <c r="G271" s="68" t="s">
        <v>2393</v>
      </c>
      <c r="H271" s="68"/>
      <c r="I271" s="68"/>
      <c r="J271" s="68"/>
      <c r="K271" s="71">
        <f>SUM(K270:K270)</f>
        <v>180.86</v>
      </c>
    </row>
    <row r="272" ht="15" customHeight="1" spans="1:11">
      <c r="A272" s="2"/>
      <c r="B272" s="2"/>
      <c r="C272" s="2"/>
      <c r="D272" s="2"/>
      <c r="E272" s="2"/>
      <c r="F272" s="2"/>
      <c r="G272" s="69" t="s">
        <v>2318</v>
      </c>
      <c r="H272" s="69"/>
      <c r="I272" s="69"/>
      <c r="J272" s="69"/>
      <c r="K272" s="72">
        <f>SUM(K264,K268,K271)</f>
        <v>580.72</v>
      </c>
    </row>
    <row r="273" ht="9.95" customHeight="1" spans="1:11">
      <c r="A273" s="2"/>
      <c r="B273" s="2"/>
      <c r="C273" s="2"/>
      <c r="D273" s="2"/>
      <c r="E273" s="2"/>
      <c r="F273" s="2"/>
      <c r="G273" s="61"/>
      <c r="H273" s="61"/>
      <c r="I273" s="61"/>
      <c r="J273" s="61"/>
      <c r="K273" s="61"/>
    </row>
    <row r="274" ht="20.1" customHeight="1" spans="1:11">
      <c r="A274" s="62" t="s">
        <v>4780</v>
      </c>
      <c r="B274" s="62"/>
      <c r="C274" s="62"/>
      <c r="D274" s="62"/>
      <c r="E274" s="62"/>
      <c r="F274" s="62"/>
      <c r="G274" s="62"/>
      <c r="H274" s="62"/>
      <c r="I274" s="62"/>
      <c r="J274" s="62"/>
      <c r="K274" s="62"/>
    </row>
    <row r="275" ht="15" customHeight="1" spans="1:11">
      <c r="A275" s="63" t="s">
        <v>2381</v>
      </c>
      <c r="B275" s="63"/>
      <c r="C275" s="63"/>
      <c r="D275" s="64" t="s">
        <v>4</v>
      </c>
      <c r="E275" s="64"/>
      <c r="F275" s="64" t="s">
        <v>2297</v>
      </c>
      <c r="G275" s="64" t="s">
        <v>2298</v>
      </c>
      <c r="H275" s="64"/>
      <c r="I275" s="64" t="s">
        <v>2299</v>
      </c>
      <c r="J275" s="64"/>
      <c r="K275" s="64" t="s">
        <v>2300</v>
      </c>
    </row>
    <row r="276" ht="38.1" customHeight="1" spans="1:11">
      <c r="A276" s="65" t="s">
        <v>4764</v>
      </c>
      <c r="B276" s="66" t="s">
        <v>4765</v>
      </c>
      <c r="C276" s="66"/>
      <c r="D276" s="65" t="s">
        <v>14</v>
      </c>
      <c r="E276" s="65"/>
      <c r="F276" s="65" t="s">
        <v>2384</v>
      </c>
      <c r="G276" s="67">
        <v>1.01</v>
      </c>
      <c r="H276" s="67"/>
      <c r="I276" s="70">
        <v>0.4</v>
      </c>
      <c r="J276" s="70"/>
      <c r="K276" s="70">
        <f>TRUNC(TRUNC(G276,8)*I276,2)</f>
        <v>0.4</v>
      </c>
    </row>
    <row r="277" ht="38.1" customHeight="1" spans="1:11">
      <c r="A277" s="65" t="s">
        <v>4766</v>
      </c>
      <c r="B277" s="66" t="s">
        <v>4767</v>
      </c>
      <c r="C277" s="66"/>
      <c r="D277" s="65" t="s">
        <v>14</v>
      </c>
      <c r="E277" s="65"/>
      <c r="F277" s="65" t="s">
        <v>2387</v>
      </c>
      <c r="G277" s="67">
        <v>3.332</v>
      </c>
      <c r="H277" s="67"/>
      <c r="I277" s="70">
        <v>2.12</v>
      </c>
      <c r="J277" s="70"/>
      <c r="K277" s="70">
        <f>TRUNC(TRUNC(G277,8)*I277,2)</f>
        <v>7.06</v>
      </c>
    </row>
    <row r="278" ht="18" customHeight="1" spans="1:11">
      <c r="A278" s="2"/>
      <c r="B278" s="2"/>
      <c r="C278" s="2"/>
      <c r="D278" s="2"/>
      <c r="E278" s="2"/>
      <c r="F278" s="2"/>
      <c r="G278" s="68" t="s">
        <v>2388</v>
      </c>
      <c r="H278" s="68"/>
      <c r="I278" s="68"/>
      <c r="J278" s="68"/>
      <c r="K278" s="71">
        <f>SUM(K276:K277)</f>
        <v>7.46</v>
      </c>
    </row>
    <row r="279" ht="15" customHeight="1" spans="1:11">
      <c r="A279" s="63" t="s">
        <v>2413</v>
      </c>
      <c r="B279" s="63"/>
      <c r="C279" s="63"/>
      <c r="D279" s="64" t="s">
        <v>4</v>
      </c>
      <c r="E279" s="64"/>
      <c r="F279" s="64" t="s">
        <v>2297</v>
      </c>
      <c r="G279" s="64" t="s">
        <v>2298</v>
      </c>
      <c r="H279" s="64"/>
      <c r="I279" s="64" t="s">
        <v>2299</v>
      </c>
      <c r="J279" s="64"/>
      <c r="K279" s="64" t="s">
        <v>2300</v>
      </c>
    </row>
    <row r="280" ht="29.1" customHeight="1" spans="1:11">
      <c r="A280" s="65" t="s">
        <v>4781</v>
      </c>
      <c r="B280" s="66" t="s">
        <v>4782</v>
      </c>
      <c r="C280" s="66"/>
      <c r="D280" s="65" t="s">
        <v>14</v>
      </c>
      <c r="E280" s="65"/>
      <c r="F280" s="65" t="s">
        <v>2732</v>
      </c>
      <c r="G280" s="67">
        <v>0.063</v>
      </c>
      <c r="H280" s="67"/>
      <c r="I280" s="70">
        <v>7.36</v>
      </c>
      <c r="J280" s="70"/>
      <c r="K280" s="70">
        <f>TRUNC(TRUNC(G280,8)*I280,2)</f>
        <v>0.46</v>
      </c>
    </row>
    <row r="281" ht="21" customHeight="1" spans="1:11">
      <c r="A281" s="65" t="s">
        <v>3095</v>
      </c>
      <c r="B281" s="66" t="s">
        <v>3096</v>
      </c>
      <c r="C281" s="66"/>
      <c r="D281" s="65" t="s">
        <v>14</v>
      </c>
      <c r="E281" s="65"/>
      <c r="F281" s="65" t="s">
        <v>51</v>
      </c>
      <c r="G281" s="67">
        <v>1.27</v>
      </c>
      <c r="H281" s="67"/>
      <c r="I281" s="70">
        <v>117.45</v>
      </c>
      <c r="J281" s="70"/>
      <c r="K281" s="70">
        <f>TRUNC(TRUNC(G281,8)*I281,2)</f>
        <v>149.16</v>
      </c>
    </row>
    <row r="282" ht="15" customHeight="1" spans="1:11">
      <c r="A282" s="65" t="s">
        <v>3099</v>
      </c>
      <c r="B282" s="66" t="s">
        <v>3100</v>
      </c>
      <c r="C282" s="66"/>
      <c r="D282" s="65" t="s">
        <v>14</v>
      </c>
      <c r="E282" s="65"/>
      <c r="F282" s="65" t="s">
        <v>193</v>
      </c>
      <c r="G282" s="67">
        <v>281.53</v>
      </c>
      <c r="H282" s="67"/>
      <c r="I282" s="70">
        <v>0.8</v>
      </c>
      <c r="J282" s="70"/>
      <c r="K282" s="70">
        <f>TRUNC(TRUNC(G282,8)*I282,2)</f>
        <v>225.22</v>
      </c>
    </row>
    <row r="283" ht="15" customHeight="1" spans="1:11">
      <c r="A283" s="2"/>
      <c r="B283" s="2"/>
      <c r="C283" s="2"/>
      <c r="D283" s="2"/>
      <c r="E283" s="2"/>
      <c r="F283" s="2"/>
      <c r="G283" s="68" t="s">
        <v>2424</v>
      </c>
      <c r="H283" s="68"/>
      <c r="I283" s="68"/>
      <c r="J283" s="68"/>
      <c r="K283" s="71">
        <f>SUM(K280:K282)</f>
        <v>374.84</v>
      </c>
    </row>
    <row r="284" ht="15" customHeight="1" spans="1:11">
      <c r="A284" s="63" t="s">
        <v>2389</v>
      </c>
      <c r="B284" s="63"/>
      <c r="C284" s="63"/>
      <c r="D284" s="64" t="s">
        <v>4</v>
      </c>
      <c r="E284" s="64"/>
      <c r="F284" s="64" t="s">
        <v>2297</v>
      </c>
      <c r="G284" s="64" t="s">
        <v>2298</v>
      </c>
      <c r="H284" s="64"/>
      <c r="I284" s="64" t="s">
        <v>2299</v>
      </c>
      <c r="J284" s="64"/>
      <c r="K284" s="64" t="s">
        <v>2300</v>
      </c>
    </row>
    <row r="285" ht="21" customHeight="1" spans="1:11">
      <c r="A285" s="65" t="s">
        <v>4756</v>
      </c>
      <c r="B285" s="66" t="s">
        <v>4757</v>
      </c>
      <c r="C285" s="66"/>
      <c r="D285" s="65" t="s">
        <v>14</v>
      </c>
      <c r="E285" s="65"/>
      <c r="F285" s="65" t="s">
        <v>2392</v>
      </c>
      <c r="G285" s="67">
        <v>4.33</v>
      </c>
      <c r="H285" s="67"/>
      <c r="I285" s="70">
        <v>38.98</v>
      </c>
      <c r="J285" s="70"/>
      <c r="K285" s="70">
        <f>TRUNC(TRUNC(G285,8)*I285,2)</f>
        <v>168.78</v>
      </c>
    </row>
    <row r="286" ht="18" customHeight="1" spans="1:11">
      <c r="A286" s="2"/>
      <c r="B286" s="2"/>
      <c r="C286" s="2"/>
      <c r="D286" s="2"/>
      <c r="E286" s="2"/>
      <c r="F286" s="2"/>
      <c r="G286" s="68" t="s">
        <v>2393</v>
      </c>
      <c r="H286" s="68"/>
      <c r="I286" s="68"/>
      <c r="J286" s="68"/>
      <c r="K286" s="71">
        <f>SUM(K285:K285)</f>
        <v>168.78</v>
      </c>
    </row>
    <row r="287" ht="15" customHeight="1" spans="1:11">
      <c r="A287" s="2"/>
      <c r="B287" s="2"/>
      <c r="C287" s="2"/>
      <c r="D287" s="2"/>
      <c r="E287" s="2"/>
      <c r="F287" s="2"/>
      <c r="G287" s="69" t="s">
        <v>2318</v>
      </c>
      <c r="H287" s="69"/>
      <c r="I287" s="69"/>
      <c r="J287" s="69"/>
      <c r="K287" s="72">
        <f>SUM(K278,K283,K286)</f>
        <v>551.08</v>
      </c>
    </row>
    <row r="288" ht="9.95" customHeight="1" spans="1:11">
      <c r="A288" s="2"/>
      <c r="B288" s="2"/>
      <c r="C288" s="2"/>
      <c r="D288" s="2"/>
      <c r="E288" s="2"/>
      <c r="F288" s="2"/>
      <c r="G288" s="61"/>
      <c r="H288" s="61"/>
      <c r="I288" s="61"/>
      <c r="J288" s="61"/>
      <c r="K288" s="61"/>
    </row>
    <row r="289" ht="20.1" customHeight="1" spans="1:11">
      <c r="A289" s="62" t="s">
        <v>4783</v>
      </c>
      <c r="B289" s="62"/>
      <c r="C289" s="62"/>
      <c r="D289" s="62"/>
      <c r="E289" s="62"/>
      <c r="F289" s="62"/>
      <c r="G289" s="62"/>
      <c r="H289" s="62"/>
      <c r="I289" s="62"/>
      <c r="J289" s="62"/>
      <c r="K289" s="62"/>
    </row>
    <row r="290" ht="15" customHeight="1" spans="1:11">
      <c r="A290" s="63" t="s">
        <v>2296</v>
      </c>
      <c r="B290" s="63"/>
      <c r="C290" s="63"/>
      <c r="D290" s="64" t="s">
        <v>4</v>
      </c>
      <c r="E290" s="64"/>
      <c r="F290" s="64" t="s">
        <v>2297</v>
      </c>
      <c r="G290" s="64" t="s">
        <v>2298</v>
      </c>
      <c r="H290" s="64"/>
      <c r="I290" s="64" t="s">
        <v>2299</v>
      </c>
      <c r="J290" s="64"/>
      <c r="K290" s="64" t="s">
        <v>2300</v>
      </c>
    </row>
    <row r="291" ht="21" customHeight="1" spans="1:11">
      <c r="A291" s="65" t="s">
        <v>4705</v>
      </c>
      <c r="B291" s="66" t="s">
        <v>4706</v>
      </c>
      <c r="C291" s="66"/>
      <c r="D291" s="65" t="s">
        <v>14</v>
      </c>
      <c r="E291" s="65"/>
      <c r="F291" s="65" t="s">
        <v>2392</v>
      </c>
      <c r="G291" s="67">
        <v>1</v>
      </c>
      <c r="H291" s="67"/>
      <c r="I291" s="70">
        <v>4.56</v>
      </c>
      <c r="J291" s="70"/>
      <c r="K291" s="70">
        <f t="shared" ref="K291:K296" si="3">TRUNC(TRUNC(G291,8)*I291,2)</f>
        <v>4.56</v>
      </c>
    </row>
    <row r="292" ht="21" customHeight="1" spans="1:11">
      <c r="A292" s="65" t="s">
        <v>4707</v>
      </c>
      <c r="B292" s="66" t="s">
        <v>4708</v>
      </c>
      <c r="C292" s="66"/>
      <c r="D292" s="65" t="s">
        <v>14</v>
      </c>
      <c r="E292" s="65"/>
      <c r="F292" s="65" t="s">
        <v>2392</v>
      </c>
      <c r="G292" s="67">
        <v>1</v>
      </c>
      <c r="H292" s="67"/>
      <c r="I292" s="70">
        <v>1.24</v>
      </c>
      <c r="J292" s="70"/>
      <c r="K292" s="70">
        <f t="shared" si="3"/>
        <v>1.24</v>
      </c>
    </row>
    <row r="293" ht="21" customHeight="1" spans="1:11">
      <c r="A293" s="65" t="s">
        <v>4709</v>
      </c>
      <c r="B293" s="66" t="s">
        <v>4710</v>
      </c>
      <c r="C293" s="66"/>
      <c r="D293" s="65" t="s">
        <v>14</v>
      </c>
      <c r="E293" s="65"/>
      <c r="F293" s="65" t="s">
        <v>2392</v>
      </c>
      <c r="G293" s="67">
        <v>1</v>
      </c>
      <c r="H293" s="67"/>
      <c r="I293" s="70">
        <v>1.34</v>
      </c>
      <c r="J293" s="70"/>
      <c r="K293" s="70">
        <f t="shared" si="3"/>
        <v>1.34</v>
      </c>
    </row>
    <row r="294" ht="21" customHeight="1" spans="1:11">
      <c r="A294" s="65" t="s">
        <v>4711</v>
      </c>
      <c r="B294" s="66" t="s">
        <v>4712</v>
      </c>
      <c r="C294" s="66"/>
      <c r="D294" s="65" t="s">
        <v>14</v>
      </c>
      <c r="E294" s="65"/>
      <c r="F294" s="65" t="s">
        <v>2392</v>
      </c>
      <c r="G294" s="67">
        <v>1</v>
      </c>
      <c r="H294" s="67"/>
      <c r="I294" s="70">
        <v>0.82</v>
      </c>
      <c r="J294" s="70"/>
      <c r="K294" s="70">
        <f t="shared" si="3"/>
        <v>0.82</v>
      </c>
    </row>
    <row r="295" ht="21" customHeight="1" spans="1:11">
      <c r="A295" s="65" t="s">
        <v>4713</v>
      </c>
      <c r="B295" s="66" t="s">
        <v>4714</v>
      </c>
      <c r="C295" s="66"/>
      <c r="D295" s="65" t="s">
        <v>14</v>
      </c>
      <c r="E295" s="65"/>
      <c r="F295" s="65" t="s">
        <v>2392</v>
      </c>
      <c r="G295" s="67">
        <v>1</v>
      </c>
      <c r="H295" s="67"/>
      <c r="I295" s="70">
        <v>0.04</v>
      </c>
      <c r="J295" s="70"/>
      <c r="K295" s="70">
        <f t="shared" si="3"/>
        <v>0.04</v>
      </c>
    </row>
    <row r="296" ht="21" customHeight="1" spans="1:11">
      <c r="A296" s="65" t="s">
        <v>4715</v>
      </c>
      <c r="B296" s="66" t="s">
        <v>4716</v>
      </c>
      <c r="C296" s="66"/>
      <c r="D296" s="65" t="s">
        <v>14</v>
      </c>
      <c r="E296" s="65"/>
      <c r="F296" s="65" t="s">
        <v>2392</v>
      </c>
      <c r="G296" s="67">
        <v>1</v>
      </c>
      <c r="H296" s="67"/>
      <c r="I296" s="70">
        <v>0.8</v>
      </c>
      <c r="J296" s="70"/>
      <c r="K296" s="70">
        <f t="shared" si="3"/>
        <v>0.8</v>
      </c>
    </row>
    <row r="297" ht="15" customHeight="1" spans="1:11">
      <c r="A297" s="2"/>
      <c r="B297" s="2"/>
      <c r="C297" s="2"/>
      <c r="D297" s="2"/>
      <c r="E297" s="2"/>
      <c r="F297" s="2"/>
      <c r="G297" s="68" t="s">
        <v>2309</v>
      </c>
      <c r="H297" s="68"/>
      <c r="I297" s="68"/>
      <c r="J297" s="68"/>
      <c r="K297" s="71">
        <f>SUM(K291:K296)</f>
        <v>8.8</v>
      </c>
    </row>
    <row r="298" ht="15" customHeight="1" spans="1:11">
      <c r="A298" s="63" t="s">
        <v>2310</v>
      </c>
      <c r="B298" s="63"/>
      <c r="C298" s="63"/>
      <c r="D298" s="64" t="s">
        <v>4</v>
      </c>
      <c r="E298" s="64"/>
      <c r="F298" s="64" t="s">
        <v>2297</v>
      </c>
      <c r="G298" s="64" t="s">
        <v>2298</v>
      </c>
      <c r="H298" s="64"/>
      <c r="I298" s="64" t="s">
        <v>2299</v>
      </c>
      <c r="J298" s="64"/>
      <c r="K298" s="64" t="s">
        <v>2300</v>
      </c>
    </row>
    <row r="299" ht="15" customHeight="1" spans="1:11">
      <c r="A299" s="65" t="s">
        <v>2916</v>
      </c>
      <c r="B299" s="66" t="s">
        <v>2917</v>
      </c>
      <c r="C299" s="66"/>
      <c r="D299" s="65" t="s">
        <v>14</v>
      </c>
      <c r="E299" s="65"/>
      <c r="F299" s="65" t="s">
        <v>2392</v>
      </c>
      <c r="G299" s="67">
        <v>1</v>
      </c>
      <c r="H299" s="67"/>
      <c r="I299" s="70">
        <v>22.92</v>
      </c>
      <c r="J299" s="70"/>
      <c r="K299" s="70">
        <f>TRUNC(TRUNC(G299,8)*I299,2)</f>
        <v>22.92</v>
      </c>
    </row>
    <row r="300" ht="15" customHeight="1" spans="1:11">
      <c r="A300" s="2"/>
      <c r="B300" s="2"/>
      <c r="C300" s="2"/>
      <c r="D300" s="2"/>
      <c r="E300" s="2"/>
      <c r="F300" s="2"/>
      <c r="G300" s="68" t="s">
        <v>2313</v>
      </c>
      <c r="H300" s="68"/>
      <c r="I300" s="68"/>
      <c r="J300" s="68"/>
      <c r="K300" s="71">
        <f>SUM(K299:K299)</f>
        <v>22.92</v>
      </c>
    </row>
    <row r="301" ht="15" customHeight="1" spans="1:11">
      <c r="A301" s="63" t="s">
        <v>2314</v>
      </c>
      <c r="B301" s="63"/>
      <c r="C301" s="63"/>
      <c r="D301" s="64" t="s">
        <v>4</v>
      </c>
      <c r="E301" s="64"/>
      <c r="F301" s="64" t="s">
        <v>2297</v>
      </c>
      <c r="G301" s="64" t="s">
        <v>2298</v>
      </c>
      <c r="H301" s="64"/>
      <c r="I301" s="64" t="s">
        <v>2299</v>
      </c>
      <c r="J301" s="64"/>
      <c r="K301" s="64" t="s">
        <v>2300</v>
      </c>
    </row>
    <row r="302" ht="21" customHeight="1" spans="1:11">
      <c r="A302" s="65" t="s">
        <v>4784</v>
      </c>
      <c r="B302" s="66" t="s">
        <v>4785</v>
      </c>
      <c r="C302" s="66"/>
      <c r="D302" s="65" t="s">
        <v>14</v>
      </c>
      <c r="E302" s="65"/>
      <c r="F302" s="65" t="s">
        <v>2392</v>
      </c>
      <c r="G302" s="67">
        <v>1</v>
      </c>
      <c r="H302" s="67"/>
      <c r="I302" s="70">
        <v>0.3</v>
      </c>
      <c r="J302" s="70"/>
      <c r="K302" s="70">
        <f>TRUNC(TRUNC(G302,8)*I302,2)</f>
        <v>0.3</v>
      </c>
    </row>
    <row r="303" ht="15" customHeight="1" spans="1:11">
      <c r="A303" s="2"/>
      <c r="B303" s="2"/>
      <c r="C303" s="2"/>
      <c r="D303" s="2"/>
      <c r="E303" s="2"/>
      <c r="F303" s="2"/>
      <c r="G303" s="68" t="s">
        <v>2317</v>
      </c>
      <c r="H303" s="68"/>
      <c r="I303" s="68"/>
      <c r="J303" s="68"/>
      <c r="K303" s="71">
        <f>SUM(K302:K302)</f>
        <v>0.3</v>
      </c>
    </row>
    <row r="304" ht="15" customHeight="1" spans="1:11">
      <c r="A304" s="2"/>
      <c r="B304" s="2"/>
      <c r="C304" s="2"/>
      <c r="D304" s="2"/>
      <c r="E304" s="2"/>
      <c r="F304" s="2"/>
      <c r="G304" s="69" t="s">
        <v>2318</v>
      </c>
      <c r="H304" s="69"/>
      <c r="I304" s="69"/>
      <c r="J304" s="69"/>
      <c r="K304" s="72">
        <f>SUM(K297,K300,K303)</f>
        <v>32.02</v>
      </c>
    </row>
    <row r="305" ht="9.95" customHeight="1" spans="1:11">
      <c r="A305" s="2"/>
      <c r="B305" s="2"/>
      <c r="C305" s="2"/>
      <c r="D305" s="2"/>
      <c r="E305" s="2"/>
      <c r="F305" s="2"/>
      <c r="G305" s="61"/>
      <c r="H305" s="61"/>
      <c r="I305" s="61"/>
      <c r="J305" s="61"/>
      <c r="K305" s="61"/>
    </row>
    <row r="306" ht="20.1" customHeight="1" spans="1:11">
      <c r="A306" s="62" t="s">
        <v>4786</v>
      </c>
      <c r="B306" s="62"/>
      <c r="C306" s="62"/>
      <c r="D306" s="62"/>
      <c r="E306" s="62"/>
      <c r="F306" s="62"/>
      <c r="G306" s="62"/>
      <c r="H306" s="62"/>
      <c r="I306" s="62"/>
      <c r="J306" s="62"/>
      <c r="K306" s="62"/>
    </row>
    <row r="307" ht="15" customHeight="1" spans="1:11">
      <c r="A307" s="63" t="s">
        <v>2413</v>
      </c>
      <c r="B307" s="63"/>
      <c r="C307" s="63"/>
      <c r="D307" s="64" t="s">
        <v>4</v>
      </c>
      <c r="E307" s="64"/>
      <c r="F307" s="64" t="s">
        <v>2297</v>
      </c>
      <c r="G307" s="64" t="s">
        <v>2298</v>
      </c>
      <c r="H307" s="64"/>
      <c r="I307" s="64" t="s">
        <v>2299</v>
      </c>
      <c r="J307" s="64"/>
      <c r="K307" s="64" t="s">
        <v>2300</v>
      </c>
    </row>
    <row r="308" ht="15" customHeight="1" spans="1:11">
      <c r="A308" s="65" t="s">
        <v>3017</v>
      </c>
      <c r="B308" s="66" t="s">
        <v>3018</v>
      </c>
      <c r="C308" s="66"/>
      <c r="D308" s="65" t="s">
        <v>14</v>
      </c>
      <c r="E308" s="65"/>
      <c r="F308" s="65" t="s">
        <v>193</v>
      </c>
      <c r="G308" s="67">
        <v>1</v>
      </c>
      <c r="H308" s="67"/>
      <c r="I308" s="70">
        <v>8.47</v>
      </c>
      <c r="J308" s="70"/>
      <c r="K308" s="70">
        <f>TRUNC(TRUNC(G308,8)*I308,2)</f>
        <v>8.47</v>
      </c>
    </row>
    <row r="309" ht="15" customHeight="1" spans="1:11">
      <c r="A309" s="2"/>
      <c r="B309" s="2"/>
      <c r="C309" s="2"/>
      <c r="D309" s="2"/>
      <c r="E309" s="2"/>
      <c r="F309" s="2"/>
      <c r="G309" s="68" t="s">
        <v>2424</v>
      </c>
      <c r="H309" s="68"/>
      <c r="I309" s="68"/>
      <c r="J309" s="68"/>
      <c r="K309" s="71">
        <f>SUM(K308:K308)</f>
        <v>8.47</v>
      </c>
    </row>
    <row r="310" ht="15" customHeight="1" spans="1:11">
      <c r="A310" s="63" t="s">
        <v>2389</v>
      </c>
      <c r="B310" s="63"/>
      <c r="C310" s="63"/>
      <c r="D310" s="64" t="s">
        <v>4</v>
      </c>
      <c r="E310" s="64"/>
      <c r="F310" s="64" t="s">
        <v>2297</v>
      </c>
      <c r="G310" s="64" t="s">
        <v>2298</v>
      </c>
      <c r="H310" s="64"/>
      <c r="I310" s="64" t="s">
        <v>2299</v>
      </c>
      <c r="J310" s="64"/>
      <c r="K310" s="64" t="s">
        <v>2300</v>
      </c>
    </row>
    <row r="311" ht="21" customHeight="1" spans="1:11">
      <c r="A311" s="65" t="s">
        <v>2768</v>
      </c>
      <c r="B311" s="66" t="s">
        <v>2769</v>
      </c>
      <c r="C311" s="66"/>
      <c r="D311" s="65" t="s">
        <v>14</v>
      </c>
      <c r="E311" s="65"/>
      <c r="F311" s="65" t="s">
        <v>2392</v>
      </c>
      <c r="G311" s="67">
        <v>0.0325</v>
      </c>
      <c r="H311" s="67"/>
      <c r="I311" s="70">
        <v>23.95</v>
      </c>
      <c r="J311" s="70"/>
      <c r="K311" s="70">
        <f>TRUNC(TRUNC(G311,8)*I311,2)</f>
        <v>0.77</v>
      </c>
    </row>
    <row r="312" ht="15" customHeight="1" spans="1:11">
      <c r="A312" s="65" t="s">
        <v>2770</v>
      </c>
      <c r="B312" s="66" t="s">
        <v>2771</v>
      </c>
      <c r="C312" s="66"/>
      <c r="D312" s="65" t="s">
        <v>14</v>
      </c>
      <c r="E312" s="65"/>
      <c r="F312" s="65" t="s">
        <v>2392</v>
      </c>
      <c r="G312" s="67">
        <v>0.0488</v>
      </c>
      <c r="H312" s="67"/>
      <c r="I312" s="70">
        <v>32.02</v>
      </c>
      <c r="J312" s="70"/>
      <c r="K312" s="70">
        <f>TRUNC(TRUNC(G312,8)*I312,2)</f>
        <v>1.56</v>
      </c>
    </row>
    <row r="313" ht="18" customHeight="1" spans="1:11">
      <c r="A313" s="2"/>
      <c r="B313" s="2"/>
      <c r="C313" s="2"/>
      <c r="D313" s="2"/>
      <c r="E313" s="2"/>
      <c r="F313" s="2"/>
      <c r="G313" s="68" t="s">
        <v>2393</v>
      </c>
      <c r="H313" s="68"/>
      <c r="I313" s="68"/>
      <c r="J313" s="68"/>
      <c r="K313" s="71">
        <f>SUM(K311:K312)</f>
        <v>2.33</v>
      </c>
    </row>
    <row r="314" ht="15" customHeight="1" spans="1:11">
      <c r="A314" s="2"/>
      <c r="B314" s="2"/>
      <c r="C314" s="2"/>
      <c r="D314" s="2"/>
      <c r="E314" s="2"/>
      <c r="F314" s="2"/>
      <c r="G314" s="69" t="s">
        <v>2318</v>
      </c>
      <c r="H314" s="69"/>
      <c r="I314" s="69"/>
      <c r="J314" s="69"/>
      <c r="K314" s="72">
        <f>SUM(K309,K313)</f>
        <v>10.8</v>
      </c>
    </row>
    <row r="315" ht="9.95" customHeight="1" spans="1:11">
      <c r="A315" s="2"/>
      <c r="B315" s="2"/>
      <c r="C315" s="2"/>
      <c r="D315" s="2"/>
      <c r="E315" s="2"/>
      <c r="F315" s="2"/>
      <c r="G315" s="61"/>
      <c r="H315" s="61"/>
      <c r="I315" s="61"/>
      <c r="J315" s="61"/>
      <c r="K315" s="61"/>
    </row>
    <row r="316" ht="20.1" customHeight="1" spans="1:11">
      <c r="A316" s="62" t="s">
        <v>4787</v>
      </c>
      <c r="B316" s="62"/>
      <c r="C316" s="62"/>
      <c r="D316" s="62"/>
      <c r="E316" s="62"/>
      <c r="F316" s="62"/>
      <c r="G316" s="62"/>
      <c r="H316" s="62"/>
      <c r="I316" s="62"/>
      <c r="J316" s="62"/>
      <c r="K316" s="62"/>
    </row>
    <row r="317" ht="15" customHeight="1" spans="1:11">
      <c r="A317" s="63" t="s">
        <v>2413</v>
      </c>
      <c r="B317" s="63"/>
      <c r="C317" s="63"/>
      <c r="D317" s="64" t="s">
        <v>4</v>
      </c>
      <c r="E317" s="64"/>
      <c r="F317" s="64" t="s">
        <v>2297</v>
      </c>
      <c r="G317" s="64" t="s">
        <v>2298</v>
      </c>
      <c r="H317" s="64"/>
      <c r="I317" s="64" t="s">
        <v>2299</v>
      </c>
      <c r="J317" s="64"/>
      <c r="K317" s="64" t="s">
        <v>2300</v>
      </c>
    </row>
    <row r="318" ht="21" customHeight="1" spans="1:11">
      <c r="A318" s="65" t="s">
        <v>2764</v>
      </c>
      <c r="B318" s="66" t="s">
        <v>2765</v>
      </c>
      <c r="C318" s="66"/>
      <c r="D318" s="65" t="s">
        <v>14</v>
      </c>
      <c r="E318" s="65"/>
      <c r="F318" s="65" t="s">
        <v>193</v>
      </c>
      <c r="G318" s="67">
        <v>0.025</v>
      </c>
      <c r="H318" s="67"/>
      <c r="I318" s="70">
        <v>24.95</v>
      </c>
      <c r="J318" s="70"/>
      <c r="K318" s="70">
        <f>TRUNC(TRUNC(G318,8)*I318,2)</f>
        <v>0.62</v>
      </c>
    </row>
    <row r="319" ht="29.1" customHeight="1" spans="1:11">
      <c r="A319" s="65" t="s">
        <v>2766</v>
      </c>
      <c r="B319" s="66" t="s">
        <v>2767</v>
      </c>
      <c r="C319" s="66"/>
      <c r="D319" s="65" t="s">
        <v>14</v>
      </c>
      <c r="E319" s="65"/>
      <c r="F319" s="65" t="s">
        <v>35</v>
      </c>
      <c r="G319" s="67">
        <v>0.431</v>
      </c>
      <c r="H319" s="67"/>
      <c r="I319" s="70">
        <v>0.21</v>
      </c>
      <c r="J319" s="70"/>
      <c r="K319" s="70">
        <f>TRUNC(TRUNC(G319,8)*I319,2)</f>
        <v>0.09</v>
      </c>
    </row>
    <row r="320" ht="15" customHeight="1" spans="1:11">
      <c r="A320" s="2"/>
      <c r="B320" s="2"/>
      <c r="C320" s="2"/>
      <c r="D320" s="2"/>
      <c r="E320" s="2"/>
      <c r="F320" s="2"/>
      <c r="G320" s="68" t="s">
        <v>2424</v>
      </c>
      <c r="H320" s="68"/>
      <c r="I320" s="68"/>
      <c r="J320" s="68"/>
      <c r="K320" s="71">
        <f>SUM(K318:K319)</f>
        <v>0.71</v>
      </c>
    </row>
    <row r="321" ht="15" customHeight="1" spans="1:11">
      <c r="A321" s="63" t="s">
        <v>2389</v>
      </c>
      <c r="B321" s="63"/>
      <c r="C321" s="63"/>
      <c r="D321" s="64" t="s">
        <v>4</v>
      </c>
      <c r="E321" s="64"/>
      <c r="F321" s="64" t="s">
        <v>2297</v>
      </c>
      <c r="G321" s="64" t="s">
        <v>2298</v>
      </c>
      <c r="H321" s="64"/>
      <c r="I321" s="64" t="s">
        <v>2299</v>
      </c>
      <c r="J321" s="64"/>
      <c r="K321" s="64" t="s">
        <v>2300</v>
      </c>
    </row>
    <row r="322" ht="21" customHeight="1" spans="1:11">
      <c r="A322" s="65" t="s">
        <v>2768</v>
      </c>
      <c r="B322" s="66" t="s">
        <v>2769</v>
      </c>
      <c r="C322" s="66"/>
      <c r="D322" s="65" t="s">
        <v>14</v>
      </c>
      <c r="E322" s="65"/>
      <c r="F322" s="65" t="s">
        <v>2392</v>
      </c>
      <c r="G322" s="67">
        <v>0.015</v>
      </c>
      <c r="H322" s="67"/>
      <c r="I322" s="70">
        <v>23.95</v>
      </c>
      <c r="J322" s="70"/>
      <c r="K322" s="70">
        <f>TRUNC(TRUNC(G322,8)*I322,2)</f>
        <v>0.35</v>
      </c>
    </row>
    <row r="323" ht="15" customHeight="1" spans="1:11">
      <c r="A323" s="65" t="s">
        <v>2770</v>
      </c>
      <c r="B323" s="66" t="s">
        <v>2771</v>
      </c>
      <c r="C323" s="66"/>
      <c r="D323" s="65" t="s">
        <v>14</v>
      </c>
      <c r="E323" s="65"/>
      <c r="F323" s="65" t="s">
        <v>2392</v>
      </c>
      <c r="G323" s="67">
        <v>0.094</v>
      </c>
      <c r="H323" s="67"/>
      <c r="I323" s="70">
        <v>32.02</v>
      </c>
      <c r="J323" s="70"/>
      <c r="K323" s="70">
        <f>TRUNC(TRUNC(G323,8)*I323,2)</f>
        <v>3</v>
      </c>
    </row>
    <row r="324" ht="18" customHeight="1" spans="1:11">
      <c r="A324" s="2"/>
      <c r="B324" s="2"/>
      <c r="C324" s="2"/>
      <c r="D324" s="2"/>
      <c r="E324" s="2"/>
      <c r="F324" s="2"/>
      <c r="G324" s="68" t="s">
        <v>2393</v>
      </c>
      <c r="H324" s="68"/>
      <c r="I324" s="68"/>
      <c r="J324" s="68"/>
      <c r="K324" s="71">
        <f>SUM(K322:K323)</f>
        <v>3.35</v>
      </c>
    </row>
    <row r="325" ht="15" customHeight="1" spans="1:11">
      <c r="A325" s="63" t="s">
        <v>2314</v>
      </c>
      <c r="B325" s="63"/>
      <c r="C325" s="63"/>
      <c r="D325" s="64" t="s">
        <v>4</v>
      </c>
      <c r="E325" s="64"/>
      <c r="F325" s="64" t="s">
        <v>2297</v>
      </c>
      <c r="G325" s="64" t="s">
        <v>2298</v>
      </c>
      <c r="H325" s="64"/>
      <c r="I325" s="64" t="s">
        <v>2299</v>
      </c>
      <c r="J325" s="64"/>
      <c r="K325" s="64" t="s">
        <v>2300</v>
      </c>
    </row>
    <row r="326" ht="21" customHeight="1" spans="1:11">
      <c r="A326" s="65" t="s">
        <v>2784</v>
      </c>
      <c r="B326" s="66" t="s">
        <v>2785</v>
      </c>
      <c r="C326" s="66"/>
      <c r="D326" s="65" t="s">
        <v>14</v>
      </c>
      <c r="E326" s="65"/>
      <c r="F326" s="65" t="s">
        <v>193</v>
      </c>
      <c r="G326" s="67">
        <v>1</v>
      </c>
      <c r="H326" s="67"/>
      <c r="I326" s="70">
        <v>9.71</v>
      </c>
      <c r="J326" s="70"/>
      <c r="K326" s="70">
        <f>TRUNC(TRUNC(G326,8)*I326,2)</f>
        <v>9.71</v>
      </c>
    </row>
    <row r="327" ht="15" customHeight="1" spans="1:11">
      <c r="A327" s="2"/>
      <c r="B327" s="2"/>
      <c r="C327" s="2"/>
      <c r="D327" s="2"/>
      <c r="E327" s="2"/>
      <c r="F327" s="2"/>
      <c r="G327" s="68" t="s">
        <v>2317</v>
      </c>
      <c r="H327" s="68"/>
      <c r="I327" s="68"/>
      <c r="J327" s="68"/>
      <c r="K327" s="71">
        <f>SUM(K326:K326)</f>
        <v>9.71</v>
      </c>
    </row>
    <row r="328" ht="15" customHeight="1" spans="1:11">
      <c r="A328" s="2"/>
      <c r="B328" s="2"/>
      <c r="C328" s="2"/>
      <c r="D328" s="2"/>
      <c r="E328" s="2"/>
      <c r="F328" s="2"/>
      <c r="G328" s="69" t="s">
        <v>2318</v>
      </c>
      <c r="H328" s="69"/>
      <c r="I328" s="69"/>
      <c r="J328" s="69"/>
      <c r="K328" s="72">
        <f>SUM(K320,K324,K327)</f>
        <v>13.77</v>
      </c>
    </row>
    <row r="329" ht="9.95" customHeight="1" spans="1:11">
      <c r="A329" s="2"/>
      <c r="B329" s="2"/>
      <c r="C329" s="2"/>
      <c r="D329" s="2"/>
      <c r="E329" s="2"/>
      <c r="F329" s="2"/>
      <c r="G329" s="61"/>
      <c r="H329" s="61"/>
      <c r="I329" s="61"/>
      <c r="J329" s="61"/>
      <c r="K329" s="61"/>
    </row>
    <row r="330" ht="20.1" customHeight="1" spans="1:11">
      <c r="A330" s="62" t="s">
        <v>4788</v>
      </c>
      <c r="B330" s="62"/>
      <c r="C330" s="62"/>
      <c r="D330" s="62"/>
      <c r="E330" s="62"/>
      <c r="F330" s="62"/>
      <c r="G330" s="62"/>
      <c r="H330" s="62"/>
      <c r="I330" s="62"/>
      <c r="J330" s="62"/>
      <c r="K330" s="62"/>
    </row>
    <row r="331" ht="15" customHeight="1" spans="1:11">
      <c r="A331" s="63" t="s">
        <v>2413</v>
      </c>
      <c r="B331" s="63"/>
      <c r="C331" s="63"/>
      <c r="D331" s="64" t="s">
        <v>4</v>
      </c>
      <c r="E331" s="64"/>
      <c r="F331" s="64" t="s">
        <v>2297</v>
      </c>
      <c r="G331" s="64" t="s">
        <v>2298</v>
      </c>
      <c r="H331" s="64"/>
      <c r="I331" s="64" t="s">
        <v>2299</v>
      </c>
      <c r="J331" s="64"/>
      <c r="K331" s="64" t="s">
        <v>2300</v>
      </c>
    </row>
    <row r="332" ht="21" customHeight="1" spans="1:11">
      <c r="A332" s="65" t="s">
        <v>2764</v>
      </c>
      <c r="B332" s="66" t="s">
        <v>2765</v>
      </c>
      <c r="C332" s="66"/>
      <c r="D332" s="65" t="s">
        <v>14</v>
      </c>
      <c r="E332" s="65"/>
      <c r="F332" s="65" t="s">
        <v>193</v>
      </c>
      <c r="G332" s="67">
        <v>0.025</v>
      </c>
      <c r="H332" s="67"/>
      <c r="I332" s="70">
        <v>24.95</v>
      </c>
      <c r="J332" s="70"/>
      <c r="K332" s="70">
        <f>TRUNC(TRUNC(G332,8)*I332,2)</f>
        <v>0.62</v>
      </c>
    </row>
    <row r="333" ht="29.1" customHeight="1" spans="1:11">
      <c r="A333" s="65" t="s">
        <v>2766</v>
      </c>
      <c r="B333" s="66" t="s">
        <v>2767</v>
      </c>
      <c r="C333" s="66"/>
      <c r="D333" s="65" t="s">
        <v>14</v>
      </c>
      <c r="E333" s="65"/>
      <c r="F333" s="65" t="s">
        <v>35</v>
      </c>
      <c r="G333" s="67">
        <v>1.04</v>
      </c>
      <c r="H333" s="67"/>
      <c r="I333" s="70">
        <v>0.21</v>
      </c>
      <c r="J333" s="70"/>
      <c r="K333" s="70">
        <f>TRUNC(TRUNC(G333,8)*I333,2)</f>
        <v>0.21</v>
      </c>
    </row>
    <row r="334" ht="15" customHeight="1" spans="1:11">
      <c r="A334" s="2"/>
      <c r="B334" s="2"/>
      <c r="C334" s="2"/>
      <c r="D334" s="2"/>
      <c r="E334" s="2"/>
      <c r="F334" s="2"/>
      <c r="G334" s="68" t="s">
        <v>2424</v>
      </c>
      <c r="H334" s="68"/>
      <c r="I334" s="68"/>
      <c r="J334" s="68"/>
      <c r="K334" s="71">
        <f>SUM(K332:K333)</f>
        <v>0.83</v>
      </c>
    </row>
    <row r="335" ht="15" customHeight="1" spans="1:11">
      <c r="A335" s="63" t="s">
        <v>2389</v>
      </c>
      <c r="B335" s="63"/>
      <c r="C335" s="63"/>
      <c r="D335" s="64" t="s">
        <v>4</v>
      </c>
      <c r="E335" s="64"/>
      <c r="F335" s="64" t="s">
        <v>2297</v>
      </c>
      <c r="G335" s="64" t="s">
        <v>2298</v>
      </c>
      <c r="H335" s="64"/>
      <c r="I335" s="64" t="s">
        <v>2299</v>
      </c>
      <c r="J335" s="64"/>
      <c r="K335" s="64" t="s">
        <v>2300</v>
      </c>
    </row>
    <row r="336" ht="21" customHeight="1" spans="1:11">
      <c r="A336" s="65" t="s">
        <v>2768</v>
      </c>
      <c r="B336" s="66" t="s">
        <v>2769</v>
      </c>
      <c r="C336" s="66"/>
      <c r="D336" s="65" t="s">
        <v>14</v>
      </c>
      <c r="E336" s="65"/>
      <c r="F336" s="65" t="s">
        <v>2392</v>
      </c>
      <c r="G336" s="67">
        <v>0.058</v>
      </c>
      <c r="H336" s="67"/>
      <c r="I336" s="70">
        <v>23.95</v>
      </c>
      <c r="J336" s="70"/>
      <c r="K336" s="70">
        <f>TRUNC(TRUNC(G336,8)*I336,2)</f>
        <v>1.38</v>
      </c>
    </row>
    <row r="337" ht="15" customHeight="1" spans="1:11">
      <c r="A337" s="65" t="s">
        <v>2770</v>
      </c>
      <c r="B337" s="66" t="s">
        <v>2771</v>
      </c>
      <c r="C337" s="66"/>
      <c r="D337" s="65" t="s">
        <v>14</v>
      </c>
      <c r="E337" s="65"/>
      <c r="F337" s="65" t="s">
        <v>2392</v>
      </c>
      <c r="G337" s="67">
        <v>0.366</v>
      </c>
      <c r="H337" s="67"/>
      <c r="I337" s="70">
        <v>32.02</v>
      </c>
      <c r="J337" s="70"/>
      <c r="K337" s="70">
        <f>TRUNC(TRUNC(G337,8)*I337,2)</f>
        <v>11.71</v>
      </c>
    </row>
    <row r="338" ht="18" customHeight="1" spans="1:11">
      <c r="A338" s="2"/>
      <c r="B338" s="2"/>
      <c r="C338" s="2"/>
      <c r="D338" s="2"/>
      <c r="E338" s="2"/>
      <c r="F338" s="2"/>
      <c r="G338" s="68" t="s">
        <v>2393</v>
      </c>
      <c r="H338" s="68"/>
      <c r="I338" s="68"/>
      <c r="J338" s="68"/>
      <c r="K338" s="71">
        <f>SUM(K336:K337)</f>
        <v>13.09</v>
      </c>
    </row>
    <row r="339" ht="15" customHeight="1" spans="1:11">
      <c r="A339" s="63" t="s">
        <v>2314</v>
      </c>
      <c r="B339" s="63"/>
      <c r="C339" s="63"/>
      <c r="D339" s="64" t="s">
        <v>4</v>
      </c>
      <c r="E339" s="64"/>
      <c r="F339" s="64" t="s">
        <v>2297</v>
      </c>
      <c r="G339" s="64" t="s">
        <v>2298</v>
      </c>
      <c r="H339" s="64"/>
      <c r="I339" s="64" t="s">
        <v>2299</v>
      </c>
      <c r="J339" s="64"/>
      <c r="K339" s="64" t="s">
        <v>2300</v>
      </c>
    </row>
    <row r="340" ht="21" customHeight="1" spans="1:11">
      <c r="A340" s="65" t="s">
        <v>2777</v>
      </c>
      <c r="B340" s="66" t="s">
        <v>2778</v>
      </c>
      <c r="C340" s="66"/>
      <c r="D340" s="65" t="s">
        <v>14</v>
      </c>
      <c r="E340" s="65"/>
      <c r="F340" s="65" t="s">
        <v>193</v>
      </c>
      <c r="G340" s="67">
        <v>1</v>
      </c>
      <c r="H340" s="67"/>
      <c r="I340" s="70">
        <v>10.66</v>
      </c>
      <c r="J340" s="70"/>
      <c r="K340" s="70">
        <f>TRUNC(TRUNC(G340,8)*I340,2)</f>
        <v>10.66</v>
      </c>
    </row>
    <row r="341" ht="15" customHeight="1" spans="1:11">
      <c r="A341" s="2"/>
      <c r="B341" s="2"/>
      <c r="C341" s="2"/>
      <c r="D341" s="2"/>
      <c r="E341" s="2"/>
      <c r="F341" s="2"/>
      <c r="G341" s="68" t="s">
        <v>2317</v>
      </c>
      <c r="H341" s="68"/>
      <c r="I341" s="68"/>
      <c r="J341" s="68"/>
      <c r="K341" s="71">
        <f>SUM(K340:K340)</f>
        <v>10.66</v>
      </c>
    </row>
    <row r="342" ht="15" customHeight="1" spans="1:11">
      <c r="A342" s="2"/>
      <c r="B342" s="2"/>
      <c r="C342" s="2"/>
      <c r="D342" s="2"/>
      <c r="E342" s="2"/>
      <c r="F342" s="2"/>
      <c r="G342" s="69" t="s">
        <v>2318</v>
      </c>
      <c r="H342" s="69"/>
      <c r="I342" s="69"/>
      <c r="J342" s="69"/>
      <c r="K342" s="72">
        <f>SUM(K334,K338,K341)</f>
        <v>24.58</v>
      </c>
    </row>
    <row r="343" ht="9.95" customHeight="1" spans="1:11">
      <c r="A343" s="2"/>
      <c r="B343" s="2"/>
      <c r="C343" s="2"/>
      <c r="D343" s="2"/>
      <c r="E343" s="2"/>
      <c r="F343" s="2"/>
      <c r="G343" s="61"/>
      <c r="H343" s="61"/>
      <c r="I343" s="61"/>
      <c r="J343" s="61"/>
      <c r="K343" s="61"/>
    </row>
    <row r="344" ht="20.1" customHeight="1" spans="1:11">
      <c r="A344" s="62" t="s">
        <v>4789</v>
      </c>
      <c r="B344" s="62"/>
      <c r="C344" s="62"/>
      <c r="D344" s="62"/>
      <c r="E344" s="62"/>
      <c r="F344" s="62"/>
      <c r="G344" s="62"/>
      <c r="H344" s="62"/>
      <c r="I344" s="62"/>
      <c r="J344" s="62"/>
      <c r="K344" s="62"/>
    </row>
    <row r="345" ht="15" customHeight="1" spans="1:11">
      <c r="A345" s="63" t="s">
        <v>2413</v>
      </c>
      <c r="B345" s="63"/>
      <c r="C345" s="63"/>
      <c r="D345" s="64" t="s">
        <v>4</v>
      </c>
      <c r="E345" s="64"/>
      <c r="F345" s="64" t="s">
        <v>2297</v>
      </c>
      <c r="G345" s="64" t="s">
        <v>2298</v>
      </c>
      <c r="H345" s="64"/>
      <c r="I345" s="64" t="s">
        <v>2299</v>
      </c>
      <c r="J345" s="64"/>
      <c r="K345" s="64" t="s">
        <v>2300</v>
      </c>
    </row>
    <row r="346" ht="21" customHeight="1" spans="1:11">
      <c r="A346" s="65" t="s">
        <v>2764</v>
      </c>
      <c r="B346" s="66" t="s">
        <v>2765</v>
      </c>
      <c r="C346" s="66"/>
      <c r="D346" s="65" t="s">
        <v>14</v>
      </c>
      <c r="E346" s="65"/>
      <c r="F346" s="65" t="s">
        <v>193</v>
      </c>
      <c r="G346" s="67">
        <v>0.025</v>
      </c>
      <c r="H346" s="67"/>
      <c r="I346" s="70">
        <v>24.95</v>
      </c>
      <c r="J346" s="70"/>
      <c r="K346" s="70">
        <f>TRUNC(TRUNC(G346,8)*I346,2)</f>
        <v>0.62</v>
      </c>
    </row>
    <row r="347" ht="29.1" customHeight="1" spans="1:11">
      <c r="A347" s="65" t="s">
        <v>2766</v>
      </c>
      <c r="B347" s="66" t="s">
        <v>2767</v>
      </c>
      <c r="C347" s="66"/>
      <c r="D347" s="65" t="s">
        <v>14</v>
      </c>
      <c r="E347" s="65"/>
      <c r="F347" s="65" t="s">
        <v>35</v>
      </c>
      <c r="G347" s="67">
        <v>2.816</v>
      </c>
      <c r="H347" s="67"/>
      <c r="I347" s="70">
        <v>0.21</v>
      </c>
      <c r="J347" s="70"/>
      <c r="K347" s="70">
        <f>TRUNC(TRUNC(G347,8)*I347,2)</f>
        <v>0.59</v>
      </c>
    </row>
    <row r="348" ht="15" customHeight="1" spans="1:11">
      <c r="A348" s="2"/>
      <c r="B348" s="2"/>
      <c r="C348" s="2"/>
      <c r="D348" s="2"/>
      <c r="E348" s="2"/>
      <c r="F348" s="2"/>
      <c r="G348" s="68" t="s">
        <v>2424</v>
      </c>
      <c r="H348" s="68"/>
      <c r="I348" s="68"/>
      <c r="J348" s="68"/>
      <c r="K348" s="71">
        <f>SUM(K346:K347)</f>
        <v>1.21</v>
      </c>
    </row>
    <row r="349" ht="15" customHeight="1" spans="1:11">
      <c r="A349" s="63" t="s">
        <v>2389</v>
      </c>
      <c r="B349" s="63"/>
      <c r="C349" s="63"/>
      <c r="D349" s="64" t="s">
        <v>4</v>
      </c>
      <c r="E349" s="64"/>
      <c r="F349" s="64" t="s">
        <v>2297</v>
      </c>
      <c r="G349" s="64" t="s">
        <v>2298</v>
      </c>
      <c r="H349" s="64"/>
      <c r="I349" s="64" t="s">
        <v>2299</v>
      </c>
      <c r="J349" s="64"/>
      <c r="K349" s="64" t="s">
        <v>2300</v>
      </c>
    </row>
    <row r="350" ht="21" customHeight="1" spans="1:11">
      <c r="A350" s="65" t="s">
        <v>2768</v>
      </c>
      <c r="B350" s="66" t="s">
        <v>2769</v>
      </c>
      <c r="C350" s="66"/>
      <c r="D350" s="65" t="s">
        <v>14</v>
      </c>
      <c r="E350" s="65"/>
      <c r="F350" s="65" t="s">
        <v>2392</v>
      </c>
      <c r="G350" s="67">
        <v>0.0172</v>
      </c>
      <c r="H350" s="67"/>
      <c r="I350" s="70">
        <v>23.95</v>
      </c>
      <c r="J350" s="70"/>
      <c r="K350" s="70">
        <f>TRUNC(TRUNC(G350,8)*I350,2)</f>
        <v>0.41</v>
      </c>
    </row>
    <row r="351" ht="15" customHeight="1" spans="1:11">
      <c r="A351" s="65" t="s">
        <v>2770</v>
      </c>
      <c r="B351" s="66" t="s">
        <v>2771</v>
      </c>
      <c r="C351" s="66"/>
      <c r="D351" s="65" t="s">
        <v>14</v>
      </c>
      <c r="E351" s="65"/>
      <c r="F351" s="65" t="s">
        <v>2392</v>
      </c>
      <c r="G351" s="67">
        <v>0.1055</v>
      </c>
      <c r="H351" s="67"/>
      <c r="I351" s="70">
        <v>32.02</v>
      </c>
      <c r="J351" s="70"/>
      <c r="K351" s="70">
        <f>TRUNC(TRUNC(G351,8)*I351,2)</f>
        <v>3.37</v>
      </c>
    </row>
    <row r="352" ht="18" customHeight="1" spans="1:11">
      <c r="A352" s="2"/>
      <c r="B352" s="2"/>
      <c r="C352" s="2"/>
      <c r="D352" s="2"/>
      <c r="E352" s="2"/>
      <c r="F352" s="2"/>
      <c r="G352" s="68" t="s">
        <v>2393</v>
      </c>
      <c r="H352" s="68"/>
      <c r="I352" s="68"/>
      <c r="J352" s="68"/>
      <c r="K352" s="71">
        <f>SUM(K350:K351)</f>
        <v>3.78</v>
      </c>
    </row>
    <row r="353" ht="15" customHeight="1" spans="1:11">
      <c r="A353" s="63" t="s">
        <v>2314</v>
      </c>
      <c r="B353" s="63"/>
      <c r="C353" s="63"/>
      <c r="D353" s="64" t="s">
        <v>4</v>
      </c>
      <c r="E353" s="64"/>
      <c r="F353" s="64" t="s">
        <v>2297</v>
      </c>
      <c r="G353" s="64" t="s">
        <v>2298</v>
      </c>
      <c r="H353" s="64"/>
      <c r="I353" s="64" t="s">
        <v>2299</v>
      </c>
      <c r="J353" s="64"/>
      <c r="K353" s="64" t="s">
        <v>2300</v>
      </c>
    </row>
    <row r="354" ht="21" customHeight="1" spans="1:11">
      <c r="A354" s="65" t="s">
        <v>4790</v>
      </c>
      <c r="B354" s="66" t="s">
        <v>4791</v>
      </c>
      <c r="C354" s="66"/>
      <c r="D354" s="65" t="s">
        <v>14</v>
      </c>
      <c r="E354" s="65"/>
      <c r="F354" s="65" t="s">
        <v>193</v>
      </c>
      <c r="G354" s="67">
        <v>1</v>
      </c>
      <c r="H354" s="67"/>
      <c r="I354" s="70">
        <v>11.92</v>
      </c>
      <c r="J354" s="70"/>
      <c r="K354" s="70">
        <f>TRUNC(TRUNC(G354,8)*I354,2)</f>
        <v>11.92</v>
      </c>
    </row>
    <row r="355" ht="15" customHeight="1" spans="1:11">
      <c r="A355" s="2"/>
      <c r="B355" s="2"/>
      <c r="C355" s="2"/>
      <c r="D355" s="2"/>
      <c r="E355" s="2"/>
      <c r="F355" s="2"/>
      <c r="G355" s="68" t="s">
        <v>2317</v>
      </c>
      <c r="H355" s="68"/>
      <c r="I355" s="68"/>
      <c r="J355" s="68"/>
      <c r="K355" s="71">
        <f>SUM(K354:K354)</f>
        <v>11.92</v>
      </c>
    </row>
    <row r="356" ht="15" customHeight="1" spans="1:11">
      <c r="A356" s="2"/>
      <c r="B356" s="2"/>
      <c r="C356" s="2"/>
      <c r="D356" s="2"/>
      <c r="E356" s="2"/>
      <c r="F356" s="2"/>
      <c r="G356" s="69" t="s">
        <v>2318</v>
      </c>
      <c r="H356" s="69"/>
      <c r="I356" s="69"/>
      <c r="J356" s="69"/>
      <c r="K356" s="72">
        <f>SUM(K348,K352,K355)</f>
        <v>16.91</v>
      </c>
    </row>
    <row r="357" ht="9.95" customHeight="1" spans="1:11">
      <c r="A357" s="2"/>
      <c r="B357" s="2"/>
      <c r="C357" s="2"/>
      <c r="D357" s="2"/>
      <c r="E357" s="2"/>
      <c r="F357" s="2"/>
      <c r="G357" s="61"/>
      <c r="H357" s="61"/>
      <c r="I357" s="61"/>
      <c r="J357" s="61"/>
      <c r="K357" s="61"/>
    </row>
    <row r="358" ht="20.1" customHeight="1" spans="1:11">
      <c r="A358" s="62" t="s">
        <v>2891</v>
      </c>
      <c r="B358" s="62"/>
      <c r="C358" s="62"/>
      <c r="D358" s="62"/>
      <c r="E358" s="62"/>
      <c r="F358" s="62"/>
      <c r="G358" s="62"/>
      <c r="H358" s="62"/>
      <c r="I358" s="62"/>
      <c r="J358" s="62"/>
      <c r="K358" s="62"/>
    </row>
    <row r="359" ht="15" customHeight="1" spans="1:11">
      <c r="A359" s="63" t="s">
        <v>2413</v>
      </c>
      <c r="B359" s="63"/>
      <c r="C359" s="63"/>
      <c r="D359" s="64" t="s">
        <v>4</v>
      </c>
      <c r="E359" s="64"/>
      <c r="F359" s="64" t="s">
        <v>2297</v>
      </c>
      <c r="G359" s="64" t="s">
        <v>2298</v>
      </c>
      <c r="H359" s="64"/>
      <c r="I359" s="64" t="s">
        <v>2299</v>
      </c>
      <c r="J359" s="64"/>
      <c r="K359" s="64" t="s">
        <v>2300</v>
      </c>
    </row>
    <row r="360" ht="21" customHeight="1" spans="1:11">
      <c r="A360" s="65" t="s">
        <v>2764</v>
      </c>
      <c r="B360" s="66" t="s">
        <v>2765</v>
      </c>
      <c r="C360" s="66"/>
      <c r="D360" s="65" t="s">
        <v>14</v>
      </c>
      <c r="E360" s="65"/>
      <c r="F360" s="65" t="s">
        <v>193</v>
      </c>
      <c r="G360" s="67">
        <v>0.025</v>
      </c>
      <c r="H360" s="67"/>
      <c r="I360" s="70">
        <v>24.95</v>
      </c>
      <c r="J360" s="70"/>
      <c r="K360" s="70">
        <f>TRUNC(TRUNC(G360,8)*I360,2)</f>
        <v>0.62</v>
      </c>
    </row>
    <row r="361" ht="29.1" customHeight="1" spans="1:11">
      <c r="A361" s="65" t="s">
        <v>2766</v>
      </c>
      <c r="B361" s="66" t="s">
        <v>2767</v>
      </c>
      <c r="C361" s="66"/>
      <c r="D361" s="65" t="s">
        <v>14</v>
      </c>
      <c r="E361" s="65"/>
      <c r="F361" s="65" t="s">
        <v>35</v>
      </c>
      <c r="G361" s="67">
        <v>2.118</v>
      </c>
      <c r="H361" s="67"/>
      <c r="I361" s="70">
        <v>0.21</v>
      </c>
      <c r="J361" s="70"/>
      <c r="K361" s="70">
        <f>TRUNC(TRUNC(G361,8)*I361,2)</f>
        <v>0.44</v>
      </c>
    </row>
    <row r="362" ht="15" customHeight="1" spans="1:11">
      <c r="A362" s="2"/>
      <c r="B362" s="2"/>
      <c r="C362" s="2"/>
      <c r="D362" s="2"/>
      <c r="E362" s="2"/>
      <c r="F362" s="2"/>
      <c r="G362" s="68" t="s">
        <v>2424</v>
      </c>
      <c r="H362" s="68"/>
      <c r="I362" s="68"/>
      <c r="J362" s="68"/>
      <c r="K362" s="71">
        <f>SUM(K360:K361)</f>
        <v>1.06</v>
      </c>
    </row>
    <row r="363" ht="15" customHeight="1" spans="1:11">
      <c r="A363" s="63" t="s">
        <v>2389</v>
      </c>
      <c r="B363" s="63"/>
      <c r="C363" s="63"/>
      <c r="D363" s="64" t="s">
        <v>4</v>
      </c>
      <c r="E363" s="64"/>
      <c r="F363" s="64" t="s">
        <v>2297</v>
      </c>
      <c r="G363" s="64" t="s">
        <v>2298</v>
      </c>
      <c r="H363" s="64"/>
      <c r="I363" s="64" t="s">
        <v>2299</v>
      </c>
      <c r="J363" s="64"/>
      <c r="K363" s="64" t="s">
        <v>2300</v>
      </c>
    </row>
    <row r="364" ht="21" customHeight="1" spans="1:11">
      <c r="A364" s="65" t="s">
        <v>2768</v>
      </c>
      <c r="B364" s="66" t="s">
        <v>2769</v>
      </c>
      <c r="C364" s="66"/>
      <c r="D364" s="65" t="s">
        <v>14</v>
      </c>
      <c r="E364" s="65"/>
      <c r="F364" s="65" t="s">
        <v>2392</v>
      </c>
      <c r="G364" s="67">
        <v>0.0136</v>
      </c>
      <c r="H364" s="67"/>
      <c r="I364" s="70">
        <v>23.95</v>
      </c>
      <c r="J364" s="70"/>
      <c r="K364" s="70">
        <f>TRUNC(TRUNC(G364,8)*I364,2)</f>
        <v>0.32</v>
      </c>
    </row>
    <row r="365" ht="15" customHeight="1" spans="1:11">
      <c r="A365" s="65" t="s">
        <v>2770</v>
      </c>
      <c r="B365" s="66" t="s">
        <v>2771</v>
      </c>
      <c r="C365" s="66"/>
      <c r="D365" s="65" t="s">
        <v>14</v>
      </c>
      <c r="E365" s="65"/>
      <c r="F365" s="65" t="s">
        <v>2392</v>
      </c>
      <c r="G365" s="67">
        <v>0.0836</v>
      </c>
      <c r="H365" s="67"/>
      <c r="I365" s="70">
        <v>32.02</v>
      </c>
      <c r="J365" s="70"/>
      <c r="K365" s="70">
        <f>TRUNC(TRUNC(G365,8)*I365,2)</f>
        <v>2.67</v>
      </c>
    </row>
    <row r="366" ht="18" customHeight="1" spans="1:11">
      <c r="A366" s="2"/>
      <c r="B366" s="2"/>
      <c r="C366" s="2"/>
      <c r="D366" s="2"/>
      <c r="E366" s="2"/>
      <c r="F366" s="2"/>
      <c r="G366" s="68" t="s">
        <v>2393</v>
      </c>
      <c r="H366" s="68"/>
      <c r="I366" s="68"/>
      <c r="J366" s="68"/>
      <c r="K366" s="71">
        <f>SUM(K364:K365)</f>
        <v>2.99</v>
      </c>
    </row>
    <row r="367" ht="15" customHeight="1" spans="1:11">
      <c r="A367" s="63" t="s">
        <v>2314</v>
      </c>
      <c r="B367" s="63"/>
      <c r="C367" s="63"/>
      <c r="D367" s="64" t="s">
        <v>4</v>
      </c>
      <c r="E367" s="64"/>
      <c r="F367" s="64" t="s">
        <v>2297</v>
      </c>
      <c r="G367" s="64" t="s">
        <v>2298</v>
      </c>
      <c r="H367" s="64"/>
      <c r="I367" s="64" t="s">
        <v>2299</v>
      </c>
      <c r="J367" s="64"/>
      <c r="K367" s="64" t="s">
        <v>2300</v>
      </c>
    </row>
    <row r="368" ht="21" customHeight="1" spans="1:11">
      <c r="A368" s="65" t="s">
        <v>2777</v>
      </c>
      <c r="B368" s="66" t="s">
        <v>2778</v>
      </c>
      <c r="C368" s="66"/>
      <c r="D368" s="65" t="s">
        <v>14</v>
      </c>
      <c r="E368" s="65"/>
      <c r="F368" s="65" t="s">
        <v>193</v>
      </c>
      <c r="G368" s="67">
        <v>1</v>
      </c>
      <c r="H368" s="67"/>
      <c r="I368" s="70">
        <v>10.66</v>
      </c>
      <c r="J368" s="70"/>
      <c r="K368" s="70">
        <f>TRUNC(TRUNC(G368,8)*I368,2)</f>
        <v>10.66</v>
      </c>
    </row>
    <row r="369" ht="15" customHeight="1" spans="1:11">
      <c r="A369" s="2"/>
      <c r="B369" s="2"/>
      <c r="C369" s="2"/>
      <c r="D369" s="2"/>
      <c r="E369" s="2"/>
      <c r="F369" s="2"/>
      <c r="G369" s="68" t="s">
        <v>2317</v>
      </c>
      <c r="H369" s="68"/>
      <c r="I369" s="68"/>
      <c r="J369" s="68"/>
      <c r="K369" s="71">
        <f>SUM(K368:K368)</f>
        <v>10.66</v>
      </c>
    </row>
    <row r="370" ht="15" customHeight="1" spans="1:11">
      <c r="A370" s="2"/>
      <c r="B370" s="2"/>
      <c r="C370" s="2"/>
      <c r="D370" s="2"/>
      <c r="E370" s="2"/>
      <c r="F370" s="2"/>
      <c r="G370" s="69" t="s">
        <v>2318</v>
      </c>
      <c r="H370" s="69"/>
      <c r="I370" s="69"/>
      <c r="J370" s="69"/>
      <c r="K370" s="72">
        <f>SUM(K362,K366,K369)</f>
        <v>14.71</v>
      </c>
    </row>
    <row r="371" ht="9.95" customHeight="1" spans="1:11">
      <c r="A371" s="2"/>
      <c r="B371" s="2"/>
      <c r="C371" s="2"/>
      <c r="D371" s="2"/>
      <c r="E371" s="2"/>
      <c r="F371" s="2"/>
      <c r="G371" s="61"/>
      <c r="H371" s="61"/>
      <c r="I371" s="61"/>
      <c r="J371" s="61"/>
      <c r="K371" s="61"/>
    </row>
    <row r="372" ht="20.1" customHeight="1" spans="1:11">
      <c r="A372" s="62" t="s">
        <v>4792</v>
      </c>
      <c r="B372" s="62"/>
      <c r="C372" s="62"/>
      <c r="D372" s="62"/>
      <c r="E372" s="62"/>
      <c r="F372" s="62"/>
      <c r="G372" s="62"/>
      <c r="H372" s="62"/>
      <c r="I372" s="62"/>
      <c r="J372" s="62"/>
      <c r="K372" s="62"/>
    </row>
    <row r="373" ht="15" customHeight="1" spans="1:11">
      <c r="A373" s="63" t="s">
        <v>2413</v>
      </c>
      <c r="B373" s="63"/>
      <c r="C373" s="63"/>
      <c r="D373" s="64" t="s">
        <v>4</v>
      </c>
      <c r="E373" s="64"/>
      <c r="F373" s="64" t="s">
        <v>2297</v>
      </c>
      <c r="G373" s="64" t="s">
        <v>2298</v>
      </c>
      <c r="H373" s="64"/>
      <c r="I373" s="64" t="s">
        <v>2299</v>
      </c>
      <c r="J373" s="64"/>
      <c r="K373" s="64" t="s">
        <v>2300</v>
      </c>
    </row>
    <row r="374" ht="21" customHeight="1" spans="1:11">
      <c r="A374" s="65" t="s">
        <v>2764</v>
      </c>
      <c r="B374" s="66" t="s">
        <v>2765</v>
      </c>
      <c r="C374" s="66"/>
      <c r="D374" s="65" t="s">
        <v>14</v>
      </c>
      <c r="E374" s="65"/>
      <c r="F374" s="65" t="s">
        <v>193</v>
      </c>
      <c r="G374" s="67">
        <v>0.011</v>
      </c>
      <c r="H374" s="67"/>
      <c r="I374" s="70">
        <v>24.95</v>
      </c>
      <c r="J374" s="70"/>
      <c r="K374" s="70">
        <f>TRUNC(TRUNC(G374,8)*I374,2)</f>
        <v>0.27</v>
      </c>
    </row>
    <row r="375" ht="29.1" customHeight="1" spans="1:11">
      <c r="A375" s="65" t="s">
        <v>4793</v>
      </c>
      <c r="B375" s="66" t="s">
        <v>4794</v>
      </c>
      <c r="C375" s="66"/>
      <c r="D375" s="65" t="s">
        <v>14</v>
      </c>
      <c r="E375" s="65"/>
      <c r="F375" s="65" t="s">
        <v>41</v>
      </c>
      <c r="G375" s="67">
        <v>0.678</v>
      </c>
      <c r="H375" s="67"/>
      <c r="I375" s="70">
        <v>14.56</v>
      </c>
      <c r="J375" s="70"/>
      <c r="K375" s="70">
        <f>TRUNC(TRUNC(G375,8)*I375,2)</f>
        <v>9.87</v>
      </c>
    </row>
    <row r="376" ht="29.1" customHeight="1" spans="1:11">
      <c r="A376" s="65" t="s">
        <v>2831</v>
      </c>
      <c r="B376" s="66" t="s">
        <v>2832</v>
      </c>
      <c r="C376" s="66"/>
      <c r="D376" s="65" t="s">
        <v>14</v>
      </c>
      <c r="E376" s="65"/>
      <c r="F376" s="65" t="s">
        <v>146</v>
      </c>
      <c r="G376" s="67">
        <v>0.556</v>
      </c>
      <c r="H376" s="67"/>
      <c r="I376" s="70">
        <v>6.12</v>
      </c>
      <c r="J376" s="70"/>
      <c r="K376" s="70">
        <f>TRUNC(TRUNC(G376,8)*I376,2)</f>
        <v>3.4</v>
      </c>
    </row>
    <row r="377" ht="15" customHeight="1" spans="1:11">
      <c r="A377" s="2"/>
      <c r="B377" s="2"/>
      <c r="C377" s="2"/>
      <c r="D377" s="2"/>
      <c r="E377" s="2"/>
      <c r="F377" s="2"/>
      <c r="G377" s="68" t="s">
        <v>2424</v>
      </c>
      <c r="H377" s="68"/>
      <c r="I377" s="68"/>
      <c r="J377" s="68"/>
      <c r="K377" s="71">
        <f>SUM(K374:K376)</f>
        <v>13.54</v>
      </c>
    </row>
    <row r="378" ht="15" customHeight="1" spans="1:11">
      <c r="A378" s="63" t="s">
        <v>2389</v>
      </c>
      <c r="B378" s="63"/>
      <c r="C378" s="63"/>
      <c r="D378" s="64" t="s">
        <v>4</v>
      </c>
      <c r="E378" s="64"/>
      <c r="F378" s="64" t="s">
        <v>2297</v>
      </c>
      <c r="G378" s="64" t="s">
        <v>2298</v>
      </c>
      <c r="H378" s="64"/>
      <c r="I378" s="64" t="s">
        <v>2299</v>
      </c>
      <c r="J378" s="64"/>
      <c r="K378" s="64" t="s">
        <v>2300</v>
      </c>
    </row>
    <row r="379" ht="21" customHeight="1" spans="1:11">
      <c r="A379" s="65" t="s">
        <v>2768</v>
      </c>
      <c r="B379" s="66" t="s">
        <v>2769</v>
      </c>
      <c r="C379" s="66"/>
      <c r="D379" s="65" t="s">
        <v>14</v>
      </c>
      <c r="E379" s="65"/>
      <c r="F379" s="65" t="s">
        <v>2392</v>
      </c>
      <c r="G379" s="67">
        <v>0.013</v>
      </c>
      <c r="H379" s="67"/>
      <c r="I379" s="70">
        <v>23.95</v>
      </c>
      <c r="J379" s="70"/>
      <c r="K379" s="70">
        <f>TRUNC(TRUNC(G379,8)*I379,2)</f>
        <v>0.31</v>
      </c>
    </row>
    <row r="380" ht="15" customHeight="1" spans="1:11">
      <c r="A380" s="65" t="s">
        <v>2770</v>
      </c>
      <c r="B380" s="66" t="s">
        <v>2771</v>
      </c>
      <c r="C380" s="66"/>
      <c r="D380" s="65" t="s">
        <v>14</v>
      </c>
      <c r="E380" s="65"/>
      <c r="F380" s="65" t="s">
        <v>2392</v>
      </c>
      <c r="G380" s="67">
        <v>0.036</v>
      </c>
      <c r="H380" s="67"/>
      <c r="I380" s="70">
        <v>32.02</v>
      </c>
      <c r="J380" s="70"/>
      <c r="K380" s="70">
        <f>TRUNC(TRUNC(G380,8)*I380,2)</f>
        <v>1.15</v>
      </c>
    </row>
    <row r="381" ht="18" customHeight="1" spans="1:11">
      <c r="A381" s="2"/>
      <c r="B381" s="2"/>
      <c r="C381" s="2"/>
      <c r="D381" s="2"/>
      <c r="E381" s="2"/>
      <c r="F381" s="2"/>
      <c r="G381" s="68" t="s">
        <v>2393</v>
      </c>
      <c r="H381" s="68"/>
      <c r="I381" s="68"/>
      <c r="J381" s="68"/>
      <c r="K381" s="71">
        <f>SUM(K379:K380)</f>
        <v>1.46</v>
      </c>
    </row>
    <row r="382" ht="15" customHeight="1" spans="1:11">
      <c r="A382" s="2"/>
      <c r="B382" s="2"/>
      <c r="C382" s="2"/>
      <c r="D382" s="2"/>
      <c r="E382" s="2"/>
      <c r="F382" s="2"/>
      <c r="G382" s="69" t="s">
        <v>2318</v>
      </c>
      <c r="H382" s="69"/>
      <c r="I382" s="69"/>
      <c r="J382" s="69"/>
      <c r="K382" s="72">
        <f>SUM(K377,K381)</f>
        <v>15</v>
      </c>
    </row>
    <row r="383" ht="9.95" customHeight="1" spans="1:11">
      <c r="A383" s="2"/>
      <c r="B383" s="2"/>
      <c r="C383" s="2"/>
      <c r="D383" s="2"/>
      <c r="E383" s="2"/>
      <c r="F383" s="2"/>
      <c r="G383" s="61"/>
      <c r="H383" s="61"/>
      <c r="I383" s="61"/>
      <c r="J383" s="61"/>
      <c r="K383" s="61"/>
    </row>
    <row r="384" ht="20.1" customHeight="1" spans="1:11">
      <c r="A384" s="62" t="s">
        <v>4795</v>
      </c>
      <c r="B384" s="62"/>
      <c r="C384" s="62"/>
      <c r="D384" s="62"/>
      <c r="E384" s="62"/>
      <c r="F384" s="62"/>
      <c r="G384" s="62"/>
      <c r="H384" s="62"/>
      <c r="I384" s="62"/>
      <c r="J384" s="62"/>
      <c r="K384" s="62"/>
    </row>
    <row r="385" ht="15" customHeight="1" spans="1:11">
      <c r="A385" s="63" t="s">
        <v>2413</v>
      </c>
      <c r="B385" s="63"/>
      <c r="C385" s="63"/>
      <c r="D385" s="64" t="s">
        <v>4</v>
      </c>
      <c r="E385" s="64"/>
      <c r="F385" s="64" t="s">
        <v>2297</v>
      </c>
      <c r="G385" s="64" t="s">
        <v>2298</v>
      </c>
      <c r="H385" s="64"/>
      <c r="I385" s="64" t="s">
        <v>2299</v>
      </c>
      <c r="J385" s="64"/>
      <c r="K385" s="64" t="s">
        <v>2300</v>
      </c>
    </row>
    <row r="386" ht="21" customHeight="1" spans="1:11">
      <c r="A386" s="65" t="s">
        <v>2764</v>
      </c>
      <c r="B386" s="66" t="s">
        <v>2765</v>
      </c>
      <c r="C386" s="66"/>
      <c r="D386" s="65" t="s">
        <v>14</v>
      </c>
      <c r="E386" s="65"/>
      <c r="F386" s="65" t="s">
        <v>193</v>
      </c>
      <c r="G386" s="67">
        <v>0.011</v>
      </c>
      <c r="H386" s="67"/>
      <c r="I386" s="70">
        <v>24.95</v>
      </c>
      <c r="J386" s="70"/>
      <c r="K386" s="70">
        <f>TRUNC(TRUNC(G386,8)*I386,2)</f>
        <v>0.27</v>
      </c>
    </row>
    <row r="387" ht="29.1" customHeight="1" spans="1:11">
      <c r="A387" s="65" t="s">
        <v>4796</v>
      </c>
      <c r="B387" s="66" t="s">
        <v>4797</v>
      </c>
      <c r="C387" s="66"/>
      <c r="D387" s="65" t="s">
        <v>14</v>
      </c>
      <c r="E387" s="65"/>
      <c r="F387" s="65" t="s">
        <v>41</v>
      </c>
      <c r="G387" s="67">
        <v>0.555</v>
      </c>
      <c r="H387" s="67"/>
      <c r="I387" s="70">
        <v>18.69</v>
      </c>
      <c r="J387" s="70"/>
      <c r="K387" s="70">
        <f>TRUNC(TRUNC(G387,8)*I387,2)</f>
        <v>10.37</v>
      </c>
    </row>
    <row r="388" ht="29.1" customHeight="1" spans="1:11">
      <c r="A388" s="65" t="s">
        <v>2831</v>
      </c>
      <c r="B388" s="66" t="s">
        <v>2832</v>
      </c>
      <c r="C388" s="66"/>
      <c r="D388" s="65" t="s">
        <v>14</v>
      </c>
      <c r="E388" s="65"/>
      <c r="F388" s="65" t="s">
        <v>146</v>
      </c>
      <c r="G388" s="67">
        <v>0.455</v>
      </c>
      <c r="H388" s="67"/>
      <c r="I388" s="70">
        <v>6.12</v>
      </c>
      <c r="J388" s="70"/>
      <c r="K388" s="70">
        <f>TRUNC(TRUNC(G388,8)*I388,2)</f>
        <v>2.78</v>
      </c>
    </row>
    <row r="389" ht="15" customHeight="1" spans="1:11">
      <c r="A389" s="2"/>
      <c r="B389" s="2"/>
      <c r="C389" s="2"/>
      <c r="D389" s="2"/>
      <c r="E389" s="2"/>
      <c r="F389" s="2"/>
      <c r="G389" s="68" t="s">
        <v>2424</v>
      </c>
      <c r="H389" s="68"/>
      <c r="I389" s="68"/>
      <c r="J389" s="68"/>
      <c r="K389" s="71">
        <f>SUM(K386:K388)</f>
        <v>13.42</v>
      </c>
    </row>
    <row r="390" ht="15" customHeight="1" spans="1:11">
      <c r="A390" s="63" t="s">
        <v>2389</v>
      </c>
      <c r="B390" s="63"/>
      <c r="C390" s="63"/>
      <c r="D390" s="64" t="s">
        <v>4</v>
      </c>
      <c r="E390" s="64"/>
      <c r="F390" s="64" t="s">
        <v>2297</v>
      </c>
      <c r="G390" s="64" t="s">
        <v>2298</v>
      </c>
      <c r="H390" s="64"/>
      <c r="I390" s="64" t="s">
        <v>2299</v>
      </c>
      <c r="J390" s="64"/>
      <c r="K390" s="64" t="s">
        <v>2300</v>
      </c>
    </row>
    <row r="391" ht="21" customHeight="1" spans="1:11">
      <c r="A391" s="65" t="s">
        <v>2768</v>
      </c>
      <c r="B391" s="66" t="s">
        <v>2769</v>
      </c>
      <c r="C391" s="66"/>
      <c r="D391" s="65" t="s">
        <v>14</v>
      </c>
      <c r="E391" s="65"/>
      <c r="F391" s="65" t="s">
        <v>2392</v>
      </c>
      <c r="G391" s="67">
        <v>0.011</v>
      </c>
      <c r="H391" s="67"/>
      <c r="I391" s="70">
        <v>23.95</v>
      </c>
      <c r="J391" s="70"/>
      <c r="K391" s="70">
        <f>TRUNC(TRUNC(G391,8)*I391,2)</f>
        <v>0.26</v>
      </c>
    </row>
    <row r="392" ht="15" customHeight="1" spans="1:11">
      <c r="A392" s="65" t="s">
        <v>2770</v>
      </c>
      <c r="B392" s="66" t="s">
        <v>2771</v>
      </c>
      <c r="C392" s="66"/>
      <c r="D392" s="65" t="s">
        <v>14</v>
      </c>
      <c r="E392" s="65"/>
      <c r="F392" s="65" t="s">
        <v>2392</v>
      </c>
      <c r="G392" s="67">
        <v>0.031</v>
      </c>
      <c r="H392" s="67"/>
      <c r="I392" s="70">
        <v>32.02</v>
      </c>
      <c r="J392" s="70"/>
      <c r="K392" s="70">
        <f>TRUNC(TRUNC(G392,8)*I392,2)</f>
        <v>0.99</v>
      </c>
    </row>
    <row r="393" ht="18" customHeight="1" spans="1:11">
      <c r="A393" s="2"/>
      <c r="B393" s="2"/>
      <c r="C393" s="2"/>
      <c r="D393" s="2"/>
      <c r="E393" s="2"/>
      <c r="F393" s="2"/>
      <c r="G393" s="68" t="s">
        <v>2393</v>
      </c>
      <c r="H393" s="68"/>
      <c r="I393" s="68"/>
      <c r="J393" s="68"/>
      <c r="K393" s="71">
        <f>SUM(K391:K392)</f>
        <v>1.25</v>
      </c>
    </row>
    <row r="394" ht="15" customHeight="1" spans="1:11">
      <c r="A394" s="2"/>
      <c r="B394" s="2"/>
      <c r="C394" s="2"/>
      <c r="D394" s="2"/>
      <c r="E394" s="2"/>
      <c r="F394" s="2"/>
      <c r="G394" s="69" t="s">
        <v>2318</v>
      </c>
      <c r="H394" s="69"/>
      <c r="I394" s="69"/>
      <c r="J394" s="69"/>
      <c r="K394" s="72">
        <f>SUM(K389,K393)</f>
        <v>14.67</v>
      </c>
    </row>
    <row r="395" ht="9.95" customHeight="1" spans="1:11">
      <c r="A395" s="2"/>
      <c r="B395" s="2"/>
      <c r="C395" s="2"/>
      <c r="D395" s="2"/>
      <c r="E395" s="2"/>
      <c r="F395" s="2"/>
      <c r="G395" s="61"/>
      <c r="H395" s="61"/>
      <c r="I395" s="61"/>
      <c r="J395" s="61"/>
      <c r="K395" s="61"/>
    </row>
    <row r="396" ht="20.1" customHeight="1" spans="1:11">
      <c r="A396" s="62" t="s">
        <v>4798</v>
      </c>
      <c r="B396" s="62"/>
      <c r="C396" s="62"/>
      <c r="D396" s="62"/>
      <c r="E396" s="62"/>
      <c r="F396" s="62"/>
      <c r="G396" s="62"/>
      <c r="H396" s="62"/>
      <c r="I396" s="62"/>
      <c r="J396" s="62"/>
      <c r="K396" s="62"/>
    </row>
    <row r="397" ht="15" customHeight="1" spans="1:11">
      <c r="A397" s="63" t="s">
        <v>2413</v>
      </c>
      <c r="B397" s="63"/>
      <c r="C397" s="63"/>
      <c r="D397" s="64" t="s">
        <v>4</v>
      </c>
      <c r="E397" s="64"/>
      <c r="F397" s="64" t="s">
        <v>2297</v>
      </c>
      <c r="G397" s="64" t="s">
        <v>2298</v>
      </c>
      <c r="H397" s="64"/>
      <c r="I397" s="64" t="s">
        <v>2299</v>
      </c>
      <c r="J397" s="64"/>
      <c r="K397" s="64" t="s">
        <v>2300</v>
      </c>
    </row>
    <row r="398" ht="15" customHeight="1" spans="1:11">
      <c r="A398" s="65" t="s">
        <v>3017</v>
      </c>
      <c r="B398" s="66" t="s">
        <v>3018</v>
      </c>
      <c r="C398" s="66"/>
      <c r="D398" s="65" t="s">
        <v>14</v>
      </c>
      <c r="E398" s="65"/>
      <c r="F398" s="65" t="s">
        <v>193</v>
      </c>
      <c r="G398" s="67">
        <v>1</v>
      </c>
      <c r="H398" s="67"/>
      <c r="I398" s="70">
        <v>8.47</v>
      </c>
      <c r="J398" s="70"/>
      <c r="K398" s="70">
        <f>TRUNC(TRUNC(G398,8)*I398,2)</f>
        <v>8.47</v>
      </c>
    </row>
    <row r="399" ht="15" customHeight="1" spans="1:11">
      <c r="A399" s="2"/>
      <c r="B399" s="2"/>
      <c r="C399" s="2"/>
      <c r="D399" s="2"/>
      <c r="E399" s="2"/>
      <c r="F399" s="2"/>
      <c r="G399" s="68" t="s">
        <v>2424</v>
      </c>
      <c r="H399" s="68"/>
      <c r="I399" s="68"/>
      <c r="J399" s="68"/>
      <c r="K399" s="71">
        <f>SUM(K398:K398)</f>
        <v>8.47</v>
      </c>
    </row>
    <row r="400" ht="15" customHeight="1" spans="1:11">
      <c r="A400" s="63" t="s">
        <v>2389</v>
      </c>
      <c r="B400" s="63"/>
      <c r="C400" s="63"/>
      <c r="D400" s="64" t="s">
        <v>4</v>
      </c>
      <c r="E400" s="64"/>
      <c r="F400" s="64" t="s">
        <v>2297</v>
      </c>
      <c r="G400" s="64" t="s">
        <v>2298</v>
      </c>
      <c r="H400" s="64"/>
      <c r="I400" s="64" t="s">
        <v>2299</v>
      </c>
      <c r="J400" s="64"/>
      <c r="K400" s="64" t="s">
        <v>2300</v>
      </c>
    </row>
    <row r="401" ht="21" customHeight="1" spans="1:11">
      <c r="A401" s="65" t="s">
        <v>2768</v>
      </c>
      <c r="B401" s="66" t="s">
        <v>2769</v>
      </c>
      <c r="C401" s="66"/>
      <c r="D401" s="65" t="s">
        <v>14</v>
      </c>
      <c r="E401" s="65"/>
      <c r="F401" s="65" t="s">
        <v>2392</v>
      </c>
      <c r="G401" s="67">
        <v>0.041</v>
      </c>
      <c r="H401" s="67"/>
      <c r="I401" s="70">
        <v>23.95</v>
      </c>
      <c r="J401" s="70"/>
      <c r="K401" s="70">
        <f>TRUNC(TRUNC(G401,8)*I401,2)</f>
        <v>0.98</v>
      </c>
    </row>
    <row r="402" ht="15" customHeight="1" spans="1:11">
      <c r="A402" s="65" t="s">
        <v>2770</v>
      </c>
      <c r="B402" s="66" t="s">
        <v>2771</v>
      </c>
      <c r="C402" s="66"/>
      <c r="D402" s="65" t="s">
        <v>14</v>
      </c>
      <c r="E402" s="65"/>
      <c r="F402" s="65" t="s">
        <v>2392</v>
      </c>
      <c r="G402" s="67">
        <v>0.0615</v>
      </c>
      <c r="H402" s="67"/>
      <c r="I402" s="70">
        <v>32.02</v>
      </c>
      <c r="J402" s="70"/>
      <c r="K402" s="70">
        <f>TRUNC(TRUNC(G402,8)*I402,2)</f>
        <v>1.96</v>
      </c>
    </row>
    <row r="403" ht="18" customHeight="1" spans="1:11">
      <c r="A403" s="2"/>
      <c r="B403" s="2"/>
      <c r="C403" s="2"/>
      <c r="D403" s="2"/>
      <c r="E403" s="2"/>
      <c r="F403" s="2"/>
      <c r="G403" s="68" t="s">
        <v>2393</v>
      </c>
      <c r="H403" s="68"/>
      <c r="I403" s="68"/>
      <c r="J403" s="68"/>
      <c r="K403" s="71">
        <f>SUM(K401:K402)</f>
        <v>2.94</v>
      </c>
    </row>
    <row r="404" ht="15" customHeight="1" spans="1:11">
      <c r="A404" s="2"/>
      <c r="B404" s="2"/>
      <c r="C404" s="2"/>
      <c r="D404" s="2"/>
      <c r="E404" s="2"/>
      <c r="F404" s="2"/>
      <c r="G404" s="69" t="s">
        <v>2318</v>
      </c>
      <c r="H404" s="69"/>
      <c r="I404" s="69"/>
      <c r="J404" s="69"/>
      <c r="K404" s="72">
        <f>SUM(K399,K403)</f>
        <v>11.41</v>
      </c>
    </row>
    <row r="405" ht="9.95" customHeight="1" spans="1:11">
      <c r="A405" s="2"/>
      <c r="B405" s="2"/>
      <c r="C405" s="2"/>
      <c r="D405" s="2"/>
      <c r="E405" s="2"/>
      <c r="F405" s="2"/>
      <c r="G405" s="61"/>
      <c r="H405" s="61"/>
      <c r="I405" s="61"/>
      <c r="J405" s="61"/>
      <c r="K405" s="61"/>
    </row>
    <row r="406" ht="20.1" customHeight="1" spans="1:11">
      <c r="A406" s="62" t="s">
        <v>4799</v>
      </c>
      <c r="B406" s="62"/>
      <c r="C406" s="62"/>
      <c r="D406" s="62"/>
      <c r="E406" s="62"/>
      <c r="F406" s="62"/>
      <c r="G406" s="62"/>
      <c r="H406" s="62"/>
      <c r="I406" s="62"/>
      <c r="J406" s="62"/>
      <c r="K406" s="62"/>
    </row>
    <row r="407" ht="15" customHeight="1" spans="1:11">
      <c r="A407" s="63" t="s">
        <v>2296</v>
      </c>
      <c r="B407" s="63"/>
      <c r="C407" s="63"/>
      <c r="D407" s="64" t="s">
        <v>4</v>
      </c>
      <c r="E407" s="64"/>
      <c r="F407" s="64" t="s">
        <v>2297</v>
      </c>
      <c r="G407" s="64" t="s">
        <v>2298</v>
      </c>
      <c r="H407" s="64"/>
      <c r="I407" s="64" t="s">
        <v>2299</v>
      </c>
      <c r="J407" s="64"/>
      <c r="K407" s="64" t="s">
        <v>2300</v>
      </c>
    </row>
    <row r="408" ht="21" customHeight="1" spans="1:11">
      <c r="A408" s="65" t="s">
        <v>4705</v>
      </c>
      <c r="B408" s="66" t="s">
        <v>4706</v>
      </c>
      <c r="C408" s="66"/>
      <c r="D408" s="65" t="s">
        <v>14</v>
      </c>
      <c r="E408" s="65"/>
      <c r="F408" s="65" t="s">
        <v>2392</v>
      </c>
      <c r="G408" s="67">
        <v>1</v>
      </c>
      <c r="H408" s="67"/>
      <c r="I408" s="70">
        <v>4.56</v>
      </c>
      <c r="J408" s="70"/>
      <c r="K408" s="70">
        <f t="shared" ref="K408:K413" si="4">TRUNC(TRUNC(G408,8)*I408,2)</f>
        <v>4.56</v>
      </c>
    </row>
    <row r="409" ht="21" customHeight="1" spans="1:11">
      <c r="A409" s="65" t="s">
        <v>4800</v>
      </c>
      <c r="B409" s="66" t="s">
        <v>4801</v>
      </c>
      <c r="C409" s="66"/>
      <c r="D409" s="65" t="s">
        <v>14</v>
      </c>
      <c r="E409" s="65"/>
      <c r="F409" s="65" t="s">
        <v>2392</v>
      </c>
      <c r="G409" s="67">
        <v>1</v>
      </c>
      <c r="H409" s="67"/>
      <c r="I409" s="70">
        <v>0.86</v>
      </c>
      <c r="J409" s="70"/>
      <c r="K409" s="70">
        <f t="shared" si="4"/>
        <v>0.86</v>
      </c>
    </row>
    <row r="410" ht="21" customHeight="1" spans="1:11">
      <c r="A410" s="65" t="s">
        <v>4709</v>
      </c>
      <c r="B410" s="66" t="s">
        <v>4710</v>
      </c>
      <c r="C410" s="66"/>
      <c r="D410" s="65" t="s">
        <v>14</v>
      </c>
      <c r="E410" s="65"/>
      <c r="F410" s="65" t="s">
        <v>2392</v>
      </c>
      <c r="G410" s="67">
        <v>1</v>
      </c>
      <c r="H410" s="67"/>
      <c r="I410" s="70">
        <v>1.34</v>
      </c>
      <c r="J410" s="70"/>
      <c r="K410" s="70">
        <f t="shared" si="4"/>
        <v>1.34</v>
      </c>
    </row>
    <row r="411" ht="29.1" customHeight="1" spans="1:11">
      <c r="A411" s="65" t="s">
        <v>4802</v>
      </c>
      <c r="B411" s="66" t="s">
        <v>4803</v>
      </c>
      <c r="C411" s="66"/>
      <c r="D411" s="65" t="s">
        <v>14</v>
      </c>
      <c r="E411" s="65"/>
      <c r="F411" s="65" t="s">
        <v>2392</v>
      </c>
      <c r="G411" s="67">
        <v>1</v>
      </c>
      <c r="H411" s="67"/>
      <c r="I411" s="70">
        <v>0.01</v>
      </c>
      <c r="J411" s="70"/>
      <c r="K411" s="70">
        <f t="shared" si="4"/>
        <v>0.01</v>
      </c>
    </row>
    <row r="412" ht="21" customHeight="1" spans="1:11">
      <c r="A412" s="65" t="s">
        <v>4713</v>
      </c>
      <c r="B412" s="66" t="s">
        <v>4714</v>
      </c>
      <c r="C412" s="66"/>
      <c r="D412" s="65" t="s">
        <v>14</v>
      </c>
      <c r="E412" s="65"/>
      <c r="F412" s="65" t="s">
        <v>2392</v>
      </c>
      <c r="G412" s="67">
        <v>1</v>
      </c>
      <c r="H412" s="67"/>
      <c r="I412" s="70">
        <v>0.04</v>
      </c>
      <c r="J412" s="70"/>
      <c r="K412" s="70">
        <f t="shared" si="4"/>
        <v>0.04</v>
      </c>
    </row>
    <row r="413" ht="21" customHeight="1" spans="1:11">
      <c r="A413" s="65" t="s">
        <v>4715</v>
      </c>
      <c r="B413" s="66" t="s">
        <v>4716</v>
      </c>
      <c r="C413" s="66"/>
      <c r="D413" s="65" t="s">
        <v>14</v>
      </c>
      <c r="E413" s="65"/>
      <c r="F413" s="65" t="s">
        <v>2392</v>
      </c>
      <c r="G413" s="67">
        <v>1</v>
      </c>
      <c r="H413" s="67"/>
      <c r="I413" s="70">
        <v>0.8</v>
      </c>
      <c r="J413" s="70"/>
      <c r="K413" s="70">
        <f t="shared" si="4"/>
        <v>0.8</v>
      </c>
    </row>
    <row r="414" ht="15" customHeight="1" spans="1:11">
      <c r="A414" s="2"/>
      <c r="B414" s="2"/>
      <c r="C414" s="2"/>
      <c r="D414" s="2"/>
      <c r="E414" s="2"/>
      <c r="F414" s="2"/>
      <c r="G414" s="68" t="s">
        <v>2309</v>
      </c>
      <c r="H414" s="68"/>
      <c r="I414" s="68"/>
      <c r="J414" s="68"/>
      <c r="K414" s="71">
        <f>SUM(K408:K413)</f>
        <v>7.61</v>
      </c>
    </row>
    <row r="415" ht="15" customHeight="1" spans="1:11">
      <c r="A415" s="63" t="s">
        <v>2310</v>
      </c>
      <c r="B415" s="63"/>
      <c r="C415" s="63"/>
      <c r="D415" s="64" t="s">
        <v>4</v>
      </c>
      <c r="E415" s="64"/>
      <c r="F415" s="64" t="s">
        <v>2297</v>
      </c>
      <c r="G415" s="64" t="s">
        <v>2298</v>
      </c>
      <c r="H415" s="64"/>
      <c r="I415" s="64" t="s">
        <v>2299</v>
      </c>
      <c r="J415" s="64"/>
      <c r="K415" s="64" t="s">
        <v>2300</v>
      </c>
    </row>
    <row r="416" ht="15" customHeight="1" spans="1:11">
      <c r="A416" s="65" t="s">
        <v>4804</v>
      </c>
      <c r="B416" s="66" t="s">
        <v>4805</v>
      </c>
      <c r="C416" s="66"/>
      <c r="D416" s="65" t="s">
        <v>14</v>
      </c>
      <c r="E416" s="65"/>
      <c r="F416" s="65" t="s">
        <v>2392</v>
      </c>
      <c r="G416" s="67">
        <v>1</v>
      </c>
      <c r="H416" s="67"/>
      <c r="I416" s="70">
        <v>19.28</v>
      </c>
      <c r="J416" s="70"/>
      <c r="K416" s="70">
        <f>TRUNC(TRUNC(G416,8)*I416,2)</f>
        <v>19.28</v>
      </c>
    </row>
    <row r="417" ht="15" customHeight="1" spans="1:11">
      <c r="A417" s="2"/>
      <c r="B417" s="2"/>
      <c r="C417" s="2"/>
      <c r="D417" s="2"/>
      <c r="E417" s="2"/>
      <c r="F417" s="2"/>
      <c r="G417" s="68" t="s">
        <v>2313</v>
      </c>
      <c r="H417" s="68"/>
      <c r="I417" s="68"/>
      <c r="J417" s="68"/>
      <c r="K417" s="71">
        <f>SUM(K416:K416)</f>
        <v>19.28</v>
      </c>
    </row>
    <row r="418" ht="15" customHeight="1" spans="1:11">
      <c r="A418" s="63" t="s">
        <v>2314</v>
      </c>
      <c r="B418" s="63"/>
      <c r="C418" s="63"/>
      <c r="D418" s="64" t="s">
        <v>4</v>
      </c>
      <c r="E418" s="64"/>
      <c r="F418" s="64" t="s">
        <v>2297</v>
      </c>
      <c r="G418" s="64" t="s">
        <v>2298</v>
      </c>
      <c r="H418" s="64"/>
      <c r="I418" s="64" t="s">
        <v>2299</v>
      </c>
      <c r="J418" s="64"/>
      <c r="K418" s="64" t="s">
        <v>2300</v>
      </c>
    </row>
    <row r="419" ht="21" customHeight="1" spans="1:11">
      <c r="A419" s="65" t="s">
        <v>4806</v>
      </c>
      <c r="B419" s="66" t="s">
        <v>4807</v>
      </c>
      <c r="C419" s="66"/>
      <c r="D419" s="65" t="s">
        <v>14</v>
      </c>
      <c r="E419" s="65"/>
      <c r="F419" s="65" t="s">
        <v>2392</v>
      </c>
      <c r="G419" s="67">
        <v>1</v>
      </c>
      <c r="H419" s="67"/>
      <c r="I419" s="70">
        <v>0.32</v>
      </c>
      <c r="J419" s="70"/>
      <c r="K419" s="70">
        <f>TRUNC(TRUNC(G419,8)*I419,2)</f>
        <v>0.32</v>
      </c>
    </row>
    <row r="420" ht="15" customHeight="1" spans="1:11">
      <c r="A420" s="2"/>
      <c r="B420" s="2"/>
      <c r="C420" s="2"/>
      <c r="D420" s="2"/>
      <c r="E420" s="2"/>
      <c r="F420" s="2"/>
      <c r="G420" s="68" t="s">
        <v>2317</v>
      </c>
      <c r="H420" s="68"/>
      <c r="I420" s="68"/>
      <c r="J420" s="68"/>
      <c r="K420" s="71">
        <f>SUM(K419:K419)</f>
        <v>0.32</v>
      </c>
    </row>
    <row r="421" ht="15" customHeight="1" spans="1:11">
      <c r="A421" s="2"/>
      <c r="B421" s="2"/>
      <c r="C421" s="2"/>
      <c r="D421" s="2"/>
      <c r="E421" s="2"/>
      <c r="F421" s="2"/>
      <c r="G421" s="69" t="s">
        <v>2318</v>
      </c>
      <c r="H421" s="69"/>
      <c r="I421" s="69"/>
      <c r="J421" s="69"/>
      <c r="K421" s="72">
        <f>SUM(K414,K417,K420)</f>
        <v>27.21</v>
      </c>
    </row>
    <row r="422" ht="9.95" customHeight="1" spans="1:11">
      <c r="A422" s="2"/>
      <c r="B422" s="2"/>
      <c r="C422" s="2"/>
      <c r="D422" s="2"/>
      <c r="E422" s="2"/>
      <c r="F422" s="2"/>
      <c r="G422" s="61"/>
      <c r="H422" s="61"/>
      <c r="I422" s="61"/>
      <c r="J422" s="61"/>
      <c r="K422" s="61"/>
    </row>
    <row r="423" ht="20.1" customHeight="1" spans="1:11">
      <c r="A423" s="62" t="s">
        <v>4808</v>
      </c>
      <c r="B423" s="62"/>
      <c r="C423" s="62"/>
      <c r="D423" s="62"/>
      <c r="E423" s="62"/>
      <c r="F423" s="62"/>
      <c r="G423" s="62"/>
      <c r="H423" s="62"/>
      <c r="I423" s="62"/>
      <c r="J423" s="62"/>
      <c r="K423" s="62"/>
    </row>
    <row r="424" ht="15" customHeight="1" spans="1:11">
      <c r="A424" s="63" t="s">
        <v>2296</v>
      </c>
      <c r="B424" s="63"/>
      <c r="C424" s="63"/>
      <c r="D424" s="64" t="s">
        <v>4</v>
      </c>
      <c r="E424" s="64"/>
      <c r="F424" s="64" t="s">
        <v>2297</v>
      </c>
      <c r="G424" s="64" t="s">
        <v>2298</v>
      </c>
      <c r="H424" s="64"/>
      <c r="I424" s="64" t="s">
        <v>2299</v>
      </c>
      <c r="J424" s="64"/>
      <c r="K424" s="64" t="s">
        <v>2300</v>
      </c>
    </row>
    <row r="425" ht="21" customHeight="1" spans="1:11">
      <c r="A425" s="65" t="s">
        <v>4705</v>
      </c>
      <c r="B425" s="66" t="s">
        <v>4706</v>
      </c>
      <c r="C425" s="66"/>
      <c r="D425" s="65" t="s">
        <v>14</v>
      </c>
      <c r="E425" s="65"/>
      <c r="F425" s="65" t="s">
        <v>2392</v>
      </c>
      <c r="G425" s="67">
        <v>1</v>
      </c>
      <c r="H425" s="67"/>
      <c r="I425" s="70">
        <v>4.56</v>
      </c>
      <c r="J425" s="70"/>
      <c r="K425" s="70">
        <f t="shared" ref="K425:K430" si="5">TRUNC(TRUNC(G425,8)*I425,2)</f>
        <v>4.56</v>
      </c>
    </row>
    <row r="426" ht="21" customHeight="1" spans="1:11">
      <c r="A426" s="65" t="s">
        <v>4809</v>
      </c>
      <c r="B426" s="66" t="s">
        <v>4810</v>
      </c>
      <c r="C426" s="66"/>
      <c r="D426" s="65" t="s">
        <v>14</v>
      </c>
      <c r="E426" s="65"/>
      <c r="F426" s="65" t="s">
        <v>2392</v>
      </c>
      <c r="G426" s="67">
        <v>1</v>
      </c>
      <c r="H426" s="67"/>
      <c r="I426" s="70">
        <v>1.2</v>
      </c>
      <c r="J426" s="70"/>
      <c r="K426" s="70">
        <f t="shared" si="5"/>
        <v>1.2</v>
      </c>
    </row>
    <row r="427" ht="21" customHeight="1" spans="1:11">
      <c r="A427" s="65" t="s">
        <v>4709</v>
      </c>
      <c r="B427" s="66" t="s">
        <v>4710</v>
      </c>
      <c r="C427" s="66"/>
      <c r="D427" s="65" t="s">
        <v>14</v>
      </c>
      <c r="E427" s="65"/>
      <c r="F427" s="65" t="s">
        <v>2392</v>
      </c>
      <c r="G427" s="67">
        <v>1</v>
      </c>
      <c r="H427" s="67"/>
      <c r="I427" s="70">
        <v>1.34</v>
      </c>
      <c r="J427" s="70"/>
      <c r="K427" s="70">
        <f t="shared" si="5"/>
        <v>1.34</v>
      </c>
    </row>
    <row r="428" ht="21" customHeight="1" spans="1:11">
      <c r="A428" s="65" t="s">
        <v>4811</v>
      </c>
      <c r="B428" s="66" t="s">
        <v>4812</v>
      </c>
      <c r="C428" s="66"/>
      <c r="D428" s="65" t="s">
        <v>14</v>
      </c>
      <c r="E428" s="65"/>
      <c r="F428" s="65" t="s">
        <v>2392</v>
      </c>
      <c r="G428" s="67">
        <v>1</v>
      </c>
      <c r="H428" s="67"/>
      <c r="I428" s="70">
        <v>0.85</v>
      </c>
      <c r="J428" s="70"/>
      <c r="K428" s="70">
        <f t="shared" si="5"/>
        <v>0.85</v>
      </c>
    </row>
    <row r="429" ht="21" customHeight="1" spans="1:11">
      <c r="A429" s="65" t="s">
        <v>4713</v>
      </c>
      <c r="B429" s="66" t="s">
        <v>4714</v>
      </c>
      <c r="C429" s="66"/>
      <c r="D429" s="65" t="s">
        <v>14</v>
      </c>
      <c r="E429" s="65"/>
      <c r="F429" s="65" t="s">
        <v>2392</v>
      </c>
      <c r="G429" s="67">
        <v>1</v>
      </c>
      <c r="H429" s="67"/>
      <c r="I429" s="70">
        <v>0.04</v>
      </c>
      <c r="J429" s="70"/>
      <c r="K429" s="70">
        <f t="shared" si="5"/>
        <v>0.04</v>
      </c>
    </row>
    <row r="430" ht="21" customHeight="1" spans="1:11">
      <c r="A430" s="65" t="s">
        <v>4715</v>
      </c>
      <c r="B430" s="66" t="s">
        <v>4716</v>
      </c>
      <c r="C430" s="66"/>
      <c r="D430" s="65" t="s">
        <v>14</v>
      </c>
      <c r="E430" s="65"/>
      <c r="F430" s="65" t="s">
        <v>2392</v>
      </c>
      <c r="G430" s="67">
        <v>1</v>
      </c>
      <c r="H430" s="67"/>
      <c r="I430" s="70">
        <v>0.8</v>
      </c>
      <c r="J430" s="70"/>
      <c r="K430" s="70">
        <f t="shared" si="5"/>
        <v>0.8</v>
      </c>
    </row>
    <row r="431" ht="15" customHeight="1" spans="1:11">
      <c r="A431" s="2"/>
      <c r="B431" s="2"/>
      <c r="C431" s="2"/>
      <c r="D431" s="2"/>
      <c r="E431" s="2"/>
      <c r="F431" s="2"/>
      <c r="G431" s="68" t="s">
        <v>2309</v>
      </c>
      <c r="H431" s="68"/>
      <c r="I431" s="68"/>
      <c r="J431" s="68"/>
      <c r="K431" s="71">
        <f>SUM(K425:K430)</f>
        <v>8.79</v>
      </c>
    </row>
    <row r="432" ht="15" customHeight="1" spans="1:11">
      <c r="A432" s="63" t="s">
        <v>2310</v>
      </c>
      <c r="B432" s="63"/>
      <c r="C432" s="63"/>
      <c r="D432" s="64" t="s">
        <v>4</v>
      </c>
      <c r="E432" s="64"/>
      <c r="F432" s="64" t="s">
        <v>2297</v>
      </c>
      <c r="G432" s="64" t="s">
        <v>2298</v>
      </c>
      <c r="H432" s="64"/>
      <c r="I432" s="64" t="s">
        <v>2299</v>
      </c>
      <c r="J432" s="64"/>
      <c r="K432" s="64" t="s">
        <v>2300</v>
      </c>
    </row>
    <row r="433" ht="15" customHeight="1" spans="1:11">
      <c r="A433" s="65" t="s">
        <v>4813</v>
      </c>
      <c r="B433" s="66" t="s">
        <v>4814</v>
      </c>
      <c r="C433" s="66"/>
      <c r="D433" s="65" t="s">
        <v>14</v>
      </c>
      <c r="E433" s="65"/>
      <c r="F433" s="65" t="s">
        <v>2392</v>
      </c>
      <c r="G433" s="67">
        <v>1</v>
      </c>
      <c r="H433" s="67"/>
      <c r="I433" s="70">
        <v>14.96</v>
      </c>
      <c r="J433" s="70"/>
      <c r="K433" s="70">
        <f>TRUNC(TRUNC(G433,8)*I433,2)</f>
        <v>14.96</v>
      </c>
    </row>
    <row r="434" ht="15" customHeight="1" spans="1:11">
      <c r="A434" s="2"/>
      <c r="B434" s="2"/>
      <c r="C434" s="2"/>
      <c r="D434" s="2"/>
      <c r="E434" s="2"/>
      <c r="F434" s="2"/>
      <c r="G434" s="68" t="s">
        <v>2313</v>
      </c>
      <c r="H434" s="68"/>
      <c r="I434" s="68"/>
      <c r="J434" s="68"/>
      <c r="K434" s="71">
        <f>SUM(K433:K433)</f>
        <v>14.96</v>
      </c>
    </row>
    <row r="435" ht="15" customHeight="1" spans="1:11">
      <c r="A435" s="63" t="s">
        <v>2314</v>
      </c>
      <c r="B435" s="63"/>
      <c r="C435" s="63"/>
      <c r="D435" s="64" t="s">
        <v>4</v>
      </c>
      <c r="E435" s="64"/>
      <c r="F435" s="64" t="s">
        <v>2297</v>
      </c>
      <c r="G435" s="64" t="s">
        <v>2298</v>
      </c>
      <c r="H435" s="64"/>
      <c r="I435" s="64" t="s">
        <v>2299</v>
      </c>
      <c r="J435" s="64"/>
      <c r="K435" s="64" t="s">
        <v>2300</v>
      </c>
    </row>
    <row r="436" ht="21" customHeight="1" spans="1:11">
      <c r="A436" s="65" t="s">
        <v>4815</v>
      </c>
      <c r="B436" s="66" t="s">
        <v>4816</v>
      </c>
      <c r="C436" s="66"/>
      <c r="D436" s="65" t="s">
        <v>14</v>
      </c>
      <c r="E436" s="65"/>
      <c r="F436" s="65" t="s">
        <v>2392</v>
      </c>
      <c r="G436" s="67">
        <v>1</v>
      </c>
      <c r="H436" s="67"/>
      <c r="I436" s="70">
        <v>0.64</v>
      </c>
      <c r="J436" s="70"/>
      <c r="K436" s="70">
        <f>TRUNC(TRUNC(G436,8)*I436,2)</f>
        <v>0.64</v>
      </c>
    </row>
    <row r="437" ht="15" customHeight="1" spans="1:11">
      <c r="A437" s="2"/>
      <c r="B437" s="2"/>
      <c r="C437" s="2"/>
      <c r="D437" s="2"/>
      <c r="E437" s="2"/>
      <c r="F437" s="2"/>
      <c r="G437" s="68" t="s">
        <v>2317</v>
      </c>
      <c r="H437" s="68"/>
      <c r="I437" s="68"/>
      <c r="J437" s="68"/>
      <c r="K437" s="71">
        <f>SUM(K436:K436)</f>
        <v>0.64</v>
      </c>
    </row>
    <row r="438" ht="15" customHeight="1" spans="1:11">
      <c r="A438" s="2"/>
      <c r="B438" s="2"/>
      <c r="C438" s="2"/>
      <c r="D438" s="2"/>
      <c r="E438" s="2"/>
      <c r="F438" s="2"/>
      <c r="G438" s="69" t="s">
        <v>2318</v>
      </c>
      <c r="H438" s="69"/>
      <c r="I438" s="69"/>
      <c r="J438" s="69"/>
      <c r="K438" s="72">
        <f>SUM(K431,K434,K437)</f>
        <v>24.39</v>
      </c>
    </row>
    <row r="439" ht="9.95" customHeight="1" spans="1:11">
      <c r="A439" s="2"/>
      <c r="B439" s="2"/>
      <c r="C439" s="2"/>
      <c r="D439" s="2"/>
      <c r="E439" s="2"/>
      <c r="F439" s="2"/>
      <c r="G439" s="61"/>
      <c r="H439" s="61"/>
      <c r="I439" s="61"/>
      <c r="J439" s="61"/>
      <c r="K439" s="61"/>
    </row>
    <row r="440" ht="20.1" customHeight="1" spans="1:11">
      <c r="A440" s="62" t="s">
        <v>4817</v>
      </c>
      <c r="B440" s="62"/>
      <c r="C440" s="62"/>
      <c r="D440" s="62"/>
      <c r="E440" s="62"/>
      <c r="F440" s="62"/>
      <c r="G440" s="62"/>
      <c r="H440" s="62"/>
      <c r="I440" s="62"/>
      <c r="J440" s="62"/>
      <c r="K440" s="62"/>
    </row>
    <row r="441" ht="15" customHeight="1" spans="1:11">
      <c r="A441" s="63" t="s">
        <v>2296</v>
      </c>
      <c r="B441" s="63"/>
      <c r="C441" s="63"/>
      <c r="D441" s="64" t="s">
        <v>4</v>
      </c>
      <c r="E441" s="64"/>
      <c r="F441" s="64" t="s">
        <v>2297</v>
      </c>
      <c r="G441" s="64" t="s">
        <v>2298</v>
      </c>
      <c r="H441" s="64"/>
      <c r="I441" s="64" t="s">
        <v>2299</v>
      </c>
      <c r="J441" s="64"/>
      <c r="K441" s="64" t="s">
        <v>2300</v>
      </c>
    </row>
    <row r="442" ht="21" customHeight="1" spans="1:11">
      <c r="A442" s="65" t="s">
        <v>4705</v>
      </c>
      <c r="B442" s="66" t="s">
        <v>4706</v>
      </c>
      <c r="C442" s="66"/>
      <c r="D442" s="65" t="s">
        <v>14</v>
      </c>
      <c r="E442" s="65"/>
      <c r="F442" s="65" t="s">
        <v>2392</v>
      </c>
      <c r="G442" s="67">
        <v>1</v>
      </c>
      <c r="H442" s="67"/>
      <c r="I442" s="70">
        <v>4.56</v>
      </c>
      <c r="J442" s="70"/>
      <c r="K442" s="70">
        <f t="shared" ref="K442:K447" si="6">TRUNC(TRUNC(G442,8)*I442,2)</f>
        <v>4.56</v>
      </c>
    </row>
    <row r="443" ht="21" customHeight="1" spans="1:11">
      <c r="A443" s="65" t="s">
        <v>4818</v>
      </c>
      <c r="B443" s="66" t="s">
        <v>4819</v>
      </c>
      <c r="C443" s="66"/>
      <c r="D443" s="65" t="s">
        <v>14</v>
      </c>
      <c r="E443" s="65"/>
      <c r="F443" s="65" t="s">
        <v>2392</v>
      </c>
      <c r="G443" s="67">
        <v>1</v>
      </c>
      <c r="H443" s="67"/>
      <c r="I443" s="70">
        <v>1.06</v>
      </c>
      <c r="J443" s="70"/>
      <c r="K443" s="70">
        <f t="shared" si="6"/>
        <v>1.06</v>
      </c>
    </row>
    <row r="444" ht="21" customHeight="1" spans="1:11">
      <c r="A444" s="65" t="s">
        <v>4709</v>
      </c>
      <c r="B444" s="66" t="s">
        <v>4710</v>
      </c>
      <c r="C444" s="66"/>
      <c r="D444" s="65" t="s">
        <v>14</v>
      </c>
      <c r="E444" s="65"/>
      <c r="F444" s="65" t="s">
        <v>2392</v>
      </c>
      <c r="G444" s="67">
        <v>1</v>
      </c>
      <c r="H444" s="67"/>
      <c r="I444" s="70">
        <v>1.34</v>
      </c>
      <c r="J444" s="70"/>
      <c r="K444" s="70">
        <f t="shared" si="6"/>
        <v>1.34</v>
      </c>
    </row>
    <row r="445" ht="21" customHeight="1" spans="1:11">
      <c r="A445" s="65" t="s">
        <v>4820</v>
      </c>
      <c r="B445" s="66" t="s">
        <v>4821</v>
      </c>
      <c r="C445" s="66"/>
      <c r="D445" s="65" t="s">
        <v>14</v>
      </c>
      <c r="E445" s="65"/>
      <c r="F445" s="65" t="s">
        <v>2392</v>
      </c>
      <c r="G445" s="67">
        <v>1</v>
      </c>
      <c r="H445" s="67"/>
      <c r="I445" s="70">
        <v>0.31</v>
      </c>
      <c r="J445" s="70"/>
      <c r="K445" s="70">
        <f t="shared" si="6"/>
        <v>0.31</v>
      </c>
    </row>
    <row r="446" ht="21" customHeight="1" spans="1:11">
      <c r="A446" s="65" t="s">
        <v>4713</v>
      </c>
      <c r="B446" s="66" t="s">
        <v>4714</v>
      </c>
      <c r="C446" s="66"/>
      <c r="D446" s="65" t="s">
        <v>14</v>
      </c>
      <c r="E446" s="65"/>
      <c r="F446" s="65" t="s">
        <v>2392</v>
      </c>
      <c r="G446" s="67">
        <v>1</v>
      </c>
      <c r="H446" s="67"/>
      <c r="I446" s="70">
        <v>0.04</v>
      </c>
      <c r="J446" s="70"/>
      <c r="K446" s="70">
        <f t="shared" si="6"/>
        <v>0.04</v>
      </c>
    </row>
    <row r="447" ht="21" customHeight="1" spans="1:11">
      <c r="A447" s="65" t="s">
        <v>4715</v>
      </c>
      <c r="B447" s="66" t="s">
        <v>4716</v>
      </c>
      <c r="C447" s="66"/>
      <c r="D447" s="65" t="s">
        <v>14</v>
      </c>
      <c r="E447" s="65"/>
      <c r="F447" s="65" t="s">
        <v>2392</v>
      </c>
      <c r="G447" s="67">
        <v>1</v>
      </c>
      <c r="H447" s="67"/>
      <c r="I447" s="70">
        <v>0.8</v>
      </c>
      <c r="J447" s="70"/>
      <c r="K447" s="70">
        <f t="shared" si="6"/>
        <v>0.8</v>
      </c>
    </row>
    <row r="448" ht="15" customHeight="1" spans="1:11">
      <c r="A448" s="2"/>
      <c r="B448" s="2"/>
      <c r="C448" s="2"/>
      <c r="D448" s="2"/>
      <c r="E448" s="2"/>
      <c r="F448" s="2"/>
      <c r="G448" s="68" t="s">
        <v>2309</v>
      </c>
      <c r="H448" s="68"/>
      <c r="I448" s="68"/>
      <c r="J448" s="68"/>
      <c r="K448" s="71">
        <f>SUM(K442:K447)</f>
        <v>8.11</v>
      </c>
    </row>
    <row r="449" ht="15" customHeight="1" spans="1:11">
      <c r="A449" s="63" t="s">
        <v>2310</v>
      </c>
      <c r="B449" s="63"/>
      <c r="C449" s="63"/>
      <c r="D449" s="64" t="s">
        <v>4</v>
      </c>
      <c r="E449" s="64"/>
      <c r="F449" s="64" t="s">
        <v>2297</v>
      </c>
      <c r="G449" s="64" t="s">
        <v>2298</v>
      </c>
      <c r="H449" s="64"/>
      <c r="I449" s="64" t="s">
        <v>2299</v>
      </c>
      <c r="J449" s="64"/>
      <c r="K449" s="64" t="s">
        <v>2300</v>
      </c>
    </row>
    <row r="450" ht="21" customHeight="1" spans="1:11">
      <c r="A450" s="65" t="s">
        <v>4822</v>
      </c>
      <c r="B450" s="66" t="s">
        <v>4823</v>
      </c>
      <c r="C450" s="66"/>
      <c r="D450" s="65" t="s">
        <v>14</v>
      </c>
      <c r="E450" s="65"/>
      <c r="F450" s="65" t="s">
        <v>2392</v>
      </c>
      <c r="G450" s="67">
        <v>1</v>
      </c>
      <c r="H450" s="67"/>
      <c r="I450" s="70">
        <v>14.96</v>
      </c>
      <c r="J450" s="70"/>
      <c r="K450" s="70">
        <f>TRUNC(TRUNC(G450,8)*I450,2)</f>
        <v>14.96</v>
      </c>
    </row>
    <row r="451" ht="15" customHeight="1" spans="1:11">
      <c r="A451" s="2"/>
      <c r="B451" s="2"/>
      <c r="C451" s="2"/>
      <c r="D451" s="2"/>
      <c r="E451" s="2"/>
      <c r="F451" s="2"/>
      <c r="G451" s="68" t="s">
        <v>2313</v>
      </c>
      <c r="H451" s="68"/>
      <c r="I451" s="68"/>
      <c r="J451" s="68"/>
      <c r="K451" s="71">
        <f>SUM(K450:K450)</f>
        <v>14.96</v>
      </c>
    </row>
    <row r="452" ht="15" customHeight="1" spans="1:11">
      <c r="A452" s="63" t="s">
        <v>2314</v>
      </c>
      <c r="B452" s="63"/>
      <c r="C452" s="63"/>
      <c r="D452" s="64" t="s">
        <v>4</v>
      </c>
      <c r="E452" s="64"/>
      <c r="F452" s="64" t="s">
        <v>2297</v>
      </c>
      <c r="G452" s="64" t="s">
        <v>2298</v>
      </c>
      <c r="H452" s="64"/>
      <c r="I452" s="64" t="s">
        <v>2299</v>
      </c>
      <c r="J452" s="64"/>
      <c r="K452" s="64" t="s">
        <v>2300</v>
      </c>
    </row>
    <row r="453" ht="29.1" customHeight="1" spans="1:11">
      <c r="A453" s="65" t="s">
        <v>4824</v>
      </c>
      <c r="B453" s="66" t="s">
        <v>4825</v>
      </c>
      <c r="C453" s="66"/>
      <c r="D453" s="65" t="s">
        <v>14</v>
      </c>
      <c r="E453" s="65"/>
      <c r="F453" s="65" t="s">
        <v>2392</v>
      </c>
      <c r="G453" s="67">
        <v>1</v>
      </c>
      <c r="H453" s="67"/>
      <c r="I453" s="70">
        <v>0.3</v>
      </c>
      <c r="J453" s="70"/>
      <c r="K453" s="70">
        <f>TRUNC(TRUNC(G453,8)*I453,2)</f>
        <v>0.3</v>
      </c>
    </row>
    <row r="454" ht="15" customHeight="1" spans="1:11">
      <c r="A454" s="2"/>
      <c r="B454" s="2"/>
      <c r="C454" s="2"/>
      <c r="D454" s="2"/>
      <c r="E454" s="2"/>
      <c r="F454" s="2"/>
      <c r="G454" s="68" t="s">
        <v>2317</v>
      </c>
      <c r="H454" s="68"/>
      <c r="I454" s="68"/>
      <c r="J454" s="68"/>
      <c r="K454" s="71">
        <f>SUM(K453:K453)</f>
        <v>0.3</v>
      </c>
    </row>
    <row r="455" ht="15" customHeight="1" spans="1:11">
      <c r="A455" s="2"/>
      <c r="B455" s="2"/>
      <c r="C455" s="2"/>
      <c r="D455" s="2"/>
      <c r="E455" s="2"/>
      <c r="F455" s="2"/>
      <c r="G455" s="69" t="s">
        <v>2318</v>
      </c>
      <c r="H455" s="69"/>
      <c r="I455" s="69"/>
      <c r="J455" s="69"/>
      <c r="K455" s="72">
        <f>SUM(K448,K451,K454)</f>
        <v>23.37</v>
      </c>
    </row>
    <row r="456" ht="9.95" customHeight="1" spans="1:11">
      <c r="A456" s="2"/>
      <c r="B456" s="2"/>
      <c r="C456" s="2"/>
      <c r="D456" s="2"/>
      <c r="E456" s="2"/>
      <c r="F456" s="2"/>
      <c r="G456" s="61"/>
      <c r="H456" s="61"/>
      <c r="I456" s="61"/>
      <c r="J456" s="61"/>
      <c r="K456" s="61"/>
    </row>
    <row r="457" ht="20.1" customHeight="1" spans="1:11">
      <c r="A457" s="62" t="s">
        <v>4826</v>
      </c>
      <c r="B457" s="62"/>
      <c r="C457" s="62"/>
      <c r="D457" s="62"/>
      <c r="E457" s="62"/>
      <c r="F457" s="62"/>
      <c r="G457" s="62"/>
      <c r="H457" s="62"/>
      <c r="I457" s="62"/>
      <c r="J457" s="62"/>
      <c r="K457" s="62"/>
    </row>
    <row r="458" ht="15" customHeight="1" spans="1:11">
      <c r="A458" s="63" t="s">
        <v>2296</v>
      </c>
      <c r="B458" s="63"/>
      <c r="C458" s="63"/>
      <c r="D458" s="64" t="s">
        <v>4</v>
      </c>
      <c r="E458" s="64"/>
      <c r="F458" s="64" t="s">
        <v>2297</v>
      </c>
      <c r="G458" s="64" t="s">
        <v>2298</v>
      </c>
      <c r="H458" s="64"/>
      <c r="I458" s="64" t="s">
        <v>2299</v>
      </c>
      <c r="J458" s="64"/>
      <c r="K458" s="64" t="s">
        <v>2300</v>
      </c>
    </row>
    <row r="459" ht="21" customHeight="1" spans="1:11">
      <c r="A459" s="65" t="s">
        <v>4705</v>
      </c>
      <c r="B459" s="66" t="s">
        <v>4706</v>
      </c>
      <c r="C459" s="66"/>
      <c r="D459" s="65" t="s">
        <v>14</v>
      </c>
      <c r="E459" s="65"/>
      <c r="F459" s="65" t="s">
        <v>2392</v>
      </c>
      <c r="G459" s="67">
        <v>1</v>
      </c>
      <c r="H459" s="67"/>
      <c r="I459" s="70">
        <v>4.56</v>
      </c>
      <c r="J459" s="70"/>
      <c r="K459" s="70">
        <f t="shared" ref="K459:K464" si="7">TRUNC(TRUNC(G459,8)*I459,2)</f>
        <v>4.56</v>
      </c>
    </row>
    <row r="460" ht="21" customHeight="1" spans="1:11">
      <c r="A460" s="65" t="s">
        <v>4800</v>
      </c>
      <c r="B460" s="66" t="s">
        <v>4801</v>
      </c>
      <c r="C460" s="66"/>
      <c r="D460" s="65" t="s">
        <v>14</v>
      </c>
      <c r="E460" s="65"/>
      <c r="F460" s="65" t="s">
        <v>2392</v>
      </c>
      <c r="G460" s="67">
        <v>1</v>
      </c>
      <c r="H460" s="67"/>
      <c r="I460" s="70">
        <v>0.86</v>
      </c>
      <c r="J460" s="70"/>
      <c r="K460" s="70">
        <f t="shared" si="7"/>
        <v>0.86</v>
      </c>
    </row>
    <row r="461" ht="21" customHeight="1" spans="1:11">
      <c r="A461" s="65" t="s">
        <v>4709</v>
      </c>
      <c r="B461" s="66" t="s">
        <v>4710</v>
      </c>
      <c r="C461" s="66"/>
      <c r="D461" s="65" t="s">
        <v>14</v>
      </c>
      <c r="E461" s="65"/>
      <c r="F461" s="65" t="s">
        <v>2392</v>
      </c>
      <c r="G461" s="67">
        <v>1</v>
      </c>
      <c r="H461" s="67"/>
      <c r="I461" s="70">
        <v>1.34</v>
      </c>
      <c r="J461" s="70"/>
      <c r="K461" s="70">
        <f t="shared" si="7"/>
        <v>1.34</v>
      </c>
    </row>
    <row r="462" ht="29.1" customHeight="1" spans="1:11">
      <c r="A462" s="65" t="s">
        <v>4802</v>
      </c>
      <c r="B462" s="66" t="s">
        <v>4803</v>
      </c>
      <c r="C462" s="66"/>
      <c r="D462" s="65" t="s">
        <v>14</v>
      </c>
      <c r="E462" s="65"/>
      <c r="F462" s="65" t="s">
        <v>2392</v>
      </c>
      <c r="G462" s="67">
        <v>1</v>
      </c>
      <c r="H462" s="67"/>
      <c r="I462" s="70">
        <v>0.01</v>
      </c>
      <c r="J462" s="70"/>
      <c r="K462" s="70">
        <f t="shared" si="7"/>
        <v>0.01</v>
      </c>
    </row>
    <row r="463" ht="21" customHeight="1" spans="1:11">
      <c r="A463" s="65" t="s">
        <v>4713</v>
      </c>
      <c r="B463" s="66" t="s">
        <v>4714</v>
      </c>
      <c r="C463" s="66"/>
      <c r="D463" s="65" t="s">
        <v>14</v>
      </c>
      <c r="E463" s="65"/>
      <c r="F463" s="65" t="s">
        <v>2392</v>
      </c>
      <c r="G463" s="67">
        <v>1</v>
      </c>
      <c r="H463" s="67"/>
      <c r="I463" s="70">
        <v>0.04</v>
      </c>
      <c r="J463" s="70"/>
      <c r="K463" s="70">
        <f t="shared" si="7"/>
        <v>0.04</v>
      </c>
    </row>
    <row r="464" ht="21" customHeight="1" spans="1:11">
      <c r="A464" s="65" t="s">
        <v>4715</v>
      </c>
      <c r="B464" s="66" t="s">
        <v>4716</v>
      </c>
      <c r="C464" s="66"/>
      <c r="D464" s="65" t="s">
        <v>14</v>
      </c>
      <c r="E464" s="65"/>
      <c r="F464" s="65" t="s">
        <v>2392</v>
      </c>
      <c r="G464" s="67">
        <v>1</v>
      </c>
      <c r="H464" s="67"/>
      <c r="I464" s="70">
        <v>0.8</v>
      </c>
      <c r="J464" s="70"/>
      <c r="K464" s="70">
        <f t="shared" si="7"/>
        <v>0.8</v>
      </c>
    </row>
    <row r="465" ht="15" customHeight="1" spans="1:11">
      <c r="A465" s="2"/>
      <c r="B465" s="2"/>
      <c r="C465" s="2"/>
      <c r="D465" s="2"/>
      <c r="E465" s="2"/>
      <c r="F465" s="2"/>
      <c r="G465" s="68" t="s">
        <v>2309</v>
      </c>
      <c r="H465" s="68"/>
      <c r="I465" s="68"/>
      <c r="J465" s="68"/>
      <c r="K465" s="71">
        <f>SUM(K459:K464)</f>
        <v>7.61</v>
      </c>
    </row>
    <row r="466" ht="15" customHeight="1" spans="1:11">
      <c r="A466" s="63" t="s">
        <v>2310</v>
      </c>
      <c r="B466" s="63"/>
      <c r="C466" s="63"/>
      <c r="D466" s="64" t="s">
        <v>4</v>
      </c>
      <c r="E466" s="64"/>
      <c r="F466" s="64" t="s">
        <v>2297</v>
      </c>
      <c r="G466" s="64" t="s">
        <v>2298</v>
      </c>
      <c r="H466" s="64"/>
      <c r="I466" s="64" t="s">
        <v>2299</v>
      </c>
      <c r="J466" s="64"/>
      <c r="K466" s="64" t="s">
        <v>2300</v>
      </c>
    </row>
    <row r="467" ht="15" customHeight="1" spans="1:11">
      <c r="A467" s="65" t="s">
        <v>4827</v>
      </c>
      <c r="B467" s="66" t="s">
        <v>4828</v>
      </c>
      <c r="C467" s="66"/>
      <c r="D467" s="65" t="s">
        <v>14</v>
      </c>
      <c r="E467" s="65"/>
      <c r="F467" s="65" t="s">
        <v>2392</v>
      </c>
      <c r="G467" s="67">
        <v>1</v>
      </c>
      <c r="H467" s="67"/>
      <c r="I467" s="70">
        <v>14.96</v>
      </c>
      <c r="J467" s="70"/>
      <c r="K467" s="70">
        <f>TRUNC(TRUNC(G467,8)*I467,2)</f>
        <v>14.96</v>
      </c>
    </row>
    <row r="468" ht="15" customHeight="1" spans="1:11">
      <c r="A468" s="2"/>
      <c r="B468" s="2"/>
      <c r="C468" s="2"/>
      <c r="D468" s="2"/>
      <c r="E468" s="2"/>
      <c r="F468" s="2"/>
      <c r="G468" s="68" t="s">
        <v>2313</v>
      </c>
      <c r="H468" s="68"/>
      <c r="I468" s="68"/>
      <c r="J468" s="68"/>
      <c r="K468" s="71">
        <f>SUM(K467:K467)</f>
        <v>14.96</v>
      </c>
    </row>
    <row r="469" ht="15" customHeight="1" spans="1:11">
      <c r="A469" s="63" t="s">
        <v>2314</v>
      </c>
      <c r="B469" s="63"/>
      <c r="C469" s="63"/>
      <c r="D469" s="64" t="s">
        <v>4</v>
      </c>
      <c r="E469" s="64"/>
      <c r="F469" s="64" t="s">
        <v>2297</v>
      </c>
      <c r="G469" s="64" t="s">
        <v>2298</v>
      </c>
      <c r="H469" s="64"/>
      <c r="I469" s="64" t="s">
        <v>2299</v>
      </c>
      <c r="J469" s="64"/>
      <c r="K469" s="64" t="s">
        <v>2300</v>
      </c>
    </row>
    <row r="470" ht="21" customHeight="1" spans="1:11">
      <c r="A470" s="65" t="s">
        <v>4829</v>
      </c>
      <c r="B470" s="66" t="s">
        <v>4830</v>
      </c>
      <c r="C470" s="66"/>
      <c r="D470" s="65" t="s">
        <v>14</v>
      </c>
      <c r="E470" s="65"/>
      <c r="F470" s="65" t="s">
        <v>2392</v>
      </c>
      <c r="G470" s="67">
        <v>1</v>
      </c>
      <c r="H470" s="67"/>
      <c r="I470" s="70">
        <v>0.19</v>
      </c>
      <c r="J470" s="70"/>
      <c r="K470" s="70">
        <f>TRUNC(TRUNC(G470,8)*I470,2)</f>
        <v>0.19</v>
      </c>
    </row>
    <row r="471" ht="15" customHeight="1" spans="1:11">
      <c r="A471" s="2"/>
      <c r="B471" s="2"/>
      <c r="C471" s="2"/>
      <c r="D471" s="2"/>
      <c r="E471" s="2"/>
      <c r="F471" s="2"/>
      <c r="G471" s="68" t="s">
        <v>2317</v>
      </c>
      <c r="H471" s="68"/>
      <c r="I471" s="68"/>
      <c r="J471" s="68"/>
      <c r="K471" s="71">
        <f>SUM(K470:K470)</f>
        <v>0.19</v>
      </c>
    </row>
    <row r="472" ht="15" customHeight="1" spans="1:11">
      <c r="A472" s="2"/>
      <c r="B472" s="2"/>
      <c r="C472" s="2"/>
      <c r="D472" s="2"/>
      <c r="E472" s="2"/>
      <c r="F472" s="2"/>
      <c r="G472" s="69" t="s">
        <v>2318</v>
      </c>
      <c r="H472" s="69"/>
      <c r="I472" s="69"/>
      <c r="J472" s="69"/>
      <c r="K472" s="72">
        <f>SUM(K465,K468,K471)</f>
        <v>22.76</v>
      </c>
    </row>
    <row r="473" ht="9.95" customHeight="1" spans="1:11">
      <c r="A473" s="2"/>
      <c r="B473" s="2"/>
      <c r="C473" s="2"/>
      <c r="D473" s="2"/>
      <c r="E473" s="2"/>
      <c r="F473" s="2"/>
      <c r="G473" s="61"/>
      <c r="H473" s="61"/>
      <c r="I473" s="61"/>
      <c r="J473" s="61"/>
      <c r="K473" s="61"/>
    </row>
    <row r="474" ht="20.1" customHeight="1" spans="1:11">
      <c r="A474" s="62" t="s">
        <v>4831</v>
      </c>
      <c r="B474" s="62"/>
      <c r="C474" s="62"/>
      <c r="D474" s="62"/>
      <c r="E474" s="62"/>
      <c r="F474" s="62"/>
      <c r="G474" s="62"/>
      <c r="H474" s="62"/>
      <c r="I474" s="62"/>
      <c r="J474" s="62"/>
      <c r="K474" s="62"/>
    </row>
    <row r="475" ht="15" customHeight="1" spans="1:11">
      <c r="A475" s="63" t="s">
        <v>2296</v>
      </c>
      <c r="B475" s="63"/>
      <c r="C475" s="63"/>
      <c r="D475" s="64" t="s">
        <v>4</v>
      </c>
      <c r="E475" s="64"/>
      <c r="F475" s="64" t="s">
        <v>2297</v>
      </c>
      <c r="G475" s="64" t="s">
        <v>2298</v>
      </c>
      <c r="H475" s="64"/>
      <c r="I475" s="64" t="s">
        <v>2299</v>
      </c>
      <c r="J475" s="64"/>
      <c r="K475" s="64" t="s">
        <v>2300</v>
      </c>
    </row>
    <row r="476" ht="21" customHeight="1" spans="1:11">
      <c r="A476" s="65" t="s">
        <v>4705</v>
      </c>
      <c r="B476" s="66" t="s">
        <v>4706</v>
      </c>
      <c r="C476" s="66"/>
      <c r="D476" s="65" t="s">
        <v>14</v>
      </c>
      <c r="E476" s="65"/>
      <c r="F476" s="65" t="s">
        <v>2392</v>
      </c>
      <c r="G476" s="67">
        <v>1</v>
      </c>
      <c r="H476" s="67"/>
      <c r="I476" s="70">
        <v>4.56</v>
      </c>
      <c r="J476" s="70"/>
      <c r="K476" s="70">
        <f t="shared" ref="K476:K481" si="8">TRUNC(TRUNC(G476,8)*I476,2)</f>
        <v>4.56</v>
      </c>
    </row>
    <row r="477" ht="21" customHeight="1" spans="1:11">
      <c r="A477" s="65" t="s">
        <v>4707</v>
      </c>
      <c r="B477" s="66" t="s">
        <v>4708</v>
      </c>
      <c r="C477" s="66"/>
      <c r="D477" s="65" t="s">
        <v>14</v>
      </c>
      <c r="E477" s="65"/>
      <c r="F477" s="65" t="s">
        <v>2392</v>
      </c>
      <c r="G477" s="67">
        <v>1</v>
      </c>
      <c r="H477" s="67"/>
      <c r="I477" s="70">
        <v>1.24</v>
      </c>
      <c r="J477" s="70"/>
      <c r="K477" s="70">
        <f t="shared" si="8"/>
        <v>1.24</v>
      </c>
    </row>
    <row r="478" ht="21" customHeight="1" spans="1:11">
      <c r="A478" s="65" t="s">
        <v>4709</v>
      </c>
      <c r="B478" s="66" t="s">
        <v>4710</v>
      </c>
      <c r="C478" s="66"/>
      <c r="D478" s="65" t="s">
        <v>14</v>
      </c>
      <c r="E478" s="65"/>
      <c r="F478" s="65" t="s">
        <v>2392</v>
      </c>
      <c r="G478" s="67">
        <v>1</v>
      </c>
      <c r="H478" s="67"/>
      <c r="I478" s="70">
        <v>1.34</v>
      </c>
      <c r="J478" s="70"/>
      <c r="K478" s="70">
        <f t="shared" si="8"/>
        <v>1.34</v>
      </c>
    </row>
    <row r="479" ht="21" customHeight="1" spans="1:11">
      <c r="A479" s="65" t="s">
        <v>4711</v>
      </c>
      <c r="B479" s="66" t="s">
        <v>4712</v>
      </c>
      <c r="C479" s="66"/>
      <c r="D479" s="65" t="s">
        <v>14</v>
      </c>
      <c r="E479" s="65"/>
      <c r="F479" s="65" t="s">
        <v>2392</v>
      </c>
      <c r="G479" s="67">
        <v>1</v>
      </c>
      <c r="H479" s="67"/>
      <c r="I479" s="70">
        <v>0.82</v>
      </c>
      <c r="J479" s="70"/>
      <c r="K479" s="70">
        <f t="shared" si="8"/>
        <v>0.82</v>
      </c>
    </row>
    <row r="480" ht="21" customHeight="1" spans="1:11">
      <c r="A480" s="65" t="s">
        <v>4713</v>
      </c>
      <c r="B480" s="66" t="s">
        <v>4714</v>
      </c>
      <c r="C480" s="66"/>
      <c r="D480" s="65" t="s">
        <v>14</v>
      </c>
      <c r="E480" s="65"/>
      <c r="F480" s="65" t="s">
        <v>2392</v>
      </c>
      <c r="G480" s="67">
        <v>1</v>
      </c>
      <c r="H480" s="67"/>
      <c r="I480" s="70">
        <v>0.04</v>
      </c>
      <c r="J480" s="70"/>
      <c r="K480" s="70">
        <f t="shared" si="8"/>
        <v>0.04</v>
      </c>
    </row>
    <row r="481" ht="21" customHeight="1" spans="1:11">
      <c r="A481" s="65" t="s">
        <v>4715</v>
      </c>
      <c r="B481" s="66" t="s">
        <v>4716</v>
      </c>
      <c r="C481" s="66"/>
      <c r="D481" s="65" t="s">
        <v>14</v>
      </c>
      <c r="E481" s="65"/>
      <c r="F481" s="65" t="s">
        <v>2392</v>
      </c>
      <c r="G481" s="67">
        <v>1</v>
      </c>
      <c r="H481" s="67"/>
      <c r="I481" s="70">
        <v>0.8</v>
      </c>
      <c r="J481" s="70"/>
      <c r="K481" s="70">
        <f t="shared" si="8"/>
        <v>0.8</v>
      </c>
    </row>
    <row r="482" ht="15" customHeight="1" spans="1:11">
      <c r="A482" s="2"/>
      <c r="B482" s="2"/>
      <c r="C482" s="2"/>
      <c r="D482" s="2"/>
      <c r="E482" s="2"/>
      <c r="F482" s="2"/>
      <c r="G482" s="68" t="s">
        <v>2309</v>
      </c>
      <c r="H482" s="68"/>
      <c r="I482" s="68"/>
      <c r="J482" s="68"/>
      <c r="K482" s="71">
        <f>SUM(K476:K481)</f>
        <v>8.8</v>
      </c>
    </row>
    <row r="483" ht="15" customHeight="1" spans="1:11">
      <c r="A483" s="63" t="s">
        <v>2310</v>
      </c>
      <c r="B483" s="63"/>
      <c r="C483" s="63"/>
      <c r="D483" s="64" t="s">
        <v>4</v>
      </c>
      <c r="E483" s="64"/>
      <c r="F483" s="64" t="s">
        <v>2297</v>
      </c>
      <c r="G483" s="64" t="s">
        <v>2298</v>
      </c>
      <c r="H483" s="64"/>
      <c r="I483" s="64" t="s">
        <v>2299</v>
      </c>
      <c r="J483" s="64"/>
      <c r="K483" s="64" t="s">
        <v>2300</v>
      </c>
    </row>
    <row r="484" ht="15" customHeight="1" spans="1:11">
      <c r="A484" s="65" t="s">
        <v>4832</v>
      </c>
      <c r="B484" s="66" t="s">
        <v>4833</v>
      </c>
      <c r="C484" s="66"/>
      <c r="D484" s="65" t="s">
        <v>14</v>
      </c>
      <c r="E484" s="65"/>
      <c r="F484" s="65" t="s">
        <v>2392</v>
      </c>
      <c r="G484" s="67">
        <v>1</v>
      </c>
      <c r="H484" s="67"/>
      <c r="I484" s="70">
        <v>14.96</v>
      </c>
      <c r="J484" s="70"/>
      <c r="K484" s="70">
        <f>TRUNC(TRUNC(G484,8)*I484,2)</f>
        <v>14.96</v>
      </c>
    </row>
    <row r="485" ht="15" customHeight="1" spans="1:11">
      <c r="A485" s="2"/>
      <c r="B485" s="2"/>
      <c r="C485" s="2"/>
      <c r="D485" s="2"/>
      <c r="E485" s="2"/>
      <c r="F485" s="2"/>
      <c r="G485" s="68" t="s">
        <v>2313</v>
      </c>
      <c r="H485" s="68"/>
      <c r="I485" s="68"/>
      <c r="J485" s="68"/>
      <c r="K485" s="71">
        <f>SUM(K484:K484)</f>
        <v>14.96</v>
      </c>
    </row>
    <row r="486" ht="15" customHeight="1" spans="1:11">
      <c r="A486" s="63" t="s">
        <v>2314</v>
      </c>
      <c r="B486" s="63"/>
      <c r="C486" s="63"/>
      <c r="D486" s="64" t="s">
        <v>4</v>
      </c>
      <c r="E486" s="64"/>
      <c r="F486" s="64" t="s">
        <v>2297</v>
      </c>
      <c r="G486" s="64" t="s">
        <v>2298</v>
      </c>
      <c r="H486" s="64"/>
      <c r="I486" s="64" t="s">
        <v>2299</v>
      </c>
      <c r="J486" s="64"/>
      <c r="K486" s="64" t="s">
        <v>2300</v>
      </c>
    </row>
    <row r="487" ht="21" customHeight="1" spans="1:11">
      <c r="A487" s="65" t="s">
        <v>4834</v>
      </c>
      <c r="B487" s="66" t="s">
        <v>4835</v>
      </c>
      <c r="C487" s="66"/>
      <c r="D487" s="65" t="s">
        <v>14</v>
      </c>
      <c r="E487" s="65"/>
      <c r="F487" s="65" t="s">
        <v>2392</v>
      </c>
      <c r="G487" s="67">
        <v>1</v>
      </c>
      <c r="H487" s="67"/>
      <c r="I487" s="70">
        <v>0.19</v>
      </c>
      <c r="J487" s="70"/>
      <c r="K487" s="70">
        <f>TRUNC(TRUNC(G487,8)*I487,2)</f>
        <v>0.19</v>
      </c>
    </row>
    <row r="488" ht="15" customHeight="1" spans="1:11">
      <c r="A488" s="2"/>
      <c r="B488" s="2"/>
      <c r="C488" s="2"/>
      <c r="D488" s="2"/>
      <c r="E488" s="2"/>
      <c r="F488" s="2"/>
      <c r="G488" s="68" t="s">
        <v>2317</v>
      </c>
      <c r="H488" s="68"/>
      <c r="I488" s="68"/>
      <c r="J488" s="68"/>
      <c r="K488" s="71">
        <f>SUM(K487:K487)</f>
        <v>0.19</v>
      </c>
    </row>
    <row r="489" ht="15" customHeight="1" spans="1:11">
      <c r="A489" s="2"/>
      <c r="B489" s="2"/>
      <c r="C489" s="2"/>
      <c r="D489" s="2"/>
      <c r="E489" s="2"/>
      <c r="F489" s="2"/>
      <c r="G489" s="69" t="s">
        <v>2318</v>
      </c>
      <c r="H489" s="69"/>
      <c r="I489" s="69"/>
      <c r="J489" s="69"/>
      <c r="K489" s="72">
        <f>SUM(K482,K485,K488)</f>
        <v>23.95</v>
      </c>
    </row>
    <row r="490" ht="9.95" customHeight="1" spans="1:11">
      <c r="A490" s="2"/>
      <c r="B490" s="2"/>
      <c r="C490" s="2"/>
      <c r="D490" s="2"/>
      <c r="E490" s="2"/>
      <c r="F490" s="2"/>
      <c r="G490" s="61"/>
      <c r="H490" s="61"/>
      <c r="I490" s="61"/>
      <c r="J490" s="61"/>
      <c r="K490" s="61"/>
    </row>
    <row r="491" ht="20.1" customHeight="1" spans="1:11">
      <c r="A491" s="62" t="s">
        <v>4836</v>
      </c>
      <c r="B491" s="62"/>
      <c r="C491" s="62"/>
      <c r="D491" s="62"/>
      <c r="E491" s="62"/>
      <c r="F491" s="62"/>
      <c r="G491" s="62"/>
      <c r="H491" s="62"/>
      <c r="I491" s="62"/>
      <c r="J491" s="62"/>
      <c r="K491" s="62"/>
    </row>
    <row r="492" ht="15" customHeight="1" spans="1:11">
      <c r="A492" s="63" t="s">
        <v>2296</v>
      </c>
      <c r="B492" s="63"/>
      <c r="C492" s="63"/>
      <c r="D492" s="64" t="s">
        <v>4</v>
      </c>
      <c r="E492" s="64"/>
      <c r="F492" s="64" t="s">
        <v>2297</v>
      </c>
      <c r="G492" s="64" t="s">
        <v>2298</v>
      </c>
      <c r="H492" s="64"/>
      <c r="I492" s="64" t="s">
        <v>2299</v>
      </c>
      <c r="J492" s="64"/>
      <c r="K492" s="64" t="s">
        <v>2300</v>
      </c>
    </row>
    <row r="493" ht="21" customHeight="1" spans="1:11">
      <c r="A493" s="65" t="s">
        <v>4705</v>
      </c>
      <c r="B493" s="66" t="s">
        <v>4706</v>
      </c>
      <c r="C493" s="66"/>
      <c r="D493" s="65" t="s">
        <v>14</v>
      </c>
      <c r="E493" s="65"/>
      <c r="F493" s="65" t="s">
        <v>2392</v>
      </c>
      <c r="G493" s="67">
        <v>1</v>
      </c>
      <c r="H493" s="67"/>
      <c r="I493" s="70">
        <v>4.56</v>
      </c>
      <c r="J493" s="70"/>
      <c r="K493" s="70">
        <f t="shared" ref="K493:K498" si="9">TRUNC(TRUNC(G493,8)*I493,2)</f>
        <v>4.56</v>
      </c>
    </row>
    <row r="494" ht="21" customHeight="1" spans="1:11">
      <c r="A494" s="65" t="s">
        <v>4707</v>
      </c>
      <c r="B494" s="66" t="s">
        <v>4708</v>
      </c>
      <c r="C494" s="66"/>
      <c r="D494" s="65" t="s">
        <v>14</v>
      </c>
      <c r="E494" s="65"/>
      <c r="F494" s="65" t="s">
        <v>2392</v>
      </c>
      <c r="G494" s="67">
        <v>1</v>
      </c>
      <c r="H494" s="67"/>
      <c r="I494" s="70">
        <v>1.24</v>
      </c>
      <c r="J494" s="70"/>
      <c r="K494" s="70">
        <f t="shared" si="9"/>
        <v>1.24</v>
      </c>
    </row>
    <row r="495" ht="21" customHeight="1" spans="1:11">
      <c r="A495" s="65" t="s">
        <v>4709</v>
      </c>
      <c r="B495" s="66" t="s">
        <v>4710</v>
      </c>
      <c r="C495" s="66"/>
      <c r="D495" s="65" t="s">
        <v>14</v>
      </c>
      <c r="E495" s="65"/>
      <c r="F495" s="65" t="s">
        <v>2392</v>
      </c>
      <c r="G495" s="67">
        <v>1</v>
      </c>
      <c r="H495" s="67"/>
      <c r="I495" s="70">
        <v>1.34</v>
      </c>
      <c r="J495" s="70"/>
      <c r="K495" s="70">
        <f t="shared" si="9"/>
        <v>1.34</v>
      </c>
    </row>
    <row r="496" ht="21" customHeight="1" spans="1:11">
      <c r="A496" s="65" t="s">
        <v>4711</v>
      </c>
      <c r="B496" s="66" t="s">
        <v>4712</v>
      </c>
      <c r="C496" s="66"/>
      <c r="D496" s="65" t="s">
        <v>14</v>
      </c>
      <c r="E496" s="65"/>
      <c r="F496" s="65" t="s">
        <v>2392</v>
      </c>
      <c r="G496" s="67">
        <v>1</v>
      </c>
      <c r="H496" s="67"/>
      <c r="I496" s="70">
        <v>0.82</v>
      </c>
      <c r="J496" s="70"/>
      <c r="K496" s="70">
        <f t="shared" si="9"/>
        <v>0.82</v>
      </c>
    </row>
    <row r="497" ht="21" customHeight="1" spans="1:11">
      <c r="A497" s="65" t="s">
        <v>4713</v>
      </c>
      <c r="B497" s="66" t="s">
        <v>4714</v>
      </c>
      <c r="C497" s="66"/>
      <c r="D497" s="65" t="s">
        <v>14</v>
      </c>
      <c r="E497" s="65"/>
      <c r="F497" s="65" t="s">
        <v>2392</v>
      </c>
      <c r="G497" s="67">
        <v>1</v>
      </c>
      <c r="H497" s="67"/>
      <c r="I497" s="70">
        <v>0.04</v>
      </c>
      <c r="J497" s="70"/>
      <c r="K497" s="70">
        <f t="shared" si="9"/>
        <v>0.04</v>
      </c>
    </row>
    <row r="498" ht="21" customHeight="1" spans="1:11">
      <c r="A498" s="65" t="s">
        <v>4715</v>
      </c>
      <c r="B498" s="66" t="s">
        <v>4716</v>
      </c>
      <c r="C498" s="66"/>
      <c r="D498" s="65" t="s">
        <v>14</v>
      </c>
      <c r="E498" s="65"/>
      <c r="F498" s="65" t="s">
        <v>2392</v>
      </c>
      <c r="G498" s="67">
        <v>1</v>
      </c>
      <c r="H498" s="67"/>
      <c r="I498" s="70">
        <v>0.8</v>
      </c>
      <c r="J498" s="70"/>
      <c r="K498" s="70">
        <f t="shared" si="9"/>
        <v>0.8</v>
      </c>
    </row>
    <row r="499" ht="15" customHeight="1" spans="1:11">
      <c r="A499" s="2"/>
      <c r="B499" s="2"/>
      <c r="C499" s="2"/>
      <c r="D499" s="2"/>
      <c r="E499" s="2"/>
      <c r="F499" s="2"/>
      <c r="G499" s="68" t="s">
        <v>2309</v>
      </c>
      <c r="H499" s="68"/>
      <c r="I499" s="68"/>
      <c r="J499" s="68"/>
      <c r="K499" s="71">
        <f>SUM(K493:K498)</f>
        <v>8.8</v>
      </c>
    </row>
    <row r="500" ht="15" customHeight="1" spans="1:11">
      <c r="A500" s="63" t="s">
        <v>2310</v>
      </c>
      <c r="B500" s="63"/>
      <c r="C500" s="63"/>
      <c r="D500" s="64" t="s">
        <v>4</v>
      </c>
      <c r="E500" s="64"/>
      <c r="F500" s="64" t="s">
        <v>2297</v>
      </c>
      <c r="G500" s="64" t="s">
        <v>2298</v>
      </c>
      <c r="H500" s="64"/>
      <c r="I500" s="64" t="s">
        <v>2299</v>
      </c>
      <c r="J500" s="64"/>
      <c r="K500" s="64" t="s">
        <v>2300</v>
      </c>
    </row>
    <row r="501" ht="15" customHeight="1" spans="1:11">
      <c r="A501" s="65" t="s">
        <v>4837</v>
      </c>
      <c r="B501" s="66" t="s">
        <v>4838</v>
      </c>
      <c r="C501" s="66"/>
      <c r="D501" s="65" t="s">
        <v>14</v>
      </c>
      <c r="E501" s="65"/>
      <c r="F501" s="65" t="s">
        <v>2392</v>
      </c>
      <c r="G501" s="67">
        <v>1</v>
      </c>
      <c r="H501" s="67"/>
      <c r="I501" s="70">
        <v>22.92</v>
      </c>
      <c r="J501" s="70"/>
      <c r="K501" s="70">
        <f>TRUNC(TRUNC(G501,8)*I501,2)</f>
        <v>22.92</v>
      </c>
    </row>
    <row r="502" ht="15" customHeight="1" spans="1:11">
      <c r="A502" s="2"/>
      <c r="B502" s="2"/>
      <c r="C502" s="2"/>
      <c r="D502" s="2"/>
      <c r="E502" s="2"/>
      <c r="F502" s="2"/>
      <c r="G502" s="68" t="s">
        <v>2313</v>
      </c>
      <c r="H502" s="68"/>
      <c r="I502" s="68"/>
      <c r="J502" s="68"/>
      <c r="K502" s="71">
        <f>SUM(K501:K501)</f>
        <v>22.92</v>
      </c>
    </row>
    <row r="503" ht="15" customHeight="1" spans="1:11">
      <c r="A503" s="63" t="s">
        <v>2314</v>
      </c>
      <c r="B503" s="63"/>
      <c r="C503" s="63"/>
      <c r="D503" s="64" t="s">
        <v>4</v>
      </c>
      <c r="E503" s="64"/>
      <c r="F503" s="64" t="s">
        <v>2297</v>
      </c>
      <c r="G503" s="64" t="s">
        <v>2298</v>
      </c>
      <c r="H503" s="64"/>
      <c r="I503" s="64" t="s">
        <v>2299</v>
      </c>
      <c r="J503" s="64"/>
      <c r="K503" s="64" t="s">
        <v>2300</v>
      </c>
    </row>
    <row r="504" ht="21" customHeight="1" spans="1:11">
      <c r="A504" s="65" t="s">
        <v>4839</v>
      </c>
      <c r="B504" s="66" t="s">
        <v>4840</v>
      </c>
      <c r="C504" s="66"/>
      <c r="D504" s="65" t="s">
        <v>14</v>
      </c>
      <c r="E504" s="65"/>
      <c r="F504" s="65" t="s">
        <v>2392</v>
      </c>
      <c r="G504" s="67">
        <v>1</v>
      </c>
      <c r="H504" s="67"/>
      <c r="I504" s="70">
        <v>0.38</v>
      </c>
      <c r="J504" s="70"/>
      <c r="K504" s="70">
        <f>TRUNC(TRUNC(G504,8)*I504,2)</f>
        <v>0.38</v>
      </c>
    </row>
    <row r="505" ht="15" customHeight="1" spans="1:11">
      <c r="A505" s="2"/>
      <c r="B505" s="2"/>
      <c r="C505" s="2"/>
      <c r="D505" s="2"/>
      <c r="E505" s="2"/>
      <c r="F505" s="2"/>
      <c r="G505" s="68" t="s">
        <v>2317</v>
      </c>
      <c r="H505" s="68"/>
      <c r="I505" s="68"/>
      <c r="J505" s="68"/>
      <c r="K505" s="71">
        <f>SUM(K504:K504)</f>
        <v>0.38</v>
      </c>
    </row>
    <row r="506" ht="15" customHeight="1" spans="1:11">
      <c r="A506" s="2"/>
      <c r="B506" s="2"/>
      <c r="C506" s="2"/>
      <c r="D506" s="2"/>
      <c r="E506" s="2"/>
      <c r="F506" s="2"/>
      <c r="G506" s="69" t="s">
        <v>2318</v>
      </c>
      <c r="H506" s="69"/>
      <c r="I506" s="69"/>
      <c r="J506" s="69"/>
      <c r="K506" s="72">
        <f>SUM(K499,K502,K505)</f>
        <v>32.1</v>
      </c>
    </row>
    <row r="507" ht="9.95" customHeight="1" spans="1:11">
      <c r="A507" s="2"/>
      <c r="B507" s="2"/>
      <c r="C507" s="2"/>
      <c r="D507" s="2"/>
      <c r="E507" s="2"/>
      <c r="F507" s="2"/>
      <c r="G507" s="61"/>
      <c r="H507" s="61"/>
      <c r="I507" s="61"/>
      <c r="J507" s="61"/>
      <c r="K507" s="61"/>
    </row>
    <row r="508" ht="27" customHeight="1" spans="1:11">
      <c r="A508" s="62" t="s">
        <v>4841</v>
      </c>
      <c r="B508" s="62"/>
      <c r="C508" s="62"/>
      <c r="D508" s="62"/>
      <c r="E508" s="62"/>
      <c r="F508" s="62"/>
      <c r="G508" s="62"/>
      <c r="H508" s="62"/>
      <c r="I508" s="62"/>
      <c r="J508" s="62"/>
      <c r="K508" s="62"/>
    </row>
    <row r="509" ht="15" customHeight="1" spans="1:11">
      <c r="A509" s="63" t="s">
        <v>2314</v>
      </c>
      <c r="B509" s="63"/>
      <c r="C509" s="63"/>
      <c r="D509" s="64" t="s">
        <v>4</v>
      </c>
      <c r="E509" s="64"/>
      <c r="F509" s="64" t="s">
        <v>2297</v>
      </c>
      <c r="G509" s="64" t="s">
        <v>2298</v>
      </c>
      <c r="H509" s="64"/>
      <c r="I509" s="64" t="s">
        <v>2299</v>
      </c>
      <c r="J509" s="64"/>
      <c r="K509" s="64" t="s">
        <v>2300</v>
      </c>
    </row>
    <row r="510" ht="29.1" customHeight="1" spans="1:11">
      <c r="A510" s="65" t="s">
        <v>4842</v>
      </c>
      <c r="B510" s="66" t="s">
        <v>4843</v>
      </c>
      <c r="C510" s="66"/>
      <c r="D510" s="65" t="s">
        <v>14</v>
      </c>
      <c r="E510" s="65"/>
      <c r="F510" s="65" t="s">
        <v>35</v>
      </c>
      <c r="G510" s="67">
        <v>1</v>
      </c>
      <c r="H510" s="67"/>
      <c r="I510" s="70">
        <v>294.14</v>
      </c>
      <c r="J510" s="70"/>
      <c r="K510" s="70">
        <f>TRUNC(TRUNC(G510,8)*I510,2)</f>
        <v>294.14</v>
      </c>
    </row>
    <row r="511" ht="21" customHeight="1" spans="1:11">
      <c r="A511" s="65" t="s">
        <v>4343</v>
      </c>
      <c r="B511" s="66" t="s">
        <v>4344</v>
      </c>
      <c r="C511" s="66"/>
      <c r="D511" s="65" t="s">
        <v>14</v>
      </c>
      <c r="E511" s="65"/>
      <c r="F511" s="65" t="s">
        <v>35</v>
      </c>
      <c r="G511" s="67">
        <v>1</v>
      </c>
      <c r="H511" s="67"/>
      <c r="I511" s="70">
        <v>11.29</v>
      </c>
      <c r="J511" s="70"/>
      <c r="K511" s="70">
        <f>TRUNC(TRUNC(G511,8)*I511,2)</f>
        <v>11.29</v>
      </c>
    </row>
    <row r="512" ht="29.1" customHeight="1" spans="1:11">
      <c r="A512" s="65" t="s">
        <v>4844</v>
      </c>
      <c r="B512" s="66" t="s">
        <v>4845</v>
      </c>
      <c r="C512" s="66"/>
      <c r="D512" s="65" t="s">
        <v>14</v>
      </c>
      <c r="E512" s="65"/>
      <c r="F512" s="65" t="s">
        <v>35</v>
      </c>
      <c r="G512" s="67">
        <v>1</v>
      </c>
      <c r="H512" s="67"/>
      <c r="I512" s="70">
        <v>92.06</v>
      </c>
      <c r="J512" s="70"/>
      <c r="K512" s="70">
        <f>TRUNC(TRUNC(G512,8)*I512,2)</f>
        <v>92.06</v>
      </c>
    </row>
    <row r="513" ht="29.1" customHeight="1" spans="1:11">
      <c r="A513" s="65" t="s">
        <v>4414</v>
      </c>
      <c r="B513" s="66" t="s">
        <v>4415</v>
      </c>
      <c r="C513" s="66"/>
      <c r="D513" s="65" t="s">
        <v>14</v>
      </c>
      <c r="E513" s="65"/>
      <c r="F513" s="65" t="s">
        <v>35</v>
      </c>
      <c r="G513" s="67">
        <v>1</v>
      </c>
      <c r="H513" s="67"/>
      <c r="I513" s="70">
        <v>23.97</v>
      </c>
      <c r="J513" s="70"/>
      <c r="K513" s="70">
        <f>TRUNC(TRUNC(G513,8)*I513,2)</f>
        <v>23.97</v>
      </c>
    </row>
    <row r="514" ht="15" customHeight="1" spans="1:11">
      <c r="A514" s="2"/>
      <c r="B514" s="2"/>
      <c r="C514" s="2"/>
      <c r="D514" s="2"/>
      <c r="E514" s="2"/>
      <c r="F514" s="2"/>
      <c r="G514" s="68" t="s">
        <v>2317</v>
      </c>
      <c r="H514" s="68"/>
      <c r="I514" s="68"/>
      <c r="J514" s="68"/>
      <c r="K514" s="71">
        <f>SUM(K510:K513)</f>
        <v>421.46</v>
      </c>
    </row>
    <row r="515" ht="15" customHeight="1" spans="1:11">
      <c r="A515" s="2"/>
      <c r="B515" s="2"/>
      <c r="C515" s="2"/>
      <c r="D515" s="2"/>
      <c r="E515" s="2"/>
      <c r="F515" s="2"/>
      <c r="G515" s="69" t="s">
        <v>2318</v>
      </c>
      <c r="H515" s="69"/>
      <c r="I515" s="69"/>
      <c r="J515" s="69"/>
      <c r="K515" s="72">
        <f>SUM(K514)</f>
        <v>421.46</v>
      </c>
    </row>
    <row r="516" ht="9.95" customHeight="1" spans="1:11">
      <c r="A516" s="2"/>
      <c r="B516" s="2"/>
      <c r="C516" s="2"/>
      <c r="D516" s="2"/>
      <c r="E516" s="2"/>
      <c r="F516" s="2"/>
      <c r="G516" s="61"/>
      <c r="H516" s="61"/>
      <c r="I516" s="61"/>
      <c r="J516" s="61"/>
      <c r="K516" s="61"/>
    </row>
    <row r="517" ht="20.1" customHeight="1" spans="1:11">
      <c r="A517" s="62" t="s">
        <v>4846</v>
      </c>
      <c r="B517" s="62"/>
      <c r="C517" s="62"/>
      <c r="D517" s="62"/>
      <c r="E517" s="62"/>
      <c r="F517" s="62"/>
      <c r="G517" s="62"/>
      <c r="H517" s="62"/>
      <c r="I517" s="62"/>
      <c r="J517" s="62"/>
      <c r="K517" s="62"/>
    </row>
    <row r="518" ht="15" customHeight="1" spans="1:11">
      <c r="A518" s="63" t="s">
        <v>2413</v>
      </c>
      <c r="B518" s="63"/>
      <c r="C518" s="63"/>
      <c r="D518" s="64" t="s">
        <v>4</v>
      </c>
      <c r="E518" s="64"/>
      <c r="F518" s="64" t="s">
        <v>2297</v>
      </c>
      <c r="G518" s="64" t="s">
        <v>2298</v>
      </c>
      <c r="H518" s="64"/>
      <c r="I518" s="64" t="s">
        <v>2299</v>
      </c>
      <c r="J518" s="64"/>
      <c r="K518" s="64" t="s">
        <v>2300</v>
      </c>
    </row>
    <row r="519" ht="21" customHeight="1" spans="1:11">
      <c r="A519" s="65" t="s">
        <v>4847</v>
      </c>
      <c r="B519" s="66" t="s">
        <v>4848</v>
      </c>
      <c r="C519" s="66"/>
      <c r="D519" s="65" t="s">
        <v>14</v>
      </c>
      <c r="E519" s="65"/>
      <c r="F519" s="65" t="s">
        <v>35</v>
      </c>
      <c r="G519" s="67">
        <v>1</v>
      </c>
      <c r="H519" s="67"/>
      <c r="I519" s="70">
        <v>186.89</v>
      </c>
      <c r="J519" s="70"/>
      <c r="K519" s="70">
        <f>TRUNC(TRUNC(G519,8)*I519,2)</f>
        <v>186.89</v>
      </c>
    </row>
    <row r="520" ht="29.1" customHeight="1" spans="1:11">
      <c r="A520" s="65" t="s">
        <v>3629</v>
      </c>
      <c r="B520" s="66" t="s">
        <v>3630</v>
      </c>
      <c r="C520" s="66"/>
      <c r="D520" s="65" t="s">
        <v>14</v>
      </c>
      <c r="E520" s="65"/>
      <c r="F520" s="65" t="s">
        <v>35</v>
      </c>
      <c r="G520" s="67">
        <v>4</v>
      </c>
      <c r="H520" s="67"/>
      <c r="I520" s="70">
        <v>0.61</v>
      </c>
      <c r="J520" s="70"/>
      <c r="K520" s="70">
        <f>TRUNC(TRUNC(G520,8)*I520,2)</f>
        <v>2.44</v>
      </c>
    </row>
    <row r="521" ht="15" customHeight="1" spans="1:11">
      <c r="A521" s="65" t="s">
        <v>4403</v>
      </c>
      <c r="B521" s="66" t="s">
        <v>4404</v>
      </c>
      <c r="C521" s="66"/>
      <c r="D521" s="65" t="s">
        <v>14</v>
      </c>
      <c r="E521" s="65"/>
      <c r="F521" s="65" t="s">
        <v>193</v>
      </c>
      <c r="G521" s="67">
        <v>0.0692</v>
      </c>
      <c r="H521" s="67"/>
      <c r="I521" s="70">
        <v>44.13</v>
      </c>
      <c r="J521" s="70"/>
      <c r="K521" s="70">
        <f>TRUNC(TRUNC(G521,8)*I521,2)</f>
        <v>3.05</v>
      </c>
    </row>
    <row r="522" ht="15" customHeight="1" spans="1:11">
      <c r="A522" s="65" t="s">
        <v>4329</v>
      </c>
      <c r="B522" s="66" t="s">
        <v>4330</v>
      </c>
      <c r="C522" s="66"/>
      <c r="D522" s="65" t="s">
        <v>14</v>
      </c>
      <c r="E522" s="65"/>
      <c r="F522" s="65" t="s">
        <v>193</v>
      </c>
      <c r="G522" s="67">
        <v>0.0936</v>
      </c>
      <c r="H522" s="67"/>
      <c r="I522" s="70">
        <v>105.12</v>
      </c>
      <c r="J522" s="70"/>
      <c r="K522" s="70">
        <f>TRUNC(TRUNC(G522,8)*I522,2)</f>
        <v>9.83</v>
      </c>
    </row>
    <row r="523" ht="21" customHeight="1" spans="1:11">
      <c r="A523" s="65" t="s">
        <v>4552</v>
      </c>
      <c r="B523" s="66" t="s">
        <v>4553</v>
      </c>
      <c r="C523" s="66"/>
      <c r="D523" s="65" t="s">
        <v>14</v>
      </c>
      <c r="E523" s="65"/>
      <c r="F523" s="65" t="s">
        <v>35</v>
      </c>
      <c r="G523" s="67">
        <v>2</v>
      </c>
      <c r="H523" s="67"/>
      <c r="I523" s="70">
        <v>25.58</v>
      </c>
      <c r="J523" s="70"/>
      <c r="K523" s="70">
        <f>TRUNC(TRUNC(G523,8)*I523,2)</f>
        <v>51.16</v>
      </c>
    </row>
    <row r="524" ht="15" customHeight="1" spans="1:11">
      <c r="A524" s="2"/>
      <c r="B524" s="2"/>
      <c r="C524" s="2"/>
      <c r="D524" s="2"/>
      <c r="E524" s="2"/>
      <c r="F524" s="2"/>
      <c r="G524" s="68" t="s">
        <v>2424</v>
      </c>
      <c r="H524" s="68"/>
      <c r="I524" s="68"/>
      <c r="J524" s="68"/>
      <c r="K524" s="71">
        <f>SUM(K519:K523)</f>
        <v>253.37</v>
      </c>
    </row>
    <row r="525" ht="15" customHeight="1" spans="1:11">
      <c r="A525" s="63" t="s">
        <v>2389</v>
      </c>
      <c r="B525" s="63"/>
      <c r="C525" s="63"/>
      <c r="D525" s="64" t="s">
        <v>4</v>
      </c>
      <c r="E525" s="64"/>
      <c r="F525" s="64" t="s">
        <v>2297</v>
      </c>
      <c r="G525" s="64" t="s">
        <v>2298</v>
      </c>
      <c r="H525" s="64"/>
      <c r="I525" s="64" t="s">
        <v>2299</v>
      </c>
      <c r="J525" s="64"/>
      <c r="K525" s="64" t="s">
        <v>2300</v>
      </c>
    </row>
    <row r="526" ht="21" customHeight="1" spans="1:11">
      <c r="A526" s="65" t="s">
        <v>2675</v>
      </c>
      <c r="B526" s="66" t="s">
        <v>2676</v>
      </c>
      <c r="C526" s="66"/>
      <c r="D526" s="65" t="s">
        <v>14</v>
      </c>
      <c r="E526" s="65"/>
      <c r="F526" s="65" t="s">
        <v>2392</v>
      </c>
      <c r="G526" s="67">
        <v>0.8254</v>
      </c>
      <c r="H526" s="67"/>
      <c r="I526" s="70">
        <v>31.5</v>
      </c>
      <c r="J526" s="70"/>
      <c r="K526" s="70">
        <f>TRUNC(TRUNC(G526,8)*I526,2)</f>
        <v>26</v>
      </c>
    </row>
    <row r="527" ht="15" customHeight="1" spans="1:11">
      <c r="A527" s="65" t="s">
        <v>2395</v>
      </c>
      <c r="B527" s="66" t="s">
        <v>2396</v>
      </c>
      <c r="C527" s="66"/>
      <c r="D527" s="65" t="s">
        <v>14</v>
      </c>
      <c r="E527" s="65"/>
      <c r="F527" s="65" t="s">
        <v>2392</v>
      </c>
      <c r="G527" s="67">
        <v>0.6359</v>
      </c>
      <c r="H527" s="67"/>
      <c r="I527" s="70">
        <v>23.23</v>
      </c>
      <c r="J527" s="70"/>
      <c r="K527" s="70">
        <f>TRUNC(TRUNC(G527,8)*I527,2)</f>
        <v>14.77</v>
      </c>
    </row>
    <row r="528" ht="18" customHeight="1" spans="1:11">
      <c r="A528" s="2"/>
      <c r="B528" s="2"/>
      <c r="C528" s="2"/>
      <c r="D528" s="2"/>
      <c r="E528" s="2"/>
      <c r="F528" s="2"/>
      <c r="G528" s="68" t="s">
        <v>2393</v>
      </c>
      <c r="H528" s="68"/>
      <c r="I528" s="68"/>
      <c r="J528" s="68"/>
      <c r="K528" s="71">
        <f>SUM(K526:K527)</f>
        <v>40.77</v>
      </c>
    </row>
    <row r="529" ht="15" customHeight="1" spans="1:11">
      <c r="A529" s="2"/>
      <c r="B529" s="2"/>
      <c r="C529" s="2"/>
      <c r="D529" s="2"/>
      <c r="E529" s="2"/>
      <c r="F529" s="2"/>
      <c r="G529" s="69" t="s">
        <v>2318</v>
      </c>
      <c r="H529" s="69"/>
      <c r="I529" s="69"/>
      <c r="J529" s="69"/>
      <c r="K529" s="72">
        <f>SUM(K524,K528)</f>
        <v>294.14</v>
      </c>
    </row>
    <row r="530" ht="9.95" customHeight="1" spans="1:11">
      <c r="A530" s="2"/>
      <c r="B530" s="2"/>
      <c r="C530" s="2"/>
      <c r="D530" s="2"/>
      <c r="E530" s="2"/>
      <c r="F530" s="2"/>
      <c r="G530" s="61"/>
      <c r="H530" s="61"/>
      <c r="I530" s="61"/>
      <c r="J530" s="61"/>
      <c r="K530" s="61"/>
    </row>
    <row r="531" ht="20.1" customHeight="1" spans="1:11">
      <c r="A531" s="62" t="s">
        <v>4849</v>
      </c>
      <c r="B531" s="62"/>
      <c r="C531" s="62"/>
      <c r="D531" s="62"/>
      <c r="E531" s="62"/>
      <c r="F531" s="62"/>
      <c r="G531" s="62"/>
      <c r="H531" s="62"/>
      <c r="I531" s="62"/>
      <c r="J531" s="62"/>
      <c r="K531" s="62"/>
    </row>
    <row r="532" ht="15" customHeight="1" spans="1:11">
      <c r="A532" s="63" t="s">
        <v>2314</v>
      </c>
      <c r="B532" s="63"/>
      <c r="C532" s="63"/>
      <c r="D532" s="64" t="s">
        <v>4</v>
      </c>
      <c r="E532" s="64"/>
      <c r="F532" s="64" t="s">
        <v>2297</v>
      </c>
      <c r="G532" s="64" t="s">
        <v>2298</v>
      </c>
      <c r="H532" s="64"/>
      <c r="I532" s="64" t="s">
        <v>2299</v>
      </c>
      <c r="J532" s="64"/>
      <c r="K532" s="64" t="s">
        <v>2300</v>
      </c>
    </row>
    <row r="533" ht="38.1" customHeight="1" spans="1:11">
      <c r="A533" s="65" t="s">
        <v>4850</v>
      </c>
      <c r="B533" s="66" t="s">
        <v>4851</v>
      </c>
      <c r="C533" s="66"/>
      <c r="D533" s="65" t="s">
        <v>14</v>
      </c>
      <c r="E533" s="65"/>
      <c r="F533" s="65" t="s">
        <v>2392</v>
      </c>
      <c r="G533" s="67">
        <v>1</v>
      </c>
      <c r="H533" s="67"/>
      <c r="I533" s="70">
        <v>0.32</v>
      </c>
      <c r="J533" s="70"/>
      <c r="K533" s="70">
        <f>TRUNC(TRUNC(G533,8)*I533,2)</f>
        <v>0.32</v>
      </c>
    </row>
    <row r="534" ht="38.1" customHeight="1" spans="1:11">
      <c r="A534" s="65" t="s">
        <v>4852</v>
      </c>
      <c r="B534" s="66" t="s">
        <v>4853</v>
      </c>
      <c r="C534" s="66"/>
      <c r="D534" s="65" t="s">
        <v>14</v>
      </c>
      <c r="E534" s="65"/>
      <c r="F534" s="65" t="s">
        <v>2392</v>
      </c>
      <c r="G534" s="67">
        <v>1</v>
      </c>
      <c r="H534" s="67"/>
      <c r="I534" s="70">
        <v>0.08</v>
      </c>
      <c r="J534" s="70"/>
      <c r="K534" s="70">
        <f>TRUNC(TRUNC(G534,8)*I534,2)</f>
        <v>0.08</v>
      </c>
    </row>
    <row r="535" ht="15" customHeight="1" spans="1:11">
      <c r="A535" s="2"/>
      <c r="B535" s="2"/>
      <c r="C535" s="2"/>
      <c r="D535" s="2"/>
      <c r="E535" s="2"/>
      <c r="F535" s="2"/>
      <c r="G535" s="68" t="s">
        <v>2317</v>
      </c>
      <c r="H535" s="68"/>
      <c r="I535" s="68"/>
      <c r="J535" s="68"/>
      <c r="K535" s="71">
        <f>SUM(K533:K534)</f>
        <v>0.4</v>
      </c>
    </row>
    <row r="536" ht="15" customHeight="1" spans="1:11">
      <c r="A536" s="2"/>
      <c r="B536" s="2"/>
      <c r="C536" s="2"/>
      <c r="D536" s="2"/>
      <c r="E536" s="2"/>
      <c r="F536" s="2"/>
      <c r="G536" s="69" t="s">
        <v>2318</v>
      </c>
      <c r="H536" s="69"/>
      <c r="I536" s="69"/>
      <c r="J536" s="69"/>
      <c r="K536" s="72">
        <f>SUM(K535)</f>
        <v>0.4</v>
      </c>
    </row>
    <row r="537" ht="9.95" customHeight="1" spans="1:11">
      <c r="A537" s="2"/>
      <c r="B537" s="2"/>
      <c r="C537" s="2"/>
      <c r="D537" s="2"/>
      <c r="E537" s="2"/>
      <c r="F537" s="2"/>
      <c r="G537" s="61"/>
      <c r="H537" s="61"/>
      <c r="I537" s="61"/>
      <c r="J537" s="61"/>
      <c r="K537" s="61"/>
    </row>
    <row r="538" ht="20.1" customHeight="1" spans="1:11">
      <c r="A538" s="62" t="s">
        <v>4854</v>
      </c>
      <c r="B538" s="62"/>
      <c r="C538" s="62"/>
      <c r="D538" s="62"/>
      <c r="E538" s="62"/>
      <c r="F538" s="62"/>
      <c r="G538" s="62"/>
      <c r="H538" s="62"/>
      <c r="I538" s="62"/>
      <c r="J538" s="62"/>
      <c r="K538" s="62"/>
    </row>
    <row r="539" ht="15" customHeight="1" spans="1:11">
      <c r="A539" s="63" t="s">
        <v>2314</v>
      </c>
      <c r="B539" s="63"/>
      <c r="C539" s="63"/>
      <c r="D539" s="64" t="s">
        <v>4</v>
      </c>
      <c r="E539" s="64"/>
      <c r="F539" s="64" t="s">
        <v>2297</v>
      </c>
      <c r="G539" s="64" t="s">
        <v>2298</v>
      </c>
      <c r="H539" s="64"/>
      <c r="I539" s="64" t="s">
        <v>2299</v>
      </c>
      <c r="J539" s="64"/>
      <c r="K539" s="64" t="s">
        <v>2300</v>
      </c>
    </row>
    <row r="540" ht="38.1" customHeight="1" spans="1:11">
      <c r="A540" s="65" t="s">
        <v>4850</v>
      </c>
      <c r="B540" s="66" t="s">
        <v>4851</v>
      </c>
      <c r="C540" s="66"/>
      <c r="D540" s="65" t="s">
        <v>14</v>
      </c>
      <c r="E540" s="65"/>
      <c r="F540" s="65" t="s">
        <v>2392</v>
      </c>
      <c r="G540" s="67">
        <v>1</v>
      </c>
      <c r="H540" s="67"/>
      <c r="I540" s="70">
        <v>0.32</v>
      </c>
      <c r="J540" s="70"/>
      <c r="K540" s="70">
        <f>TRUNC(TRUNC(G540,8)*I540,2)</f>
        <v>0.32</v>
      </c>
    </row>
    <row r="541" ht="38.1" customHeight="1" spans="1:11">
      <c r="A541" s="65" t="s">
        <v>4852</v>
      </c>
      <c r="B541" s="66" t="s">
        <v>4853</v>
      </c>
      <c r="C541" s="66"/>
      <c r="D541" s="65" t="s">
        <v>14</v>
      </c>
      <c r="E541" s="65"/>
      <c r="F541" s="65" t="s">
        <v>2392</v>
      </c>
      <c r="G541" s="67">
        <v>1</v>
      </c>
      <c r="H541" s="67"/>
      <c r="I541" s="70">
        <v>0.08</v>
      </c>
      <c r="J541" s="70"/>
      <c r="K541" s="70">
        <f>TRUNC(TRUNC(G541,8)*I541,2)</f>
        <v>0.08</v>
      </c>
    </row>
    <row r="542" ht="38.1" customHeight="1" spans="1:11">
      <c r="A542" s="65" t="s">
        <v>4855</v>
      </c>
      <c r="B542" s="66" t="s">
        <v>4856</v>
      </c>
      <c r="C542" s="66"/>
      <c r="D542" s="65" t="s">
        <v>14</v>
      </c>
      <c r="E542" s="65"/>
      <c r="F542" s="65" t="s">
        <v>2392</v>
      </c>
      <c r="G542" s="67">
        <v>1</v>
      </c>
      <c r="H542" s="67"/>
      <c r="I542" s="70">
        <v>0.37</v>
      </c>
      <c r="J542" s="70"/>
      <c r="K542" s="70">
        <f>TRUNC(TRUNC(G542,8)*I542,2)</f>
        <v>0.37</v>
      </c>
    </row>
    <row r="543" ht="38.1" customHeight="1" spans="1:11">
      <c r="A543" s="65" t="s">
        <v>4857</v>
      </c>
      <c r="B543" s="66" t="s">
        <v>4858</v>
      </c>
      <c r="C543" s="66"/>
      <c r="D543" s="65" t="s">
        <v>14</v>
      </c>
      <c r="E543" s="65"/>
      <c r="F543" s="65" t="s">
        <v>2392</v>
      </c>
      <c r="G543" s="67">
        <v>1</v>
      </c>
      <c r="H543" s="67"/>
      <c r="I543" s="70">
        <v>1.35</v>
      </c>
      <c r="J543" s="70"/>
      <c r="K543" s="70">
        <f>TRUNC(TRUNC(G543,8)*I543,2)</f>
        <v>1.35</v>
      </c>
    </row>
    <row r="544" ht="15" customHeight="1" spans="1:11">
      <c r="A544" s="2"/>
      <c r="B544" s="2"/>
      <c r="C544" s="2"/>
      <c r="D544" s="2"/>
      <c r="E544" s="2"/>
      <c r="F544" s="2"/>
      <c r="G544" s="68" t="s">
        <v>2317</v>
      </c>
      <c r="H544" s="68"/>
      <c r="I544" s="68"/>
      <c r="J544" s="68"/>
      <c r="K544" s="71">
        <f>SUM(K540:K543)</f>
        <v>2.12</v>
      </c>
    </row>
    <row r="545" ht="15" customHeight="1" spans="1:11">
      <c r="A545" s="2"/>
      <c r="B545" s="2"/>
      <c r="C545" s="2"/>
      <c r="D545" s="2"/>
      <c r="E545" s="2"/>
      <c r="F545" s="2"/>
      <c r="G545" s="69" t="s">
        <v>2318</v>
      </c>
      <c r="H545" s="69"/>
      <c r="I545" s="69"/>
      <c r="J545" s="69"/>
      <c r="K545" s="72">
        <f>SUM(K544)</f>
        <v>2.12</v>
      </c>
    </row>
    <row r="546" ht="9.95" customHeight="1" spans="1:11">
      <c r="A546" s="2"/>
      <c r="B546" s="2"/>
      <c r="C546" s="2"/>
      <c r="D546" s="2"/>
      <c r="E546" s="2"/>
      <c r="F546" s="2"/>
      <c r="G546" s="61"/>
      <c r="H546" s="61"/>
      <c r="I546" s="61"/>
      <c r="J546" s="61"/>
      <c r="K546" s="61"/>
    </row>
    <row r="547" ht="20.1" customHeight="1" spans="1:11">
      <c r="A547" s="62" t="s">
        <v>4859</v>
      </c>
      <c r="B547" s="62"/>
      <c r="C547" s="62"/>
      <c r="D547" s="62"/>
      <c r="E547" s="62"/>
      <c r="F547" s="62"/>
      <c r="G547" s="62"/>
      <c r="H547" s="62"/>
      <c r="I547" s="62"/>
      <c r="J547" s="62"/>
      <c r="K547" s="62"/>
    </row>
    <row r="548" ht="15" customHeight="1" spans="1:11">
      <c r="A548" s="63" t="s">
        <v>2790</v>
      </c>
      <c r="B548" s="63"/>
      <c r="C548" s="63"/>
      <c r="D548" s="64" t="s">
        <v>4</v>
      </c>
      <c r="E548" s="64"/>
      <c r="F548" s="64" t="s">
        <v>2297</v>
      </c>
      <c r="G548" s="64" t="s">
        <v>2298</v>
      </c>
      <c r="H548" s="64"/>
      <c r="I548" s="64" t="s">
        <v>2299</v>
      </c>
      <c r="J548" s="64"/>
      <c r="K548" s="64" t="s">
        <v>2300</v>
      </c>
    </row>
    <row r="549" ht="29.1" customHeight="1" spans="1:11">
      <c r="A549" s="65" t="s">
        <v>4860</v>
      </c>
      <c r="B549" s="66" t="s">
        <v>4861</v>
      </c>
      <c r="C549" s="66"/>
      <c r="D549" s="65" t="s">
        <v>14</v>
      </c>
      <c r="E549" s="65"/>
      <c r="F549" s="65" t="s">
        <v>35</v>
      </c>
      <c r="G549" s="67">
        <v>6e-5</v>
      </c>
      <c r="H549" s="67"/>
      <c r="I549" s="70">
        <v>5409.4</v>
      </c>
      <c r="J549" s="70"/>
      <c r="K549" s="70">
        <f>TRUNC(TRUNC(G549,8)*I549,2)</f>
        <v>0.32</v>
      </c>
    </row>
    <row r="550" ht="15" customHeight="1" spans="1:11">
      <c r="A550" s="2"/>
      <c r="B550" s="2"/>
      <c r="C550" s="2"/>
      <c r="D550" s="2"/>
      <c r="E550" s="2"/>
      <c r="F550" s="2"/>
      <c r="G550" s="68" t="s">
        <v>2792</v>
      </c>
      <c r="H550" s="68"/>
      <c r="I550" s="68"/>
      <c r="J550" s="68"/>
      <c r="K550" s="71">
        <f>SUM(K549:K549)</f>
        <v>0.32</v>
      </c>
    </row>
    <row r="551" ht="15" customHeight="1" spans="1:11">
      <c r="A551" s="2"/>
      <c r="B551" s="2"/>
      <c r="C551" s="2"/>
      <c r="D551" s="2"/>
      <c r="E551" s="2"/>
      <c r="F551" s="2"/>
      <c r="G551" s="69" t="s">
        <v>2318</v>
      </c>
      <c r="H551" s="69"/>
      <c r="I551" s="69"/>
      <c r="J551" s="69"/>
      <c r="K551" s="72">
        <f>SUM(K550)</f>
        <v>0.32</v>
      </c>
    </row>
    <row r="552" ht="9.95" customHeight="1" spans="1:11">
      <c r="A552" s="2"/>
      <c r="B552" s="2"/>
      <c r="C552" s="2"/>
      <c r="D552" s="2"/>
      <c r="E552" s="2"/>
      <c r="F552" s="2"/>
      <c r="G552" s="61"/>
      <c r="H552" s="61"/>
      <c r="I552" s="61"/>
      <c r="J552" s="61"/>
      <c r="K552" s="61"/>
    </row>
    <row r="553" ht="20.1" customHeight="1" spans="1:11">
      <c r="A553" s="62" t="s">
        <v>4862</v>
      </c>
      <c r="B553" s="62"/>
      <c r="C553" s="62"/>
      <c r="D553" s="62"/>
      <c r="E553" s="62"/>
      <c r="F553" s="62"/>
      <c r="G553" s="62"/>
      <c r="H553" s="62"/>
      <c r="I553" s="62"/>
      <c r="J553" s="62"/>
      <c r="K553" s="62"/>
    </row>
    <row r="554" ht="15" customHeight="1" spans="1:11">
      <c r="A554" s="63" t="s">
        <v>2790</v>
      </c>
      <c r="B554" s="63"/>
      <c r="C554" s="63"/>
      <c r="D554" s="64" t="s">
        <v>4</v>
      </c>
      <c r="E554" s="64"/>
      <c r="F554" s="64" t="s">
        <v>2297</v>
      </c>
      <c r="G554" s="64" t="s">
        <v>2298</v>
      </c>
      <c r="H554" s="64"/>
      <c r="I554" s="64" t="s">
        <v>2299</v>
      </c>
      <c r="J554" s="64"/>
      <c r="K554" s="64" t="s">
        <v>2300</v>
      </c>
    </row>
    <row r="555" ht="29.1" customHeight="1" spans="1:11">
      <c r="A555" s="65" t="s">
        <v>4860</v>
      </c>
      <c r="B555" s="66" t="s">
        <v>4861</v>
      </c>
      <c r="C555" s="66"/>
      <c r="D555" s="65" t="s">
        <v>14</v>
      </c>
      <c r="E555" s="65"/>
      <c r="F555" s="65" t="s">
        <v>35</v>
      </c>
      <c r="G555" s="67">
        <v>1.48e-5</v>
      </c>
      <c r="H555" s="67"/>
      <c r="I555" s="70">
        <v>5409.4</v>
      </c>
      <c r="J555" s="70"/>
      <c r="K555" s="70">
        <f>TRUNC(TRUNC(G555,8)*I555,2)</f>
        <v>0.08</v>
      </c>
    </row>
    <row r="556" ht="15" customHeight="1" spans="1:11">
      <c r="A556" s="2"/>
      <c r="B556" s="2"/>
      <c r="C556" s="2"/>
      <c r="D556" s="2"/>
      <c r="E556" s="2"/>
      <c r="F556" s="2"/>
      <c r="G556" s="68" t="s">
        <v>2792</v>
      </c>
      <c r="H556" s="68"/>
      <c r="I556" s="68"/>
      <c r="J556" s="68"/>
      <c r="K556" s="71">
        <f>SUM(K555:K555)</f>
        <v>0.08</v>
      </c>
    </row>
    <row r="557" ht="15" customHeight="1" spans="1:11">
      <c r="A557" s="2"/>
      <c r="B557" s="2"/>
      <c r="C557" s="2"/>
      <c r="D557" s="2"/>
      <c r="E557" s="2"/>
      <c r="F557" s="2"/>
      <c r="G557" s="69" t="s">
        <v>2318</v>
      </c>
      <c r="H557" s="69"/>
      <c r="I557" s="69"/>
      <c r="J557" s="69"/>
      <c r="K557" s="72">
        <f>SUM(K556)</f>
        <v>0.08</v>
      </c>
    </row>
    <row r="558" ht="9.95" customHeight="1" spans="1:11">
      <c r="A558" s="2"/>
      <c r="B558" s="2"/>
      <c r="C558" s="2"/>
      <c r="D558" s="2"/>
      <c r="E558" s="2"/>
      <c r="F558" s="2"/>
      <c r="G558" s="61"/>
      <c r="H558" s="61"/>
      <c r="I558" s="61"/>
      <c r="J558" s="61"/>
      <c r="K558" s="61"/>
    </row>
    <row r="559" ht="20.1" customHeight="1" spans="1:11">
      <c r="A559" s="62" t="s">
        <v>4863</v>
      </c>
      <c r="B559" s="62"/>
      <c r="C559" s="62"/>
      <c r="D559" s="62"/>
      <c r="E559" s="62"/>
      <c r="F559" s="62"/>
      <c r="G559" s="62"/>
      <c r="H559" s="62"/>
      <c r="I559" s="62"/>
      <c r="J559" s="62"/>
      <c r="K559" s="62"/>
    </row>
    <row r="560" ht="15" customHeight="1" spans="1:11">
      <c r="A560" s="63" t="s">
        <v>2790</v>
      </c>
      <c r="B560" s="63"/>
      <c r="C560" s="63"/>
      <c r="D560" s="64" t="s">
        <v>4</v>
      </c>
      <c r="E560" s="64"/>
      <c r="F560" s="64" t="s">
        <v>2297</v>
      </c>
      <c r="G560" s="64" t="s">
        <v>2298</v>
      </c>
      <c r="H560" s="64"/>
      <c r="I560" s="64" t="s">
        <v>2299</v>
      </c>
      <c r="J560" s="64"/>
      <c r="K560" s="64" t="s">
        <v>2300</v>
      </c>
    </row>
    <row r="561" ht="29.1" customHeight="1" spans="1:11">
      <c r="A561" s="65" t="s">
        <v>4860</v>
      </c>
      <c r="B561" s="66" t="s">
        <v>4861</v>
      </c>
      <c r="C561" s="66"/>
      <c r="D561" s="65" t="s">
        <v>14</v>
      </c>
      <c r="E561" s="65"/>
      <c r="F561" s="65" t="s">
        <v>35</v>
      </c>
      <c r="G561" s="67">
        <v>7e-5</v>
      </c>
      <c r="H561" s="67"/>
      <c r="I561" s="70">
        <v>5409.4</v>
      </c>
      <c r="J561" s="70"/>
      <c r="K561" s="70">
        <f>TRUNC(TRUNC(G561,8)*I561,2)</f>
        <v>0.37</v>
      </c>
    </row>
    <row r="562" ht="15" customHeight="1" spans="1:11">
      <c r="A562" s="2"/>
      <c r="B562" s="2"/>
      <c r="C562" s="2"/>
      <c r="D562" s="2"/>
      <c r="E562" s="2"/>
      <c r="F562" s="2"/>
      <c r="G562" s="68" t="s">
        <v>2792</v>
      </c>
      <c r="H562" s="68"/>
      <c r="I562" s="68"/>
      <c r="J562" s="68"/>
      <c r="K562" s="71">
        <f>SUM(K561:K561)</f>
        <v>0.37</v>
      </c>
    </row>
    <row r="563" ht="15" customHeight="1" spans="1:11">
      <c r="A563" s="2"/>
      <c r="B563" s="2"/>
      <c r="C563" s="2"/>
      <c r="D563" s="2"/>
      <c r="E563" s="2"/>
      <c r="F563" s="2"/>
      <c r="G563" s="69" t="s">
        <v>2318</v>
      </c>
      <c r="H563" s="69"/>
      <c r="I563" s="69"/>
      <c r="J563" s="69"/>
      <c r="K563" s="72">
        <f>SUM(K562)</f>
        <v>0.37</v>
      </c>
    </row>
    <row r="564" ht="9.95" customHeight="1" spans="1:11">
      <c r="A564" s="2"/>
      <c r="B564" s="2"/>
      <c r="C564" s="2"/>
      <c r="D564" s="2"/>
      <c r="E564" s="2"/>
      <c r="F564" s="2"/>
      <c r="G564" s="61"/>
      <c r="H564" s="61"/>
      <c r="I564" s="61"/>
      <c r="J564" s="61"/>
      <c r="K564" s="61"/>
    </row>
    <row r="565" ht="20.1" customHeight="1" spans="1:11">
      <c r="A565" s="62" t="s">
        <v>4864</v>
      </c>
      <c r="B565" s="62"/>
      <c r="C565" s="62"/>
      <c r="D565" s="62"/>
      <c r="E565" s="62"/>
      <c r="F565" s="62"/>
      <c r="G565" s="62"/>
      <c r="H565" s="62"/>
      <c r="I565" s="62"/>
      <c r="J565" s="62"/>
      <c r="K565" s="62"/>
    </row>
    <row r="566" ht="15" customHeight="1" spans="1:11">
      <c r="A566" s="63" t="s">
        <v>4865</v>
      </c>
      <c r="B566" s="63"/>
      <c r="C566" s="63"/>
      <c r="D566" s="64" t="s">
        <v>4</v>
      </c>
      <c r="E566" s="64"/>
      <c r="F566" s="64" t="s">
        <v>2297</v>
      </c>
      <c r="G566" s="64" t="s">
        <v>2298</v>
      </c>
      <c r="H566" s="64"/>
      <c r="I566" s="64" t="s">
        <v>2299</v>
      </c>
      <c r="J566" s="64"/>
      <c r="K566" s="64" t="s">
        <v>2300</v>
      </c>
    </row>
    <row r="567" ht="21" customHeight="1" spans="1:11">
      <c r="A567" s="65" t="s">
        <v>4866</v>
      </c>
      <c r="B567" s="66" t="s">
        <v>4867</v>
      </c>
      <c r="C567" s="66"/>
      <c r="D567" s="65" t="s">
        <v>14</v>
      </c>
      <c r="E567" s="65"/>
      <c r="F567" s="65" t="s">
        <v>4868</v>
      </c>
      <c r="G567" s="67">
        <v>1.2512</v>
      </c>
      <c r="H567" s="67"/>
      <c r="I567" s="70">
        <v>1.08</v>
      </c>
      <c r="J567" s="70"/>
      <c r="K567" s="70">
        <f>TRUNC(TRUNC(G567,8)*I567,2)</f>
        <v>1.35</v>
      </c>
    </row>
    <row r="568" ht="15" customHeight="1" spans="1:11">
      <c r="A568" s="2"/>
      <c r="B568" s="2"/>
      <c r="C568" s="2"/>
      <c r="D568" s="2"/>
      <c r="E568" s="2"/>
      <c r="F568" s="2"/>
      <c r="G568" s="68" t="s">
        <v>4869</v>
      </c>
      <c r="H568" s="68"/>
      <c r="I568" s="68"/>
      <c r="J568" s="68"/>
      <c r="K568" s="71">
        <f>SUM(K567:K567)</f>
        <v>1.35</v>
      </c>
    </row>
    <row r="569" ht="15" customHeight="1" spans="1:11">
      <c r="A569" s="2"/>
      <c r="B569" s="2"/>
      <c r="C569" s="2"/>
      <c r="D569" s="2"/>
      <c r="E569" s="2"/>
      <c r="F569" s="2"/>
      <c r="G569" s="69" t="s">
        <v>2318</v>
      </c>
      <c r="H569" s="69"/>
      <c r="I569" s="69"/>
      <c r="J569" s="69"/>
      <c r="K569" s="72">
        <f>SUM(K568)</f>
        <v>1.35</v>
      </c>
    </row>
    <row r="570" ht="9.95" customHeight="1" spans="1:11">
      <c r="A570" s="2"/>
      <c r="B570" s="2"/>
      <c r="C570" s="2"/>
      <c r="D570" s="2"/>
      <c r="E570" s="2"/>
      <c r="F570" s="2"/>
      <c r="G570" s="61"/>
      <c r="H570" s="61"/>
      <c r="I570" s="61"/>
      <c r="J570" s="61"/>
      <c r="K570" s="61"/>
    </row>
    <row r="571" ht="20.1" customHeight="1" spans="1:11">
      <c r="A571" s="62" t="s">
        <v>4870</v>
      </c>
      <c r="B571" s="62"/>
      <c r="C571" s="62"/>
      <c r="D571" s="62"/>
      <c r="E571" s="62"/>
      <c r="F571" s="62"/>
      <c r="G571" s="62"/>
      <c r="H571" s="62"/>
      <c r="I571" s="62"/>
      <c r="J571" s="62"/>
      <c r="K571" s="62"/>
    </row>
    <row r="572" ht="15" customHeight="1" spans="1:11">
      <c r="A572" s="63" t="s">
        <v>2314</v>
      </c>
      <c r="B572" s="63"/>
      <c r="C572" s="63"/>
      <c r="D572" s="64" t="s">
        <v>4</v>
      </c>
      <c r="E572" s="64"/>
      <c r="F572" s="64" t="s">
        <v>2297</v>
      </c>
      <c r="G572" s="64" t="s">
        <v>2298</v>
      </c>
      <c r="H572" s="64"/>
      <c r="I572" s="64" t="s">
        <v>2299</v>
      </c>
      <c r="J572" s="64"/>
      <c r="K572" s="64" t="s">
        <v>2300</v>
      </c>
    </row>
    <row r="573" ht="38.1" customHeight="1" spans="1:11">
      <c r="A573" s="65" t="s">
        <v>4871</v>
      </c>
      <c r="B573" s="66" t="s">
        <v>4872</v>
      </c>
      <c r="C573" s="66"/>
      <c r="D573" s="65" t="s">
        <v>14</v>
      </c>
      <c r="E573" s="65"/>
      <c r="F573" s="65" t="s">
        <v>2392</v>
      </c>
      <c r="G573" s="67">
        <v>1</v>
      </c>
      <c r="H573" s="67"/>
      <c r="I573" s="70">
        <v>1.32</v>
      </c>
      <c r="J573" s="70"/>
      <c r="K573" s="70">
        <f>TRUNC(TRUNC(G573,8)*I573,2)</f>
        <v>1.32</v>
      </c>
    </row>
    <row r="574" ht="38.1" customHeight="1" spans="1:11">
      <c r="A574" s="65" t="s">
        <v>4873</v>
      </c>
      <c r="B574" s="66" t="s">
        <v>4874</v>
      </c>
      <c r="C574" s="66"/>
      <c r="D574" s="65" t="s">
        <v>14</v>
      </c>
      <c r="E574" s="65"/>
      <c r="F574" s="65" t="s">
        <v>2392</v>
      </c>
      <c r="G574" s="67">
        <v>1</v>
      </c>
      <c r="H574" s="67"/>
      <c r="I574" s="70">
        <v>0.32</v>
      </c>
      <c r="J574" s="70"/>
      <c r="K574" s="70">
        <f>TRUNC(TRUNC(G574,8)*I574,2)</f>
        <v>0.32</v>
      </c>
    </row>
    <row r="575" ht="15" customHeight="1" spans="1:11">
      <c r="A575" s="2"/>
      <c r="B575" s="2"/>
      <c r="C575" s="2"/>
      <c r="D575" s="2"/>
      <c r="E575" s="2"/>
      <c r="F575" s="2"/>
      <c r="G575" s="68" t="s">
        <v>2317</v>
      </c>
      <c r="H575" s="68"/>
      <c r="I575" s="68"/>
      <c r="J575" s="68"/>
      <c r="K575" s="71">
        <f>SUM(K573:K574)</f>
        <v>1.64</v>
      </c>
    </row>
    <row r="576" ht="15" customHeight="1" spans="1:11">
      <c r="A576" s="2"/>
      <c r="B576" s="2"/>
      <c r="C576" s="2"/>
      <c r="D576" s="2"/>
      <c r="E576" s="2"/>
      <c r="F576" s="2"/>
      <c r="G576" s="69" t="s">
        <v>2318</v>
      </c>
      <c r="H576" s="69"/>
      <c r="I576" s="69"/>
      <c r="J576" s="69"/>
      <c r="K576" s="72">
        <f>SUM(K575)</f>
        <v>1.64</v>
      </c>
    </row>
    <row r="577" ht="9.95" customHeight="1" spans="1:11">
      <c r="A577" s="2"/>
      <c r="B577" s="2"/>
      <c r="C577" s="2"/>
      <c r="D577" s="2"/>
      <c r="E577" s="2"/>
      <c r="F577" s="2"/>
      <c r="G577" s="61"/>
      <c r="H577" s="61"/>
      <c r="I577" s="61"/>
      <c r="J577" s="61"/>
      <c r="K577" s="61"/>
    </row>
    <row r="578" ht="20.1" customHeight="1" spans="1:11">
      <c r="A578" s="62" t="s">
        <v>4875</v>
      </c>
      <c r="B578" s="62"/>
      <c r="C578" s="62"/>
      <c r="D578" s="62"/>
      <c r="E578" s="62"/>
      <c r="F578" s="62"/>
      <c r="G578" s="62"/>
      <c r="H578" s="62"/>
      <c r="I578" s="62"/>
      <c r="J578" s="62"/>
      <c r="K578" s="62"/>
    </row>
    <row r="579" ht="15" customHeight="1" spans="1:11">
      <c r="A579" s="63" t="s">
        <v>2314</v>
      </c>
      <c r="B579" s="63"/>
      <c r="C579" s="63"/>
      <c r="D579" s="64" t="s">
        <v>4</v>
      </c>
      <c r="E579" s="64"/>
      <c r="F579" s="64" t="s">
        <v>2297</v>
      </c>
      <c r="G579" s="64" t="s">
        <v>2298</v>
      </c>
      <c r="H579" s="64"/>
      <c r="I579" s="64" t="s">
        <v>2299</v>
      </c>
      <c r="J579" s="64"/>
      <c r="K579" s="64" t="s">
        <v>2300</v>
      </c>
    </row>
    <row r="580" ht="38.1" customHeight="1" spans="1:11">
      <c r="A580" s="65" t="s">
        <v>4871</v>
      </c>
      <c r="B580" s="66" t="s">
        <v>4872</v>
      </c>
      <c r="C580" s="66"/>
      <c r="D580" s="65" t="s">
        <v>14</v>
      </c>
      <c r="E580" s="65"/>
      <c r="F580" s="65" t="s">
        <v>2392</v>
      </c>
      <c r="G580" s="67">
        <v>1</v>
      </c>
      <c r="H580" s="67"/>
      <c r="I580" s="70">
        <v>1.32</v>
      </c>
      <c r="J580" s="70"/>
      <c r="K580" s="70">
        <f>TRUNC(TRUNC(G580,8)*I580,2)</f>
        <v>1.32</v>
      </c>
    </row>
    <row r="581" ht="38.1" customHeight="1" spans="1:11">
      <c r="A581" s="65" t="s">
        <v>4873</v>
      </c>
      <c r="B581" s="66" t="s">
        <v>4874</v>
      </c>
      <c r="C581" s="66"/>
      <c r="D581" s="65" t="s">
        <v>14</v>
      </c>
      <c r="E581" s="65"/>
      <c r="F581" s="65" t="s">
        <v>2392</v>
      </c>
      <c r="G581" s="67">
        <v>1</v>
      </c>
      <c r="H581" s="67"/>
      <c r="I581" s="70">
        <v>0.32</v>
      </c>
      <c r="J581" s="70"/>
      <c r="K581" s="70">
        <f>TRUNC(TRUNC(G581,8)*I581,2)</f>
        <v>0.32</v>
      </c>
    </row>
    <row r="582" ht="38.1" customHeight="1" spans="1:11">
      <c r="A582" s="65" t="s">
        <v>4876</v>
      </c>
      <c r="B582" s="66" t="s">
        <v>4877</v>
      </c>
      <c r="C582" s="66"/>
      <c r="D582" s="65" t="s">
        <v>14</v>
      </c>
      <c r="E582" s="65"/>
      <c r="F582" s="65" t="s">
        <v>2392</v>
      </c>
      <c r="G582" s="67">
        <v>1</v>
      </c>
      <c r="H582" s="67"/>
      <c r="I582" s="70">
        <v>1.54</v>
      </c>
      <c r="J582" s="70"/>
      <c r="K582" s="70">
        <f>TRUNC(TRUNC(G582,8)*I582,2)</f>
        <v>1.54</v>
      </c>
    </row>
    <row r="583" ht="38.1" customHeight="1" spans="1:11">
      <c r="A583" s="65" t="s">
        <v>4878</v>
      </c>
      <c r="B583" s="66" t="s">
        <v>4879</v>
      </c>
      <c r="C583" s="66"/>
      <c r="D583" s="65" t="s">
        <v>14</v>
      </c>
      <c r="E583" s="65"/>
      <c r="F583" s="65" t="s">
        <v>2392</v>
      </c>
      <c r="G583" s="67">
        <v>1</v>
      </c>
      <c r="H583" s="67"/>
      <c r="I583" s="70">
        <v>2.7</v>
      </c>
      <c r="J583" s="70"/>
      <c r="K583" s="70">
        <f>TRUNC(TRUNC(G583,8)*I583,2)</f>
        <v>2.7</v>
      </c>
    </row>
    <row r="584" ht="15" customHeight="1" spans="1:11">
      <c r="A584" s="2"/>
      <c r="B584" s="2"/>
      <c r="C584" s="2"/>
      <c r="D584" s="2"/>
      <c r="E584" s="2"/>
      <c r="F584" s="2"/>
      <c r="G584" s="68" t="s">
        <v>2317</v>
      </c>
      <c r="H584" s="68"/>
      <c r="I584" s="68"/>
      <c r="J584" s="68"/>
      <c r="K584" s="71">
        <f>SUM(K580:K583)</f>
        <v>5.88</v>
      </c>
    </row>
    <row r="585" ht="15" customHeight="1" spans="1:11">
      <c r="A585" s="2"/>
      <c r="B585" s="2"/>
      <c r="C585" s="2"/>
      <c r="D585" s="2"/>
      <c r="E585" s="2"/>
      <c r="F585" s="2"/>
      <c r="G585" s="69" t="s">
        <v>2318</v>
      </c>
      <c r="H585" s="69"/>
      <c r="I585" s="69"/>
      <c r="J585" s="69"/>
      <c r="K585" s="72">
        <f>SUM(K584)</f>
        <v>5.88</v>
      </c>
    </row>
    <row r="586" ht="9.95" customHeight="1" spans="1:11">
      <c r="A586" s="2"/>
      <c r="B586" s="2"/>
      <c r="C586" s="2"/>
      <c r="D586" s="2"/>
      <c r="E586" s="2"/>
      <c r="F586" s="2"/>
      <c r="G586" s="61"/>
      <c r="H586" s="61"/>
      <c r="I586" s="61"/>
      <c r="J586" s="61"/>
      <c r="K586" s="61"/>
    </row>
    <row r="587" ht="20.1" customHeight="1" spans="1:11">
      <c r="A587" s="62" t="s">
        <v>4880</v>
      </c>
      <c r="B587" s="62"/>
      <c r="C587" s="62"/>
      <c r="D587" s="62"/>
      <c r="E587" s="62"/>
      <c r="F587" s="62"/>
      <c r="G587" s="62"/>
      <c r="H587" s="62"/>
      <c r="I587" s="62"/>
      <c r="J587" s="62"/>
      <c r="K587" s="62"/>
    </row>
    <row r="588" ht="15" customHeight="1" spans="1:11">
      <c r="A588" s="63" t="s">
        <v>2790</v>
      </c>
      <c r="B588" s="63"/>
      <c r="C588" s="63"/>
      <c r="D588" s="64" t="s">
        <v>4</v>
      </c>
      <c r="E588" s="64"/>
      <c r="F588" s="64" t="s">
        <v>2297</v>
      </c>
      <c r="G588" s="64" t="s">
        <v>2298</v>
      </c>
      <c r="H588" s="64"/>
      <c r="I588" s="64" t="s">
        <v>2299</v>
      </c>
      <c r="J588" s="64"/>
      <c r="K588" s="64" t="s">
        <v>2300</v>
      </c>
    </row>
    <row r="589" ht="29.1" customHeight="1" spans="1:11">
      <c r="A589" s="65" t="s">
        <v>4881</v>
      </c>
      <c r="B589" s="66" t="s">
        <v>4882</v>
      </c>
      <c r="C589" s="66"/>
      <c r="D589" s="65" t="s">
        <v>14</v>
      </c>
      <c r="E589" s="65"/>
      <c r="F589" s="65" t="s">
        <v>35</v>
      </c>
      <c r="G589" s="67">
        <v>6e-5</v>
      </c>
      <c r="H589" s="67"/>
      <c r="I589" s="70">
        <v>22004.33</v>
      </c>
      <c r="J589" s="70"/>
      <c r="K589" s="70">
        <f>TRUNC(TRUNC(G589,8)*I589,2)</f>
        <v>1.32</v>
      </c>
    </row>
    <row r="590" ht="15" customHeight="1" spans="1:11">
      <c r="A590" s="2"/>
      <c r="B590" s="2"/>
      <c r="C590" s="2"/>
      <c r="D590" s="2"/>
      <c r="E590" s="2"/>
      <c r="F590" s="2"/>
      <c r="G590" s="68" t="s">
        <v>2792</v>
      </c>
      <c r="H590" s="68"/>
      <c r="I590" s="68"/>
      <c r="J590" s="68"/>
      <c r="K590" s="71">
        <f>SUM(K589:K589)</f>
        <v>1.32</v>
      </c>
    </row>
    <row r="591" ht="15" customHeight="1" spans="1:11">
      <c r="A591" s="2"/>
      <c r="B591" s="2"/>
      <c r="C591" s="2"/>
      <c r="D591" s="2"/>
      <c r="E591" s="2"/>
      <c r="F591" s="2"/>
      <c r="G591" s="69" t="s">
        <v>2318</v>
      </c>
      <c r="H591" s="69"/>
      <c r="I591" s="69"/>
      <c r="J591" s="69"/>
      <c r="K591" s="72">
        <f>SUM(K590)</f>
        <v>1.32</v>
      </c>
    </row>
    <row r="592" ht="9.95" customHeight="1" spans="1:11">
      <c r="A592" s="2"/>
      <c r="B592" s="2"/>
      <c r="C592" s="2"/>
      <c r="D592" s="2"/>
      <c r="E592" s="2"/>
      <c r="F592" s="2"/>
      <c r="G592" s="61"/>
      <c r="H592" s="61"/>
      <c r="I592" s="61"/>
      <c r="J592" s="61"/>
      <c r="K592" s="61"/>
    </row>
    <row r="593" ht="20.1" customHeight="1" spans="1:11">
      <c r="A593" s="62" t="s">
        <v>4883</v>
      </c>
      <c r="B593" s="62"/>
      <c r="C593" s="62"/>
      <c r="D593" s="62"/>
      <c r="E593" s="62"/>
      <c r="F593" s="62"/>
      <c r="G593" s="62"/>
      <c r="H593" s="62"/>
      <c r="I593" s="62"/>
      <c r="J593" s="62"/>
      <c r="K593" s="62"/>
    </row>
    <row r="594" ht="15" customHeight="1" spans="1:11">
      <c r="A594" s="63" t="s">
        <v>2790</v>
      </c>
      <c r="B594" s="63"/>
      <c r="C594" s="63"/>
      <c r="D594" s="64" t="s">
        <v>4</v>
      </c>
      <c r="E594" s="64"/>
      <c r="F594" s="64" t="s">
        <v>2297</v>
      </c>
      <c r="G594" s="64" t="s">
        <v>2298</v>
      </c>
      <c r="H594" s="64"/>
      <c r="I594" s="64" t="s">
        <v>2299</v>
      </c>
      <c r="J594" s="64"/>
      <c r="K594" s="64" t="s">
        <v>2300</v>
      </c>
    </row>
    <row r="595" ht="29.1" customHeight="1" spans="1:11">
      <c r="A595" s="65" t="s">
        <v>4881</v>
      </c>
      <c r="B595" s="66" t="s">
        <v>4882</v>
      </c>
      <c r="C595" s="66"/>
      <c r="D595" s="65" t="s">
        <v>14</v>
      </c>
      <c r="E595" s="65"/>
      <c r="F595" s="65" t="s">
        <v>35</v>
      </c>
      <c r="G595" s="67">
        <v>1.48e-5</v>
      </c>
      <c r="H595" s="67"/>
      <c r="I595" s="70">
        <v>22004.33</v>
      </c>
      <c r="J595" s="70"/>
      <c r="K595" s="70">
        <f>TRUNC(TRUNC(G595,8)*I595,2)</f>
        <v>0.32</v>
      </c>
    </row>
    <row r="596" ht="15" customHeight="1" spans="1:11">
      <c r="A596" s="2"/>
      <c r="B596" s="2"/>
      <c r="C596" s="2"/>
      <c r="D596" s="2"/>
      <c r="E596" s="2"/>
      <c r="F596" s="2"/>
      <c r="G596" s="68" t="s">
        <v>2792</v>
      </c>
      <c r="H596" s="68"/>
      <c r="I596" s="68"/>
      <c r="J596" s="68"/>
      <c r="K596" s="71">
        <f>SUM(K595:K595)</f>
        <v>0.32</v>
      </c>
    </row>
    <row r="597" ht="15" customHeight="1" spans="1:11">
      <c r="A597" s="2"/>
      <c r="B597" s="2"/>
      <c r="C597" s="2"/>
      <c r="D597" s="2"/>
      <c r="E597" s="2"/>
      <c r="F597" s="2"/>
      <c r="G597" s="69" t="s">
        <v>2318</v>
      </c>
      <c r="H597" s="69"/>
      <c r="I597" s="69"/>
      <c r="J597" s="69"/>
      <c r="K597" s="72">
        <f>SUM(K596)</f>
        <v>0.32</v>
      </c>
    </row>
    <row r="598" ht="9.95" customHeight="1" spans="1:11">
      <c r="A598" s="2"/>
      <c r="B598" s="2"/>
      <c r="C598" s="2"/>
      <c r="D598" s="2"/>
      <c r="E598" s="2"/>
      <c r="F598" s="2"/>
      <c r="G598" s="61"/>
      <c r="H598" s="61"/>
      <c r="I598" s="61"/>
      <c r="J598" s="61"/>
      <c r="K598" s="61"/>
    </row>
    <row r="599" ht="20.1" customHeight="1" spans="1:11">
      <c r="A599" s="62" t="s">
        <v>4884</v>
      </c>
      <c r="B599" s="62"/>
      <c r="C599" s="62"/>
      <c r="D599" s="62"/>
      <c r="E599" s="62"/>
      <c r="F599" s="62"/>
      <c r="G599" s="62"/>
      <c r="H599" s="62"/>
      <c r="I599" s="62"/>
      <c r="J599" s="62"/>
      <c r="K599" s="62"/>
    </row>
    <row r="600" ht="15" customHeight="1" spans="1:11">
      <c r="A600" s="63" t="s">
        <v>2790</v>
      </c>
      <c r="B600" s="63"/>
      <c r="C600" s="63"/>
      <c r="D600" s="64" t="s">
        <v>4</v>
      </c>
      <c r="E600" s="64"/>
      <c r="F600" s="64" t="s">
        <v>2297</v>
      </c>
      <c r="G600" s="64" t="s">
        <v>2298</v>
      </c>
      <c r="H600" s="64"/>
      <c r="I600" s="64" t="s">
        <v>2299</v>
      </c>
      <c r="J600" s="64"/>
      <c r="K600" s="64" t="s">
        <v>2300</v>
      </c>
    </row>
    <row r="601" ht="29.1" customHeight="1" spans="1:11">
      <c r="A601" s="65" t="s">
        <v>4881</v>
      </c>
      <c r="B601" s="66" t="s">
        <v>4882</v>
      </c>
      <c r="C601" s="66"/>
      <c r="D601" s="65" t="s">
        <v>14</v>
      </c>
      <c r="E601" s="65"/>
      <c r="F601" s="65" t="s">
        <v>35</v>
      </c>
      <c r="G601" s="67">
        <v>7e-5</v>
      </c>
      <c r="H601" s="67"/>
      <c r="I601" s="70">
        <v>22004.33</v>
      </c>
      <c r="J601" s="70"/>
      <c r="K601" s="70">
        <f>TRUNC(TRUNC(G601,8)*I601,2)</f>
        <v>1.54</v>
      </c>
    </row>
    <row r="602" ht="15" customHeight="1" spans="1:11">
      <c r="A602" s="2"/>
      <c r="B602" s="2"/>
      <c r="C602" s="2"/>
      <c r="D602" s="2"/>
      <c r="E602" s="2"/>
      <c r="F602" s="2"/>
      <c r="G602" s="68" t="s">
        <v>2792</v>
      </c>
      <c r="H602" s="68"/>
      <c r="I602" s="68"/>
      <c r="J602" s="68"/>
      <c r="K602" s="71">
        <f>SUM(K601:K601)</f>
        <v>1.54</v>
      </c>
    </row>
    <row r="603" ht="15" customHeight="1" spans="1:11">
      <c r="A603" s="2"/>
      <c r="B603" s="2"/>
      <c r="C603" s="2"/>
      <c r="D603" s="2"/>
      <c r="E603" s="2"/>
      <c r="F603" s="2"/>
      <c r="G603" s="69" t="s">
        <v>2318</v>
      </c>
      <c r="H603" s="69"/>
      <c r="I603" s="69"/>
      <c r="J603" s="69"/>
      <c r="K603" s="72">
        <f>SUM(K602)</f>
        <v>1.54</v>
      </c>
    </row>
    <row r="604" ht="9.95" customHeight="1" spans="1:11">
      <c r="A604" s="2"/>
      <c r="B604" s="2"/>
      <c r="C604" s="2"/>
      <c r="D604" s="2"/>
      <c r="E604" s="2"/>
      <c r="F604" s="2"/>
      <c r="G604" s="61"/>
      <c r="H604" s="61"/>
      <c r="I604" s="61"/>
      <c r="J604" s="61"/>
      <c r="K604" s="61"/>
    </row>
    <row r="605" ht="20.1" customHeight="1" spans="1:11">
      <c r="A605" s="62" t="s">
        <v>4885</v>
      </c>
      <c r="B605" s="62"/>
      <c r="C605" s="62"/>
      <c r="D605" s="62"/>
      <c r="E605" s="62"/>
      <c r="F605" s="62"/>
      <c r="G605" s="62"/>
      <c r="H605" s="62"/>
      <c r="I605" s="62"/>
      <c r="J605" s="62"/>
      <c r="K605" s="62"/>
    </row>
    <row r="606" ht="15" customHeight="1" spans="1:11">
      <c r="A606" s="63" t="s">
        <v>4865</v>
      </c>
      <c r="B606" s="63"/>
      <c r="C606" s="63"/>
      <c r="D606" s="64" t="s">
        <v>4</v>
      </c>
      <c r="E606" s="64"/>
      <c r="F606" s="64" t="s">
        <v>2297</v>
      </c>
      <c r="G606" s="64" t="s">
        <v>2298</v>
      </c>
      <c r="H606" s="64"/>
      <c r="I606" s="64" t="s">
        <v>2299</v>
      </c>
      <c r="J606" s="64"/>
      <c r="K606" s="64" t="s">
        <v>2300</v>
      </c>
    </row>
    <row r="607" ht="21" customHeight="1" spans="1:11">
      <c r="A607" s="65" t="s">
        <v>4866</v>
      </c>
      <c r="B607" s="66" t="s">
        <v>4867</v>
      </c>
      <c r="C607" s="66"/>
      <c r="D607" s="65" t="s">
        <v>14</v>
      </c>
      <c r="E607" s="65"/>
      <c r="F607" s="65" t="s">
        <v>4868</v>
      </c>
      <c r="G607" s="67">
        <v>2.50239</v>
      </c>
      <c r="H607" s="67"/>
      <c r="I607" s="70">
        <v>1.08</v>
      </c>
      <c r="J607" s="70"/>
      <c r="K607" s="70">
        <f>TRUNC(TRUNC(G607,8)*I607,2)</f>
        <v>2.7</v>
      </c>
    </row>
    <row r="608" ht="15" customHeight="1" spans="1:11">
      <c r="A608" s="2"/>
      <c r="B608" s="2"/>
      <c r="C608" s="2"/>
      <c r="D608" s="2"/>
      <c r="E608" s="2"/>
      <c r="F608" s="2"/>
      <c r="G608" s="68" t="s">
        <v>4869</v>
      </c>
      <c r="H608" s="68"/>
      <c r="I608" s="68"/>
      <c r="J608" s="68"/>
      <c r="K608" s="71">
        <f>SUM(K607:K607)</f>
        <v>2.7</v>
      </c>
    </row>
    <row r="609" ht="15" customHeight="1" spans="1:11">
      <c r="A609" s="2"/>
      <c r="B609" s="2"/>
      <c r="C609" s="2"/>
      <c r="D609" s="2"/>
      <c r="E609" s="2"/>
      <c r="F609" s="2"/>
      <c r="G609" s="69" t="s">
        <v>2318</v>
      </c>
      <c r="H609" s="69"/>
      <c r="I609" s="69"/>
      <c r="J609" s="69"/>
      <c r="K609" s="72">
        <f>SUM(K608)</f>
        <v>2.7</v>
      </c>
    </row>
    <row r="610" ht="9.95" customHeight="1" spans="1:11">
      <c r="A610" s="2"/>
      <c r="B610" s="2"/>
      <c r="C610" s="2"/>
      <c r="D610" s="2"/>
      <c r="E610" s="2"/>
      <c r="F610" s="2"/>
      <c r="G610" s="61"/>
      <c r="H610" s="61"/>
      <c r="I610" s="61"/>
      <c r="J610" s="61"/>
      <c r="K610" s="61"/>
    </row>
    <row r="611" ht="20.1" customHeight="1" spans="1:11">
      <c r="A611" s="62" t="s">
        <v>4886</v>
      </c>
      <c r="B611" s="62"/>
      <c r="C611" s="62"/>
      <c r="D611" s="62"/>
      <c r="E611" s="62"/>
      <c r="F611" s="62"/>
      <c r="G611" s="62"/>
      <c r="H611" s="62"/>
      <c r="I611" s="62"/>
      <c r="J611" s="62"/>
      <c r="K611" s="62"/>
    </row>
    <row r="612" ht="15" customHeight="1" spans="1:11">
      <c r="A612" s="63" t="s">
        <v>2413</v>
      </c>
      <c r="B612" s="63"/>
      <c r="C612" s="63"/>
      <c r="D612" s="64" t="s">
        <v>4</v>
      </c>
      <c r="E612" s="64"/>
      <c r="F612" s="64" t="s">
        <v>2297</v>
      </c>
      <c r="G612" s="64" t="s">
        <v>2298</v>
      </c>
      <c r="H612" s="64"/>
      <c r="I612" s="64" t="s">
        <v>2299</v>
      </c>
      <c r="J612" s="64"/>
      <c r="K612" s="64" t="s">
        <v>2300</v>
      </c>
    </row>
    <row r="613" ht="29.1" customHeight="1" spans="1:11">
      <c r="A613" s="65" t="s">
        <v>4887</v>
      </c>
      <c r="B613" s="66" t="s">
        <v>4888</v>
      </c>
      <c r="C613" s="66"/>
      <c r="D613" s="65" t="s">
        <v>14</v>
      </c>
      <c r="E613" s="65"/>
      <c r="F613" s="65" t="s">
        <v>146</v>
      </c>
      <c r="G613" s="67">
        <v>1.2434</v>
      </c>
      <c r="H613" s="67"/>
      <c r="I613" s="70">
        <v>1.41</v>
      </c>
      <c r="J613" s="70"/>
      <c r="K613" s="70">
        <f>TRUNC(TRUNC(G613,8)*I613,2)</f>
        <v>1.75</v>
      </c>
    </row>
    <row r="614" ht="21" customHeight="1" spans="1:11">
      <c r="A614" s="65" t="s">
        <v>3411</v>
      </c>
      <c r="B614" s="66" t="s">
        <v>3412</v>
      </c>
      <c r="C614" s="66"/>
      <c r="D614" s="65" t="s">
        <v>14</v>
      </c>
      <c r="E614" s="65"/>
      <c r="F614" s="65" t="s">
        <v>35</v>
      </c>
      <c r="G614" s="67">
        <v>0.0094</v>
      </c>
      <c r="H614" s="67"/>
      <c r="I614" s="70">
        <v>4.12</v>
      </c>
      <c r="J614" s="70"/>
      <c r="K614" s="70">
        <f>TRUNC(TRUNC(G614,8)*I614,2)</f>
        <v>0.03</v>
      </c>
    </row>
    <row r="615" ht="15" customHeight="1" spans="1:11">
      <c r="A615" s="2"/>
      <c r="B615" s="2"/>
      <c r="C615" s="2"/>
      <c r="D615" s="2"/>
      <c r="E615" s="2"/>
      <c r="F615" s="2"/>
      <c r="G615" s="68" t="s">
        <v>2424</v>
      </c>
      <c r="H615" s="68"/>
      <c r="I615" s="68"/>
      <c r="J615" s="68"/>
      <c r="K615" s="71">
        <f>SUM(K613:K614)</f>
        <v>1.78</v>
      </c>
    </row>
    <row r="616" ht="15" customHeight="1" spans="1:11">
      <c r="A616" s="63" t="s">
        <v>2389</v>
      </c>
      <c r="B616" s="63"/>
      <c r="C616" s="63"/>
      <c r="D616" s="64" t="s">
        <v>4</v>
      </c>
      <c r="E616" s="64"/>
      <c r="F616" s="64" t="s">
        <v>2297</v>
      </c>
      <c r="G616" s="64" t="s">
        <v>2298</v>
      </c>
      <c r="H616" s="64"/>
      <c r="I616" s="64" t="s">
        <v>2299</v>
      </c>
      <c r="J616" s="64"/>
      <c r="K616" s="64" t="s">
        <v>2300</v>
      </c>
    </row>
    <row r="617" ht="21" customHeight="1" spans="1:11">
      <c r="A617" s="65" t="s">
        <v>3219</v>
      </c>
      <c r="B617" s="66" t="s">
        <v>3220</v>
      </c>
      <c r="C617" s="66"/>
      <c r="D617" s="65" t="s">
        <v>14</v>
      </c>
      <c r="E617" s="65"/>
      <c r="F617" s="65" t="s">
        <v>2392</v>
      </c>
      <c r="G617" s="67">
        <v>0.023</v>
      </c>
      <c r="H617" s="67"/>
      <c r="I617" s="70">
        <v>24.39</v>
      </c>
      <c r="J617" s="70"/>
      <c r="K617" s="70">
        <f>TRUNC(TRUNC(G617,8)*I617,2)</f>
        <v>0.56</v>
      </c>
    </row>
    <row r="618" ht="15" customHeight="1" spans="1:11">
      <c r="A618" s="65" t="s">
        <v>2710</v>
      </c>
      <c r="B618" s="66" t="s">
        <v>2711</v>
      </c>
      <c r="C618" s="66"/>
      <c r="D618" s="65" t="s">
        <v>14</v>
      </c>
      <c r="E618" s="65"/>
      <c r="F618" s="65" t="s">
        <v>2392</v>
      </c>
      <c r="G618" s="67">
        <v>0.023</v>
      </c>
      <c r="H618" s="67"/>
      <c r="I618" s="70">
        <v>32.69</v>
      </c>
      <c r="J618" s="70"/>
      <c r="K618" s="70">
        <f>TRUNC(TRUNC(G618,8)*I618,2)</f>
        <v>0.75</v>
      </c>
    </row>
    <row r="619" ht="18" customHeight="1" spans="1:11">
      <c r="A619" s="2"/>
      <c r="B619" s="2"/>
      <c r="C619" s="2"/>
      <c r="D619" s="2"/>
      <c r="E619" s="2"/>
      <c r="F619" s="2"/>
      <c r="G619" s="68" t="s">
        <v>2393</v>
      </c>
      <c r="H619" s="68"/>
      <c r="I619" s="68"/>
      <c r="J619" s="68"/>
      <c r="K619" s="71">
        <f>SUM(K617:K618)</f>
        <v>1.31</v>
      </c>
    </row>
    <row r="620" ht="15" customHeight="1" spans="1:11">
      <c r="A620" s="2"/>
      <c r="B620" s="2"/>
      <c r="C620" s="2"/>
      <c r="D620" s="2"/>
      <c r="E620" s="2"/>
      <c r="F620" s="2"/>
      <c r="G620" s="69" t="s">
        <v>2318</v>
      </c>
      <c r="H620" s="69"/>
      <c r="I620" s="69"/>
      <c r="J620" s="69"/>
      <c r="K620" s="72">
        <f>SUM(K615,K619)</f>
        <v>3.09</v>
      </c>
    </row>
    <row r="621" ht="9.95" customHeight="1" spans="1:11">
      <c r="A621" s="2"/>
      <c r="B621" s="2"/>
      <c r="C621" s="2"/>
      <c r="D621" s="2"/>
      <c r="E621" s="2"/>
      <c r="F621" s="2"/>
      <c r="G621" s="61"/>
      <c r="H621" s="61"/>
      <c r="I621" s="61"/>
      <c r="J621" s="61"/>
      <c r="K621" s="61"/>
    </row>
    <row r="622" ht="20.1" customHeight="1" spans="1:11">
      <c r="A622" s="62" t="s">
        <v>4889</v>
      </c>
      <c r="B622" s="62"/>
      <c r="C622" s="62"/>
      <c r="D622" s="62"/>
      <c r="E622" s="62"/>
      <c r="F622" s="62"/>
      <c r="G622" s="62"/>
      <c r="H622" s="62"/>
      <c r="I622" s="62"/>
      <c r="J622" s="62"/>
      <c r="K622" s="62"/>
    </row>
    <row r="623" ht="15" customHeight="1" spans="1:11">
      <c r="A623" s="63" t="s">
        <v>2413</v>
      </c>
      <c r="B623" s="63"/>
      <c r="C623" s="63"/>
      <c r="D623" s="64" t="s">
        <v>4</v>
      </c>
      <c r="E623" s="64"/>
      <c r="F623" s="64" t="s">
        <v>2297</v>
      </c>
      <c r="G623" s="64" t="s">
        <v>2298</v>
      </c>
      <c r="H623" s="64"/>
      <c r="I623" s="64" t="s">
        <v>2299</v>
      </c>
      <c r="J623" s="64"/>
      <c r="K623" s="64" t="s">
        <v>2300</v>
      </c>
    </row>
    <row r="624" ht="29.1" customHeight="1" spans="1:11">
      <c r="A624" s="65" t="s">
        <v>4890</v>
      </c>
      <c r="B624" s="66" t="s">
        <v>4891</v>
      </c>
      <c r="C624" s="66"/>
      <c r="D624" s="65" t="s">
        <v>14</v>
      </c>
      <c r="E624" s="65"/>
      <c r="F624" s="65" t="s">
        <v>146</v>
      </c>
      <c r="G624" s="67">
        <v>1.027</v>
      </c>
      <c r="H624" s="67"/>
      <c r="I624" s="70">
        <v>14.52</v>
      </c>
      <c r="J624" s="70"/>
      <c r="K624" s="70">
        <f>TRUNC(TRUNC(G624,8)*I624,2)</f>
        <v>14.91</v>
      </c>
    </row>
    <row r="625" ht="21" customHeight="1" spans="1:11">
      <c r="A625" s="65" t="s">
        <v>3411</v>
      </c>
      <c r="B625" s="66" t="s">
        <v>3412</v>
      </c>
      <c r="C625" s="66"/>
      <c r="D625" s="65" t="s">
        <v>14</v>
      </c>
      <c r="E625" s="65"/>
      <c r="F625" s="65" t="s">
        <v>35</v>
      </c>
      <c r="G625" s="67">
        <v>0.01</v>
      </c>
      <c r="H625" s="67"/>
      <c r="I625" s="70">
        <v>4.12</v>
      </c>
      <c r="J625" s="70"/>
      <c r="K625" s="70">
        <f>TRUNC(TRUNC(G625,8)*I625,2)</f>
        <v>0.04</v>
      </c>
    </row>
    <row r="626" ht="15" customHeight="1" spans="1:11">
      <c r="A626" s="2"/>
      <c r="B626" s="2"/>
      <c r="C626" s="2"/>
      <c r="D626" s="2"/>
      <c r="E626" s="2"/>
      <c r="F626" s="2"/>
      <c r="G626" s="68" t="s">
        <v>2424</v>
      </c>
      <c r="H626" s="68"/>
      <c r="I626" s="68"/>
      <c r="J626" s="68"/>
      <c r="K626" s="71">
        <f>SUM(K624:K625)</f>
        <v>14.95</v>
      </c>
    </row>
    <row r="627" ht="15" customHeight="1" spans="1:11">
      <c r="A627" s="63" t="s">
        <v>2389</v>
      </c>
      <c r="B627" s="63"/>
      <c r="C627" s="63"/>
      <c r="D627" s="64" t="s">
        <v>4</v>
      </c>
      <c r="E627" s="64"/>
      <c r="F627" s="64" t="s">
        <v>2297</v>
      </c>
      <c r="G627" s="64" t="s">
        <v>2298</v>
      </c>
      <c r="H627" s="64"/>
      <c r="I627" s="64" t="s">
        <v>2299</v>
      </c>
      <c r="J627" s="64"/>
      <c r="K627" s="64" t="s">
        <v>2300</v>
      </c>
    </row>
    <row r="628" ht="21" customHeight="1" spans="1:11">
      <c r="A628" s="65" t="s">
        <v>3219</v>
      </c>
      <c r="B628" s="66" t="s">
        <v>3220</v>
      </c>
      <c r="C628" s="66"/>
      <c r="D628" s="65" t="s">
        <v>14</v>
      </c>
      <c r="E628" s="65"/>
      <c r="F628" s="65" t="s">
        <v>2392</v>
      </c>
      <c r="G628" s="67">
        <v>0.013</v>
      </c>
      <c r="H628" s="67"/>
      <c r="I628" s="70">
        <v>24.39</v>
      </c>
      <c r="J628" s="70"/>
      <c r="K628" s="70">
        <f>TRUNC(TRUNC(G628,8)*I628,2)</f>
        <v>0.31</v>
      </c>
    </row>
    <row r="629" ht="15" customHeight="1" spans="1:11">
      <c r="A629" s="65" t="s">
        <v>2710</v>
      </c>
      <c r="B629" s="66" t="s">
        <v>2711</v>
      </c>
      <c r="C629" s="66"/>
      <c r="D629" s="65" t="s">
        <v>14</v>
      </c>
      <c r="E629" s="65"/>
      <c r="F629" s="65" t="s">
        <v>2392</v>
      </c>
      <c r="G629" s="67">
        <v>0.013</v>
      </c>
      <c r="H629" s="67"/>
      <c r="I629" s="70">
        <v>32.69</v>
      </c>
      <c r="J629" s="70"/>
      <c r="K629" s="70">
        <f>TRUNC(TRUNC(G629,8)*I629,2)</f>
        <v>0.42</v>
      </c>
    </row>
    <row r="630" ht="18" customHeight="1" spans="1:11">
      <c r="A630" s="2"/>
      <c r="B630" s="2"/>
      <c r="C630" s="2"/>
      <c r="D630" s="2"/>
      <c r="E630" s="2"/>
      <c r="F630" s="2"/>
      <c r="G630" s="68" t="s">
        <v>2393</v>
      </c>
      <c r="H630" s="68"/>
      <c r="I630" s="68"/>
      <c r="J630" s="68"/>
      <c r="K630" s="71">
        <f>SUM(K628:K629)</f>
        <v>0.73</v>
      </c>
    </row>
    <row r="631" ht="15" customHeight="1" spans="1:11">
      <c r="A631" s="2"/>
      <c r="B631" s="2"/>
      <c r="C631" s="2"/>
      <c r="D631" s="2"/>
      <c r="E631" s="2"/>
      <c r="F631" s="2"/>
      <c r="G631" s="69" t="s">
        <v>2318</v>
      </c>
      <c r="H631" s="69"/>
      <c r="I631" s="69"/>
      <c r="J631" s="69"/>
      <c r="K631" s="72">
        <f>SUM(K626,K630)</f>
        <v>15.68</v>
      </c>
    </row>
    <row r="632" ht="9.95" customHeight="1" spans="1:11">
      <c r="A632" s="2"/>
      <c r="B632" s="2"/>
      <c r="C632" s="2"/>
      <c r="D632" s="2"/>
      <c r="E632" s="2"/>
      <c r="F632" s="2"/>
      <c r="G632" s="61"/>
      <c r="H632" s="61"/>
      <c r="I632" s="61"/>
      <c r="J632" s="61"/>
      <c r="K632" s="61"/>
    </row>
    <row r="633" ht="20.1" customHeight="1" spans="1:11">
      <c r="A633" s="62" t="s">
        <v>3408</v>
      </c>
      <c r="B633" s="62"/>
      <c r="C633" s="62"/>
      <c r="D633" s="62"/>
      <c r="E633" s="62"/>
      <c r="F633" s="62"/>
      <c r="G633" s="62"/>
      <c r="H633" s="62"/>
      <c r="I633" s="62"/>
      <c r="J633" s="62"/>
      <c r="K633" s="62"/>
    </row>
    <row r="634" ht="15" customHeight="1" spans="1:11">
      <c r="A634" s="63" t="s">
        <v>2413</v>
      </c>
      <c r="B634" s="63"/>
      <c r="C634" s="63"/>
      <c r="D634" s="64" t="s">
        <v>4</v>
      </c>
      <c r="E634" s="64"/>
      <c r="F634" s="64" t="s">
        <v>2297</v>
      </c>
      <c r="G634" s="64" t="s">
        <v>2298</v>
      </c>
      <c r="H634" s="64"/>
      <c r="I634" s="64" t="s">
        <v>2299</v>
      </c>
      <c r="J634" s="64"/>
      <c r="K634" s="64" t="s">
        <v>2300</v>
      </c>
    </row>
    <row r="635" ht="29.1" customHeight="1" spans="1:11">
      <c r="A635" s="65" t="s">
        <v>3409</v>
      </c>
      <c r="B635" s="66" t="s">
        <v>3410</v>
      </c>
      <c r="C635" s="66"/>
      <c r="D635" s="65" t="s">
        <v>14</v>
      </c>
      <c r="E635" s="65"/>
      <c r="F635" s="65" t="s">
        <v>146</v>
      </c>
      <c r="G635" s="67">
        <v>1.2434</v>
      </c>
      <c r="H635" s="67"/>
      <c r="I635" s="70">
        <v>2.23</v>
      </c>
      <c r="J635" s="70"/>
      <c r="K635" s="70">
        <f>TRUNC(TRUNC(G635,8)*I635,2)</f>
        <v>2.77</v>
      </c>
    </row>
    <row r="636" ht="21" customHeight="1" spans="1:11">
      <c r="A636" s="65" t="s">
        <v>3411</v>
      </c>
      <c r="B636" s="66" t="s">
        <v>3412</v>
      </c>
      <c r="C636" s="66"/>
      <c r="D636" s="65" t="s">
        <v>14</v>
      </c>
      <c r="E636" s="65"/>
      <c r="F636" s="65" t="s">
        <v>35</v>
      </c>
      <c r="G636" s="67">
        <v>0.0094</v>
      </c>
      <c r="H636" s="67"/>
      <c r="I636" s="70">
        <v>4.12</v>
      </c>
      <c r="J636" s="70"/>
      <c r="K636" s="70">
        <f>TRUNC(TRUNC(G636,8)*I636,2)</f>
        <v>0.03</v>
      </c>
    </row>
    <row r="637" ht="15" customHeight="1" spans="1:11">
      <c r="A637" s="2"/>
      <c r="B637" s="2"/>
      <c r="C637" s="2"/>
      <c r="D637" s="2"/>
      <c r="E637" s="2"/>
      <c r="F637" s="2"/>
      <c r="G637" s="68" t="s">
        <v>2424</v>
      </c>
      <c r="H637" s="68"/>
      <c r="I637" s="68"/>
      <c r="J637" s="68"/>
      <c r="K637" s="71">
        <f>SUM(K635:K636)</f>
        <v>2.8</v>
      </c>
    </row>
    <row r="638" ht="15" customHeight="1" spans="1:11">
      <c r="A638" s="63" t="s">
        <v>2389</v>
      </c>
      <c r="B638" s="63"/>
      <c r="C638" s="63"/>
      <c r="D638" s="64" t="s">
        <v>4</v>
      </c>
      <c r="E638" s="64"/>
      <c r="F638" s="64" t="s">
        <v>2297</v>
      </c>
      <c r="G638" s="64" t="s">
        <v>2298</v>
      </c>
      <c r="H638" s="64"/>
      <c r="I638" s="64" t="s">
        <v>2299</v>
      </c>
      <c r="J638" s="64"/>
      <c r="K638" s="64" t="s">
        <v>2300</v>
      </c>
    </row>
    <row r="639" ht="21" customHeight="1" spans="1:11">
      <c r="A639" s="65" t="s">
        <v>3219</v>
      </c>
      <c r="B639" s="66" t="s">
        <v>3220</v>
      </c>
      <c r="C639" s="66"/>
      <c r="D639" s="65" t="s">
        <v>14</v>
      </c>
      <c r="E639" s="65"/>
      <c r="F639" s="65" t="s">
        <v>2392</v>
      </c>
      <c r="G639" s="67">
        <v>0.029</v>
      </c>
      <c r="H639" s="67"/>
      <c r="I639" s="70">
        <v>24.39</v>
      </c>
      <c r="J639" s="70"/>
      <c r="K639" s="70">
        <f>TRUNC(TRUNC(G639,8)*I639,2)</f>
        <v>0.7</v>
      </c>
    </row>
    <row r="640" ht="15" customHeight="1" spans="1:11">
      <c r="A640" s="65" t="s">
        <v>2710</v>
      </c>
      <c r="B640" s="66" t="s">
        <v>2711</v>
      </c>
      <c r="C640" s="66"/>
      <c r="D640" s="65" t="s">
        <v>14</v>
      </c>
      <c r="E640" s="65"/>
      <c r="F640" s="65" t="s">
        <v>2392</v>
      </c>
      <c r="G640" s="67">
        <v>0.029</v>
      </c>
      <c r="H640" s="67"/>
      <c r="I640" s="70">
        <v>32.69</v>
      </c>
      <c r="J640" s="70"/>
      <c r="K640" s="70">
        <f>TRUNC(TRUNC(G640,8)*I640,2)</f>
        <v>0.94</v>
      </c>
    </row>
    <row r="641" ht="18" customHeight="1" spans="1:11">
      <c r="A641" s="2"/>
      <c r="B641" s="2"/>
      <c r="C641" s="2"/>
      <c r="D641" s="2"/>
      <c r="E641" s="2"/>
      <c r="F641" s="2"/>
      <c r="G641" s="68" t="s">
        <v>2393</v>
      </c>
      <c r="H641" s="68"/>
      <c r="I641" s="68"/>
      <c r="J641" s="68"/>
      <c r="K641" s="71">
        <f>SUM(K639:K640)</f>
        <v>1.64</v>
      </c>
    </row>
    <row r="642" ht="15" customHeight="1" spans="1:11">
      <c r="A642" s="2"/>
      <c r="B642" s="2"/>
      <c r="C642" s="2"/>
      <c r="D642" s="2"/>
      <c r="E642" s="2"/>
      <c r="F642" s="2"/>
      <c r="G642" s="69" t="s">
        <v>2318</v>
      </c>
      <c r="H642" s="69"/>
      <c r="I642" s="69"/>
      <c r="J642" s="69"/>
      <c r="K642" s="72">
        <f>SUM(K637,K641)</f>
        <v>4.44</v>
      </c>
    </row>
    <row r="643" ht="9.95" customHeight="1" spans="1:11">
      <c r="A643" s="2"/>
      <c r="B643" s="2"/>
      <c r="C643" s="2"/>
      <c r="D643" s="2"/>
      <c r="E643" s="2"/>
      <c r="F643" s="2"/>
      <c r="G643" s="61"/>
      <c r="H643" s="61"/>
      <c r="I643" s="61"/>
      <c r="J643" s="61"/>
      <c r="K643" s="61"/>
    </row>
    <row r="644" ht="20.1" customHeight="1" spans="1:11">
      <c r="A644" s="62" t="s">
        <v>3413</v>
      </c>
      <c r="B644" s="62"/>
      <c r="C644" s="62"/>
      <c r="D644" s="62"/>
      <c r="E644" s="62"/>
      <c r="F644" s="62"/>
      <c r="G644" s="62"/>
      <c r="H644" s="62"/>
      <c r="I644" s="62"/>
      <c r="J644" s="62"/>
      <c r="K644" s="62"/>
    </row>
    <row r="645" ht="15" customHeight="1" spans="1:11">
      <c r="A645" s="63" t="s">
        <v>2413</v>
      </c>
      <c r="B645" s="63"/>
      <c r="C645" s="63"/>
      <c r="D645" s="64" t="s">
        <v>4</v>
      </c>
      <c r="E645" s="64"/>
      <c r="F645" s="64" t="s">
        <v>2297</v>
      </c>
      <c r="G645" s="64" t="s">
        <v>2298</v>
      </c>
      <c r="H645" s="64"/>
      <c r="I645" s="64" t="s">
        <v>2299</v>
      </c>
      <c r="J645" s="64"/>
      <c r="K645" s="64" t="s">
        <v>2300</v>
      </c>
    </row>
    <row r="646" ht="29.1" customHeight="1" spans="1:11">
      <c r="A646" s="65" t="s">
        <v>3414</v>
      </c>
      <c r="B646" s="66" t="s">
        <v>3415</v>
      </c>
      <c r="C646" s="66"/>
      <c r="D646" s="65" t="s">
        <v>14</v>
      </c>
      <c r="E646" s="65"/>
      <c r="F646" s="65" t="s">
        <v>146</v>
      </c>
      <c r="G646" s="67">
        <v>1.2434</v>
      </c>
      <c r="H646" s="67"/>
      <c r="I646" s="70">
        <v>3.7</v>
      </c>
      <c r="J646" s="70"/>
      <c r="K646" s="70">
        <f>TRUNC(TRUNC(G646,8)*I646,2)</f>
        <v>4.6</v>
      </c>
    </row>
    <row r="647" ht="21" customHeight="1" spans="1:11">
      <c r="A647" s="65" t="s">
        <v>3411</v>
      </c>
      <c r="B647" s="66" t="s">
        <v>3412</v>
      </c>
      <c r="C647" s="66"/>
      <c r="D647" s="65" t="s">
        <v>14</v>
      </c>
      <c r="E647" s="65"/>
      <c r="F647" s="65" t="s">
        <v>35</v>
      </c>
      <c r="G647" s="67">
        <v>0.0094</v>
      </c>
      <c r="H647" s="67"/>
      <c r="I647" s="70">
        <v>4.12</v>
      </c>
      <c r="J647" s="70"/>
      <c r="K647" s="70">
        <f>TRUNC(TRUNC(G647,8)*I647,2)</f>
        <v>0.03</v>
      </c>
    </row>
    <row r="648" ht="15" customHeight="1" spans="1:11">
      <c r="A648" s="2"/>
      <c r="B648" s="2"/>
      <c r="C648" s="2"/>
      <c r="D648" s="2"/>
      <c r="E648" s="2"/>
      <c r="F648" s="2"/>
      <c r="G648" s="68" t="s">
        <v>2424</v>
      </c>
      <c r="H648" s="68"/>
      <c r="I648" s="68"/>
      <c r="J648" s="68"/>
      <c r="K648" s="71">
        <f>SUM(K646:K647)</f>
        <v>4.63</v>
      </c>
    </row>
    <row r="649" ht="15" customHeight="1" spans="1:11">
      <c r="A649" s="63" t="s">
        <v>2389</v>
      </c>
      <c r="B649" s="63"/>
      <c r="C649" s="63"/>
      <c r="D649" s="64" t="s">
        <v>4</v>
      </c>
      <c r="E649" s="64"/>
      <c r="F649" s="64" t="s">
        <v>2297</v>
      </c>
      <c r="G649" s="64" t="s">
        <v>2298</v>
      </c>
      <c r="H649" s="64"/>
      <c r="I649" s="64" t="s">
        <v>2299</v>
      </c>
      <c r="J649" s="64"/>
      <c r="K649" s="64" t="s">
        <v>2300</v>
      </c>
    </row>
    <row r="650" ht="21" customHeight="1" spans="1:11">
      <c r="A650" s="65" t="s">
        <v>3219</v>
      </c>
      <c r="B650" s="66" t="s">
        <v>3220</v>
      </c>
      <c r="C650" s="66"/>
      <c r="D650" s="65" t="s">
        <v>14</v>
      </c>
      <c r="E650" s="65"/>
      <c r="F650" s="65" t="s">
        <v>2392</v>
      </c>
      <c r="G650" s="67">
        <v>0.039</v>
      </c>
      <c r="H650" s="67"/>
      <c r="I650" s="70">
        <v>24.39</v>
      </c>
      <c r="J650" s="70"/>
      <c r="K650" s="70">
        <f>TRUNC(TRUNC(G650,8)*I650,2)</f>
        <v>0.95</v>
      </c>
    </row>
    <row r="651" ht="15" customHeight="1" spans="1:11">
      <c r="A651" s="65" t="s">
        <v>2710</v>
      </c>
      <c r="B651" s="66" t="s">
        <v>2711</v>
      </c>
      <c r="C651" s="66"/>
      <c r="D651" s="65" t="s">
        <v>14</v>
      </c>
      <c r="E651" s="65"/>
      <c r="F651" s="65" t="s">
        <v>2392</v>
      </c>
      <c r="G651" s="67">
        <v>0.039</v>
      </c>
      <c r="H651" s="67"/>
      <c r="I651" s="70">
        <v>32.69</v>
      </c>
      <c r="J651" s="70"/>
      <c r="K651" s="70">
        <f>TRUNC(TRUNC(G651,8)*I651,2)</f>
        <v>1.27</v>
      </c>
    </row>
    <row r="652" ht="18" customHeight="1" spans="1:11">
      <c r="A652" s="2"/>
      <c r="B652" s="2"/>
      <c r="C652" s="2"/>
      <c r="D652" s="2"/>
      <c r="E652" s="2"/>
      <c r="F652" s="2"/>
      <c r="G652" s="68" t="s">
        <v>2393</v>
      </c>
      <c r="H652" s="68"/>
      <c r="I652" s="68"/>
      <c r="J652" s="68"/>
      <c r="K652" s="71">
        <f>SUM(K650:K651)</f>
        <v>2.22</v>
      </c>
    </row>
    <row r="653" ht="15" customHeight="1" spans="1:11">
      <c r="A653" s="2"/>
      <c r="B653" s="2"/>
      <c r="C653" s="2"/>
      <c r="D653" s="2"/>
      <c r="E653" s="2"/>
      <c r="F653" s="2"/>
      <c r="G653" s="69" t="s">
        <v>2318</v>
      </c>
      <c r="H653" s="69"/>
      <c r="I653" s="69"/>
      <c r="J653" s="69"/>
      <c r="K653" s="72">
        <f>SUM(K648,K652)</f>
        <v>6.85</v>
      </c>
    </row>
    <row r="654" ht="9.95" customHeight="1" spans="1:11">
      <c r="A654" s="2"/>
      <c r="B654" s="2"/>
      <c r="C654" s="2"/>
      <c r="D654" s="2"/>
      <c r="E654" s="2"/>
      <c r="F654" s="2"/>
      <c r="G654" s="61"/>
      <c r="H654" s="61"/>
      <c r="I654" s="61"/>
      <c r="J654" s="61"/>
      <c r="K654" s="61"/>
    </row>
    <row r="655" ht="20.1" customHeight="1" spans="1:11">
      <c r="A655" s="62" t="s">
        <v>4892</v>
      </c>
      <c r="B655" s="62"/>
      <c r="C655" s="62"/>
      <c r="D655" s="62"/>
      <c r="E655" s="62"/>
      <c r="F655" s="62"/>
      <c r="G655" s="62"/>
      <c r="H655" s="62"/>
      <c r="I655" s="62"/>
      <c r="J655" s="62"/>
      <c r="K655" s="62"/>
    </row>
    <row r="656" ht="15" customHeight="1" spans="1:11">
      <c r="A656" s="63" t="s">
        <v>2413</v>
      </c>
      <c r="B656" s="63"/>
      <c r="C656" s="63"/>
      <c r="D656" s="64" t="s">
        <v>4</v>
      </c>
      <c r="E656" s="64"/>
      <c r="F656" s="64" t="s">
        <v>2297</v>
      </c>
      <c r="G656" s="64" t="s">
        <v>2298</v>
      </c>
      <c r="H656" s="64"/>
      <c r="I656" s="64" t="s">
        <v>2299</v>
      </c>
      <c r="J656" s="64"/>
      <c r="K656" s="64" t="s">
        <v>2300</v>
      </c>
    </row>
    <row r="657" ht="21" customHeight="1" spans="1:11">
      <c r="A657" s="65" t="s">
        <v>4893</v>
      </c>
      <c r="B657" s="66" t="s">
        <v>4894</v>
      </c>
      <c r="C657" s="66"/>
      <c r="D657" s="65" t="s">
        <v>14</v>
      </c>
      <c r="E657" s="65"/>
      <c r="F657" s="65" t="s">
        <v>146</v>
      </c>
      <c r="G657" s="67">
        <v>1.05</v>
      </c>
      <c r="H657" s="67"/>
      <c r="I657" s="70">
        <v>2.17</v>
      </c>
      <c r="J657" s="70"/>
      <c r="K657" s="70">
        <f>TRUNC(TRUNC(G657,8)*I657,2)</f>
        <v>2.27</v>
      </c>
    </row>
    <row r="658" ht="15" customHeight="1" spans="1:11">
      <c r="A658" s="2"/>
      <c r="B658" s="2"/>
      <c r="C658" s="2"/>
      <c r="D658" s="2"/>
      <c r="E658" s="2"/>
      <c r="F658" s="2"/>
      <c r="G658" s="68" t="s">
        <v>2424</v>
      </c>
      <c r="H658" s="68"/>
      <c r="I658" s="68"/>
      <c r="J658" s="68"/>
      <c r="K658" s="71">
        <f>SUM(K657:K657)</f>
        <v>2.27</v>
      </c>
    </row>
    <row r="659" ht="15" customHeight="1" spans="1:11">
      <c r="A659" s="63" t="s">
        <v>2389</v>
      </c>
      <c r="B659" s="63"/>
      <c r="C659" s="63"/>
      <c r="D659" s="64" t="s">
        <v>4</v>
      </c>
      <c r="E659" s="64"/>
      <c r="F659" s="64" t="s">
        <v>2297</v>
      </c>
      <c r="G659" s="64" t="s">
        <v>2298</v>
      </c>
      <c r="H659" s="64"/>
      <c r="I659" s="64" t="s">
        <v>2299</v>
      </c>
      <c r="J659" s="64"/>
      <c r="K659" s="64" t="s">
        <v>2300</v>
      </c>
    </row>
    <row r="660" ht="21" customHeight="1" spans="1:11">
      <c r="A660" s="65" t="s">
        <v>3219</v>
      </c>
      <c r="B660" s="66" t="s">
        <v>3220</v>
      </c>
      <c r="C660" s="66"/>
      <c r="D660" s="65" t="s">
        <v>14</v>
      </c>
      <c r="E660" s="65"/>
      <c r="F660" s="65" t="s">
        <v>2392</v>
      </c>
      <c r="G660" s="67">
        <v>0.1461</v>
      </c>
      <c r="H660" s="67"/>
      <c r="I660" s="70">
        <v>24.39</v>
      </c>
      <c r="J660" s="70"/>
      <c r="K660" s="70">
        <f>TRUNC(TRUNC(G660,8)*I660,2)</f>
        <v>3.56</v>
      </c>
    </row>
    <row r="661" ht="15" customHeight="1" spans="1:11">
      <c r="A661" s="65" t="s">
        <v>2710</v>
      </c>
      <c r="B661" s="66" t="s">
        <v>2711</v>
      </c>
      <c r="C661" s="66"/>
      <c r="D661" s="65" t="s">
        <v>14</v>
      </c>
      <c r="E661" s="65"/>
      <c r="F661" s="65" t="s">
        <v>2392</v>
      </c>
      <c r="G661" s="67">
        <v>0.1461</v>
      </c>
      <c r="H661" s="67"/>
      <c r="I661" s="70">
        <v>32.69</v>
      </c>
      <c r="J661" s="70"/>
      <c r="K661" s="70">
        <f>TRUNC(TRUNC(G661,8)*I661,2)</f>
        <v>4.77</v>
      </c>
    </row>
    <row r="662" ht="18" customHeight="1" spans="1:11">
      <c r="A662" s="2"/>
      <c r="B662" s="2"/>
      <c r="C662" s="2"/>
      <c r="D662" s="2"/>
      <c r="E662" s="2"/>
      <c r="F662" s="2"/>
      <c r="G662" s="68" t="s">
        <v>2393</v>
      </c>
      <c r="H662" s="68"/>
      <c r="I662" s="68"/>
      <c r="J662" s="68"/>
      <c r="K662" s="71">
        <f>SUM(K660:K661)</f>
        <v>8.33</v>
      </c>
    </row>
    <row r="663" ht="15" customHeight="1" spans="1:11">
      <c r="A663" s="2"/>
      <c r="B663" s="2"/>
      <c r="C663" s="2"/>
      <c r="D663" s="2"/>
      <c r="E663" s="2"/>
      <c r="F663" s="2"/>
      <c r="G663" s="69" t="s">
        <v>2318</v>
      </c>
      <c r="H663" s="69"/>
      <c r="I663" s="69"/>
      <c r="J663" s="69"/>
      <c r="K663" s="72">
        <f>SUM(K658,K662)</f>
        <v>10.6</v>
      </c>
    </row>
    <row r="664" ht="9.95" customHeight="1" spans="1:11">
      <c r="A664" s="2"/>
      <c r="B664" s="2"/>
      <c r="C664" s="2"/>
      <c r="D664" s="2"/>
      <c r="E664" s="2"/>
      <c r="F664" s="2"/>
      <c r="G664" s="61"/>
      <c r="H664" s="61"/>
      <c r="I664" s="61"/>
      <c r="J664" s="61"/>
      <c r="K664" s="61"/>
    </row>
    <row r="665" ht="20.1" customHeight="1" spans="1:11">
      <c r="A665" s="62" t="s">
        <v>4895</v>
      </c>
      <c r="B665" s="62"/>
      <c r="C665" s="62"/>
      <c r="D665" s="62"/>
      <c r="E665" s="62"/>
      <c r="F665" s="62"/>
      <c r="G665" s="62"/>
      <c r="H665" s="62"/>
      <c r="I665" s="62"/>
      <c r="J665" s="62"/>
      <c r="K665" s="62"/>
    </row>
    <row r="666" ht="15" customHeight="1" spans="1:11">
      <c r="A666" s="63" t="s">
        <v>2381</v>
      </c>
      <c r="B666" s="63"/>
      <c r="C666" s="63"/>
      <c r="D666" s="64" t="s">
        <v>4</v>
      </c>
      <c r="E666" s="64"/>
      <c r="F666" s="64" t="s">
        <v>2297</v>
      </c>
      <c r="G666" s="64" t="s">
        <v>2298</v>
      </c>
      <c r="H666" s="64"/>
      <c r="I666" s="64" t="s">
        <v>2299</v>
      </c>
      <c r="J666" s="64"/>
      <c r="K666" s="64" t="s">
        <v>2300</v>
      </c>
    </row>
    <row r="667" ht="45.95" customHeight="1" spans="1:11">
      <c r="A667" s="65" t="s">
        <v>2398</v>
      </c>
      <c r="B667" s="66" t="s">
        <v>2399</v>
      </c>
      <c r="C667" s="66"/>
      <c r="D667" s="65" t="s">
        <v>14</v>
      </c>
      <c r="E667" s="65"/>
      <c r="F667" s="65" t="s">
        <v>2384</v>
      </c>
      <c r="G667" s="67">
        <v>0.0315</v>
      </c>
      <c r="H667" s="67"/>
      <c r="I667" s="70">
        <v>76.23</v>
      </c>
      <c r="J667" s="70"/>
      <c r="K667" s="70">
        <f>TRUNC(TRUNC(G667,8)*I667,2)</f>
        <v>2.4</v>
      </c>
    </row>
    <row r="668" ht="45.95" customHeight="1" spans="1:11">
      <c r="A668" s="65" t="s">
        <v>2400</v>
      </c>
      <c r="B668" s="66" t="s">
        <v>2401</v>
      </c>
      <c r="C668" s="66"/>
      <c r="D668" s="65" t="s">
        <v>14</v>
      </c>
      <c r="E668" s="65"/>
      <c r="F668" s="65" t="s">
        <v>2387</v>
      </c>
      <c r="G668" s="67">
        <v>0.0155</v>
      </c>
      <c r="H668" s="67"/>
      <c r="I668" s="70">
        <v>160.58</v>
      </c>
      <c r="J668" s="70"/>
      <c r="K668" s="70">
        <f>TRUNC(TRUNC(G668,8)*I668,2)</f>
        <v>2.48</v>
      </c>
    </row>
    <row r="669" ht="18" customHeight="1" spans="1:11">
      <c r="A669" s="2"/>
      <c r="B669" s="2"/>
      <c r="C669" s="2"/>
      <c r="D669" s="2"/>
      <c r="E669" s="2"/>
      <c r="F669" s="2"/>
      <c r="G669" s="68" t="s">
        <v>2388</v>
      </c>
      <c r="H669" s="68"/>
      <c r="I669" s="68"/>
      <c r="J669" s="68"/>
      <c r="K669" s="71">
        <f>SUM(K667:K668)</f>
        <v>4.88</v>
      </c>
    </row>
    <row r="670" ht="15" customHeight="1" spans="1:11">
      <c r="A670" s="63" t="s">
        <v>2413</v>
      </c>
      <c r="B670" s="63"/>
      <c r="C670" s="63"/>
      <c r="D670" s="64" t="s">
        <v>4</v>
      </c>
      <c r="E670" s="64"/>
      <c r="F670" s="64" t="s">
        <v>2297</v>
      </c>
      <c r="G670" s="64" t="s">
        <v>2298</v>
      </c>
      <c r="H670" s="64"/>
      <c r="I670" s="64" t="s">
        <v>2299</v>
      </c>
      <c r="J670" s="64"/>
      <c r="K670" s="64" t="s">
        <v>2300</v>
      </c>
    </row>
    <row r="671" ht="29.1" customHeight="1" spans="1:11">
      <c r="A671" s="65" t="s">
        <v>4896</v>
      </c>
      <c r="B671" s="66" t="s">
        <v>4897</v>
      </c>
      <c r="C671" s="66"/>
      <c r="D671" s="65" t="s">
        <v>14</v>
      </c>
      <c r="E671" s="65"/>
      <c r="F671" s="65" t="s">
        <v>35</v>
      </c>
      <c r="G671" s="67">
        <v>1</v>
      </c>
      <c r="H671" s="67"/>
      <c r="I671" s="70">
        <v>168.57</v>
      </c>
      <c r="J671" s="70"/>
      <c r="K671" s="70">
        <f>TRUNC(TRUNC(G671,8)*I671,2)</f>
        <v>168.57</v>
      </c>
    </row>
    <row r="672" ht="15" customHeight="1" spans="1:11">
      <c r="A672" s="2"/>
      <c r="B672" s="2"/>
      <c r="C672" s="2"/>
      <c r="D672" s="2"/>
      <c r="E672" s="2"/>
      <c r="F672" s="2"/>
      <c r="G672" s="68" t="s">
        <v>2424</v>
      </c>
      <c r="H672" s="68"/>
      <c r="I672" s="68"/>
      <c r="J672" s="68"/>
      <c r="K672" s="71">
        <f>SUM(K671:K671)</f>
        <v>168.57</v>
      </c>
    </row>
    <row r="673" ht="15" customHeight="1" spans="1:11">
      <c r="A673" s="63" t="s">
        <v>2389</v>
      </c>
      <c r="B673" s="63"/>
      <c r="C673" s="63"/>
      <c r="D673" s="64" t="s">
        <v>4</v>
      </c>
      <c r="E673" s="64"/>
      <c r="F673" s="64" t="s">
        <v>2297</v>
      </c>
      <c r="G673" s="64" t="s">
        <v>2298</v>
      </c>
      <c r="H673" s="64"/>
      <c r="I673" s="64" t="s">
        <v>2299</v>
      </c>
      <c r="J673" s="64"/>
      <c r="K673" s="64" t="s">
        <v>2300</v>
      </c>
    </row>
    <row r="674" ht="15" customHeight="1" spans="1:11">
      <c r="A674" s="65" t="s">
        <v>2630</v>
      </c>
      <c r="B674" s="66" t="s">
        <v>2631</v>
      </c>
      <c r="C674" s="66"/>
      <c r="D674" s="65" t="s">
        <v>14</v>
      </c>
      <c r="E674" s="65"/>
      <c r="F674" s="65" t="s">
        <v>2392</v>
      </c>
      <c r="G674" s="67">
        <v>0.0415</v>
      </c>
      <c r="H674" s="67"/>
      <c r="I674" s="70">
        <v>32.27</v>
      </c>
      <c r="J674" s="70"/>
      <c r="K674" s="70">
        <f>TRUNC(TRUNC(G674,8)*I674,2)</f>
        <v>1.33</v>
      </c>
    </row>
    <row r="675" ht="15" customHeight="1" spans="1:11">
      <c r="A675" s="65" t="s">
        <v>2395</v>
      </c>
      <c r="B675" s="66" t="s">
        <v>2396</v>
      </c>
      <c r="C675" s="66"/>
      <c r="D675" s="65" t="s">
        <v>14</v>
      </c>
      <c r="E675" s="65"/>
      <c r="F675" s="65" t="s">
        <v>2392</v>
      </c>
      <c r="G675" s="67">
        <v>0.0326</v>
      </c>
      <c r="H675" s="67"/>
      <c r="I675" s="70">
        <v>23.23</v>
      </c>
      <c r="J675" s="70"/>
      <c r="K675" s="70">
        <f>TRUNC(TRUNC(G675,8)*I675,2)</f>
        <v>0.75</v>
      </c>
    </row>
    <row r="676" ht="18" customHeight="1" spans="1:11">
      <c r="A676" s="2"/>
      <c r="B676" s="2"/>
      <c r="C676" s="2"/>
      <c r="D676" s="2"/>
      <c r="E676" s="2"/>
      <c r="F676" s="2"/>
      <c r="G676" s="68" t="s">
        <v>2393</v>
      </c>
      <c r="H676" s="68"/>
      <c r="I676" s="68"/>
      <c r="J676" s="68"/>
      <c r="K676" s="71">
        <f>SUM(K674:K675)</f>
        <v>2.08</v>
      </c>
    </row>
    <row r="677" ht="15" customHeight="1" spans="1:11">
      <c r="A677" s="63" t="s">
        <v>2314</v>
      </c>
      <c r="B677" s="63"/>
      <c r="C677" s="63"/>
      <c r="D677" s="64" t="s">
        <v>4</v>
      </c>
      <c r="E677" s="64"/>
      <c r="F677" s="64" t="s">
        <v>2297</v>
      </c>
      <c r="G677" s="64" t="s">
        <v>2298</v>
      </c>
      <c r="H677" s="64"/>
      <c r="I677" s="64" t="s">
        <v>2299</v>
      </c>
      <c r="J677" s="64"/>
      <c r="K677" s="64" t="s">
        <v>2300</v>
      </c>
    </row>
    <row r="678" ht="29.1" customHeight="1" spans="1:11">
      <c r="A678" s="65" t="s">
        <v>4624</v>
      </c>
      <c r="B678" s="66" t="s">
        <v>4625</v>
      </c>
      <c r="C678" s="66"/>
      <c r="D678" s="65" t="s">
        <v>14</v>
      </c>
      <c r="E678" s="65"/>
      <c r="F678" s="65" t="s">
        <v>51</v>
      </c>
      <c r="G678" s="67">
        <v>0.0192</v>
      </c>
      <c r="H678" s="67"/>
      <c r="I678" s="70">
        <v>270.92</v>
      </c>
      <c r="J678" s="70"/>
      <c r="K678" s="70">
        <f>TRUNC(TRUNC(G678,8)*I678,2)</f>
        <v>5.2</v>
      </c>
    </row>
    <row r="679" ht="15" customHeight="1" spans="1:11">
      <c r="A679" s="2"/>
      <c r="B679" s="2"/>
      <c r="C679" s="2"/>
      <c r="D679" s="2"/>
      <c r="E679" s="2"/>
      <c r="F679" s="2"/>
      <c r="G679" s="68" t="s">
        <v>2317</v>
      </c>
      <c r="H679" s="68"/>
      <c r="I679" s="68"/>
      <c r="J679" s="68"/>
      <c r="K679" s="71">
        <f>SUM(K678:K678)</f>
        <v>5.2</v>
      </c>
    </row>
    <row r="680" ht="15" customHeight="1" spans="1:11">
      <c r="A680" s="2"/>
      <c r="B680" s="2"/>
      <c r="C680" s="2"/>
      <c r="D680" s="2"/>
      <c r="E680" s="2"/>
      <c r="F680" s="2"/>
      <c r="G680" s="69" t="s">
        <v>2318</v>
      </c>
      <c r="H680" s="69"/>
      <c r="I680" s="69"/>
      <c r="J680" s="69"/>
      <c r="K680" s="72">
        <f>SUM(K669,K672,K676,K679)</f>
        <v>180.73</v>
      </c>
    </row>
    <row r="681" ht="9.95" customHeight="1" spans="1:11">
      <c r="A681" s="2"/>
      <c r="B681" s="2"/>
      <c r="C681" s="2"/>
      <c r="D681" s="2"/>
      <c r="E681" s="2"/>
      <c r="F681" s="2"/>
      <c r="G681" s="61"/>
      <c r="H681" s="61"/>
      <c r="I681" s="61"/>
      <c r="J681" s="61"/>
      <c r="K681" s="61"/>
    </row>
    <row r="682" ht="20.1" customHeight="1" spans="1:11">
      <c r="A682" s="62" t="s">
        <v>4621</v>
      </c>
      <c r="B682" s="62"/>
      <c r="C682" s="62"/>
      <c r="D682" s="62"/>
      <c r="E682" s="62"/>
      <c r="F682" s="62"/>
      <c r="G682" s="62"/>
      <c r="H682" s="62"/>
      <c r="I682" s="62"/>
      <c r="J682" s="62"/>
      <c r="K682" s="62"/>
    </row>
    <row r="683" ht="15" customHeight="1" spans="1:11">
      <c r="A683" s="63" t="s">
        <v>2413</v>
      </c>
      <c r="B683" s="63"/>
      <c r="C683" s="63"/>
      <c r="D683" s="64" t="s">
        <v>4</v>
      </c>
      <c r="E683" s="64"/>
      <c r="F683" s="64" t="s">
        <v>2297</v>
      </c>
      <c r="G683" s="64" t="s">
        <v>2298</v>
      </c>
      <c r="H683" s="64"/>
      <c r="I683" s="64" t="s">
        <v>2299</v>
      </c>
      <c r="J683" s="64"/>
      <c r="K683" s="64" t="s">
        <v>2300</v>
      </c>
    </row>
    <row r="684" ht="29.1" customHeight="1" spans="1:11">
      <c r="A684" s="65" t="s">
        <v>4622</v>
      </c>
      <c r="B684" s="66" t="s">
        <v>4623</v>
      </c>
      <c r="C684" s="66"/>
      <c r="D684" s="65" t="s">
        <v>14</v>
      </c>
      <c r="E684" s="65"/>
      <c r="F684" s="65" t="s">
        <v>35</v>
      </c>
      <c r="G684" s="67">
        <v>1</v>
      </c>
      <c r="H684" s="67"/>
      <c r="I684" s="70">
        <v>34.16</v>
      </c>
      <c r="J684" s="70"/>
      <c r="K684" s="70">
        <f>TRUNC(TRUNC(G684,8)*I684,2)</f>
        <v>34.16</v>
      </c>
    </row>
    <row r="685" ht="15" customHeight="1" spans="1:11">
      <c r="A685" s="2"/>
      <c r="B685" s="2"/>
      <c r="C685" s="2"/>
      <c r="D685" s="2"/>
      <c r="E685" s="2"/>
      <c r="F685" s="2"/>
      <c r="G685" s="68" t="s">
        <v>2424</v>
      </c>
      <c r="H685" s="68"/>
      <c r="I685" s="68"/>
      <c r="J685" s="68"/>
      <c r="K685" s="71">
        <f>SUM(K684:K684)</f>
        <v>34.16</v>
      </c>
    </row>
    <row r="686" ht="15" customHeight="1" spans="1:11">
      <c r="A686" s="63" t="s">
        <v>2389</v>
      </c>
      <c r="B686" s="63"/>
      <c r="C686" s="63"/>
      <c r="D686" s="64" t="s">
        <v>4</v>
      </c>
      <c r="E686" s="64"/>
      <c r="F686" s="64" t="s">
        <v>2297</v>
      </c>
      <c r="G686" s="64" t="s">
        <v>2298</v>
      </c>
      <c r="H686" s="64"/>
      <c r="I686" s="64" t="s">
        <v>2299</v>
      </c>
      <c r="J686" s="64"/>
      <c r="K686" s="64" t="s">
        <v>2300</v>
      </c>
    </row>
    <row r="687" ht="15" customHeight="1" spans="1:11">
      <c r="A687" s="65" t="s">
        <v>2630</v>
      </c>
      <c r="B687" s="66" t="s">
        <v>2631</v>
      </c>
      <c r="C687" s="66"/>
      <c r="D687" s="65" t="s">
        <v>14</v>
      </c>
      <c r="E687" s="65"/>
      <c r="F687" s="65" t="s">
        <v>2392</v>
      </c>
      <c r="G687" s="67">
        <v>0.1384</v>
      </c>
      <c r="H687" s="67"/>
      <c r="I687" s="70">
        <v>32.27</v>
      </c>
      <c r="J687" s="70"/>
      <c r="K687" s="70">
        <f>TRUNC(TRUNC(G687,8)*I687,2)</f>
        <v>4.46</v>
      </c>
    </row>
    <row r="688" ht="15" customHeight="1" spans="1:11">
      <c r="A688" s="65" t="s">
        <v>2395</v>
      </c>
      <c r="B688" s="66" t="s">
        <v>2396</v>
      </c>
      <c r="C688" s="66"/>
      <c r="D688" s="65" t="s">
        <v>14</v>
      </c>
      <c r="E688" s="65"/>
      <c r="F688" s="65" t="s">
        <v>2392</v>
      </c>
      <c r="G688" s="67">
        <v>0.1088</v>
      </c>
      <c r="H688" s="67"/>
      <c r="I688" s="70">
        <v>23.23</v>
      </c>
      <c r="J688" s="70"/>
      <c r="K688" s="70">
        <f>TRUNC(TRUNC(G688,8)*I688,2)</f>
        <v>2.52</v>
      </c>
    </row>
    <row r="689" ht="18" customHeight="1" spans="1:11">
      <c r="A689" s="2"/>
      <c r="B689" s="2"/>
      <c r="C689" s="2"/>
      <c r="D689" s="2"/>
      <c r="E689" s="2"/>
      <c r="F689" s="2"/>
      <c r="G689" s="68" t="s">
        <v>2393</v>
      </c>
      <c r="H689" s="68"/>
      <c r="I689" s="68"/>
      <c r="J689" s="68"/>
      <c r="K689" s="71">
        <f>SUM(K687:K688)</f>
        <v>6.98</v>
      </c>
    </row>
    <row r="690" ht="15" customHeight="1" spans="1:11">
      <c r="A690" s="63" t="s">
        <v>2314</v>
      </c>
      <c r="B690" s="63"/>
      <c r="C690" s="63"/>
      <c r="D690" s="64" t="s">
        <v>4</v>
      </c>
      <c r="E690" s="64"/>
      <c r="F690" s="64" t="s">
        <v>2297</v>
      </c>
      <c r="G690" s="64" t="s">
        <v>2298</v>
      </c>
      <c r="H690" s="64"/>
      <c r="I690" s="64" t="s">
        <v>2299</v>
      </c>
      <c r="J690" s="64"/>
      <c r="K690" s="64" t="s">
        <v>2300</v>
      </c>
    </row>
    <row r="691" ht="29.1" customHeight="1" spans="1:11">
      <c r="A691" s="65" t="s">
        <v>4624</v>
      </c>
      <c r="B691" s="66" t="s">
        <v>4625</v>
      </c>
      <c r="C691" s="66"/>
      <c r="D691" s="65" t="s">
        <v>14</v>
      </c>
      <c r="E691" s="65"/>
      <c r="F691" s="65" t="s">
        <v>51</v>
      </c>
      <c r="G691" s="67">
        <v>0.0141</v>
      </c>
      <c r="H691" s="67"/>
      <c r="I691" s="70">
        <v>270.92</v>
      </c>
      <c r="J691" s="70"/>
      <c r="K691" s="70">
        <f>TRUNC(TRUNC(G691,8)*I691,2)</f>
        <v>3.81</v>
      </c>
    </row>
    <row r="692" ht="15" customHeight="1" spans="1:11">
      <c r="A692" s="2"/>
      <c r="B692" s="2"/>
      <c r="C692" s="2"/>
      <c r="D692" s="2"/>
      <c r="E692" s="2"/>
      <c r="F692" s="2"/>
      <c r="G692" s="68" t="s">
        <v>2317</v>
      </c>
      <c r="H692" s="68"/>
      <c r="I692" s="68"/>
      <c r="J692" s="68"/>
      <c r="K692" s="71">
        <f>SUM(K691:K691)</f>
        <v>3.81</v>
      </c>
    </row>
    <row r="693" ht="15" customHeight="1" spans="1:11">
      <c r="A693" s="2"/>
      <c r="B693" s="2"/>
      <c r="C693" s="2"/>
      <c r="D693" s="2"/>
      <c r="E693" s="2"/>
      <c r="F693" s="2"/>
      <c r="G693" s="69" t="s">
        <v>2318</v>
      </c>
      <c r="H693" s="69"/>
      <c r="I693" s="69"/>
      <c r="J693" s="69"/>
      <c r="K693" s="72">
        <f>SUM(K685,K689,K692)</f>
        <v>44.95</v>
      </c>
    </row>
    <row r="694" ht="9.95" customHeight="1" spans="1:11">
      <c r="A694" s="2"/>
      <c r="B694" s="2"/>
      <c r="C694" s="2"/>
      <c r="D694" s="2"/>
      <c r="E694" s="2"/>
      <c r="F694" s="2"/>
      <c r="G694" s="61"/>
      <c r="H694" s="61"/>
      <c r="I694" s="61"/>
      <c r="J694" s="61"/>
      <c r="K694" s="61"/>
    </row>
    <row r="695" ht="20.1" customHeight="1" spans="1:11">
      <c r="A695" s="62" t="s">
        <v>4898</v>
      </c>
      <c r="B695" s="62"/>
      <c r="C695" s="62"/>
      <c r="D695" s="62"/>
      <c r="E695" s="62"/>
      <c r="F695" s="62"/>
      <c r="G695" s="62"/>
      <c r="H695" s="62"/>
      <c r="I695" s="62"/>
      <c r="J695" s="62"/>
      <c r="K695" s="62"/>
    </row>
    <row r="696" ht="15" customHeight="1" spans="1:11">
      <c r="A696" s="63" t="s">
        <v>2413</v>
      </c>
      <c r="B696" s="63"/>
      <c r="C696" s="63"/>
      <c r="D696" s="64" t="s">
        <v>4</v>
      </c>
      <c r="E696" s="64"/>
      <c r="F696" s="64" t="s">
        <v>2297</v>
      </c>
      <c r="G696" s="64" t="s">
        <v>2298</v>
      </c>
      <c r="H696" s="64"/>
      <c r="I696" s="64" t="s">
        <v>2299</v>
      </c>
      <c r="J696" s="64"/>
      <c r="K696" s="64" t="s">
        <v>2300</v>
      </c>
    </row>
    <row r="697" ht="21" customHeight="1" spans="1:11">
      <c r="A697" s="65" t="s">
        <v>3450</v>
      </c>
      <c r="B697" s="66" t="s">
        <v>3451</v>
      </c>
      <c r="C697" s="66"/>
      <c r="D697" s="65" t="s">
        <v>14</v>
      </c>
      <c r="E697" s="65"/>
      <c r="F697" s="65" t="s">
        <v>35</v>
      </c>
      <c r="G697" s="67">
        <v>1</v>
      </c>
      <c r="H697" s="67"/>
      <c r="I697" s="70">
        <v>20.95</v>
      </c>
      <c r="J697" s="70"/>
      <c r="K697" s="70">
        <f>TRUNC(TRUNC(G697,8)*I697,2)</f>
        <v>20.95</v>
      </c>
    </row>
    <row r="698" ht="15" customHeight="1" spans="1:11">
      <c r="A698" s="2"/>
      <c r="B698" s="2"/>
      <c r="C698" s="2"/>
      <c r="D698" s="2"/>
      <c r="E698" s="2"/>
      <c r="F698" s="2"/>
      <c r="G698" s="68" t="s">
        <v>2424</v>
      </c>
      <c r="H698" s="68"/>
      <c r="I698" s="68"/>
      <c r="J698" s="68"/>
      <c r="K698" s="71">
        <f>SUM(K697:K697)</f>
        <v>20.95</v>
      </c>
    </row>
    <row r="699" ht="15" customHeight="1" spans="1:11">
      <c r="A699" s="63" t="s">
        <v>2389</v>
      </c>
      <c r="B699" s="63"/>
      <c r="C699" s="63"/>
      <c r="D699" s="64" t="s">
        <v>4</v>
      </c>
      <c r="E699" s="64"/>
      <c r="F699" s="64" t="s">
        <v>2297</v>
      </c>
      <c r="G699" s="64" t="s">
        <v>2298</v>
      </c>
      <c r="H699" s="64"/>
      <c r="I699" s="64" t="s">
        <v>2299</v>
      </c>
      <c r="J699" s="64"/>
      <c r="K699" s="64" t="s">
        <v>2300</v>
      </c>
    </row>
    <row r="700" ht="21" customHeight="1" spans="1:11">
      <c r="A700" s="65" t="s">
        <v>3219</v>
      </c>
      <c r="B700" s="66" t="s">
        <v>3220</v>
      </c>
      <c r="C700" s="66"/>
      <c r="D700" s="65" t="s">
        <v>14</v>
      </c>
      <c r="E700" s="65"/>
      <c r="F700" s="65" t="s">
        <v>2392</v>
      </c>
      <c r="G700" s="67">
        <v>0.346</v>
      </c>
      <c r="H700" s="67"/>
      <c r="I700" s="70">
        <v>24.39</v>
      </c>
      <c r="J700" s="70"/>
      <c r="K700" s="70">
        <f>TRUNC(TRUNC(G700,8)*I700,2)</f>
        <v>8.43</v>
      </c>
    </row>
    <row r="701" ht="15" customHeight="1" spans="1:11">
      <c r="A701" s="65" t="s">
        <v>2710</v>
      </c>
      <c r="B701" s="66" t="s">
        <v>2711</v>
      </c>
      <c r="C701" s="66"/>
      <c r="D701" s="65" t="s">
        <v>14</v>
      </c>
      <c r="E701" s="65"/>
      <c r="F701" s="65" t="s">
        <v>2392</v>
      </c>
      <c r="G701" s="67">
        <v>0.346</v>
      </c>
      <c r="H701" s="67"/>
      <c r="I701" s="70">
        <v>32.69</v>
      </c>
      <c r="J701" s="70"/>
      <c r="K701" s="70">
        <f>TRUNC(TRUNC(G701,8)*I701,2)</f>
        <v>11.31</v>
      </c>
    </row>
    <row r="702" ht="18" customHeight="1" spans="1:11">
      <c r="A702" s="2"/>
      <c r="B702" s="2"/>
      <c r="C702" s="2"/>
      <c r="D702" s="2"/>
      <c r="E702" s="2"/>
      <c r="F702" s="2"/>
      <c r="G702" s="68" t="s">
        <v>2393</v>
      </c>
      <c r="H702" s="68"/>
      <c r="I702" s="68"/>
      <c r="J702" s="68"/>
      <c r="K702" s="71">
        <f>SUM(K700:K701)</f>
        <v>19.74</v>
      </c>
    </row>
    <row r="703" ht="15" customHeight="1" spans="1:11">
      <c r="A703" s="2"/>
      <c r="B703" s="2"/>
      <c r="C703" s="2"/>
      <c r="D703" s="2"/>
      <c r="E703" s="2"/>
      <c r="F703" s="2"/>
      <c r="G703" s="69" t="s">
        <v>2318</v>
      </c>
      <c r="H703" s="69"/>
      <c r="I703" s="69"/>
      <c r="J703" s="69"/>
      <c r="K703" s="72">
        <f>SUM(K698,K702)</f>
        <v>40.69</v>
      </c>
    </row>
    <row r="704" ht="9.95" customHeight="1" spans="1:11">
      <c r="A704" s="2"/>
      <c r="B704" s="2"/>
      <c r="C704" s="2"/>
      <c r="D704" s="2"/>
      <c r="E704" s="2"/>
      <c r="F704" s="2"/>
      <c r="G704" s="61"/>
      <c r="H704" s="61"/>
      <c r="I704" s="61"/>
      <c r="J704" s="61"/>
      <c r="K704" s="61"/>
    </row>
    <row r="705" ht="20.1" customHeight="1" spans="1:11">
      <c r="A705" s="62" t="s">
        <v>4899</v>
      </c>
      <c r="B705" s="62"/>
      <c r="C705" s="62"/>
      <c r="D705" s="62"/>
      <c r="E705" s="62"/>
      <c r="F705" s="62"/>
      <c r="G705" s="62"/>
      <c r="H705" s="62"/>
      <c r="I705" s="62"/>
      <c r="J705" s="62"/>
      <c r="K705" s="62"/>
    </row>
    <row r="706" ht="15" customHeight="1" spans="1:11">
      <c r="A706" s="63" t="s">
        <v>2413</v>
      </c>
      <c r="B706" s="63"/>
      <c r="C706" s="63"/>
      <c r="D706" s="64" t="s">
        <v>4</v>
      </c>
      <c r="E706" s="64"/>
      <c r="F706" s="64" t="s">
        <v>2297</v>
      </c>
      <c r="G706" s="64" t="s">
        <v>2298</v>
      </c>
      <c r="H706" s="64"/>
      <c r="I706" s="64" t="s">
        <v>2299</v>
      </c>
      <c r="J706" s="64"/>
      <c r="K706" s="64" t="s">
        <v>2300</v>
      </c>
    </row>
    <row r="707" ht="21" customHeight="1" spans="1:11">
      <c r="A707" s="65" t="s">
        <v>3590</v>
      </c>
      <c r="B707" s="66" t="s">
        <v>3591</v>
      </c>
      <c r="C707" s="66"/>
      <c r="D707" s="65" t="s">
        <v>14</v>
      </c>
      <c r="E707" s="65"/>
      <c r="F707" s="65" t="s">
        <v>35</v>
      </c>
      <c r="G707" s="67">
        <v>38.691</v>
      </c>
      <c r="H707" s="67"/>
      <c r="I707" s="70">
        <v>0.64</v>
      </c>
      <c r="J707" s="70"/>
      <c r="K707" s="70">
        <f>TRUNC(TRUNC(G707,8)*I707,2)</f>
        <v>24.76</v>
      </c>
    </row>
    <row r="708" ht="15" customHeight="1" spans="1:11">
      <c r="A708" s="2"/>
      <c r="B708" s="2"/>
      <c r="C708" s="2"/>
      <c r="D708" s="2"/>
      <c r="E708" s="2"/>
      <c r="F708" s="2"/>
      <c r="G708" s="68" t="s">
        <v>2424</v>
      </c>
      <c r="H708" s="68"/>
      <c r="I708" s="68"/>
      <c r="J708" s="68"/>
      <c r="K708" s="71">
        <f>SUM(K707:K707)</f>
        <v>24.76</v>
      </c>
    </row>
    <row r="709" ht="15" customHeight="1" spans="1:11">
      <c r="A709" s="63" t="s">
        <v>2389</v>
      </c>
      <c r="B709" s="63"/>
      <c r="C709" s="63"/>
      <c r="D709" s="64" t="s">
        <v>4</v>
      </c>
      <c r="E709" s="64"/>
      <c r="F709" s="64" t="s">
        <v>2297</v>
      </c>
      <c r="G709" s="64" t="s">
        <v>2298</v>
      </c>
      <c r="H709" s="64"/>
      <c r="I709" s="64" t="s">
        <v>2299</v>
      </c>
      <c r="J709" s="64"/>
      <c r="K709" s="64" t="s">
        <v>2300</v>
      </c>
    </row>
    <row r="710" ht="15" customHeight="1" spans="1:11">
      <c r="A710" s="65" t="s">
        <v>2630</v>
      </c>
      <c r="B710" s="66" t="s">
        <v>2631</v>
      </c>
      <c r="C710" s="66"/>
      <c r="D710" s="65" t="s">
        <v>14</v>
      </c>
      <c r="E710" s="65"/>
      <c r="F710" s="65" t="s">
        <v>2392</v>
      </c>
      <c r="G710" s="67">
        <v>1.2686</v>
      </c>
      <c r="H710" s="67"/>
      <c r="I710" s="70">
        <v>32.27</v>
      </c>
      <c r="J710" s="70"/>
      <c r="K710" s="70">
        <f>TRUNC(TRUNC(G710,8)*I710,2)</f>
        <v>40.93</v>
      </c>
    </row>
    <row r="711" ht="15" customHeight="1" spans="1:11">
      <c r="A711" s="65" t="s">
        <v>2395</v>
      </c>
      <c r="B711" s="66" t="s">
        <v>2396</v>
      </c>
      <c r="C711" s="66"/>
      <c r="D711" s="65" t="s">
        <v>14</v>
      </c>
      <c r="E711" s="65"/>
      <c r="F711" s="65" t="s">
        <v>2392</v>
      </c>
      <c r="G711" s="67">
        <v>0.9967</v>
      </c>
      <c r="H711" s="67"/>
      <c r="I711" s="70">
        <v>23.23</v>
      </c>
      <c r="J711" s="70"/>
      <c r="K711" s="70">
        <f>TRUNC(TRUNC(G711,8)*I711,2)</f>
        <v>23.15</v>
      </c>
    </row>
    <row r="712" ht="18" customHeight="1" spans="1:11">
      <c r="A712" s="2"/>
      <c r="B712" s="2"/>
      <c r="C712" s="2"/>
      <c r="D712" s="2"/>
      <c r="E712" s="2"/>
      <c r="F712" s="2"/>
      <c r="G712" s="68" t="s">
        <v>2393</v>
      </c>
      <c r="H712" s="68"/>
      <c r="I712" s="68"/>
      <c r="J712" s="68"/>
      <c r="K712" s="71">
        <f>SUM(K710:K711)</f>
        <v>64.08</v>
      </c>
    </row>
    <row r="713" ht="15" customHeight="1" spans="1:11">
      <c r="A713" s="63" t="s">
        <v>2314</v>
      </c>
      <c r="B713" s="63"/>
      <c r="C713" s="63"/>
      <c r="D713" s="64" t="s">
        <v>4</v>
      </c>
      <c r="E713" s="64"/>
      <c r="F713" s="64" t="s">
        <v>2297</v>
      </c>
      <c r="G713" s="64" t="s">
        <v>2298</v>
      </c>
      <c r="H713" s="64"/>
      <c r="I713" s="64" t="s">
        <v>2299</v>
      </c>
      <c r="J713" s="64"/>
      <c r="K713" s="64" t="s">
        <v>2300</v>
      </c>
    </row>
    <row r="714" ht="29.1" customHeight="1" spans="1:11">
      <c r="A714" s="65" t="s">
        <v>2647</v>
      </c>
      <c r="B714" s="66" t="s">
        <v>2648</v>
      </c>
      <c r="C714" s="66"/>
      <c r="D714" s="65" t="s">
        <v>14</v>
      </c>
      <c r="E714" s="65"/>
      <c r="F714" s="65" t="s">
        <v>51</v>
      </c>
      <c r="G714" s="67">
        <v>0.0278</v>
      </c>
      <c r="H714" s="67"/>
      <c r="I714" s="70">
        <v>794.07</v>
      </c>
      <c r="J714" s="70"/>
      <c r="K714" s="70">
        <f>TRUNC(TRUNC(G714,8)*I714,2)</f>
        <v>22.07</v>
      </c>
    </row>
    <row r="715" ht="29.1" customHeight="1" spans="1:11">
      <c r="A715" s="65" t="s">
        <v>3592</v>
      </c>
      <c r="B715" s="66" t="s">
        <v>3593</v>
      </c>
      <c r="C715" s="66"/>
      <c r="D715" s="65" t="s">
        <v>14</v>
      </c>
      <c r="E715" s="65"/>
      <c r="F715" s="65" t="s">
        <v>51</v>
      </c>
      <c r="G715" s="67">
        <v>0.0039</v>
      </c>
      <c r="H715" s="67"/>
      <c r="I715" s="70">
        <v>580.72</v>
      </c>
      <c r="J715" s="70"/>
      <c r="K715" s="70">
        <f>TRUNC(TRUNC(G715,8)*I715,2)</f>
        <v>2.26</v>
      </c>
    </row>
    <row r="716" ht="29.1" customHeight="1" spans="1:11">
      <c r="A716" s="65" t="s">
        <v>4900</v>
      </c>
      <c r="B716" s="66" t="s">
        <v>4901</v>
      </c>
      <c r="C716" s="66"/>
      <c r="D716" s="65" t="s">
        <v>14</v>
      </c>
      <c r="E716" s="65"/>
      <c r="F716" s="65" t="s">
        <v>51</v>
      </c>
      <c r="G716" s="67">
        <v>0.0175</v>
      </c>
      <c r="H716" s="67"/>
      <c r="I716" s="70">
        <v>3242.4</v>
      </c>
      <c r="J716" s="70"/>
      <c r="K716" s="70">
        <f>TRUNC(TRUNC(G716,8)*I716,2)</f>
        <v>56.74</v>
      </c>
    </row>
    <row r="717" ht="29.1" customHeight="1" spans="1:11">
      <c r="A717" s="65" t="s">
        <v>3594</v>
      </c>
      <c r="B717" s="66" t="s">
        <v>3595</v>
      </c>
      <c r="C717" s="66"/>
      <c r="D717" s="65" t="s">
        <v>14</v>
      </c>
      <c r="E717" s="65"/>
      <c r="F717" s="65" t="s">
        <v>51</v>
      </c>
      <c r="G717" s="67">
        <v>0.036</v>
      </c>
      <c r="H717" s="67"/>
      <c r="I717" s="70">
        <v>314.92</v>
      </c>
      <c r="J717" s="70"/>
      <c r="K717" s="70">
        <f>TRUNC(TRUNC(G717,8)*I717,2)</f>
        <v>11.33</v>
      </c>
    </row>
    <row r="718" ht="15" customHeight="1" spans="1:11">
      <c r="A718" s="2"/>
      <c r="B718" s="2"/>
      <c r="C718" s="2"/>
      <c r="D718" s="2"/>
      <c r="E718" s="2"/>
      <c r="F718" s="2"/>
      <c r="G718" s="68" t="s">
        <v>2317</v>
      </c>
      <c r="H718" s="68"/>
      <c r="I718" s="68"/>
      <c r="J718" s="68"/>
      <c r="K718" s="71">
        <f>SUM(K714:K717)</f>
        <v>92.4</v>
      </c>
    </row>
    <row r="719" ht="15" customHeight="1" spans="1:11">
      <c r="A719" s="2"/>
      <c r="B719" s="2"/>
      <c r="C719" s="2"/>
      <c r="D719" s="2"/>
      <c r="E719" s="2"/>
      <c r="F719" s="2"/>
      <c r="G719" s="69" t="s">
        <v>2318</v>
      </c>
      <c r="H719" s="69"/>
      <c r="I719" s="69"/>
      <c r="J719" s="69"/>
      <c r="K719" s="72">
        <f>SUM(K708,K712,K718)</f>
        <v>181.24</v>
      </c>
    </row>
    <row r="720" ht="9.95" customHeight="1" spans="1:11">
      <c r="A720" s="2"/>
      <c r="B720" s="2"/>
      <c r="C720" s="2"/>
      <c r="D720" s="2"/>
      <c r="E720" s="2"/>
      <c r="F720" s="2"/>
      <c r="G720" s="61"/>
      <c r="H720" s="61"/>
      <c r="I720" s="61"/>
      <c r="J720" s="61"/>
      <c r="K720" s="61"/>
    </row>
    <row r="721" ht="20.1" customHeight="1" spans="1:11">
      <c r="A721" s="62" t="s">
        <v>4902</v>
      </c>
      <c r="B721" s="62"/>
      <c r="C721" s="62"/>
      <c r="D721" s="62"/>
      <c r="E721" s="62"/>
      <c r="F721" s="62"/>
      <c r="G721" s="62"/>
      <c r="H721" s="62"/>
      <c r="I721" s="62"/>
      <c r="J721" s="62"/>
      <c r="K721" s="62"/>
    </row>
    <row r="722" ht="15" customHeight="1" spans="1:11">
      <c r="A722" s="63" t="s">
        <v>2381</v>
      </c>
      <c r="B722" s="63"/>
      <c r="C722" s="63"/>
      <c r="D722" s="64" t="s">
        <v>4</v>
      </c>
      <c r="E722" s="64"/>
      <c r="F722" s="64" t="s">
        <v>2297</v>
      </c>
      <c r="G722" s="64" t="s">
        <v>2298</v>
      </c>
      <c r="H722" s="64"/>
      <c r="I722" s="64" t="s">
        <v>2299</v>
      </c>
      <c r="J722" s="64"/>
      <c r="K722" s="64" t="s">
        <v>2300</v>
      </c>
    </row>
    <row r="723" ht="45.95" customHeight="1" spans="1:11">
      <c r="A723" s="65" t="s">
        <v>2398</v>
      </c>
      <c r="B723" s="66" t="s">
        <v>2399</v>
      </c>
      <c r="C723" s="66"/>
      <c r="D723" s="65" t="s">
        <v>14</v>
      </c>
      <c r="E723" s="65"/>
      <c r="F723" s="65" t="s">
        <v>2384</v>
      </c>
      <c r="G723" s="67">
        <v>0.0178</v>
      </c>
      <c r="H723" s="67"/>
      <c r="I723" s="70">
        <v>76.23</v>
      </c>
      <c r="J723" s="70"/>
      <c r="K723" s="70">
        <f>TRUNC(TRUNC(G723,8)*I723,2)</f>
        <v>1.35</v>
      </c>
    </row>
    <row r="724" ht="45.95" customHeight="1" spans="1:11">
      <c r="A724" s="65" t="s">
        <v>2400</v>
      </c>
      <c r="B724" s="66" t="s">
        <v>2401</v>
      </c>
      <c r="C724" s="66"/>
      <c r="D724" s="65" t="s">
        <v>14</v>
      </c>
      <c r="E724" s="65"/>
      <c r="F724" s="65" t="s">
        <v>2387</v>
      </c>
      <c r="G724" s="67">
        <v>0.0087</v>
      </c>
      <c r="H724" s="67"/>
      <c r="I724" s="70">
        <v>160.58</v>
      </c>
      <c r="J724" s="70"/>
      <c r="K724" s="70">
        <f>TRUNC(TRUNC(G724,8)*I724,2)</f>
        <v>1.39</v>
      </c>
    </row>
    <row r="725" ht="18" customHeight="1" spans="1:11">
      <c r="A725" s="2"/>
      <c r="B725" s="2"/>
      <c r="C725" s="2"/>
      <c r="D725" s="2"/>
      <c r="E725" s="2"/>
      <c r="F725" s="2"/>
      <c r="G725" s="68" t="s">
        <v>2388</v>
      </c>
      <c r="H725" s="68"/>
      <c r="I725" s="68"/>
      <c r="J725" s="68"/>
      <c r="K725" s="71">
        <f>SUM(K723:K724)</f>
        <v>2.74</v>
      </c>
    </row>
    <row r="726" ht="15" customHeight="1" spans="1:11">
      <c r="A726" s="63" t="s">
        <v>2413</v>
      </c>
      <c r="B726" s="63"/>
      <c r="C726" s="63"/>
      <c r="D726" s="64" t="s">
        <v>4</v>
      </c>
      <c r="E726" s="64"/>
      <c r="F726" s="64" t="s">
        <v>2297</v>
      </c>
      <c r="G726" s="64" t="s">
        <v>2298</v>
      </c>
      <c r="H726" s="64"/>
      <c r="I726" s="64" t="s">
        <v>2299</v>
      </c>
      <c r="J726" s="64"/>
      <c r="K726" s="64" t="s">
        <v>2300</v>
      </c>
    </row>
    <row r="727" ht="21" customHeight="1" spans="1:11">
      <c r="A727" s="65" t="s">
        <v>4070</v>
      </c>
      <c r="B727" s="66" t="s">
        <v>4071</v>
      </c>
      <c r="C727" s="66"/>
      <c r="D727" s="65" t="s">
        <v>14</v>
      </c>
      <c r="E727" s="65"/>
      <c r="F727" s="65" t="s">
        <v>35</v>
      </c>
      <c r="G727" s="67">
        <v>20.7615</v>
      </c>
      <c r="H727" s="67"/>
      <c r="I727" s="70">
        <v>2.45</v>
      </c>
      <c r="J727" s="70"/>
      <c r="K727" s="70">
        <f t="shared" ref="K727:K732" si="10">TRUNC(TRUNC(G727,8)*I727,2)</f>
        <v>50.86</v>
      </c>
    </row>
    <row r="728" ht="21" customHeight="1" spans="1:11">
      <c r="A728" s="65" t="s">
        <v>2743</v>
      </c>
      <c r="B728" s="66" t="s">
        <v>2744</v>
      </c>
      <c r="C728" s="66"/>
      <c r="D728" s="65" t="s">
        <v>14</v>
      </c>
      <c r="E728" s="65"/>
      <c r="F728" s="65" t="s">
        <v>2732</v>
      </c>
      <c r="G728" s="67">
        <v>0.0054</v>
      </c>
      <c r="H728" s="67"/>
      <c r="I728" s="70">
        <v>6.39</v>
      </c>
      <c r="J728" s="70"/>
      <c r="K728" s="70">
        <f t="shared" si="10"/>
        <v>0.03</v>
      </c>
    </row>
    <row r="729" ht="21" customHeight="1" spans="1:11">
      <c r="A729" s="65" t="s">
        <v>2604</v>
      </c>
      <c r="B729" s="66" t="s">
        <v>2605</v>
      </c>
      <c r="C729" s="66"/>
      <c r="D729" s="65" t="s">
        <v>14</v>
      </c>
      <c r="E729" s="65"/>
      <c r="F729" s="65" t="s">
        <v>146</v>
      </c>
      <c r="G729" s="67">
        <v>0.1184</v>
      </c>
      <c r="H729" s="67"/>
      <c r="I729" s="70">
        <v>9.5</v>
      </c>
      <c r="J729" s="70"/>
      <c r="K729" s="70">
        <f t="shared" si="10"/>
        <v>1.12</v>
      </c>
    </row>
    <row r="730" ht="15" customHeight="1" spans="1:11">
      <c r="A730" s="65" t="s">
        <v>2621</v>
      </c>
      <c r="B730" s="66" t="s">
        <v>2622</v>
      </c>
      <c r="C730" s="66"/>
      <c r="D730" s="65" t="s">
        <v>14</v>
      </c>
      <c r="E730" s="65"/>
      <c r="F730" s="65" t="s">
        <v>193</v>
      </c>
      <c r="G730" s="67">
        <v>0.0125</v>
      </c>
      <c r="H730" s="67"/>
      <c r="I730" s="70">
        <v>18.1</v>
      </c>
      <c r="J730" s="70"/>
      <c r="K730" s="70">
        <f t="shared" si="10"/>
        <v>0.22</v>
      </c>
    </row>
    <row r="731" ht="21" customHeight="1" spans="1:11">
      <c r="A731" s="65" t="s">
        <v>2751</v>
      </c>
      <c r="B731" s="66" t="s">
        <v>2752</v>
      </c>
      <c r="C731" s="66"/>
      <c r="D731" s="65" t="s">
        <v>14</v>
      </c>
      <c r="E731" s="65"/>
      <c r="F731" s="65" t="s">
        <v>146</v>
      </c>
      <c r="G731" s="67">
        <v>0.1408</v>
      </c>
      <c r="H731" s="67"/>
      <c r="I731" s="70">
        <v>3.32</v>
      </c>
      <c r="J731" s="70"/>
      <c r="K731" s="70">
        <f t="shared" si="10"/>
        <v>0.46</v>
      </c>
    </row>
    <row r="732" ht="29.1" customHeight="1" spans="1:11">
      <c r="A732" s="65" t="s">
        <v>2521</v>
      </c>
      <c r="B732" s="66" t="s">
        <v>2522</v>
      </c>
      <c r="C732" s="66"/>
      <c r="D732" s="65" t="s">
        <v>14</v>
      </c>
      <c r="E732" s="65"/>
      <c r="F732" s="65" t="s">
        <v>146</v>
      </c>
      <c r="G732" s="67">
        <v>0.4416</v>
      </c>
      <c r="H732" s="67"/>
      <c r="I732" s="70">
        <v>18.75</v>
      </c>
      <c r="J732" s="70"/>
      <c r="K732" s="70">
        <f t="shared" si="10"/>
        <v>8.28</v>
      </c>
    </row>
    <row r="733" ht="15" customHeight="1" spans="1:11">
      <c r="A733" s="2"/>
      <c r="B733" s="2"/>
      <c r="C733" s="2"/>
      <c r="D733" s="2"/>
      <c r="E733" s="2"/>
      <c r="F733" s="2"/>
      <c r="G733" s="68" t="s">
        <v>2424</v>
      </c>
      <c r="H733" s="68"/>
      <c r="I733" s="68"/>
      <c r="J733" s="68"/>
      <c r="K733" s="71">
        <f>SUM(K727:K732)</f>
        <v>60.97</v>
      </c>
    </row>
    <row r="734" ht="15" customHeight="1" spans="1:11">
      <c r="A734" s="63" t="s">
        <v>2389</v>
      </c>
      <c r="B734" s="63"/>
      <c r="C734" s="63"/>
      <c r="D734" s="64" t="s">
        <v>4</v>
      </c>
      <c r="E734" s="64"/>
      <c r="F734" s="64" t="s">
        <v>2297</v>
      </c>
      <c r="G734" s="64" t="s">
        <v>2298</v>
      </c>
      <c r="H734" s="64"/>
      <c r="I734" s="64" t="s">
        <v>2299</v>
      </c>
      <c r="J734" s="64"/>
      <c r="K734" s="64" t="s">
        <v>2300</v>
      </c>
    </row>
    <row r="735" ht="15" customHeight="1" spans="1:11">
      <c r="A735" s="65" t="s">
        <v>2630</v>
      </c>
      <c r="B735" s="66" t="s">
        <v>2631</v>
      </c>
      <c r="C735" s="66"/>
      <c r="D735" s="65" t="s">
        <v>14</v>
      </c>
      <c r="E735" s="65"/>
      <c r="F735" s="65" t="s">
        <v>2392</v>
      </c>
      <c r="G735" s="67">
        <v>3.5684</v>
      </c>
      <c r="H735" s="67"/>
      <c r="I735" s="70">
        <v>32.27</v>
      </c>
      <c r="J735" s="70"/>
      <c r="K735" s="70">
        <f>TRUNC(TRUNC(G735,8)*I735,2)</f>
        <v>115.15</v>
      </c>
    </row>
    <row r="736" ht="15" customHeight="1" spans="1:11">
      <c r="A736" s="65" t="s">
        <v>2395</v>
      </c>
      <c r="B736" s="66" t="s">
        <v>2396</v>
      </c>
      <c r="C736" s="66"/>
      <c r="D736" s="65" t="s">
        <v>14</v>
      </c>
      <c r="E736" s="65"/>
      <c r="F736" s="65" t="s">
        <v>2392</v>
      </c>
      <c r="G736" s="67">
        <v>2.8038</v>
      </c>
      <c r="H736" s="67"/>
      <c r="I736" s="70">
        <v>23.23</v>
      </c>
      <c r="J736" s="70"/>
      <c r="K736" s="70">
        <f>TRUNC(TRUNC(G736,8)*I736,2)</f>
        <v>65.13</v>
      </c>
    </row>
    <row r="737" ht="18" customHeight="1" spans="1:11">
      <c r="A737" s="2"/>
      <c r="B737" s="2"/>
      <c r="C737" s="2"/>
      <c r="D737" s="2"/>
      <c r="E737" s="2"/>
      <c r="F737" s="2"/>
      <c r="G737" s="68" t="s">
        <v>2393</v>
      </c>
      <c r="H737" s="68"/>
      <c r="I737" s="68"/>
      <c r="J737" s="68"/>
      <c r="K737" s="71">
        <f>SUM(K735:K736)</f>
        <v>180.28</v>
      </c>
    </row>
    <row r="738" ht="15" customHeight="1" spans="1:11">
      <c r="A738" s="63" t="s">
        <v>2314</v>
      </c>
      <c r="B738" s="63"/>
      <c r="C738" s="63"/>
      <c r="D738" s="64" t="s">
        <v>4</v>
      </c>
      <c r="E738" s="64"/>
      <c r="F738" s="64" t="s">
        <v>2297</v>
      </c>
      <c r="G738" s="64" t="s">
        <v>2298</v>
      </c>
      <c r="H738" s="64"/>
      <c r="I738" s="64" t="s">
        <v>2299</v>
      </c>
      <c r="J738" s="64"/>
      <c r="K738" s="64" t="s">
        <v>2300</v>
      </c>
    </row>
    <row r="739" ht="29.1" customHeight="1" spans="1:11">
      <c r="A739" s="65" t="s">
        <v>2647</v>
      </c>
      <c r="B739" s="66" t="s">
        <v>2648</v>
      </c>
      <c r="C739" s="66"/>
      <c r="D739" s="65" t="s">
        <v>14</v>
      </c>
      <c r="E739" s="65"/>
      <c r="F739" s="65" t="s">
        <v>51</v>
      </c>
      <c r="G739" s="67">
        <v>0.0728</v>
      </c>
      <c r="H739" s="67"/>
      <c r="I739" s="70">
        <v>794.07</v>
      </c>
      <c r="J739" s="70"/>
      <c r="K739" s="70">
        <f>TRUNC(TRUNC(G739,8)*I739,2)</f>
        <v>57.8</v>
      </c>
    </row>
    <row r="740" ht="29.1" customHeight="1" spans="1:11">
      <c r="A740" s="65" t="s">
        <v>3592</v>
      </c>
      <c r="B740" s="66" t="s">
        <v>3593</v>
      </c>
      <c r="C740" s="66"/>
      <c r="D740" s="65" t="s">
        <v>14</v>
      </c>
      <c r="E740" s="65"/>
      <c r="F740" s="65" t="s">
        <v>51</v>
      </c>
      <c r="G740" s="67">
        <v>0.0148</v>
      </c>
      <c r="H740" s="67"/>
      <c r="I740" s="70">
        <v>580.72</v>
      </c>
      <c r="J740" s="70"/>
      <c r="K740" s="70">
        <f>TRUNC(TRUNC(G740,8)*I740,2)</f>
        <v>8.59</v>
      </c>
    </row>
    <row r="741" ht="29.1" customHeight="1" spans="1:11">
      <c r="A741" s="65" t="s">
        <v>3902</v>
      </c>
      <c r="B741" s="66" t="s">
        <v>3903</v>
      </c>
      <c r="C741" s="66"/>
      <c r="D741" s="65" t="s">
        <v>14</v>
      </c>
      <c r="E741" s="65"/>
      <c r="F741" s="65" t="s">
        <v>51</v>
      </c>
      <c r="G741" s="67">
        <v>0.0744</v>
      </c>
      <c r="H741" s="67"/>
      <c r="I741" s="70">
        <v>517.07</v>
      </c>
      <c r="J741" s="70"/>
      <c r="K741" s="70">
        <f>TRUNC(TRUNC(G741,8)*I741,2)</f>
        <v>38.47</v>
      </c>
    </row>
    <row r="742" ht="29.1" customHeight="1" spans="1:11">
      <c r="A742" s="65" t="s">
        <v>2657</v>
      </c>
      <c r="B742" s="66" t="s">
        <v>2658</v>
      </c>
      <c r="C742" s="66"/>
      <c r="D742" s="65" t="s">
        <v>14</v>
      </c>
      <c r="E742" s="65"/>
      <c r="F742" s="65" t="s">
        <v>51</v>
      </c>
      <c r="G742" s="67">
        <v>0.0448</v>
      </c>
      <c r="H742" s="67"/>
      <c r="I742" s="70">
        <v>2654.18</v>
      </c>
      <c r="J742" s="70"/>
      <c r="K742" s="70">
        <f>TRUNC(TRUNC(G742,8)*I742,2)</f>
        <v>118.9</v>
      </c>
    </row>
    <row r="743" ht="21" customHeight="1" spans="1:11">
      <c r="A743" s="65" t="s">
        <v>3904</v>
      </c>
      <c r="B743" s="66" t="s">
        <v>3905</v>
      </c>
      <c r="C743" s="66"/>
      <c r="D743" s="65" t="s">
        <v>14</v>
      </c>
      <c r="E743" s="65"/>
      <c r="F743" s="65" t="s">
        <v>41</v>
      </c>
      <c r="G743" s="67">
        <v>0.81</v>
      </c>
      <c r="H743" s="67"/>
      <c r="I743" s="70">
        <v>7.15</v>
      </c>
      <c r="J743" s="70"/>
      <c r="K743" s="70">
        <f>TRUNC(TRUNC(G743,8)*I743,2)</f>
        <v>5.79</v>
      </c>
    </row>
    <row r="744" ht="15" customHeight="1" spans="1:11">
      <c r="A744" s="2"/>
      <c r="B744" s="2"/>
      <c r="C744" s="2"/>
      <c r="D744" s="2"/>
      <c r="E744" s="2"/>
      <c r="F744" s="2"/>
      <c r="G744" s="68" t="s">
        <v>2317</v>
      </c>
      <c r="H744" s="68"/>
      <c r="I744" s="68"/>
      <c r="J744" s="68"/>
      <c r="K744" s="71">
        <f>SUM(K739:K743)</f>
        <v>229.55</v>
      </c>
    </row>
    <row r="745" ht="15" customHeight="1" spans="1:11">
      <c r="A745" s="2"/>
      <c r="B745" s="2"/>
      <c r="C745" s="2"/>
      <c r="D745" s="2"/>
      <c r="E745" s="2"/>
      <c r="F745" s="2"/>
      <c r="G745" s="69" t="s">
        <v>2318</v>
      </c>
      <c r="H745" s="69"/>
      <c r="I745" s="69"/>
      <c r="J745" s="69"/>
      <c r="K745" s="72">
        <f>SUM(K725,K733,K737,K744)</f>
        <v>473.54</v>
      </c>
    </row>
    <row r="746" ht="9.95" customHeight="1" spans="1:11">
      <c r="A746" s="2"/>
      <c r="B746" s="2"/>
      <c r="C746" s="2"/>
      <c r="D746" s="2"/>
      <c r="E746" s="2"/>
      <c r="F746" s="2"/>
      <c r="G746" s="61"/>
      <c r="H746" s="61"/>
      <c r="I746" s="61"/>
      <c r="J746" s="61"/>
      <c r="K746" s="61"/>
    </row>
    <row r="747" ht="20.1" customHeight="1" spans="1:11">
      <c r="A747" s="62" t="s">
        <v>4903</v>
      </c>
      <c r="B747" s="62"/>
      <c r="C747" s="62"/>
      <c r="D747" s="62"/>
      <c r="E747" s="62"/>
      <c r="F747" s="62"/>
      <c r="G747" s="62"/>
      <c r="H747" s="62"/>
      <c r="I747" s="62"/>
      <c r="J747" s="62"/>
      <c r="K747" s="62"/>
    </row>
    <row r="748" ht="15" customHeight="1" spans="1:11">
      <c r="A748" s="63" t="s">
        <v>2413</v>
      </c>
      <c r="B748" s="63"/>
      <c r="C748" s="63"/>
      <c r="D748" s="64" t="s">
        <v>4</v>
      </c>
      <c r="E748" s="64"/>
      <c r="F748" s="64" t="s">
        <v>2297</v>
      </c>
      <c r="G748" s="64" t="s">
        <v>2298</v>
      </c>
      <c r="H748" s="64"/>
      <c r="I748" s="64" t="s">
        <v>2299</v>
      </c>
      <c r="J748" s="64"/>
      <c r="K748" s="64" t="s">
        <v>2300</v>
      </c>
    </row>
    <row r="749" ht="21" customHeight="1" spans="1:11">
      <c r="A749" s="65" t="s">
        <v>4904</v>
      </c>
      <c r="B749" s="66" t="s">
        <v>4905</v>
      </c>
      <c r="C749" s="66"/>
      <c r="D749" s="65" t="s">
        <v>14</v>
      </c>
      <c r="E749" s="65"/>
      <c r="F749" s="65" t="s">
        <v>35</v>
      </c>
      <c r="G749" s="67">
        <v>1</v>
      </c>
      <c r="H749" s="67"/>
      <c r="I749" s="70">
        <v>3.74</v>
      </c>
      <c r="J749" s="70"/>
      <c r="K749" s="70">
        <f>TRUNC(TRUNC(G749,8)*I749,2)</f>
        <v>3.74</v>
      </c>
    </row>
    <row r="750" ht="15" customHeight="1" spans="1:11">
      <c r="A750" s="2"/>
      <c r="B750" s="2"/>
      <c r="C750" s="2"/>
      <c r="D750" s="2"/>
      <c r="E750" s="2"/>
      <c r="F750" s="2"/>
      <c r="G750" s="68" t="s">
        <v>2424</v>
      </c>
      <c r="H750" s="68"/>
      <c r="I750" s="68"/>
      <c r="J750" s="68"/>
      <c r="K750" s="71">
        <f>SUM(K749:K749)</f>
        <v>3.74</v>
      </c>
    </row>
    <row r="751" ht="15" customHeight="1" spans="1:11">
      <c r="A751" s="63" t="s">
        <v>2389</v>
      </c>
      <c r="B751" s="63"/>
      <c r="C751" s="63"/>
      <c r="D751" s="64" t="s">
        <v>4</v>
      </c>
      <c r="E751" s="64"/>
      <c r="F751" s="64" t="s">
        <v>2297</v>
      </c>
      <c r="G751" s="64" t="s">
        <v>2298</v>
      </c>
      <c r="H751" s="64"/>
      <c r="I751" s="64" t="s">
        <v>2299</v>
      </c>
      <c r="J751" s="64"/>
      <c r="K751" s="64" t="s">
        <v>2300</v>
      </c>
    </row>
    <row r="752" ht="21" customHeight="1" spans="1:11">
      <c r="A752" s="65" t="s">
        <v>3219</v>
      </c>
      <c r="B752" s="66" t="s">
        <v>3220</v>
      </c>
      <c r="C752" s="66"/>
      <c r="D752" s="65" t="s">
        <v>14</v>
      </c>
      <c r="E752" s="65"/>
      <c r="F752" s="65" t="s">
        <v>2392</v>
      </c>
      <c r="G752" s="67">
        <v>0.222</v>
      </c>
      <c r="H752" s="67"/>
      <c r="I752" s="70">
        <v>24.39</v>
      </c>
      <c r="J752" s="70"/>
      <c r="K752" s="70">
        <f>TRUNC(TRUNC(G752,8)*I752,2)</f>
        <v>5.41</v>
      </c>
    </row>
    <row r="753" ht="15" customHeight="1" spans="1:11">
      <c r="A753" s="65" t="s">
        <v>2710</v>
      </c>
      <c r="B753" s="66" t="s">
        <v>2711</v>
      </c>
      <c r="C753" s="66"/>
      <c r="D753" s="65" t="s">
        <v>14</v>
      </c>
      <c r="E753" s="65"/>
      <c r="F753" s="65" t="s">
        <v>2392</v>
      </c>
      <c r="G753" s="67">
        <v>0.222</v>
      </c>
      <c r="H753" s="67"/>
      <c r="I753" s="70">
        <v>32.69</v>
      </c>
      <c r="J753" s="70"/>
      <c r="K753" s="70">
        <f>TRUNC(TRUNC(G753,8)*I753,2)</f>
        <v>7.25</v>
      </c>
    </row>
    <row r="754" ht="18" customHeight="1" spans="1:11">
      <c r="A754" s="2"/>
      <c r="B754" s="2"/>
      <c r="C754" s="2"/>
      <c r="D754" s="2"/>
      <c r="E754" s="2"/>
      <c r="F754" s="2"/>
      <c r="G754" s="68" t="s">
        <v>2393</v>
      </c>
      <c r="H754" s="68"/>
      <c r="I754" s="68"/>
      <c r="J754" s="68"/>
      <c r="K754" s="71">
        <f>SUM(K752:K753)</f>
        <v>12.66</v>
      </c>
    </row>
    <row r="755" ht="15" customHeight="1" spans="1:11">
      <c r="A755" s="2"/>
      <c r="B755" s="2"/>
      <c r="C755" s="2"/>
      <c r="D755" s="2"/>
      <c r="E755" s="2"/>
      <c r="F755" s="2"/>
      <c r="G755" s="69" t="s">
        <v>2318</v>
      </c>
      <c r="H755" s="69"/>
      <c r="I755" s="69"/>
      <c r="J755" s="69"/>
      <c r="K755" s="72">
        <f>SUM(K750,K754)</f>
        <v>16.4</v>
      </c>
    </row>
    <row r="756" ht="9.95" customHeight="1" spans="1:11">
      <c r="A756" s="2"/>
      <c r="B756" s="2"/>
      <c r="C756" s="2"/>
      <c r="D756" s="2"/>
      <c r="E756" s="2"/>
      <c r="F756" s="2"/>
      <c r="G756" s="61"/>
      <c r="H756" s="61"/>
      <c r="I756" s="61"/>
      <c r="J756" s="61"/>
      <c r="K756" s="61"/>
    </row>
    <row r="757" ht="20.1" customHeight="1" spans="1:11">
      <c r="A757" s="62" t="s">
        <v>4906</v>
      </c>
      <c r="B757" s="62"/>
      <c r="C757" s="62"/>
      <c r="D757" s="62"/>
      <c r="E757" s="62"/>
      <c r="F757" s="62"/>
      <c r="G757" s="62"/>
      <c r="H757" s="62"/>
      <c r="I757" s="62"/>
      <c r="J757" s="62"/>
      <c r="K757" s="62"/>
    </row>
    <row r="758" ht="15" customHeight="1" spans="1:11">
      <c r="A758" s="63" t="s">
        <v>2413</v>
      </c>
      <c r="B758" s="63"/>
      <c r="C758" s="63"/>
      <c r="D758" s="64" t="s">
        <v>4</v>
      </c>
      <c r="E758" s="64"/>
      <c r="F758" s="64" t="s">
        <v>2297</v>
      </c>
      <c r="G758" s="64" t="s">
        <v>2298</v>
      </c>
      <c r="H758" s="64"/>
      <c r="I758" s="64" t="s">
        <v>2299</v>
      </c>
      <c r="J758" s="64"/>
      <c r="K758" s="64" t="s">
        <v>2300</v>
      </c>
    </row>
    <row r="759" ht="15" customHeight="1" spans="1:11">
      <c r="A759" s="65" t="s">
        <v>3797</v>
      </c>
      <c r="B759" s="66" t="s">
        <v>3798</v>
      </c>
      <c r="C759" s="66"/>
      <c r="D759" s="65" t="s">
        <v>14</v>
      </c>
      <c r="E759" s="65"/>
      <c r="F759" s="65" t="s">
        <v>35</v>
      </c>
      <c r="G759" s="67">
        <v>0.0292</v>
      </c>
      <c r="H759" s="67"/>
      <c r="I759" s="70">
        <v>63.17</v>
      </c>
      <c r="J759" s="70"/>
      <c r="K759" s="70">
        <f>TRUNC(TRUNC(G759,8)*I759,2)</f>
        <v>1.84</v>
      </c>
    </row>
    <row r="760" ht="21" customHeight="1" spans="1:11">
      <c r="A760" s="65" t="s">
        <v>4907</v>
      </c>
      <c r="B760" s="66" t="s">
        <v>4908</v>
      </c>
      <c r="C760" s="66"/>
      <c r="D760" s="65" t="s">
        <v>14</v>
      </c>
      <c r="E760" s="65"/>
      <c r="F760" s="65" t="s">
        <v>35</v>
      </c>
      <c r="G760" s="67">
        <v>1</v>
      </c>
      <c r="H760" s="67"/>
      <c r="I760" s="70">
        <v>18.78</v>
      </c>
      <c r="J760" s="70"/>
      <c r="K760" s="70">
        <f>TRUNC(TRUNC(G760,8)*I760,2)</f>
        <v>18.78</v>
      </c>
    </row>
    <row r="761" ht="15" customHeight="1" spans="1:11">
      <c r="A761" s="65" t="s">
        <v>3778</v>
      </c>
      <c r="B761" s="66" t="s">
        <v>3779</v>
      </c>
      <c r="C761" s="66"/>
      <c r="D761" s="65" t="s">
        <v>14</v>
      </c>
      <c r="E761" s="65"/>
      <c r="F761" s="65" t="s">
        <v>35</v>
      </c>
      <c r="G761" s="67">
        <v>0.0068</v>
      </c>
      <c r="H761" s="67"/>
      <c r="I761" s="70">
        <v>2.33</v>
      </c>
      <c r="J761" s="70"/>
      <c r="K761" s="70">
        <f>TRUNC(TRUNC(G761,8)*I761,2)</f>
        <v>0.01</v>
      </c>
    </row>
    <row r="762" ht="21" customHeight="1" spans="1:11">
      <c r="A762" s="65" t="s">
        <v>3799</v>
      </c>
      <c r="B762" s="66" t="s">
        <v>3800</v>
      </c>
      <c r="C762" s="66"/>
      <c r="D762" s="65" t="s">
        <v>14</v>
      </c>
      <c r="E762" s="65"/>
      <c r="F762" s="65" t="s">
        <v>35</v>
      </c>
      <c r="G762" s="67">
        <v>0.044</v>
      </c>
      <c r="H762" s="67"/>
      <c r="I762" s="70">
        <v>71.57</v>
      </c>
      <c r="J762" s="70"/>
      <c r="K762" s="70">
        <f>TRUNC(TRUNC(G762,8)*I762,2)</f>
        <v>3.14</v>
      </c>
    </row>
    <row r="763" ht="15" customHeight="1" spans="1:11">
      <c r="A763" s="2"/>
      <c r="B763" s="2"/>
      <c r="C763" s="2"/>
      <c r="D763" s="2"/>
      <c r="E763" s="2"/>
      <c r="F763" s="2"/>
      <c r="G763" s="68" t="s">
        <v>2424</v>
      </c>
      <c r="H763" s="68"/>
      <c r="I763" s="68"/>
      <c r="J763" s="68"/>
      <c r="K763" s="71">
        <f>SUM(K759:K762)</f>
        <v>23.77</v>
      </c>
    </row>
    <row r="764" ht="15" customHeight="1" spans="1:11">
      <c r="A764" s="63" t="s">
        <v>2389</v>
      </c>
      <c r="B764" s="63"/>
      <c r="C764" s="63"/>
      <c r="D764" s="64" t="s">
        <v>4</v>
      </c>
      <c r="E764" s="64"/>
      <c r="F764" s="64" t="s">
        <v>2297</v>
      </c>
      <c r="G764" s="64" t="s">
        <v>2298</v>
      </c>
      <c r="H764" s="64"/>
      <c r="I764" s="64" t="s">
        <v>2299</v>
      </c>
      <c r="J764" s="64"/>
      <c r="K764" s="64" t="s">
        <v>2300</v>
      </c>
    </row>
    <row r="765" ht="21" customHeight="1" spans="1:11">
      <c r="A765" s="65" t="s">
        <v>2673</v>
      </c>
      <c r="B765" s="66" t="s">
        <v>2674</v>
      </c>
      <c r="C765" s="66"/>
      <c r="D765" s="65" t="s">
        <v>14</v>
      </c>
      <c r="E765" s="65"/>
      <c r="F765" s="65" t="s">
        <v>2392</v>
      </c>
      <c r="G765" s="67">
        <v>0.2175</v>
      </c>
      <c r="H765" s="67"/>
      <c r="I765" s="70">
        <v>23.37</v>
      </c>
      <c r="J765" s="70"/>
      <c r="K765" s="70">
        <f>TRUNC(TRUNC(G765,8)*I765,2)</f>
        <v>5.08</v>
      </c>
    </row>
    <row r="766" ht="21" customHeight="1" spans="1:11">
      <c r="A766" s="65" t="s">
        <v>2675</v>
      </c>
      <c r="B766" s="66" t="s">
        <v>2676</v>
      </c>
      <c r="C766" s="66"/>
      <c r="D766" s="65" t="s">
        <v>14</v>
      </c>
      <c r="E766" s="65"/>
      <c r="F766" s="65" t="s">
        <v>2392</v>
      </c>
      <c r="G766" s="67">
        <v>0.2175</v>
      </c>
      <c r="H766" s="67"/>
      <c r="I766" s="70">
        <v>31.5</v>
      </c>
      <c r="J766" s="70"/>
      <c r="K766" s="70">
        <f>TRUNC(TRUNC(G766,8)*I766,2)</f>
        <v>6.85</v>
      </c>
    </row>
    <row r="767" ht="18" customHeight="1" spans="1:11">
      <c r="A767" s="2"/>
      <c r="B767" s="2"/>
      <c r="C767" s="2"/>
      <c r="D767" s="2"/>
      <c r="E767" s="2"/>
      <c r="F767" s="2"/>
      <c r="G767" s="68" t="s">
        <v>2393</v>
      </c>
      <c r="H767" s="68"/>
      <c r="I767" s="68"/>
      <c r="J767" s="68"/>
      <c r="K767" s="71">
        <f>SUM(K765:K766)</f>
        <v>11.93</v>
      </c>
    </row>
    <row r="768" ht="15" customHeight="1" spans="1:11">
      <c r="A768" s="2"/>
      <c r="B768" s="2"/>
      <c r="C768" s="2"/>
      <c r="D768" s="2"/>
      <c r="E768" s="2"/>
      <c r="F768" s="2"/>
      <c r="G768" s="69" t="s">
        <v>2318</v>
      </c>
      <c r="H768" s="69"/>
      <c r="I768" s="69"/>
      <c r="J768" s="69"/>
      <c r="K768" s="72">
        <f>SUM(K763,K767)</f>
        <v>35.7</v>
      </c>
    </row>
    <row r="769" ht="9.95" customHeight="1" spans="1:11">
      <c r="A769" s="2"/>
      <c r="B769" s="2"/>
      <c r="C769" s="2"/>
      <c r="D769" s="2"/>
      <c r="E769" s="2"/>
      <c r="F769" s="2"/>
      <c r="G769" s="61"/>
      <c r="H769" s="61"/>
      <c r="I769" s="61"/>
      <c r="J769" s="61"/>
      <c r="K769" s="61"/>
    </row>
    <row r="770" ht="20.1" customHeight="1" spans="1:11">
      <c r="A770" s="62" t="s">
        <v>2822</v>
      </c>
      <c r="B770" s="62"/>
      <c r="C770" s="62"/>
      <c r="D770" s="62"/>
      <c r="E770" s="62"/>
      <c r="F770" s="62"/>
      <c r="G770" s="62"/>
      <c r="H770" s="62"/>
      <c r="I770" s="62"/>
      <c r="J770" s="62"/>
      <c r="K770" s="62"/>
    </row>
    <row r="771" ht="15" customHeight="1" spans="1:11">
      <c r="A771" s="63" t="s">
        <v>2413</v>
      </c>
      <c r="B771" s="63"/>
      <c r="C771" s="63"/>
      <c r="D771" s="64" t="s">
        <v>4</v>
      </c>
      <c r="E771" s="64"/>
      <c r="F771" s="64" t="s">
        <v>2297</v>
      </c>
      <c r="G771" s="64" t="s">
        <v>2298</v>
      </c>
      <c r="H771" s="64"/>
      <c r="I771" s="64" t="s">
        <v>2299</v>
      </c>
      <c r="J771" s="64"/>
      <c r="K771" s="64" t="s">
        <v>2300</v>
      </c>
    </row>
    <row r="772" ht="15" customHeight="1" spans="1:11">
      <c r="A772" s="65" t="s">
        <v>2823</v>
      </c>
      <c r="B772" s="66" t="s">
        <v>2824</v>
      </c>
      <c r="C772" s="66"/>
      <c r="D772" s="65" t="s">
        <v>14</v>
      </c>
      <c r="E772" s="65"/>
      <c r="F772" s="65" t="s">
        <v>41</v>
      </c>
      <c r="G772" s="67">
        <v>1.04</v>
      </c>
      <c r="H772" s="67"/>
      <c r="I772" s="70">
        <v>2.22</v>
      </c>
      <c r="J772" s="70"/>
      <c r="K772" s="70">
        <f>TRUNC(TRUNC(G772,8)*I772,2)</f>
        <v>2.3</v>
      </c>
    </row>
    <row r="773" ht="15" customHeight="1" spans="1:11">
      <c r="A773" s="2"/>
      <c r="B773" s="2"/>
      <c r="C773" s="2"/>
      <c r="D773" s="2"/>
      <c r="E773" s="2"/>
      <c r="F773" s="2"/>
      <c r="G773" s="68" t="s">
        <v>2424</v>
      </c>
      <c r="H773" s="68"/>
      <c r="I773" s="68"/>
      <c r="J773" s="68"/>
      <c r="K773" s="71">
        <f>SUM(K772:K772)</f>
        <v>2.3</v>
      </c>
    </row>
    <row r="774" ht="15" customHeight="1" spans="1:11">
      <c r="A774" s="63" t="s">
        <v>2389</v>
      </c>
      <c r="B774" s="63"/>
      <c r="C774" s="63"/>
      <c r="D774" s="64" t="s">
        <v>4</v>
      </c>
      <c r="E774" s="64"/>
      <c r="F774" s="64" t="s">
        <v>2297</v>
      </c>
      <c r="G774" s="64" t="s">
        <v>2298</v>
      </c>
      <c r="H774" s="64"/>
      <c r="I774" s="64" t="s">
        <v>2299</v>
      </c>
      <c r="J774" s="64"/>
      <c r="K774" s="64" t="s">
        <v>2300</v>
      </c>
    </row>
    <row r="775" ht="15" customHeight="1" spans="1:11">
      <c r="A775" s="65" t="s">
        <v>2630</v>
      </c>
      <c r="B775" s="66" t="s">
        <v>2631</v>
      </c>
      <c r="C775" s="66"/>
      <c r="D775" s="65" t="s">
        <v>14</v>
      </c>
      <c r="E775" s="65"/>
      <c r="F775" s="65" t="s">
        <v>2392</v>
      </c>
      <c r="G775" s="67">
        <v>0.014</v>
      </c>
      <c r="H775" s="67"/>
      <c r="I775" s="70">
        <v>32.27</v>
      </c>
      <c r="J775" s="70"/>
      <c r="K775" s="70">
        <f>TRUNC(TRUNC(G775,8)*I775,2)</f>
        <v>0.45</v>
      </c>
    </row>
    <row r="776" ht="15" customHeight="1" spans="1:11">
      <c r="A776" s="65" t="s">
        <v>2395</v>
      </c>
      <c r="B776" s="66" t="s">
        <v>2396</v>
      </c>
      <c r="C776" s="66"/>
      <c r="D776" s="65" t="s">
        <v>14</v>
      </c>
      <c r="E776" s="65"/>
      <c r="F776" s="65" t="s">
        <v>2392</v>
      </c>
      <c r="G776" s="67">
        <v>0.005</v>
      </c>
      <c r="H776" s="67"/>
      <c r="I776" s="70">
        <v>23.23</v>
      </c>
      <c r="J776" s="70"/>
      <c r="K776" s="70">
        <f>TRUNC(TRUNC(G776,8)*I776,2)</f>
        <v>0.11</v>
      </c>
    </row>
    <row r="777" ht="18" customHeight="1" spans="1:11">
      <c r="A777" s="2"/>
      <c r="B777" s="2"/>
      <c r="C777" s="2"/>
      <c r="D777" s="2"/>
      <c r="E777" s="2"/>
      <c r="F777" s="2"/>
      <c r="G777" s="68" t="s">
        <v>2393</v>
      </c>
      <c r="H777" s="68"/>
      <c r="I777" s="68"/>
      <c r="J777" s="68"/>
      <c r="K777" s="71">
        <f>SUM(K775:K776)</f>
        <v>0.56</v>
      </c>
    </row>
    <row r="778" ht="15" customHeight="1" spans="1:11">
      <c r="A778" s="2"/>
      <c r="B778" s="2"/>
      <c r="C778" s="2"/>
      <c r="D778" s="2"/>
      <c r="E778" s="2"/>
      <c r="F778" s="2"/>
      <c r="G778" s="69" t="s">
        <v>2318</v>
      </c>
      <c r="H778" s="69"/>
      <c r="I778" s="69"/>
      <c r="J778" s="69"/>
      <c r="K778" s="72">
        <f>SUM(K773,K777)</f>
        <v>2.86</v>
      </c>
    </row>
    <row r="779" ht="9.95" customHeight="1" spans="1:11">
      <c r="A779" s="2"/>
      <c r="B779" s="2"/>
      <c r="C779" s="2"/>
      <c r="D779" s="2"/>
      <c r="E779" s="2"/>
      <c r="F779" s="2"/>
      <c r="G779" s="61"/>
      <c r="H779" s="61"/>
      <c r="I779" s="61"/>
      <c r="J779" s="61"/>
      <c r="K779" s="61"/>
    </row>
    <row r="780" ht="20.1" customHeight="1" spans="1:11">
      <c r="A780" s="62" t="s">
        <v>4909</v>
      </c>
      <c r="B780" s="62"/>
      <c r="C780" s="62"/>
      <c r="D780" s="62"/>
      <c r="E780" s="62"/>
      <c r="F780" s="62"/>
      <c r="G780" s="62"/>
      <c r="H780" s="62"/>
      <c r="I780" s="62"/>
      <c r="J780" s="62"/>
      <c r="K780" s="62"/>
    </row>
    <row r="781" ht="15" customHeight="1" spans="1:11">
      <c r="A781" s="63" t="s">
        <v>2389</v>
      </c>
      <c r="B781" s="63"/>
      <c r="C781" s="63"/>
      <c r="D781" s="64" t="s">
        <v>4</v>
      </c>
      <c r="E781" s="64"/>
      <c r="F781" s="64" t="s">
        <v>2297</v>
      </c>
      <c r="G781" s="64" t="s">
        <v>2298</v>
      </c>
      <c r="H781" s="64"/>
      <c r="I781" s="64" t="s">
        <v>2299</v>
      </c>
      <c r="J781" s="64"/>
      <c r="K781" s="64" t="s">
        <v>2300</v>
      </c>
    </row>
    <row r="782" ht="21" customHeight="1" spans="1:11">
      <c r="A782" s="65" t="s">
        <v>4910</v>
      </c>
      <c r="B782" s="66" t="s">
        <v>4911</v>
      </c>
      <c r="C782" s="66"/>
      <c r="D782" s="65" t="s">
        <v>14</v>
      </c>
      <c r="E782" s="65"/>
      <c r="F782" s="65" t="s">
        <v>2392</v>
      </c>
      <c r="G782" s="67">
        <v>1</v>
      </c>
      <c r="H782" s="67"/>
      <c r="I782" s="70">
        <v>35.28</v>
      </c>
      <c r="J782" s="70"/>
      <c r="K782" s="70">
        <f>TRUNC(TRUNC(G782,8)*I782,2)</f>
        <v>35.28</v>
      </c>
    </row>
    <row r="783" ht="18" customHeight="1" spans="1:11">
      <c r="A783" s="2"/>
      <c r="B783" s="2"/>
      <c r="C783" s="2"/>
      <c r="D783" s="2"/>
      <c r="E783" s="2"/>
      <c r="F783" s="2"/>
      <c r="G783" s="68" t="s">
        <v>2393</v>
      </c>
      <c r="H783" s="68"/>
      <c r="I783" s="68"/>
      <c r="J783" s="68"/>
      <c r="K783" s="71">
        <f>SUM(K782:K782)</f>
        <v>35.28</v>
      </c>
    </row>
    <row r="784" ht="15" customHeight="1" spans="1:11">
      <c r="A784" s="63" t="s">
        <v>2314</v>
      </c>
      <c r="B784" s="63"/>
      <c r="C784" s="63"/>
      <c r="D784" s="64" t="s">
        <v>4</v>
      </c>
      <c r="E784" s="64"/>
      <c r="F784" s="64" t="s">
        <v>2297</v>
      </c>
      <c r="G784" s="64" t="s">
        <v>2298</v>
      </c>
      <c r="H784" s="64"/>
      <c r="I784" s="64" t="s">
        <v>2299</v>
      </c>
      <c r="J784" s="64"/>
      <c r="K784" s="64" t="s">
        <v>2300</v>
      </c>
    </row>
    <row r="785" ht="45.95" customHeight="1" spans="1:11">
      <c r="A785" s="65" t="s">
        <v>4912</v>
      </c>
      <c r="B785" s="66" t="s">
        <v>4913</v>
      </c>
      <c r="C785" s="66"/>
      <c r="D785" s="65" t="s">
        <v>14</v>
      </c>
      <c r="E785" s="65"/>
      <c r="F785" s="65" t="s">
        <v>2392</v>
      </c>
      <c r="G785" s="67">
        <v>1</v>
      </c>
      <c r="H785" s="67"/>
      <c r="I785" s="70">
        <v>27.01</v>
      </c>
      <c r="J785" s="70"/>
      <c r="K785" s="70">
        <f>TRUNC(TRUNC(G785,8)*I785,2)</f>
        <v>27.01</v>
      </c>
    </row>
    <row r="786" ht="45.95" customHeight="1" spans="1:11">
      <c r="A786" s="65" t="s">
        <v>4914</v>
      </c>
      <c r="B786" s="66" t="s">
        <v>4915</v>
      </c>
      <c r="C786" s="66"/>
      <c r="D786" s="65" t="s">
        <v>14</v>
      </c>
      <c r="E786" s="65"/>
      <c r="F786" s="65" t="s">
        <v>2392</v>
      </c>
      <c r="G786" s="67">
        <v>1</v>
      </c>
      <c r="H786" s="67"/>
      <c r="I786" s="70">
        <v>4.26</v>
      </c>
      <c r="J786" s="70"/>
      <c r="K786" s="70">
        <f>TRUNC(TRUNC(G786,8)*I786,2)</f>
        <v>4.26</v>
      </c>
    </row>
    <row r="787" ht="45.95" customHeight="1" spans="1:11">
      <c r="A787" s="65" t="s">
        <v>4916</v>
      </c>
      <c r="B787" s="66" t="s">
        <v>4917</v>
      </c>
      <c r="C787" s="66"/>
      <c r="D787" s="65" t="s">
        <v>14</v>
      </c>
      <c r="E787" s="65"/>
      <c r="F787" s="65" t="s">
        <v>2392</v>
      </c>
      <c r="G787" s="67">
        <v>1</v>
      </c>
      <c r="H787" s="67"/>
      <c r="I787" s="70">
        <v>10.56</v>
      </c>
      <c r="J787" s="70"/>
      <c r="K787" s="70">
        <f>TRUNC(TRUNC(G787,8)*I787,2)</f>
        <v>10.56</v>
      </c>
    </row>
    <row r="788" ht="15" customHeight="1" spans="1:11">
      <c r="A788" s="2"/>
      <c r="B788" s="2"/>
      <c r="C788" s="2"/>
      <c r="D788" s="2"/>
      <c r="E788" s="2"/>
      <c r="F788" s="2"/>
      <c r="G788" s="68" t="s">
        <v>2317</v>
      </c>
      <c r="H788" s="68"/>
      <c r="I788" s="68"/>
      <c r="J788" s="68"/>
      <c r="K788" s="71">
        <f>SUM(K785:K787)</f>
        <v>41.83</v>
      </c>
    </row>
    <row r="789" ht="15" customHeight="1" spans="1:11">
      <c r="A789" s="2"/>
      <c r="B789" s="2"/>
      <c r="C789" s="2"/>
      <c r="D789" s="2"/>
      <c r="E789" s="2"/>
      <c r="F789" s="2"/>
      <c r="G789" s="69" t="s">
        <v>2318</v>
      </c>
      <c r="H789" s="69"/>
      <c r="I789" s="69"/>
      <c r="J789" s="69"/>
      <c r="K789" s="72">
        <f>SUM(K783,K788)</f>
        <v>77.11</v>
      </c>
    </row>
    <row r="790" ht="9.95" customHeight="1" spans="1:11">
      <c r="A790" s="2"/>
      <c r="B790" s="2"/>
      <c r="C790" s="2"/>
      <c r="D790" s="2"/>
      <c r="E790" s="2"/>
      <c r="F790" s="2"/>
      <c r="G790" s="61"/>
      <c r="H790" s="61"/>
      <c r="I790" s="61"/>
      <c r="J790" s="61"/>
      <c r="K790" s="61"/>
    </row>
    <row r="791" ht="20.1" customHeight="1" spans="1:11">
      <c r="A791" s="62" t="s">
        <v>4918</v>
      </c>
      <c r="B791" s="62"/>
      <c r="C791" s="62"/>
      <c r="D791" s="62"/>
      <c r="E791" s="62"/>
      <c r="F791" s="62"/>
      <c r="G791" s="62"/>
      <c r="H791" s="62"/>
      <c r="I791" s="62"/>
      <c r="J791" s="62"/>
      <c r="K791" s="62"/>
    </row>
    <row r="792" ht="15" customHeight="1" spans="1:11">
      <c r="A792" s="63" t="s">
        <v>2389</v>
      </c>
      <c r="B792" s="63"/>
      <c r="C792" s="63"/>
      <c r="D792" s="64" t="s">
        <v>4</v>
      </c>
      <c r="E792" s="64"/>
      <c r="F792" s="64" t="s">
        <v>2297</v>
      </c>
      <c r="G792" s="64" t="s">
        <v>2298</v>
      </c>
      <c r="H792" s="64"/>
      <c r="I792" s="64" t="s">
        <v>2299</v>
      </c>
      <c r="J792" s="64"/>
      <c r="K792" s="64" t="s">
        <v>2300</v>
      </c>
    </row>
    <row r="793" ht="21" customHeight="1" spans="1:11">
      <c r="A793" s="65" t="s">
        <v>4910</v>
      </c>
      <c r="B793" s="66" t="s">
        <v>4911</v>
      </c>
      <c r="C793" s="66"/>
      <c r="D793" s="65" t="s">
        <v>14</v>
      </c>
      <c r="E793" s="65"/>
      <c r="F793" s="65" t="s">
        <v>2392</v>
      </c>
      <c r="G793" s="67">
        <v>1</v>
      </c>
      <c r="H793" s="67"/>
      <c r="I793" s="70">
        <v>35.28</v>
      </c>
      <c r="J793" s="70"/>
      <c r="K793" s="70">
        <f>TRUNC(TRUNC(G793,8)*I793,2)</f>
        <v>35.28</v>
      </c>
    </row>
    <row r="794" ht="18" customHeight="1" spans="1:11">
      <c r="A794" s="2"/>
      <c r="B794" s="2"/>
      <c r="C794" s="2"/>
      <c r="D794" s="2"/>
      <c r="E794" s="2"/>
      <c r="F794" s="2"/>
      <c r="G794" s="68" t="s">
        <v>2393</v>
      </c>
      <c r="H794" s="68"/>
      <c r="I794" s="68"/>
      <c r="J794" s="68"/>
      <c r="K794" s="71">
        <f>SUM(K793:K793)</f>
        <v>35.28</v>
      </c>
    </row>
    <row r="795" ht="15" customHeight="1" spans="1:11">
      <c r="A795" s="63" t="s">
        <v>2314</v>
      </c>
      <c r="B795" s="63"/>
      <c r="C795" s="63"/>
      <c r="D795" s="64" t="s">
        <v>4</v>
      </c>
      <c r="E795" s="64"/>
      <c r="F795" s="64" t="s">
        <v>2297</v>
      </c>
      <c r="G795" s="64" t="s">
        <v>2298</v>
      </c>
      <c r="H795" s="64"/>
      <c r="I795" s="64" t="s">
        <v>2299</v>
      </c>
      <c r="J795" s="64"/>
      <c r="K795" s="64" t="s">
        <v>2300</v>
      </c>
    </row>
    <row r="796" ht="45.95" customHeight="1" spans="1:11">
      <c r="A796" s="65" t="s">
        <v>4912</v>
      </c>
      <c r="B796" s="66" t="s">
        <v>4913</v>
      </c>
      <c r="C796" s="66"/>
      <c r="D796" s="65" t="s">
        <v>14</v>
      </c>
      <c r="E796" s="65"/>
      <c r="F796" s="65" t="s">
        <v>2392</v>
      </c>
      <c r="G796" s="67">
        <v>1</v>
      </c>
      <c r="H796" s="67"/>
      <c r="I796" s="70">
        <v>27.01</v>
      </c>
      <c r="J796" s="70"/>
      <c r="K796" s="70">
        <f>TRUNC(TRUNC(G796,8)*I796,2)</f>
        <v>27.01</v>
      </c>
    </row>
    <row r="797" ht="45.95" customHeight="1" spans="1:11">
      <c r="A797" s="65" t="s">
        <v>4914</v>
      </c>
      <c r="B797" s="66" t="s">
        <v>4915</v>
      </c>
      <c r="C797" s="66"/>
      <c r="D797" s="65" t="s">
        <v>14</v>
      </c>
      <c r="E797" s="65"/>
      <c r="F797" s="65" t="s">
        <v>2392</v>
      </c>
      <c r="G797" s="67">
        <v>1</v>
      </c>
      <c r="H797" s="67"/>
      <c r="I797" s="70">
        <v>4.26</v>
      </c>
      <c r="J797" s="70"/>
      <c r="K797" s="70">
        <f>TRUNC(TRUNC(G797,8)*I797,2)</f>
        <v>4.26</v>
      </c>
    </row>
    <row r="798" ht="45.95" customHeight="1" spans="1:11">
      <c r="A798" s="65" t="s">
        <v>4916</v>
      </c>
      <c r="B798" s="66" t="s">
        <v>4917</v>
      </c>
      <c r="C798" s="66"/>
      <c r="D798" s="65" t="s">
        <v>14</v>
      </c>
      <c r="E798" s="65"/>
      <c r="F798" s="65" t="s">
        <v>2392</v>
      </c>
      <c r="G798" s="67">
        <v>1</v>
      </c>
      <c r="H798" s="67"/>
      <c r="I798" s="70">
        <v>10.56</v>
      </c>
      <c r="J798" s="70"/>
      <c r="K798" s="70">
        <f>TRUNC(TRUNC(G798,8)*I798,2)</f>
        <v>10.56</v>
      </c>
    </row>
    <row r="799" ht="45.95" customHeight="1" spans="1:11">
      <c r="A799" s="65" t="s">
        <v>4919</v>
      </c>
      <c r="B799" s="66" t="s">
        <v>4920</v>
      </c>
      <c r="C799" s="66"/>
      <c r="D799" s="65" t="s">
        <v>14</v>
      </c>
      <c r="E799" s="65"/>
      <c r="F799" s="65" t="s">
        <v>2392</v>
      </c>
      <c r="G799" s="67">
        <v>1</v>
      </c>
      <c r="H799" s="67"/>
      <c r="I799" s="70">
        <v>49.13</v>
      </c>
      <c r="J799" s="70"/>
      <c r="K799" s="70">
        <f>TRUNC(TRUNC(G799,8)*I799,2)</f>
        <v>49.13</v>
      </c>
    </row>
    <row r="800" ht="45.95" customHeight="1" spans="1:11">
      <c r="A800" s="65" t="s">
        <v>4921</v>
      </c>
      <c r="B800" s="66" t="s">
        <v>4922</v>
      </c>
      <c r="C800" s="66"/>
      <c r="D800" s="65" t="s">
        <v>14</v>
      </c>
      <c r="E800" s="65"/>
      <c r="F800" s="65" t="s">
        <v>2392</v>
      </c>
      <c r="G800" s="67">
        <v>1</v>
      </c>
      <c r="H800" s="67"/>
      <c r="I800" s="70">
        <v>139.83</v>
      </c>
      <c r="J800" s="70"/>
      <c r="K800" s="70">
        <f>TRUNC(TRUNC(G800,8)*I800,2)</f>
        <v>139.83</v>
      </c>
    </row>
    <row r="801" ht="15" customHeight="1" spans="1:11">
      <c r="A801" s="2"/>
      <c r="B801" s="2"/>
      <c r="C801" s="2"/>
      <c r="D801" s="2"/>
      <c r="E801" s="2"/>
      <c r="F801" s="2"/>
      <c r="G801" s="68" t="s">
        <v>2317</v>
      </c>
      <c r="H801" s="68"/>
      <c r="I801" s="68"/>
      <c r="J801" s="68"/>
      <c r="K801" s="71">
        <f>SUM(K796:K800)</f>
        <v>230.79</v>
      </c>
    </row>
    <row r="802" ht="15" customHeight="1" spans="1:11">
      <c r="A802" s="2"/>
      <c r="B802" s="2"/>
      <c r="C802" s="2"/>
      <c r="D802" s="2"/>
      <c r="E802" s="2"/>
      <c r="F802" s="2"/>
      <c r="G802" s="69" t="s">
        <v>2318</v>
      </c>
      <c r="H802" s="69"/>
      <c r="I802" s="69"/>
      <c r="J802" s="69"/>
      <c r="K802" s="72">
        <f>SUM(K794,K801)</f>
        <v>266.07</v>
      </c>
    </row>
    <row r="803" ht="9.95" customHeight="1" spans="1:11">
      <c r="A803" s="2"/>
      <c r="B803" s="2"/>
      <c r="C803" s="2"/>
      <c r="D803" s="2"/>
      <c r="E803" s="2"/>
      <c r="F803" s="2"/>
      <c r="G803" s="61"/>
      <c r="H803" s="61"/>
      <c r="I803" s="61"/>
      <c r="J803" s="61"/>
      <c r="K803" s="61"/>
    </row>
    <row r="804" ht="20.1" customHeight="1" spans="1:11">
      <c r="A804" s="62" t="s">
        <v>4923</v>
      </c>
      <c r="B804" s="62"/>
      <c r="C804" s="62"/>
      <c r="D804" s="62"/>
      <c r="E804" s="62"/>
      <c r="F804" s="62"/>
      <c r="G804" s="62"/>
      <c r="H804" s="62"/>
      <c r="I804" s="62"/>
      <c r="J804" s="62"/>
      <c r="K804" s="62"/>
    </row>
    <row r="805" ht="15" customHeight="1" spans="1:11">
      <c r="A805" s="63" t="s">
        <v>2790</v>
      </c>
      <c r="B805" s="63"/>
      <c r="C805" s="63"/>
      <c r="D805" s="64" t="s">
        <v>4</v>
      </c>
      <c r="E805" s="64"/>
      <c r="F805" s="64" t="s">
        <v>2297</v>
      </c>
      <c r="G805" s="64" t="s">
        <v>2298</v>
      </c>
      <c r="H805" s="64"/>
      <c r="I805" s="64" t="s">
        <v>2299</v>
      </c>
      <c r="J805" s="64"/>
      <c r="K805" s="64" t="s">
        <v>2300</v>
      </c>
    </row>
    <row r="806" ht="21" customHeight="1" spans="1:11">
      <c r="A806" s="65" t="s">
        <v>4924</v>
      </c>
      <c r="B806" s="66" t="s">
        <v>4925</v>
      </c>
      <c r="C806" s="66"/>
      <c r="D806" s="65" t="s">
        <v>14</v>
      </c>
      <c r="E806" s="65"/>
      <c r="F806" s="65" t="s">
        <v>35</v>
      </c>
      <c r="G806" s="67">
        <v>6.03e-5</v>
      </c>
      <c r="H806" s="67"/>
      <c r="I806" s="70">
        <v>55772.72</v>
      </c>
      <c r="J806" s="70"/>
      <c r="K806" s="70">
        <f>TRUNC(TRUNC(G806,8)*I806,2)</f>
        <v>3.36</v>
      </c>
    </row>
    <row r="807" ht="38.1" customHeight="1" spans="1:11">
      <c r="A807" s="65" t="s">
        <v>4926</v>
      </c>
      <c r="B807" s="66" t="s">
        <v>4927</v>
      </c>
      <c r="C807" s="66"/>
      <c r="D807" s="65" t="s">
        <v>14</v>
      </c>
      <c r="E807" s="65"/>
      <c r="F807" s="65" t="s">
        <v>35</v>
      </c>
      <c r="G807" s="67">
        <v>3.42e-5</v>
      </c>
      <c r="H807" s="67"/>
      <c r="I807" s="70">
        <v>691709.89</v>
      </c>
      <c r="J807" s="70"/>
      <c r="K807" s="70">
        <f>TRUNC(TRUNC(G807,8)*I807,2)</f>
        <v>23.65</v>
      </c>
    </row>
    <row r="808" ht="15" customHeight="1" spans="1:11">
      <c r="A808" s="2"/>
      <c r="B808" s="2"/>
      <c r="C808" s="2"/>
      <c r="D808" s="2"/>
      <c r="E808" s="2"/>
      <c r="F808" s="2"/>
      <c r="G808" s="68" t="s">
        <v>2792</v>
      </c>
      <c r="H808" s="68"/>
      <c r="I808" s="68"/>
      <c r="J808" s="68"/>
      <c r="K808" s="71">
        <f>SUM(K806:K807)</f>
        <v>27.01</v>
      </c>
    </row>
    <row r="809" ht="15" customHeight="1" spans="1:11">
      <c r="A809" s="2"/>
      <c r="B809" s="2"/>
      <c r="C809" s="2"/>
      <c r="D809" s="2"/>
      <c r="E809" s="2"/>
      <c r="F809" s="2"/>
      <c r="G809" s="69" t="s">
        <v>2318</v>
      </c>
      <c r="H809" s="69"/>
      <c r="I809" s="69"/>
      <c r="J809" s="69"/>
      <c r="K809" s="72">
        <f>SUM(K808)</f>
        <v>27.01</v>
      </c>
    </row>
    <row r="810" ht="9.95" customHeight="1" spans="1:11">
      <c r="A810" s="2"/>
      <c r="B810" s="2"/>
      <c r="C810" s="2"/>
      <c r="D810" s="2"/>
      <c r="E810" s="2"/>
      <c r="F810" s="2"/>
      <c r="G810" s="61"/>
      <c r="H810" s="61"/>
      <c r="I810" s="61"/>
      <c r="J810" s="61"/>
      <c r="K810" s="61"/>
    </row>
    <row r="811" ht="20.1" customHeight="1" spans="1:11">
      <c r="A811" s="62" t="s">
        <v>4928</v>
      </c>
      <c r="B811" s="62"/>
      <c r="C811" s="62"/>
      <c r="D811" s="62"/>
      <c r="E811" s="62"/>
      <c r="F811" s="62"/>
      <c r="G811" s="62"/>
      <c r="H811" s="62"/>
      <c r="I811" s="62"/>
      <c r="J811" s="62"/>
      <c r="K811" s="62"/>
    </row>
    <row r="812" ht="15" customHeight="1" spans="1:11">
      <c r="A812" s="63" t="s">
        <v>2790</v>
      </c>
      <c r="B812" s="63"/>
      <c r="C812" s="63"/>
      <c r="D812" s="64" t="s">
        <v>4</v>
      </c>
      <c r="E812" s="64"/>
      <c r="F812" s="64" t="s">
        <v>2297</v>
      </c>
      <c r="G812" s="64" t="s">
        <v>2298</v>
      </c>
      <c r="H812" s="64"/>
      <c r="I812" s="64" t="s">
        <v>2299</v>
      </c>
      <c r="J812" s="64"/>
      <c r="K812" s="64" t="s">
        <v>2300</v>
      </c>
    </row>
    <row r="813" ht="21" customHeight="1" spans="1:11">
      <c r="A813" s="65" t="s">
        <v>4924</v>
      </c>
      <c r="B813" s="66" t="s">
        <v>4925</v>
      </c>
      <c r="C813" s="66"/>
      <c r="D813" s="65" t="s">
        <v>14</v>
      </c>
      <c r="E813" s="65"/>
      <c r="F813" s="65" t="s">
        <v>35</v>
      </c>
      <c r="G813" s="67">
        <v>5.9e-6</v>
      </c>
      <c r="H813" s="67"/>
      <c r="I813" s="70">
        <v>55772.72</v>
      </c>
      <c r="J813" s="70"/>
      <c r="K813" s="70">
        <f>TRUNC(TRUNC(G813,8)*I813,2)</f>
        <v>0.32</v>
      </c>
    </row>
    <row r="814" ht="38.1" customHeight="1" spans="1:11">
      <c r="A814" s="65" t="s">
        <v>4926</v>
      </c>
      <c r="B814" s="66" t="s">
        <v>4927</v>
      </c>
      <c r="C814" s="66"/>
      <c r="D814" s="65" t="s">
        <v>14</v>
      </c>
      <c r="E814" s="65"/>
      <c r="F814" s="65" t="s">
        <v>35</v>
      </c>
      <c r="G814" s="67">
        <v>5.7e-6</v>
      </c>
      <c r="H814" s="67"/>
      <c r="I814" s="70">
        <v>691709.89</v>
      </c>
      <c r="J814" s="70"/>
      <c r="K814" s="70">
        <f>TRUNC(TRUNC(G814,8)*I814,2)</f>
        <v>3.94</v>
      </c>
    </row>
    <row r="815" ht="15" customHeight="1" spans="1:11">
      <c r="A815" s="2"/>
      <c r="B815" s="2"/>
      <c r="C815" s="2"/>
      <c r="D815" s="2"/>
      <c r="E815" s="2"/>
      <c r="F815" s="2"/>
      <c r="G815" s="68" t="s">
        <v>2792</v>
      </c>
      <c r="H815" s="68"/>
      <c r="I815" s="68"/>
      <c r="J815" s="68"/>
      <c r="K815" s="71">
        <f>SUM(K813:K814)</f>
        <v>4.26</v>
      </c>
    </row>
    <row r="816" ht="15" customHeight="1" spans="1:11">
      <c r="A816" s="2"/>
      <c r="B816" s="2"/>
      <c r="C816" s="2"/>
      <c r="D816" s="2"/>
      <c r="E816" s="2"/>
      <c r="F816" s="2"/>
      <c r="G816" s="69" t="s">
        <v>2318</v>
      </c>
      <c r="H816" s="69"/>
      <c r="I816" s="69"/>
      <c r="J816" s="69"/>
      <c r="K816" s="72">
        <f>SUM(K815)</f>
        <v>4.26</v>
      </c>
    </row>
    <row r="817" ht="9.95" customHeight="1" spans="1:11">
      <c r="A817" s="2"/>
      <c r="B817" s="2"/>
      <c r="C817" s="2"/>
      <c r="D817" s="2"/>
      <c r="E817" s="2"/>
      <c r="F817" s="2"/>
      <c r="G817" s="61"/>
      <c r="H817" s="61"/>
      <c r="I817" s="61"/>
      <c r="J817" s="61"/>
      <c r="K817" s="61"/>
    </row>
    <row r="818" ht="20.1" customHeight="1" spans="1:11">
      <c r="A818" s="62" t="s">
        <v>4929</v>
      </c>
      <c r="B818" s="62"/>
      <c r="C818" s="62"/>
      <c r="D818" s="62"/>
      <c r="E818" s="62"/>
      <c r="F818" s="62"/>
      <c r="G818" s="62"/>
      <c r="H818" s="62"/>
      <c r="I818" s="62"/>
      <c r="J818" s="62"/>
      <c r="K818" s="62"/>
    </row>
    <row r="819" ht="15" customHeight="1" spans="1:11">
      <c r="A819" s="63" t="s">
        <v>2790</v>
      </c>
      <c r="B819" s="63"/>
      <c r="C819" s="63"/>
      <c r="D819" s="64" t="s">
        <v>4</v>
      </c>
      <c r="E819" s="64"/>
      <c r="F819" s="64" t="s">
        <v>2297</v>
      </c>
      <c r="G819" s="64" t="s">
        <v>2298</v>
      </c>
      <c r="H819" s="64"/>
      <c r="I819" s="64" t="s">
        <v>2299</v>
      </c>
      <c r="J819" s="64"/>
      <c r="K819" s="64" t="s">
        <v>2300</v>
      </c>
    </row>
    <row r="820" ht="21" customHeight="1" spans="1:11">
      <c r="A820" s="65" t="s">
        <v>4924</v>
      </c>
      <c r="B820" s="66" t="s">
        <v>4925</v>
      </c>
      <c r="C820" s="66"/>
      <c r="D820" s="65" t="s">
        <v>14</v>
      </c>
      <c r="E820" s="65"/>
      <c r="F820" s="65" t="s">
        <v>35</v>
      </c>
      <c r="G820" s="67">
        <v>1.46e-5</v>
      </c>
      <c r="H820" s="67"/>
      <c r="I820" s="70">
        <v>55772.72</v>
      </c>
      <c r="J820" s="70"/>
      <c r="K820" s="70">
        <f>TRUNC(TRUNC(G820,8)*I820,2)</f>
        <v>0.81</v>
      </c>
    </row>
    <row r="821" ht="38.1" customHeight="1" spans="1:11">
      <c r="A821" s="65" t="s">
        <v>4926</v>
      </c>
      <c r="B821" s="66" t="s">
        <v>4927</v>
      </c>
      <c r="C821" s="66"/>
      <c r="D821" s="65" t="s">
        <v>14</v>
      </c>
      <c r="E821" s="65"/>
      <c r="F821" s="65" t="s">
        <v>35</v>
      </c>
      <c r="G821" s="67">
        <v>1.41e-5</v>
      </c>
      <c r="H821" s="67"/>
      <c r="I821" s="70">
        <v>691709.89</v>
      </c>
      <c r="J821" s="70"/>
      <c r="K821" s="70">
        <f>TRUNC(TRUNC(G821,8)*I821,2)</f>
        <v>9.75</v>
      </c>
    </row>
    <row r="822" ht="15" customHeight="1" spans="1:11">
      <c r="A822" s="2"/>
      <c r="B822" s="2"/>
      <c r="C822" s="2"/>
      <c r="D822" s="2"/>
      <c r="E822" s="2"/>
      <c r="F822" s="2"/>
      <c r="G822" s="68" t="s">
        <v>2792</v>
      </c>
      <c r="H822" s="68"/>
      <c r="I822" s="68"/>
      <c r="J822" s="68"/>
      <c r="K822" s="71">
        <f>SUM(K820:K821)</f>
        <v>10.56</v>
      </c>
    </row>
    <row r="823" ht="15" customHeight="1" spans="1:11">
      <c r="A823" s="2"/>
      <c r="B823" s="2"/>
      <c r="C823" s="2"/>
      <c r="D823" s="2"/>
      <c r="E823" s="2"/>
      <c r="F823" s="2"/>
      <c r="G823" s="69" t="s">
        <v>2318</v>
      </c>
      <c r="H823" s="69"/>
      <c r="I823" s="69"/>
      <c r="J823" s="69"/>
      <c r="K823" s="72">
        <f>SUM(K822)</f>
        <v>10.56</v>
      </c>
    </row>
    <row r="824" ht="9.95" customHeight="1" spans="1:11">
      <c r="A824" s="2"/>
      <c r="B824" s="2"/>
      <c r="C824" s="2"/>
      <c r="D824" s="2"/>
      <c r="E824" s="2"/>
      <c r="F824" s="2"/>
      <c r="G824" s="61"/>
      <c r="H824" s="61"/>
      <c r="I824" s="61"/>
      <c r="J824" s="61"/>
      <c r="K824" s="61"/>
    </row>
    <row r="825" ht="20.1" customHeight="1" spans="1:11">
      <c r="A825" s="62" t="s">
        <v>4930</v>
      </c>
      <c r="B825" s="62"/>
      <c r="C825" s="62"/>
      <c r="D825" s="62"/>
      <c r="E825" s="62"/>
      <c r="F825" s="62"/>
      <c r="G825" s="62"/>
      <c r="H825" s="62"/>
      <c r="I825" s="62"/>
      <c r="J825" s="62"/>
      <c r="K825" s="62"/>
    </row>
    <row r="826" ht="15" customHeight="1" spans="1:11">
      <c r="A826" s="63" t="s">
        <v>2790</v>
      </c>
      <c r="B826" s="63"/>
      <c r="C826" s="63"/>
      <c r="D826" s="64" t="s">
        <v>4</v>
      </c>
      <c r="E826" s="64"/>
      <c r="F826" s="64" t="s">
        <v>2297</v>
      </c>
      <c r="G826" s="64" t="s">
        <v>2298</v>
      </c>
      <c r="H826" s="64"/>
      <c r="I826" s="64" t="s">
        <v>2299</v>
      </c>
      <c r="J826" s="64"/>
      <c r="K826" s="64" t="s">
        <v>2300</v>
      </c>
    </row>
    <row r="827" ht="21" customHeight="1" spans="1:11">
      <c r="A827" s="65" t="s">
        <v>4924</v>
      </c>
      <c r="B827" s="66" t="s">
        <v>4925</v>
      </c>
      <c r="C827" s="66"/>
      <c r="D827" s="65" t="s">
        <v>14</v>
      </c>
      <c r="E827" s="65"/>
      <c r="F827" s="65" t="s">
        <v>35</v>
      </c>
      <c r="G827" s="67">
        <v>8.49e-5</v>
      </c>
      <c r="H827" s="67"/>
      <c r="I827" s="70">
        <v>55772.72</v>
      </c>
      <c r="J827" s="70"/>
      <c r="K827" s="70">
        <f>TRUNC(TRUNC(G827,8)*I827,2)</f>
        <v>4.73</v>
      </c>
    </row>
    <row r="828" ht="38.1" customHeight="1" spans="1:11">
      <c r="A828" s="65" t="s">
        <v>4926</v>
      </c>
      <c r="B828" s="66" t="s">
        <v>4927</v>
      </c>
      <c r="C828" s="66"/>
      <c r="D828" s="65" t="s">
        <v>14</v>
      </c>
      <c r="E828" s="65"/>
      <c r="F828" s="65" t="s">
        <v>35</v>
      </c>
      <c r="G828" s="67">
        <v>6.42e-5</v>
      </c>
      <c r="H828" s="67"/>
      <c r="I828" s="70">
        <v>691709.89</v>
      </c>
      <c r="J828" s="70"/>
      <c r="K828" s="70">
        <f>TRUNC(TRUNC(G828,8)*I828,2)</f>
        <v>44.4</v>
      </c>
    </row>
    <row r="829" ht="15" customHeight="1" spans="1:11">
      <c r="A829" s="2"/>
      <c r="B829" s="2"/>
      <c r="C829" s="2"/>
      <c r="D829" s="2"/>
      <c r="E829" s="2"/>
      <c r="F829" s="2"/>
      <c r="G829" s="68" t="s">
        <v>2792</v>
      </c>
      <c r="H829" s="68"/>
      <c r="I829" s="68"/>
      <c r="J829" s="68"/>
      <c r="K829" s="71">
        <f>SUM(K827:K828)</f>
        <v>49.13</v>
      </c>
    </row>
    <row r="830" ht="15" customHeight="1" spans="1:11">
      <c r="A830" s="2"/>
      <c r="B830" s="2"/>
      <c r="C830" s="2"/>
      <c r="D830" s="2"/>
      <c r="E830" s="2"/>
      <c r="F830" s="2"/>
      <c r="G830" s="69" t="s">
        <v>2318</v>
      </c>
      <c r="H830" s="69"/>
      <c r="I830" s="69"/>
      <c r="J830" s="69"/>
      <c r="K830" s="72">
        <f>SUM(K829)</f>
        <v>49.13</v>
      </c>
    </row>
    <row r="831" ht="9.95" customHeight="1" spans="1:11">
      <c r="A831" s="2"/>
      <c r="B831" s="2"/>
      <c r="C831" s="2"/>
      <c r="D831" s="2"/>
      <c r="E831" s="2"/>
      <c r="F831" s="2"/>
      <c r="G831" s="61"/>
      <c r="H831" s="61"/>
      <c r="I831" s="61"/>
      <c r="J831" s="61"/>
      <c r="K831" s="61"/>
    </row>
    <row r="832" ht="20.1" customHeight="1" spans="1:11">
      <c r="A832" s="62" t="s">
        <v>4931</v>
      </c>
      <c r="B832" s="62"/>
      <c r="C832" s="62"/>
      <c r="D832" s="62"/>
      <c r="E832" s="62"/>
      <c r="F832" s="62"/>
      <c r="G832" s="62"/>
      <c r="H832" s="62"/>
      <c r="I832" s="62"/>
      <c r="J832" s="62"/>
      <c r="K832" s="62"/>
    </row>
    <row r="833" ht="15" customHeight="1" spans="1:11">
      <c r="A833" s="63" t="s">
        <v>2413</v>
      </c>
      <c r="B833" s="63"/>
      <c r="C833" s="63"/>
      <c r="D833" s="64" t="s">
        <v>4</v>
      </c>
      <c r="E833" s="64"/>
      <c r="F833" s="64" t="s">
        <v>2297</v>
      </c>
      <c r="G833" s="64" t="s">
        <v>2298</v>
      </c>
      <c r="H833" s="64"/>
      <c r="I833" s="64" t="s">
        <v>2299</v>
      </c>
      <c r="J833" s="64"/>
      <c r="K833" s="64" t="s">
        <v>2300</v>
      </c>
    </row>
    <row r="834" ht="21" customHeight="1" spans="1:11">
      <c r="A834" s="65" t="s">
        <v>4932</v>
      </c>
      <c r="B834" s="66" t="s">
        <v>4933</v>
      </c>
      <c r="C834" s="66"/>
      <c r="D834" s="65" t="s">
        <v>14</v>
      </c>
      <c r="E834" s="65"/>
      <c r="F834" s="65" t="s">
        <v>2732</v>
      </c>
      <c r="G834" s="67">
        <v>23.7</v>
      </c>
      <c r="H834" s="67"/>
      <c r="I834" s="70">
        <v>5.9</v>
      </c>
      <c r="J834" s="70"/>
      <c r="K834" s="70">
        <f>TRUNC(TRUNC(G834,8)*I834,2)</f>
        <v>139.83</v>
      </c>
    </row>
    <row r="835" ht="15" customHeight="1" spans="1:11">
      <c r="A835" s="2"/>
      <c r="B835" s="2"/>
      <c r="C835" s="2"/>
      <c r="D835" s="2"/>
      <c r="E835" s="2"/>
      <c r="F835" s="2"/>
      <c r="G835" s="68" t="s">
        <v>2424</v>
      </c>
      <c r="H835" s="68"/>
      <c r="I835" s="68"/>
      <c r="J835" s="68"/>
      <c r="K835" s="71">
        <f>SUM(K834:K834)</f>
        <v>139.83</v>
      </c>
    </row>
    <row r="836" ht="15" customHeight="1" spans="1:11">
      <c r="A836" s="2"/>
      <c r="B836" s="2"/>
      <c r="C836" s="2"/>
      <c r="D836" s="2"/>
      <c r="E836" s="2"/>
      <c r="F836" s="2"/>
      <c r="G836" s="69" t="s">
        <v>2318</v>
      </c>
      <c r="H836" s="69"/>
      <c r="I836" s="69"/>
      <c r="J836" s="69"/>
      <c r="K836" s="72">
        <f>SUM(K835)</f>
        <v>139.83</v>
      </c>
    </row>
    <row r="837" ht="9.95" customHeight="1" spans="1:11">
      <c r="A837" s="2"/>
      <c r="B837" s="2"/>
      <c r="C837" s="2"/>
      <c r="D837" s="2"/>
      <c r="E837" s="2"/>
      <c r="F837" s="2"/>
      <c r="G837" s="61"/>
      <c r="H837" s="61"/>
      <c r="I837" s="61"/>
      <c r="J837" s="61"/>
      <c r="K837" s="61"/>
    </row>
    <row r="838" ht="20.1" customHeight="1" spans="1:11">
      <c r="A838" s="62" t="s">
        <v>4934</v>
      </c>
      <c r="B838" s="62"/>
      <c r="C838" s="62"/>
      <c r="D838" s="62"/>
      <c r="E838" s="62"/>
      <c r="F838" s="62"/>
      <c r="G838" s="62"/>
      <c r="H838" s="62"/>
      <c r="I838" s="62"/>
      <c r="J838" s="62"/>
      <c r="K838" s="62"/>
    </row>
    <row r="839" ht="15" customHeight="1" spans="1:11">
      <c r="A839" s="63" t="s">
        <v>2389</v>
      </c>
      <c r="B839" s="63"/>
      <c r="C839" s="63"/>
      <c r="D839" s="64" t="s">
        <v>4</v>
      </c>
      <c r="E839" s="64"/>
      <c r="F839" s="64" t="s">
        <v>2297</v>
      </c>
      <c r="G839" s="64" t="s">
        <v>2298</v>
      </c>
      <c r="H839" s="64"/>
      <c r="I839" s="64" t="s">
        <v>2299</v>
      </c>
      <c r="J839" s="64"/>
      <c r="K839" s="64" t="s">
        <v>2300</v>
      </c>
    </row>
    <row r="840" ht="21" customHeight="1" spans="1:11">
      <c r="A840" s="65" t="s">
        <v>4910</v>
      </c>
      <c r="B840" s="66" t="s">
        <v>4911</v>
      </c>
      <c r="C840" s="66"/>
      <c r="D840" s="65" t="s">
        <v>14</v>
      </c>
      <c r="E840" s="65"/>
      <c r="F840" s="65" t="s">
        <v>2392</v>
      </c>
      <c r="G840" s="67">
        <v>1</v>
      </c>
      <c r="H840" s="67"/>
      <c r="I840" s="70">
        <v>35.28</v>
      </c>
      <c r="J840" s="70"/>
      <c r="K840" s="70">
        <f>TRUNC(TRUNC(G840,8)*I840,2)</f>
        <v>35.28</v>
      </c>
    </row>
    <row r="841" ht="18" customHeight="1" spans="1:11">
      <c r="A841" s="2"/>
      <c r="B841" s="2"/>
      <c r="C841" s="2"/>
      <c r="D841" s="2"/>
      <c r="E841" s="2"/>
      <c r="F841" s="2"/>
      <c r="G841" s="68" t="s">
        <v>2393</v>
      </c>
      <c r="H841" s="68"/>
      <c r="I841" s="68"/>
      <c r="J841" s="68"/>
      <c r="K841" s="71">
        <f>SUM(K840:K840)</f>
        <v>35.28</v>
      </c>
    </row>
    <row r="842" ht="15" customHeight="1" spans="1:11">
      <c r="A842" s="63" t="s">
        <v>2314</v>
      </c>
      <c r="B842" s="63"/>
      <c r="C842" s="63"/>
      <c r="D842" s="64" t="s">
        <v>4</v>
      </c>
      <c r="E842" s="64"/>
      <c r="F842" s="64" t="s">
        <v>2297</v>
      </c>
      <c r="G842" s="64" t="s">
        <v>2298</v>
      </c>
      <c r="H842" s="64"/>
      <c r="I842" s="64" t="s">
        <v>2299</v>
      </c>
      <c r="J842" s="64"/>
      <c r="K842" s="64" t="s">
        <v>2300</v>
      </c>
    </row>
    <row r="843" ht="38.1" customHeight="1" spans="1:11">
      <c r="A843" s="65" t="s">
        <v>4935</v>
      </c>
      <c r="B843" s="66" t="s">
        <v>4936</v>
      </c>
      <c r="C843" s="66"/>
      <c r="D843" s="65" t="s">
        <v>14</v>
      </c>
      <c r="E843" s="65"/>
      <c r="F843" s="65" t="s">
        <v>2392</v>
      </c>
      <c r="G843" s="67">
        <v>1</v>
      </c>
      <c r="H843" s="67"/>
      <c r="I843" s="70">
        <v>21.29</v>
      </c>
      <c r="J843" s="70"/>
      <c r="K843" s="70">
        <f>TRUNC(TRUNC(G843,8)*I843,2)</f>
        <v>21.29</v>
      </c>
    </row>
    <row r="844" ht="38.1" customHeight="1" spans="1:11">
      <c r="A844" s="65" t="s">
        <v>4937</v>
      </c>
      <c r="B844" s="66" t="s">
        <v>4938</v>
      </c>
      <c r="C844" s="66"/>
      <c r="D844" s="65" t="s">
        <v>14</v>
      </c>
      <c r="E844" s="65"/>
      <c r="F844" s="65" t="s">
        <v>2392</v>
      </c>
      <c r="G844" s="67">
        <v>1</v>
      </c>
      <c r="H844" s="67"/>
      <c r="I844" s="70">
        <v>3.36</v>
      </c>
      <c r="J844" s="70"/>
      <c r="K844" s="70">
        <f>TRUNC(TRUNC(G844,8)*I844,2)</f>
        <v>3.36</v>
      </c>
    </row>
    <row r="845" ht="38.1" customHeight="1" spans="1:11">
      <c r="A845" s="65" t="s">
        <v>4939</v>
      </c>
      <c r="B845" s="66" t="s">
        <v>4940</v>
      </c>
      <c r="C845" s="66"/>
      <c r="D845" s="65" t="s">
        <v>14</v>
      </c>
      <c r="E845" s="65"/>
      <c r="F845" s="65" t="s">
        <v>2392</v>
      </c>
      <c r="G845" s="67">
        <v>1</v>
      </c>
      <c r="H845" s="67"/>
      <c r="I845" s="70">
        <v>8.34</v>
      </c>
      <c r="J845" s="70"/>
      <c r="K845" s="70">
        <f>TRUNC(TRUNC(G845,8)*I845,2)</f>
        <v>8.34</v>
      </c>
    </row>
    <row r="846" ht="15" customHeight="1" spans="1:11">
      <c r="A846" s="2"/>
      <c r="B846" s="2"/>
      <c r="C846" s="2"/>
      <c r="D846" s="2"/>
      <c r="E846" s="2"/>
      <c r="F846" s="2"/>
      <c r="G846" s="68" t="s">
        <v>2317</v>
      </c>
      <c r="H846" s="68"/>
      <c r="I846" s="68"/>
      <c r="J846" s="68"/>
      <c r="K846" s="71">
        <f>SUM(K843:K845)</f>
        <v>32.99</v>
      </c>
    </row>
    <row r="847" ht="15" customHeight="1" spans="1:11">
      <c r="A847" s="2"/>
      <c r="B847" s="2"/>
      <c r="C847" s="2"/>
      <c r="D847" s="2"/>
      <c r="E847" s="2"/>
      <c r="F847" s="2"/>
      <c r="G847" s="69" t="s">
        <v>2318</v>
      </c>
      <c r="H847" s="69"/>
      <c r="I847" s="69"/>
      <c r="J847" s="69"/>
      <c r="K847" s="72">
        <f>SUM(K841,K846)</f>
        <v>68.27</v>
      </c>
    </row>
    <row r="848" ht="9.95" customHeight="1" spans="1:11">
      <c r="A848" s="2"/>
      <c r="B848" s="2"/>
      <c r="C848" s="2"/>
      <c r="D848" s="2"/>
      <c r="E848" s="2"/>
      <c r="F848" s="2"/>
      <c r="G848" s="61"/>
      <c r="H848" s="61"/>
      <c r="I848" s="61"/>
      <c r="J848" s="61"/>
      <c r="K848" s="61"/>
    </row>
    <row r="849" ht="20.1" customHeight="1" spans="1:11">
      <c r="A849" s="62" t="s">
        <v>4941</v>
      </c>
      <c r="B849" s="62"/>
      <c r="C849" s="62"/>
      <c r="D849" s="62"/>
      <c r="E849" s="62"/>
      <c r="F849" s="62"/>
      <c r="G849" s="62"/>
      <c r="H849" s="62"/>
      <c r="I849" s="62"/>
      <c r="J849" s="62"/>
      <c r="K849" s="62"/>
    </row>
    <row r="850" ht="15" customHeight="1" spans="1:11">
      <c r="A850" s="63" t="s">
        <v>2389</v>
      </c>
      <c r="B850" s="63"/>
      <c r="C850" s="63"/>
      <c r="D850" s="64" t="s">
        <v>4</v>
      </c>
      <c r="E850" s="64"/>
      <c r="F850" s="64" t="s">
        <v>2297</v>
      </c>
      <c r="G850" s="64" t="s">
        <v>2298</v>
      </c>
      <c r="H850" s="64"/>
      <c r="I850" s="64" t="s">
        <v>2299</v>
      </c>
      <c r="J850" s="64"/>
      <c r="K850" s="64" t="s">
        <v>2300</v>
      </c>
    </row>
    <row r="851" ht="21" customHeight="1" spans="1:11">
      <c r="A851" s="65" t="s">
        <v>4910</v>
      </c>
      <c r="B851" s="66" t="s">
        <v>4911</v>
      </c>
      <c r="C851" s="66"/>
      <c r="D851" s="65" t="s">
        <v>14</v>
      </c>
      <c r="E851" s="65"/>
      <c r="F851" s="65" t="s">
        <v>2392</v>
      </c>
      <c r="G851" s="67">
        <v>1</v>
      </c>
      <c r="H851" s="67"/>
      <c r="I851" s="70">
        <v>35.28</v>
      </c>
      <c r="J851" s="70"/>
      <c r="K851" s="70">
        <f>TRUNC(TRUNC(G851,8)*I851,2)</f>
        <v>35.28</v>
      </c>
    </row>
    <row r="852" ht="18" customHeight="1" spans="1:11">
      <c r="A852" s="2"/>
      <c r="B852" s="2"/>
      <c r="C852" s="2"/>
      <c r="D852" s="2"/>
      <c r="E852" s="2"/>
      <c r="F852" s="2"/>
      <c r="G852" s="68" t="s">
        <v>2393</v>
      </c>
      <c r="H852" s="68"/>
      <c r="I852" s="68"/>
      <c r="J852" s="68"/>
      <c r="K852" s="71">
        <f>SUM(K851:K851)</f>
        <v>35.28</v>
      </c>
    </row>
    <row r="853" ht="15" customHeight="1" spans="1:11">
      <c r="A853" s="63" t="s">
        <v>2314</v>
      </c>
      <c r="B853" s="63"/>
      <c r="C853" s="63"/>
      <c r="D853" s="64" t="s">
        <v>4</v>
      </c>
      <c r="E853" s="64"/>
      <c r="F853" s="64" t="s">
        <v>2297</v>
      </c>
      <c r="G853" s="64" t="s">
        <v>2298</v>
      </c>
      <c r="H853" s="64"/>
      <c r="I853" s="64" t="s">
        <v>2299</v>
      </c>
      <c r="J853" s="64"/>
      <c r="K853" s="64" t="s">
        <v>2300</v>
      </c>
    </row>
    <row r="854" ht="38.1" customHeight="1" spans="1:11">
      <c r="A854" s="65" t="s">
        <v>4935</v>
      </c>
      <c r="B854" s="66" t="s">
        <v>4936</v>
      </c>
      <c r="C854" s="66"/>
      <c r="D854" s="65" t="s">
        <v>14</v>
      </c>
      <c r="E854" s="65"/>
      <c r="F854" s="65" t="s">
        <v>2392</v>
      </c>
      <c r="G854" s="67">
        <v>1</v>
      </c>
      <c r="H854" s="67"/>
      <c r="I854" s="70">
        <v>21.29</v>
      </c>
      <c r="J854" s="70"/>
      <c r="K854" s="70">
        <f>TRUNC(TRUNC(G854,8)*I854,2)</f>
        <v>21.29</v>
      </c>
    </row>
    <row r="855" ht="38.1" customHeight="1" spans="1:11">
      <c r="A855" s="65" t="s">
        <v>4937</v>
      </c>
      <c r="B855" s="66" t="s">
        <v>4938</v>
      </c>
      <c r="C855" s="66"/>
      <c r="D855" s="65" t="s">
        <v>14</v>
      </c>
      <c r="E855" s="65"/>
      <c r="F855" s="65" t="s">
        <v>2392</v>
      </c>
      <c r="G855" s="67">
        <v>1</v>
      </c>
      <c r="H855" s="67"/>
      <c r="I855" s="70">
        <v>3.36</v>
      </c>
      <c r="J855" s="70"/>
      <c r="K855" s="70">
        <f>TRUNC(TRUNC(G855,8)*I855,2)</f>
        <v>3.36</v>
      </c>
    </row>
    <row r="856" ht="38.1" customHeight="1" spans="1:11">
      <c r="A856" s="65" t="s">
        <v>4939</v>
      </c>
      <c r="B856" s="66" t="s">
        <v>4940</v>
      </c>
      <c r="C856" s="66"/>
      <c r="D856" s="65" t="s">
        <v>14</v>
      </c>
      <c r="E856" s="65"/>
      <c r="F856" s="65" t="s">
        <v>2392</v>
      </c>
      <c r="G856" s="67">
        <v>1</v>
      </c>
      <c r="H856" s="67"/>
      <c r="I856" s="70">
        <v>8.34</v>
      </c>
      <c r="J856" s="70"/>
      <c r="K856" s="70">
        <f>TRUNC(TRUNC(G856,8)*I856,2)</f>
        <v>8.34</v>
      </c>
    </row>
    <row r="857" ht="38.1" customHeight="1" spans="1:11">
      <c r="A857" s="65" t="s">
        <v>4942</v>
      </c>
      <c r="B857" s="66" t="s">
        <v>4943</v>
      </c>
      <c r="C857" s="66"/>
      <c r="D857" s="65" t="s">
        <v>14</v>
      </c>
      <c r="E857" s="65"/>
      <c r="F857" s="65" t="s">
        <v>2392</v>
      </c>
      <c r="G857" s="67">
        <v>1</v>
      </c>
      <c r="H857" s="67"/>
      <c r="I857" s="70">
        <v>38.78</v>
      </c>
      <c r="J857" s="70"/>
      <c r="K857" s="70">
        <f>TRUNC(TRUNC(G857,8)*I857,2)</f>
        <v>38.78</v>
      </c>
    </row>
    <row r="858" ht="45.95" customHeight="1" spans="1:11">
      <c r="A858" s="65" t="s">
        <v>4944</v>
      </c>
      <c r="B858" s="66" t="s">
        <v>4945</v>
      </c>
      <c r="C858" s="66"/>
      <c r="D858" s="65" t="s">
        <v>14</v>
      </c>
      <c r="E858" s="65"/>
      <c r="F858" s="65" t="s">
        <v>2392</v>
      </c>
      <c r="G858" s="67">
        <v>1</v>
      </c>
      <c r="H858" s="67"/>
      <c r="I858" s="70">
        <v>80.35</v>
      </c>
      <c r="J858" s="70"/>
      <c r="K858" s="70">
        <f>TRUNC(TRUNC(G858,8)*I858,2)</f>
        <v>80.35</v>
      </c>
    </row>
    <row r="859" ht="15" customHeight="1" spans="1:11">
      <c r="A859" s="2"/>
      <c r="B859" s="2"/>
      <c r="C859" s="2"/>
      <c r="D859" s="2"/>
      <c r="E859" s="2"/>
      <c r="F859" s="2"/>
      <c r="G859" s="68" t="s">
        <v>2317</v>
      </c>
      <c r="H859" s="68"/>
      <c r="I859" s="68"/>
      <c r="J859" s="68"/>
      <c r="K859" s="71">
        <f>SUM(K854:K858)</f>
        <v>152.12</v>
      </c>
    </row>
    <row r="860" ht="15" customHeight="1" spans="1:11">
      <c r="A860" s="2"/>
      <c r="B860" s="2"/>
      <c r="C860" s="2"/>
      <c r="D860" s="2"/>
      <c r="E860" s="2"/>
      <c r="F860" s="2"/>
      <c r="G860" s="69" t="s">
        <v>2318</v>
      </c>
      <c r="H860" s="69"/>
      <c r="I860" s="69"/>
      <c r="J860" s="69"/>
      <c r="K860" s="72">
        <f>SUM(K852,K859)</f>
        <v>187.4</v>
      </c>
    </row>
    <row r="861" ht="9.95" customHeight="1" spans="1:11">
      <c r="A861" s="2"/>
      <c r="B861" s="2"/>
      <c r="C861" s="2"/>
      <c r="D861" s="2"/>
      <c r="E861" s="2"/>
      <c r="F861" s="2"/>
      <c r="G861" s="61"/>
      <c r="H861" s="61"/>
      <c r="I861" s="61"/>
      <c r="J861" s="61"/>
      <c r="K861" s="61"/>
    </row>
    <row r="862" ht="20.1" customHeight="1" spans="1:11">
      <c r="A862" s="62" t="s">
        <v>4946</v>
      </c>
      <c r="B862" s="62"/>
      <c r="C862" s="62"/>
      <c r="D862" s="62"/>
      <c r="E862" s="62"/>
      <c r="F862" s="62"/>
      <c r="G862" s="62"/>
      <c r="H862" s="62"/>
      <c r="I862" s="62"/>
      <c r="J862" s="62"/>
      <c r="K862" s="62"/>
    </row>
    <row r="863" ht="15" customHeight="1" spans="1:11">
      <c r="A863" s="63" t="s">
        <v>2790</v>
      </c>
      <c r="B863" s="63"/>
      <c r="C863" s="63"/>
      <c r="D863" s="64" t="s">
        <v>4</v>
      </c>
      <c r="E863" s="64"/>
      <c r="F863" s="64" t="s">
        <v>2297</v>
      </c>
      <c r="G863" s="64" t="s">
        <v>2298</v>
      </c>
      <c r="H863" s="64"/>
      <c r="I863" s="64" t="s">
        <v>2299</v>
      </c>
      <c r="J863" s="64"/>
      <c r="K863" s="64" t="s">
        <v>2300</v>
      </c>
    </row>
    <row r="864" ht="21" customHeight="1" spans="1:11">
      <c r="A864" s="65" t="s">
        <v>4947</v>
      </c>
      <c r="B864" s="66" t="s">
        <v>4948</v>
      </c>
      <c r="C864" s="66"/>
      <c r="D864" s="65" t="s">
        <v>14</v>
      </c>
      <c r="E864" s="65"/>
      <c r="F864" s="65" t="s">
        <v>35</v>
      </c>
      <c r="G864" s="67">
        <v>6.03e-5</v>
      </c>
      <c r="H864" s="67"/>
      <c r="I864" s="70">
        <v>41818.18</v>
      </c>
      <c r="J864" s="70"/>
      <c r="K864" s="70">
        <f>TRUNC(TRUNC(G864,8)*I864,2)</f>
        <v>2.52</v>
      </c>
    </row>
    <row r="865" ht="38.1" customHeight="1" spans="1:11">
      <c r="A865" s="65" t="s">
        <v>4949</v>
      </c>
      <c r="B865" s="66" t="s">
        <v>4950</v>
      </c>
      <c r="C865" s="66"/>
      <c r="D865" s="65" t="s">
        <v>14</v>
      </c>
      <c r="E865" s="65"/>
      <c r="F865" s="65" t="s">
        <v>35</v>
      </c>
      <c r="G865" s="67">
        <v>3.42e-5</v>
      </c>
      <c r="H865" s="67"/>
      <c r="I865" s="70">
        <v>548837.82</v>
      </c>
      <c r="J865" s="70"/>
      <c r="K865" s="70">
        <f>TRUNC(TRUNC(G865,8)*I865,2)</f>
        <v>18.77</v>
      </c>
    </row>
    <row r="866" ht="15" customHeight="1" spans="1:11">
      <c r="A866" s="2"/>
      <c r="B866" s="2"/>
      <c r="C866" s="2"/>
      <c r="D866" s="2"/>
      <c r="E866" s="2"/>
      <c r="F866" s="2"/>
      <c r="G866" s="68" t="s">
        <v>2792</v>
      </c>
      <c r="H866" s="68"/>
      <c r="I866" s="68"/>
      <c r="J866" s="68"/>
      <c r="K866" s="71">
        <f>SUM(K864:K865)</f>
        <v>21.29</v>
      </c>
    </row>
    <row r="867" ht="15" customHeight="1" spans="1:11">
      <c r="A867" s="2"/>
      <c r="B867" s="2"/>
      <c r="C867" s="2"/>
      <c r="D867" s="2"/>
      <c r="E867" s="2"/>
      <c r="F867" s="2"/>
      <c r="G867" s="69" t="s">
        <v>2318</v>
      </c>
      <c r="H867" s="69"/>
      <c r="I867" s="69"/>
      <c r="J867" s="69"/>
      <c r="K867" s="72">
        <f>SUM(K866)</f>
        <v>21.29</v>
      </c>
    </row>
    <row r="868" ht="9.95" customHeight="1" spans="1:11">
      <c r="A868" s="2"/>
      <c r="B868" s="2"/>
      <c r="C868" s="2"/>
      <c r="D868" s="2"/>
      <c r="E868" s="2"/>
      <c r="F868" s="2"/>
      <c r="G868" s="61"/>
      <c r="H868" s="61"/>
      <c r="I868" s="61"/>
      <c r="J868" s="61"/>
      <c r="K868" s="61"/>
    </row>
    <row r="869" ht="20.1" customHeight="1" spans="1:11">
      <c r="A869" s="62" t="s">
        <v>4951</v>
      </c>
      <c r="B869" s="62"/>
      <c r="C869" s="62"/>
      <c r="D869" s="62"/>
      <c r="E869" s="62"/>
      <c r="F869" s="62"/>
      <c r="G869" s="62"/>
      <c r="H869" s="62"/>
      <c r="I869" s="62"/>
      <c r="J869" s="62"/>
      <c r="K869" s="62"/>
    </row>
    <row r="870" ht="15" customHeight="1" spans="1:11">
      <c r="A870" s="63" t="s">
        <v>2790</v>
      </c>
      <c r="B870" s="63"/>
      <c r="C870" s="63"/>
      <c r="D870" s="64" t="s">
        <v>4</v>
      </c>
      <c r="E870" s="64"/>
      <c r="F870" s="64" t="s">
        <v>2297</v>
      </c>
      <c r="G870" s="64" t="s">
        <v>2298</v>
      </c>
      <c r="H870" s="64"/>
      <c r="I870" s="64" t="s">
        <v>2299</v>
      </c>
      <c r="J870" s="64"/>
      <c r="K870" s="64" t="s">
        <v>2300</v>
      </c>
    </row>
    <row r="871" ht="21" customHeight="1" spans="1:11">
      <c r="A871" s="65" t="s">
        <v>4947</v>
      </c>
      <c r="B871" s="66" t="s">
        <v>4948</v>
      </c>
      <c r="C871" s="66"/>
      <c r="D871" s="65" t="s">
        <v>14</v>
      </c>
      <c r="E871" s="65"/>
      <c r="F871" s="65" t="s">
        <v>35</v>
      </c>
      <c r="G871" s="67">
        <v>5.9e-6</v>
      </c>
      <c r="H871" s="67"/>
      <c r="I871" s="70">
        <v>41818.18</v>
      </c>
      <c r="J871" s="70"/>
      <c r="K871" s="70">
        <f>TRUNC(TRUNC(G871,8)*I871,2)</f>
        <v>0.24</v>
      </c>
    </row>
    <row r="872" ht="38.1" customHeight="1" spans="1:11">
      <c r="A872" s="65" t="s">
        <v>4949</v>
      </c>
      <c r="B872" s="66" t="s">
        <v>4950</v>
      </c>
      <c r="C872" s="66"/>
      <c r="D872" s="65" t="s">
        <v>14</v>
      </c>
      <c r="E872" s="65"/>
      <c r="F872" s="65" t="s">
        <v>35</v>
      </c>
      <c r="G872" s="67">
        <v>5.7e-6</v>
      </c>
      <c r="H872" s="67"/>
      <c r="I872" s="70">
        <v>548837.82</v>
      </c>
      <c r="J872" s="70"/>
      <c r="K872" s="70">
        <f>TRUNC(TRUNC(G872,8)*I872,2)</f>
        <v>3.12</v>
      </c>
    </row>
    <row r="873" ht="15" customHeight="1" spans="1:11">
      <c r="A873" s="2"/>
      <c r="B873" s="2"/>
      <c r="C873" s="2"/>
      <c r="D873" s="2"/>
      <c r="E873" s="2"/>
      <c r="F873" s="2"/>
      <c r="G873" s="68" t="s">
        <v>2792</v>
      </c>
      <c r="H873" s="68"/>
      <c r="I873" s="68"/>
      <c r="J873" s="68"/>
      <c r="K873" s="71">
        <f>SUM(K871:K872)</f>
        <v>3.36</v>
      </c>
    </row>
    <row r="874" ht="15" customHeight="1" spans="1:11">
      <c r="A874" s="2"/>
      <c r="B874" s="2"/>
      <c r="C874" s="2"/>
      <c r="D874" s="2"/>
      <c r="E874" s="2"/>
      <c r="F874" s="2"/>
      <c r="G874" s="69" t="s">
        <v>2318</v>
      </c>
      <c r="H874" s="69"/>
      <c r="I874" s="69"/>
      <c r="J874" s="69"/>
      <c r="K874" s="72">
        <f>SUM(K873)</f>
        <v>3.36</v>
      </c>
    </row>
    <row r="875" ht="9.95" customHeight="1" spans="1:11">
      <c r="A875" s="2"/>
      <c r="B875" s="2"/>
      <c r="C875" s="2"/>
      <c r="D875" s="2"/>
      <c r="E875" s="2"/>
      <c r="F875" s="2"/>
      <c r="G875" s="61"/>
      <c r="H875" s="61"/>
      <c r="I875" s="61"/>
      <c r="J875" s="61"/>
      <c r="K875" s="61"/>
    </row>
    <row r="876" ht="20.1" customHeight="1" spans="1:11">
      <c r="A876" s="62" t="s">
        <v>4952</v>
      </c>
      <c r="B876" s="62"/>
      <c r="C876" s="62"/>
      <c r="D876" s="62"/>
      <c r="E876" s="62"/>
      <c r="F876" s="62"/>
      <c r="G876" s="62"/>
      <c r="H876" s="62"/>
      <c r="I876" s="62"/>
      <c r="J876" s="62"/>
      <c r="K876" s="62"/>
    </row>
    <row r="877" ht="15" customHeight="1" spans="1:11">
      <c r="A877" s="63" t="s">
        <v>2790</v>
      </c>
      <c r="B877" s="63"/>
      <c r="C877" s="63"/>
      <c r="D877" s="64" t="s">
        <v>4</v>
      </c>
      <c r="E877" s="64"/>
      <c r="F877" s="64" t="s">
        <v>2297</v>
      </c>
      <c r="G877" s="64" t="s">
        <v>2298</v>
      </c>
      <c r="H877" s="64"/>
      <c r="I877" s="64" t="s">
        <v>2299</v>
      </c>
      <c r="J877" s="64"/>
      <c r="K877" s="64" t="s">
        <v>2300</v>
      </c>
    </row>
    <row r="878" ht="21" customHeight="1" spans="1:11">
      <c r="A878" s="65" t="s">
        <v>4947</v>
      </c>
      <c r="B878" s="66" t="s">
        <v>4948</v>
      </c>
      <c r="C878" s="66"/>
      <c r="D878" s="65" t="s">
        <v>14</v>
      </c>
      <c r="E878" s="65"/>
      <c r="F878" s="65" t="s">
        <v>35</v>
      </c>
      <c r="G878" s="67">
        <v>1.46e-5</v>
      </c>
      <c r="H878" s="67"/>
      <c r="I878" s="70">
        <v>41818.18</v>
      </c>
      <c r="J878" s="70"/>
      <c r="K878" s="70">
        <f>TRUNC(TRUNC(G878,8)*I878,2)</f>
        <v>0.61</v>
      </c>
    </row>
    <row r="879" ht="38.1" customHeight="1" spans="1:11">
      <c r="A879" s="65" t="s">
        <v>4949</v>
      </c>
      <c r="B879" s="66" t="s">
        <v>4950</v>
      </c>
      <c r="C879" s="66"/>
      <c r="D879" s="65" t="s">
        <v>14</v>
      </c>
      <c r="E879" s="65"/>
      <c r="F879" s="65" t="s">
        <v>35</v>
      </c>
      <c r="G879" s="67">
        <v>1.41e-5</v>
      </c>
      <c r="H879" s="67"/>
      <c r="I879" s="70">
        <v>548837.82</v>
      </c>
      <c r="J879" s="70"/>
      <c r="K879" s="70">
        <f>TRUNC(TRUNC(G879,8)*I879,2)</f>
        <v>7.73</v>
      </c>
    </row>
    <row r="880" ht="15" customHeight="1" spans="1:11">
      <c r="A880" s="2"/>
      <c r="B880" s="2"/>
      <c r="C880" s="2"/>
      <c r="D880" s="2"/>
      <c r="E880" s="2"/>
      <c r="F880" s="2"/>
      <c r="G880" s="68" t="s">
        <v>2792</v>
      </c>
      <c r="H880" s="68"/>
      <c r="I880" s="68"/>
      <c r="J880" s="68"/>
      <c r="K880" s="71">
        <f>SUM(K878:K879)</f>
        <v>8.34</v>
      </c>
    </row>
    <row r="881" ht="15" customHeight="1" spans="1:11">
      <c r="A881" s="2"/>
      <c r="B881" s="2"/>
      <c r="C881" s="2"/>
      <c r="D881" s="2"/>
      <c r="E881" s="2"/>
      <c r="F881" s="2"/>
      <c r="G881" s="69" t="s">
        <v>2318</v>
      </c>
      <c r="H881" s="69"/>
      <c r="I881" s="69"/>
      <c r="J881" s="69"/>
      <c r="K881" s="72">
        <f>SUM(K880)</f>
        <v>8.34</v>
      </c>
    </row>
    <row r="882" ht="9.95" customHeight="1" spans="1:11">
      <c r="A882" s="2"/>
      <c r="B882" s="2"/>
      <c r="C882" s="2"/>
      <c r="D882" s="2"/>
      <c r="E882" s="2"/>
      <c r="F882" s="2"/>
      <c r="G882" s="61"/>
      <c r="H882" s="61"/>
      <c r="I882" s="61"/>
      <c r="J882" s="61"/>
      <c r="K882" s="61"/>
    </row>
    <row r="883" ht="20.1" customHeight="1" spans="1:11">
      <c r="A883" s="62" t="s">
        <v>4953</v>
      </c>
      <c r="B883" s="62"/>
      <c r="C883" s="62"/>
      <c r="D883" s="62"/>
      <c r="E883" s="62"/>
      <c r="F883" s="62"/>
      <c r="G883" s="62"/>
      <c r="H883" s="62"/>
      <c r="I883" s="62"/>
      <c r="J883" s="62"/>
      <c r="K883" s="62"/>
    </row>
    <row r="884" ht="15" customHeight="1" spans="1:11">
      <c r="A884" s="63" t="s">
        <v>2790</v>
      </c>
      <c r="B884" s="63"/>
      <c r="C884" s="63"/>
      <c r="D884" s="64" t="s">
        <v>4</v>
      </c>
      <c r="E884" s="64"/>
      <c r="F884" s="64" t="s">
        <v>2297</v>
      </c>
      <c r="G884" s="64" t="s">
        <v>2298</v>
      </c>
      <c r="H884" s="64"/>
      <c r="I884" s="64" t="s">
        <v>2299</v>
      </c>
      <c r="J884" s="64"/>
      <c r="K884" s="64" t="s">
        <v>2300</v>
      </c>
    </row>
    <row r="885" ht="21" customHeight="1" spans="1:11">
      <c r="A885" s="65" t="s">
        <v>4947</v>
      </c>
      <c r="B885" s="66" t="s">
        <v>4948</v>
      </c>
      <c r="C885" s="66"/>
      <c r="D885" s="65" t="s">
        <v>14</v>
      </c>
      <c r="E885" s="65"/>
      <c r="F885" s="65" t="s">
        <v>35</v>
      </c>
      <c r="G885" s="67">
        <v>8.49e-5</v>
      </c>
      <c r="H885" s="67"/>
      <c r="I885" s="70">
        <v>41818.18</v>
      </c>
      <c r="J885" s="70"/>
      <c r="K885" s="70">
        <f>TRUNC(TRUNC(G885,8)*I885,2)</f>
        <v>3.55</v>
      </c>
    </row>
    <row r="886" ht="38.1" customHeight="1" spans="1:11">
      <c r="A886" s="65" t="s">
        <v>4949</v>
      </c>
      <c r="B886" s="66" t="s">
        <v>4950</v>
      </c>
      <c r="C886" s="66"/>
      <c r="D886" s="65" t="s">
        <v>14</v>
      </c>
      <c r="E886" s="65"/>
      <c r="F886" s="65" t="s">
        <v>35</v>
      </c>
      <c r="G886" s="67">
        <v>6.42e-5</v>
      </c>
      <c r="H886" s="67"/>
      <c r="I886" s="70">
        <v>548837.82</v>
      </c>
      <c r="J886" s="70"/>
      <c r="K886" s="70">
        <f>TRUNC(TRUNC(G886,8)*I886,2)</f>
        <v>35.23</v>
      </c>
    </row>
    <row r="887" ht="15" customHeight="1" spans="1:11">
      <c r="A887" s="2"/>
      <c r="B887" s="2"/>
      <c r="C887" s="2"/>
      <c r="D887" s="2"/>
      <c r="E887" s="2"/>
      <c r="F887" s="2"/>
      <c r="G887" s="68" t="s">
        <v>2792</v>
      </c>
      <c r="H887" s="68"/>
      <c r="I887" s="68"/>
      <c r="J887" s="68"/>
      <c r="K887" s="71">
        <f>SUM(K885:K886)</f>
        <v>38.78</v>
      </c>
    </row>
    <row r="888" ht="15" customHeight="1" spans="1:11">
      <c r="A888" s="2"/>
      <c r="B888" s="2"/>
      <c r="C888" s="2"/>
      <c r="D888" s="2"/>
      <c r="E888" s="2"/>
      <c r="F888" s="2"/>
      <c r="G888" s="69" t="s">
        <v>2318</v>
      </c>
      <c r="H888" s="69"/>
      <c r="I888" s="69"/>
      <c r="J888" s="69"/>
      <c r="K888" s="72">
        <f>SUM(K887)</f>
        <v>38.78</v>
      </c>
    </row>
    <row r="889" ht="9.95" customHeight="1" spans="1:11">
      <c r="A889" s="2"/>
      <c r="B889" s="2"/>
      <c r="C889" s="2"/>
      <c r="D889" s="2"/>
      <c r="E889" s="2"/>
      <c r="F889" s="2"/>
      <c r="G889" s="61"/>
      <c r="H889" s="61"/>
      <c r="I889" s="61"/>
      <c r="J889" s="61"/>
      <c r="K889" s="61"/>
    </row>
    <row r="890" ht="20.1" customHeight="1" spans="1:11">
      <c r="A890" s="62" t="s">
        <v>4954</v>
      </c>
      <c r="B890" s="62"/>
      <c r="C890" s="62"/>
      <c r="D890" s="62"/>
      <c r="E890" s="62"/>
      <c r="F890" s="62"/>
      <c r="G890" s="62"/>
      <c r="H890" s="62"/>
      <c r="I890" s="62"/>
      <c r="J890" s="62"/>
      <c r="K890" s="62"/>
    </row>
    <row r="891" ht="15" customHeight="1" spans="1:11">
      <c r="A891" s="63" t="s">
        <v>2413</v>
      </c>
      <c r="B891" s="63"/>
      <c r="C891" s="63"/>
      <c r="D891" s="64" t="s">
        <v>4</v>
      </c>
      <c r="E891" s="64"/>
      <c r="F891" s="64" t="s">
        <v>2297</v>
      </c>
      <c r="G891" s="64" t="s">
        <v>2298</v>
      </c>
      <c r="H891" s="64"/>
      <c r="I891" s="64" t="s">
        <v>2299</v>
      </c>
      <c r="J891" s="64"/>
      <c r="K891" s="64" t="s">
        <v>2300</v>
      </c>
    </row>
    <row r="892" ht="21" customHeight="1" spans="1:11">
      <c r="A892" s="65" t="s">
        <v>4932</v>
      </c>
      <c r="B892" s="66" t="s">
        <v>4933</v>
      </c>
      <c r="C892" s="66"/>
      <c r="D892" s="65" t="s">
        <v>14</v>
      </c>
      <c r="E892" s="65"/>
      <c r="F892" s="65" t="s">
        <v>2732</v>
      </c>
      <c r="G892" s="67">
        <v>13.62</v>
      </c>
      <c r="H892" s="67"/>
      <c r="I892" s="70">
        <v>5.9</v>
      </c>
      <c r="J892" s="70"/>
      <c r="K892" s="70">
        <f>TRUNC(TRUNC(G892,8)*I892,2)</f>
        <v>80.35</v>
      </c>
    </row>
    <row r="893" ht="15" customHeight="1" spans="1:11">
      <c r="A893" s="2"/>
      <c r="B893" s="2"/>
      <c r="C893" s="2"/>
      <c r="D893" s="2"/>
      <c r="E893" s="2"/>
      <c r="F893" s="2"/>
      <c r="G893" s="68" t="s">
        <v>2424</v>
      </c>
      <c r="H893" s="68"/>
      <c r="I893" s="68"/>
      <c r="J893" s="68"/>
      <c r="K893" s="71">
        <f>SUM(K892:K892)</f>
        <v>80.35</v>
      </c>
    </row>
    <row r="894" ht="15" customHeight="1" spans="1:11">
      <c r="A894" s="2"/>
      <c r="B894" s="2"/>
      <c r="C894" s="2"/>
      <c r="D894" s="2"/>
      <c r="E894" s="2"/>
      <c r="F894" s="2"/>
      <c r="G894" s="69" t="s">
        <v>2318</v>
      </c>
      <c r="H894" s="69"/>
      <c r="I894" s="69"/>
      <c r="J894" s="69"/>
      <c r="K894" s="72">
        <f>SUM(K893)</f>
        <v>80.35</v>
      </c>
    </row>
    <row r="895" ht="9.95" customHeight="1" spans="1:11">
      <c r="A895" s="2"/>
      <c r="B895" s="2"/>
      <c r="C895" s="2"/>
      <c r="D895" s="2"/>
      <c r="E895" s="2"/>
      <c r="F895" s="2"/>
      <c r="G895" s="61"/>
      <c r="H895" s="61"/>
      <c r="I895" s="61"/>
      <c r="J895" s="61"/>
      <c r="K895" s="61"/>
    </row>
    <row r="896" ht="20.1" customHeight="1" spans="1:11">
      <c r="A896" s="62" t="s">
        <v>4955</v>
      </c>
      <c r="B896" s="62"/>
      <c r="C896" s="62"/>
      <c r="D896" s="62"/>
      <c r="E896" s="62"/>
      <c r="F896" s="62"/>
      <c r="G896" s="62"/>
      <c r="H896" s="62"/>
      <c r="I896" s="62"/>
      <c r="J896" s="62"/>
      <c r="K896" s="62"/>
    </row>
    <row r="897" ht="15" customHeight="1" spans="1:11">
      <c r="A897" s="63" t="s">
        <v>2389</v>
      </c>
      <c r="B897" s="63"/>
      <c r="C897" s="63"/>
      <c r="D897" s="64" t="s">
        <v>4</v>
      </c>
      <c r="E897" s="64"/>
      <c r="F897" s="64" t="s">
        <v>2297</v>
      </c>
      <c r="G897" s="64" t="s">
        <v>2298</v>
      </c>
      <c r="H897" s="64"/>
      <c r="I897" s="64" t="s">
        <v>2299</v>
      </c>
      <c r="J897" s="64"/>
      <c r="K897" s="64" t="s">
        <v>2300</v>
      </c>
    </row>
    <row r="898" ht="21" customHeight="1" spans="1:11">
      <c r="A898" s="65" t="s">
        <v>4956</v>
      </c>
      <c r="B898" s="66" t="s">
        <v>4957</v>
      </c>
      <c r="C898" s="66"/>
      <c r="D898" s="65" t="s">
        <v>14</v>
      </c>
      <c r="E898" s="65"/>
      <c r="F898" s="65" t="s">
        <v>2392</v>
      </c>
      <c r="G898" s="67">
        <v>1</v>
      </c>
      <c r="H898" s="67"/>
      <c r="I898" s="70">
        <v>34.25</v>
      </c>
      <c r="J898" s="70"/>
      <c r="K898" s="70">
        <f>TRUNC(TRUNC(G898,8)*I898,2)</f>
        <v>34.25</v>
      </c>
    </row>
    <row r="899" ht="18" customHeight="1" spans="1:11">
      <c r="A899" s="2"/>
      <c r="B899" s="2"/>
      <c r="C899" s="2"/>
      <c r="D899" s="2"/>
      <c r="E899" s="2"/>
      <c r="F899" s="2"/>
      <c r="G899" s="68" t="s">
        <v>2393</v>
      </c>
      <c r="H899" s="68"/>
      <c r="I899" s="68"/>
      <c r="J899" s="68"/>
      <c r="K899" s="71">
        <f>SUM(K898:K898)</f>
        <v>34.25</v>
      </c>
    </row>
    <row r="900" ht="15" customHeight="1" spans="1:11">
      <c r="A900" s="63" t="s">
        <v>2314</v>
      </c>
      <c r="B900" s="63"/>
      <c r="C900" s="63"/>
      <c r="D900" s="64" t="s">
        <v>4</v>
      </c>
      <c r="E900" s="64"/>
      <c r="F900" s="64" t="s">
        <v>2297</v>
      </c>
      <c r="G900" s="64" t="s">
        <v>2298</v>
      </c>
      <c r="H900" s="64"/>
      <c r="I900" s="64" t="s">
        <v>2299</v>
      </c>
      <c r="J900" s="64"/>
      <c r="K900" s="64" t="s">
        <v>2300</v>
      </c>
    </row>
    <row r="901" ht="45.95" customHeight="1" spans="1:11">
      <c r="A901" s="65" t="s">
        <v>4958</v>
      </c>
      <c r="B901" s="66" t="s">
        <v>4959</v>
      </c>
      <c r="C901" s="66"/>
      <c r="D901" s="65" t="s">
        <v>14</v>
      </c>
      <c r="E901" s="65"/>
      <c r="F901" s="65" t="s">
        <v>2392</v>
      </c>
      <c r="G901" s="67">
        <v>1</v>
      </c>
      <c r="H901" s="67"/>
      <c r="I901" s="70">
        <v>28.45</v>
      </c>
      <c r="J901" s="70"/>
      <c r="K901" s="70">
        <f>TRUNC(TRUNC(G901,8)*I901,2)</f>
        <v>28.45</v>
      </c>
    </row>
    <row r="902" ht="45.95" customHeight="1" spans="1:11">
      <c r="A902" s="65" t="s">
        <v>4960</v>
      </c>
      <c r="B902" s="66" t="s">
        <v>4961</v>
      </c>
      <c r="C902" s="66"/>
      <c r="D902" s="65" t="s">
        <v>14</v>
      </c>
      <c r="E902" s="65"/>
      <c r="F902" s="65" t="s">
        <v>2392</v>
      </c>
      <c r="G902" s="67">
        <v>1</v>
      </c>
      <c r="H902" s="67"/>
      <c r="I902" s="70">
        <v>4.43</v>
      </c>
      <c r="J902" s="70"/>
      <c r="K902" s="70">
        <f>TRUNC(TRUNC(G902,8)*I902,2)</f>
        <v>4.43</v>
      </c>
    </row>
    <row r="903" ht="38.1" customHeight="1" spans="1:11">
      <c r="A903" s="65" t="s">
        <v>4962</v>
      </c>
      <c r="B903" s="66" t="s">
        <v>4963</v>
      </c>
      <c r="C903" s="66"/>
      <c r="D903" s="65" t="s">
        <v>14</v>
      </c>
      <c r="E903" s="65"/>
      <c r="F903" s="65" t="s">
        <v>2392</v>
      </c>
      <c r="G903" s="67">
        <v>1</v>
      </c>
      <c r="H903" s="67"/>
      <c r="I903" s="70">
        <v>10.98</v>
      </c>
      <c r="J903" s="70"/>
      <c r="K903" s="70">
        <f>TRUNC(TRUNC(G903,8)*I903,2)</f>
        <v>10.98</v>
      </c>
    </row>
    <row r="904" ht="15" customHeight="1" spans="1:11">
      <c r="A904" s="2"/>
      <c r="B904" s="2"/>
      <c r="C904" s="2"/>
      <c r="D904" s="2"/>
      <c r="E904" s="2"/>
      <c r="F904" s="2"/>
      <c r="G904" s="68" t="s">
        <v>2317</v>
      </c>
      <c r="H904" s="68"/>
      <c r="I904" s="68"/>
      <c r="J904" s="68"/>
      <c r="K904" s="71">
        <f>SUM(K901:K903)</f>
        <v>43.86</v>
      </c>
    </row>
    <row r="905" ht="15" customHeight="1" spans="1:11">
      <c r="A905" s="2"/>
      <c r="B905" s="2"/>
      <c r="C905" s="2"/>
      <c r="D905" s="2"/>
      <c r="E905" s="2"/>
      <c r="F905" s="2"/>
      <c r="G905" s="69" t="s">
        <v>2318</v>
      </c>
      <c r="H905" s="69"/>
      <c r="I905" s="69"/>
      <c r="J905" s="69"/>
      <c r="K905" s="72">
        <f>SUM(K899,K904)</f>
        <v>78.11</v>
      </c>
    </row>
    <row r="906" ht="9.95" customHeight="1" spans="1:11">
      <c r="A906" s="2"/>
      <c r="B906" s="2"/>
      <c r="C906" s="2"/>
      <c r="D906" s="2"/>
      <c r="E906" s="2"/>
      <c r="F906" s="2"/>
      <c r="G906" s="61"/>
      <c r="H906" s="61"/>
      <c r="I906" s="61"/>
      <c r="J906" s="61"/>
      <c r="K906" s="61"/>
    </row>
    <row r="907" ht="20.1" customHeight="1" spans="1:11">
      <c r="A907" s="62" t="s">
        <v>4964</v>
      </c>
      <c r="B907" s="62"/>
      <c r="C907" s="62"/>
      <c r="D907" s="62"/>
      <c r="E907" s="62"/>
      <c r="F907" s="62"/>
      <c r="G907" s="62"/>
      <c r="H907" s="62"/>
      <c r="I907" s="62"/>
      <c r="J907" s="62"/>
      <c r="K907" s="62"/>
    </row>
    <row r="908" ht="15" customHeight="1" spans="1:11">
      <c r="A908" s="63" t="s">
        <v>2389</v>
      </c>
      <c r="B908" s="63"/>
      <c r="C908" s="63"/>
      <c r="D908" s="64" t="s">
        <v>4</v>
      </c>
      <c r="E908" s="64"/>
      <c r="F908" s="64" t="s">
        <v>2297</v>
      </c>
      <c r="G908" s="64" t="s">
        <v>2298</v>
      </c>
      <c r="H908" s="64"/>
      <c r="I908" s="64" t="s">
        <v>2299</v>
      </c>
      <c r="J908" s="64"/>
      <c r="K908" s="64" t="s">
        <v>2300</v>
      </c>
    </row>
    <row r="909" ht="21" customHeight="1" spans="1:11">
      <c r="A909" s="65" t="s">
        <v>4956</v>
      </c>
      <c r="B909" s="66" t="s">
        <v>4957</v>
      </c>
      <c r="C909" s="66"/>
      <c r="D909" s="65" t="s">
        <v>14</v>
      </c>
      <c r="E909" s="65"/>
      <c r="F909" s="65" t="s">
        <v>2392</v>
      </c>
      <c r="G909" s="67">
        <v>1</v>
      </c>
      <c r="H909" s="67"/>
      <c r="I909" s="70">
        <v>34.25</v>
      </c>
      <c r="J909" s="70"/>
      <c r="K909" s="70">
        <f>TRUNC(TRUNC(G909,8)*I909,2)</f>
        <v>34.25</v>
      </c>
    </row>
    <row r="910" ht="18" customHeight="1" spans="1:11">
      <c r="A910" s="2"/>
      <c r="B910" s="2"/>
      <c r="C910" s="2"/>
      <c r="D910" s="2"/>
      <c r="E910" s="2"/>
      <c r="F910" s="2"/>
      <c r="G910" s="68" t="s">
        <v>2393</v>
      </c>
      <c r="H910" s="68"/>
      <c r="I910" s="68"/>
      <c r="J910" s="68"/>
      <c r="K910" s="71">
        <f>SUM(K909:K909)</f>
        <v>34.25</v>
      </c>
    </row>
    <row r="911" ht="15" customHeight="1" spans="1:11">
      <c r="A911" s="63" t="s">
        <v>2314</v>
      </c>
      <c r="B911" s="63"/>
      <c r="C911" s="63"/>
      <c r="D911" s="64" t="s">
        <v>4</v>
      </c>
      <c r="E911" s="64"/>
      <c r="F911" s="64" t="s">
        <v>2297</v>
      </c>
      <c r="G911" s="64" t="s">
        <v>2298</v>
      </c>
      <c r="H911" s="64"/>
      <c r="I911" s="64" t="s">
        <v>2299</v>
      </c>
      <c r="J911" s="64"/>
      <c r="K911" s="64" t="s">
        <v>2300</v>
      </c>
    </row>
    <row r="912" ht="45.95" customHeight="1" spans="1:11">
      <c r="A912" s="65" t="s">
        <v>4958</v>
      </c>
      <c r="B912" s="66" t="s">
        <v>4959</v>
      </c>
      <c r="C912" s="66"/>
      <c r="D912" s="65" t="s">
        <v>14</v>
      </c>
      <c r="E912" s="65"/>
      <c r="F912" s="65" t="s">
        <v>2392</v>
      </c>
      <c r="G912" s="67">
        <v>1</v>
      </c>
      <c r="H912" s="67"/>
      <c r="I912" s="70">
        <v>28.45</v>
      </c>
      <c r="J912" s="70"/>
      <c r="K912" s="70">
        <f>TRUNC(TRUNC(G912,8)*I912,2)</f>
        <v>28.45</v>
      </c>
    </row>
    <row r="913" ht="45.95" customHeight="1" spans="1:11">
      <c r="A913" s="65" t="s">
        <v>4960</v>
      </c>
      <c r="B913" s="66" t="s">
        <v>4961</v>
      </c>
      <c r="C913" s="66"/>
      <c r="D913" s="65" t="s">
        <v>14</v>
      </c>
      <c r="E913" s="65"/>
      <c r="F913" s="65" t="s">
        <v>2392</v>
      </c>
      <c r="G913" s="67">
        <v>1</v>
      </c>
      <c r="H913" s="67"/>
      <c r="I913" s="70">
        <v>4.43</v>
      </c>
      <c r="J913" s="70"/>
      <c r="K913" s="70">
        <f>TRUNC(TRUNC(G913,8)*I913,2)</f>
        <v>4.43</v>
      </c>
    </row>
    <row r="914" ht="38.1" customHeight="1" spans="1:11">
      <c r="A914" s="65" t="s">
        <v>4962</v>
      </c>
      <c r="B914" s="66" t="s">
        <v>4963</v>
      </c>
      <c r="C914" s="66"/>
      <c r="D914" s="65" t="s">
        <v>14</v>
      </c>
      <c r="E914" s="65"/>
      <c r="F914" s="65" t="s">
        <v>2392</v>
      </c>
      <c r="G914" s="67">
        <v>1</v>
      </c>
      <c r="H914" s="67"/>
      <c r="I914" s="70">
        <v>10.98</v>
      </c>
      <c r="J914" s="70"/>
      <c r="K914" s="70">
        <f>TRUNC(TRUNC(G914,8)*I914,2)</f>
        <v>10.98</v>
      </c>
    </row>
    <row r="915" ht="45.95" customHeight="1" spans="1:11">
      <c r="A915" s="65" t="s">
        <v>4965</v>
      </c>
      <c r="B915" s="66" t="s">
        <v>4966</v>
      </c>
      <c r="C915" s="66"/>
      <c r="D915" s="65" t="s">
        <v>14</v>
      </c>
      <c r="E915" s="65"/>
      <c r="F915" s="65" t="s">
        <v>2392</v>
      </c>
      <c r="G915" s="67">
        <v>1</v>
      </c>
      <c r="H915" s="67"/>
      <c r="I915" s="70">
        <v>50.39</v>
      </c>
      <c r="J915" s="70"/>
      <c r="K915" s="70">
        <f>TRUNC(TRUNC(G915,8)*I915,2)</f>
        <v>50.39</v>
      </c>
    </row>
    <row r="916" ht="45.95" customHeight="1" spans="1:11">
      <c r="A916" s="65" t="s">
        <v>4967</v>
      </c>
      <c r="B916" s="66" t="s">
        <v>4968</v>
      </c>
      <c r="C916" s="66"/>
      <c r="D916" s="65" t="s">
        <v>14</v>
      </c>
      <c r="E916" s="65"/>
      <c r="F916" s="65" t="s">
        <v>2392</v>
      </c>
      <c r="G916" s="67">
        <v>1</v>
      </c>
      <c r="H916" s="67"/>
      <c r="I916" s="70">
        <v>189.74</v>
      </c>
      <c r="J916" s="70"/>
      <c r="K916" s="70">
        <f>TRUNC(TRUNC(G916,8)*I916,2)</f>
        <v>189.74</v>
      </c>
    </row>
    <row r="917" ht="15" customHeight="1" spans="1:11">
      <c r="A917" s="2"/>
      <c r="B917" s="2"/>
      <c r="C917" s="2"/>
      <c r="D917" s="2"/>
      <c r="E917" s="2"/>
      <c r="F917" s="2"/>
      <c r="G917" s="68" t="s">
        <v>2317</v>
      </c>
      <c r="H917" s="68"/>
      <c r="I917" s="68"/>
      <c r="J917" s="68"/>
      <c r="K917" s="71">
        <f>SUM(K912:K916)</f>
        <v>283.99</v>
      </c>
    </row>
    <row r="918" ht="15" customHeight="1" spans="1:11">
      <c r="A918" s="2"/>
      <c r="B918" s="2"/>
      <c r="C918" s="2"/>
      <c r="D918" s="2"/>
      <c r="E918" s="2"/>
      <c r="F918" s="2"/>
      <c r="G918" s="69" t="s">
        <v>2318</v>
      </c>
      <c r="H918" s="69"/>
      <c r="I918" s="69"/>
      <c r="J918" s="69"/>
      <c r="K918" s="72">
        <f>SUM(K910,K917)</f>
        <v>318.24</v>
      </c>
    </row>
    <row r="919" ht="9.95" customHeight="1" spans="1:11">
      <c r="A919" s="2"/>
      <c r="B919" s="2"/>
      <c r="C919" s="2"/>
      <c r="D919" s="2"/>
      <c r="E919" s="2"/>
      <c r="F919" s="2"/>
      <c r="G919" s="61"/>
      <c r="H919" s="61"/>
      <c r="I919" s="61"/>
      <c r="J919" s="61"/>
      <c r="K919" s="61"/>
    </row>
    <row r="920" ht="20.1" customHeight="1" spans="1:11">
      <c r="A920" s="62" t="s">
        <v>4969</v>
      </c>
      <c r="B920" s="62"/>
      <c r="C920" s="62"/>
      <c r="D920" s="62"/>
      <c r="E920" s="62"/>
      <c r="F920" s="62"/>
      <c r="G920" s="62"/>
      <c r="H920" s="62"/>
      <c r="I920" s="62"/>
      <c r="J920" s="62"/>
      <c r="K920" s="62"/>
    </row>
    <row r="921" ht="15" customHeight="1" spans="1:11">
      <c r="A921" s="63" t="s">
        <v>2790</v>
      </c>
      <c r="B921" s="63"/>
      <c r="C921" s="63"/>
      <c r="D921" s="64" t="s">
        <v>4</v>
      </c>
      <c r="E921" s="64"/>
      <c r="F921" s="64" t="s">
        <v>2297</v>
      </c>
      <c r="G921" s="64" t="s">
        <v>2298</v>
      </c>
      <c r="H921" s="64"/>
      <c r="I921" s="64" t="s">
        <v>2299</v>
      </c>
      <c r="J921" s="64"/>
      <c r="K921" s="64" t="s">
        <v>2300</v>
      </c>
    </row>
    <row r="922" ht="38.1" customHeight="1" spans="1:11">
      <c r="A922" s="65" t="s">
        <v>4926</v>
      </c>
      <c r="B922" s="66" t="s">
        <v>4927</v>
      </c>
      <c r="C922" s="66"/>
      <c r="D922" s="65" t="s">
        <v>14</v>
      </c>
      <c r="E922" s="65"/>
      <c r="F922" s="65" t="s">
        <v>35</v>
      </c>
      <c r="G922" s="67">
        <v>3.43e-5</v>
      </c>
      <c r="H922" s="67"/>
      <c r="I922" s="70">
        <v>691709.89</v>
      </c>
      <c r="J922" s="70"/>
      <c r="K922" s="70">
        <f>TRUNC(TRUNC(G922,8)*I922,2)</f>
        <v>23.72</v>
      </c>
    </row>
    <row r="923" ht="45.95" customHeight="1" spans="1:11">
      <c r="A923" s="65" t="s">
        <v>4970</v>
      </c>
      <c r="B923" s="66" t="s">
        <v>4971</v>
      </c>
      <c r="C923" s="66"/>
      <c r="D923" s="65" t="s">
        <v>14</v>
      </c>
      <c r="E923" s="65"/>
      <c r="F923" s="65" t="s">
        <v>35</v>
      </c>
      <c r="G923" s="67">
        <v>5.51e-5</v>
      </c>
      <c r="H923" s="67"/>
      <c r="I923" s="70">
        <v>85950</v>
      </c>
      <c r="J923" s="70"/>
      <c r="K923" s="70">
        <f>TRUNC(TRUNC(G923,8)*I923,2)</f>
        <v>4.73</v>
      </c>
    </row>
    <row r="924" ht="15" customHeight="1" spans="1:11">
      <c r="A924" s="2"/>
      <c r="B924" s="2"/>
      <c r="C924" s="2"/>
      <c r="D924" s="2"/>
      <c r="E924" s="2"/>
      <c r="F924" s="2"/>
      <c r="G924" s="68" t="s">
        <v>2792</v>
      </c>
      <c r="H924" s="68"/>
      <c r="I924" s="68"/>
      <c r="J924" s="68"/>
      <c r="K924" s="71">
        <f>SUM(K922:K923)</f>
        <v>28.45</v>
      </c>
    </row>
    <row r="925" ht="15" customHeight="1" spans="1:11">
      <c r="A925" s="2"/>
      <c r="B925" s="2"/>
      <c r="C925" s="2"/>
      <c r="D925" s="2"/>
      <c r="E925" s="2"/>
      <c r="F925" s="2"/>
      <c r="G925" s="69" t="s">
        <v>2318</v>
      </c>
      <c r="H925" s="69"/>
      <c r="I925" s="69"/>
      <c r="J925" s="69"/>
      <c r="K925" s="72">
        <f>SUM(K924)</f>
        <v>28.45</v>
      </c>
    </row>
    <row r="926" ht="9.95" customHeight="1" spans="1:11">
      <c r="A926" s="2"/>
      <c r="B926" s="2"/>
      <c r="C926" s="2"/>
      <c r="D926" s="2"/>
      <c r="E926" s="2"/>
      <c r="F926" s="2"/>
      <c r="G926" s="61"/>
      <c r="H926" s="61"/>
      <c r="I926" s="61"/>
      <c r="J926" s="61"/>
      <c r="K926" s="61"/>
    </row>
    <row r="927" ht="20.1" customHeight="1" spans="1:11">
      <c r="A927" s="62" t="s">
        <v>4972</v>
      </c>
      <c r="B927" s="62"/>
      <c r="C927" s="62"/>
      <c r="D927" s="62"/>
      <c r="E927" s="62"/>
      <c r="F927" s="62"/>
      <c r="G927" s="62"/>
      <c r="H927" s="62"/>
      <c r="I927" s="62"/>
      <c r="J927" s="62"/>
      <c r="K927" s="62"/>
    </row>
    <row r="928" ht="15" customHeight="1" spans="1:11">
      <c r="A928" s="63" t="s">
        <v>2790</v>
      </c>
      <c r="B928" s="63"/>
      <c r="C928" s="63"/>
      <c r="D928" s="64" t="s">
        <v>4</v>
      </c>
      <c r="E928" s="64"/>
      <c r="F928" s="64" t="s">
        <v>2297</v>
      </c>
      <c r="G928" s="64" t="s">
        <v>2298</v>
      </c>
      <c r="H928" s="64"/>
      <c r="I928" s="64" t="s">
        <v>2299</v>
      </c>
      <c r="J928" s="64"/>
      <c r="K928" s="64" t="s">
        <v>2300</v>
      </c>
    </row>
    <row r="929" ht="38.1" customHeight="1" spans="1:11">
      <c r="A929" s="65" t="s">
        <v>4926</v>
      </c>
      <c r="B929" s="66" t="s">
        <v>4927</v>
      </c>
      <c r="C929" s="66"/>
      <c r="D929" s="65" t="s">
        <v>14</v>
      </c>
      <c r="E929" s="65"/>
      <c r="F929" s="65" t="s">
        <v>35</v>
      </c>
      <c r="G929" s="67">
        <v>5.7e-6</v>
      </c>
      <c r="H929" s="67"/>
      <c r="I929" s="70">
        <v>691709.89</v>
      </c>
      <c r="J929" s="70"/>
      <c r="K929" s="70">
        <f>TRUNC(TRUNC(G929,8)*I929,2)</f>
        <v>3.94</v>
      </c>
    </row>
    <row r="930" ht="45.95" customHeight="1" spans="1:11">
      <c r="A930" s="65" t="s">
        <v>4970</v>
      </c>
      <c r="B930" s="66" t="s">
        <v>4971</v>
      </c>
      <c r="C930" s="66"/>
      <c r="D930" s="65" t="s">
        <v>14</v>
      </c>
      <c r="E930" s="65"/>
      <c r="F930" s="65" t="s">
        <v>35</v>
      </c>
      <c r="G930" s="67">
        <v>5.8e-6</v>
      </c>
      <c r="H930" s="67"/>
      <c r="I930" s="70">
        <v>85950</v>
      </c>
      <c r="J930" s="70"/>
      <c r="K930" s="70">
        <f>TRUNC(TRUNC(G930,8)*I930,2)</f>
        <v>0.49</v>
      </c>
    </row>
    <row r="931" ht="15" customHeight="1" spans="1:11">
      <c r="A931" s="2"/>
      <c r="B931" s="2"/>
      <c r="C931" s="2"/>
      <c r="D931" s="2"/>
      <c r="E931" s="2"/>
      <c r="F931" s="2"/>
      <c r="G931" s="68" t="s">
        <v>2792</v>
      </c>
      <c r="H931" s="68"/>
      <c r="I931" s="68"/>
      <c r="J931" s="68"/>
      <c r="K931" s="71">
        <f>SUM(K929:K930)</f>
        <v>4.43</v>
      </c>
    </row>
    <row r="932" ht="15" customHeight="1" spans="1:11">
      <c r="A932" s="2"/>
      <c r="B932" s="2"/>
      <c r="C932" s="2"/>
      <c r="D932" s="2"/>
      <c r="E932" s="2"/>
      <c r="F932" s="2"/>
      <c r="G932" s="69" t="s">
        <v>2318</v>
      </c>
      <c r="H932" s="69"/>
      <c r="I932" s="69"/>
      <c r="J932" s="69"/>
      <c r="K932" s="72">
        <f>SUM(K931)</f>
        <v>4.43</v>
      </c>
    </row>
    <row r="933" ht="9.95" customHeight="1" spans="1:11">
      <c r="A933" s="2"/>
      <c r="B933" s="2"/>
      <c r="C933" s="2"/>
      <c r="D933" s="2"/>
      <c r="E933" s="2"/>
      <c r="F933" s="2"/>
      <c r="G933" s="61"/>
      <c r="H933" s="61"/>
      <c r="I933" s="61"/>
      <c r="J933" s="61"/>
      <c r="K933" s="61"/>
    </row>
    <row r="934" ht="20.1" customHeight="1" spans="1:11">
      <c r="A934" s="62" t="s">
        <v>4973</v>
      </c>
      <c r="B934" s="62"/>
      <c r="C934" s="62"/>
      <c r="D934" s="62"/>
      <c r="E934" s="62"/>
      <c r="F934" s="62"/>
      <c r="G934" s="62"/>
      <c r="H934" s="62"/>
      <c r="I934" s="62"/>
      <c r="J934" s="62"/>
      <c r="K934" s="62"/>
    </row>
    <row r="935" ht="15" customHeight="1" spans="1:11">
      <c r="A935" s="63" t="s">
        <v>2790</v>
      </c>
      <c r="B935" s="63"/>
      <c r="C935" s="63"/>
      <c r="D935" s="64" t="s">
        <v>4</v>
      </c>
      <c r="E935" s="64"/>
      <c r="F935" s="64" t="s">
        <v>2297</v>
      </c>
      <c r="G935" s="64" t="s">
        <v>2298</v>
      </c>
      <c r="H935" s="64"/>
      <c r="I935" s="64" t="s">
        <v>2299</v>
      </c>
      <c r="J935" s="64"/>
      <c r="K935" s="64" t="s">
        <v>2300</v>
      </c>
    </row>
    <row r="936" ht="38.1" customHeight="1" spans="1:11">
      <c r="A936" s="65" t="s">
        <v>4926</v>
      </c>
      <c r="B936" s="66" t="s">
        <v>4927</v>
      </c>
      <c r="C936" s="66"/>
      <c r="D936" s="65" t="s">
        <v>14</v>
      </c>
      <c r="E936" s="65"/>
      <c r="F936" s="65" t="s">
        <v>35</v>
      </c>
      <c r="G936" s="67">
        <v>1.41e-5</v>
      </c>
      <c r="H936" s="67"/>
      <c r="I936" s="70">
        <v>691709.89</v>
      </c>
      <c r="J936" s="70"/>
      <c r="K936" s="70">
        <f>TRUNC(TRUNC(G936,8)*I936,2)</f>
        <v>9.75</v>
      </c>
    </row>
    <row r="937" ht="45.95" customHeight="1" spans="1:11">
      <c r="A937" s="65" t="s">
        <v>4970</v>
      </c>
      <c r="B937" s="66" t="s">
        <v>4971</v>
      </c>
      <c r="C937" s="66"/>
      <c r="D937" s="65" t="s">
        <v>14</v>
      </c>
      <c r="E937" s="65"/>
      <c r="F937" s="65" t="s">
        <v>35</v>
      </c>
      <c r="G937" s="67">
        <v>1.44e-5</v>
      </c>
      <c r="H937" s="67"/>
      <c r="I937" s="70">
        <v>85950</v>
      </c>
      <c r="J937" s="70"/>
      <c r="K937" s="70">
        <f>TRUNC(TRUNC(G937,8)*I937,2)</f>
        <v>1.23</v>
      </c>
    </row>
    <row r="938" ht="15" customHeight="1" spans="1:11">
      <c r="A938" s="2"/>
      <c r="B938" s="2"/>
      <c r="C938" s="2"/>
      <c r="D938" s="2"/>
      <c r="E938" s="2"/>
      <c r="F938" s="2"/>
      <c r="G938" s="68" t="s">
        <v>2792</v>
      </c>
      <c r="H938" s="68"/>
      <c r="I938" s="68"/>
      <c r="J938" s="68"/>
      <c r="K938" s="71">
        <f>SUM(K936:K937)</f>
        <v>10.98</v>
      </c>
    </row>
    <row r="939" ht="15" customHeight="1" spans="1:11">
      <c r="A939" s="2"/>
      <c r="B939" s="2"/>
      <c r="C939" s="2"/>
      <c r="D939" s="2"/>
      <c r="E939" s="2"/>
      <c r="F939" s="2"/>
      <c r="G939" s="69" t="s">
        <v>2318</v>
      </c>
      <c r="H939" s="69"/>
      <c r="I939" s="69"/>
      <c r="J939" s="69"/>
      <c r="K939" s="72">
        <f>SUM(K938)</f>
        <v>10.98</v>
      </c>
    </row>
    <row r="940" ht="9.95" customHeight="1" spans="1:11">
      <c r="A940" s="2"/>
      <c r="B940" s="2"/>
      <c r="C940" s="2"/>
      <c r="D940" s="2"/>
      <c r="E940" s="2"/>
      <c r="F940" s="2"/>
      <c r="G940" s="61"/>
      <c r="H940" s="61"/>
      <c r="I940" s="61"/>
      <c r="J940" s="61"/>
      <c r="K940" s="61"/>
    </row>
    <row r="941" ht="20.1" customHeight="1" spans="1:11">
      <c r="A941" s="62" t="s">
        <v>4974</v>
      </c>
      <c r="B941" s="62"/>
      <c r="C941" s="62"/>
      <c r="D941" s="62"/>
      <c r="E941" s="62"/>
      <c r="F941" s="62"/>
      <c r="G941" s="62"/>
      <c r="H941" s="62"/>
      <c r="I941" s="62"/>
      <c r="J941" s="62"/>
      <c r="K941" s="62"/>
    </row>
    <row r="942" ht="15" customHeight="1" spans="1:11">
      <c r="A942" s="63" t="s">
        <v>2790</v>
      </c>
      <c r="B942" s="63"/>
      <c r="C942" s="63"/>
      <c r="D942" s="64" t="s">
        <v>4</v>
      </c>
      <c r="E942" s="64"/>
      <c r="F942" s="64" t="s">
        <v>2297</v>
      </c>
      <c r="G942" s="64" t="s">
        <v>2298</v>
      </c>
      <c r="H942" s="64"/>
      <c r="I942" s="64" t="s">
        <v>2299</v>
      </c>
      <c r="J942" s="64"/>
      <c r="K942" s="64" t="s">
        <v>2300</v>
      </c>
    </row>
    <row r="943" ht="38.1" customHeight="1" spans="1:11">
      <c r="A943" s="65" t="s">
        <v>4926</v>
      </c>
      <c r="B943" s="66" t="s">
        <v>4927</v>
      </c>
      <c r="C943" s="66"/>
      <c r="D943" s="65" t="s">
        <v>14</v>
      </c>
      <c r="E943" s="65"/>
      <c r="F943" s="65" t="s">
        <v>35</v>
      </c>
      <c r="G943" s="67">
        <v>6.43e-5</v>
      </c>
      <c r="H943" s="67"/>
      <c r="I943" s="70">
        <v>691709.89</v>
      </c>
      <c r="J943" s="70"/>
      <c r="K943" s="70">
        <f>TRUNC(TRUNC(G943,8)*I943,2)</f>
        <v>44.47</v>
      </c>
    </row>
    <row r="944" ht="45.95" customHeight="1" spans="1:11">
      <c r="A944" s="65" t="s">
        <v>4970</v>
      </c>
      <c r="B944" s="66" t="s">
        <v>4971</v>
      </c>
      <c r="C944" s="66"/>
      <c r="D944" s="65" t="s">
        <v>14</v>
      </c>
      <c r="E944" s="65"/>
      <c r="F944" s="65" t="s">
        <v>35</v>
      </c>
      <c r="G944" s="67">
        <v>6.89e-5</v>
      </c>
      <c r="H944" s="67"/>
      <c r="I944" s="70">
        <v>85950</v>
      </c>
      <c r="J944" s="70"/>
      <c r="K944" s="70">
        <f>TRUNC(TRUNC(G944,8)*I944,2)</f>
        <v>5.92</v>
      </c>
    </row>
    <row r="945" ht="15" customHeight="1" spans="1:11">
      <c r="A945" s="2"/>
      <c r="B945" s="2"/>
      <c r="C945" s="2"/>
      <c r="D945" s="2"/>
      <c r="E945" s="2"/>
      <c r="F945" s="2"/>
      <c r="G945" s="68" t="s">
        <v>2792</v>
      </c>
      <c r="H945" s="68"/>
      <c r="I945" s="68"/>
      <c r="J945" s="68"/>
      <c r="K945" s="71">
        <f>SUM(K943:K944)</f>
        <v>50.39</v>
      </c>
    </row>
    <row r="946" ht="15" customHeight="1" spans="1:11">
      <c r="A946" s="2"/>
      <c r="B946" s="2"/>
      <c r="C946" s="2"/>
      <c r="D946" s="2"/>
      <c r="E946" s="2"/>
      <c r="F946" s="2"/>
      <c r="G946" s="69" t="s">
        <v>2318</v>
      </c>
      <c r="H946" s="69"/>
      <c r="I946" s="69"/>
      <c r="J946" s="69"/>
      <c r="K946" s="72">
        <f>SUM(K945)</f>
        <v>50.39</v>
      </c>
    </row>
    <row r="947" ht="9.95" customHeight="1" spans="1:11">
      <c r="A947" s="2"/>
      <c r="B947" s="2"/>
      <c r="C947" s="2"/>
      <c r="D947" s="2"/>
      <c r="E947" s="2"/>
      <c r="F947" s="2"/>
      <c r="G947" s="61"/>
      <c r="H947" s="61"/>
      <c r="I947" s="61"/>
      <c r="J947" s="61"/>
      <c r="K947" s="61"/>
    </row>
    <row r="948" ht="20.1" customHeight="1" spans="1:11">
      <c r="A948" s="62" t="s">
        <v>4975</v>
      </c>
      <c r="B948" s="62"/>
      <c r="C948" s="62"/>
      <c r="D948" s="62"/>
      <c r="E948" s="62"/>
      <c r="F948" s="62"/>
      <c r="G948" s="62"/>
      <c r="H948" s="62"/>
      <c r="I948" s="62"/>
      <c r="J948" s="62"/>
      <c r="K948" s="62"/>
    </row>
    <row r="949" ht="15" customHeight="1" spans="1:11">
      <c r="A949" s="63" t="s">
        <v>2413</v>
      </c>
      <c r="B949" s="63"/>
      <c r="C949" s="63"/>
      <c r="D949" s="64" t="s">
        <v>4</v>
      </c>
      <c r="E949" s="64"/>
      <c r="F949" s="64" t="s">
        <v>2297</v>
      </c>
      <c r="G949" s="64" t="s">
        <v>2298</v>
      </c>
      <c r="H949" s="64"/>
      <c r="I949" s="64" t="s">
        <v>2299</v>
      </c>
      <c r="J949" s="64"/>
      <c r="K949" s="64" t="s">
        <v>2300</v>
      </c>
    </row>
    <row r="950" ht="21" customHeight="1" spans="1:11">
      <c r="A950" s="65" t="s">
        <v>4932</v>
      </c>
      <c r="B950" s="66" t="s">
        <v>4933</v>
      </c>
      <c r="C950" s="66"/>
      <c r="D950" s="65" t="s">
        <v>14</v>
      </c>
      <c r="E950" s="65"/>
      <c r="F950" s="65" t="s">
        <v>2732</v>
      </c>
      <c r="G950" s="67">
        <v>32.16</v>
      </c>
      <c r="H950" s="67"/>
      <c r="I950" s="70">
        <v>5.9</v>
      </c>
      <c r="J950" s="70"/>
      <c r="K950" s="70">
        <f>TRUNC(TRUNC(G950,8)*I950,2)</f>
        <v>189.74</v>
      </c>
    </row>
    <row r="951" ht="15" customHeight="1" spans="1:11">
      <c r="A951" s="2"/>
      <c r="B951" s="2"/>
      <c r="C951" s="2"/>
      <c r="D951" s="2"/>
      <c r="E951" s="2"/>
      <c r="F951" s="2"/>
      <c r="G951" s="68" t="s">
        <v>2424</v>
      </c>
      <c r="H951" s="68"/>
      <c r="I951" s="68"/>
      <c r="J951" s="68"/>
      <c r="K951" s="71">
        <f>SUM(K950:K950)</f>
        <v>189.74</v>
      </c>
    </row>
    <row r="952" ht="15" customHeight="1" spans="1:11">
      <c r="A952" s="2"/>
      <c r="B952" s="2"/>
      <c r="C952" s="2"/>
      <c r="D952" s="2"/>
      <c r="E952" s="2"/>
      <c r="F952" s="2"/>
      <c r="G952" s="69" t="s">
        <v>2318</v>
      </c>
      <c r="H952" s="69"/>
      <c r="I952" s="69"/>
      <c r="J952" s="69"/>
      <c r="K952" s="72">
        <f>SUM(K951)</f>
        <v>189.74</v>
      </c>
    </row>
    <row r="953" ht="9.95" customHeight="1" spans="1:11">
      <c r="A953" s="2"/>
      <c r="B953" s="2"/>
      <c r="C953" s="2"/>
      <c r="D953" s="2"/>
      <c r="E953" s="2"/>
      <c r="F953" s="2"/>
      <c r="G953" s="61"/>
      <c r="H953" s="61"/>
      <c r="I953" s="61"/>
      <c r="J953" s="61"/>
      <c r="K953" s="61"/>
    </row>
    <row r="954" ht="20.1" customHeight="1" spans="1:11">
      <c r="A954" s="62" t="s">
        <v>4976</v>
      </c>
      <c r="B954" s="62"/>
      <c r="C954" s="62"/>
      <c r="D954" s="62"/>
      <c r="E954" s="62"/>
      <c r="F954" s="62"/>
      <c r="G954" s="62"/>
      <c r="H954" s="62"/>
      <c r="I954" s="62"/>
      <c r="J954" s="62"/>
      <c r="K954" s="62"/>
    </row>
    <row r="955" ht="15" customHeight="1" spans="1:11">
      <c r="A955" s="63" t="s">
        <v>2389</v>
      </c>
      <c r="B955" s="63"/>
      <c r="C955" s="63"/>
      <c r="D955" s="64" t="s">
        <v>4</v>
      </c>
      <c r="E955" s="64"/>
      <c r="F955" s="64" t="s">
        <v>2297</v>
      </c>
      <c r="G955" s="64" t="s">
        <v>2298</v>
      </c>
      <c r="H955" s="64"/>
      <c r="I955" s="64" t="s">
        <v>2299</v>
      </c>
      <c r="J955" s="64"/>
      <c r="K955" s="64" t="s">
        <v>2300</v>
      </c>
    </row>
    <row r="956" ht="21" customHeight="1" spans="1:11">
      <c r="A956" s="65" t="s">
        <v>4956</v>
      </c>
      <c r="B956" s="66" t="s">
        <v>4957</v>
      </c>
      <c r="C956" s="66"/>
      <c r="D956" s="65" t="s">
        <v>14</v>
      </c>
      <c r="E956" s="65"/>
      <c r="F956" s="65" t="s">
        <v>2392</v>
      </c>
      <c r="G956" s="67">
        <v>1</v>
      </c>
      <c r="H956" s="67"/>
      <c r="I956" s="70">
        <v>34.25</v>
      </c>
      <c r="J956" s="70"/>
      <c r="K956" s="70">
        <f>TRUNC(TRUNC(G956,8)*I956,2)</f>
        <v>34.25</v>
      </c>
    </row>
    <row r="957" ht="18" customHeight="1" spans="1:11">
      <c r="A957" s="2"/>
      <c r="B957" s="2"/>
      <c r="C957" s="2"/>
      <c r="D957" s="2"/>
      <c r="E957" s="2"/>
      <c r="F957" s="2"/>
      <c r="G957" s="68" t="s">
        <v>2393</v>
      </c>
      <c r="H957" s="68"/>
      <c r="I957" s="68"/>
      <c r="J957" s="68"/>
      <c r="K957" s="71">
        <f>SUM(K956:K956)</f>
        <v>34.25</v>
      </c>
    </row>
    <row r="958" ht="15" customHeight="1" spans="1:11">
      <c r="A958" s="63" t="s">
        <v>2314</v>
      </c>
      <c r="B958" s="63"/>
      <c r="C958" s="63"/>
      <c r="D958" s="64" t="s">
        <v>4</v>
      </c>
      <c r="E958" s="64"/>
      <c r="F958" s="64" t="s">
        <v>2297</v>
      </c>
      <c r="G958" s="64" t="s">
        <v>2298</v>
      </c>
      <c r="H958" s="64"/>
      <c r="I958" s="64" t="s">
        <v>2299</v>
      </c>
      <c r="J958" s="64"/>
      <c r="K958" s="64" t="s">
        <v>2300</v>
      </c>
    </row>
    <row r="959" ht="45.95" customHeight="1" spans="1:11">
      <c r="A959" s="65" t="s">
        <v>4977</v>
      </c>
      <c r="B959" s="66" t="s">
        <v>4978</v>
      </c>
      <c r="C959" s="66"/>
      <c r="D959" s="65" t="s">
        <v>14</v>
      </c>
      <c r="E959" s="65"/>
      <c r="F959" s="65" t="s">
        <v>2392</v>
      </c>
      <c r="G959" s="67">
        <v>1</v>
      </c>
      <c r="H959" s="67"/>
      <c r="I959" s="70">
        <v>20.03</v>
      </c>
      <c r="J959" s="70"/>
      <c r="K959" s="70">
        <f>TRUNC(TRUNC(G959,8)*I959,2)</f>
        <v>20.03</v>
      </c>
    </row>
    <row r="960" ht="45.95" customHeight="1" spans="1:11">
      <c r="A960" s="65" t="s">
        <v>4979</v>
      </c>
      <c r="B960" s="66" t="s">
        <v>4980</v>
      </c>
      <c r="C960" s="66"/>
      <c r="D960" s="65" t="s">
        <v>14</v>
      </c>
      <c r="E960" s="65"/>
      <c r="F960" s="65" t="s">
        <v>2392</v>
      </c>
      <c r="G960" s="67">
        <v>1</v>
      </c>
      <c r="H960" s="67"/>
      <c r="I960" s="70">
        <v>3.24</v>
      </c>
      <c r="J960" s="70"/>
      <c r="K960" s="70">
        <f>TRUNC(TRUNC(G960,8)*I960,2)</f>
        <v>3.24</v>
      </c>
    </row>
    <row r="961" ht="45.95" customHeight="1" spans="1:11">
      <c r="A961" s="65" t="s">
        <v>4981</v>
      </c>
      <c r="B961" s="66" t="s">
        <v>4982</v>
      </c>
      <c r="C961" s="66"/>
      <c r="D961" s="65" t="s">
        <v>14</v>
      </c>
      <c r="E961" s="65"/>
      <c r="F961" s="65" t="s">
        <v>2392</v>
      </c>
      <c r="G961" s="67">
        <v>1</v>
      </c>
      <c r="H961" s="67"/>
      <c r="I961" s="70">
        <v>8.04</v>
      </c>
      <c r="J961" s="70"/>
      <c r="K961" s="70">
        <f>TRUNC(TRUNC(G961,8)*I961,2)</f>
        <v>8.04</v>
      </c>
    </row>
    <row r="962" ht="15" customHeight="1" spans="1:11">
      <c r="A962" s="2"/>
      <c r="B962" s="2"/>
      <c r="C962" s="2"/>
      <c r="D962" s="2"/>
      <c r="E962" s="2"/>
      <c r="F962" s="2"/>
      <c r="G962" s="68" t="s">
        <v>2317</v>
      </c>
      <c r="H962" s="68"/>
      <c r="I962" s="68"/>
      <c r="J962" s="68"/>
      <c r="K962" s="71">
        <f>SUM(K959:K961)</f>
        <v>31.31</v>
      </c>
    </row>
    <row r="963" ht="15" customHeight="1" spans="1:11">
      <c r="A963" s="2"/>
      <c r="B963" s="2"/>
      <c r="C963" s="2"/>
      <c r="D963" s="2"/>
      <c r="E963" s="2"/>
      <c r="F963" s="2"/>
      <c r="G963" s="69" t="s">
        <v>2318</v>
      </c>
      <c r="H963" s="69"/>
      <c r="I963" s="69"/>
      <c r="J963" s="69"/>
      <c r="K963" s="72">
        <f>SUM(K957,K962)</f>
        <v>65.56</v>
      </c>
    </row>
    <row r="964" ht="9.95" customHeight="1" spans="1:11">
      <c r="A964" s="2"/>
      <c r="B964" s="2"/>
      <c r="C964" s="2"/>
      <c r="D964" s="2"/>
      <c r="E964" s="2"/>
      <c r="F964" s="2"/>
      <c r="G964" s="61"/>
      <c r="H964" s="61"/>
      <c r="I964" s="61"/>
      <c r="J964" s="61"/>
      <c r="K964" s="61"/>
    </row>
    <row r="965" ht="20.1" customHeight="1" spans="1:11">
      <c r="A965" s="62" t="s">
        <v>4983</v>
      </c>
      <c r="B965" s="62"/>
      <c r="C965" s="62"/>
      <c r="D965" s="62"/>
      <c r="E965" s="62"/>
      <c r="F965" s="62"/>
      <c r="G965" s="62"/>
      <c r="H965" s="62"/>
      <c r="I965" s="62"/>
      <c r="J965" s="62"/>
      <c r="K965" s="62"/>
    </row>
    <row r="966" ht="15" customHeight="1" spans="1:11">
      <c r="A966" s="63" t="s">
        <v>2389</v>
      </c>
      <c r="B966" s="63"/>
      <c r="C966" s="63"/>
      <c r="D966" s="64" t="s">
        <v>4</v>
      </c>
      <c r="E966" s="64"/>
      <c r="F966" s="64" t="s">
        <v>2297</v>
      </c>
      <c r="G966" s="64" t="s">
        <v>2298</v>
      </c>
      <c r="H966" s="64"/>
      <c r="I966" s="64" t="s">
        <v>2299</v>
      </c>
      <c r="J966" s="64"/>
      <c r="K966" s="64" t="s">
        <v>2300</v>
      </c>
    </row>
    <row r="967" ht="21" customHeight="1" spans="1:11">
      <c r="A967" s="65" t="s">
        <v>4956</v>
      </c>
      <c r="B967" s="66" t="s">
        <v>4957</v>
      </c>
      <c r="C967" s="66"/>
      <c r="D967" s="65" t="s">
        <v>14</v>
      </c>
      <c r="E967" s="65"/>
      <c r="F967" s="65" t="s">
        <v>2392</v>
      </c>
      <c r="G967" s="67">
        <v>1</v>
      </c>
      <c r="H967" s="67"/>
      <c r="I967" s="70">
        <v>34.25</v>
      </c>
      <c r="J967" s="70"/>
      <c r="K967" s="70">
        <f>TRUNC(TRUNC(G967,8)*I967,2)</f>
        <v>34.25</v>
      </c>
    </row>
    <row r="968" ht="18" customHeight="1" spans="1:11">
      <c r="A968" s="2"/>
      <c r="B968" s="2"/>
      <c r="C968" s="2"/>
      <c r="D968" s="2"/>
      <c r="E968" s="2"/>
      <c r="F968" s="2"/>
      <c r="G968" s="68" t="s">
        <v>2393</v>
      </c>
      <c r="H968" s="68"/>
      <c r="I968" s="68"/>
      <c r="J968" s="68"/>
      <c r="K968" s="71">
        <f>SUM(K967:K967)</f>
        <v>34.25</v>
      </c>
    </row>
    <row r="969" ht="15" customHeight="1" spans="1:11">
      <c r="A969" s="63" t="s">
        <v>2314</v>
      </c>
      <c r="B969" s="63"/>
      <c r="C969" s="63"/>
      <c r="D969" s="64" t="s">
        <v>4</v>
      </c>
      <c r="E969" s="64"/>
      <c r="F969" s="64" t="s">
        <v>2297</v>
      </c>
      <c r="G969" s="64" t="s">
        <v>2298</v>
      </c>
      <c r="H969" s="64"/>
      <c r="I969" s="64" t="s">
        <v>2299</v>
      </c>
      <c r="J969" s="64"/>
      <c r="K969" s="64" t="s">
        <v>2300</v>
      </c>
    </row>
    <row r="970" ht="45.95" customHeight="1" spans="1:11">
      <c r="A970" s="65" t="s">
        <v>4977</v>
      </c>
      <c r="B970" s="66" t="s">
        <v>4978</v>
      </c>
      <c r="C970" s="66"/>
      <c r="D970" s="65" t="s">
        <v>14</v>
      </c>
      <c r="E970" s="65"/>
      <c r="F970" s="65" t="s">
        <v>2392</v>
      </c>
      <c r="G970" s="67">
        <v>1</v>
      </c>
      <c r="H970" s="67"/>
      <c r="I970" s="70">
        <v>20.03</v>
      </c>
      <c r="J970" s="70"/>
      <c r="K970" s="70">
        <f>TRUNC(TRUNC(G970,8)*I970,2)</f>
        <v>20.03</v>
      </c>
    </row>
    <row r="971" ht="45.95" customHeight="1" spans="1:11">
      <c r="A971" s="65" t="s">
        <v>4979</v>
      </c>
      <c r="B971" s="66" t="s">
        <v>4980</v>
      </c>
      <c r="C971" s="66"/>
      <c r="D971" s="65" t="s">
        <v>14</v>
      </c>
      <c r="E971" s="65"/>
      <c r="F971" s="65" t="s">
        <v>2392</v>
      </c>
      <c r="G971" s="67">
        <v>1</v>
      </c>
      <c r="H971" s="67"/>
      <c r="I971" s="70">
        <v>3.24</v>
      </c>
      <c r="J971" s="70"/>
      <c r="K971" s="70">
        <f>TRUNC(TRUNC(G971,8)*I971,2)</f>
        <v>3.24</v>
      </c>
    </row>
    <row r="972" ht="45.95" customHeight="1" spans="1:11">
      <c r="A972" s="65" t="s">
        <v>4981</v>
      </c>
      <c r="B972" s="66" t="s">
        <v>4982</v>
      </c>
      <c r="C972" s="66"/>
      <c r="D972" s="65" t="s">
        <v>14</v>
      </c>
      <c r="E972" s="65"/>
      <c r="F972" s="65" t="s">
        <v>2392</v>
      </c>
      <c r="G972" s="67">
        <v>1</v>
      </c>
      <c r="H972" s="67"/>
      <c r="I972" s="70">
        <v>8.04</v>
      </c>
      <c r="J972" s="70"/>
      <c r="K972" s="70">
        <f>TRUNC(TRUNC(G972,8)*I972,2)</f>
        <v>8.04</v>
      </c>
    </row>
    <row r="973" ht="45.95" customHeight="1" spans="1:11">
      <c r="A973" s="65" t="s">
        <v>4984</v>
      </c>
      <c r="B973" s="66" t="s">
        <v>4985</v>
      </c>
      <c r="C973" s="66"/>
      <c r="D973" s="65" t="s">
        <v>14</v>
      </c>
      <c r="E973" s="65"/>
      <c r="F973" s="65" t="s">
        <v>2392</v>
      </c>
      <c r="G973" s="67">
        <v>1</v>
      </c>
      <c r="H973" s="67"/>
      <c r="I973" s="70">
        <v>36.8</v>
      </c>
      <c r="J973" s="70"/>
      <c r="K973" s="70">
        <f>TRUNC(TRUNC(G973,8)*I973,2)</f>
        <v>36.8</v>
      </c>
    </row>
    <row r="974" ht="45.95" customHeight="1" spans="1:11">
      <c r="A974" s="65" t="s">
        <v>4986</v>
      </c>
      <c r="B974" s="66" t="s">
        <v>4987</v>
      </c>
      <c r="C974" s="66"/>
      <c r="D974" s="65" t="s">
        <v>14</v>
      </c>
      <c r="E974" s="65"/>
      <c r="F974" s="65" t="s">
        <v>2392</v>
      </c>
      <c r="G974" s="67">
        <v>1</v>
      </c>
      <c r="H974" s="67"/>
      <c r="I974" s="70">
        <v>114.87</v>
      </c>
      <c r="J974" s="70"/>
      <c r="K974" s="70">
        <f>TRUNC(TRUNC(G974,8)*I974,2)</f>
        <v>114.87</v>
      </c>
    </row>
    <row r="975" ht="15" customHeight="1" spans="1:11">
      <c r="A975" s="2"/>
      <c r="B975" s="2"/>
      <c r="C975" s="2"/>
      <c r="D975" s="2"/>
      <c r="E975" s="2"/>
      <c r="F975" s="2"/>
      <c r="G975" s="68" t="s">
        <v>2317</v>
      </c>
      <c r="H975" s="68"/>
      <c r="I975" s="68"/>
      <c r="J975" s="68"/>
      <c r="K975" s="71">
        <f>SUM(K970:K974)</f>
        <v>182.98</v>
      </c>
    </row>
    <row r="976" ht="15" customHeight="1" spans="1:11">
      <c r="A976" s="2"/>
      <c r="B976" s="2"/>
      <c r="C976" s="2"/>
      <c r="D976" s="2"/>
      <c r="E976" s="2"/>
      <c r="F976" s="2"/>
      <c r="G976" s="69" t="s">
        <v>2318</v>
      </c>
      <c r="H976" s="69"/>
      <c r="I976" s="69"/>
      <c r="J976" s="69"/>
      <c r="K976" s="72">
        <f>SUM(K968,K975)</f>
        <v>217.23</v>
      </c>
    </row>
    <row r="977" ht="9.95" customHeight="1" spans="1:11">
      <c r="A977" s="2"/>
      <c r="B977" s="2"/>
      <c r="C977" s="2"/>
      <c r="D977" s="2"/>
      <c r="E977" s="2"/>
      <c r="F977" s="2"/>
      <c r="G977" s="61"/>
      <c r="H977" s="61"/>
      <c r="I977" s="61"/>
      <c r="J977" s="61"/>
      <c r="K977" s="61"/>
    </row>
    <row r="978" ht="27" customHeight="1" spans="1:11">
      <c r="A978" s="62" t="s">
        <v>4988</v>
      </c>
      <c r="B978" s="62"/>
      <c r="C978" s="62"/>
      <c r="D978" s="62"/>
      <c r="E978" s="62"/>
      <c r="F978" s="62"/>
      <c r="G978" s="62"/>
      <c r="H978" s="62"/>
      <c r="I978" s="62"/>
      <c r="J978" s="62"/>
      <c r="K978" s="62"/>
    </row>
    <row r="979" ht="15" customHeight="1" spans="1:11">
      <c r="A979" s="63" t="s">
        <v>2790</v>
      </c>
      <c r="B979" s="63"/>
      <c r="C979" s="63"/>
      <c r="D979" s="64" t="s">
        <v>4</v>
      </c>
      <c r="E979" s="64"/>
      <c r="F979" s="64" t="s">
        <v>2297</v>
      </c>
      <c r="G979" s="64" t="s">
        <v>2298</v>
      </c>
      <c r="H979" s="64"/>
      <c r="I979" s="64" t="s">
        <v>2299</v>
      </c>
      <c r="J979" s="64"/>
      <c r="K979" s="64" t="s">
        <v>2300</v>
      </c>
    </row>
    <row r="980" ht="38.1" customHeight="1" spans="1:11">
      <c r="A980" s="65" t="s">
        <v>4949</v>
      </c>
      <c r="B980" s="66" t="s">
        <v>4950</v>
      </c>
      <c r="C980" s="66"/>
      <c r="D980" s="65" t="s">
        <v>14</v>
      </c>
      <c r="E980" s="65"/>
      <c r="F980" s="65" t="s">
        <v>35</v>
      </c>
      <c r="G980" s="67">
        <v>3.43e-5</v>
      </c>
      <c r="H980" s="67"/>
      <c r="I980" s="70">
        <v>548837.82</v>
      </c>
      <c r="J980" s="70"/>
      <c r="K980" s="70">
        <f>TRUNC(TRUNC(G980,8)*I980,2)</f>
        <v>18.82</v>
      </c>
    </row>
    <row r="981" ht="38.1" customHeight="1" spans="1:11">
      <c r="A981" s="65" t="s">
        <v>4989</v>
      </c>
      <c r="B981" s="66" t="s">
        <v>4990</v>
      </c>
      <c r="C981" s="66"/>
      <c r="D981" s="65" t="s">
        <v>14</v>
      </c>
      <c r="E981" s="65"/>
      <c r="F981" s="65" t="s">
        <v>35</v>
      </c>
      <c r="G981" s="67">
        <v>5.51e-5</v>
      </c>
      <c r="H981" s="67"/>
      <c r="I981" s="70">
        <v>22000</v>
      </c>
      <c r="J981" s="70"/>
      <c r="K981" s="70">
        <f>TRUNC(TRUNC(G981,8)*I981,2)</f>
        <v>1.21</v>
      </c>
    </row>
    <row r="982" ht="15" customHeight="1" spans="1:11">
      <c r="A982" s="2"/>
      <c r="B982" s="2"/>
      <c r="C982" s="2"/>
      <c r="D982" s="2"/>
      <c r="E982" s="2"/>
      <c r="F982" s="2"/>
      <c r="G982" s="68" t="s">
        <v>2792</v>
      </c>
      <c r="H982" s="68"/>
      <c r="I982" s="68"/>
      <c r="J982" s="68"/>
      <c r="K982" s="71">
        <f>SUM(K980:K981)</f>
        <v>20.03</v>
      </c>
    </row>
    <row r="983" ht="15" customHeight="1" spans="1:11">
      <c r="A983" s="2"/>
      <c r="B983" s="2"/>
      <c r="C983" s="2"/>
      <c r="D983" s="2"/>
      <c r="E983" s="2"/>
      <c r="F983" s="2"/>
      <c r="G983" s="69" t="s">
        <v>2318</v>
      </c>
      <c r="H983" s="69"/>
      <c r="I983" s="69"/>
      <c r="J983" s="69"/>
      <c r="K983" s="72">
        <f>SUM(K982)</f>
        <v>20.03</v>
      </c>
    </row>
    <row r="984" ht="9.95" customHeight="1" spans="1:11">
      <c r="A984" s="2"/>
      <c r="B984" s="2"/>
      <c r="C984" s="2"/>
      <c r="D984" s="2"/>
      <c r="E984" s="2"/>
      <c r="F984" s="2"/>
      <c r="G984" s="61"/>
      <c r="H984" s="61"/>
      <c r="I984" s="61"/>
      <c r="J984" s="61"/>
      <c r="K984" s="61"/>
    </row>
    <row r="985" ht="27" customHeight="1" spans="1:11">
      <c r="A985" s="62" t="s">
        <v>4991</v>
      </c>
      <c r="B985" s="62"/>
      <c r="C985" s="62"/>
      <c r="D985" s="62"/>
      <c r="E985" s="62"/>
      <c r="F985" s="62"/>
      <c r="G985" s="62"/>
      <c r="H985" s="62"/>
      <c r="I985" s="62"/>
      <c r="J985" s="62"/>
      <c r="K985" s="62"/>
    </row>
    <row r="986" ht="15" customHeight="1" spans="1:11">
      <c r="A986" s="63" t="s">
        <v>2790</v>
      </c>
      <c r="B986" s="63"/>
      <c r="C986" s="63"/>
      <c r="D986" s="64" t="s">
        <v>4</v>
      </c>
      <c r="E986" s="64"/>
      <c r="F986" s="64" t="s">
        <v>2297</v>
      </c>
      <c r="G986" s="64" t="s">
        <v>2298</v>
      </c>
      <c r="H986" s="64"/>
      <c r="I986" s="64" t="s">
        <v>2299</v>
      </c>
      <c r="J986" s="64"/>
      <c r="K986" s="64" t="s">
        <v>2300</v>
      </c>
    </row>
    <row r="987" ht="38.1" customHeight="1" spans="1:11">
      <c r="A987" s="65" t="s">
        <v>4949</v>
      </c>
      <c r="B987" s="66" t="s">
        <v>4950</v>
      </c>
      <c r="C987" s="66"/>
      <c r="D987" s="65" t="s">
        <v>14</v>
      </c>
      <c r="E987" s="65"/>
      <c r="F987" s="65" t="s">
        <v>35</v>
      </c>
      <c r="G987" s="67">
        <v>5.7e-6</v>
      </c>
      <c r="H987" s="67"/>
      <c r="I987" s="70">
        <v>548837.82</v>
      </c>
      <c r="J987" s="70"/>
      <c r="K987" s="70">
        <f>TRUNC(TRUNC(G987,8)*I987,2)</f>
        <v>3.12</v>
      </c>
    </row>
    <row r="988" ht="38.1" customHeight="1" spans="1:11">
      <c r="A988" s="65" t="s">
        <v>4989</v>
      </c>
      <c r="B988" s="66" t="s">
        <v>4990</v>
      </c>
      <c r="C988" s="66"/>
      <c r="D988" s="65" t="s">
        <v>14</v>
      </c>
      <c r="E988" s="65"/>
      <c r="F988" s="65" t="s">
        <v>35</v>
      </c>
      <c r="G988" s="67">
        <v>5.8e-6</v>
      </c>
      <c r="H988" s="67"/>
      <c r="I988" s="70">
        <v>22000</v>
      </c>
      <c r="J988" s="70"/>
      <c r="K988" s="70">
        <f>TRUNC(TRUNC(G988,8)*I988,2)</f>
        <v>0.12</v>
      </c>
    </row>
    <row r="989" ht="15" customHeight="1" spans="1:11">
      <c r="A989" s="2"/>
      <c r="B989" s="2"/>
      <c r="C989" s="2"/>
      <c r="D989" s="2"/>
      <c r="E989" s="2"/>
      <c r="F989" s="2"/>
      <c r="G989" s="68" t="s">
        <v>2792</v>
      </c>
      <c r="H989" s="68"/>
      <c r="I989" s="68"/>
      <c r="J989" s="68"/>
      <c r="K989" s="71">
        <f>SUM(K987:K988)</f>
        <v>3.24</v>
      </c>
    </row>
    <row r="990" ht="15" customHeight="1" spans="1:11">
      <c r="A990" s="2"/>
      <c r="B990" s="2"/>
      <c r="C990" s="2"/>
      <c r="D990" s="2"/>
      <c r="E990" s="2"/>
      <c r="F990" s="2"/>
      <c r="G990" s="69" t="s">
        <v>2318</v>
      </c>
      <c r="H990" s="69"/>
      <c r="I990" s="69"/>
      <c r="J990" s="69"/>
      <c r="K990" s="72">
        <f>SUM(K989)</f>
        <v>3.24</v>
      </c>
    </row>
    <row r="991" ht="9.95" customHeight="1" spans="1:11">
      <c r="A991" s="2"/>
      <c r="B991" s="2"/>
      <c r="C991" s="2"/>
      <c r="D991" s="2"/>
      <c r="E991" s="2"/>
      <c r="F991" s="2"/>
      <c r="G991" s="61"/>
      <c r="H991" s="61"/>
      <c r="I991" s="61"/>
      <c r="J991" s="61"/>
      <c r="K991" s="61"/>
    </row>
    <row r="992" ht="27" customHeight="1" spans="1:11">
      <c r="A992" s="62" t="s">
        <v>4992</v>
      </c>
      <c r="B992" s="62"/>
      <c r="C992" s="62"/>
      <c r="D992" s="62"/>
      <c r="E992" s="62"/>
      <c r="F992" s="62"/>
      <c r="G992" s="62"/>
      <c r="H992" s="62"/>
      <c r="I992" s="62"/>
      <c r="J992" s="62"/>
      <c r="K992" s="62"/>
    </row>
    <row r="993" ht="15" customHeight="1" spans="1:11">
      <c r="A993" s="63" t="s">
        <v>2790</v>
      </c>
      <c r="B993" s="63"/>
      <c r="C993" s="63"/>
      <c r="D993" s="64" t="s">
        <v>4</v>
      </c>
      <c r="E993" s="64"/>
      <c r="F993" s="64" t="s">
        <v>2297</v>
      </c>
      <c r="G993" s="64" t="s">
        <v>2298</v>
      </c>
      <c r="H993" s="64"/>
      <c r="I993" s="64" t="s">
        <v>2299</v>
      </c>
      <c r="J993" s="64"/>
      <c r="K993" s="64" t="s">
        <v>2300</v>
      </c>
    </row>
    <row r="994" ht="38.1" customHeight="1" spans="1:11">
      <c r="A994" s="65" t="s">
        <v>4949</v>
      </c>
      <c r="B994" s="66" t="s">
        <v>4950</v>
      </c>
      <c r="C994" s="66"/>
      <c r="D994" s="65" t="s">
        <v>14</v>
      </c>
      <c r="E994" s="65"/>
      <c r="F994" s="65" t="s">
        <v>35</v>
      </c>
      <c r="G994" s="67">
        <v>1.41e-5</v>
      </c>
      <c r="H994" s="67"/>
      <c r="I994" s="70">
        <v>548837.82</v>
      </c>
      <c r="J994" s="70"/>
      <c r="K994" s="70">
        <f>TRUNC(TRUNC(G994,8)*I994,2)</f>
        <v>7.73</v>
      </c>
    </row>
    <row r="995" ht="38.1" customHeight="1" spans="1:11">
      <c r="A995" s="65" t="s">
        <v>4989</v>
      </c>
      <c r="B995" s="66" t="s">
        <v>4990</v>
      </c>
      <c r="C995" s="66"/>
      <c r="D995" s="65" t="s">
        <v>14</v>
      </c>
      <c r="E995" s="65"/>
      <c r="F995" s="65" t="s">
        <v>35</v>
      </c>
      <c r="G995" s="67">
        <v>1.44e-5</v>
      </c>
      <c r="H995" s="67"/>
      <c r="I995" s="70">
        <v>22000</v>
      </c>
      <c r="J995" s="70"/>
      <c r="K995" s="70">
        <f>TRUNC(TRUNC(G995,8)*I995,2)</f>
        <v>0.31</v>
      </c>
    </row>
    <row r="996" ht="15" customHeight="1" spans="1:11">
      <c r="A996" s="2"/>
      <c r="B996" s="2"/>
      <c r="C996" s="2"/>
      <c r="D996" s="2"/>
      <c r="E996" s="2"/>
      <c r="F996" s="2"/>
      <c r="G996" s="68" t="s">
        <v>2792</v>
      </c>
      <c r="H996" s="68"/>
      <c r="I996" s="68"/>
      <c r="J996" s="68"/>
      <c r="K996" s="71">
        <f>SUM(K994:K995)</f>
        <v>8.04</v>
      </c>
    </row>
    <row r="997" ht="15" customHeight="1" spans="1:11">
      <c r="A997" s="2"/>
      <c r="B997" s="2"/>
      <c r="C997" s="2"/>
      <c r="D997" s="2"/>
      <c r="E997" s="2"/>
      <c r="F997" s="2"/>
      <c r="G997" s="69" t="s">
        <v>2318</v>
      </c>
      <c r="H997" s="69"/>
      <c r="I997" s="69"/>
      <c r="J997" s="69"/>
      <c r="K997" s="72">
        <f>SUM(K996)</f>
        <v>8.04</v>
      </c>
    </row>
    <row r="998" ht="9.95" customHeight="1" spans="1:11">
      <c r="A998" s="2"/>
      <c r="B998" s="2"/>
      <c r="C998" s="2"/>
      <c r="D998" s="2"/>
      <c r="E998" s="2"/>
      <c r="F998" s="2"/>
      <c r="G998" s="61"/>
      <c r="H998" s="61"/>
      <c r="I998" s="61"/>
      <c r="J998" s="61"/>
      <c r="K998" s="61"/>
    </row>
    <row r="999" ht="20.1" customHeight="1" spans="1:11">
      <c r="A999" s="62" t="s">
        <v>4993</v>
      </c>
      <c r="B999" s="62"/>
      <c r="C999" s="62"/>
      <c r="D999" s="62"/>
      <c r="E999" s="62"/>
      <c r="F999" s="62"/>
      <c r="G999" s="62"/>
      <c r="H999" s="62"/>
      <c r="I999" s="62"/>
      <c r="J999" s="62"/>
      <c r="K999" s="62"/>
    </row>
    <row r="1000" ht="15" customHeight="1" spans="1:11">
      <c r="A1000" s="63" t="s">
        <v>2790</v>
      </c>
      <c r="B1000" s="63"/>
      <c r="C1000" s="63"/>
      <c r="D1000" s="64" t="s">
        <v>4</v>
      </c>
      <c r="E1000" s="64"/>
      <c r="F1000" s="64" t="s">
        <v>2297</v>
      </c>
      <c r="G1000" s="64" t="s">
        <v>2298</v>
      </c>
      <c r="H1000" s="64"/>
      <c r="I1000" s="64" t="s">
        <v>2299</v>
      </c>
      <c r="J1000" s="64"/>
      <c r="K1000" s="64" t="s">
        <v>2300</v>
      </c>
    </row>
    <row r="1001" ht="38.1" customHeight="1" spans="1:11">
      <c r="A1001" s="65" t="s">
        <v>4949</v>
      </c>
      <c r="B1001" s="66" t="s">
        <v>4950</v>
      </c>
      <c r="C1001" s="66"/>
      <c r="D1001" s="65" t="s">
        <v>14</v>
      </c>
      <c r="E1001" s="65"/>
      <c r="F1001" s="65" t="s">
        <v>35</v>
      </c>
      <c r="G1001" s="67">
        <v>6.43e-5</v>
      </c>
      <c r="H1001" s="67"/>
      <c r="I1001" s="70">
        <v>548837.82</v>
      </c>
      <c r="J1001" s="70"/>
      <c r="K1001" s="70">
        <f>TRUNC(TRUNC(G1001,8)*I1001,2)</f>
        <v>35.29</v>
      </c>
    </row>
    <row r="1002" ht="38.1" customHeight="1" spans="1:11">
      <c r="A1002" s="65" t="s">
        <v>4989</v>
      </c>
      <c r="B1002" s="66" t="s">
        <v>4990</v>
      </c>
      <c r="C1002" s="66"/>
      <c r="D1002" s="65" t="s">
        <v>14</v>
      </c>
      <c r="E1002" s="65"/>
      <c r="F1002" s="65" t="s">
        <v>35</v>
      </c>
      <c r="G1002" s="67">
        <v>6.9e-5</v>
      </c>
      <c r="H1002" s="67"/>
      <c r="I1002" s="70">
        <v>22000</v>
      </c>
      <c r="J1002" s="70"/>
      <c r="K1002" s="70">
        <f>TRUNC(TRUNC(G1002,8)*I1002,2)</f>
        <v>1.51</v>
      </c>
    </row>
    <row r="1003" ht="15" customHeight="1" spans="1:11">
      <c r="A1003" s="2"/>
      <c r="B1003" s="2"/>
      <c r="C1003" s="2"/>
      <c r="D1003" s="2"/>
      <c r="E1003" s="2"/>
      <c r="F1003" s="2"/>
      <c r="G1003" s="68" t="s">
        <v>2792</v>
      </c>
      <c r="H1003" s="68"/>
      <c r="I1003" s="68"/>
      <c r="J1003" s="68"/>
      <c r="K1003" s="71">
        <f>SUM(K1001:K1002)</f>
        <v>36.8</v>
      </c>
    </row>
    <row r="1004" ht="15" customHeight="1" spans="1:11">
      <c r="A1004" s="2"/>
      <c r="B1004" s="2"/>
      <c r="C1004" s="2"/>
      <c r="D1004" s="2"/>
      <c r="E1004" s="2"/>
      <c r="F1004" s="2"/>
      <c r="G1004" s="69" t="s">
        <v>2318</v>
      </c>
      <c r="H1004" s="69"/>
      <c r="I1004" s="69"/>
      <c r="J1004" s="69"/>
      <c r="K1004" s="72">
        <f>SUM(K1003)</f>
        <v>36.8</v>
      </c>
    </row>
    <row r="1005" ht="9.95" customHeight="1" spans="1:11">
      <c r="A1005" s="2"/>
      <c r="B1005" s="2"/>
      <c r="C1005" s="2"/>
      <c r="D1005" s="2"/>
      <c r="E1005" s="2"/>
      <c r="F1005" s="2"/>
      <c r="G1005" s="61"/>
      <c r="H1005" s="61"/>
      <c r="I1005" s="61"/>
      <c r="J1005" s="61"/>
      <c r="K1005" s="61"/>
    </row>
    <row r="1006" ht="27" customHeight="1" spans="1:11">
      <c r="A1006" s="62" t="s">
        <v>4994</v>
      </c>
      <c r="B1006" s="62"/>
      <c r="C1006" s="62"/>
      <c r="D1006" s="62"/>
      <c r="E1006" s="62"/>
      <c r="F1006" s="62"/>
      <c r="G1006" s="62"/>
      <c r="H1006" s="62"/>
      <c r="I1006" s="62"/>
      <c r="J1006" s="62"/>
      <c r="K1006" s="62"/>
    </row>
    <row r="1007" ht="15" customHeight="1" spans="1:11">
      <c r="A1007" s="63" t="s">
        <v>2413</v>
      </c>
      <c r="B1007" s="63"/>
      <c r="C1007" s="63"/>
      <c r="D1007" s="64" t="s">
        <v>4</v>
      </c>
      <c r="E1007" s="64"/>
      <c r="F1007" s="64" t="s">
        <v>2297</v>
      </c>
      <c r="G1007" s="64" t="s">
        <v>2298</v>
      </c>
      <c r="H1007" s="64"/>
      <c r="I1007" s="64" t="s">
        <v>2299</v>
      </c>
      <c r="J1007" s="64"/>
      <c r="K1007" s="64" t="s">
        <v>2300</v>
      </c>
    </row>
    <row r="1008" ht="21" customHeight="1" spans="1:11">
      <c r="A1008" s="65" t="s">
        <v>4932</v>
      </c>
      <c r="B1008" s="66" t="s">
        <v>4933</v>
      </c>
      <c r="C1008" s="66"/>
      <c r="D1008" s="65" t="s">
        <v>14</v>
      </c>
      <c r="E1008" s="65"/>
      <c r="F1008" s="65" t="s">
        <v>2732</v>
      </c>
      <c r="G1008" s="67">
        <v>19.47</v>
      </c>
      <c r="H1008" s="67"/>
      <c r="I1008" s="70">
        <v>5.9</v>
      </c>
      <c r="J1008" s="70"/>
      <c r="K1008" s="70">
        <f>TRUNC(TRUNC(G1008,8)*I1008,2)</f>
        <v>114.87</v>
      </c>
    </row>
    <row r="1009" ht="15" customHeight="1" spans="1:11">
      <c r="A1009" s="2"/>
      <c r="B1009" s="2"/>
      <c r="C1009" s="2"/>
      <c r="D1009" s="2"/>
      <c r="E1009" s="2"/>
      <c r="F1009" s="2"/>
      <c r="G1009" s="68" t="s">
        <v>2424</v>
      </c>
      <c r="H1009" s="68"/>
      <c r="I1009" s="68"/>
      <c r="J1009" s="68"/>
      <c r="K1009" s="71">
        <f>SUM(K1008:K1008)</f>
        <v>114.87</v>
      </c>
    </row>
    <row r="1010" ht="15" customHeight="1" spans="1:11">
      <c r="A1010" s="2"/>
      <c r="B1010" s="2"/>
      <c r="C1010" s="2"/>
      <c r="D1010" s="2"/>
      <c r="E1010" s="2"/>
      <c r="F1010" s="2"/>
      <c r="G1010" s="69" t="s">
        <v>2318</v>
      </c>
      <c r="H1010" s="69"/>
      <c r="I1010" s="69"/>
      <c r="J1010" s="69"/>
      <c r="K1010" s="72">
        <f>SUM(K1009)</f>
        <v>114.87</v>
      </c>
    </row>
    <row r="1011" ht="9.95" customHeight="1" spans="1:11">
      <c r="A1011" s="2"/>
      <c r="B1011" s="2"/>
      <c r="C1011" s="2"/>
      <c r="D1011" s="2"/>
      <c r="E1011" s="2"/>
      <c r="F1011" s="2"/>
      <c r="G1011" s="61"/>
      <c r="H1011" s="61"/>
      <c r="I1011" s="61"/>
      <c r="J1011" s="61"/>
      <c r="K1011" s="61"/>
    </row>
    <row r="1012" ht="20.1" customHeight="1" spans="1:11">
      <c r="A1012" s="62" t="s">
        <v>4995</v>
      </c>
      <c r="B1012" s="62"/>
      <c r="C1012" s="62"/>
      <c r="D1012" s="62"/>
      <c r="E1012" s="62"/>
      <c r="F1012" s="62"/>
      <c r="G1012" s="62"/>
      <c r="H1012" s="62"/>
      <c r="I1012" s="62"/>
      <c r="J1012" s="62"/>
      <c r="K1012" s="62"/>
    </row>
    <row r="1013" ht="15" customHeight="1" spans="1:11">
      <c r="A1013" s="63" t="s">
        <v>2381</v>
      </c>
      <c r="B1013" s="63"/>
      <c r="C1013" s="63"/>
      <c r="D1013" s="64" t="s">
        <v>4</v>
      </c>
      <c r="E1013" s="64"/>
      <c r="F1013" s="64" t="s">
        <v>2297</v>
      </c>
      <c r="G1013" s="64" t="s">
        <v>2298</v>
      </c>
      <c r="H1013" s="64"/>
      <c r="I1013" s="64" t="s">
        <v>2299</v>
      </c>
      <c r="J1013" s="64"/>
      <c r="K1013" s="64" t="s">
        <v>2300</v>
      </c>
    </row>
    <row r="1014" ht="38.1" customHeight="1" spans="1:11">
      <c r="A1014" s="65" t="s">
        <v>4996</v>
      </c>
      <c r="B1014" s="66" t="s">
        <v>4997</v>
      </c>
      <c r="C1014" s="66"/>
      <c r="D1014" s="65" t="s">
        <v>14</v>
      </c>
      <c r="E1014" s="65"/>
      <c r="F1014" s="65" t="s">
        <v>2384</v>
      </c>
      <c r="G1014" s="67">
        <v>0.0203</v>
      </c>
      <c r="H1014" s="67"/>
      <c r="I1014" s="70">
        <v>68.27</v>
      </c>
      <c r="J1014" s="70"/>
      <c r="K1014" s="70">
        <f>TRUNC(TRUNC(G1014,8)*I1014,2)</f>
        <v>1.38</v>
      </c>
    </row>
    <row r="1015" ht="38.1" customHeight="1" spans="1:11">
      <c r="A1015" s="65" t="s">
        <v>4998</v>
      </c>
      <c r="B1015" s="66" t="s">
        <v>4999</v>
      </c>
      <c r="C1015" s="66"/>
      <c r="D1015" s="65" t="s">
        <v>14</v>
      </c>
      <c r="E1015" s="65"/>
      <c r="F1015" s="65" t="s">
        <v>2387</v>
      </c>
      <c r="G1015" s="67">
        <v>0.0267</v>
      </c>
      <c r="H1015" s="67"/>
      <c r="I1015" s="70">
        <v>187.4</v>
      </c>
      <c r="J1015" s="70"/>
      <c r="K1015" s="70">
        <f>TRUNC(TRUNC(G1015,8)*I1015,2)</f>
        <v>5</v>
      </c>
    </row>
    <row r="1016" ht="29.1" customHeight="1" spans="1:11">
      <c r="A1016" s="65" t="s">
        <v>2678</v>
      </c>
      <c r="B1016" s="66" t="s">
        <v>2679</v>
      </c>
      <c r="C1016" s="66"/>
      <c r="D1016" s="65" t="s">
        <v>14</v>
      </c>
      <c r="E1016" s="65"/>
      <c r="F1016" s="65" t="s">
        <v>2384</v>
      </c>
      <c r="G1016" s="67">
        <v>0.0151</v>
      </c>
      <c r="H1016" s="67"/>
      <c r="I1016" s="70">
        <v>92.8</v>
      </c>
      <c r="J1016" s="70"/>
      <c r="K1016" s="70">
        <f>TRUNC(TRUNC(G1016,8)*I1016,2)</f>
        <v>1.4</v>
      </c>
    </row>
    <row r="1017" ht="29.1" customHeight="1" spans="1:11">
      <c r="A1017" s="65" t="s">
        <v>2680</v>
      </c>
      <c r="B1017" s="66" t="s">
        <v>2681</v>
      </c>
      <c r="C1017" s="66"/>
      <c r="D1017" s="65" t="s">
        <v>14</v>
      </c>
      <c r="E1017" s="65"/>
      <c r="F1017" s="65" t="s">
        <v>2387</v>
      </c>
      <c r="G1017" s="67">
        <v>0.0083</v>
      </c>
      <c r="H1017" s="67"/>
      <c r="I1017" s="70">
        <v>213.12</v>
      </c>
      <c r="J1017" s="70"/>
      <c r="K1017" s="70">
        <f>TRUNC(TRUNC(G1017,8)*I1017,2)</f>
        <v>1.76</v>
      </c>
    </row>
    <row r="1018" ht="18" customHeight="1" spans="1:11">
      <c r="A1018" s="2"/>
      <c r="B1018" s="2"/>
      <c r="C1018" s="2"/>
      <c r="D1018" s="2"/>
      <c r="E1018" s="2"/>
      <c r="F1018" s="2"/>
      <c r="G1018" s="68" t="s">
        <v>2388</v>
      </c>
      <c r="H1018" s="68"/>
      <c r="I1018" s="68"/>
      <c r="J1018" s="68"/>
      <c r="K1018" s="71">
        <f>SUM(K1014:K1017)</f>
        <v>9.54</v>
      </c>
    </row>
    <row r="1019" ht="15" customHeight="1" spans="1:11">
      <c r="A1019" s="2"/>
      <c r="B1019" s="2"/>
      <c r="C1019" s="2"/>
      <c r="D1019" s="2"/>
      <c r="E1019" s="2"/>
      <c r="F1019" s="2"/>
      <c r="G1019" s="69" t="s">
        <v>2318</v>
      </c>
      <c r="H1019" s="69"/>
      <c r="I1019" s="69"/>
      <c r="J1019" s="69"/>
      <c r="K1019" s="72">
        <f>SUM(K1018)</f>
        <v>9.54</v>
      </c>
    </row>
    <row r="1020" ht="9.95" customHeight="1" spans="1:11">
      <c r="A1020" s="2"/>
      <c r="B1020" s="2"/>
      <c r="C1020" s="2"/>
      <c r="D1020" s="2"/>
      <c r="E1020" s="2"/>
      <c r="F1020" s="2"/>
      <c r="G1020" s="61"/>
      <c r="H1020" s="61"/>
      <c r="I1020" s="61"/>
      <c r="J1020" s="61"/>
      <c r="K1020" s="61"/>
    </row>
    <row r="1021" ht="20.1" customHeight="1" spans="1:11">
      <c r="A1021" s="62" t="s">
        <v>5000</v>
      </c>
      <c r="B1021" s="62"/>
      <c r="C1021" s="62"/>
      <c r="D1021" s="62"/>
      <c r="E1021" s="62"/>
      <c r="F1021" s="62"/>
      <c r="G1021" s="62"/>
      <c r="H1021" s="62"/>
      <c r="I1021" s="62"/>
      <c r="J1021" s="62"/>
      <c r="K1021" s="62"/>
    </row>
    <row r="1022" ht="15" customHeight="1" spans="1:11">
      <c r="A1022" s="63" t="s">
        <v>2296</v>
      </c>
      <c r="B1022" s="63"/>
      <c r="C1022" s="63"/>
      <c r="D1022" s="64" t="s">
        <v>4</v>
      </c>
      <c r="E1022" s="64"/>
      <c r="F1022" s="64" t="s">
        <v>2297</v>
      </c>
      <c r="G1022" s="64" t="s">
        <v>2298</v>
      </c>
      <c r="H1022" s="64"/>
      <c r="I1022" s="64" t="s">
        <v>2299</v>
      </c>
      <c r="J1022" s="64"/>
      <c r="K1022" s="64" t="s">
        <v>2300</v>
      </c>
    </row>
    <row r="1023" ht="21" customHeight="1" spans="1:11">
      <c r="A1023" s="65" t="s">
        <v>4705</v>
      </c>
      <c r="B1023" s="66" t="s">
        <v>4706</v>
      </c>
      <c r="C1023" s="66"/>
      <c r="D1023" s="65" t="s">
        <v>14</v>
      </c>
      <c r="E1023" s="65"/>
      <c r="F1023" s="65" t="s">
        <v>2392</v>
      </c>
      <c r="G1023" s="67">
        <v>1</v>
      </c>
      <c r="H1023" s="67"/>
      <c r="I1023" s="70">
        <v>4.56</v>
      </c>
      <c r="J1023" s="70"/>
      <c r="K1023" s="70">
        <f t="shared" ref="K1023:K1028" si="11">TRUNC(TRUNC(G1023,8)*I1023,2)</f>
        <v>4.56</v>
      </c>
    </row>
    <row r="1024" ht="21" customHeight="1" spans="1:11">
      <c r="A1024" s="65" t="s">
        <v>4722</v>
      </c>
      <c r="B1024" s="66" t="s">
        <v>4723</v>
      </c>
      <c r="C1024" s="66"/>
      <c r="D1024" s="65" t="s">
        <v>14</v>
      </c>
      <c r="E1024" s="65"/>
      <c r="F1024" s="65" t="s">
        <v>2392</v>
      </c>
      <c r="G1024" s="67">
        <v>1</v>
      </c>
      <c r="H1024" s="67"/>
      <c r="I1024" s="70">
        <v>1.43</v>
      </c>
      <c r="J1024" s="70"/>
      <c r="K1024" s="70">
        <f t="shared" si="11"/>
        <v>1.43</v>
      </c>
    </row>
    <row r="1025" ht="21" customHeight="1" spans="1:11">
      <c r="A1025" s="65" t="s">
        <v>4709</v>
      </c>
      <c r="B1025" s="66" t="s">
        <v>4710</v>
      </c>
      <c r="C1025" s="66"/>
      <c r="D1025" s="65" t="s">
        <v>14</v>
      </c>
      <c r="E1025" s="65"/>
      <c r="F1025" s="65" t="s">
        <v>2392</v>
      </c>
      <c r="G1025" s="67">
        <v>1</v>
      </c>
      <c r="H1025" s="67"/>
      <c r="I1025" s="70">
        <v>1.34</v>
      </c>
      <c r="J1025" s="70"/>
      <c r="K1025" s="70">
        <f t="shared" si="11"/>
        <v>1.34</v>
      </c>
    </row>
    <row r="1026" ht="29.1" customHeight="1" spans="1:11">
      <c r="A1026" s="65" t="s">
        <v>4724</v>
      </c>
      <c r="B1026" s="66" t="s">
        <v>4725</v>
      </c>
      <c r="C1026" s="66"/>
      <c r="D1026" s="65" t="s">
        <v>14</v>
      </c>
      <c r="E1026" s="65"/>
      <c r="F1026" s="65" t="s">
        <v>2392</v>
      </c>
      <c r="G1026" s="67">
        <v>1</v>
      </c>
      <c r="H1026" s="67"/>
      <c r="I1026" s="70">
        <v>0.49</v>
      </c>
      <c r="J1026" s="70"/>
      <c r="K1026" s="70">
        <f t="shared" si="11"/>
        <v>0.49</v>
      </c>
    </row>
    <row r="1027" ht="21" customHeight="1" spans="1:11">
      <c r="A1027" s="65" t="s">
        <v>4713</v>
      </c>
      <c r="B1027" s="66" t="s">
        <v>4714</v>
      </c>
      <c r="C1027" s="66"/>
      <c r="D1027" s="65" t="s">
        <v>14</v>
      </c>
      <c r="E1027" s="65"/>
      <c r="F1027" s="65" t="s">
        <v>2392</v>
      </c>
      <c r="G1027" s="67">
        <v>1</v>
      </c>
      <c r="H1027" s="67"/>
      <c r="I1027" s="70">
        <v>0.04</v>
      </c>
      <c r="J1027" s="70"/>
      <c r="K1027" s="70">
        <f t="shared" si="11"/>
        <v>0.04</v>
      </c>
    </row>
    <row r="1028" ht="21" customHeight="1" spans="1:11">
      <c r="A1028" s="65" t="s">
        <v>4715</v>
      </c>
      <c r="B1028" s="66" t="s">
        <v>4716</v>
      </c>
      <c r="C1028" s="66"/>
      <c r="D1028" s="65" t="s">
        <v>14</v>
      </c>
      <c r="E1028" s="65"/>
      <c r="F1028" s="65" t="s">
        <v>2392</v>
      </c>
      <c r="G1028" s="67">
        <v>1</v>
      </c>
      <c r="H1028" s="67"/>
      <c r="I1028" s="70">
        <v>0.8</v>
      </c>
      <c r="J1028" s="70"/>
      <c r="K1028" s="70">
        <f t="shared" si="11"/>
        <v>0.8</v>
      </c>
    </row>
    <row r="1029" ht="15" customHeight="1" spans="1:11">
      <c r="A1029" s="2"/>
      <c r="B1029" s="2"/>
      <c r="C1029" s="2"/>
      <c r="D1029" s="2"/>
      <c r="E1029" s="2"/>
      <c r="F1029" s="2"/>
      <c r="G1029" s="68" t="s">
        <v>2309</v>
      </c>
      <c r="H1029" s="68"/>
      <c r="I1029" s="68"/>
      <c r="J1029" s="68"/>
      <c r="K1029" s="71">
        <f>SUM(K1023:K1028)</f>
        <v>8.66</v>
      </c>
    </row>
    <row r="1030" ht="15" customHeight="1" spans="1:11">
      <c r="A1030" s="63" t="s">
        <v>2310</v>
      </c>
      <c r="B1030" s="63"/>
      <c r="C1030" s="63"/>
      <c r="D1030" s="64" t="s">
        <v>4</v>
      </c>
      <c r="E1030" s="64"/>
      <c r="F1030" s="64" t="s">
        <v>2297</v>
      </c>
      <c r="G1030" s="64" t="s">
        <v>2298</v>
      </c>
      <c r="H1030" s="64"/>
      <c r="I1030" s="64" t="s">
        <v>2299</v>
      </c>
      <c r="J1030" s="64"/>
      <c r="K1030" s="64" t="s">
        <v>2300</v>
      </c>
    </row>
    <row r="1031" ht="15" customHeight="1" spans="1:11">
      <c r="A1031" s="65" t="s">
        <v>5001</v>
      </c>
      <c r="B1031" s="66" t="s">
        <v>5002</v>
      </c>
      <c r="C1031" s="66"/>
      <c r="D1031" s="65" t="s">
        <v>14</v>
      </c>
      <c r="E1031" s="65"/>
      <c r="F1031" s="65" t="s">
        <v>2392</v>
      </c>
      <c r="G1031" s="67">
        <v>1</v>
      </c>
      <c r="H1031" s="67"/>
      <c r="I1031" s="70">
        <v>21.81</v>
      </c>
      <c r="J1031" s="70"/>
      <c r="K1031" s="70">
        <f>TRUNC(TRUNC(G1031,8)*I1031,2)</f>
        <v>21.81</v>
      </c>
    </row>
    <row r="1032" ht="15" customHeight="1" spans="1:11">
      <c r="A1032" s="2"/>
      <c r="B1032" s="2"/>
      <c r="C1032" s="2"/>
      <c r="D1032" s="2"/>
      <c r="E1032" s="2"/>
      <c r="F1032" s="2"/>
      <c r="G1032" s="68" t="s">
        <v>2313</v>
      </c>
      <c r="H1032" s="68"/>
      <c r="I1032" s="68"/>
      <c r="J1032" s="68"/>
      <c r="K1032" s="71">
        <f>SUM(K1031:K1031)</f>
        <v>21.81</v>
      </c>
    </row>
    <row r="1033" ht="15" customHeight="1" spans="1:11">
      <c r="A1033" s="63" t="s">
        <v>2314</v>
      </c>
      <c r="B1033" s="63"/>
      <c r="C1033" s="63"/>
      <c r="D1033" s="64" t="s">
        <v>4</v>
      </c>
      <c r="E1033" s="64"/>
      <c r="F1033" s="64" t="s">
        <v>2297</v>
      </c>
      <c r="G1033" s="64" t="s">
        <v>2298</v>
      </c>
      <c r="H1033" s="64"/>
      <c r="I1033" s="64" t="s">
        <v>2299</v>
      </c>
      <c r="J1033" s="64"/>
      <c r="K1033" s="64" t="s">
        <v>2300</v>
      </c>
    </row>
    <row r="1034" ht="21" customHeight="1" spans="1:11">
      <c r="A1034" s="65" t="s">
        <v>5003</v>
      </c>
      <c r="B1034" s="66" t="s">
        <v>5004</v>
      </c>
      <c r="C1034" s="66"/>
      <c r="D1034" s="65" t="s">
        <v>14</v>
      </c>
      <c r="E1034" s="65"/>
      <c r="F1034" s="65" t="s">
        <v>2392</v>
      </c>
      <c r="G1034" s="67">
        <v>1</v>
      </c>
      <c r="H1034" s="67"/>
      <c r="I1034" s="70">
        <v>0.37</v>
      </c>
      <c r="J1034" s="70"/>
      <c r="K1034" s="70">
        <f>TRUNC(TRUNC(G1034,8)*I1034,2)</f>
        <v>0.37</v>
      </c>
    </row>
    <row r="1035" ht="15" customHeight="1" spans="1:11">
      <c r="A1035" s="2"/>
      <c r="B1035" s="2"/>
      <c r="C1035" s="2"/>
      <c r="D1035" s="2"/>
      <c r="E1035" s="2"/>
      <c r="F1035" s="2"/>
      <c r="G1035" s="68" t="s">
        <v>2317</v>
      </c>
      <c r="H1035" s="68"/>
      <c r="I1035" s="68"/>
      <c r="J1035" s="68"/>
      <c r="K1035" s="71">
        <f>SUM(K1034:K1034)</f>
        <v>0.37</v>
      </c>
    </row>
    <row r="1036" ht="15" customHeight="1" spans="1:11">
      <c r="A1036" s="2"/>
      <c r="B1036" s="2"/>
      <c r="C1036" s="2"/>
      <c r="D1036" s="2"/>
      <c r="E1036" s="2"/>
      <c r="F1036" s="2"/>
      <c r="G1036" s="69" t="s">
        <v>2318</v>
      </c>
      <c r="H1036" s="69"/>
      <c r="I1036" s="69"/>
      <c r="J1036" s="69"/>
      <c r="K1036" s="72">
        <f>SUM(K1029,K1032,K1035)</f>
        <v>30.84</v>
      </c>
    </row>
    <row r="1037" ht="9.95" customHeight="1" spans="1:11">
      <c r="A1037" s="2"/>
      <c r="B1037" s="2"/>
      <c r="C1037" s="2"/>
      <c r="D1037" s="2"/>
      <c r="E1037" s="2"/>
      <c r="F1037" s="2"/>
      <c r="G1037" s="61"/>
      <c r="H1037" s="61"/>
      <c r="I1037" s="61"/>
      <c r="J1037" s="61"/>
      <c r="K1037" s="61"/>
    </row>
    <row r="1038" ht="20.1" customHeight="1" spans="1:11">
      <c r="A1038" s="62" t="s">
        <v>5005</v>
      </c>
      <c r="B1038" s="62"/>
      <c r="C1038" s="62"/>
      <c r="D1038" s="62"/>
      <c r="E1038" s="62"/>
      <c r="F1038" s="62"/>
      <c r="G1038" s="62"/>
      <c r="H1038" s="62"/>
      <c r="I1038" s="62"/>
      <c r="J1038" s="62"/>
      <c r="K1038" s="62"/>
    </row>
    <row r="1039" ht="15" customHeight="1" spans="1:11">
      <c r="A1039" s="63" t="s">
        <v>2296</v>
      </c>
      <c r="B1039" s="63"/>
      <c r="C1039" s="63"/>
      <c r="D1039" s="64" t="s">
        <v>4</v>
      </c>
      <c r="E1039" s="64"/>
      <c r="F1039" s="64" t="s">
        <v>2297</v>
      </c>
      <c r="G1039" s="64" t="s">
        <v>2298</v>
      </c>
      <c r="H1039" s="64"/>
      <c r="I1039" s="64" t="s">
        <v>2299</v>
      </c>
      <c r="J1039" s="64"/>
      <c r="K1039" s="64" t="s">
        <v>2300</v>
      </c>
    </row>
    <row r="1040" ht="21" customHeight="1" spans="1:11">
      <c r="A1040" s="65" t="s">
        <v>4705</v>
      </c>
      <c r="B1040" s="66" t="s">
        <v>4706</v>
      </c>
      <c r="C1040" s="66"/>
      <c r="D1040" s="65" t="s">
        <v>14</v>
      </c>
      <c r="E1040" s="65"/>
      <c r="F1040" s="65" t="s">
        <v>2392</v>
      </c>
      <c r="G1040" s="67">
        <v>1</v>
      </c>
      <c r="H1040" s="67"/>
      <c r="I1040" s="70">
        <v>4.56</v>
      </c>
      <c r="J1040" s="70"/>
      <c r="K1040" s="70">
        <f t="shared" ref="K1040:K1045" si="12">TRUNC(TRUNC(G1040,8)*I1040,2)</f>
        <v>4.56</v>
      </c>
    </row>
    <row r="1041" ht="21" customHeight="1" spans="1:11">
      <c r="A1041" s="65" t="s">
        <v>4722</v>
      </c>
      <c r="B1041" s="66" t="s">
        <v>4723</v>
      </c>
      <c r="C1041" s="66"/>
      <c r="D1041" s="65" t="s">
        <v>14</v>
      </c>
      <c r="E1041" s="65"/>
      <c r="F1041" s="65" t="s">
        <v>2392</v>
      </c>
      <c r="G1041" s="67">
        <v>1</v>
      </c>
      <c r="H1041" s="67"/>
      <c r="I1041" s="70">
        <v>1.43</v>
      </c>
      <c r="J1041" s="70"/>
      <c r="K1041" s="70">
        <f t="shared" si="12"/>
        <v>1.43</v>
      </c>
    </row>
    <row r="1042" ht="21" customHeight="1" spans="1:11">
      <c r="A1042" s="65" t="s">
        <v>4709</v>
      </c>
      <c r="B1042" s="66" t="s">
        <v>4710</v>
      </c>
      <c r="C1042" s="66"/>
      <c r="D1042" s="65" t="s">
        <v>14</v>
      </c>
      <c r="E1042" s="65"/>
      <c r="F1042" s="65" t="s">
        <v>2392</v>
      </c>
      <c r="G1042" s="67">
        <v>1</v>
      </c>
      <c r="H1042" s="67"/>
      <c r="I1042" s="70">
        <v>1.34</v>
      </c>
      <c r="J1042" s="70"/>
      <c r="K1042" s="70">
        <f t="shared" si="12"/>
        <v>1.34</v>
      </c>
    </row>
    <row r="1043" ht="29.1" customHeight="1" spans="1:11">
      <c r="A1043" s="65" t="s">
        <v>4724</v>
      </c>
      <c r="B1043" s="66" t="s">
        <v>4725</v>
      </c>
      <c r="C1043" s="66"/>
      <c r="D1043" s="65" t="s">
        <v>14</v>
      </c>
      <c r="E1043" s="65"/>
      <c r="F1043" s="65" t="s">
        <v>2392</v>
      </c>
      <c r="G1043" s="67">
        <v>1</v>
      </c>
      <c r="H1043" s="67"/>
      <c r="I1043" s="70">
        <v>0.49</v>
      </c>
      <c r="J1043" s="70"/>
      <c r="K1043" s="70">
        <f t="shared" si="12"/>
        <v>0.49</v>
      </c>
    </row>
    <row r="1044" ht="21" customHeight="1" spans="1:11">
      <c r="A1044" s="65" t="s">
        <v>4713</v>
      </c>
      <c r="B1044" s="66" t="s">
        <v>4714</v>
      </c>
      <c r="C1044" s="66"/>
      <c r="D1044" s="65" t="s">
        <v>14</v>
      </c>
      <c r="E1044" s="65"/>
      <c r="F1044" s="65" t="s">
        <v>2392</v>
      </c>
      <c r="G1044" s="67">
        <v>1</v>
      </c>
      <c r="H1044" s="67"/>
      <c r="I1044" s="70">
        <v>0.04</v>
      </c>
      <c r="J1044" s="70"/>
      <c r="K1044" s="70">
        <f t="shared" si="12"/>
        <v>0.04</v>
      </c>
    </row>
    <row r="1045" ht="21" customHeight="1" spans="1:11">
      <c r="A1045" s="65" t="s">
        <v>4715</v>
      </c>
      <c r="B1045" s="66" t="s">
        <v>4716</v>
      </c>
      <c r="C1045" s="66"/>
      <c r="D1045" s="65" t="s">
        <v>14</v>
      </c>
      <c r="E1045" s="65"/>
      <c r="F1045" s="65" t="s">
        <v>2392</v>
      </c>
      <c r="G1045" s="67">
        <v>1</v>
      </c>
      <c r="H1045" s="67"/>
      <c r="I1045" s="70">
        <v>0.8</v>
      </c>
      <c r="J1045" s="70"/>
      <c r="K1045" s="70">
        <f t="shared" si="12"/>
        <v>0.8</v>
      </c>
    </row>
    <row r="1046" ht="15" customHeight="1" spans="1:11">
      <c r="A1046" s="2"/>
      <c r="B1046" s="2"/>
      <c r="C1046" s="2"/>
      <c r="D1046" s="2"/>
      <c r="E1046" s="2"/>
      <c r="F1046" s="2"/>
      <c r="G1046" s="68" t="s">
        <v>2309</v>
      </c>
      <c r="H1046" s="68"/>
      <c r="I1046" s="68"/>
      <c r="J1046" s="68"/>
      <c r="K1046" s="71">
        <f>SUM(K1040:K1045)</f>
        <v>8.66</v>
      </c>
    </row>
    <row r="1047" ht="15" customHeight="1" spans="1:11">
      <c r="A1047" s="63" t="s">
        <v>2310</v>
      </c>
      <c r="B1047" s="63"/>
      <c r="C1047" s="63"/>
      <c r="D1047" s="64" t="s">
        <v>4</v>
      </c>
      <c r="E1047" s="64"/>
      <c r="F1047" s="64" t="s">
        <v>2297</v>
      </c>
      <c r="G1047" s="64" t="s">
        <v>2298</v>
      </c>
      <c r="H1047" s="64"/>
      <c r="I1047" s="64" t="s">
        <v>2299</v>
      </c>
      <c r="J1047" s="64"/>
      <c r="K1047" s="64" t="s">
        <v>2300</v>
      </c>
    </row>
    <row r="1048" ht="15" customHeight="1" spans="1:11">
      <c r="A1048" s="65" t="s">
        <v>5006</v>
      </c>
      <c r="B1048" s="66" t="s">
        <v>5007</v>
      </c>
      <c r="C1048" s="66"/>
      <c r="D1048" s="65" t="s">
        <v>14</v>
      </c>
      <c r="E1048" s="65"/>
      <c r="F1048" s="65" t="s">
        <v>2392</v>
      </c>
      <c r="G1048" s="67">
        <v>1</v>
      </c>
      <c r="H1048" s="67"/>
      <c r="I1048" s="70">
        <v>22.92</v>
      </c>
      <c r="J1048" s="70"/>
      <c r="K1048" s="70">
        <f>TRUNC(TRUNC(G1048,8)*I1048,2)</f>
        <v>22.92</v>
      </c>
    </row>
    <row r="1049" ht="15" customHeight="1" spans="1:11">
      <c r="A1049" s="2"/>
      <c r="B1049" s="2"/>
      <c r="C1049" s="2"/>
      <c r="D1049" s="2"/>
      <c r="E1049" s="2"/>
      <c r="F1049" s="2"/>
      <c r="G1049" s="68" t="s">
        <v>2313</v>
      </c>
      <c r="H1049" s="68"/>
      <c r="I1049" s="68"/>
      <c r="J1049" s="68"/>
      <c r="K1049" s="71">
        <f>SUM(K1048:K1048)</f>
        <v>22.92</v>
      </c>
    </row>
    <row r="1050" ht="15" customHeight="1" spans="1:11">
      <c r="A1050" s="63" t="s">
        <v>2314</v>
      </c>
      <c r="B1050" s="63"/>
      <c r="C1050" s="63"/>
      <c r="D1050" s="64" t="s">
        <v>4</v>
      </c>
      <c r="E1050" s="64"/>
      <c r="F1050" s="64" t="s">
        <v>2297</v>
      </c>
      <c r="G1050" s="64" t="s">
        <v>2298</v>
      </c>
      <c r="H1050" s="64"/>
      <c r="I1050" s="64" t="s">
        <v>2299</v>
      </c>
      <c r="J1050" s="64"/>
      <c r="K1050" s="64" t="s">
        <v>2300</v>
      </c>
    </row>
    <row r="1051" ht="21" customHeight="1" spans="1:11">
      <c r="A1051" s="65" t="s">
        <v>5008</v>
      </c>
      <c r="B1051" s="66" t="s">
        <v>5009</v>
      </c>
      <c r="C1051" s="66"/>
      <c r="D1051" s="65" t="s">
        <v>14</v>
      </c>
      <c r="E1051" s="65"/>
      <c r="F1051" s="65" t="s">
        <v>2392</v>
      </c>
      <c r="G1051" s="67">
        <v>1</v>
      </c>
      <c r="H1051" s="67"/>
      <c r="I1051" s="70">
        <v>0.3</v>
      </c>
      <c r="J1051" s="70"/>
      <c r="K1051" s="70">
        <f>TRUNC(TRUNC(G1051,8)*I1051,2)</f>
        <v>0.3</v>
      </c>
    </row>
    <row r="1052" ht="15" customHeight="1" spans="1:11">
      <c r="A1052" s="2"/>
      <c r="B1052" s="2"/>
      <c r="C1052" s="2"/>
      <c r="D1052" s="2"/>
      <c r="E1052" s="2"/>
      <c r="F1052" s="2"/>
      <c r="G1052" s="68" t="s">
        <v>2317</v>
      </c>
      <c r="H1052" s="68"/>
      <c r="I1052" s="68"/>
      <c r="J1052" s="68"/>
      <c r="K1052" s="71">
        <f>SUM(K1051:K1051)</f>
        <v>0.3</v>
      </c>
    </row>
    <row r="1053" ht="15" customHeight="1" spans="1:11">
      <c r="A1053" s="2"/>
      <c r="B1053" s="2"/>
      <c r="C1053" s="2"/>
      <c r="D1053" s="2"/>
      <c r="E1053" s="2"/>
      <c r="F1053" s="2"/>
      <c r="G1053" s="69" t="s">
        <v>2318</v>
      </c>
      <c r="H1053" s="69"/>
      <c r="I1053" s="69"/>
      <c r="J1053" s="69"/>
      <c r="K1053" s="72">
        <f>SUM(K1046,K1049,K1052)</f>
        <v>31.88</v>
      </c>
    </row>
    <row r="1054" ht="9.95" customHeight="1" spans="1:11">
      <c r="A1054" s="2"/>
      <c r="B1054" s="2"/>
      <c r="C1054" s="2"/>
      <c r="D1054" s="2"/>
      <c r="E1054" s="2"/>
      <c r="F1054" s="2"/>
      <c r="G1054" s="61"/>
      <c r="H1054" s="61"/>
      <c r="I1054" s="61"/>
      <c r="J1054" s="61"/>
      <c r="K1054" s="61"/>
    </row>
    <row r="1055" ht="20.1" customHeight="1" spans="1:11">
      <c r="A1055" s="62" t="s">
        <v>5010</v>
      </c>
      <c r="B1055" s="62"/>
      <c r="C1055" s="62"/>
      <c r="D1055" s="62"/>
      <c r="E1055" s="62"/>
      <c r="F1055" s="62"/>
      <c r="G1055" s="62"/>
      <c r="H1055" s="62"/>
      <c r="I1055" s="62"/>
      <c r="J1055" s="62"/>
      <c r="K1055" s="62"/>
    </row>
    <row r="1056" ht="15" customHeight="1" spans="1:11">
      <c r="A1056" s="63" t="s">
        <v>2389</v>
      </c>
      <c r="B1056" s="63"/>
      <c r="C1056" s="63"/>
      <c r="D1056" s="64" t="s">
        <v>4</v>
      </c>
      <c r="E1056" s="64"/>
      <c r="F1056" s="64" t="s">
        <v>2297</v>
      </c>
      <c r="G1056" s="64" t="s">
        <v>2298</v>
      </c>
      <c r="H1056" s="64"/>
      <c r="I1056" s="64" t="s">
        <v>2299</v>
      </c>
      <c r="J1056" s="64"/>
      <c r="K1056" s="64" t="s">
        <v>2300</v>
      </c>
    </row>
    <row r="1057" ht="15" customHeight="1" spans="1:11">
      <c r="A1057" s="65" t="s">
        <v>2630</v>
      </c>
      <c r="B1057" s="66" t="s">
        <v>2631</v>
      </c>
      <c r="C1057" s="66"/>
      <c r="D1057" s="65" t="s">
        <v>14</v>
      </c>
      <c r="E1057" s="65"/>
      <c r="F1057" s="65" t="s">
        <v>2392</v>
      </c>
      <c r="G1057" s="67">
        <v>0.1074</v>
      </c>
      <c r="H1057" s="67"/>
      <c r="I1057" s="70">
        <v>32.27</v>
      </c>
      <c r="J1057" s="70"/>
      <c r="K1057" s="70">
        <f>TRUNC(TRUNC(G1057,8)*I1057,2)</f>
        <v>3.46</v>
      </c>
    </row>
    <row r="1058" ht="15" customHeight="1" spans="1:11">
      <c r="A1058" s="65" t="s">
        <v>2395</v>
      </c>
      <c r="B1058" s="66" t="s">
        <v>2396</v>
      </c>
      <c r="C1058" s="66"/>
      <c r="D1058" s="65" t="s">
        <v>14</v>
      </c>
      <c r="E1058" s="65"/>
      <c r="F1058" s="65" t="s">
        <v>2392</v>
      </c>
      <c r="G1058" s="67">
        <v>0.0358</v>
      </c>
      <c r="H1058" s="67"/>
      <c r="I1058" s="70">
        <v>23.23</v>
      </c>
      <c r="J1058" s="70"/>
      <c r="K1058" s="70">
        <f>TRUNC(TRUNC(G1058,8)*I1058,2)</f>
        <v>0.83</v>
      </c>
    </row>
    <row r="1059" ht="18" customHeight="1" spans="1:11">
      <c r="A1059" s="2"/>
      <c r="B1059" s="2"/>
      <c r="C1059" s="2"/>
      <c r="D1059" s="2"/>
      <c r="E1059" s="2"/>
      <c r="F1059" s="2"/>
      <c r="G1059" s="68" t="s">
        <v>2393</v>
      </c>
      <c r="H1059" s="68"/>
      <c r="I1059" s="68"/>
      <c r="J1059" s="68"/>
      <c r="K1059" s="71">
        <f>SUM(K1057:K1058)</f>
        <v>4.29</v>
      </c>
    </row>
    <row r="1060" ht="15" customHeight="1" spans="1:11">
      <c r="A1060" s="63" t="s">
        <v>2314</v>
      </c>
      <c r="B1060" s="63"/>
      <c r="C1060" s="63"/>
      <c r="D1060" s="64" t="s">
        <v>4</v>
      </c>
      <c r="E1060" s="64"/>
      <c r="F1060" s="64" t="s">
        <v>2297</v>
      </c>
      <c r="G1060" s="64" t="s">
        <v>2298</v>
      </c>
      <c r="H1060" s="64"/>
      <c r="I1060" s="64" t="s">
        <v>2299</v>
      </c>
      <c r="J1060" s="64"/>
      <c r="K1060" s="64" t="s">
        <v>2300</v>
      </c>
    </row>
    <row r="1061" ht="29.1" customHeight="1" spans="1:11">
      <c r="A1061" s="65" t="s">
        <v>5011</v>
      </c>
      <c r="B1061" s="66" t="s">
        <v>5012</v>
      </c>
      <c r="C1061" s="66"/>
      <c r="D1061" s="65" t="s">
        <v>14</v>
      </c>
      <c r="E1061" s="65"/>
      <c r="F1061" s="65" t="s">
        <v>51</v>
      </c>
      <c r="G1061" s="67">
        <v>0.0015</v>
      </c>
      <c r="H1061" s="67"/>
      <c r="I1061" s="70">
        <v>5721.46</v>
      </c>
      <c r="J1061" s="70"/>
      <c r="K1061" s="70">
        <f>TRUNC(TRUNC(G1061,8)*I1061,2)</f>
        <v>8.58</v>
      </c>
    </row>
    <row r="1062" ht="15" customHeight="1" spans="1:11">
      <c r="A1062" s="2"/>
      <c r="B1062" s="2"/>
      <c r="C1062" s="2"/>
      <c r="D1062" s="2"/>
      <c r="E1062" s="2"/>
      <c r="F1062" s="2"/>
      <c r="G1062" s="68" t="s">
        <v>2317</v>
      </c>
      <c r="H1062" s="68"/>
      <c r="I1062" s="68"/>
      <c r="J1062" s="68"/>
      <c r="K1062" s="71">
        <f>SUM(K1061:K1061)</f>
        <v>8.58</v>
      </c>
    </row>
    <row r="1063" ht="15" customHeight="1" spans="1:11">
      <c r="A1063" s="2"/>
      <c r="B1063" s="2"/>
      <c r="C1063" s="2"/>
      <c r="D1063" s="2"/>
      <c r="E1063" s="2"/>
      <c r="F1063" s="2"/>
      <c r="G1063" s="69" t="s">
        <v>2318</v>
      </c>
      <c r="H1063" s="69"/>
      <c r="I1063" s="69"/>
      <c r="J1063" s="69"/>
      <c r="K1063" s="72">
        <f>SUM(K1059,K1062)</f>
        <v>12.87</v>
      </c>
    </row>
    <row r="1064" ht="9.95" customHeight="1" spans="1:11">
      <c r="A1064" s="2"/>
      <c r="B1064" s="2"/>
      <c r="C1064" s="2"/>
      <c r="D1064" s="2"/>
      <c r="E1064" s="2"/>
      <c r="F1064" s="2"/>
      <c r="G1064" s="61"/>
      <c r="H1064" s="61"/>
      <c r="I1064" s="61"/>
      <c r="J1064" s="61"/>
      <c r="K1064" s="61"/>
    </row>
    <row r="1065" ht="20.1" customHeight="1" spans="1:11">
      <c r="A1065" s="62" t="s">
        <v>5013</v>
      </c>
      <c r="B1065" s="62"/>
      <c r="C1065" s="62"/>
      <c r="D1065" s="62"/>
      <c r="E1065" s="62"/>
      <c r="F1065" s="62"/>
      <c r="G1065" s="62"/>
      <c r="H1065" s="62"/>
      <c r="I1065" s="62"/>
      <c r="J1065" s="62"/>
      <c r="K1065" s="62"/>
    </row>
    <row r="1066" ht="15" customHeight="1" spans="1:11">
      <c r="A1066" s="63" t="s">
        <v>2389</v>
      </c>
      <c r="B1066" s="63"/>
      <c r="C1066" s="63"/>
      <c r="D1066" s="64" t="s">
        <v>4</v>
      </c>
      <c r="E1066" s="64"/>
      <c r="F1066" s="64" t="s">
        <v>2297</v>
      </c>
      <c r="G1066" s="64" t="s">
        <v>2298</v>
      </c>
      <c r="H1066" s="64"/>
      <c r="I1066" s="64" t="s">
        <v>2299</v>
      </c>
      <c r="J1066" s="64"/>
      <c r="K1066" s="64" t="s">
        <v>2300</v>
      </c>
    </row>
    <row r="1067" ht="15" customHeight="1" spans="1:11">
      <c r="A1067" s="65" t="s">
        <v>2630</v>
      </c>
      <c r="B1067" s="66" t="s">
        <v>2631</v>
      </c>
      <c r="C1067" s="66"/>
      <c r="D1067" s="65" t="s">
        <v>14</v>
      </c>
      <c r="E1067" s="65"/>
      <c r="F1067" s="65" t="s">
        <v>2392</v>
      </c>
      <c r="G1067" s="67">
        <v>0.0389</v>
      </c>
      <c r="H1067" s="67"/>
      <c r="I1067" s="70">
        <v>32.27</v>
      </c>
      <c r="J1067" s="70"/>
      <c r="K1067" s="70">
        <f>TRUNC(TRUNC(G1067,8)*I1067,2)</f>
        <v>1.25</v>
      </c>
    </row>
    <row r="1068" ht="15" customHeight="1" spans="1:11">
      <c r="A1068" s="65" t="s">
        <v>2395</v>
      </c>
      <c r="B1068" s="66" t="s">
        <v>2396</v>
      </c>
      <c r="C1068" s="66"/>
      <c r="D1068" s="65" t="s">
        <v>14</v>
      </c>
      <c r="E1068" s="65"/>
      <c r="F1068" s="65" t="s">
        <v>2392</v>
      </c>
      <c r="G1068" s="67">
        <v>0.0146</v>
      </c>
      <c r="H1068" s="67"/>
      <c r="I1068" s="70">
        <v>23.23</v>
      </c>
      <c r="J1068" s="70"/>
      <c r="K1068" s="70">
        <f>TRUNC(TRUNC(G1068,8)*I1068,2)</f>
        <v>0.33</v>
      </c>
    </row>
    <row r="1069" ht="18" customHeight="1" spans="1:11">
      <c r="A1069" s="2"/>
      <c r="B1069" s="2"/>
      <c r="C1069" s="2"/>
      <c r="D1069" s="2"/>
      <c r="E1069" s="2"/>
      <c r="F1069" s="2"/>
      <c r="G1069" s="68" t="s">
        <v>2393</v>
      </c>
      <c r="H1069" s="68"/>
      <c r="I1069" s="68"/>
      <c r="J1069" s="68"/>
      <c r="K1069" s="71">
        <f>SUM(K1067:K1068)</f>
        <v>1.58</v>
      </c>
    </row>
    <row r="1070" ht="15" customHeight="1" spans="1:11">
      <c r="A1070" s="63" t="s">
        <v>2314</v>
      </c>
      <c r="B1070" s="63"/>
      <c r="C1070" s="63"/>
      <c r="D1070" s="64" t="s">
        <v>4</v>
      </c>
      <c r="E1070" s="64"/>
      <c r="F1070" s="64" t="s">
        <v>2297</v>
      </c>
      <c r="G1070" s="64" t="s">
        <v>2298</v>
      </c>
      <c r="H1070" s="64"/>
      <c r="I1070" s="64" t="s">
        <v>2299</v>
      </c>
      <c r="J1070" s="64"/>
      <c r="K1070" s="64" t="s">
        <v>2300</v>
      </c>
    </row>
    <row r="1071" ht="29.1" customHeight="1" spans="1:11">
      <c r="A1071" s="65" t="s">
        <v>5011</v>
      </c>
      <c r="B1071" s="66" t="s">
        <v>5012</v>
      </c>
      <c r="C1071" s="66"/>
      <c r="D1071" s="65" t="s">
        <v>14</v>
      </c>
      <c r="E1071" s="65"/>
      <c r="F1071" s="65" t="s">
        <v>51</v>
      </c>
      <c r="G1071" s="67">
        <v>0.0015</v>
      </c>
      <c r="H1071" s="67"/>
      <c r="I1071" s="70">
        <v>5721.46</v>
      </c>
      <c r="J1071" s="70"/>
      <c r="K1071" s="70">
        <f>TRUNC(TRUNC(G1071,8)*I1071,2)</f>
        <v>8.58</v>
      </c>
    </row>
    <row r="1072" ht="15" customHeight="1" spans="1:11">
      <c r="A1072" s="2"/>
      <c r="B1072" s="2"/>
      <c r="C1072" s="2"/>
      <c r="D1072" s="2"/>
      <c r="E1072" s="2"/>
      <c r="F1072" s="2"/>
      <c r="G1072" s="68" t="s">
        <v>2317</v>
      </c>
      <c r="H1072" s="68"/>
      <c r="I1072" s="68"/>
      <c r="J1072" s="68"/>
      <c r="K1072" s="71">
        <f>SUM(K1071:K1071)</f>
        <v>8.58</v>
      </c>
    </row>
    <row r="1073" ht="15" customHeight="1" spans="1:11">
      <c r="A1073" s="2"/>
      <c r="B1073" s="2"/>
      <c r="C1073" s="2"/>
      <c r="D1073" s="2"/>
      <c r="E1073" s="2"/>
      <c r="F1073" s="2"/>
      <c r="G1073" s="69" t="s">
        <v>2318</v>
      </c>
      <c r="H1073" s="69"/>
      <c r="I1073" s="69"/>
      <c r="J1073" s="69"/>
      <c r="K1073" s="72">
        <f>SUM(K1069,K1072)</f>
        <v>10.16</v>
      </c>
    </row>
    <row r="1074" ht="9.95" customHeight="1" spans="1:11">
      <c r="A1074" s="2"/>
      <c r="B1074" s="2"/>
      <c r="C1074" s="2"/>
      <c r="D1074" s="2"/>
      <c r="E1074" s="2"/>
      <c r="F1074" s="2"/>
      <c r="G1074" s="61"/>
      <c r="H1074" s="61"/>
      <c r="I1074" s="61"/>
      <c r="J1074" s="61"/>
      <c r="K1074" s="61"/>
    </row>
    <row r="1075" ht="20.1" customHeight="1" spans="1:11">
      <c r="A1075" s="62" t="s">
        <v>5014</v>
      </c>
      <c r="B1075" s="62"/>
      <c r="C1075" s="62"/>
      <c r="D1075" s="62"/>
      <c r="E1075" s="62"/>
      <c r="F1075" s="62"/>
      <c r="G1075" s="62"/>
      <c r="H1075" s="62"/>
      <c r="I1075" s="62"/>
      <c r="J1075" s="62"/>
      <c r="K1075" s="62"/>
    </row>
    <row r="1076" ht="15" customHeight="1" spans="1:11">
      <c r="A1076" s="63" t="s">
        <v>2389</v>
      </c>
      <c r="B1076" s="63"/>
      <c r="C1076" s="63"/>
      <c r="D1076" s="64" t="s">
        <v>4</v>
      </c>
      <c r="E1076" s="64"/>
      <c r="F1076" s="64" t="s">
        <v>2297</v>
      </c>
      <c r="G1076" s="64" t="s">
        <v>2298</v>
      </c>
      <c r="H1076" s="64"/>
      <c r="I1076" s="64" t="s">
        <v>2299</v>
      </c>
      <c r="J1076" s="64"/>
      <c r="K1076" s="64" t="s">
        <v>2300</v>
      </c>
    </row>
    <row r="1077" ht="21" customHeight="1" spans="1:11">
      <c r="A1077" s="65" t="s">
        <v>2673</v>
      </c>
      <c r="B1077" s="66" t="s">
        <v>2674</v>
      </c>
      <c r="C1077" s="66"/>
      <c r="D1077" s="65" t="s">
        <v>14</v>
      </c>
      <c r="E1077" s="65"/>
      <c r="F1077" s="65" t="s">
        <v>2392</v>
      </c>
      <c r="G1077" s="67">
        <v>0.083</v>
      </c>
      <c r="H1077" s="67"/>
      <c r="I1077" s="70">
        <v>23.37</v>
      </c>
      <c r="J1077" s="70"/>
      <c r="K1077" s="70">
        <f>TRUNC(TRUNC(G1077,8)*I1077,2)</f>
        <v>1.93</v>
      </c>
    </row>
    <row r="1078" ht="21" customHeight="1" spans="1:11">
      <c r="A1078" s="65" t="s">
        <v>2675</v>
      </c>
      <c r="B1078" s="66" t="s">
        <v>2676</v>
      </c>
      <c r="C1078" s="66"/>
      <c r="D1078" s="65" t="s">
        <v>14</v>
      </c>
      <c r="E1078" s="65"/>
      <c r="F1078" s="65" t="s">
        <v>2392</v>
      </c>
      <c r="G1078" s="67">
        <v>0.365</v>
      </c>
      <c r="H1078" s="67"/>
      <c r="I1078" s="70">
        <v>31.5</v>
      </c>
      <c r="J1078" s="70"/>
      <c r="K1078" s="70">
        <f>TRUNC(TRUNC(G1078,8)*I1078,2)</f>
        <v>11.49</v>
      </c>
    </row>
    <row r="1079" ht="18" customHeight="1" spans="1:11">
      <c r="A1079" s="2"/>
      <c r="B1079" s="2"/>
      <c r="C1079" s="2"/>
      <c r="D1079" s="2"/>
      <c r="E1079" s="2"/>
      <c r="F1079" s="2"/>
      <c r="G1079" s="68" t="s">
        <v>2393</v>
      </c>
      <c r="H1079" s="68"/>
      <c r="I1079" s="68"/>
      <c r="J1079" s="68"/>
      <c r="K1079" s="71">
        <f>SUM(K1077:K1078)</f>
        <v>13.42</v>
      </c>
    </row>
    <row r="1080" ht="15" customHeight="1" spans="1:11">
      <c r="A1080" s="63" t="s">
        <v>2314</v>
      </c>
      <c r="B1080" s="63"/>
      <c r="C1080" s="63"/>
      <c r="D1080" s="64" t="s">
        <v>4</v>
      </c>
      <c r="E1080" s="64"/>
      <c r="F1080" s="64" t="s">
        <v>2297</v>
      </c>
      <c r="G1080" s="64" t="s">
        <v>2298</v>
      </c>
      <c r="H1080" s="64"/>
      <c r="I1080" s="64" t="s">
        <v>2299</v>
      </c>
      <c r="J1080" s="64"/>
      <c r="K1080" s="64" t="s">
        <v>2300</v>
      </c>
    </row>
    <row r="1081" ht="21" customHeight="1" spans="1:11">
      <c r="A1081" s="65" t="s">
        <v>3082</v>
      </c>
      <c r="B1081" s="66" t="s">
        <v>3083</v>
      </c>
      <c r="C1081" s="66"/>
      <c r="D1081" s="65" t="s">
        <v>14</v>
      </c>
      <c r="E1081" s="65"/>
      <c r="F1081" s="65" t="s">
        <v>51</v>
      </c>
      <c r="G1081" s="67">
        <v>0.0051</v>
      </c>
      <c r="H1081" s="67"/>
      <c r="I1081" s="70">
        <v>711.11</v>
      </c>
      <c r="J1081" s="70"/>
      <c r="K1081" s="70">
        <f>TRUNC(TRUNC(G1081,8)*I1081,2)</f>
        <v>3.62</v>
      </c>
    </row>
    <row r="1082" ht="15" customHeight="1" spans="1:11">
      <c r="A1082" s="2"/>
      <c r="B1082" s="2"/>
      <c r="C1082" s="2"/>
      <c r="D1082" s="2"/>
      <c r="E1082" s="2"/>
      <c r="F1082" s="2"/>
      <c r="G1082" s="68" t="s">
        <v>2317</v>
      </c>
      <c r="H1082" s="68"/>
      <c r="I1082" s="68"/>
      <c r="J1082" s="68"/>
      <c r="K1082" s="71">
        <f>SUM(K1081:K1081)</f>
        <v>3.62</v>
      </c>
    </row>
    <row r="1083" ht="15" customHeight="1" spans="1:11">
      <c r="A1083" s="2"/>
      <c r="B1083" s="2"/>
      <c r="C1083" s="2"/>
      <c r="D1083" s="2"/>
      <c r="E1083" s="2"/>
      <c r="F1083" s="2"/>
      <c r="G1083" s="69" t="s">
        <v>2318</v>
      </c>
      <c r="H1083" s="69"/>
      <c r="I1083" s="69"/>
      <c r="J1083" s="69"/>
      <c r="K1083" s="72">
        <f>SUM(K1079,K1082)</f>
        <v>17.04</v>
      </c>
    </row>
    <row r="1084" ht="9.95" customHeight="1" spans="1:11">
      <c r="A1084" s="2"/>
      <c r="B1084" s="2"/>
      <c r="C1084" s="2"/>
      <c r="D1084" s="2"/>
      <c r="E1084" s="2"/>
      <c r="F1084" s="2"/>
      <c r="G1084" s="61"/>
      <c r="H1084" s="61"/>
      <c r="I1084" s="61"/>
      <c r="J1084" s="61"/>
      <c r="K1084" s="61"/>
    </row>
    <row r="1085" ht="20.1" customHeight="1" spans="1:11">
      <c r="A1085" s="62" t="s">
        <v>5015</v>
      </c>
      <c r="B1085" s="62"/>
      <c r="C1085" s="62"/>
      <c r="D1085" s="62"/>
      <c r="E1085" s="62"/>
      <c r="F1085" s="62"/>
      <c r="G1085" s="62"/>
      <c r="H1085" s="62"/>
      <c r="I1085" s="62"/>
      <c r="J1085" s="62"/>
      <c r="K1085" s="62"/>
    </row>
    <row r="1086" ht="15" customHeight="1" spans="1:11">
      <c r="A1086" s="63" t="s">
        <v>2413</v>
      </c>
      <c r="B1086" s="63"/>
      <c r="C1086" s="63"/>
      <c r="D1086" s="64" t="s">
        <v>4</v>
      </c>
      <c r="E1086" s="64"/>
      <c r="F1086" s="64" t="s">
        <v>2297</v>
      </c>
      <c r="G1086" s="64" t="s">
        <v>2298</v>
      </c>
      <c r="H1086" s="64"/>
      <c r="I1086" s="64" t="s">
        <v>2299</v>
      </c>
      <c r="J1086" s="64"/>
      <c r="K1086" s="64" t="s">
        <v>2300</v>
      </c>
    </row>
    <row r="1087" ht="21" customHeight="1" spans="1:11">
      <c r="A1087" s="65" t="s">
        <v>5016</v>
      </c>
      <c r="B1087" s="66" t="s">
        <v>5017</v>
      </c>
      <c r="C1087" s="66"/>
      <c r="D1087" s="65" t="s">
        <v>14</v>
      </c>
      <c r="E1087" s="65"/>
      <c r="F1087" s="65" t="s">
        <v>35</v>
      </c>
      <c r="G1087" s="67">
        <v>1</v>
      </c>
      <c r="H1087" s="67"/>
      <c r="I1087" s="70">
        <v>88.2</v>
      </c>
      <c r="J1087" s="70"/>
      <c r="K1087" s="70">
        <f>TRUNC(TRUNC(G1087,8)*I1087,2)</f>
        <v>88.2</v>
      </c>
    </row>
    <row r="1088" ht="15" customHeight="1" spans="1:11">
      <c r="A1088" s="65" t="s">
        <v>4276</v>
      </c>
      <c r="B1088" s="66" t="s">
        <v>4277</v>
      </c>
      <c r="C1088" s="66"/>
      <c r="D1088" s="65" t="s">
        <v>14</v>
      </c>
      <c r="E1088" s="65"/>
      <c r="F1088" s="65" t="s">
        <v>35</v>
      </c>
      <c r="G1088" s="67">
        <v>0.021</v>
      </c>
      <c r="H1088" s="67"/>
      <c r="I1088" s="70">
        <v>3.07</v>
      </c>
      <c r="J1088" s="70"/>
      <c r="K1088" s="70">
        <f>TRUNC(TRUNC(G1088,8)*I1088,2)</f>
        <v>0.06</v>
      </c>
    </row>
    <row r="1089" ht="15" customHeight="1" spans="1:11">
      <c r="A1089" s="2"/>
      <c r="B1089" s="2"/>
      <c r="C1089" s="2"/>
      <c r="D1089" s="2"/>
      <c r="E1089" s="2"/>
      <c r="F1089" s="2"/>
      <c r="G1089" s="68" t="s">
        <v>2424</v>
      </c>
      <c r="H1089" s="68"/>
      <c r="I1089" s="68"/>
      <c r="J1089" s="68"/>
      <c r="K1089" s="71">
        <f>SUM(K1087:K1088)</f>
        <v>88.26</v>
      </c>
    </row>
    <row r="1090" ht="15" customHeight="1" spans="1:11">
      <c r="A1090" s="63" t="s">
        <v>2389</v>
      </c>
      <c r="B1090" s="63"/>
      <c r="C1090" s="63"/>
      <c r="D1090" s="64" t="s">
        <v>4</v>
      </c>
      <c r="E1090" s="64"/>
      <c r="F1090" s="64" t="s">
        <v>2297</v>
      </c>
      <c r="G1090" s="64" t="s">
        <v>2298</v>
      </c>
      <c r="H1090" s="64"/>
      <c r="I1090" s="64" t="s">
        <v>2299</v>
      </c>
      <c r="J1090" s="64"/>
      <c r="K1090" s="64" t="s">
        <v>2300</v>
      </c>
    </row>
    <row r="1091" ht="21" customHeight="1" spans="1:11">
      <c r="A1091" s="65" t="s">
        <v>2675</v>
      </c>
      <c r="B1091" s="66" t="s">
        <v>2676</v>
      </c>
      <c r="C1091" s="66"/>
      <c r="D1091" s="65" t="s">
        <v>14</v>
      </c>
      <c r="E1091" s="65"/>
      <c r="F1091" s="65" t="s">
        <v>2392</v>
      </c>
      <c r="G1091" s="67">
        <v>0.4467</v>
      </c>
      <c r="H1091" s="67"/>
      <c r="I1091" s="70">
        <v>31.5</v>
      </c>
      <c r="J1091" s="70"/>
      <c r="K1091" s="70">
        <f>TRUNC(TRUNC(G1091,8)*I1091,2)</f>
        <v>14.07</v>
      </c>
    </row>
    <row r="1092" ht="15" customHeight="1" spans="1:11">
      <c r="A1092" s="65" t="s">
        <v>2395</v>
      </c>
      <c r="B1092" s="66" t="s">
        <v>2396</v>
      </c>
      <c r="C1092" s="66"/>
      <c r="D1092" s="65" t="s">
        <v>14</v>
      </c>
      <c r="E1092" s="65"/>
      <c r="F1092" s="65" t="s">
        <v>2392</v>
      </c>
      <c r="G1092" s="67">
        <v>0.1407</v>
      </c>
      <c r="H1092" s="67"/>
      <c r="I1092" s="70">
        <v>23.23</v>
      </c>
      <c r="J1092" s="70"/>
      <c r="K1092" s="70">
        <f>TRUNC(TRUNC(G1092,8)*I1092,2)</f>
        <v>3.26</v>
      </c>
    </row>
    <row r="1093" ht="18" customHeight="1" spans="1:11">
      <c r="A1093" s="2"/>
      <c r="B1093" s="2"/>
      <c r="C1093" s="2"/>
      <c r="D1093" s="2"/>
      <c r="E1093" s="2"/>
      <c r="F1093" s="2"/>
      <c r="G1093" s="68" t="s">
        <v>2393</v>
      </c>
      <c r="H1093" s="68"/>
      <c r="I1093" s="68"/>
      <c r="J1093" s="68"/>
      <c r="K1093" s="71">
        <f>SUM(K1091:K1092)</f>
        <v>17.33</v>
      </c>
    </row>
    <row r="1094" ht="15" customHeight="1" spans="1:11">
      <c r="A1094" s="2"/>
      <c r="B1094" s="2"/>
      <c r="C1094" s="2"/>
      <c r="D1094" s="2"/>
      <c r="E1094" s="2"/>
      <c r="F1094" s="2"/>
      <c r="G1094" s="69" t="s">
        <v>2318</v>
      </c>
      <c r="H1094" s="69"/>
      <c r="I1094" s="69"/>
      <c r="J1094" s="69"/>
      <c r="K1094" s="72">
        <f>SUM(K1089,K1093)</f>
        <v>105.59</v>
      </c>
    </row>
    <row r="1095" ht="9.95" customHeight="1" spans="1:11">
      <c r="A1095" s="2"/>
      <c r="B1095" s="2"/>
      <c r="C1095" s="2"/>
      <c r="D1095" s="2"/>
      <c r="E1095" s="2"/>
      <c r="F1095" s="2"/>
      <c r="G1095" s="61"/>
      <c r="H1095" s="61"/>
      <c r="I1095" s="61"/>
      <c r="J1095" s="61"/>
      <c r="K1095" s="61"/>
    </row>
    <row r="1096" ht="20.1" customHeight="1" spans="1:11">
      <c r="A1096" s="62" t="s">
        <v>5018</v>
      </c>
      <c r="B1096" s="62"/>
      <c r="C1096" s="62"/>
      <c r="D1096" s="62"/>
      <c r="E1096" s="62"/>
      <c r="F1096" s="62"/>
      <c r="G1096" s="62"/>
      <c r="H1096" s="62"/>
      <c r="I1096" s="62"/>
      <c r="J1096" s="62"/>
      <c r="K1096" s="62"/>
    </row>
    <row r="1097" ht="15" customHeight="1" spans="1:11">
      <c r="A1097" s="63" t="s">
        <v>2389</v>
      </c>
      <c r="B1097" s="63"/>
      <c r="C1097" s="63"/>
      <c r="D1097" s="64" t="s">
        <v>4</v>
      </c>
      <c r="E1097" s="64"/>
      <c r="F1097" s="64" t="s">
        <v>2297</v>
      </c>
      <c r="G1097" s="64" t="s">
        <v>2298</v>
      </c>
      <c r="H1097" s="64"/>
      <c r="I1097" s="64" t="s">
        <v>2299</v>
      </c>
      <c r="J1097" s="64"/>
      <c r="K1097" s="64" t="s">
        <v>2300</v>
      </c>
    </row>
    <row r="1098" ht="21" customHeight="1" spans="1:11">
      <c r="A1098" s="65" t="s">
        <v>5019</v>
      </c>
      <c r="B1098" s="66" t="s">
        <v>5020</v>
      </c>
      <c r="C1098" s="66"/>
      <c r="D1098" s="65" t="s">
        <v>14</v>
      </c>
      <c r="E1098" s="65"/>
      <c r="F1098" s="65" t="s">
        <v>2392</v>
      </c>
      <c r="G1098" s="67">
        <v>1</v>
      </c>
      <c r="H1098" s="67"/>
      <c r="I1098" s="70">
        <v>38.83</v>
      </c>
      <c r="J1098" s="70"/>
      <c r="K1098" s="70">
        <f>TRUNC(TRUNC(G1098,8)*I1098,2)</f>
        <v>38.83</v>
      </c>
    </row>
    <row r="1099" ht="18" customHeight="1" spans="1:11">
      <c r="A1099" s="2"/>
      <c r="B1099" s="2"/>
      <c r="C1099" s="2"/>
      <c r="D1099" s="2"/>
      <c r="E1099" s="2"/>
      <c r="F1099" s="2"/>
      <c r="G1099" s="68" t="s">
        <v>2393</v>
      </c>
      <c r="H1099" s="68"/>
      <c r="I1099" s="68"/>
      <c r="J1099" s="68"/>
      <c r="K1099" s="71">
        <f>SUM(K1098:K1098)</f>
        <v>38.83</v>
      </c>
    </row>
    <row r="1100" ht="15" customHeight="1" spans="1:11">
      <c r="A1100" s="63" t="s">
        <v>2314</v>
      </c>
      <c r="B1100" s="63"/>
      <c r="C1100" s="63"/>
      <c r="D1100" s="64" t="s">
        <v>4</v>
      </c>
      <c r="E1100" s="64"/>
      <c r="F1100" s="64" t="s">
        <v>2297</v>
      </c>
      <c r="G1100" s="64" t="s">
        <v>2298</v>
      </c>
      <c r="H1100" s="64"/>
      <c r="I1100" s="64" t="s">
        <v>2299</v>
      </c>
      <c r="J1100" s="64"/>
      <c r="K1100" s="64" t="s">
        <v>2300</v>
      </c>
    </row>
    <row r="1101" ht="29.1" customHeight="1" spans="1:11">
      <c r="A1101" s="65" t="s">
        <v>5021</v>
      </c>
      <c r="B1101" s="66" t="s">
        <v>5022</v>
      </c>
      <c r="C1101" s="66"/>
      <c r="D1101" s="65" t="s">
        <v>14</v>
      </c>
      <c r="E1101" s="65"/>
      <c r="F1101" s="65" t="s">
        <v>2392</v>
      </c>
      <c r="G1101" s="67">
        <v>1</v>
      </c>
      <c r="H1101" s="67"/>
      <c r="I1101" s="70">
        <v>0.82</v>
      </c>
      <c r="J1101" s="70"/>
      <c r="K1101" s="70">
        <f>TRUNC(TRUNC(G1101,8)*I1101,2)</f>
        <v>0.82</v>
      </c>
    </row>
    <row r="1102" ht="29.1" customHeight="1" spans="1:11">
      <c r="A1102" s="65" t="s">
        <v>5023</v>
      </c>
      <c r="B1102" s="66" t="s">
        <v>5024</v>
      </c>
      <c r="C1102" s="66"/>
      <c r="D1102" s="65" t="s">
        <v>14</v>
      </c>
      <c r="E1102" s="65"/>
      <c r="F1102" s="65" t="s">
        <v>2392</v>
      </c>
      <c r="G1102" s="67">
        <v>1</v>
      </c>
      <c r="H1102" s="67"/>
      <c r="I1102" s="70">
        <v>0.22</v>
      </c>
      <c r="J1102" s="70"/>
      <c r="K1102" s="70">
        <f>TRUNC(TRUNC(G1102,8)*I1102,2)</f>
        <v>0.22</v>
      </c>
    </row>
    <row r="1103" ht="15" customHeight="1" spans="1:11">
      <c r="A1103" s="2"/>
      <c r="B1103" s="2"/>
      <c r="C1103" s="2"/>
      <c r="D1103" s="2"/>
      <c r="E1103" s="2"/>
      <c r="F1103" s="2"/>
      <c r="G1103" s="68" t="s">
        <v>2317</v>
      </c>
      <c r="H1103" s="68"/>
      <c r="I1103" s="68"/>
      <c r="J1103" s="68"/>
      <c r="K1103" s="71">
        <f>SUM(K1101:K1102)</f>
        <v>1.04</v>
      </c>
    </row>
    <row r="1104" ht="15" customHeight="1" spans="1:11">
      <c r="A1104" s="2"/>
      <c r="B1104" s="2"/>
      <c r="C1104" s="2"/>
      <c r="D1104" s="2"/>
      <c r="E1104" s="2"/>
      <c r="F1104" s="2"/>
      <c r="G1104" s="69" t="s">
        <v>2318</v>
      </c>
      <c r="H1104" s="69"/>
      <c r="I1104" s="69"/>
      <c r="J1104" s="69"/>
      <c r="K1104" s="72">
        <f>SUM(K1099,K1103)</f>
        <v>39.87</v>
      </c>
    </row>
    <row r="1105" ht="9.95" customHeight="1" spans="1:11">
      <c r="A1105" s="2"/>
      <c r="B1105" s="2"/>
      <c r="C1105" s="2"/>
      <c r="D1105" s="2"/>
      <c r="E1105" s="2"/>
      <c r="F1105" s="2"/>
      <c r="G1105" s="61"/>
      <c r="H1105" s="61"/>
      <c r="I1105" s="61"/>
      <c r="J1105" s="61"/>
      <c r="K1105" s="61"/>
    </row>
    <row r="1106" ht="20.1" customHeight="1" spans="1:11">
      <c r="A1106" s="62" t="s">
        <v>5025</v>
      </c>
      <c r="B1106" s="62"/>
      <c r="C1106" s="62"/>
      <c r="D1106" s="62"/>
      <c r="E1106" s="62"/>
      <c r="F1106" s="62"/>
      <c r="G1106" s="62"/>
      <c r="H1106" s="62"/>
      <c r="I1106" s="62"/>
      <c r="J1106" s="62"/>
      <c r="K1106" s="62"/>
    </row>
    <row r="1107" ht="15" customHeight="1" spans="1:11">
      <c r="A1107" s="63" t="s">
        <v>2389</v>
      </c>
      <c r="B1107" s="63"/>
      <c r="C1107" s="63"/>
      <c r="D1107" s="64" t="s">
        <v>4</v>
      </c>
      <c r="E1107" s="64"/>
      <c r="F1107" s="64" t="s">
        <v>2297</v>
      </c>
      <c r="G1107" s="64" t="s">
        <v>2298</v>
      </c>
      <c r="H1107" s="64"/>
      <c r="I1107" s="64" t="s">
        <v>2299</v>
      </c>
      <c r="J1107" s="64"/>
      <c r="K1107" s="64" t="s">
        <v>2300</v>
      </c>
    </row>
    <row r="1108" ht="21" customHeight="1" spans="1:11">
      <c r="A1108" s="65" t="s">
        <v>5019</v>
      </c>
      <c r="B1108" s="66" t="s">
        <v>5020</v>
      </c>
      <c r="C1108" s="66"/>
      <c r="D1108" s="65" t="s">
        <v>14</v>
      </c>
      <c r="E1108" s="65"/>
      <c r="F1108" s="65" t="s">
        <v>2392</v>
      </c>
      <c r="G1108" s="67">
        <v>1</v>
      </c>
      <c r="H1108" s="67"/>
      <c r="I1108" s="70">
        <v>38.83</v>
      </c>
      <c r="J1108" s="70"/>
      <c r="K1108" s="70">
        <f>TRUNC(TRUNC(G1108,8)*I1108,2)</f>
        <v>38.83</v>
      </c>
    </row>
    <row r="1109" ht="18" customHeight="1" spans="1:11">
      <c r="A1109" s="2"/>
      <c r="B1109" s="2"/>
      <c r="C1109" s="2"/>
      <c r="D1109" s="2"/>
      <c r="E1109" s="2"/>
      <c r="F1109" s="2"/>
      <c r="G1109" s="68" t="s">
        <v>2393</v>
      </c>
      <c r="H1109" s="68"/>
      <c r="I1109" s="68"/>
      <c r="J1109" s="68"/>
      <c r="K1109" s="71">
        <f>SUM(K1108:K1108)</f>
        <v>38.83</v>
      </c>
    </row>
    <row r="1110" ht="15" customHeight="1" spans="1:11">
      <c r="A1110" s="63" t="s">
        <v>2314</v>
      </c>
      <c r="B1110" s="63"/>
      <c r="C1110" s="63"/>
      <c r="D1110" s="64" t="s">
        <v>4</v>
      </c>
      <c r="E1110" s="64"/>
      <c r="F1110" s="64" t="s">
        <v>2297</v>
      </c>
      <c r="G1110" s="64" t="s">
        <v>2298</v>
      </c>
      <c r="H1110" s="64"/>
      <c r="I1110" s="64" t="s">
        <v>2299</v>
      </c>
      <c r="J1110" s="64"/>
      <c r="K1110" s="64" t="s">
        <v>2300</v>
      </c>
    </row>
    <row r="1111" ht="29.1" customHeight="1" spans="1:11">
      <c r="A1111" s="65" t="s">
        <v>5021</v>
      </c>
      <c r="B1111" s="66" t="s">
        <v>5022</v>
      </c>
      <c r="C1111" s="66"/>
      <c r="D1111" s="65" t="s">
        <v>14</v>
      </c>
      <c r="E1111" s="65"/>
      <c r="F1111" s="65" t="s">
        <v>2392</v>
      </c>
      <c r="G1111" s="67">
        <v>1</v>
      </c>
      <c r="H1111" s="67"/>
      <c r="I1111" s="70">
        <v>0.82</v>
      </c>
      <c r="J1111" s="70"/>
      <c r="K1111" s="70">
        <f>TRUNC(TRUNC(G1111,8)*I1111,2)</f>
        <v>0.82</v>
      </c>
    </row>
    <row r="1112" ht="29.1" customHeight="1" spans="1:11">
      <c r="A1112" s="65" t="s">
        <v>5023</v>
      </c>
      <c r="B1112" s="66" t="s">
        <v>5024</v>
      </c>
      <c r="C1112" s="66"/>
      <c r="D1112" s="65" t="s">
        <v>14</v>
      </c>
      <c r="E1112" s="65"/>
      <c r="F1112" s="65" t="s">
        <v>2392</v>
      </c>
      <c r="G1112" s="67">
        <v>1</v>
      </c>
      <c r="H1112" s="67"/>
      <c r="I1112" s="70">
        <v>0.22</v>
      </c>
      <c r="J1112" s="70"/>
      <c r="K1112" s="70">
        <f>TRUNC(TRUNC(G1112,8)*I1112,2)</f>
        <v>0.22</v>
      </c>
    </row>
    <row r="1113" ht="29.1" customHeight="1" spans="1:11">
      <c r="A1113" s="65" t="s">
        <v>5026</v>
      </c>
      <c r="B1113" s="66" t="s">
        <v>5027</v>
      </c>
      <c r="C1113" s="66"/>
      <c r="D1113" s="65" t="s">
        <v>14</v>
      </c>
      <c r="E1113" s="65"/>
      <c r="F1113" s="65" t="s">
        <v>2392</v>
      </c>
      <c r="G1113" s="67">
        <v>1</v>
      </c>
      <c r="H1113" s="67"/>
      <c r="I1113" s="70">
        <v>1.03</v>
      </c>
      <c r="J1113" s="70"/>
      <c r="K1113" s="70">
        <f>TRUNC(TRUNC(G1113,8)*I1113,2)</f>
        <v>1.03</v>
      </c>
    </row>
    <row r="1114" ht="29.1" customHeight="1" spans="1:11">
      <c r="A1114" s="65" t="s">
        <v>5028</v>
      </c>
      <c r="B1114" s="66" t="s">
        <v>5029</v>
      </c>
      <c r="C1114" s="66"/>
      <c r="D1114" s="65" t="s">
        <v>14</v>
      </c>
      <c r="E1114" s="65"/>
      <c r="F1114" s="65" t="s">
        <v>2392</v>
      </c>
      <c r="G1114" s="67">
        <v>1</v>
      </c>
      <c r="H1114" s="67"/>
      <c r="I1114" s="70">
        <v>6.39</v>
      </c>
      <c r="J1114" s="70"/>
      <c r="K1114" s="70">
        <f>TRUNC(TRUNC(G1114,8)*I1114,2)</f>
        <v>6.39</v>
      </c>
    </row>
    <row r="1115" ht="15" customHeight="1" spans="1:11">
      <c r="A1115" s="2"/>
      <c r="B1115" s="2"/>
      <c r="C1115" s="2"/>
      <c r="D1115" s="2"/>
      <c r="E1115" s="2"/>
      <c r="F1115" s="2"/>
      <c r="G1115" s="68" t="s">
        <v>2317</v>
      </c>
      <c r="H1115" s="68"/>
      <c r="I1115" s="68"/>
      <c r="J1115" s="68"/>
      <c r="K1115" s="71">
        <f>SUM(K1111:K1114)</f>
        <v>8.46</v>
      </c>
    </row>
    <row r="1116" ht="15" customHeight="1" spans="1:11">
      <c r="A1116" s="2"/>
      <c r="B1116" s="2"/>
      <c r="C1116" s="2"/>
      <c r="D1116" s="2"/>
      <c r="E1116" s="2"/>
      <c r="F1116" s="2"/>
      <c r="G1116" s="69" t="s">
        <v>2318</v>
      </c>
      <c r="H1116" s="69"/>
      <c r="I1116" s="69"/>
      <c r="J1116" s="69"/>
      <c r="K1116" s="72">
        <f>SUM(K1109,K1115)</f>
        <v>47.29</v>
      </c>
    </row>
    <row r="1117" ht="9.95" customHeight="1" spans="1:11">
      <c r="A1117" s="2"/>
      <c r="B1117" s="2"/>
      <c r="C1117" s="2"/>
      <c r="D1117" s="2"/>
      <c r="E1117" s="2"/>
      <c r="F1117" s="2"/>
      <c r="G1117" s="61"/>
      <c r="H1117" s="61"/>
      <c r="I1117" s="61"/>
      <c r="J1117" s="61"/>
      <c r="K1117" s="61"/>
    </row>
    <row r="1118" ht="20.1" customHeight="1" spans="1:11">
      <c r="A1118" s="62" t="s">
        <v>5030</v>
      </c>
      <c r="B1118" s="62"/>
      <c r="C1118" s="62"/>
      <c r="D1118" s="62"/>
      <c r="E1118" s="62"/>
      <c r="F1118" s="62"/>
      <c r="G1118" s="62"/>
      <c r="H1118" s="62"/>
      <c r="I1118" s="62"/>
      <c r="J1118" s="62"/>
      <c r="K1118" s="62"/>
    </row>
    <row r="1119" ht="15" customHeight="1" spans="1:11">
      <c r="A1119" s="63" t="s">
        <v>2790</v>
      </c>
      <c r="B1119" s="63"/>
      <c r="C1119" s="63"/>
      <c r="D1119" s="64" t="s">
        <v>4</v>
      </c>
      <c r="E1119" s="64"/>
      <c r="F1119" s="64" t="s">
        <v>2297</v>
      </c>
      <c r="G1119" s="64" t="s">
        <v>2298</v>
      </c>
      <c r="H1119" s="64"/>
      <c r="I1119" s="64" t="s">
        <v>2299</v>
      </c>
      <c r="J1119" s="64"/>
      <c r="K1119" s="64" t="s">
        <v>2300</v>
      </c>
    </row>
    <row r="1120" ht="21" customHeight="1" spans="1:11">
      <c r="A1120" s="65" t="s">
        <v>5031</v>
      </c>
      <c r="B1120" s="66" t="s">
        <v>5032</v>
      </c>
      <c r="C1120" s="66"/>
      <c r="D1120" s="65" t="s">
        <v>14</v>
      </c>
      <c r="E1120" s="65"/>
      <c r="F1120" s="65" t="s">
        <v>35</v>
      </c>
      <c r="G1120" s="67">
        <v>5.33e-5</v>
      </c>
      <c r="H1120" s="67"/>
      <c r="I1120" s="70">
        <v>15517.56</v>
      </c>
      <c r="J1120" s="70"/>
      <c r="K1120" s="70">
        <f>TRUNC(TRUNC(G1120,8)*I1120,2)</f>
        <v>0.82</v>
      </c>
    </row>
    <row r="1121" ht="15" customHeight="1" spans="1:11">
      <c r="A1121" s="2"/>
      <c r="B1121" s="2"/>
      <c r="C1121" s="2"/>
      <c r="D1121" s="2"/>
      <c r="E1121" s="2"/>
      <c r="F1121" s="2"/>
      <c r="G1121" s="68" t="s">
        <v>2792</v>
      </c>
      <c r="H1121" s="68"/>
      <c r="I1121" s="68"/>
      <c r="J1121" s="68"/>
      <c r="K1121" s="71">
        <f>SUM(K1120:K1120)</f>
        <v>0.82</v>
      </c>
    </row>
    <row r="1122" ht="15" customHeight="1" spans="1:11">
      <c r="A1122" s="2"/>
      <c r="B1122" s="2"/>
      <c r="C1122" s="2"/>
      <c r="D1122" s="2"/>
      <c r="E1122" s="2"/>
      <c r="F1122" s="2"/>
      <c r="G1122" s="69" t="s">
        <v>2318</v>
      </c>
      <c r="H1122" s="69"/>
      <c r="I1122" s="69"/>
      <c r="J1122" s="69"/>
      <c r="K1122" s="72">
        <f>SUM(K1121)</f>
        <v>0.82</v>
      </c>
    </row>
    <row r="1123" ht="9.95" customHeight="1" spans="1:11">
      <c r="A1123" s="2"/>
      <c r="B1123" s="2"/>
      <c r="C1123" s="2"/>
      <c r="D1123" s="2"/>
      <c r="E1123" s="2"/>
      <c r="F1123" s="2"/>
      <c r="G1123" s="61"/>
      <c r="H1123" s="61"/>
      <c r="I1123" s="61"/>
      <c r="J1123" s="61"/>
      <c r="K1123" s="61"/>
    </row>
    <row r="1124" ht="20.1" customHeight="1" spans="1:11">
      <c r="A1124" s="62" t="s">
        <v>5033</v>
      </c>
      <c r="B1124" s="62"/>
      <c r="C1124" s="62"/>
      <c r="D1124" s="62"/>
      <c r="E1124" s="62"/>
      <c r="F1124" s="62"/>
      <c r="G1124" s="62"/>
      <c r="H1124" s="62"/>
      <c r="I1124" s="62"/>
      <c r="J1124" s="62"/>
      <c r="K1124" s="62"/>
    </row>
    <row r="1125" ht="15" customHeight="1" spans="1:11">
      <c r="A1125" s="63" t="s">
        <v>2790</v>
      </c>
      <c r="B1125" s="63"/>
      <c r="C1125" s="63"/>
      <c r="D1125" s="64" t="s">
        <v>4</v>
      </c>
      <c r="E1125" s="64"/>
      <c r="F1125" s="64" t="s">
        <v>2297</v>
      </c>
      <c r="G1125" s="64" t="s">
        <v>2298</v>
      </c>
      <c r="H1125" s="64"/>
      <c r="I1125" s="64" t="s">
        <v>2299</v>
      </c>
      <c r="J1125" s="64"/>
      <c r="K1125" s="64" t="s">
        <v>2300</v>
      </c>
    </row>
    <row r="1126" ht="21" customHeight="1" spans="1:11">
      <c r="A1126" s="65" t="s">
        <v>5031</v>
      </c>
      <c r="B1126" s="66" t="s">
        <v>5032</v>
      </c>
      <c r="C1126" s="66"/>
      <c r="D1126" s="65" t="s">
        <v>14</v>
      </c>
      <c r="E1126" s="65"/>
      <c r="F1126" s="65" t="s">
        <v>35</v>
      </c>
      <c r="G1126" s="67">
        <v>1.43e-5</v>
      </c>
      <c r="H1126" s="67"/>
      <c r="I1126" s="70">
        <v>15517.56</v>
      </c>
      <c r="J1126" s="70"/>
      <c r="K1126" s="70">
        <f>TRUNC(TRUNC(G1126,8)*I1126,2)</f>
        <v>0.22</v>
      </c>
    </row>
    <row r="1127" ht="15" customHeight="1" spans="1:11">
      <c r="A1127" s="2"/>
      <c r="B1127" s="2"/>
      <c r="C1127" s="2"/>
      <c r="D1127" s="2"/>
      <c r="E1127" s="2"/>
      <c r="F1127" s="2"/>
      <c r="G1127" s="68" t="s">
        <v>2792</v>
      </c>
      <c r="H1127" s="68"/>
      <c r="I1127" s="68"/>
      <c r="J1127" s="68"/>
      <c r="K1127" s="71">
        <f>SUM(K1126:K1126)</f>
        <v>0.22</v>
      </c>
    </row>
    <row r="1128" ht="15" customHeight="1" spans="1:11">
      <c r="A1128" s="2"/>
      <c r="B1128" s="2"/>
      <c r="C1128" s="2"/>
      <c r="D1128" s="2"/>
      <c r="E1128" s="2"/>
      <c r="F1128" s="2"/>
      <c r="G1128" s="69" t="s">
        <v>2318</v>
      </c>
      <c r="H1128" s="69"/>
      <c r="I1128" s="69"/>
      <c r="J1128" s="69"/>
      <c r="K1128" s="72">
        <f>SUM(K1127)</f>
        <v>0.22</v>
      </c>
    </row>
    <row r="1129" ht="9.95" customHeight="1" spans="1:11">
      <c r="A1129" s="2"/>
      <c r="B1129" s="2"/>
      <c r="C1129" s="2"/>
      <c r="D1129" s="2"/>
      <c r="E1129" s="2"/>
      <c r="F1129" s="2"/>
      <c r="G1129" s="61"/>
      <c r="H1129" s="61"/>
      <c r="I1129" s="61"/>
      <c r="J1129" s="61"/>
      <c r="K1129" s="61"/>
    </row>
    <row r="1130" ht="20.1" customHeight="1" spans="1:11">
      <c r="A1130" s="62" t="s">
        <v>5034</v>
      </c>
      <c r="B1130" s="62"/>
      <c r="C1130" s="62"/>
      <c r="D1130" s="62"/>
      <c r="E1130" s="62"/>
      <c r="F1130" s="62"/>
      <c r="G1130" s="62"/>
      <c r="H1130" s="62"/>
      <c r="I1130" s="62"/>
      <c r="J1130" s="62"/>
      <c r="K1130" s="62"/>
    </row>
    <row r="1131" ht="15" customHeight="1" spans="1:11">
      <c r="A1131" s="63" t="s">
        <v>2790</v>
      </c>
      <c r="B1131" s="63"/>
      <c r="C1131" s="63"/>
      <c r="D1131" s="64" t="s">
        <v>4</v>
      </c>
      <c r="E1131" s="64"/>
      <c r="F1131" s="64" t="s">
        <v>2297</v>
      </c>
      <c r="G1131" s="64" t="s">
        <v>2298</v>
      </c>
      <c r="H1131" s="64"/>
      <c r="I1131" s="64" t="s">
        <v>2299</v>
      </c>
      <c r="J1131" s="64"/>
      <c r="K1131" s="64" t="s">
        <v>2300</v>
      </c>
    </row>
    <row r="1132" ht="21" customHeight="1" spans="1:11">
      <c r="A1132" s="65" t="s">
        <v>5031</v>
      </c>
      <c r="B1132" s="66" t="s">
        <v>5032</v>
      </c>
      <c r="C1132" s="66"/>
      <c r="D1132" s="65" t="s">
        <v>14</v>
      </c>
      <c r="E1132" s="65"/>
      <c r="F1132" s="65" t="s">
        <v>35</v>
      </c>
      <c r="G1132" s="67">
        <v>6.67e-5</v>
      </c>
      <c r="H1132" s="67"/>
      <c r="I1132" s="70">
        <v>15517.56</v>
      </c>
      <c r="J1132" s="70"/>
      <c r="K1132" s="70">
        <f>TRUNC(TRUNC(G1132,8)*I1132,2)</f>
        <v>1.03</v>
      </c>
    </row>
    <row r="1133" ht="15" customHeight="1" spans="1:11">
      <c r="A1133" s="2"/>
      <c r="B1133" s="2"/>
      <c r="C1133" s="2"/>
      <c r="D1133" s="2"/>
      <c r="E1133" s="2"/>
      <c r="F1133" s="2"/>
      <c r="G1133" s="68" t="s">
        <v>2792</v>
      </c>
      <c r="H1133" s="68"/>
      <c r="I1133" s="68"/>
      <c r="J1133" s="68"/>
      <c r="K1133" s="71">
        <f>SUM(K1132:K1132)</f>
        <v>1.03</v>
      </c>
    </row>
    <row r="1134" ht="15" customHeight="1" spans="1:11">
      <c r="A1134" s="2"/>
      <c r="B1134" s="2"/>
      <c r="C1134" s="2"/>
      <c r="D1134" s="2"/>
      <c r="E1134" s="2"/>
      <c r="F1134" s="2"/>
      <c r="G1134" s="69" t="s">
        <v>2318</v>
      </c>
      <c r="H1134" s="69"/>
      <c r="I1134" s="69"/>
      <c r="J1134" s="69"/>
      <c r="K1134" s="72">
        <f>SUM(K1133)</f>
        <v>1.03</v>
      </c>
    </row>
    <row r="1135" ht="9.95" customHeight="1" spans="1:11">
      <c r="A1135" s="2"/>
      <c r="B1135" s="2"/>
      <c r="C1135" s="2"/>
      <c r="D1135" s="2"/>
      <c r="E1135" s="2"/>
      <c r="F1135" s="2"/>
      <c r="G1135" s="61"/>
      <c r="H1135" s="61"/>
      <c r="I1135" s="61"/>
      <c r="J1135" s="61"/>
      <c r="K1135" s="61"/>
    </row>
    <row r="1136" ht="20.1" customHeight="1" spans="1:11">
      <c r="A1136" s="62" t="s">
        <v>5035</v>
      </c>
      <c r="B1136" s="62"/>
      <c r="C1136" s="62"/>
      <c r="D1136" s="62"/>
      <c r="E1136" s="62"/>
      <c r="F1136" s="62"/>
      <c r="G1136" s="62"/>
      <c r="H1136" s="62"/>
      <c r="I1136" s="62"/>
      <c r="J1136" s="62"/>
      <c r="K1136" s="62"/>
    </row>
    <row r="1137" ht="15" customHeight="1" spans="1:11">
      <c r="A1137" s="63" t="s">
        <v>2413</v>
      </c>
      <c r="B1137" s="63"/>
      <c r="C1137" s="63"/>
      <c r="D1137" s="64" t="s">
        <v>4</v>
      </c>
      <c r="E1137" s="64"/>
      <c r="F1137" s="64" t="s">
        <v>2297</v>
      </c>
      <c r="G1137" s="64" t="s">
        <v>2298</v>
      </c>
      <c r="H1137" s="64"/>
      <c r="I1137" s="64" t="s">
        <v>2299</v>
      </c>
      <c r="J1137" s="64"/>
      <c r="K1137" s="64" t="s">
        <v>2300</v>
      </c>
    </row>
    <row r="1138" ht="15" customHeight="1" spans="1:11">
      <c r="A1138" s="65" t="s">
        <v>5036</v>
      </c>
      <c r="B1138" s="66" t="s">
        <v>5037</v>
      </c>
      <c r="C1138" s="66"/>
      <c r="D1138" s="65" t="s">
        <v>14</v>
      </c>
      <c r="E1138" s="65"/>
      <c r="F1138" s="65" t="s">
        <v>2732</v>
      </c>
      <c r="G1138" s="67">
        <v>1.03</v>
      </c>
      <c r="H1138" s="67"/>
      <c r="I1138" s="70">
        <v>6.21</v>
      </c>
      <c r="J1138" s="70"/>
      <c r="K1138" s="70">
        <f>TRUNC(TRUNC(G1138,8)*I1138,2)</f>
        <v>6.39</v>
      </c>
    </row>
    <row r="1139" ht="15" customHeight="1" spans="1:11">
      <c r="A1139" s="2"/>
      <c r="B1139" s="2"/>
      <c r="C1139" s="2"/>
      <c r="D1139" s="2"/>
      <c r="E1139" s="2"/>
      <c r="F1139" s="2"/>
      <c r="G1139" s="68" t="s">
        <v>2424</v>
      </c>
      <c r="H1139" s="68"/>
      <c r="I1139" s="68"/>
      <c r="J1139" s="68"/>
      <c r="K1139" s="71">
        <f>SUM(K1138:K1138)</f>
        <v>6.39</v>
      </c>
    </row>
    <row r="1140" ht="15" customHeight="1" spans="1:11">
      <c r="A1140" s="2"/>
      <c r="B1140" s="2"/>
      <c r="C1140" s="2"/>
      <c r="D1140" s="2"/>
      <c r="E1140" s="2"/>
      <c r="F1140" s="2"/>
      <c r="G1140" s="69" t="s">
        <v>2318</v>
      </c>
      <c r="H1140" s="69"/>
      <c r="I1140" s="69"/>
      <c r="J1140" s="69"/>
      <c r="K1140" s="72">
        <f>SUM(K1139)</f>
        <v>6.39</v>
      </c>
    </row>
    <row r="1141" ht="9.95" customHeight="1" spans="1:11">
      <c r="A1141" s="2"/>
      <c r="B1141" s="2"/>
      <c r="C1141" s="2"/>
      <c r="D1141" s="2"/>
      <c r="E1141" s="2"/>
      <c r="F1141" s="2"/>
      <c r="G1141" s="61"/>
      <c r="H1141" s="61"/>
      <c r="I1141" s="61"/>
      <c r="J1141" s="61"/>
      <c r="K1141" s="61"/>
    </row>
    <row r="1142" ht="20.1" customHeight="1" spans="1:11">
      <c r="A1142" s="62" t="s">
        <v>5038</v>
      </c>
      <c r="B1142" s="62"/>
      <c r="C1142" s="62"/>
      <c r="D1142" s="62"/>
      <c r="E1142" s="62"/>
      <c r="F1142" s="62"/>
      <c r="G1142" s="62"/>
      <c r="H1142" s="62"/>
      <c r="I1142" s="62"/>
      <c r="J1142" s="62"/>
      <c r="K1142" s="62"/>
    </row>
    <row r="1143" ht="15" customHeight="1" spans="1:11">
      <c r="A1143" s="63" t="s">
        <v>2314</v>
      </c>
      <c r="B1143" s="63"/>
      <c r="C1143" s="63"/>
      <c r="D1143" s="64" t="s">
        <v>4</v>
      </c>
      <c r="E1143" s="64"/>
      <c r="F1143" s="64" t="s">
        <v>2297</v>
      </c>
      <c r="G1143" s="64" t="s">
        <v>2298</v>
      </c>
      <c r="H1143" s="64"/>
      <c r="I1143" s="64" t="s">
        <v>2299</v>
      </c>
      <c r="J1143" s="64"/>
      <c r="K1143" s="64" t="s">
        <v>2300</v>
      </c>
    </row>
    <row r="1144" ht="29.1" customHeight="1" spans="1:11">
      <c r="A1144" s="65" t="s">
        <v>5039</v>
      </c>
      <c r="B1144" s="66" t="s">
        <v>5040</v>
      </c>
      <c r="C1144" s="66"/>
      <c r="D1144" s="65" t="s">
        <v>14</v>
      </c>
      <c r="E1144" s="65"/>
      <c r="F1144" s="65" t="s">
        <v>2392</v>
      </c>
      <c r="G1144" s="67">
        <v>1</v>
      </c>
      <c r="H1144" s="67"/>
      <c r="I1144" s="70">
        <v>0.66</v>
      </c>
      <c r="J1144" s="70"/>
      <c r="K1144" s="70">
        <f>TRUNC(TRUNC(G1144,8)*I1144,2)</f>
        <v>0.66</v>
      </c>
    </row>
    <row r="1145" ht="21" customHeight="1" spans="1:11">
      <c r="A1145" s="65" t="s">
        <v>5041</v>
      </c>
      <c r="B1145" s="66" t="s">
        <v>5042</v>
      </c>
      <c r="C1145" s="66"/>
      <c r="D1145" s="65" t="s">
        <v>14</v>
      </c>
      <c r="E1145" s="65"/>
      <c r="F1145" s="65" t="s">
        <v>2392</v>
      </c>
      <c r="G1145" s="67">
        <v>1</v>
      </c>
      <c r="H1145" s="67"/>
      <c r="I1145" s="70">
        <v>0.17</v>
      </c>
      <c r="J1145" s="70"/>
      <c r="K1145" s="70">
        <f>TRUNC(TRUNC(G1145,8)*I1145,2)</f>
        <v>0.17</v>
      </c>
    </row>
    <row r="1146" ht="15" customHeight="1" spans="1:11">
      <c r="A1146" s="2"/>
      <c r="B1146" s="2"/>
      <c r="C1146" s="2"/>
      <c r="D1146" s="2"/>
      <c r="E1146" s="2"/>
      <c r="F1146" s="2"/>
      <c r="G1146" s="68" t="s">
        <v>2317</v>
      </c>
      <c r="H1146" s="68"/>
      <c r="I1146" s="68"/>
      <c r="J1146" s="68"/>
      <c r="K1146" s="71">
        <f>SUM(K1144:K1145)</f>
        <v>0.83</v>
      </c>
    </row>
    <row r="1147" ht="15" customHeight="1" spans="1:11">
      <c r="A1147" s="2"/>
      <c r="B1147" s="2"/>
      <c r="C1147" s="2"/>
      <c r="D1147" s="2"/>
      <c r="E1147" s="2"/>
      <c r="F1147" s="2"/>
      <c r="G1147" s="69" t="s">
        <v>2318</v>
      </c>
      <c r="H1147" s="69"/>
      <c r="I1147" s="69"/>
      <c r="J1147" s="69"/>
      <c r="K1147" s="72">
        <f>SUM(K1146)</f>
        <v>0.83</v>
      </c>
    </row>
    <row r="1148" ht="9.95" customHeight="1" spans="1:11">
      <c r="A1148" s="2"/>
      <c r="B1148" s="2"/>
      <c r="C1148" s="2"/>
      <c r="D1148" s="2"/>
      <c r="E1148" s="2"/>
      <c r="F1148" s="2"/>
      <c r="G1148" s="61"/>
      <c r="H1148" s="61"/>
      <c r="I1148" s="61"/>
      <c r="J1148" s="61"/>
      <c r="K1148" s="61"/>
    </row>
    <row r="1149" ht="20.1" customHeight="1" spans="1:11">
      <c r="A1149" s="62" t="s">
        <v>5043</v>
      </c>
      <c r="B1149" s="62"/>
      <c r="C1149" s="62"/>
      <c r="D1149" s="62"/>
      <c r="E1149" s="62"/>
      <c r="F1149" s="62"/>
      <c r="G1149" s="62"/>
      <c r="H1149" s="62"/>
      <c r="I1149" s="62"/>
      <c r="J1149" s="62"/>
      <c r="K1149" s="62"/>
    </row>
    <row r="1150" ht="15" customHeight="1" spans="1:11">
      <c r="A1150" s="63" t="s">
        <v>2314</v>
      </c>
      <c r="B1150" s="63"/>
      <c r="C1150" s="63"/>
      <c r="D1150" s="64" t="s">
        <v>4</v>
      </c>
      <c r="E1150" s="64"/>
      <c r="F1150" s="64" t="s">
        <v>2297</v>
      </c>
      <c r="G1150" s="64" t="s">
        <v>2298</v>
      </c>
      <c r="H1150" s="64"/>
      <c r="I1150" s="64" t="s">
        <v>2299</v>
      </c>
      <c r="J1150" s="64"/>
      <c r="K1150" s="64" t="s">
        <v>2300</v>
      </c>
    </row>
    <row r="1151" ht="29.1" customHeight="1" spans="1:11">
      <c r="A1151" s="65" t="s">
        <v>5039</v>
      </c>
      <c r="B1151" s="66" t="s">
        <v>5040</v>
      </c>
      <c r="C1151" s="66"/>
      <c r="D1151" s="65" t="s">
        <v>14</v>
      </c>
      <c r="E1151" s="65"/>
      <c r="F1151" s="65" t="s">
        <v>2392</v>
      </c>
      <c r="G1151" s="67">
        <v>1</v>
      </c>
      <c r="H1151" s="67"/>
      <c r="I1151" s="70">
        <v>0.66</v>
      </c>
      <c r="J1151" s="70"/>
      <c r="K1151" s="70">
        <f>TRUNC(TRUNC(G1151,8)*I1151,2)</f>
        <v>0.66</v>
      </c>
    </row>
    <row r="1152" ht="21" customHeight="1" spans="1:11">
      <c r="A1152" s="65" t="s">
        <v>5041</v>
      </c>
      <c r="B1152" s="66" t="s">
        <v>5042</v>
      </c>
      <c r="C1152" s="66"/>
      <c r="D1152" s="65" t="s">
        <v>14</v>
      </c>
      <c r="E1152" s="65"/>
      <c r="F1152" s="65" t="s">
        <v>2392</v>
      </c>
      <c r="G1152" s="67">
        <v>1</v>
      </c>
      <c r="H1152" s="67"/>
      <c r="I1152" s="70">
        <v>0.17</v>
      </c>
      <c r="J1152" s="70"/>
      <c r="K1152" s="70">
        <f>TRUNC(TRUNC(G1152,8)*I1152,2)</f>
        <v>0.17</v>
      </c>
    </row>
    <row r="1153" ht="29.1" customHeight="1" spans="1:11">
      <c r="A1153" s="65" t="s">
        <v>5044</v>
      </c>
      <c r="B1153" s="66" t="s">
        <v>5045</v>
      </c>
      <c r="C1153" s="66"/>
      <c r="D1153" s="65" t="s">
        <v>14</v>
      </c>
      <c r="E1153" s="65"/>
      <c r="F1153" s="65" t="s">
        <v>2392</v>
      </c>
      <c r="G1153" s="67">
        <v>1</v>
      </c>
      <c r="H1153" s="67"/>
      <c r="I1153" s="70">
        <v>0.83</v>
      </c>
      <c r="J1153" s="70"/>
      <c r="K1153" s="70">
        <f>TRUNC(TRUNC(G1153,8)*I1153,2)</f>
        <v>0.83</v>
      </c>
    </row>
    <row r="1154" ht="29.1" customHeight="1" spans="1:11">
      <c r="A1154" s="65" t="s">
        <v>5046</v>
      </c>
      <c r="B1154" s="66" t="s">
        <v>5047</v>
      </c>
      <c r="C1154" s="66"/>
      <c r="D1154" s="65" t="s">
        <v>14</v>
      </c>
      <c r="E1154" s="65"/>
      <c r="F1154" s="65" t="s">
        <v>2392</v>
      </c>
      <c r="G1154" s="67">
        <v>1</v>
      </c>
      <c r="H1154" s="67"/>
      <c r="I1154" s="70">
        <v>4.84</v>
      </c>
      <c r="J1154" s="70"/>
      <c r="K1154" s="70">
        <f>TRUNC(TRUNC(G1154,8)*I1154,2)</f>
        <v>4.84</v>
      </c>
    </row>
    <row r="1155" ht="15" customHeight="1" spans="1:11">
      <c r="A1155" s="2"/>
      <c r="B1155" s="2"/>
      <c r="C1155" s="2"/>
      <c r="D1155" s="2"/>
      <c r="E1155" s="2"/>
      <c r="F1155" s="2"/>
      <c r="G1155" s="68" t="s">
        <v>2317</v>
      </c>
      <c r="H1155" s="68"/>
      <c r="I1155" s="68"/>
      <c r="J1155" s="68"/>
      <c r="K1155" s="71">
        <f>SUM(K1151:K1154)</f>
        <v>6.5</v>
      </c>
    </row>
    <row r="1156" ht="15" customHeight="1" spans="1:11">
      <c r="A1156" s="2"/>
      <c r="B1156" s="2"/>
      <c r="C1156" s="2"/>
      <c r="D1156" s="2"/>
      <c r="E1156" s="2"/>
      <c r="F1156" s="2"/>
      <c r="G1156" s="69" t="s">
        <v>2318</v>
      </c>
      <c r="H1156" s="69"/>
      <c r="I1156" s="69"/>
      <c r="J1156" s="69"/>
      <c r="K1156" s="72">
        <f>SUM(K1155)</f>
        <v>6.5</v>
      </c>
    </row>
    <row r="1157" ht="9.95" customHeight="1" spans="1:11">
      <c r="A1157" s="2"/>
      <c r="B1157" s="2"/>
      <c r="C1157" s="2"/>
      <c r="D1157" s="2"/>
      <c r="E1157" s="2"/>
      <c r="F1157" s="2"/>
      <c r="G1157" s="61"/>
      <c r="H1157" s="61"/>
      <c r="I1157" s="61"/>
      <c r="J1157" s="61"/>
      <c r="K1157" s="61"/>
    </row>
    <row r="1158" ht="20.1" customHeight="1" spans="1:11">
      <c r="A1158" s="62" t="s">
        <v>5048</v>
      </c>
      <c r="B1158" s="62"/>
      <c r="C1158" s="62"/>
      <c r="D1158" s="62"/>
      <c r="E1158" s="62"/>
      <c r="F1158" s="62"/>
      <c r="G1158" s="62"/>
      <c r="H1158" s="62"/>
      <c r="I1158" s="62"/>
      <c r="J1158" s="62"/>
      <c r="K1158" s="62"/>
    </row>
    <row r="1159" ht="15" customHeight="1" spans="1:11">
      <c r="A1159" s="63" t="s">
        <v>2790</v>
      </c>
      <c r="B1159" s="63"/>
      <c r="C1159" s="63"/>
      <c r="D1159" s="64" t="s">
        <v>4</v>
      </c>
      <c r="E1159" s="64"/>
      <c r="F1159" s="64" t="s">
        <v>2297</v>
      </c>
      <c r="G1159" s="64" t="s">
        <v>2298</v>
      </c>
      <c r="H1159" s="64"/>
      <c r="I1159" s="64" t="s">
        <v>2299</v>
      </c>
      <c r="J1159" s="64"/>
      <c r="K1159" s="64" t="s">
        <v>2300</v>
      </c>
    </row>
    <row r="1160" ht="45.95" customHeight="1" spans="1:11">
      <c r="A1160" s="65" t="s">
        <v>5049</v>
      </c>
      <c r="B1160" s="66" t="s">
        <v>5050</v>
      </c>
      <c r="C1160" s="66"/>
      <c r="D1160" s="65" t="s">
        <v>14</v>
      </c>
      <c r="E1160" s="65"/>
      <c r="F1160" s="65" t="s">
        <v>35</v>
      </c>
      <c r="G1160" s="67">
        <v>5.33e-5</v>
      </c>
      <c r="H1160" s="67"/>
      <c r="I1160" s="70">
        <v>12522.95</v>
      </c>
      <c r="J1160" s="70"/>
      <c r="K1160" s="70">
        <f>TRUNC(TRUNC(G1160,8)*I1160,2)</f>
        <v>0.66</v>
      </c>
    </row>
    <row r="1161" ht="15" customHeight="1" spans="1:11">
      <c r="A1161" s="2"/>
      <c r="B1161" s="2"/>
      <c r="C1161" s="2"/>
      <c r="D1161" s="2"/>
      <c r="E1161" s="2"/>
      <c r="F1161" s="2"/>
      <c r="G1161" s="68" t="s">
        <v>2792</v>
      </c>
      <c r="H1161" s="68"/>
      <c r="I1161" s="68"/>
      <c r="J1161" s="68"/>
      <c r="K1161" s="71">
        <f>SUM(K1160:K1160)</f>
        <v>0.66</v>
      </c>
    </row>
    <row r="1162" ht="15" customHeight="1" spans="1:11">
      <c r="A1162" s="2"/>
      <c r="B1162" s="2"/>
      <c r="C1162" s="2"/>
      <c r="D1162" s="2"/>
      <c r="E1162" s="2"/>
      <c r="F1162" s="2"/>
      <c r="G1162" s="69" t="s">
        <v>2318</v>
      </c>
      <c r="H1162" s="69"/>
      <c r="I1162" s="69"/>
      <c r="J1162" s="69"/>
      <c r="K1162" s="72">
        <f>SUM(K1161)</f>
        <v>0.66</v>
      </c>
    </row>
    <row r="1163" ht="9.95" customHeight="1" spans="1:11">
      <c r="A1163" s="2"/>
      <c r="B1163" s="2"/>
      <c r="C1163" s="2"/>
      <c r="D1163" s="2"/>
      <c r="E1163" s="2"/>
      <c r="F1163" s="2"/>
      <c r="G1163" s="61"/>
      <c r="H1163" s="61"/>
      <c r="I1163" s="61"/>
      <c r="J1163" s="61"/>
      <c r="K1163" s="61"/>
    </row>
    <row r="1164" ht="20.1" customHeight="1" spans="1:11">
      <c r="A1164" s="62" t="s">
        <v>5051</v>
      </c>
      <c r="B1164" s="62"/>
      <c r="C1164" s="62"/>
      <c r="D1164" s="62"/>
      <c r="E1164" s="62"/>
      <c r="F1164" s="62"/>
      <c r="G1164" s="62"/>
      <c r="H1164" s="62"/>
      <c r="I1164" s="62"/>
      <c r="J1164" s="62"/>
      <c r="K1164" s="62"/>
    </row>
    <row r="1165" ht="15" customHeight="1" spans="1:11">
      <c r="A1165" s="63" t="s">
        <v>2790</v>
      </c>
      <c r="B1165" s="63"/>
      <c r="C1165" s="63"/>
      <c r="D1165" s="64" t="s">
        <v>4</v>
      </c>
      <c r="E1165" s="64"/>
      <c r="F1165" s="64" t="s">
        <v>2297</v>
      </c>
      <c r="G1165" s="64" t="s">
        <v>2298</v>
      </c>
      <c r="H1165" s="64"/>
      <c r="I1165" s="64" t="s">
        <v>2299</v>
      </c>
      <c r="J1165" s="64"/>
      <c r="K1165" s="64" t="s">
        <v>2300</v>
      </c>
    </row>
    <row r="1166" ht="45.95" customHeight="1" spans="1:11">
      <c r="A1166" s="65" t="s">
        <v>5049</v>
      </c>
      <c r="B1166" s="66" t="s">
        <v>5050</v>
      </c>
      <c r="C1166" s="66"/>
      <c r="D1166" s="65" t="s">
        <v>14</v>
      </c>
      <c r="E1166" s="65"/>
      <c r="F1166" s="65" t="s">
        <v>35</v>
      </c>
      <c r="G1166" s="67">
        <v>1.43e-5</v>
      </c>
      <c r="H1166" s="67"/>
      <c r="I1166" s="70">
        <v>12522.95</v>
      </c>
      <c r="J1166" s="70"/>
      <c r="K1166" s="70">
        <f>TRUNC(TRUNC(G1166,8)*I1166,2)</f>
        <v>0.17</v>
      </c>
    </row>
    <row r="1167" ht="15" customHeight="1" spans="1:11">
      <c r="A1167" s="2"/>
      <c r="B1167" s="2"/>
      <c r="C1167" s="2"/>
      <c r="D1167" s="2"/>
      <c r="E1167" s="2"/>
      <c r="F1167" s="2"/>
      <c r="G1167" s="68" t="s">
        <v>2792</v>
      </c>
      <c r="H1167" s="68"/>
      <c r="I1167" s="68"/>
      <c r="J1167" s="68"/>
      <c r="K1167" s="71">
        <f>SUM(K1166:K1166)</f>
        <v>0.17</v>
      </c>
    </row>
    <row r="1168" ht="15" customHeight="1" spans="1:11">
      <c r="A1168" s="2"/>
      <c r="B1168" s="2"/>
      <c r="C1168" s="2"/>
      <c r="D1168" s="2"/>
      <c r="E1168" s="2"/>
      <c r="F1168" s="2"/>
      <c r="G1168" s="69" t="s">
        <v>2318</v>
      </c>
      <c r="H1168" s="69"/>
      <c r="I1168" s="69"/>
      <c r="J1168" s="69"/>
      <c r="K1168" s="72">
        <f>SUM(K1167)</f>
        <v>0.17</v>
      </c>
    </row>
    <row r="1169" ht="9.95" customHeight="1" spans="1:11">
      <c r="A1169" s="2"/>
      <c r="B1169" s="2"/>
      <c r="C1169" s="2"/>
      <c r="D1169" s="2"/>
      <c r="E1169" s="2"/>
      <c r="F1169" s="2"/>
      <c r="G1169" s="61"/>
      <c r="H1169" s="61"/>
      <c r="I1169" s="61"/>
      <c r="J1169" s="61"/>
      <c r="K1169" s="61"/>
    </row>
    <row r="1170" ht="20.1" customHeight="1" spans="1:11">
      <c r="A1170" s="62" t="s">
        <v>5052</v>
      </c>
      <c r="B1170" s="62"/>
      <c r="C1170" s="62"/>
      <c r="D1170" s="62"/>
      <c r="E1170" s="62"/>
      <c r="F1170" s="62"/>
      <c r="G1170" s="62"/>
      <c r="H1170" s="62"/>
      <c r="I1170" s="62"/>
      <c r="J1170" s="62"/>
      <c r="K1170" s="62"/>
    </row>
    <row r="1171" ht="15" customHeight="1" spans="1:11">
      <c r="A1171" s="63" t="s">
        <v>2790</v>
      </c>
      <c r="B1171" s="63"/>
      <c r="C1171" s="63"/>
      <c r="D1171" s="64" t="s">
        <v>4</v>
      </c>
      <c r="E1171" s="64"/>
      <c r="F1171" s="64" t="s">
        <v>2297</v>
      </c>
      <c r="G1171" s="64" t="s">
        <v>2298</v>
      </c>
      <c r="H1171" s="64"/>
      <c r="I1171" s="64" t="s">
        <v>2299</v>
      </c>
      <c r="J1171" s="64"/>
      <c r="K1171" s="64" t="s">
        <v>2300</v>
      </c>
    </row>
    <row r="1172" ht="45.95" customHeight="1" spans="1:11">
      <c r="A1172" s="65" t="s">
        <v>5049</v>
      </c>
      <c r="B1172" s="66" t="s">
        <v>5050</v>
      </c>
      <c r="C1172" s="66"/>
      <c r="D1172" s="65" t="s">
        <v>14</v>
      </c>
      <c r="E1172" s="65"/>
      <c r="F1172" s="65" t="s">
        <v>35</v>
      </c>
      <c r="G1172" s="67">
        <v>6.67e-5</v>
      </c>
      <c r="H1172" s="67"/>
      <c r="I1172" s="70">
        <v>12522.95</v>
      </c>
      <c r="J1172" s="70"/>
      <c r="K1172" s="70">
        <f>TRUNC(TRUNC(G1172,8)*I1172,2)</f>
        <v>0.83</v>
      </c>
    </row>
    <row r="1173" ht="15" customHeight="1" spans="1:11">
      <c r="A1173" s="2"/>
      <c r="B1173" s="2"/>
      <c r="C1173" s="2"/>
      <c r="D1173" s="2"/>
      <c r="E1173" s="2"/>
      <c r="F1173" s="2"/>
      <c r="G1173" s="68" t="s">
        <v>2792</v>
      </c>
      <c r="H1173" s="68"/>
      <c r="I1173" s="68"/>
      <c r="J1173" s="68"/>
      <c r="K1173" s="71">
        <f>SUM(K1172:K1172)</f>
        <v>0.83</v>
      </c>
    </row>
    <row r="1174" ht="15" customHeight="1" spans="1:11">
      <c r="A1174" s="2"/>
      <c r="B1174" s="2"/>
      <c r="C1174" s="2"/>
      <c r="D1174" s="2"/>
      <c r="E1174" s="2"/>
      <c r="F1174" s="2"/>
      <c r="G1174" s="69" t="s">
        <v>2318</v>
      </c>
      <c r="H1174" s="69"/>
      <c r="I1174" s="69"/>
      <c r="J1174" s="69"/>
      <c r="K1174" s="72">
        <f>SUM(K1173)</f>
        <v>0.83</v>
      </c>
    </row>
    <row r="1175" ht="9.95" customHeight="1" spans="1:11">
      <c r="A1175" s="2"/>
      <c r="B1175" s="2"/>
      <c r="C1175" s="2"/>
      <c r="D1175" s="2"/>
      <c r="E1175" s="2"/>
      <c r="F1175" s="2"/>
      <c r="G1175" s="61"/>
      <c r="H1175" s="61"/>
      <c r="I1175" s="61"/>
      <c r="J1175" s="61"/>
      <c r="K1175" s="61"/>
    </row>
    <row r="1176" ht="20.1" customHeight="1" spans="1:11">
      <c r="A1176" s="62" t="s">
        <v>5053</v>
      </c>
      <c r="B1176" s="62"/>
      <c r="C1176" s="62"/>
      <c r="D1176" s="62"/>
      <c r="E1176" s="62"/>
      <c r="F1176" s="62"/>
      <c r="G1176" s="62"/>
      <c r="H1176" s="62"/>
      <c r="I1176" s="62"/>
      <c r="J1176" s="62"/>
      <c r="K1176" s="62"/>
    </row>
    <row r="1177" ht="15" customHeight="1" spans="1:11">
      <c r="A1177" s="63" t="s">
        <v>2413</v>
      </c>
      <c r="B1177" s="63"/>
      <c r="C1177" s="63"/>
      <c r="D1177" s="64" t="s">
        <v>4</v>
      </c>
      <c r="E1177" s="64"/>
      <c r="F1177" s="64" t="s">
        <v>2297</v>
      </c>
      <c r="G1177" s="64" t="s">
        <v>2298</v>
      </c>
      <c r="H1177" s="64"/>
      <c r="I1177" s="64" t="s">
        <v>2299</v>
      </c>
      <c r="J1177" s="64"/>
      <c r="K1177" s="64" t="s">
        <v>2300</v>
      </c>
    </row>
    <row r="1178" ht="15" customHeight="1" spans="1:11">
      <c r="A1178" s="65" t="s">
        <v>5036</v>
      </c>
      <c r="B1178" s="66" t="s">
        <v>5037</v>
      </c>
      <c r="C1178" s="66"/>
      <c r="D1178" s="65" t="s">
        <v>14</v>
      </c>
      <c r="E1178" s="65"/>
      <c r="F1178" s="65" t="s">
        <v>2732</v>
      </c>
      <c r="G1178" s="67">
        <v>0.78</v>
      </c>
      <c r="H1178" s="67"/>
      <c r="I1178" s="70">
        <v>6.21</v>
      </c>
      <c r="J1178" s="70"/>
      <c r="K1178" s="70">
        <f>TRUNC(TRUNC(G1178,8)*I1178,2)</f>
        <v>4.84</v>
      </c>
    </row>
    <row r="1179" ht="15" customHeight="1" spans="1:11">
      <c r="A1179" s="2"/>
      <c r="B1179" s="2"/>
      <c r="C1179" s="2"/>
      <c r="D1179" s="2"/>
      <c r="E1179" s="2"/>
      <c r="F1179" s="2"/>
      <c r="G1179" s="68" t="s">
        <v>2424</v>
      </c>
      <c r="H1179" s="68"/>
      <c r="I1179" s="68"/>
      <c r="J1179" s="68"/>
      <c r="K1179" s="71">
        <f>SUM(K1178:K1178)</f>
        <v>4.84</v>
      </c>
    </row>
    <row r="1180" ht="15" customHeight="1" spans="1:11">
      <c r="A1180" s="2"/>
      <c r="B1180" s="2"/>
      <c r="C1180" s="2"/>
      <c r="D1180" s="2"/>
      <c r="E1180" s="2"/>
      <c r="F1180" s="2"/>
      <c r="G1180" s="69" t="s">
        <v>2318</v>
      </c>
      <c r="H1180" s="69"/>
      <c r="I1180" s="69"/>
      <c r="J1180" s="69"/>
      <c r="K1180" s="72">
        <f>SUM(K1179)</f>
        <v>4.84</v>
      </c>
    </row>
    <row r="1181" ht="9.95" customHeight="1" spans="1:11">
      <c r="A1181" s="2"/>
      <c r="B1181" s="2"/>
      <c r="C1181" s="2"/>
      <c r="D1181" s="2"/>
      <c r="E1181" s="2"/>
      <c r="F1181" s="2"/>
      <c r="G1181" s="61"/>
      <c r="H1181" s="61"/>
      <c r="I1181" s="61"/>
      <c r="J1181" s="61"/>
      <c r="K1181" s="61"/>
    </row>
    <row r="1182" ht="20.1" customHeight="1" spans="1:11">
      <c r="A1182" s="62" t="s">
        <v>5054</v>
      </c>
      <c r="B1182" s="62"/>
      <c r="C1182" s="62"/>
      <c r="D1182" s="62"/>
      <c r="E1182" s="62"/>
      <c r="F1182" s="62"/>
      <c r="G1182" s="62"/>
      <c r="H1182" s="62"/>
      <c r="I1182" s="62"/>
      <c r="J1182" s="62"/>
      <c r="K1182" s="62"/>
    </row>
    <row r="1183" ht="15" customHeight="1" spans="1:11">
      <c r="A1183" s="63" t="s">
        <v>2381</v>
      </c>
      <c r="B1183" s="63"/>
      <c r="C1183" s="63"/>
      <c r="D1183" s="64" t="s">
        <v>4</v>
      </c>
      <c r="E1183" s="64"/>
      <c r="F1183" s="64" t="s">
        <v>2297</v>
      </c>
      <c r="G1183" s="64" t="s">
        <v>2298</v>
      </c>
      <c r="H1183" s="64"/>
      <c r="I1183" s="64" t="s">
        <v>2299</v>
      </c>
      <c r="J1183" s="64"/>
      <c r="K1183" s="64" t="s">
        <v>2300</v>
      </c>
    </row>
    <row r="1184" ht="29.1" customHeight="1" spans="1:11">
      <c r="A1184" s="65" t="s">
        <v>5055</v>
      </c>
      <c r="B1184" s="66" t="s">
        <v>5056</v>
      </c>
      <c r="C1184" s="66"/>
      <c r="D1184" s="65" t="s">
        <v>14</v>
      </c>
      <c r="E1184" s="65"/>
      <c r="F1184" s="65" t="s">
        <v>2384</v>
      </c>
      <c r="G1184" s="67">
        <v>0.042</v>
      </c>
      <c r="H1184" s="67"/>
      <c r="I1184" s="70">
        <v>0.83</v>
      </c>
      <c r="J1184" s="70"/>
      <c r="K1184" s="70">
        <f>TRUNC(TRUNC(G1184,8)*I1184,2)</f>
        <v>0.03</v>
      </c>
    </row>
    <row r="1185" ht="29.1" customHeight="1" spans="1:11">
      <c r="A1185" s="65" t="s">
        <v>5057</v>
      </c>
      <c r="B1185" s="66" t="s">
        <v>5058</v>
      </c>
      <c r="C1185" s="66"/>
      <c r="D1185" s="65" t="s">
        <v>14</v>
      </c>
      <c r="E1185" s="65"/>
      <c r="F1185" s="65" t="s">
        <v>2387</v>
      </c>
      <c r="G1185" s="67">
        <v>0.025</v>
      </c>
      <c r="H1185" s="67"/>
      <c r="I1185" s="70">
        <v>6.5</v>
      </c>
      <c r="J1185" s="70"/>
      <c r="K1185" s="70">
        <f>TRUNC(TRUNC(G1185,8)*I1185,2)</f>
        <v>0.16</v>
      </c>
    </row>
    <row r="1186" ht="18" customHeight="1" spans="1:11">
      <c r="A1186" s="2"/>
      <c r="B1186" s="2"/>
      <c r="C1186" s="2"/>
      <c r="D1186" s="2"/>
      <c r="E1186" s="2"/>
      <c r="F1186" s="2"/>
      <c r="G1186" s="68" t="s">
        <v>2388</v>
      </c>
      <c r="H1186" s="68"/>
      <c r="I1186" s="68"/>
      <c r="J1186" s="68"/>
      <c r="K1186" s="71">
        <f>SUM(K1184:K1185)</f>
        <v>0.19</v>
      </c>
    </row>
    <row r="1187" ht="15" customHeight="1" spans="1:11">
      <c r="A1187" s="63" t="s">
        <v>2389</v>
      </c>
      <c r="B1187" s="63"/>
      <c r="C1187" s="63"/>
      <c r="D1187" s="64" t="s">
        <v>4</v>
      </c>
      <c r="E1187" s="64"/>
      <c r="F1187" s="64" t="s">
        <v>2297</v>
      </c>
      <c r="G1187" s="64" t="s">
        <v>2298</v>
      </c>
      <c r="H1187" s="64"/>
      <c r="I1187" s="64" t="s">
        <v>2299</v>
      </c>
      <c r="J1187" s="64"/>
      <c r="K1187" s="64" t="s">
        <v>2300</v>
      </c>
    </row>
    <row r="1188" ht="15" customHeight="1" spans="1:11">
      <c r="A1188" s="65" t="s">
        <v>2630</v>
      </c>
      <c r="B1188" s="66" t="s">
        <v>2631</v>
      </c>
      <c r="C1188" s="66"/>
      <c r="D1188" s="65" t="s">
        <v>14</v>
      </c>
      <c r="E1188" s="65"/>
      <c r="F1188" s="65" t="s">
        <v>2392</v>
      </c>
      <c r="G1188" s="67">
        <v>0.045</v>
      </c>
      <c r="H1188" s="67"/>
      <c r="I1188" s="70">
        <v>32.27</v>
      </c>
      <c r="J1188" s="70"/>
      <c r="K1188" s="70">
        <f>TRUNC(TRUNC(G1188,8)*I1188,2)</f>
        <v>1.45</v>
      </c>
    </row>
    <row r="1189" ht="15" customHeight="1" spans="1:11">
      <c r="A1189" s="65" t="s">
        <v>2395</v>
      </c>
      <c r="B1189" s="66" t="s">
        <v>2396</v>
      </c>
      <c r="C1189" s="66"/>
      <c r="D1189" s="65" t="s">
        <v>14</v>
      </c>
      <c r="E1189" s="65"/>
      <c r="F1189" s="65" t="s">
        <v>2392</v>
      </c>
      <c r="G1189" s="67">
        <v>0.089</v>
      </c>
      <c r="H1189" s="67"/>
      <c r="I1189" s="70">
        <v>23.23</v>
      </c>
      <c r="J1189" s="70"/>
      <c r="K1189" s="70">
        <f>TRUNC(TRUNC(G1189,8)*I1189,2)</f>
        <v>2.06</v>
      </c>
    </row>
    <row r="1190" ht="18" customHeight="1" spans="1:11">
      <c r="A1190" s="2"/>
      <c r="B1190" s="2"/>
      <c r="C1190" s="2"/>
      <c r="D1190" s="2"/>
      <c r="E1190" s="2"/>
      <c r="F1190" s="2"/>
      <c r="G1190" s="68" t="s">
        <v>2393</v>
      </c>
      <c r="H1190" s="68"/>
      <c r="I1190" s="68"/>
      <c r="J1190" s="68"/>
      <c r="K1190" s="71">
        <f>SUM(K1188:K1189)</f>
        <v>3.51</v>
      </c>
    </row>
    <row r="1191" ht="15" customHeight="1" spans="1:11">
      <c r="A1191" s="2"/>
      <c r="B1191" s="2"/>
      <c r="C1191" s="2"/>
      <c r="D1191" s="2"/>
      <c r="E1191" s="2"/>
      <c r="F1191" s="2"/>
      <c r="G1191" s="69" t="s">
        <v>2318</v>
      </c>
      <c r="H1191" s="69"/>
      <c r="I1191" s="69"/>
      <c r="J1191" s="69"/>
      <c r="K1191" s="72">
        <f>SUM(K1186,K1190)</f>
        <v>3.7</v>
      </c>
    </row>
    <row r="1192" ht="9.95" customHeight="1" spans="1:11">
      <c r="A1192" s="2"/>
      <c r="B1192" s="2"/>
      <c r="C1192" s="2"/>
      <c r="D1192" s="2"/>
      <c r="E1192" s="2"/>
      <c r="F1192" s="2"/>
      <c r="G1192" s="61"/>
      <c r="H1192" s="61"/>
      <c r="I1192" s="61"/>
      <c r="J1192" s="61"/>
      <c r="K1192" s="61"/>
    </row>
    <row r="1193" ht="20.1" customHeight="1" spans="1:11">
      <c r="A1193" s="62" t="s">
        <v>5059</v>
      </c>
      <c r="B1193" s="62"/>
      <c r="C1193" s="62"/>
      <c r="D1193" s="62"/>
      <c r="E1193" s="62"/>
      <c r="F1193" s="62"/>
      <c r="G1193" s="62"/>
      <c r="H1193" s="62"/>
      <c r="I1193" s="62"/>
      <c r="J1193" s="62"/>
      <c r="K1193" s="62"/>
    </row>
    <row r="1194" ht="15" customHeight="1" spans="1:11">
      <c r="A1194" s="63" t="s">
        <v>2314</v>
      </c>
      <c r="B1194" s="63"/>
      <c r="C1194" s="63"/>
      <c r="D1194" s="64" t="s">
        <v>4</v>
      </c>
      <c r="E1194" s="64"/>
      <c r="F1194" s="64" t="s">
        <v>2297</v>
      </c>
      <c r="G1194" s="64" t="s">
        <v>2298</v>
      </c>
      <c r="H1194" s="64"/>
      <c r="I1194" s="64" t="s">
        <v>2299</v>
      </c>
      <c r="J1194" s="64"/>
      <c r="K1194" s="64" t="s">
        <v>2300</v>
      </c>
    </row>
    <row r="1195" ht="29.1" customHeight="1" spans="1:11">
      <c r="A1195" s="65" t="s">
        <v>5060</v>
      </c>
      <c r="B1195" s="66" t="s">
        <v>5061</v>
      </c>
      <c r="C1195" s="66"/>
      <c r="D1195" s="65" t="s">
        <v>14</v>
      </c>
      <c r="E1195" s="65"/>
      <c r="F1195" s="65" t="s">
        <v>2392</v>
      </c>
      <c r="G1195" s="67">
        <v>1</v>
      </c>
      <c r="H1195" s="67"/>
      <c r="I1195" s="70">
        <v>6.96</v>
      </c>
      <c r="J1195" s="70"/>
      <c r="K1195" s="70">
        <f>TRUNC(TRUNC(G1195,8)*I1195,2)</f>
        <v>6.96</v>
      </c>
    </row>
    <row r="1196" ht="29.1" customHeight="1" spans="1:11">
      <c r="A1196" s="65" t="s">
        <v>5062</v>
      </c>
      <c r="B1196" s="66" t="s">
        <v>5063</v>
      </c>
      <c r="C1196" s="66"/>
      <c r="D1196" s="65" t="s">
        <v>14</v>
      </c>
      <c r="E1196" s="65"/>
      <c r="F1196" s="65" t="s">
        <v>2392</v>
      </c>
      <c r="G1196" s="67">
        <v>1</v>
      </c>
      <c r="H1196" s="67"/>
      <c r="I1196" s="70">
        <v>1.86</v>
      </c>
      <c r="J1196" s="70"/>
      <c r="K1196" s="70">
        <f>TRUNC(TRUNC(G1196,8)*I1196,2)</f>
        <v>1.86</v>
      </c>
    </row>
    <row r="1197" ht="15" customHeight="1" spans="1:11">
      <c r="A1197" s="2"/>
      <c r="B1197" s="2"/>
      <c r="C1197" s="2"/>
      <c r="D1197" s="2"/>
      <c r="E1197" s="2"/>
      <c r="F1197" s="2"/>
      <c r="G1197" s="68" t="s">
        <v>2317</v>
      </c>
      <c r="H1197" s="68"/>
      <c r="I1197" s="68"/>
      <c r="J1197" s="68"/>
      <c r="K1197" s="71">
        <f>SUM(K1195:K1196)</f>
        <v>8.82</v>
      </c>
    </row>
    <row r="1198" ht="15" customHeight="1" spans="1:11">
      <c r="A1198" s="2"/>
      <c r="B1198" s="2"/>
      <c r="C1198" s="2"/>
      <c r="D1198" s="2"/>
      <c r="E1198" s="2"/>
      <c r="F1198" s="2"/>
      <c r="G1198" s="69" t="s">
        <v>2318</v>
      </c>
      <c r="H1198" s="69"/>
      <c r="I1198" s="69"/>
      <c r="J1198" s="69"/>
      <c r="K1198" s="72">
        <f>SUM(K1197)</f>
        <v>8.82</v>
      </c>
    </row>
    <row r="1199" ht="9.95" customHeight="1" spans="1:11">
      <c r="A1199" s="2"/>
      <c r="B1199" s="2"/>
      <c r="C1199" s="2"/>
      <c r="D1199" s="2"/>
      <c r="E1199" s="2"/>
      <c r="F1199" s="2"/>
      <c r="G1199" s="61"/>
      <c r="H1199" s="61"/>
      <c r="I1199" s="61"/>
      <c r="J1199" s="61"/>
      <c r="K1199" s="61"/>
    </row>
    <row r="1200" ht="20.1" customHeight="1" spans="1:11">
      <c r="A1200" s="62" t="s">
        <v>5064</v>
      </c>
      <c r="B1200" s="62"/>
      <c r="C1200" s="62"/>
      <c r="D1200" s="62"/>
      <c r="E1200" s="62"/>
      <c r="F1200" s="62"/>
      <c r="G1200" s="62"/>
      <c r="H1200" s="62"/>
      <c r="I1200" s="62"/>
      <c r="J1200" s="62"/>
      <c r="K1200" s="62"/>
    </row>
    <row r="1201" ht="15" customHeight="1" spans="1:11">
      <c r="A1201" s="63" t="s">
        <v>2314</v>
      </c>
      <c r="B1201" s="63"/>
      <c r="C1201" s="63"/>
      <c r="D1201" s="64" t="s">
        <v>4</v>
      </c>
      <c r="E1201" s="64"/>
      <c r="F1201" s="64" t="s">
        <v>2297</v>
      </c>
      <c r="G1201" s="64" t="s">
        <v>2298</v>
      </c>
      <c r="H1201" s="64"/>
      <c r="I1201" s="64" t="s">
        <v>2299</v>
      </c>
      <c r="J1201" s="64"/>
      <c r="K1201" s="64" t="s">
        <v>2300</v>
      </c>
    </row>
    <row r="1202" ht="29.1" customHeight="1" spans="1:11">
      <c r="A1202" s="65" t="s">
        <v>5060</v>
      </c>
      <c r="B1202" s="66" t="s">
        <v>5061</v>
      </c>
      <c r="C1202" s="66"/>
      <c r="D1202" s="65" t="s">
        <v>14</v>
      </c>
      <c r="E1202" s="65"/>
      <c r="F1202" s="65" t="s">
        <v>2392</v>
      </c>
      <c r="G1202" s="67">
        <v>1</v>
      </c>
      <c r="H1202" s="67"/>
      <c r="I1202" s="70">
        <v>6.96</v>
      </c>
      <c r="J1202" s="70"/>
      <c r="K1202" s="70">
        <f>TRUNC(TRUNC(G1202,8)*I1202,2)</f>
        <v>6.96</v>
      </c>
    </row>
    <row r="1203" ht="29.1" customHeight="1" spans="1:11">
      <c r="A1203" s="65" t="s">
        <v>5062</v>
      </c>
      <c r="B1203" s="66" t="s">
        <v>5063</v>
      </c>
      <c r="C1203" s="66"/>
      <c r="D1203" s="65" t="s">
        <v>14</v>
      </c>
      <c r="E1203" s="65"/>
      <c r="F1203" s="65" t="s">
        <v>2392</v>
      </c>
      <c r="G1203" s="67">
        <v>1</v>
      </c>
      <c r="H1203" s="67"/>
      <c r="I1203" s="70">
        <v>1.86</v>
      </c>
      <c r="J1203" s="70"/>
      <c r="K1203" s="70">
        <f>TRUNC(TRUNC(G1203,8)*I1203,2)</f>
        <v>1.86</v>
      </c>
    </row>
    <row r="1204" ht="29.1" customHeight="1" spans="1:11">
      <c r="A1204" s="65" t="s">
        <v>5065</v>
      </c>
      <c r="B1204" s="66" t="s">
        <v>5066</v>
      </c>
      <c r="C1204" s="66"/>
      <c r="D1204" s="65" t="s">
        <v>14</v>
      </c>
      <c r="E1204" s="65"/>
      <c r="F1204" s="65" t="s">
        <v>2392</v>
      </c>
      <c r="G1204" s="67">
        <v>1</v>
      </c>
      <c r="H1204" s="67"/>
      <c r="I1204" s="70">
        <v>8.71</v>
      </c>
      <c r="J1204" s="70"/>
      <c r="K1204" s="70">
        <f>TRUNC(TRUNC(G1204,8)*I1204,2)</f>
        <v>8.71</v>
      </c>
    </row>
    <row r="1205" ht="29.1" customHeight="1" spans="1:11">
      <c r="A1205" s="65" t="s">
        <v>5067</v>
      </c>
      <c r="B1205" s="66" t="s">
        <v>5068</v>
      </c>
      <c r="C1205" s="66"/>
      <c r="D1205" s="65" t="s">
        <v>14</v>
      </c>
      <c r="E1205" s="65"/>
      <c r="F1205" s="65" t="s">
        <v>2392</v>
      </c>
      <c r="G1205" s="67">
        <v>1</v>
      </c>
      <c r="H1205" s="67"/>
      <c r="I1205" s="70">
        <v>14.75</v>
      </c>
      <c r="J1205" s="70"/>
      <c r="K1205" s="70">
        <f>TRUNC(TRUNC(G1205,8)*I1205,2)</f>
        <v>14.75</v>
      </c>
    </row>
    <row r="1206" ht="15" customHeight="1" spans="1:11">
      <c r="A1206" s="2"/>
      <c r="B1206" s="2"/>
      <c r="C1206" s="2"/>
      <c r="D1206" s="2"/>
      <c r="E1206" s="2"/>
      <c r="F1206" s="2"/>
      <c r="G1206" s="68" t="s">
        <v>2317</v>
      </c>
      <c r="H1206" s="68"/>
      <c r="I1206" s="68"/>
      <c r="J1206" s="68"/>
      <c r="K1206" s="71">
        <f>SUM(K1202:K1205)</f>
        <v>32.28</v>
      </c>
    </row>
    <row r="1207" ht="15" customHeight="1" spans="1:11">
      <c r="A1207" s="2"/>
      <c r="B1207" s="2"/>
      <c r="C1207" s="2"/>
      <c r="D1207" s="2"/>
      <c r="E1207" s="2"/>
      <c r="F1207" s="2"/>
      <c r="G1207" s="69" t="s">
        <v>2318</v>
      </c>
      <c r="H1207" s="69"/>
      <c r="I1207" s="69"/>
      <c r="J1207" s="69"/>
      <c r="K1207" s="72">
        <f>SUM(K1206)</f>
        <v>32.28</v>
      </c>
    </row>
    <row r="1208" ht="9.95" customHeight="1" spans="1:11">
      <c r="A1208" s="2"/>
      <c r="B1208" s="2"/>
      <c r="C1208" s="2"/>
      <c r="D1208" s="2"/>
      <c r="E1208" s="2"/>
      <c r="F1208" s="2"/>
      <c r="G1208" s="61"/>
      <c r="H1208" s="61"/>
      <c r="I1208" s="61"/>
      <c r="J1208" s="61"/>
      <c r="K1208" s="61"/>
    </row>
    <row r="1209" ht="20.1" customHeight="1" spans="1:11">
      <c r="A1209" s="62" t="s">
        <v>5069</v>
      </c>
      <c r="B1209" s="62"/>
      <c r="C1209" s="62"/>
      <c r="D1209" s="62"/>
      <c r="E1209" s="62"/>
      <c r="F1209" s="62"/>
      <c r="G1209" s="62"/>
      <c r="H1209" s="62"/>
      <c r="I1209" s="62"/>
      <c r="J1209" s="62"/>
      <c r="K1209" s="62"/>
    </row>
    <row r="1210" ht="15" customHeight="1" spans="1:11">
      <c r="A1210" s="63" t="s">
        <v>2790</v>
      </c>
      <c r="B1210" s="63"/>
      <c r="C1210" s="63"/>
      <c r="D1210" s="64" t="s">
        <v>4</v>
      </c>
      <c r="E1210" s="64"/>
      <c r="F1210" s="64" t="s">
        <v>2297</v>
      </c>
      <c r="G1210" s="64" t="s">
        <v>2298</v>
      </c>
      <c r="H1210" s="64"/>
      <c r="I1210" s="64" t="s">
        <v>2299</v>
      </c>
      <c r="J1210" s="64"/>
      <c r="K1210" s="64" t="s">
        <v>2300</v>
      </c>
    </row>
    <row r="1211" ht="29.1" customHeight="1" spans="1:11">
      <c r="A1211" s="65" t="s">
        <v>5070</v>
      </c>
      <c r="B1211" s="66" t="s">
        <v>5071</v>
      </c>
      <c r="C1211" s="66"/>
      <c r="D1211" s="65" t="s">
        <v>14</v>
      </c>
      <c r="E1211" s="65"/>
      <c r="F1211" s="65" t="s">
        <v>35</v>
      </c>
      <c r="G1211" s="67">
        <v>5.33e-5</v>
      </c>
      <c r="H1211" s="67"/>
      <c r="I1211" s="70">
        <v>130681.36</v>
      </c>
      <c r="J1211" s="70"/>
      <c r="K1211" s="70">
        <f>TRUNC(TRUNC(G1211,8)*I1211,2)</f>
        <v>6.96</v>
      </c>
    </row>
    <row r="1212" ht="15" customHeight="1" spans="1:11">
      <c r="A1212" s="2"/>
      <c r="B1212" s="2"/>
      <c r="C1212" s="2"/>
      <c r="D1212" s="2"/>
      <c r="E1212" s="2"/>
      <c r="F1212" s="2"/>
      <c r="G1212" s="68" t="s">
        <v>2792</v>
      </c>
      <c r="H1212" s="68"/>
      <c r="I1212" s="68"/>
      <c r="J1212" s="68"/>
      <c r="K1212" s="71">
        <f>SUM(K1211:K1211)</f>
        <v>6.96</v>
      </c>
    </row>
    <row r="1213" ht="15" customHeight="1" spans="1:11">
      <c r="A1213" s="2"/>
      <c r="B1213" s="2"/>
      <c r="C1213" s="2"/>
      <c r="D1213" s="2"/>
      <c r="E1213" s="2"/>
      <c r="F1213" s="2"/>
      <c r="G1213" s="69" t="s">
        <v>2318</v>
      </c>
      <c r="H1213" s="69"/>
      <c r="I1213" s="69"/>
      <c r="J1213" s="69"/>
      <c r="K1213" s="72">
        <f>SUM(K1212)</f>
        <v>6.96</v>
      </c>
    </row>
    <row r="1214" ht="9.95" customHeight="1" spans="1:11">
      <c r="A1214" s="2"/>
      <c r="B1214" s="2"/>
      <c r="C1214" s="2"/>
      <c r="D1214" s="2"/>
      <c r="E1214" s="2"/>
      <c r="F1214" s="2"/>
      <c r="G1214" s="61"/>
      <c r="H1214" s="61"/>
      <c r="I1214" s="61"/>
      <c r="J1214" s="61"/>
      <c r="K1214" s="61"/>
    </row>
    <row r="1215" ht="20.1" customHeight="1" spans="1:11">
      <c r="A1215" s="62" t="s">
        <v>5072</v>
      </c>
      <c r="B1215" s="62"/>
      <c r="C1215" s="62"/>
      <c r="D1215" s="62"/>
      <c r="E1215" s="62"/>
      <c r="F1215" s="62"/>
      <c r="G1215" s="62"/>
      <c r="H1215" s="62"/>
      <c r="I1215" s="62"/>
      <c r="J1215" s="62"/>
      <c r="K1215" s="62"/>
    </row>
    <row r="1216" ht="15" customHeight="1" spans="1:11">
      <c r="A1216" s="63" t="s">
        <v>2790</v>
      </c>
      <c r="B1216" s="63"/>
      <c r="C1216" s="63"/>
      <c r="D1216" s="64" t="s">
        <v>4</v>
      </c>
      <c r="E1216" s="64"/>
      <c r="F1216" s="64" t="s">
        <v>2297</v>
      </c>
      <c r="G1216" s="64" t="s">
        <v>2298</v>
      </c>
      <c r="H1216" s="64"/>
      <c r="I1216" s="64" t="s">
        <v>2299</v>
      </c>
      <c r="J1216" s="64"/>
      <c r="K1216" s="64" t="s">
        <v>2300</v>
      </c>
    </row>
    <row r="1217" ht="29.1" customHeight="1" spans="1:11">
      <c r="A1217" s="65" t="s">
        <v>5070</v>
      </c>
      <c r="B1217" s="66" t="s">
        <v>5071</v>
      </c>
      <c r="C1217" s="66"/>
      <c r="D1217" s="65" t="s">
        <v>14</v>
      </c>
      <c r="E1217" s="65"/>
      <c r="F1217" s="65" t="s">
        <v>35</v>
      </c>
      <c r="G1217" s="67">
        <v>1.43e-5</v>
      </c>
      <c r="H1217" s="67"/>
      <c r="I1217" s="70">
        <v>130681.36</v>
      </c>
      <c r="J1217" s="70"/>
      <c r="K1217" s="70">
        <f>TRUNC(TRUNC(G1217,8)*I1217,2)</f>
        <v>1.86</v>
      </c>
    </row>
    <row r="1218" ht="15" customHeight="1" spans="1:11">
      <c r="A1218" s="2"/>
      <c r="B1218" s="2"/>
      <c r="C1218" s="2"/>
      <c r="D1218" s="2"/>
      <c r="E1218" s="2"/>
      <c r="F1218" s="2"/>
      <c r="G1218" s="68" t="s">
        <v>2792</v>
      </c>
      <c r="H1218" s="68"/>
      <c r="I1218" s="68"/>
      <c r="J1218" s="68"/>
      <c r="K1218" s="71">
        <f>SUM(K1217:K1217)</f>
        <v>1.86</v>
      </c>
    </row>
    <row r="1219" ht="15" customHeight="1" spans="1:11">
      <c r="A1219" s="2"/>
      <c r="B1219" s="2"/>
      <c r="C1219" s="2"/>
      <c r="D1219" s="2"/>
      <c r="E1219" s="2"/>
      <c r="F1219" s="2"/>
      <c r="G1219" s="69" t="s">
        <v>2318</v>
      </c>
      <c r="H1219" s="69"/>
      <c r="I1219" s="69"/>
      <c r="J1219" s="69"/>
      <c r="K1219" s="72">
        <f>SUM(K1218)</f>
        <v>1.86</v>
      </c>
    </row>
    <row r="1220" ht="9.95" customHeight="1" spans="1:11">
      <c r="A1220" s="2"/>
      <c r="B1220" s="2"/>
      <c r="C1220" s="2"/>
      <c r="D1220" s="2"/>
      <c r="E1220" s="2"/>
      <c r="F1220" s="2"/>
      <c r="G1220" s="61"/>
      <c r="H1220" s="61"/>
      <c r="I1220" s="61"/>
      <c r="J1220" s="61"/>
      <c r="K1220" s="61"/>
    </row>
    <row r="1221" ht="20.1" customHeight="1" spans="1:11">
      <c r="A1221" s="62" t="s">
        <v>5073</v>
      </c>
      <c r="B1221" s="62"/>
      <c r="C1221" s="62"/>
      <c r="D1221" s="62"/>
      <c r="E1221" s="62"/>
      <c r="F1221" s="62"/>
      <c r="G1221" s="62"/>
      <c r="H1221" s="62"/>
      <c r="I1221" s="62"/>
      <c r="J1221" s="62"/>
      <c r="K1221" s="62"/>
    </row>
    <row r="1222" ht="15" customHeight="1" spans="1:11">
      <c r="A1222" s="63" t="s">
        <v>2790</v>
      </c>
      <c r="B1222" s="63"/>
      <c r="C1222" s="63"/>
      <c r="D1222" s="64" t="s">
        <v>4</v>
      </c>
      <c r="E1222" s="64"/>
      <c r="F1222" s="64" t="s">
        <v>2297</v>
      </c>
      <c r="G1222" s="64" t="s">
        <v>2298</v>
      </c>
      <c r="H1222" s="64"/>
      <c r="I1222" s="64" t="s">
        <v>2299</v>
      </c>
      <c r="J1222" s="64"/>
      <c r="K1222" s="64" t="s">
        <v>2300</v>
      </c>
    </row>
    <row r="1223" ht="29.1" customHeight="1" spans="1:11">
      <c r="A1223" s="65" t="s">
        <v>5070</v>
      </c>
      <c r="B1223" s="66" t="s">
        <v>5071</v>
      </c>
      <c r="C1223" s="66"/>
      <c r="D1223" s="65" t="s">
        <v>14</v>
      </c>
      <c r="E1223" s="65"/>
      <c r="F1223" s="65" t="s">
        <v>35</v>
      </c>
      <c r="G1223" s="67">
        <v>6.67e-5</v>
      </c>
      <c r="H1223" s="67"/>
      <c r="I1223" s="70">
        <v>130681.36</v>
      </c>
      <c r="J1223" s="70"/>
      <c r="K1223" s="70">
        <f>TRUNC(TRUNC(G1223,8)*I1223,2)</f>
        <v>8.71</v>
      </c>
    </row>
    <row r="1224" ht="15" customHeight="1" spans="1:11">
      <c r="A1224" s="2"/>
      <c r="B1224" s="2"/>
      <c r="C1224" s="2"/>
      <c r="D1224" s="2"/>
      <c r="E1224" s="2"/>
      <c r="F1224" s="2"/>
      <c r="G1224" s="68" t="s">
        <v>2792</v>
      </c>
      <c r="H1224" s="68"/>
      <c r="I1224" s="68"/>
      <c r="J1224" s="68"/>
      <c r="K1224" s="71">
        <f>SUM(K1223:K1223)</f>
        <v>8.71</v>
      </c>
    </row>
    <row r="1225" ht="15" customHeight="1" spans="1:11">
      <c r="A1225" s="2"/>
      <c r="B1225" s="2"/>
      <c r="C1225" s="2"/>
      <c r="D1225" s="2"/>
      <c r="E1225" s="2"/>
      <c r="F1225" s="2"/>
      <c r="G1225" s="69" t="s">
        <v>2318</v>
      </c>
      <c r="H1225" s="69"/>
      <c r="I1225" s="69"/>
      <c r="J1225" s="69"/>
      <c r="K1225" s="72">
        <f>SUM(K1224)</f>
        <v>8.71</v>
      </c>
    </row>
    <row r="1226" ht="9.95" customHeight="1" spans="1:11">
      <c r="A1226" s="2"/>
      <c r="B1226" s="2"/>
      <c r="C1226" s="2"/>
      <c r="D1226" s="2"/>
      <c r="E1226" s="2"/>
      <c r="F1226" s="2"/>
      <c r="G1226" s="61"/>
      <c r="H1226" s="61"/>
      <c r="I1226" s="61"/>
      <c r="J1226" s="61"/>
      <c r="K1226" s="61"/>
    </row>
    <row r="1227" ht="20.1" customHeight="1" spans="1:11">
      <c r="A1227" s="62" t="s">
        <v>5074</v>
      </c>
      <c r="B1227" s="62"/>
      <c r="C1227" s="62"/>
      <c r="D1227" s="62"/>
      <c r="E1227" s="62"/>
      <c r="F1227" s="62"/>
      <c r="G1227" s="62"/>
      <c r="H1227" s="62"/>
      <c r="I1227" s="62"/>
      <c r="J1227" s="62"/>
      <c r="K1227" s="62"/>
    </row>
    <row r="1228" ht="15" customHeight="1" spans="1:11">
      <c r="A1228" s="63" t="s">
        <v>2413</v>
      </c>
      <c r="B1228" s="63"/>
      <c r="C1228" s="63"/>
      <c r="D1228" s="64" t="s">
        <v>4</v>
      </c>
      <c r="E1228" s="64"/>
      <c r="F1228" s="64" t="s">
        <v>2297</v>
      </c>
      <c r="G1228" s="64" t="s">
        <v>2298</v>
      </c>
      <c r="H1228" s="64"/>
      <c r="I1228" s="64" t="s">
        <v>2299</v>
      </c>
      <c r="J1228" s="64"/>
      <c r="K1228" s="64" t="s">
        <v>2300</v>
      </c>
    </row>
    <row r="1229" ht="21" customHeight="1" spans="1:11">
      <c r="A1229" s="65" t="s">
        <v>4932</v>
      </c>
      <c r="B1229" s="66" t="s">
        <v>4933</v>
      </c>
      <c r="C1229" s="66"/>
      <c r="D1229" s="65" t="s">
        <v>14</v>
      </c>
      <c r="E1229" s="65"/>
      <c r="F1229" s="65" t="s">
        <v>2732</v>
      </c>
      <c r="G1229" s="67">
        <v>2.5</v>
      </c>
      <c r="H1229" s="67"/>
      <c r="I1229" s="70">
        <v>5.9</v>
      </c>
      <c r="J1229" s="70"/>
      <c r="K1229" s="70">
        <f>TRUNC(TRUNC(G1229,8)*I1229,2)</f>
        <v>14.75</v>
      </c>
    </row>
    <row r="1230" ht="15" customHeight="1" spans="1:11">
      <c r="A1230" s="2"/>
      <c r="B1230" s="2"/>
      <c r="C1230" s="2"/>
      <c r="D1230" s="2"/>
      <c r="E1230" s="2"/>
      <c r="F1230" s="2"/>
      <c r="G1230" s="68" t="s">
        <v>2424</v>
      </c>
      <c r="H1230" s="68"/>
      <c r="I1230" s="68"/>
      <c r="J1230" s="68"/>
      <c r="K1230" s="71">
        <f>SUM(K1229:K1229)</f>
        <v>14.75</v>
      </c>
    </row>
    <row r="1231" ht="15" customHeight="1" spans="1:11">
      <c r="A1231" s="2"/>
      <c r="B1231" s="2"/>
      <c r="C1231" s="2"/>
      <c r="D1231" s="2"/>
      <c r="E1231" s="2"/>
      <c r="F1231" s="2"/>
      <c r="G1231" s="69" t="s">
        <v>2318</v>
      </c>
      <c r="H1231" s="69"/>
      <c r="I1231" s="69"/>
      <c r="J1231" s="69"/>
      <c r="K1231" s="72">
        <f>SUM(K1230)</f>
        <v>14.75</v>
      </c>
    </row>
    <row r="1232" ht="9.95" customHeight="1" spans="1:11">
      <c r="A1232" s="2"/>
      <c r="B1232" s="2"/>
      <c r="C1232" s="2"/>
      <c r="D1232" s="2"/>
      <c r="E1232" s="2"/>
      <c r="F1232" s="2"/>
      <c r="G1232" s="61"/>
      <c r="H1232" s="61"/>
      <c r="I1232" s="61"/>
      <c r="J1232" s="61"/>
      <c r="K1232" s="61"/>
    </row>
    <row r="1233" ht="20.1" customHeight="1" spans="1:11">
      <c r="A1233" s="62" t="s">
        <v>2826</v>
      </c>
      <c r="B1233" s="62"/>
      <c r="C1233" s="62"/>
      <c r="D1233" s="62"/>
      <c r="E1233" s="62"/>
      <c r="F1233" s="62"/>
      <c r="G1233" s="62"/>
      <c r="H1233" s="62"/>
      <c r="I1233" s="62"/>
      <c r="J1233" s="62"/>
      <c r="K1233" s="62"/>
    </row>
    <row r="1234" ht="15" customHeight="1" spans="1:11">
      <c r="A1234" s="63" t="s">
        <v>2381</v>
      </c>
      <c r="B1234" s="63"/>
      <c r="C1234" s="63"/>
      <c r="D1234" s="64" t="s">
        <v>4</v>
      </c>
      <c r="E1234" s="64"/>
      <c r="F1234" s="64" t="s">
        <v>2297</v>
      </c>
      <c r="G1234" s="64" t="s">
        <v>2298</v>
      </c>
      <c r="H1234" s="64"/>
      <c r="I1234" s="64" t="s">
        <v>2299</v>
      </c>
      <c r="J1234" s="64"/>
      <c r="K1234" s="64" t="s">
        <v>2300</v>
      </c>
    </row>
    <row r="1235" ht="29.1" customHeight="1" spans="1:11">
      <c r="A1235" s="65" t="s">
        <v>2757</v>
      </c>
      <c r="B1235" s="66" t="s">
        <v>2758</v>
      </c>
      <c r="C1235" s="66"/>
      <c r="D1235" s="65" t="s">
        <v>14</v>
      </c>
      <c r="E1235" s="65"/>
      <c r="F1235" s="65" t="s">
        <v>2384</v>
      </c>
      <c r="G1235" s="67">
        <v>0.049</v>
      </c>
      <c r="H1235" s="67"/>
      <c r="I1235" s="70">
        <v>0.46</v>
      </c>
      <c r="J1235" s="70"/>
      <c r="K1235" s="70">
        <f>TRUNC(TRUNC(G1235,8)*I1235,2)</f>
        <v>0.02</v>
      </c>
    </row>
    <row r="1236" ht="29.1" customHeight="1" spans="1:11">
      <c r="A1236" s="65" t="s">
        <v>2759</v>
      </c>
      <c r="B1236" s="66" t="s">
        <v>2760</v>
      </c>
      <c r="C1236" s="66"/>
      <c r="D1236" s="65" t="s">
        <v>14</v>
      </c>
      <c r="E1236" s="65"/>
      <c r="F1236" s="65" t="s">
        <v>2387</v>
      </c>
      <c r="G1236" s="67">
        <v>0.053</v>
      </c>
      <c r="H1236" s="67"/>
      <c r="I1236" s="70">
        <v>1.32</v>
      </c>
      <c r="J1236" s="70"/>
      <c r="K1236" s="70">
        <f>TRUNC(TRUNC(G1236,8)*I1236,2)</f>
        <v>0.06</v>
      </c>
    </row>
    <row r="1237" ht="18" customHeight="1" spans="1:11">
      <c r="A1237" s="2"/>
      <c r="B1237" s="2"/>
      <c r="C1237" s="2"/>
      <c r="D1237" s="2"/>
      <c r="E1237" s="2"/>
      <c r="F1237" s="2"/>
      <c r="G1237" s="68" t="s">
        <v>2388</v>
      </c>
      <c r="H1237" s="68"/>
      <c r="I1237" s="68"/>
      <c r="J1237" s="68"/>
      <c r="K1237" s="71">
        <f>SUM(K1235:K1236)</f>
        <v>0.08</v>
      </c>
    </row>
    <row r="1238" ht="15" customHeight="1" spans="1:11">
      <c r="A1238" s="63" t="s">
        <v>2413</v>
      </c>
      <c r="B1238" s="63"/>
      <c r="C1238" s="63"/>
      <c r="D1238" s="64" t="s">
        <v>4</v>
      </c>
      <c r="E1238" s="64"/>
      <c r="F1238" s="64" t="s">
        <v>2297</v>
      </c>
      <c r="G1238" s="64" t="s">
        <v>2298</v>
      </c>
      <c r="H1238" s="64"/>
      <c r="I1238" s="64" t="s">
        <v>2299</v>
      </c>
      <c r="J1238" s="64"/>
      <c r="K1238" s="64" t="s">
        <v>2300</v>
      </c>
    </row>
    <row r="1239" ht="38.1" customHeight="1" spans="1:11">
      <c r="A1239" s="65" t="s">
        <v>2761</v>
      </c>
      <c r="B1239" s="66" t="s">
        <v>2762</v>
      </c>
      <c r="C1239" s="66"/>
      <c r="D1239" s="65" t="s">
        <v>14</v>
      </c>
      <c r="E1239" s="65"/>
      <c r="F1239" s="65" t="s">
        <v>51</v>
      </c>
      <c r="G1239" s="67">
        <v>1.06</v>
      </c>
      <c r="H1239" s="67"/>
      <c r="I1239" s="70">
        <v>562.58</v>
      </c>
      <c r="J1239" s="70"/>
      <c r="K1239" s="70">
        <f>TRUNC(TRUNC(G1239,8)*I1239,2)</f>
        <v>596.33</v>
      </c>
    </row>
    <row r="1240" ht="15" customHeight="1" spans="1:11">
      <c r="A1240" s="2"/>
      <c r="B1240" s="2"/>
      <c r="C1240" s="2"/>
      <c r="D1240" s="2"/>
      <c r="E1240" s="2"/>
      <c r="F1240" s="2"/>
      <c r="G1240" s="68" t="s">
        <v>2424</v>
      </c>
      <c r="H1240" s="68"/>
      <c r="I1240" s="68"/>
      <c r="J1240" s="68"/>
      <c r="K1240" s="71">
        <f>SUM(K1239:K1239)</f>
        <v>596.33</v>
      </c>
    </row>
    <row r="1241" ht="15" customHeight="1" spans="1:11">
      <c r="A1241" s="63" t="s">
        <v>2389</v>
      </c>
      <c r="B1241" s="63"/>
      <c r="C1241" s="63"/>
      <c r="D1241" s="64" t="s">
        <v>4</v>
      </c>
      <c r="E1241" s="64"/>
      <c r="F1241" s="64" t="s">
        <v>2297</v>
      </c>
      <c r="G1241" s="64" t="s">
        <v>2298</v>
      </c>
      <c r="H1241" s="64"/>
      <c r="I1241" s="64" t="s">
        <v>2299</v>
      </c>
      <c r="J1241" s="64"/>
      <c r="K1241" s="64" t="s">
        <v>2300</v>
      </c>
    </row>
    <row r="1242" ht="15" customHeight="1" spans="1:11">
      <c r="A1242" s="65" t="s">
        <v>2630</v>
      </c>
      <c r="B1242" s="66" t="s">
        <v>2631</v>
      </c>
      <c r="C1242" s="66"/>
      <c r="D1242" s="65" t="s">
        <v>14</v>
      </c>
      <c r="E1242" s="65"/>
      <c r="F1242" s="65" t="s">
        <v>2392</v>
      </c>
      <c r="G1242" s="67">
        <v>0.411</v>
      </c>
      <c r="H1242" s="67"/>
      <c r="I1242" s="70">
        <v>32.27</v>
      </c>
      <c r="J1242" s="70"/>
      <c r="K1242" s="70">
        <f>TRUNC(TRUNC(G1242,8)*I1242,2)</f>
        <v>13.26</v>
      </c>
    </row>
    <row r="1243" ht="15" customHeight="1" spans="1:11">
      <c r="A1243" s="65" t="s">
        <v>2395</v>
      </c>
      <c r="B1243" s="66" t="s">
        <v>2396</v>
      </c>
      <c r="C1243" s="66"/>
      <c r="D1243" s="65" t="s">
        <v>14</v>
      </c>
      <c r="E1243" s="65"/>
      <c r="F1243" s="65" t="s">
        <v>2392</v>
      </c>
      <c r="G1243" s="67">
        <v>0.411</v>
      </c>
      <c r="H1243" s="67"/>
      <c r="I1243" s="70">
        <v>23.23</v>
      </c>
      <c r="J1243" s="70"/>
      <c r="K1243" s="70">
        <f>TRUNC(TRUNC(G1243,8)*I1243,2)</f>
        <v>9.54</v>
      </c>
    </row>
    <row r="1244" ht="18" customHeight="1" spans="1:11">
      <c r="A1244" s="2"/>
      <c r="B1244" s="2"/>
      <c r="C1244" s="2"/>
      <c r="D1244" s="2"/>
      <c r="E1244" s="2"/>
      <c r="F1244" s="2"/>
      <c r="G1244" s="68" t="s">
        <v>2393</v>
      </c>
      <c r="H1244" s="68"/>
      <c r="I1244" s="68"/>
      <c r="J1244" s="68"/>
      <c r="K1244" s="71">
        <f>SUM(K1242:K1243)</f>
        <v>22.8</v>
      </c>
    </row>
    <row r="1245" ht="15" customHeight="1" spans="1:11">
      <c r="A1245" s="2"/>
      <c r="B1245" s="2"/>
      <c r="C1245" s="2"/>
      <c r="D1245" s="2"/>
      <c r="E1245" s="2"/>
      <c r="F1245" s="2"/>
      <c r="G1245" s="69" t="s">
        <v>2318</v>
      </c>
      <c r="H1245" s="69"/>
      <c r="I1245" s="69"/>
      <c r="J1245" s="69"/>
      <c r="K1245" s="72">
        <f>SUM(K1237,K1240,K1244)</f>
        <v>619.21</v>
      </c>
    </row>
    <row r="1246" ht="9.95" customHeight="1" spans="1:11">
      <c r="A1246" s="2"/>
      <c r="B1246" s="2"/>
      <c r="C1246" s="2"/>
      <c r="D1246" s="2"/>
      <c r="E1246" s="2"/>
      <c r="F1246" s="2"/>
      <c r="G1246" s="61"/>
      <c r="H1246" s="61"/>
      <c r="I1246" s="61"/>
      <c r="J1246" s="61"/>
      <c r="K1246" s="61"/>
    </row>
    <row r="1247" ht="20.1" customHeight="1" spans="1:11">
      <c r="A1247" s="62" t="s">
        <v>5075</v>
      </c>
      <c r="B1247" s="62"/>
      <c r="C1247" s="62"/>
      <c r="D1247" s="62"/>
      <c r="E1247" s="62"/>
      <c r="F1247" s="62"/>
      <c r="G1247" s="62"/>
      <c r="H1247" s="62"/>
      <c r="I1247" s="62"/>
      <c r="J1247" s="62"/>
      <c r="K1247" s="62"/>
    </row>
    <row r="1248" ht="15" customHeight="1" spans="1:11">
      <c r="A1248" s="63" t="s">
        <v>2381</v>
      </c>
      <c r="B1248" s="63"/>
      <c r="C1248" s="63"/>
      <c r="D1248" s="64" t="s">
        <v>4</v>
      </c>
      <c r="E1248" s="64"/>
      <c r="F1248" s="64" t="s">
        <v>2297</v>
      </c>
      <c r="G1248" s="64" t="s">
        <v>2298</v>
      </c>
      <c r="H1248" s="64"/>
      <c r="I1248" s="64" t="s">
        <v>2299</v>
      </c>
      <c r="J1248" s="64"/>
      <c r="K1248" s="64" t="s">
        <v>2300</v>
      </c>
    </row>
    <row r="1249" ht="29.1" customHeight="1" spans="1:11">
      <c r="A1249" s="65" t="s">
        <v>2757</v>
      </c>
      <c r="B1249" s="66" t="s">
        <v>2758</v>
      </c>
      <c r="C1249" s="66"/>
      <c r="D1249" s="65" t="s">
        <v>14</v>
      </c>
      <c r="E1249" s="65"/>
      <c r="F1249" s="65" t="s">
        <v>2384</v>
      </c>
      <c r="G1249" s="67">
        <v>0.131</v>
      </c>
      <c r="H1249" s="67"/>
      <c r="I1249" s="70">
        <v>0.46</v>
      </c>
      <c r="J1249" s="70"/>
      <c r="K1249" s="70">
        <f>TRUNC(TRUNC(G1249,8)*I1249,2)</f>
        <v>0.06</v>
      </c>
    </row>
    <row r="1250" ht="29.1" customHeight="1" spans="1:11">
      <c r="A1250" s="65" t="s">
        <v>2759</v>
      </c>
      <c r="B1250" s="66" t="s">
        <v>2760</v>
      </c>
      <c r="C1250" s="66"/>
      <c r="D1250" s="65" t="s">
        <v>14</v>
      </c>
      <c r="E1250" s="65"/>
      <c r="F1250" s="65" t="s">
        <v>2387</v>
      </c>
      <c r="G1250" s="67">
        <v>0.12</v>
      </c>
      <c r="H1250" s="67"/>
      <c r="I1250" s="70">
        <v>1.32</v>
      </c>
      <c r="J1250" s="70"/>
      <c r="K1250" s="70">
        <f>TRUNC(TRUNC(G1250,8)*I1250,2)</f>
        <v>0.15</v>
      </c>
    </row>
    <row r="1251" ht="18" customHeight="1" spans="1:11">
      <c r="A1251" s="2"/>
      <c r="B1251" s="2"/>
      <c r="C1251" s="2"/>
      <c r="D1251" s="2"/>
      <c r="E1251" s="2"/>
      <c r="F1251" s="2"/>
      <c r="G1251" s="68" t="s">
        <v>2388</v>
      </c>
      <c r="H1251" s="68"/>
      <c r="I1251" s="68"/>
      <c r="J1251" s="68"/>
      <c r="K1251" s="71">
        <f>SUM(K1249:K1250)</f>
        <v>0.21</v>
      </c>
    </row>
    <row r="1252" ht="15" customHeight="1" spans="1:11">
      <c r="A1252" s="63" t="s">
        <v>2413</v>
      </c>
      <c r="B1252" s="63"/>
      <c r="C1252" s="63"/>
      <c r="D1252" s="64" t="s">
        <v>4</v>
      </c>
      <c r="E1252" s="64"/>
      <c r="F1252" s="64" t="s">
        <v>2297</v>
      </c>
      <c r="G1252" s="64" t="s">
        <v>2298</v>
      </c>
      <c r="H1252" s="64"/>
      <c r="I1252" s="64" t="s">
        <v>2299</v>
      </c>
      <c r="J1252" s="64"/>
      <c r="K1252" s="64" t="s">
        <v>2300</v>
      </c>
    </row>
    <row r="1253" ht="38.1" customHeight="1" spans="1:11">
      <c r="A1253" s="65" t="s">
        <v>5076</v>
      </c>
      <c r="B1253" s="66" t="s">
        <v>5077</v>
      </c>
      <c r="C1253" s="66"/>
      <c r="D1253" s="65" t="s">
        <v>14</v>
      </c>
      <c r="E1253" s="65"/>
      <c r="F1253" s="65" t="s">
        <v>51</v>
      </c>
      <c r="G1253" s="67">
        <v>1.103</v>
      </c>
      <c r="H1253" s="67"/>
      <c r="I1253" s="70">
        <v>545.79</v>
      </c>
      <c r="J1253" s="70"/>
      <c r="K1253" s="70">
        <f>TRUNC(TRUNC(G1253,8)*I1253,2)</f>
        <v>602</v>
      </c>
    </row>
    <row r="1254" ht="15" customHeight="1" spans="1:11">
      <c r="A1254" s="2"/>
      <c r="B1254" s="2"/>
      <c r="C1254" s="2"/>
      <c r="D1254" s="2"/>
      <c r="E1254" s="2"/>
      <c r="F1254" s="2"/>
      <c r="G1254" s="68" t="s">
        <v>2424</v>
      </c>
      <c r="H1254" s="68"/>
      <c r="I1254" s="68"/>
      <c r="J1254" s="68"/>
      <c r="K1254" s="71">
        <f>SUM(K1253:K1253)</f>
        <v>602</v>
      </c>
    </row>
    <row r="1255" ht="15" customHeight="1" spans="1:11">
      <c r="A1255" s="63" t="s">
        <v>2389</v>
      </c>
      <c r="B1255" s="63"/>
      <c r="C1255" s="63"/>
      <c r="D1255" s="64" t="s">
        <v>4</v>
      </c>
      <c r="E1255" s="64"/>
      <c r="F1255" s="64" t="s">
        <v>2297</v>
      </c>
      <c r="G1255" s="64" t="s">
        <v>2298</v>
      </c>
      <c r="H1255" s="64"/>
      <c r="I1255" s="64" t="s">
        <v>2299</v>
      </c>
      <c r="J1255" s="64"/>
      <c r="K1255" s="64" t="s">
        <v>2300</v>
      </c>
    </row>
    <row r="1256" ht="21" customHeight="1" spans="1:11">
      <c r="A1256" s="65" t="s">
        <v>2523</v>
      </c>
      <c r="B1256" s="66" t="s">
        <v>2524</v>
      </c>
      <c r="C1256" s="66"/>
      <c r="D1256" s="65" t="s">
        <v>14</v>
      </c>
      <c r="E1256" s="65"/>
      <c r="F1256" s="65" t="s">
        <v>2392</v>
      </c>
      <c r="G1256" s="67">
        <v>0.125</v>
      </c>
      <c r="H1256" s="67"/>
      <c r="I1256" s="70">
        <v>31.88</v>
      </c>
      <c r="J1256" s="70"/>
      <c r="K1256" s="70">
        <f>TRUNC(TRUNC(G1256,8)*I1256,2)</f>
        <v>3.98</v>
      </c>
    </row>
    <row r="1257" ht="15" customHeight="1" spans="1:11">
      <c r="A1257" s="65" t="s">
        <v>2630</v>
      </c>
      <c r="B1257" s="66" t="s">
        <v>2631</v>
      </c>
      <c r="C1257" s="66"/>
      <c r="D1257" s="65" t="s">
        <v>14</v>
      </c>
      <c r="E1257" s="65"/>
      <c r="F1257" s="65" t="s">
        <v>2392</v>
      </c>
      <c r="G1257" s="67">
        <v>0.753</v>
      </c>
      <c r="H1257" s="67"/>
      <c r="I1257" s="70">
        <v>32.27</v>
      </c>
      <c r="J1257" s="70"/>
      <c r="K1257" s="70">
        <f>TRUNC(TRUNC(G1257,8)*I1257,2)</f>
        <v>24.29</v>
      </c>
    </row>
    <row r="1258" ht="15" customHeight="1" spans="1:11">
      <c r="A1258" s="65" t="s">
        <v>2395</v>
      </c>
      <c r="B1258" s="66" t="s">
        <v>2396</v>
      </c>
      <c r="C1258" s="66"/>
      <c r="D1258" s="65" t="s">
        <v>14</v>
      </c>
      <c r="E1258" s="65"/>
      <c r="F1258" s="65" t="s">
        <v>2392</v>
      </c>
      <c r="G1258" s="67">
        <v>0.826</v>
      </c>
      <c r="H1258" s="67"/>
      <c r="I1258" s="70">
        <v>23.23</v>
      </c>
      <c r="J1258" s="70"/>
      <c r="K1258" s="70">
        <f>TRUNC(TRUNC(G1258,8)*I1258,2)</f>
        <v>19.18</v>
      </c>
    </row>
    <row r="1259" ht="18" customHeight="1" spans="1:11">
      <c r="A1259" s="2"/>
      <c r="B1259" s="2"/>
      <c r="C1259" s="2"/>
      <c r="D1259" s="2"/>
      <c r="E1259" s="2"/>
      <c r="F1259" s="2"/>
      <c r="G1259" s="68" t="s">
        <v>2393</v>
      </c>
      <c r="H1259" s="68"/>
      <c r="I1259" s="68"/>
      <c r="J1259" s="68"/>
      <c r="K1259" s="71">
        <f>SUM(K1256:K1258)</f>
        <v>47.45</v>
      </c>
    </row>
    <row r="1260" ht="15" customHeight="1" spans="1:11">
      <c r="A1260" s="2"/>
      <c r="B1260" s="2"/>
      <c r="C1260" s="2"/>
      <c r="D1260" s="2"/>
      <c r="E1260" s="2"/>
      <c r="F1260" s="2"/>
      <c r="G1260" s="69" t="s">
        <v>2318</v>
      </c>
      <c r="H1260" s="69"/>
      <c r="I1260" s="69"/>
      <c r="J1260" s="69"/>
      <c r="K1260" s="72">
        <f>SUM(K1251,K1254,K1259)</f>
        <v>649.66</v>
      </c>
    </row>
    <row r="1261" ht="9.95" customHeight="1" spans="1:11">
      <c r="A1261" s="2"/>
      <c r="B1261" s="2"/>
      <c r="C1261" s="2"/>
      <c r="D1261" s="2"/>
      <c r="E1261" s="2"/>
      <c r="F1261" s="2"/>
      <c r="G1261" s="61"/>
      <c r="H1261" s="61"/>
      <c r="I1261" s="61"/>
      <c r="J1261" s="61"/>
      <c r="K1261" s="61"/>
    </row>
    <row r="1262" ht="20.1" customHeight="1" spans="1:11">
      <c r="A1262" s="62" t="s">
        <v>5078</v>
      </c>
      <c r="B1262" s="62"/>
      <c r="C1262" s="62"/>
      <c r="D1262" s="62"/>
      <c r="E1262" s="62"/>
      <c r="F1262" s="62"/>
      <c r="G1262" s="62"/>
      <c r="H1262" s="62"/>
      <c r="I1262" s="62"/>
      <c r="J1262" s="62"/>
      <c r="K1262" s="62"/>
    </row>
    <row r="1263" ht="15" customHeight="1" spans="1:11">
      <c r="A1263" s="63" t="s">
        <v>2381</v>
      </c>
      <c r="B1263" s="63"/>
      <c r="C1263" s="63"/>
      <c r="D1263" s="64" t="s">
        <v>4</v>
      </c>
      <c r="E1263" s="64"/>
      <c r="F1263" s="64" t="s">
        <v>2297</v>
      </c>
      <c r="G1263" s="64" t="s">
        <v>2298</v>
      </c>
      <c r="H1263" s="64"/>
      <c r="I1263" s="64" t="s">
        <v>2299</v>
      </c>
      <c r="J1263" s="64"/>
      <c r="K1263" s="64" t="s">
        <v>2300</v>
      </c>
    </row>
    <row r="1264" ht="29.1" customHeight="1" spans="1:11">
      <c r="A1264" s="65" t="s">
        <v>2757</v>
      </c>
      <c r="B1264" s="66" t="s">
        <v>2758</v>
      </c>
      <c r="C1264" s="66"/>
      <c r="D1264" s="65" t="s">
        <v>14</v>
      </c>
      <c r="E1264" s="65"/>
      <c r="F1264" s="65" t="s">
        <v>2384</v>
      </c>
      <c r="G1264" s="67">
        <v>0.179</v>
      </c>
      <c r="H1264" s="67"/>
      <c r="I1264" s="70">
        <v>0.46</v>
      </c>
      <c r="J1264" s="70"/>
      <c r="K1264" s="70">
        <f>TRUNC(TRUNC(G1264,8)*I1264,2)</f>
        <v>0.08</v>
      </c>
    </row>
    <row r="1265" ht="29.1" customHeight="1" spans="1:11">
      <c r="A1265" s="65" t="s">
        <v>2759</v>
      </c>
      <c r="B1265" s="66" t="s">
        <v>2760</v>
      </c>
      <c r="C1265" s="66"/>
      <c r="D1265" s="65" t="s">
        <v>14</v>
      </c>
      <c r="E1265" s="65"/>
      <c r="F1265" s="65" t="s">
        <v>2387</v>
      </c>
      <c r="G1265" s="67">
        <v>0.194</v>
      </c>
      <c r="H1265" s="67"/>
      <c r="I1265" s="70">
        <v>1.32</v>
      </c>
      <c r="J1265" s="70"/>
      <c r="K1265" s="70">
        <f>TRUNC(TRUNC(G1265,8)*I1265,2)</f>
        <v>0.25</v>
      </c>
    </row>
    <row r="1266" ht="18" customHeight="1" spans="1:11">
      <c r="A1266" s="2"/>
      <c r="B1266" s="2"/>
      <c r="C1266" s="2"/>
      <c r="D1266" s="2"/>
      <c r="E1266" s="2"/>
      <c r="F1266" s="2"/>
      <c r="G1266" s="68" t="s">
        <v>2388</v>
      </c>
      <c r="H1266" s="68"/>
      <c r="I1266" s="68"/>
      <c r="J1266" s="68"/>
      <c r="K1266" s="71">
        <f>SUM(K1264:K1265)</f>
        <v>0.33</v>
      </c>
    </row>
    <row r="1267" ht="15" customHeight="1" spans="1:11">
      <c r="A1267" s="63" t="s">
        <v>2413</v>
      </c>
      <c r="B1267" s="63"/>
      <c r="C1267" s="63"/>
      <c r="D1267" s="64" t="s">
        <v>4</v>
      </c>
      <c r="E1267" s="64"/>
      <c r="F1267" s="64" t="s">
        <v>2297</v>
      </c>
      <c r="G1267" s="64" t="s">
        <v>2298</v>
      </c>
      <c r="H1267" s="64"/>
      <c r="I1267" s="64" t="s">
        <v>2299</v>
      </c>
      <c r="J1267" s="64"/>
      <c r="K1267" s="64" t="s">
        <v>2300</v>
      </c>
    </row>
    <row r="1268" ht="38.1" customHeight="1" spans="1:11">
      <c r="A1268" s="65" t="s">
        <v>5076</v>
      </c>
      <c r="B1268" s="66" t="s">
        <v>5077</v>
      </c>
      <c r="C1268" s="66"/>
      <c r="D1268" s="65" t="s">
        <v>14</v>
      </c>
      <c r="E1268" s="65"/>
      <c r="F1268" s="65" t="s">
        <v>51</v>
      </c>
      <c r="G1268" s="67">
        <v>1.103</v>
      </c>
      <c r="H1268" s="67"/>
      <c r="I1268" s="70">
        <v>545.79</v>
      </c>
      <c r="J1268" s="70"/>
      <c r="K1268" s="70">
        <f>TRUNC(TRUNC(G1268,8)*I1268,2)</f>
        <v>602</v>
      </c>
    </row>
    <row r="1269" ht="15" customHeight="1" spans="1:11">
      <c r="A1269" s="2"/>
      <c r="B1269" s="2"/>
      <c r="C1269" s="2"/>
      <c r="D1269" s="2"/>
      <c r="E1269" s="2"/>
      <c r="F1269" s="2"/>
      <c r="G1269" s="68" t="s">
        <v>2424</v>
      </c>
      <c r="H1269" s="68"/>
      <c r="I1269" s="68"/>
      <c r="J1269" s="68"/>
      <c r="K1269" s="71">
        <f>SUM(K1268:K1268)</f>
        <v>602</v>
      </c>
    </row>
    <row r="1270" ht="15" customHeight="1" spans="1:11">
      <c r="A1270" s="63" t="s">
        <v>2389</v>
      </c>
      <c r="B1270" s="63"/>
      <c r="C1270" s="63"/>
      <c r="D1270" s="64" t="s">
        <v>4</v>
      </c>
      <c r="E1270" s="64"/>
      <c r="F1270" s="64" t="s">
        <v>2297</v>
      </c>
      <c r="G1270" s="64" t="s">
        <v>2298</v>
      </c>
      <c r="H1270" s="64"/>
      <c r="I1270" s="64" t="s">
        <v>2299</v>
      </c>
      <c r="J1270" s="64"/>
      <c r="K1270" s="64" t="s">
        <v>2300</v>
      </c>
    </row>
    <row r="1271" ht="21" customHeight="1" spans="1:11">
      <c r="A1271" s="65" t="s">
        <v>2523</v>
      </c>
      <c r="B1271" s="66" t="s">
        <v>2524</v>
      </c>
      <c r="C1271" s="66"/>
      <c r="D1271" s="65" t="s">
        <v>14</v>
      </c>
      <c r="E1271" s="65"/>
      <c r="F1271" s="65" t="s">
        <v>2392</v>
      </c>
      <c r="G1271" s="67">
        <v>0.186</v>
      </c>
      <c r="H1271" s="67"/>
      <c r="I1271" s="70">
        <v>31.88</v>
      </c>
      <c r="J1271" s="70"/>
      <c r="K1271" s="70">
        <f>TRUNC(TRUNC(G1271,8)*I1271,2)</f>
        <v>5.92</v>
      </c>
    </row>
    <row r="1272" ht="15" customHeight="1" spans="1:11">
      <c r="A1272" s="65" t="s">
        <v>2630</v>
      </c>
      <c r="B1272" s="66" t="s">
        <v>2631</v>
      </c>
      <c r="C1272" s="66"/>
      <c r="D1272" s="65" t="s">
        <v>14</v>
      </c>
      <c r="E1272" s="65"/>
      <c r="F1272" s="65" t="s">
        <v>2392</v>
      </c>
      <c r="G1272" s="67">
        <v>1.119</v>
      </c>
      <c r="H1272" s="67"/>
      <c r="I1272" s="70">
        <v>32.27</v>
      </c>
      <c r="J1272" s="70"/>
      <c r="K1272" s="70">
        <f>TRUNC(TRUNC(G1272,8)*I1272,2)</f>
        <v>36.11</v>
      </c>
    </row>
    <row r="1273" ht="15" customHeight="1" spans="1:11">
      <c r="A1273" s="65" t="s">
        <v>2395</v>
      </c>
      <c r="B1273" s="66" t="s">
        <v>2396</v>
      </c>
      <c r="C1273" s="66"/>
      <c r="D1273" s="65" t="s">
        <v>14</v>
      </c>
      <c r="E1273" s="65"/>
      <c r="F1273" s="65" t="s">
        <v>2392</v>
      </c>
      <c r="G1273" s="67">
        <v>1.192</v>
      </c>
      <c r="H1273" s="67"/>
      <c r="I1273" s="70">
        <v>23.23</v>
      </c>
      <c r="J1273" s="70"/>
      <c r="K1273" s="70">
        <f>TRUNC(TRUNC(G1273,8)*I1273,2)</f>
        <v>27.69</v>
      </c>
    </row>
    <row r="1274" ht="18" customHeight="1" spans="1:11">
      <c r="A1274" s="2"/>
      <c r="B1274" s="2"/>
      <c r="C1274" s="2"/>
      <c r="D1274" s="2"/>
      <c r="E1274" s="2"/>
      <c r="F1274" s="2"/>
      <c r="G1274" s="68" t="s">
        <v>2393</v>
      </c>
      <c r="H1274" s="68"/>
      <c r="I1274" s="68"/>
      <c r="J1274" s="68"/>
      <c r="K1274" s="71">
        <f>SUM(K1271:K1273)</f>
        <v>69.72</v>
      </c>
    </row>
    <row r="1275" ht="15" customHeight="1" spans="1:11">
      <c r="A1275" s="2"/>
      <c r="B1275" s="2"/>
      <c r="C1275" s="2"/>
      <c r="D1275" s="2"/>
      <c r="E1275" s="2"/>
      <c r="F1275" s="2"/>
      <c r="G1275" s="69" t="s">
        <v>2318</v>
      </c>
      <c r="H1275" s="69"/>
      <c r="I1275" s="69"/>
      <c r="J1275" s="69"/>
      <c r="K1275" s="72">
        <f>SUM(K1266,K1269,K1274)</f>
        <v>672.05</v>
      </c>
    </row>
    <row r="1276" ht="9.95" customHeight="1" spans="1:11">
      <c r="A1276" s="2"/>
      <c r="B1276" s="2"/>
      <c r="C1276" s="2"/>
      <c r="D1276" s="2"/>
      <c r="E1276" s="2"/>
      <c r="F1276" s="2"/>
      <c r="G1276" s="61"/>
      <c r="H1276" s="61"/>
      <c r="I1276" s="61"/>
      <c r="J1276" s="61"/>
      <c r="K1276" s="61"/>
    </row>
    <row r="1277" ht="20.1" customHeight="1" spans="1:11">
      <c r="A1277" s="62" t="s">
        <v>5079</v>
      </c>
      <c r="B1277" s="62"/>
      <c r="C1277" s="62"/>
      <c r="D1277" s="62"/>
      <c r="E1277" s="62"/>
      <c r="F1277" s="62"/>
      <c r="G1277" s="62"/>
      <c r="H1277" s="62"/>
      <c r="I1277" s="62"/>
      <c r="J1277" s="62"/>
      <c r="K1277" s="62"/>
    </row>
    <row r="1278" ht="15" customHeight="1" spans="1:11">
      <c r="A1278" s="63" t="s">
        <v>2381</v>
      </c>
      <c r="B1278" s="63"/>
      <c r="C1278" s="63"/>
      <c r="D1278" s="64" t="s">
        <v>4</v>
      </c>
      <c r="E1278" s="64"/>
      <c r="F1278" s="64" t="s">
        <v>2297</v>
      </c>
      <c r="G1278" s="64" t="s">
        <v>2298</v>
      </c>
      <c r="H1278" s="64"/>
      <c r="I1278" s="64" t="s">
        <v>2299</v>
      </c>
      <c r="J1278" s="64"/>
      <c r="K1278" s="64" t="s">
        <v>2300</v>
      </c>
    </row>
    <row r="1279" ht="38.1" customHeight="1" spans="1:11">
      <c r="A1279" s="65" t="s">
        <v>4764</v>
      </c>
      <c r="B1279" s="66" t="s">
        <v>4765</v>
      </c>
      <c r="C1279" s="66"/>
      <c r="D1279" s="65" t="s">
        <v>14</v>
      </c>
      <c r="E1279" s="65"/>
      <c r="F1279" s="65" t="s">
        <v>2384</v>
      </c>
      <c r="G1279" s="67">
        <v>0.7787</v>
      </c>
      <c r="H1279" s="67"/>
      <c r="I1279" s="70">
        <v>0.4</v>
      </c>
      <c r="J1279" s="70"/>
      <c r="K1279" s="70">
        <f>TRUNC(TRUNC(G1279,8)*I1279,2)</f>
        <v>0.31</v>
      </c>
    </row>
    <row r="1280" ht="38.1" customHeight="1" spans="1:11">
      <c r="A1280" s="65" t="s">
        <v>4766</v>
      </c>
      <c r="B1280" s="66" t="s">
        <v>4767</v>
      </c>
      <c r="C1280" s="66"/>
      <c r="D1280" s="65" t="s">
        <v>14</v>
      </c>
      <c r="E1280" s="65"/>
      <c r="F1280" s="65" t="s">
        <v>2387</v>
      </c>
      <c r="G1280" s="67">
        <v>0.8259</v>
      </c>
      <c r="H1280" s="67"/>
      <c r="I1280" s="70">
        <v>2.12</v>
      </c>
      <c r="J1280" s="70"/>
      <c r="K1280" s="70">
        <f>TRUNC(TRUNC(G1280,8)*I1280,2)</f>
        <v>1.75</v>
      </c>
    </row>
    <row r="1281" ht="18" customHeight="1" spans="1:11">
      <c r="A1281" s="2"/>
      <c r="B1281" s="2"/>
      <c r="C1281" s="2"/>
      <c r="D1281" s="2"/>
      <c r="E1281" s="2"/>
      <c r="F1281" s="2"/>
      <c r="G1281" s="68" t="s">
        <v>2388</v>
      </c>
      <c r="H1281" s="68"/>
      <c r="I1281" s="68"/>
      <c r="J1281" s="68"/>
      <c r="K1281" s="71">
        <f>SUM(K1279:K1280)</f>
        <v>2.06</v>
      </c>
    </row>
    <row r="1282" ht="15" customHeight="1" spans="1:11">
      <c r="A1282" s="63" t="s">
        <v>2413</v>
      </c>
      <c r="B1282" s="63"/>
      <c r="C1282" s="63"/>
      <c r="D1282" s="64" t="s">
        <v>4</v>
      </c>
      <c r="E1282" s="64"/>
      <c r="F1282" s="64" t="s">
        <v>2297</v>
      </c>
      <c r="G1282" s="64" t="s">
        <v>2298</v>
      </c>
      <c r="H1282" s="64"/>
      <c r="I1282" s="64" t="s">
        <v>2299</v>
      </c>
      <c r="J1282" s="64"/>
      <c r="K1282" s="64" t="s">
        <v>2300</v>
      </c>
    </row>
    <row r="1283" ht="21" customHeight="1" spans="1:11">
      <c r="A1283" s="65" t="s">
        <v>3095</v>
      </c>
      <c r="B1283" s="66" t="s">
        <v>3096</v>
      </c>
      <c r="C1283" s="66"/>
      <c r="D1283" s="65" t="s">
        <v>14</v>
      </c>
      <c r="E1283" s="65"/>
      <c r="F1283" s="65" t="s">
        <v>51</v>
      </c>
      <c r="G1283" s="67">
        <v>0.7558</v>
      </c>
      <c r="H1283" s="67"/>
      <c r="I1283" s="70">
        <v>117.45</v>
      </c>
      <c r="J1283" s="70"/>
      <c r="K1283" s="70">
        <f>TRUNC(TRUNC(G1283,8)*I1283,2)</f>
        <v>88.76</v>
      </c>
    </row>
    <row r="1284" ht="15" customHeight="1" spans="1:11">
      <c r="A1284" s="65" t="s">
        <v>3099</v>
      </c>
      <c r="B1284" s="66" t="s">
        <v>3100</v>
      </c>
      <c r="C1284" s="66"/>
      <c r="D1284" s="65" t="s">
        <v>14</v>
      </c>
      <c r="E1284" s="65"/>
      <c r="F1284" s="65" t="s">
        <v>193</v>
      </c>
      <c r="G1284" s="67">
        <v>322.9777</v>
      </c>
      <c r="H1284" s="67"/>
      <c r="I1284" s="70">
        <v>0.8</v>
      </c>
      <c r="J1284" s="70"/>
      <c r="K1284" s="70">
        <f>TRUNC(TRUNC(G1284,8)*I1284,2)</f>
        <v>258.38</v>
      </c>
    </row>
    <row r="1285" ht="21" customHeight="1" spans="1:11">
      <c r="A1285" s="65" t="s">
        <v>5080</v>
      </c>
      <c r="B1285" s="66" t="s">
        <v>5081</v>
      </c>
      <c r="C1285" s="66"/>
      <c r="D1285" s="65" t="s">
        <v>14</v>
      </c>
      <c r="E1285" s="65"/>
      <c r="F1285" s="65" t="s">
        <v>51</v>
      </c>
      <c r="G1285" s="67">
        <v>0.5872</v>
      </c>
      <c r="H1285" s="67"/>
      <c r="I1285" s="70">
        <v>111.44</v>
      </c>
      <c r="J1285" s="70"/>
      <c r="K1285" s="70">
        <f>TRUNC(TRUNC(G1285,8)*I1285,2)</f>
        <v>65.43</v>
      </c>
    </row>
    <row r="1286" ht="15" customHeight="1" spans="1:11">
      <c r="A1286" s="2"/>
      <c r="B1286" s="2"/>
      <c r="C1286" s="2"/>
      <c r="D1286" s="2"/>
      <c r="E1286" s="2"/>
      <c r="F1286" s="2"/>
      <c r="G1286" s="68" t="s">
        <v>2424</v>
      </c>
      <c r="H1286" s="68"/>
      <c r="I1286" s="68"/>
      <c r="J1286" s="68"/>
      <c r="K1286" s="71">
        <f>SUM(K1283:K1285)</f>
        <v>412.57</v>
      </c>
    </row>
    <row r="1287" ht="15" customHeight="1" spans="1:11">
      <c r="A1287" s="63" t="s">
        <v>2389</v>
      </c>
      <c r="B1287" s="63"/>
      <c r="C1287" s="63"/>
      <c r="D1287" s="64" t="s">
        <v>4</v>
      </c>
      <c r="E1287" s="64"/>
      <c r="F1287" s="64" t="s">
        <v>2297</v>
      </c>
      <c r="G1287" s="64" t="s">
        <v>2298</v>
      </c>
      <c r="H1287" s="64"/>
      <c r="I1287" s="64" t="s">
        <v>2299</v>
      </c>
      <c r="J1287" s="64"/>
      <c r="K1287" s="64" t="s">
        <v>2300</v>
      </c>
    </row>
    <row r="1288" ht="21" customHeight="1" spans="1:11">
      <c r="A1288" s="65" t="s">
        <v>4756</v>
      </c>
      <c r="B1288" s="66" t="s">
        <v>4757</v>
      </c>
      <c r="C1288" s="66"/>
      <c r="D1288" s="65" t="s">
        <v>14</v>
      </c>
      <c r="E1288" s="65"/>
      <c r="F1288" s="65" t="s">
        <v>2392</v>
      </c>
      <c r="G1288" s="67">
        <v>1.6046</v>
      </c>
      <c r="H1288" s="67"/>
      <c r="I1288" s="70">
        <v>38.98</v>
      </c>
      <c r="J1288" s="70"/>
      <c r="K1288" s="70">
        <f>TRUNC(TRUNC(G1288,8)*I1288,2)</f>
        <v>62.54</v>
      </c>
    </row>
    <row r="1289" ht="15" customHeight="1" spans="1:11">
      <c r="A1289" s="65" t="s">
        <v>2395</v>
      </c>
      <c r="B1289" s="66" t="s">
        <v>2396</v>
      </c>
      <c r="C1289" s="66"/>
      <c r="D1289" s="65" t="s">
        <v>14</v>
      </c>
      <c r="E1289" s="65"/>
      <c r="F1289" s="65" t="s">
        <v>2392</v>
      </c>
      <c r="G1289" s="67">
        <v>2.5333</v>
      </c>
      <c r="H1289" s="67"/>
      <c r="I1289" s="70">
        <v>23.23</v>
      </c>
      <c r="J1289" s="70"/>
      <c r="K1289" s="70">
        <f>TRUNC(TRUNC(G1289,8)*I1289,2)</f>
        <v>58.84</v>
      </c>
    </row>
    <row r="1290" ht="18" customHeight="1" spans="1:11">
      <c r="A1290" s="2"/>
      <c r="B1290" s="2"/>
      <c r="C1290" s="2"/>
      <c r="D1290" s="2"/>
      <c r="E1290" s="2"/>
      <c r="F1290" s="2"/>
      <c r="G1290" s="68" t="s">
        <v>2393</v>
      </c>
      <c r="H1290" s="68"/>
      <c r="I1290" s="68"/>
      <c r="J1290" s="68"/>
      <c r="K1290" s="71">
        <f>SUM(K1288:K1289)</f>
        <v>121.38</v>
      </c>
    </row>
    <row r="1291" ht="15" customHeight="1" spans="1:11">
      <c r="A1291" s="2"/>
      <c r="B1291" s="2"/>
      <c r="C1291" s="2"/>
      <c r="D1291" s="2"/>
      <c r="E1291" s="2"/>
      <c r="F1291" s="2"/>
      <c r="G1291" s="69" t="s">
        <v>2318</v>
      </c>
      <c r="H1291" s="69"/>
      <c r="I1291" s="69"/>
      <c r="J1291" s="69"/>
      <c r="K1291" s="72">
        <f>SUM(K1281,K1286,K1290)</f>
        <v>536.01</v>
      </c>
    </row>
    <row r="1292" ht="9.95" customHeight="1" spans="1:11">
      <c r="A1292" s="2"/>
      <c r="B1292" s="2"/>
      <c r="C1292" s="2"/>
      <c r="D1292" s="2"/>
      <c r="E1292" s="2"/>
      <c r="F1292" s="2"/>
      <c r="G1292" s="61"/>
      <c r="H1292" s="61"/>
      <c r="I1292" s="61"/>
      <c r="J1292" s="61"/>
      <c r="K1292" s="61"/>
    </row>
    <row r="1293" ht="20.1" customHeight="1" spans="1:11">
      <c r="A1293" s="62" t="s">
        <v>5082</v>
      </c>
      <c r="B1293" s="62"/>
      <c r="C1293" s="62"/>
      <c r="D1293" s="62"/>
      <c r="E1293" s="62"/>
      <c r="F1293" s="62"/>
      <c r="G1293" s="62"/>
      <c r="H1293" s="62"/>
      <c r="I1293" s="62"/>
      <c r="J1293" s="62"/>
      <c r="K1293" s="62"/>
    </row>
    <row r="1294" ht="15" customHeight="1" spans="1:11">
      <c r="A1294" s="63" t="s">
        <v>2381</v>
      </c>
      <c r="B1294" s="63"/>
      <c r="C1294" s="63"/>
      <c r="D1294" s="64" t="s">
        <v>4</v>
      </c>
      <c r="E1294" s="64"/>
      <c r="F1294" s="64" t="s">
        <v>2297</v>
      </c>
      <c r="G1294" s="64" t="s">
        <v>2298</v>
      </c>
      <c r="H1294" s="64"/>
      <c r="I1294" s="64" t="s">
        <v>2299</v>
      </c>
      <c r="J1294" s="64"/>
      <c r="K1294" s="64" t="s">
        <v>2300</v>
      </c>
    </row>
    <row r="1295" ht="38.1" customHeight="1" spans="1:11">
      <c r="A1295" s="65" t="s">
        <v>4567</v>
      </c>
      <c r="B1295" s="66" t="s">
        <v>4568</v>
      </c>
      <c r="C1295" s="66"/>
      <c r="D1295" s="65" t="s">
        <v>14</v>
      </c>
      <c r="E1295" s="65"/>
      <c r="F1295" s="65" t="s">
        <v>2384</v>
      </c>
      <c r="G1295" s="67">
        <v>0.6197</v>
      </c>
      <c r="H1295" s="67"/>
      <c r="I1295" s="70">
        <v>1.64</v>
      </c>
      <c r="J1295" s="70"/>
      <c r="K1295" s="70">
        <f>TRUNC(TRUNC(G1295,8)*I1295,2)</f>
        <v>1.01</v>
      </c>
    </row>
    <row r="1296" ht="38.1" customHeight="1" spans="1:11">
      <c r="A1296" s="65" t="s">
        <v>4569</v>
      </c>
      <c r="B1296" s="66" t="s">
        <v>4570</v>
      </c>
      <c r="C1296" s="66"/>
      <c r="D1296" s="65" t="s">
        <v>14</v>
      </c>
      <c r="E1296" s="65"/>
      <c r="F1296" s="65" t="s">
        <v>2387</v>
      </c>
      <c r="G1296" s="67">
        <v>0.6572</v>
      </c>
      <c r="H1296" s="67"/>
      <c r="I1296" s="70">
        <v>5.88</v>
      </c>
      <c r="J1296" s="70"/>
      <c r="K1296" s="70">
        <f>TRUNC(TRUNC(G1296,8)*I1296,2)</f>
        <v>3.86</v>
      </c>
    </row>
    <row r="1297" ht="18" customHeight="1" spans="1:11">
      <c r="A1297" s="2"/>
      <c r="B1297" s="2"/>
      <c r="C1297" s="2"/>
      <c r="D1297" s="2"/>
      <c r="E1297" s="2"/>
      <c r="F1297" s="2"/>
      <c r="G1297" s="68" t="s">
        <v>2388</v>
      </c>
      <c r="H1297" s="68"/>
      <c r="I1297" s="68"/>
      <c r="J1297" s="68"/>
      <c r="K1297" s="71">
        <f>SUM(K1295:K1296)</f>
        <v>4.87</v>
      </c>
    </row>
    <row r="1298" ht="15" customHeight="1" spans="1:11">
      <c r="A1298" s="63" t="s">
        <v>2413</v>
      </c>
      <c r="B1298" s="63"/>
      <c r="C1298" s="63"/>
      <c r="D1298" s="64" t="s">
        <v>4</v>
      </c>
      <c r="E1298" s="64"/>
      <c r="F1298" s="64" t="s">
        <v>2297</v>
      </c>
      <c r="G1298" s="64" t="s">
        <v>2298</v>
      </c>
      <c r="H1298" s="64"/>
      <c r="I1298" s="64" t="s">
        <v>2299</v>
      </c>
      <c r="J1298" s="64"/>
      <c r="K1298" s="64" t="s">
        <v>2300</v>
      </c>
    </row>
    <row r="1299" ht="21" customHeight="1" spans="1:11">
      <c r="A1299" s="65" t="s">
        <v>3095</v>
      </c>
      <c r="B1299" s="66" t="s">
        <v>3096</v>
      </c>
      <c r="C1299" s="66"/>
      <c r="D1299" s="65" t="s">
        <v>14</v>
      </c>
      <c r="E1299" s="65"/>
      <c r="F1299" s="65" t="s">
        <v>51</v>
      </c>
      <c r="G1299" s="67">
        <v>0.7609</v>
      </c>
      <c r="H1299" s="67"/>
      <c r="I1299" s="70">
        <v>117.45</v>
      </c>
      <c r="J1299" s="70"/>
      <c r="K1299" s="70">
        <f>TRUNC(TRUNC(G1299,8)*I1299,2)</f>
        <v>89.36</v>
      </c>
    </row>
    <row r="1300" ht="15" customHeight="1" spans="1:11">
      <c r="A1300" s="65" t="s">
        <v>3099</v>
      </c>
      <c r="B1300" s="66" t="s">
        <v>3100</v>
      </c>
      <c r="C1300" s="66"/>
      <c r="D1300" s="65" t="s">
        <v>14</v>
      </c>
      <c r="E1300" s="65"/>
      <c r="F1300" s="65" t="s">
        <v>193</v>
      </c>
      <c r="G1300" s="67">
        <v>325.1589</v>
      </c>
      <c r="H1300" s="67"/>
      <c r="I1300" s="70">
        <v>0.8</v>
      </c>
      <c r="J1300" s="70"/>
      <c r="K1300" s="70">
        <f>TRUNC(TRUNC(G1300,8)*I1300,2)</f>
        <v>260.12</v>
      </c>
    </row>
    <row r="1301" ht="21" customHeight="1" spans="1:11">
      <c r="A1301" s="65" t="s">
        <v>5080</v>
      </c>
      <c r="B1301" s="66" t="s">
        <v>5081</v>
      </c>
      <c r="C1301" s="66"/>
      <c r="D1301" s="65" t="s">
        <v>14</v>
      </c>
      <c r="E1301" s="65"/>
      <c r="F1301" s="65" t="s">
        <v>51</v>
      </c>
      <c r="G1301" s="67">
        <v>0.5912</v>
      </c>
      <c r="H1301" s="67"/>
      <c r="I1301" s="70">
        <v>111.44</v>
      </c>
      <c r="J1301" s="70"/>
      <c r="K1301" s="70">
        <f>TRUNC(TRUNC(G1301,8)*I1301,2)</f>
        <v>65.88</v>
      </c>
    </row>
    <row r="1302" ht="15" customHeight="1" spans="1:11">
      <c r="A1302" s="2"/>
      <c r="B1302" s="2"/>
      <c r="C1302" s="2"/>
      <c r="D1302" s="2"/>
      <c r="E1302" s="2"/>
      <c r="F1302" s="2"/>
      <c r="G1302" s="68" t="s">
        <v>2424</v>
      </c>
      <c r="H1302" s="68"/>
      <c r="I1302" s="68"/>
      <c r="J1302" s="68"/>
      <c r="K1302" s="71">
        <f>SUM(K1299:K1301)</f>
        <v>415.36</v>
      </c>
    </row>
    <row r="1303" ht="15" customHeight="1" spans="1:11">
      <c r="A1303" s="63" t="s">
        <v>2389</v>
      </c>
      <c r="B1303" s="63"/>
      <c r="C1303" s="63"/>
      <c r="D1303" s="64" t="s">
        <v>4</v>
      </c>
      <c r="E1303" s="64"/>
      <c r="F1303" s="64" t="s">
        <v>2297</v>
      </c>
      <c r="G1303" s="64" t="s">
        <v>2298</v>
      </c>
      <c r="H1303" s="64"/>
      <c r="I1303" s="64" t="s">
        <v>2299</v>
      </c>
      <c r="J1303" s="64"/>
      <c r="K1303" s="64" t="s">
        <v>2300</v>
      </c>
    </row>
    <row r="1304" ht="21" customHeight="1" spans="1:11">
      <c r="A1304" s="65" t="s">
        <v>4756</v>
      </c>
      <c r="B1304" s="66" t="s">
        <v>4757</v>
      </c>
      <c r="C1304" s="66"/>
      <c r="D1304" s="65" t="s">
        <v>14</v>
      </c>
      <c r="E1304" s="65"/>
      <c r="F1304" s="65" t="s">
        <v>2392</v>
      </c>
      <c r="G1304" s="67">
        <v>1.2768</v>
      </c>
      <c r="H1304" s="67"/>
      <c r="I1304" s="70">
        <v>38.98</v>
      </c>
      <c r="J1304" s="70"/>
      <c r="K1304" s="70">
        <f>TRUNC(TRUNC(G1304,8)*I1304,2)</f>
        <v>49.76</v>
      </c>
    </row>
    <row r="1305" ht="15" customHeight="1" spans="1:11">
      <c r="A1305" s="65" t="s">
        <v>2395</v>
      </c>
      <c r="B1305" s="66" t="s">
        <v>2396</v>
      </c>
      <c r="C1305" s="66"/>
      <c r="D1305" s="65" t="s">
        <v>14</v>
      </c>
      <c r="E1305" s="65"/>
      <c r="F1305" s="65" t="s">
        <v>2392</v>
      </c>
      <c r="G1305" s="67">
        <v>2.0267</v>
      </c>
      <c r="H1305" s="67"/>
      <c r="I1305" s="70">
        <v>23.23</v>
      </c>
      <c r="J1305" s="70"/>
      <c r="K1305" s="70">
        <f>TRUNC(TRUNC(G1305,8)*I1305,2)</f>
        <v>47.08</v>
      </c>
    </row>
    <row r="1306" ht="18" customHeight="1" spans="1:11">
      <c r="A1306" s="2"/>
      <c r="B1306" s="2"/>
      <c r="C1306" s="2"/>
      <c r="D1306" s="2"/>
      <c r="E1306" s="2"/>
      <c r="F1306" s="2"/>
      <c r="G1306" s="68" t="s">
        <v>2393</v>
      </c>
      <c r="H1306" s="68"/>
      <c r="I1306" s="68"/>
      <c r="J1306" s="68"/>
      <c r="K1306" s="71">
        <f>SUM(K1304:K1305)</f>
        <v>96.84</v>
      </c>
    </row>
    <row r="1307" ht="15" customHeight="1" spans="1:11">
      <c r="A1307" s="2"/>
      <c r="B1307" s="2"/>
      <c r="C1307" s="2"/>
      <c r="D1307" s="2"/>
      <c r="E1307" s="2"/>
      <c r="F1307" s="2"/>
      <c r="G1307" s="69" t="s">
        <v>2318</v>
      </c>
      <c r="H1307" s="69"/>
      <c r="I1307" s="69"/>
      <c r="J1307" s="69"/>
      <c r="K1307" s="72">
        <f>SUM(K1297,K1302,K1306)</f>
        <v>517.07</v>
      </c>
    </row>
    <row r="1308" ht="9.95" customHeight="1" spans="1:11">
      <c r="A1308" s="2"/>
      <c r="B1308" s="2"/>
      <c r="C1308" s="2"/>
      <c r="D1308" s="2"/>
      <c r="E1308" s="2"/>
      <c r="F1308" s="2"/>
      <c r="G1308" s="61"/>
      <c r="H1308" s="61"/>
      <c r="I1308" s="61"/>
      <c r="J1308" s="61"/>
      <c r="K1308" s="61"/>
    </row>
    <row r="1309" ht="20.1" customHeight="1" spans="1:11">
      <c r="A1309" s="62" t="s">
        <v>5083</v>
      </c>
      <c r="B1309" s="62"/>
      <c r="C1309" s="62"/>
      <c r="D1309" s="62"/>
      <c r="E1309" s="62"/>
      <c r="F1309" s="62"/>
      <c r="G1309" s="62"/>
      <c r="H1309" s="62"/>
      <c r="I1309" s="62"/>
      <c r="J1309" s="62"/>
      <c r="K1309" s="62"/>
    </row>
    <row r="1310" ht="15" customHeight="1" spans="1:11">
      <c r="A1310" s="63" t="s">
        <v>2381</v>
      </c>
      <c r="B1310" s="63"/>
      <c r="C1310" s="63"/>
      <c r="D1310" s="64" t="s">
        <v>4</v>
      </c>
      <c r="E1310" s="64"/>
      <c r="F1310" s="64" t="s">
        <v>2297</v>
      </c>
      <c r="G1310" s="64" t="s">
        <v>2298</v>
      </c>
      <c r="H1310" s="64"/>
      <c r="I1310" s="64" t="s">
        <v>2299</v>
      </c>
      <c r="J1310" s="64"/>
      <c r="K1310" s="64" t="s">
        <v>2300</v>
      </c>
    </row>
    <row r="1311" ht="38.1" customHeight="1" spans="1:11">
      <c r="A1311" s="65" t="s">
        <v>4764</v>
      </c>
      <c r="B1311" s="66" t="s">
        <v>4765</v>
      </c>
      <c r="C1311" s="66"/>
      <c r="D1311" s="65" t="s">
        <v>14</v>
      </c>
      <c r="E1311" s="65"/>
      <c r="F1311" s="65" t="s">
        <v>2384</v>
      </c>
      <c r="G1311" s="67">
        <v>0.7103</v>
      </c>
      <c r="H1311" s="67"/>
      <c r="I1311" s="70">
        <v>0.4</v>
      </c>
      <c r="J1311" s="70"/>
      <c r="K1311" s="70">
        <f>TRUNC(TRUNC(G1311,8)*I1311,2)</f>
        <v>0.28</v>
      </c>
    </row>
    <row r="1312" ht="38.1" customHeight="1" spans="1:11">
      <c r="A1312" s="65" t="s">
        <v>4766</v>
      </c>
      <c r="B1312" s="66" t="s">
        <v>4767</v>
      </c>
      <c r="C1312" s="66"/>
      <c r="D1312" s="65" t="s">
        <v>14</v>
      </c>
      <c r="E1312" s="65"/>
      <c r="F1312" s="65" t="s">
        <v>2387</v>
      </c>
      <c r="G1312" s="67">
        <v>0.7534</v>
      </c>
      <c r="H1312" s="67"/>
      <c r="I1312" s="70">
        <v>2.12</v>
      </c>
      <c r="J1312" s="70"/>
      <c r="K1312" s="70">
        <f>TRUNC(TRUNC(G1312,8)*I1312,2)</f>
        <v>1.59</v>
      </c>
    </row>
    <row r="1313" ht="18" customHeight="1" spans="1:11">
      <c r="A1313" s="2"/>
      <c r="B1313" s="2"/>
      <c r="C1313" s="2"/>
      <c r="D1313" s="2"/>
      <c r="E1313" s="2"/>
      <c r="F1313" s="2"/>
      <c r="G1313" s="68" t="s">
        <v>2388</v>
      </c>
      <c r="H1313" s="68"/>
      <c r="I1313" s="68"/>
      <c r="J1313" s="68"/>
      <c r="K1313" s="71">
        <f>SUM(K1311:K1312)</f>
        <v>1.87</v>
      </c>
    </row>
    <row r="1314" ht="15" customHeight="1" spans="1:11">
      <c r="A1314" s="63" t="s">
        <v>2413</v>
      </c>
      <c r="B1314" s="63"/>
      <c r="C1314" s="63"/>
      <c r="D1314" s="64" t="s">
        <v>4</v>
      </c>
      <c r="E1314" s="64"/>
      <c r="F1314" s="64" t="s">
        <v>2297</v>
      </c>
      <c r="G1314" s="64" t="s">
        <v>2298</v>
      </c>
      <c r="H1314" s="64"/>
      <c r="I1314" s="64" t="s">
        <v>2299</v>
      </c>
      <c r="J1314" s="64"/>
      <c r="K1314" s="64" t="s">
        <v>2300</v>
      </c>
    </row>
    <row r="1315" ht="21" customHeight="1" spans="1:11">
      <c r="A1315" s="65" t="s">
        <v>3095</v>
      </c>
      <c r="B1315" s="66" t="s">
        <v>3096</v>
      </c>
      <c r="C1315" s="66"/>
      <c r="D1315" s="65" t="s">
        <v>14</v>
      </c>
      <c r="E1315" s="65"/>
      <c r="F1315" s="65" t="s">
        <v>51</v>
      </c>
      <c r="G1315" s="67">
        <v>0.7229</v>
      </c>
      <c r="H1315" s="67"/>
      <c r="I1315" s="70">
        <v>117.45</v>
      </c>
      <c r="J1315" s="70"/>
      <c r="K1315" s="70">
        <f>TRUNC(TRUNC(G1315,8)*I1315,2)</f>
        <v>84.9</v>
      </c>
    </row>
    <row r="1316" ht="15" customHeight="1" spans="1:11">
      <c r="A1316" s="65" t="s">
        <v>3099</v>
      </c>
      <c r="B1316" s="66" t="s">
        <v>3100</v>
      </c>
      <c r="C1316" s="66"/>
      <c r="D1316" s="65" t="s">
        <v>14</v>
      </c>
      <c r="E1316" s="65"/>
      <c r="F1316" s="65" t="s">
        <v>193</v>
      </c>
      <c r="G1316" s="67">
        <v>362.6579</v>
      </c>
      <c r="H1316" s="67"/>
      <c r="I1316" s="70">
        <v>0.8</v>
      </c>
      <c r="J1316" s="70"/>
      <c r="K1316" s="70">
        <f>TRUNC(TRUNC(G1316,8)*I1316,2)</f>
        <v>290.12</v>
      </c>
    </row>
    <row r="1317" ht="21" customHeight="1" spans="1:11">
      <c r="A1317" s="65" t="s">
        <v>5080</v>
      </c>
      <c r="B1317" s="66" t="s">
        <v>5081</v>
      </c>
      <c r="C1317" s="66"/>
      <c r="D1317" s="65" t="s">
        <v>14</v>
      </c>
      <c r="E1317" s="65"/>
      <c r="F1317" s="65" t="s">
        <v>51</v>
      </c>
      <c r="G1317" s="67">
        <v>0.5934</v>
      </c>
      <c r="H1317" s="67"/>
      <c r="I1317" s="70">
        <v>111.44</v>
      </c>
      <c r="J1317" s="70"/>
      <c r="K1317" s="70">
        <f>TRUNC(TRUNC(G1317,8)*I1317,2)</f>
        <v>66.12</v>
      </c>
    </row>
    <row r="1318" ht="15" customHeight="1" spans="1:11">
      <c r="A1318" s="2"/>
      <c r="B1318" s="2"/>
      <c r="C1318" s="2"/>
      <c r="D1318" s="2"/>
      <c r="E1318" s="2"/>
      <c r="F1318" s="2"/>
      <c r="G1318" s="68" t="s">
        <v>2424</v>
      </c>
      <c r="H1318" s="68"/>
      <c r="I1318" s="68"/>
      <c r="J1318" s="68"/>
      <c r="K1318" s="71">
        <f>SUM(K1315:K1317)</f>
        <v>441.14</v>
      </c>
    </row>
    <row r="1319" ht="15" customHeight="1" spans="1:11">
      <c r="A1319" s="63" t="s">
        <v>2389</v>
      </c>
      <c r="B1319" s="63"/>
      <c r="C1319" s="63"/>
      <c r="D1319" s="64" t="s">
        <v>4</v>
      </c>
      <c r="E1319" s="64"/>
      <c r="F1319" s="64" t="s">
        <v>2297</v>
      </c>
      <c r="G1319" s="64" t="s">
        <v>2298</v>
      </c>
      <c r="H1319" s="64"/>
      <c r="I1319" s="64" t="s">
        <v>2299</v>
      </c>
      <c r="J1319" s="64"/>
      <c r="K1319" s="64" t="s">
        <v>2300</v>
      </c>
    </row>
    <row r="1320" ht="21" customHeight="1" spans="1:11">
      <c r="A1320" s="65" t="s">
        <v>4756</v>
      </c>
      <c r="B1320" s="66" t="s">
        <v>4757</v>
      </c>
      <c r="C1320" s="66"/>
      <c r="D1320" s="65" t="s">
        <v>14</v>
      </c>
      <c r="E1320" s="65"/>
      <c r="F1320" s="65" t="s">
        <v>2392</v>
      </c>
      <c r="G1320" s="67">
        <v>1.4637</v>
      </c>
      <c r="H1320" s="67"/>
      <c r="I1320" s="70">
        <v>38.98</v>
      </c>
      <c r="J1320" s="70"/>
      <c r="K1320" s="70">
        <f>TRUNC(TRUNC(G1320,8)*I1320,2)</f>
        <v>57.05</v>
      </c>
    </row>
    <row r="1321" ht="15" customHeight="1" spans="1:11">
      <c r="A1321" s="65" t="s">
        <v>2395</v>
      </c>
      <c r="B1321" s="66" t="s">
        <v>2396</v>
      </c>
      <c r="C1321" s="66"/>
      <c r="D1321" s="65" t="s">
        <v>14</v>
      </c>
      <c r="E1321" s="65"/>
      <c r="F1321" s="65" t="s">
        <v>2392</v>
      </c>
      <c r="G1321" s="67">
        <v>2.3117</v>
      </c>
      <c r="H1321" s="67"/>
      <c r="I1321" s="70">
        <v>23.23</v>
      </c>
      <c r="J1321" s="70"/>
      <c r="K1321" s="70">
        <f>TRUNC(TRUNC(G1321,8)*I1321,2)</f>
        <v>53.7</v>
      </c>
    </row>
    <row r="1322" ht="18" customHeight="1" spans="1:11">
      <c r="A1322" s="2"/>
      <c r="B1322" s="2"/>
      <c r="C1322" s="2"/>
      <c r="D1322" s="2"/>
      <c r="E1322" s="2"/>
      <c r="F1322" s="2"/>
      <c r="G1322" s="68" t="s">
        <v>2393</v>
      </c>
      <c r="H1322" s="68"/>
      <c r="I1322" s="68"/>
      <c r="J1322" s="68"/>
      <c r="K1322" s="71">
        <f>SUM(K1320:K1321)</f>
        <v>110.75</v>
      </c>
    </row>
    <row r="1323" ht="15" customHeight="1" spans="1:11">
      <c r="A1323" s="2"/>
      <c r="B1323" s="2"/>
      <c r="C1323" s="2"/>
      <c r="D1323" s="2"/>
      <c r="E1323" s="2"/>
      <c r="F1323" s="2"/>
      <c r="G1323" s="69" t="s">
        <v>2318</v>
      </c>
      <c r="H1323" s="69"/>
      <c r="I1323" s="69"/>
      <c r="J1323" s="69"/>
      <c r="K1323" s="72">
        <f>SUM(K1313,K1318,K1322)</f>
        <v>553.76</v>
      </c>
    </row>
    <row r="1324" ht="9.95" customHeight="1" spans="1:11">
      <c r="A1324" s="2"/>
      <c r="B1324" s="2"/>
      <c r="C1324" s="2"/>
      <c r="D1324" s="2"/>
      <c r="E1324" s="2"/>
      <c r="F1324" s="2"/>
      <c r="G1324" s="61"/>
      <c r="H1324" s="61"/>
      <c r="I1324" s="61"/>
      <c r="J1324" s="61"/>
      <c r="K1324" s="61"/>
    </row>
    <row r="1325" ht="20.1" customHeight="1" spans="1:11">
      <c r="A1325" s="62" t="s">
        <v>5084</v>
      </c>
      <c r="B1325" s="62"/>
      <c r="C1325" s="62"/>
      <c r="D1325" s="62"/>
      <c r="E1325" s="62"/>
      <c r="F1325" s="62"/>
      <c r="G1325" s="62"/>
      <c r="H1325" s="62"/>
      <c r="I1325" s="62"/>
      <c r="J1325" s="62"/>
      <c r="K1325" s="62"/>
    </row>
    <row r="1326" ht="15" customHeight="1" spans="1:11">
      <c r="A1326" s="63" t="s">
        <v>2381</v>
      </c>
      <c r="B1326" s="63"/>
      <c r="C1326" s="63"/>
      <c r="D1326" s="64" t="s">
        <v>4</v>
      </c>
      <c r="E1326" s="64"/>
      <c r="F1326" s="64" t="s">
        <v>2297</v>
      </c>
      <c r="G1326" s="64" t="s">
        <v>2298</v>
      </c>
      <c r="H1326" s="64"/>
      <c r="I1326" s="64" t="s">
        <v>2299</v>
      </c>
      <c r="J1326" s="64"/>
      <c r="K1326" s="64" t="s">
        <v>2300</v>
      </c>
    </row>
    <row r="1327" ht="38.1" customHeight="1" spans="1:11">
      <c r="A1327" s="65" t="s">
        <v>4567</v>
      </c>
      <c r="B1327" s="66" t="s">
        <v>4568</v>
      </c>
      <c r="C1327" s="66"/>
      <c r="D1327" s="65" t="s">
        <v>14</v>
      </c>
      <c r="E1327" s="65"/>
      <c r="F1327" s="65" t="s">
        <v>2384</v>
      </c>
      <c r="G1327" s="67">
        <v>0.6067</v>
      </c>
      <c r="H1327" s="67"/>
      <c r="I1327" s="70">
        <v>1.64</v>
      </c>
      <c r="J1327" s="70"/>
      <c r="K1327" s="70">
        <f>TRUNC(TRUNC(G1327,8)*I1327,2)</f>
        <v>0.99</v>
      </c>
    </row>
    <row r="1328" ht="38.1" customHeight="1" spans="1:11">
      <c r="A1328" s="65" t="s">
        <v>4569</v>
      </c>
      <c r="B1328" s="66" t="s">
        <v>4570</v>
      </c>
      <c r="C1328" s="66"/>
      <c r="D1328" s="65" t="s">
        <v>14</v>
      </c>
      <c r="E1328" s="65"/>
      <c r="F1328" s="65" t="s">
        <v>2387</v>
      </c>
      <c r="G1328" s="67">
        <v>0.6434</v>
      </c>
      <c r="H1328" s="67"/>
      <c r="I1328" s="70">
        <v>5.88</v>
      </c>
      <c r="J1328" s="70"/>
      <c r="K1328" s="70">
        <f>TRUNC(TRUNC(G1328,8)*I1328,2)</f>
        <v>3.78</v>
      </c>
    </row>
    <row r="1329" ht="18" customHeight="1" spans="1:11">
      <c r="A1329" s="2"/>
      <c r="B1329" s="2"/>
      <c r="C1329" s="2"/>
      <c r="D1329" s="2"/>
      <c r="E1329" s="2"/>
      <c r="F1329" s="2"/>
      <c r="G1329" s="68" t="s">
        <v>2388</v>
      </c>
      <c r="H1329" s="68"/>
      <c r="I1329" s="68"/>
      <c r="J1329" s="68"/>
      <c r="K1329" s="71">
        <f>SUM(K1327:K1328)</f>
        <v>4.77</v>
      </c>
    </row>
    <row r="1330" ht="15" customHeight="1" spans="1:11">
      <c r="A1330" s="63" t="s">
        <v>2413</v>
      </c>
      <c r="B1330" s="63"/>
      <c r="C1330" s="63"/>
      <c r="D1330" s="64" t="s">
        <v>4</v>
      </c>
      <c r="E1330" s="64"/>
      <c r="F1330" s="64" t="s">
        <v>2297</v>
      </c>
      <c r="G1330" s="64" t="s">
        <v>2298</v>
      </c>
      <c r="H1330" s="64"/>
      <c r="I1330" s="64" t="s">
        <v>2299</v>
      </c>
      <c r="J1330" s="64"/>
      <c r="K1330" s="64" t="s">
        <v>2300</v>
      </c>
    </row>
    <row r="1331" ht="21" customHeight="1" spans="1:11">
      <c r="A1331" s="65" t="s">
        <v>3095</v>
      </c>
      <c r="B1331" s="66" t="s">
        <v>3096</v>
      </c>
      <c r="C1331" s="66"/>
      <c r="D1331" s="65" t="s">
        <v>14</v>
      </c>
      <c r="E1331" s="65"/>
      <c r="F1331" s="65" t="s">
        <v>51</v>
      </c>
      <c r="G1331" s="67">
        <v>0.7275</v>
      </c>
      <c r="H1331" s="67"/>
      <c r="I1331" s="70">
        <v>117.45</v>
      </c>
      <c r="J1331" s="70"/>
      <c r="K1331" s="70">
        <f>TRUNC(TRUNC(G1331,8)*I1331,2)</f>
        <v>85.44</v>
      </c>
    </row>
    <row r="1332" ht="15" customHeight="1" spans="1:11">
      <c r="A1332" s="65" t="s">
        <v>3099</v>
      </c>
      <c r="B1332" s="66" t="s">
        <v>3100</v>
      </c>
      <c r="C1332" s="66"/>
      <c r="D1332" s="65" t="s">
        <v>14</v>
      </c>
      <c r="E1332" s="65"/>
      <c r="F1332" s="65" t="s">
        <v>193</v>
      </c>
      <c r="G1332" s="67">
        <v>364.9433</v>
      </c>
      <c r="H1332" s="67"/>
      <c r="I1332" s="70">
        <v>0.8</v>
      </c>
      <c r="J1332" s="70"/>
      <c r="K1332" s="70">
        <f>TRUNC(TRUNC(G1332,8)*I1332,2)</f>
        <v>291.95</v>
      </c>
    </row>
    <row r="1333" ht="21" customHeight="1" spans="1:11">
      <c r="A1333" s="65" t="s">
        <v>5080</v>
      </c>
      <c r="B1333" s="66" t="s">
        <v>5081</v>
      </c>
      <c r="C1333" s="66"/>
      <c r="D1333" s="65" t="s">
        <v>14</v>
      </c>
      <c r="E1333" s="65"/>
      <c r="F1333" s="65" t="s">
        <v>51</v>
      </c>
      <c r="G1333" s="67">
        <v>0.5972</v>
      </c>
      <c r="H1333" s="67"/>
      <c r="I1333" s="70">
        <v>111.44</v>
      </c>
      <c r="J1333" s="70"/>
      <c r="K1333" s="70">
        <f>TRUNC(TRUNC(G1333,8)*I1333,2)</f>
        <v>66.55</v>
      </c>
    </row>
    <row r="1334" ht="15" customHeight="1" spans="1:11">
      <c r="A1334" s="2"/>
      <c r="B1334" s="2"/>
      <c r="C1334" s="2"/>
      <c r="D1334" s="2"/>
      <c r="E1334" s="2"/>
      <c r="F1334" s="2"/>
      <c r="G1334" s="68" t="s">
        <v>2424</v>
      </c>
      <c r="H1334" s="68"/>
      <c r="I1334" s="68"/>
      <c r="J1334" s="68"/>
      <c r="K1334" s="71">
        <f>SUM(K1331:K1333)</f>
        <v>443.94</v>
      </c>
    </row>
    <row r="1335" ht="15" customHeight="1" spans="1:11">
      <c r="A1335" s="63" t="s">
        <v>2389</v>
      </c>
      <c r="B1335" s="63"/>
      <c r="C1335" s="63"/>
      <c r="D1335" s="64" t="s">
        <v>4</v>
      </c>
      <c r="E1335" s="64"/>
      <c r="F1335" s="64" t="s">
        <v>2297</v>
      </c>
      <c r="G1335" s="64" t="s">
        <v>2298</v>
      </c>
      <c r="H1335" s="64"/>
      <c r="I1335" s="64" t="s">
        <v>2299</v>
      </c>
      <c r="J1335" s="64"/>
      <c r="K1335" s="64" t="s">
        <v>2300</v>
      </c>
    </row>
    <row r="1336" ht="21" customHeight="1" spans="1:11">
      <c r="A1336" s="65" t="s">
        <v>4756</v>
      </c>
      <c r="B1336" s="66" t="s">
        <v>4757</v>
      </c>
      <c r="C1336" s="66"/>
      <c r="D1336" s="65" t="s">
        <v>14</v>
      </c>
      <c r="E1336" s="65"/>
      <c r="F1336" s="65" t="s">
        <v>2392</v>
      </c>
      <c r="G1336" s="67">
        <v>1.2501</v>
      </c>
      <c r="H1336" s="67"/>
      <c r="I1336" s="70">
        <v>38.98</v>
      </c>
      <c r="J1336" s="70"/>
      <c r="K1336" s="70">
        <f>TRUNC(TRUNC(G1336,8)*I1336,2)</f>
        <v>48.72</v>
      </c>
    </row>
    <row r="1337" ht="15" customHeight="1" spans="1:11">
      <c r="A1337" s="65" t="s">
        <v>2395</v>
      </c>
      <c r="B1337" s="66" t="s">
        <v>2396</v>
      </c>
      <c r="C1337" s="66"/>
      <c r="D1337" s="65" t="s">
        <v>14</v>
      </c>
      <c r="E1337" s="65"/>
      <c r="F1337" s="65" t="s">
        <v>2392</v>
      </c>
      <c r="G1337" s="67">
        <v>1.9792</v>
      </c>
      <c r="H1337" s="67"/>
      <c r="I1337" s="70">
        <v>23.23</v>
      </c>
      <c r="J1337" s="70"/>
      <c r="K1337" s="70">
        <f>TRUNC(TRUNC(G1337,8)*I1337,2)</f>
        <v>45.97</v>
      </c>
    </row>
    <row r="1338" ht="18" customHeight="1" spans="1:11">
      <c r="A1338" s="2"/>
      <c r="B1338" s="2"/>
      <c r="C1338" s="2"/>
      <c r="D1338" s="2"/>
      <c r="E1338" s="2"/>
      <c r="F1338" s="2"/>
      <c r="G1338" s="68" t="s">
        <v>2393</v>
      </c>
      <c r="H1338" s="68"/>
      <c r="I1338" s="68"/>
      <c r="J1338" s="68"/>
      <c r="K1338" s="71">
        <f>SUM(K1336:K1337)</f>
        <v>94.69</v>
      </c>
    </row>
    <row r="1339" ht="15" customHeight="1" spans="1:11">
      <c r="A1339" s="2"/>
      <c r="B1339" s="2"/>
      <c r="C1339" s="2"/>
      <c r="D1339" s="2"/>
      <c r="E1339" s="2"/>
      <c r="F1339" s="2"/>
      <c r="G1339" s="69" t="s">
        <v>2318</v>
      </c>
      <c r="H1339" s="69"/>
      <c r="I1339" s="69"/>
      <c r="J1339" s="69"/>
      <c r="K1339" s="72">
        <f>SUM(K1329,K1334,K1338)</f>
        <v>543.4</v>
      </c>
    </row>
    <row r="1340" ht="9.95" customHeight="1" spans="1:11">
      <c r="A1340" s="2"/>
      <c r="B1340" s="2"/>
      <c r="C1340" s="2"/>
      <c r="D1340" s="2"/>
      <c r="E1340" s="2"/>
      <c r="F1340" s="2"/>
      <c r="G1340" s="61"/>
      <c r="H1340" s="61"/>
      <c r="I1340" s="61"/>
      <c r="J1340" s="61"/>
      <c r="K1340" s="61"/>
    </row>
    <row r="1341" ht="20.1" customHeight="1" spans="1:11">
      <c r="A1341" s="62" t="s">
        <v>5085</v>
      </c>
      <c r="B1341" s="62"/>
      <c r="C1341" s="62"/>
      <c r="D1341" s="62"/>
      <c r="E1341" s="62"/>
      <c r="F1341" s="62"/>
      <c r="G1341" s="62"/>
      <c r="H1341" s="62"/>
      <c r="I1341" s="62"/>
      <c r="J1341" s="62"/>
      <c r="K1341" s="62"/>
    </row>
    <row r="1342" ht="15" customHeight="1" spans="1:11">
      <c r="A1342" s="63" t="s">
        <v>2381</v>
      </c>
      <c r="B1342" s="63"/>
      <c r="C1342" s="63"/>
      <c r="D1342" s="64" t="s">
        <v>4</v>
      </c>
      <c r="E1342" s="64"/>
      <c r="F1342" s="64" t="s">
        <v>2297</v>
      </c>
      <c r="G1342" s="64" t="s">
        <v>2298</v>
      </c>
      <c r="H1342" s="64"/>
      <c r="I1342" s="64" t="s">
        <v>2299</v>
      </c>
      <c r="J1342" s="64"/>
      <c r="K1342" s="64" t="s">
        <v>2300</v>
      </c>
    </row>
    <row r="1343" ht="38.1" customHeight="1" spans="1:11">
      <c r="A1343" s="65" t="s">
        <v>4567</v>
      </c>
      <c r="B1343" s="66" t="s">
        <v>4568</v>
      </c>
      <c r="C1343" s="66"/>
      <c r="D1343" s="65" t="s">
        <v>14</v>
      </c>
      <c r="E1343" s="65"/>
      <c r="F1343" s="65" t="s">
        <v>2384</v>
      </c>
      <c r="G1343" s="67">
        <v>0.6018</v>
      </c>
      <c r="H1343" s="67"/>
      <c r="I1343" s="70">
        <v>1.64</v>
      </c>
      <c r="J1343" s="70"/>
      <c r="K1343" s="70">
        <f>TRUNC(TRUNC(G1343,8)*I1343,2)</f>
        <v>0.98</v>
      </c>
    </row>
    <row r="1344" ht="38.1" customHeight="1" spans="1:11">
      <c r="A1344" s="65" t="s">
        <v>4569</v>
      </c>
      <c r="B1344" s="66" t="s">
        <v>4570</v>
      </c>
      <c r="C1344" s="66"/>
      <c r="D1344" s="65" t="s">
        <v>14</v>
      </c>
      <c r="E1344" s="65"/>
      <c r="F1344" s="65" t="s">
        <v>2387</v>
      </c>
      <c r="G1344" s="67">
        <v>0.6382</v>
      </c>
      <c r="H1344" s="67"/>
      <c r="I1344" s="70">
        <v>5.88</v>
      </c>
      <c r="J1344" s="70"/>
      <c r="K1344" s="70">
        <f>TRUNC(TRUNC(G1344,8)*I1344,2)</f>
        <v>3.75</v>
      </c>
    </row>
    <row r="1345" ht="18" customHeight="1" spans="1:11">
      <c r="A1345" s="2"/>
      <c r="B1345" s="2"/>
      <c r="C1345" s="2"/>
      <c r="D1345" s="2"/>
      <c r="E1345" s="2"/>
      <c r="F1345" s="2"/>
      <c r="G1345" s="68" t="s">
        <v>2388</v>
      </c>
      <c r="H1345" s="68"/>
      <c r="I1345" s="68"/>
      <c r="J1345" s="68"/>
      <c r="K1345" s="71">
        <f>SUM(K1343:K1344)</f>
        <v>4.73</v>
      </c>
    </row>
    <row r="1346" ht="15" customHeight="1" spans="1:11">
      <c r="A1346" s="63" t="s">
        <v>2413</v>
      </c>
      <c r="B1346" s="63"/>
      <c r="C1346" s="63"/>
      <c r="D1346" s="64" t="s">
        <v>4</v>
      </c>
      <c r="E1346" s="64"/>
      <c r="F1346" s="64" t="s">
        <v>2297</v>
      </c>
      <c r="G1346" s="64" t="s">
        <v>2298</v>
      </c>
      <c r="H1346" s="64"/>
      <c r="I1346" s="64" t="s">
        <v>2299</v>
      </c>
      <c r="J1346" s="64"/>
      <c r="K1346" s="64" t="s">
        <v>2300</v>
      </c>
    </row>
    <row r="1347" ht="21" customHeight="1" spans="1:11">
      <c r="A1347" s="65" t="s">
        <v>3095</v>
      </c>
      <c r="B1347" s="66" t="s">
        <v>3096</v>
      </c>
      <c r="C1347" s="66"/>
      <c r="D1347" s="65" t="s">
        <v>14</v>
      </c>
      <c r="E1347" s="65"/>
      <c r="F1347" s="65" t="s">
        <v>51</v>
      </c>
      <c r="G1347" s="67">
        <v>0.7119</v>
      </c>
      <c r="H1347" s="67"/>
      <c r="I1347" s="70">
        <v>117.45</v>
      </c>
      <c r="J1347" s="70"/>
      <c r="K1347" s="70">
        <f>TRUNC(TRUNC(G1347,8)*I1347,2)</f>
        <v>83.61</v>
      </c>
    </row>
    <row r="1348" ht="15" customHeight="1" spans="1:11">
      <c r="A1348" s="65" t="s">
        <v>3099</v>
      </c>
      <c r="B1348" s="66" t="s">
        <v>3100</v>
      </c>
      <c r="C1348" s="66"/>
      <c r="D1348" s="65" t="s">
        <v>14</v>
      </c>
      <c r="E1348" s="65"/>
      <c r="F1348" s="65" t="s">
        <v>193</v>
      </c>
      <c r="G1348" s="67">
        <v>391.1663</v>
      </c>
      <c r="H1348" s="67"/>
      <c r="I1348" s="70">
        <v>0.8</v>
      </c>
      <c r="J1348" s="70"/>
      <c r="K1348" s="70">
        <f>TRUNC(TRUNC(G1348,8)*I1348,2)</f>
        <v>312.93</v>
      </c>
    </row>
    <row r="1349" ht="21" customHeight="1" spans="1:11">
      <c r="A1349" s="65" t="s">
        <v>5080</v>
      </c>
      <c r="B1349" s="66" t="s">
        <v>5081</v>
      </c>
      <c r="C1349" s="66"/>
      <c r="D1349" s="65" t="s">
        <v>14</v>
      </c>
      <c r="E1349" s="65"/>
      <c r="F1349" s="65" t="s">
        <v>51</v>
      </c>
      <c r="G1349" s="67">
        <v>0.5927</v>
      </c>
      <c r="H1349" s="67"/>
      <c r="I1349" s="70">
        <v>111.44</v>
      </c>
      <c r="J1349" s="70"/>
      <c r="K1349" s="70">
        <f>TRUNC(TRUNC(G1349,8)*I1349,2)</f>
        <v>66.05</v>
      </c>
    </row>
    <row r="1350" ht="15" customHeight="1" spans="1:11">
      <c r="A1350" s="2"/>
      <c r="B1350" s="2"/>
      <c r="C1350" s="2"/>
      <c r="D1350" s="2"/>
      <c r="E1350" s="2"/>
      <c r="F1350" s="2"/>
      <c r="G1350" s="68" t="s">
        <v>2424</v>
      </c>
      <c r="H1350" s="68"/>
      <c r="I1350" s="68"/>
      <c r="J1350" s="68"/>
      <c r="K1350" s="71">
        <f>SUM(K1347:K1349)</f>
        <v>462.59</v>
      </c>
    </row>
    <row r="1351" ht="15" customHeight="1" spans="1:11">
      <c r="A1351" s="63" t="s">
        <v>2389</v>
      </c>
      <c r="B1351" s="63"/>
      <c r="C1351" s="63"/>
      <c r="D1351" s="64" t="s">
        <v>4</v>
      </c>
      <c r="E1351" s="64"/>
      <c r="F1351" s="64" t="s">
        <v>2297</v>
      </c>
      <c r="G1351" s="64" t="s">
        <v>2298</v>
      </c>
      <c r="H1351" s="64"/>
      <c r="I1351" s="64" t="s">
        <v>2299</v>
      </c>
      <c r="J1351" s="64"/>
      <c r="K1351" s="64" t="s">
        <v>2300</v>
      </c>
    </row>
    <row r="1352" ht="21" customHeight="1" spans="1:11">
      <c r="A1352" s="65" t="s">
        <v>4756</v>
      </c>
      <c r="B1352" s="66" t="s">
        <v>4757</v>
      </c>
      <c r="C1352" s="66"/>
      <c r="D1352" s="65" t="s">
        <v>14</v>
      </c>
      <c r="E1352" s="65"/>
      <c r="F1352" s="65" t="s">
        <v>2392</v>
      </c>
      <c r="G1352" s="67">
        <v>1.24</v>
      </c>
      <c r="H1352" s="67"/>
      <c r="I1352" s="70">
        <v>38.98</v>
      </c>
      <c r="J1352" s="70"/>
      <c r="K1352" s="70">
        <f>TRUNC(TRUNC(G1352,8)*I1352,2)</f>
        <v>48.33</v>
      </c>
    </row>
    <row r="1353" ht="15" customHeight="1" spans="1:11">
      <c r="A1353" s="65" t="s">
        <v>2395</v>
      </c>
      <c r="B1353" s="66" t="s">
        <v>2396</v>
      </c>
      <c r="C1353" s="66"/>
      <c r="D1353" s="65" t="s">
        <v>14</v>
      </c>
      <c r="E1353" s="65"/>
      <c r="F1353" s="65" t="s">
        <v>2392</v>
      </c>
      <c r="G1353" s="67">
        <v>1.9633</v>
      </c>
      <c r="H1353" s="67"/>
      <c r="I1353" s="70">
        <v>23.23</v>
      </c>
      <c r="J1353" s="70"/>
      <c r="K1353" s="70">
        <f>TRUNC(TRUNC(G1353,8)*I1353,2)</f>
        <v>45.6</v>
      </c>
    </row>
    <row r="1354" ht="18" customHeight="1" spans="1:11">
      <c r="A1354" s="2"/>
      <c r="B1354" s="2"/>
      <c r="C1354" s="2"/>
      <c r="D1354" s="2"/>
      <c r="E1354" s="2"/>
      <c r="F1354" s="2"/>
      <c r="G1354" s="68" t="s">
        <v>2393</v>
      </c>
      <c r="H1354" s="68"/>
      <c r="I1354" s="68"/>
      <c r="J1354" s="68"/>
      <c r="K1354" s="71">
        <f>SUM(K1352:K1353)</f>
        <v>93.93</v>
      </c>
    </row>
    <row r="1355" ht="15" customHeight="1" spans="1:11">
      <c r="A1355" s="2"/>
      <c r="B1355" s="2"/>
      <c r="C1355" s="2"/>
      <c r="D1355" s="2"/>
      <c r="E1355" s="2"/>
      <c r="F1355" s="2"/>
      <c r="G1355" s="69" t="s">
        <v>2318</v>
      </c>
      <c r="H1355" s="69"/>
      <c r="I1355" s="69"/>
      <c r="J1355" s="69"/>
      <c r="K1355" s="72">
        <f>SUM(K1345,K1350,K1354)</f>
        <v>561.25</v>
      </c>
    </row>
    <row r="1356" ht="9.95" customHeight="1" spans="1:11">
      <c r="A1356" s="2"/>
      <c r="B1356" s="2"/>
      <c r="C1356" s="2"/>
      <c r="D1356" s="2"/>
      <c r="E1356" s="2"/>
      <c r="F1356" s="2"/>
      <c r="G1356" s="61"/>
      <c r="H1356" s="61"/>
      <c r="I1356" s="61"/>
      <c r="J1356" s="61"/>
      <c r="K1356" s="61"/>
    </row>
    <row r="1357" ht="20.1" customHeight="1" spans="1:11">
      <c r="A1357" s="62" t="s">
        <v>5086</v>
      </c>
      <c r="B1357" s="62"/>
      <c r="C1357" s="62"/>
      <c r="D1357" s="62"/>
      <c r="E1357" s="62"/>
      <c r="F1357" s="62"/>
      <c r="G1357" s="62"/>
      <c r="H1357" s="62"/>
      <c r="I1357" s="62"/>
      <c r="J1357" s="62"/>
      <c r="K1357" s="62"/>
    </row>
    <row r="1358" ht="15" customHeight="1" spans="1:11">
      <c r="A1358" s="63" t="s">
        <v>2413</v>
      </c>
      <c r="B1358" s="63"/>
      <c r="C1358" s="63"/>
      <c r="D1358" s="64" t="s">
        <v>4</v>
      </c>
      <c r="E1358" s="64"/>
      <c r="F1358" s="64" t="s">
        <v>2297</v>
      </c>
      <c r="G1358" s="64" t="s">
        <v>2298</v>
      </c>
      <c r="H1358" s="64"/>
      <c r="I1358" s="64" t="s">
        <v>2299</v>
      </c>
      <c r="J1358" s="64"/>
      <c r="K1358" s="64" t="s">
        <v>2300</v>
      </c>
    </row>
    <row r="1359" ht="21" customHeight="1" spans="1:11">
      <c r="A1359" s="65" t="s">
        <v>3095</v>
      </c>
      <c r="B1359" s="66" t="s">
        <v>3096</v>
      </c>
      <c r="C1359" s="66"/>
      <c r="D1359" s="65" t="s">
        <v>14</v>
      </c>
      <c r="E1359" s="65"/>
      <c r="F1359" s="65" t="s">
        <v>51</v>
      </c>
      <c r="G1359" s="67">
        <v>0.8538</v>
      </c>
      <c r="H1359" s="67"/>
      <c r="I1359" s="70">
        <v>117.45</v>
      </c>
      <c r="J1359" s="70"/>
      <c r="K1359" s="70">
        <f>TRUNC(TRUNC(G1359,8)*I1359,2)</f>
        <v>100.27</v>
      </c>
    </row>
    <row r="1360" ht="15" customHeight="1" spans="1:11">
      <c r="A1360" s="65" t="s">
        <v>3099</v>
      </c>
      <c r="B1360" s="66" t="s">
        <v>3100</v>
      </c>
      <c r="C1360" s="66"/>
      <c r="D1360" s="65" t="s">
        <v>14</v>
      </c>
      <c r="E1360" s="65"/>
      <c r="F1360" s="65" t="s">
        <v>193</v>
      </c>
      <c r="G1360" s="67">
        <v>218.93</v>
      </c>
      <c r="H1360" s="67"/>
      <c r="I1360" s="70">
        <v>0.8</v>
      </c>
      <c r="J1360" s="70"/>
      <c r="K1360" s="70">
        <f>TRUNC(TRUNC(G1360,8)*I1360,2)</f>
        <v>175.14</v>
      </c>
    </row>
    <row r="1361" ht="21" customHeight="1" spans="1:11">
      <c r="A1361" s="65" t="s">
        <v>5080</v>
      </c>
      <c r="B1361" s="66" t="s">
        <v>5081</v>
      </c>
      <c r="C1361" s="66"/>
      <c r="D1361" s="65" t="s">
        <v>14</v>
      </c>
      <c r="E1361" s="65"/>
      <c r="F1361" s="65" t="s">
        <v>51</v>
      </c>
      <c r="G1361" s="67">
        <v>0.5971</v>
      </c>
      <c r="H1361" s="67"/>
      <c r="I1361" s="70">
        <v>111.44</v>
      </c>
      <c r="J1361" s="70"/>
      <c r="K1361" s="70">
        <f>TRUNC(TRUNC(G1361,8)*I1361,2)</f>
        <v>66.54</v>
      </c>
    </row>
    <row r="1362" ht="15" customHeight="1" spans="1:11">
      <c r="A1362" s="2"/>
      <c r="B1362" s="2"/>
      <c r="C1362" s="2"/>
      <c r="D1362" s="2"/>
      <c r="E1362" s="2"/>
      <c r="F1362" s="2"/>
      <c r="G1362" s="68" t="s">
        <v>2424</v>
      </c>
      <c r="H1362" s="68"/>
      <c r="I1362" s="68"/>
      <c r="J1362" s="68"/>
      <c r="K1362" s="71">
        <f>SUM(K1359:K1361)</f>
        <v>341.95</v>
      </c>
    </row>
    <row r="1363" ht="15" customHeight="1" spans="1:11">
      <c r="A1363" s="63" t="s">
        <v>2389</v>
      </c>
      <c r="B1363" s="63"/>
      <c r="C1363" s="63"/>
      <c r="D1363" s="64" t="s">
        <v>4</v>
      </c>
      <c r="E1363" s="64"/>
      <c r="F1363" s="64" t="s">
        <v>2297</v>
      </c>
      <c r="G1363" s="64" t="s">
        <v>2298</v>
      </c>
      <c r="H1363" s="64"/>
      <c r="I1363" s="64" t="s">
        <v>2299</v>
      </c>
      <c r="J1363" s="64"/>
      <c r="K1363" s="64" t="s">
        <v>2300</v>
      </c>
    </row>
    <row r="1364" ht="15" customHeight="1" spans="1:11">
      <c r="A1364" s="65" t="s">
        <v>2395</v>
      </c>
      <c r="B1364" s="66" t="s">
        <v>2396</v>
      </c>
      <c r="C1364" s="66"/>
      <c r="D1364" s="65" t="s">
        <v>14</v>
      </c>
      <c r="E1364" s="65"/>
      <c r="F1364" s="65" t="s">
        <v>2392</v>
      </c>
      <c r="G1364" s="67">
        <v>6.2858</v>
      </c>
      <c r="H1364" s="67"/>
      <c r="I1364" s="70">
        <v>23.23</v>
      </c>
      <c r="J1364" s="70"/>
      <c r="K1364" s="70">
        <f>TRUNC(TRUNC(G1364,8)*I1364,2)</f>
        <v>146.01</v>
      </c>
    </row>
    <row r="1365" ht="18" customHeight="1" spans="1:11">
      <c r="A1365" s="2"/>
      <c r="B1365" s="2"/>
      <c r="C1365" s="2"/>
      <c r="D1365" s="2"/>
      <c r="E1365" s="2"/>
      <c r="F1365" s="2"/>
      <c r="G1365" s="68" t="s">
        <v>2393</v>
      </c>
      <c r="H1365" s="68"/>
      <c r="I1365" s="68"/>
      <c r="J1365" s="68"/>
      <c r="K1365" s="71">
        <f>SUM(K1364:K1364)</f>
        <v>146.01</v>
      </c>
    </row>
    <row r="1366" ht="15" customHeight="1" spans="1:11">
      <c r="A1366" s="2"/>
      <c r="B1366" s="2"/>
      <c r="C1366" s="2"/>
      <c r="D1366" s="2"/>
      <c r="E1366" s="2"/>
      <c r="F1366" s="2"/>
      <c r="G1366" s="69" t="s">
        <v>2318</v>
      </c>
      <c r="H1366" s="69"/>
      <c r="I1366" s="69"/>
      <c r="J1366" s="69"/>
      <c r="K1366" s="72">
        <f>SUM(K1362,K1365)</f>
        <v>487.96</v>
      </c>
    </row>
    <row r="1367" ht="9.95" customHeight="1" spans="1:11">
      <c r="A1367" s="2"/>
      <c r="B1367" s="2"/>
      <c r="C1367" s="2"/>
      <c r="D1367" s="2"/>
      <c r="E1367" s="2"/>
      <c r="F1367" s="2"/>
      <c r="G1367" s="61"/>
      <c r="H1367" s="61"/>
      <c r="I1367" s="61"/>
      <c r="J1367" s="61"/>
      <c r="K1367" s="61"/>
    </row>
    <row r="1368" ht="20.1" customHeight="1" spans="1:11">
      <c r="A1368" s="62" t="s">
        <v>5087</v>
      </c>
      <c r="B1368" s="62"/>
      <c r="C1368" s="62"/>
      <c r="D1368" s="62"/>
      <c r="E1368" s="62"/>
      <c r="F1368" s="62"/>
      <c r="G1368" s="62"/>
      <c r="H1368" s="62"/>
      <c r="I1368" s="62"/>
      <c r="J1368" s="62"/>
      <c r="K1368" s="62"/>
    </row>
    <row r="1369" ht="15" customHeight="1" spans="1:11">
      <c r="A1369" s="63" t="s">
        <v>2381</v>
      </c>
      <c r="B1369" s="63"/>
      <c r="C1369" s="63"/>
      <c r="D1369" s="64" t="s">
        <v>4</v>
      </c>
      <c r="E1369" s="64"/>
      <c r="F1369" s="64" t="s">
        <v>2297</v>
      </c>
      <c r="G1369" s="64" t="s">
        <v>2298</v>
      </c>
      <c r="H1369" s="64"/>
      <c r="I1369" s="64" t="s">
        <v>2299</v>
      </c>
      <c r="J1369" s="64"/>
      <c r="K1369" s="64" t="s">
        <v>2300</v>
      </c>
    </row>
    <row r="1370" ht="38.1" customHeight="1" spans="1:11">
      <c r="A1370" s="65" t="s">
        <v>4764</v>
      </c>
      <c r="B1370" s="66" t="s">
        <v>4765</v>
      </c>
      <c r="C1370" s="66"/>
      <c r="D1370" s="65" t="s">
        <v>14</v>
      </c>
      <c r="E1370" s="65"/>
      <c r="F1370" s="65" t="s">
        <v>2384</v>
      </c>
      <c r="G1370" s="67">
        <v>0.7188</v>
      </c>
      <c r="H1370" s="67"/>
      <c r="I1370" s="70">
        <v>0.4</v>
      </c>
      <c r="J1370" s="70"/>
      <c r="K1370" s="70">
        <f>TRUNC(TRUNC(G1370,8)*I1370,2)</f>
        <v>0.28</v>
      </c>
    </row>
    <row r="1371" ht="38.1" customHeight="1" spans="1:11">
      <c r="A1371" s="65" t="s">
        <v>4766</v>
      </c>
      <c r="B1371" s="66" t="s">
        <v>4767</v>
      </c>
      <c r="C1371" s="66"/>
      <c r="D1371" s="65" t="s">
        <v>14</v>
      </c>
      <c r="E1371" s="65"/>
      <c r="F1371" s="65" t="s">
        <v>2387</v>
      </c>
      <c r="G1371" s="67">
        <v>0.7623</v>
      </c>
      <c r="H1371" s="67"/>
      <c r="I1371" s="70">
        <v>2.12</v>
      </c>
      <c r="J1371" s="70"/>
      <c r="K1371" s="70">
        <f>TRUNC(TRUNC(G1371,8)*I1371,2)</f>
        <v>1.61</v>
      </c>
    </row>
    <row r="1372" ht="18" customHeight="1" spans="1:11">
      <c r="A1372" s="2"/>
      <c r="B1372" s="2"/>
      <c r="C1372" s="2"/>
      <c r="D1372" s="2"/>
      <c r="E1372" s="2"/>
      <c r="F1372" s="2"/>
      <c r="G1372" s="68" t="s">
        <v>2388</v>
      </c>
      <c r="H1372" s="68"/>
      <c r="I1372" s="68"/>
      <c r="J1372" s="68"/>
      <c r="K1372" s="71">
        <f>SUM(K1370:K1371)</f>
        <v>1.89</v>
      </c>
    </row>
    <row r="1373" ht="15" customHeight="1" spans="1:11">
      <c r="A1373" s="63" t="s">
        <v>2413</v>
      </c>
      <c r="B1373" s="63"/>
      <c r="C1373" s="63"/>
      <c r="D1373" s="64" t="s">
        <v>4</v>
      </c>
      <c r="E1373" s="64"/>
      <c r="F1373" s="64" t="s">
        <v>2297</v>
      </c>
      <c r="G1373" s="64" t="s">
        <v>2298</v>
      </c>
      <c r="H1373" s="64"/>
      <c r="I1373" s="64" t="s">
        <v>2299</v>
      </c>
      <c r="J1373" s="64"/>
      <c r="K1373" s="64" t="s">
        <v>2300</v>
      </c>
    </row>
    <row r="1374" ht="21" customHeight="1" spans="1:11">
      <c r="A1374" s="65" t="s">
        <v>3095</v>
      </c>
      <c r="B1374" s="66" t="s">
        <v>3096</v>
      </c>
      <c r="C1374" s="66"/>
      <c r="D1374" s="65" t="s">
        <v>14</v>
      </c>
      <c r="E1374" s="65"/>
      <c r="F1374" s="65" t="s">
        <v>51</v>
      </c>
      <c r="G1374" s="67">
        <v>0.8269</v>
      </c>
      <c r="H1374" s="67"/>
      <c r="I1374" s="70">
        <v>117.45</v>
      </c>
      <c r="J1374" s="70"/>
      <c r="K1374" s="70">
        <f>TRUNC(TRUNC(G1374,8)*I1374,2)</f>
        <v>97.11</v>
      </c>
    </row>
    <row r="1375" ht="15" customHeight="1" spans="1:11">
      <c r="A1375" s="65" t="s">
        <v>3099</v>
      </c>
      <c r="B1375" s="66" t="s">
        <v>3100</v>
      </c>
      <c r="C1375" s="66"/>
      <c r="D1375" s="65" t="s">
        <v>14</v>
      </c>
      <c r="E1375" s="65"/>
      <c r="F1375" s="65" t="s">
        <v>193</v>
      </c>
      <c r="G1375" s="67">
        <v>212.0194</v>
      </c>
      <c r="H1375" s="67"/>
      <c r="I1375" s="70">
        <v>0.8</v>
      </c>
      <c r="J1375" s="70"/>
      <c r="K1375" s="70">
        <f>TRUNC(TRUNC(G1375,8)*I1375,2)</f>
        <v>169.61</v>
      </c>
    </row>
    <row r="1376" ht="21" customHeight="1" spans="1:11">
      <c r="A1376" s="65" t="s">
        <v>5080</v>
      </c>
      <c r="B1376" s="66" t="s">
        <v>5081</v>
      </c>
      <c r="C1376" s="66"/>
      <c r="D1376" s="65" t="s">
        <v>14</v>
      </c>
      <c r="E1376" s="65"/>
      <c r="F1376" s="65" t="s">
        <v>51</v>
      </c>
      <c r="G1376" s="67">
        <v>0.5782</v>
      </c>
      <c r="H1376" s="67"/>
      <c r="I1376" s="70">
        <v>111.44</v>
      </c>
      <c r="J1376" s="70"/>
      <c r="K1376" s="70">
        <f>TRUNC(TRUNC(G1376,8)*I1376,2)</f>
        <v>64.43</v>
      </c>
    </row>
    <row r="1377" ht="15" customHeight="1" spans="1:11">
      <c r="A1377" s="2"/>
      <c r="B1377" s="2"/>
      <c r="C1377" s="2"/>
      <c r="D1377" s="2"/>
      <c r="E1377" s="2"/>
      <c r="F1377" s="2"/>
      <c r="G1377" s="68" t="s">
        <v>2424</v>
      </c>
      <c r="H1377" s="68"/>
      <c r="I1377" s="68"/>
      <c r="J1377" s="68"/>
      <c r="K1377" s="71">
        <f>SUM(K1374:K1376)</f>
        <v>331.15</v>
      </c>
    </row>
    <row r="1378" ht="15" customHeight="1" spans="1:11">
      <c r="A1378" s="63" t="s">
        <v>2389</v>
      </c>
      <c r="B1378" s="63"/>
      <c r="C1378" s="63"/>
      <c r="D1378" s="64" t="s">
        <v>4</v>
      </c>
      <c r="E1378" s="64"/>
      <c r="F1378" s="64" t="s">
        <v>2297</v>
      </c>
      <c r="G1378" s="64" t="s">
        <v>2298</v>
      </c>
      <c r="H1378" s="64"/>
      <c r="I1378" s="64" t="s">
        <v>2299</v>
      </c>
      <c r="J1378" s="64"/>
      <c r="K1378" s="64" t="s">
        <v>2300</v>
      </c>
    </row>
    <row r="1379" ht="21" customHeight="1" spans="1:11">
      <c r="A1379" s="65" t="s">
        <v>4756</v>
      </c>
      <c r="B1379" s="66" t="s">
        <v>4757</v>
      </c>
      <c r="C1379" s="66"/>
      <c r="D1379" s="65" t="s">
        <v>14</v>
      </c>
      <c r="E1379" s="65"/>
      <c r="F1379" s="65" t="s">
        <v>2392</v>
      </c>
      <c r="G1379" s="67">
        <v>1.4811</v>
      </c>
      <c r="H1379" s="67"/>
      <c r="I1379" s="70">
        <v>38.98</v>
      </c>
      <c r="J1379" s="70"/>
      <c r="K1379" s="70">
        <f>TRUNC(TRUNC(G1379,8)*I1379,2)</f>
        <v>57.73</v>
      </c>
    </row>
    <row r="1380" ht="15" customHeight="1" spans="1:11">
      <c r="A1380" s="65" t="s">
        <v>2395</v>
      </c>
      <c r="B1380" s="66" t="s">
        <v>2396</v>
      </c>
      <c r="C1380" s="66"/>
      <c r="D1380" s="65" t="s">
        <v>14</v>
      </c>
      <c r="E1380" s="65"/>
      <c r="F1380" s="65" t="s">
        <v>2392</v>
      </c>
      <c r="G1380" s="67">
        <v>2.3433</v>
      </c>
      <c r="H1380" s="67"/>
      <c r="I1380" s="70">
        <v>23.23</v>
      </c>
      <c r="J1380" s="70"/>
      <c r="K1380" s="70">
        <f>TRUNC(TRUNC(G1380,8)*I1380,2)</f>
        <v>54.43</v>
      </c>
    </row>
    <row r="1381" ht="18" customHeight="1" spans="1:11">
      <c r="A1381" s="2"/>
      <c r="B1381" s="2"/>
      <c r="C1381" s="2"/>
      <c r="D1381" s="2"/>
      <c r="E1381" s="2"/>
      <c r="F1381" s="2"/>
      <c r="G1381" s="68" t="s">
        <v>2393</v>
      </c>
      <c r="H1381" s="68"/>
      <c r="I1381" s="68"/>
      <c r="J1381" s="68"/>
      <c r="K1381" s="71">
        <f>SUM(K1379:K1380)</f>
        <v>112.16</v>
      </c>
    </row>
    <row r="1382" ht="15" customHeight="1" spans="1:11">
      <c r="A1382" s="2"/>
      <c r="B1382" s="2"/>
      <c r="C1382" s="2"/>
      <c r="D1382" s="2"/>
      <c r="E1382" s="2"/>
      <c r="F1382" s="2"/>
      <c r="G1382" s="69" t="s">
        <v>2318</v>
      </c>
      <c r="H1382" s="69"/>
      <c r="I1382" s="69"/>
      <c r="J1382" s="69"/>
      <c r="K1382" s="72">
        <f>SUM(K1372,K1377,K1381)</f>
        <v>445.2</v>
      </c>
    </row>
    <row r="1383" ht="9.95" customHeight="1" spans="1:11">
      <c r="A1383" s="2"/>
      <c r="B1383" s="2"/>
      <c r="C1383" s="2"/>
      <c r="D1383" s="2"/>
      <c r="E1383" s="2"/>
      <c r="F1383" s="2"/>
      <c r="G1383" s="61"/>
      <c r="H1383" s="61"/>
      <c r="I1383" s="61"/>
      <c r="J1383" s="61"/>
      <c r="K1383" s="61"/>
    </row>
    <row r="1384" ht="20.1" customHeight="1" spans="1:11">
      <c r="A1384" s="62" t="s">
        <v>5088</v>
      </c>
      <c r="B1384" s="62"/>
      <c r="C1384" s="62"/>
      <c r="D1384" s="62"/>
      <c r="E1384" s="62"/>
      <c r="F1384" s="62"/>
      <c r="G1384" s="62"/>
      <c r="H1384" s="62"/>
      <c r="I1384" s="62"/>
      <c r="J1384" s="62"/>
      <c r="K1384" s="62"/>
    </row>
    <row r="1385" ht="15" customHeight="1" spans="1:11">
      <c r="A1385" s="63" t="s">
        <v>2381</v>
      </c>
      <c r="B1385" s="63"/>
      <c r="C1385" s="63"/>
      <c r="D1385" s="64" t="s">
        <v>4</v>
      </c>
      <c r="E1385" s="64"/>
      <c r="F1385" s="64" t="s">
        <v>2297</v>
      </c>
      <c r="G1385" s="64" t="s">
        <v>2298</v>
      </c>
      <c r="H1385" s="64"/>
      <c r="I1385" s="64" t="s">
        <v>2299</v>
      </c>
      <c r="J1385" s="64"/>
      <c r="K1385" s="64" t="s">
        <v>2300</v>
      </c>
    </row>
    <row r="1386" ht="38.1" customHeight="1" spans="1:11">
      <c r="A1386" s="65" t="s">
        <v>4567</v>
      </c>
      <c r="B1386" s="66" t="s">
        <v>4568</v>
      </c>
      <c r="C1386" s="66"/>
      <c r="D1386" s="65" t="s">
        <v>14</v>
      </c>
      <c r="E1386" s="65"/>
      <c r="F1386" s="65" t="s">
        <v>2384</v>
      </c>
      <c r="G1386" s="67">
        <v>0.6462</v>
      </c>
      <c r="H1386" s="67"/>
      <c r="I1386" s="70">
        <v>1.64</v>
      </c>
      <c r="J1386" s="70"/>
      <c r="K1386" s="70">
        <f>TRUNC(TRUNC(G1386,8)*I1386,2)</f>
        <v>1.05</v>
      </c>
    </row>
    <row r="1387" ht="38.1" customHeight="1" spans="1:11">
      <c r="A1387" s="65" t="s">
        <v>4569</v>
      </c>
      <c r="B1387" s="66" t="s">
        <v>4570</v>
      </c>
      <c r="C1387" s="66"/>
      <c r="D1387" s="65" t="s">
        <v>14</v>
      </c>
      <c r="E1387" s="65"/>
      <c r="F1387" s="65" t="s">
        <v>2387</v>
      </c>
      <c r="G1387" s="67">
        <v>0.6853</v>
      </c>
      <c r="H1387" s="67"/>
      <c r="I1387" s="70">
        <v>5.88</v>
      </c>
      <c r="J1387" s="70"/>
      <c r="K1387" s="70">
        <f>TRUNC(TRUNC(G1387,8)*I1387,2)</f>
        <v>4.02</v>
      </c>
    </row>
    <row r="1388" ht="18" customHeight="1" spans="1:11">
      <c r="A1388" s="2"/>
      <c r="B1388" s="2"/>
      <c r="C1388" s="2"/>
      <c r="D1388" s="2"/>
      <c r="E1388" s="2"/>
      <c r="F1388" s="2"/>
      <c r="G1388" s="68" t="s">
        <v>2388</v>
      </c>
      <c r="H1388" s="68"/>
      <c r="I1388" s="68"/>
      <c r="J1388" s="68"/>
      <c r="K1388" s="71">
        <f>SUM(K1386:K1387)</f>
        <v>5.07</v>
      </c>
    </row>
    <row r="1389" ht="15" customHeight="1" spans="1:11">
      <c r="A1389" s="63" t="s">
        <v>2413</v>
      </c>
      <c r="B1389" s="63"/>
      <c r="C1389" s="63"/>
      <c r="D1389" s="64" t="s">
        <v>4</v>
      </c>
      <c r="E1389" s="64"/>
      <c r="F1389" s="64" t="s">
        <v>2297</v>
      </c>
      <c r="G1389" s="64" t="s">
        <v>2298</v>
      </c>
      <c r="H1389" s="64"/>
      <c r="I1389" s="64" t="s">
        <v>2299</v>
      </c>
      <c r="J1389" s="64"/>
      <c r="K1389" s="64" t="s">
        <v>2300</v>
      </c>
    </row>
    <row r="1390" ht="21" customHeight="1" spans="1:11">
      <c r="A1390" s="65" t="s">
        <v>3095</v>
      </c>
      <c r="B1390" s="66" t="s">
        <v>3096</v>
      </c>
      <c r="C1390" s="66"/>
      <c r="D1390" s="65" t="s">
        <v>14</v>
      </c>
      <c r="E1390" s="65"/>
      <c r="F1390" s="65" t="s">
        <v>51</v>
      </c>
      <c r="G1390" s="67">
        <v>0.8325</v>
      </c>
      <c r="H1390" s="67"/>
      <c r="I1390" s="70">
        <v>117.45</v>
      </c>
      <c r="J1390" s="70"/>
      <c r="K1390" s="70">
        <f>TRUNC(TRUNC(G1390,8)*I1390,2)</f>
        <v>97.77</v>
      </c>
    </row>
    <row r="1391" ht="15" customHeight="1" spans="1:11">
      <c r="A1391" s="65" t="s">
        <v>3099</v>
      </c>
      <c r="B1391" s="66" t="s">
        <v>3100</v>
      </c>
      <c r="C1391" s="66"/>
      <c r="D1391" s="65" t="s">
        <v>14</v>
      </c>
      <c r="E1391" s="65"/>
      <c r="F1391" s="65" t="s">
        <v>193</v>
      </c>
      <c r="G1391" s="67">
        <v>213.4531</v>
      </c>
      <c r="H1391" s="67"/>
      <c r="I1391" s="70">
        <v>0.8</v>
      </c>
      <c r="J1391" s="70"/>
      <c r="K1391" s="70">
        <f>TRUNC(TRUNC(G1391,8)*I1391,2)</f>
        <v>170.76</v>
      </c>
    </row>
    <row r="1392" ht="21" customHeight="1" spans="1:11">
      <c r="A1392" s="65" t="s">
        <v>5080</v>
      </c>
      <c r="B1392" s="66" t="s">
        <v>5081</v>
      </c>
      <c r="C1392" s="66"/>
      <c r="D1392" s="65" t="s">
        <v>14</v>
      </c>
      <c r="E1392" s="65"/>
      <c r="F1392" s="65" t="s">
        <v>51</v>
      </c>
      <c r="G1392" s="67">
        <v>0.5821</v>
      </c>
      <c r="H1392" s="67"/>
      <c r="I1392" s="70">
        <v>111.44</v>
      </c>
      <c r="J1392" s="70"/>
      <c r="K1392" s="70">
        <f>TRUNC(TRUNC(G1392,8)*I1392,2)</f>
        <v>64.86</v>
      </c>
    </row>
    <row r="1393" ht="15" customHeight="1" spans="1:11">
      <c r="A1393" s="2"/>
      <c r="B1393" s="2"/>
      <c r="C1393" s="2"/>
      <c r="D1393" s="2"/>
      <c r="E1393" s="2"/>
      <c r="F1393" s="2"/>
      <c r="G1393" s="68" t="s">
        <v>2424</v>
      </c>
      <c r="H1393" s="68"/>
      <c r="I1393" s="68"/>
      <c r="J1393" s="68"/>
      <c r="K1393" s="71">
        <f>SUM(K1390:K1392)</f>
        <v>333.39</v>
      </c>
    </row>
    <row r="1394" ht="15" customHeight="1" spans="1:11">
      <c r="A1394" s="63" t="s">
        <v>2389</v>
      </c>
      <c r="B1394" s="63"/>
      <c r="C1394" s="63"/>
      <c r="D1394" s="64" t="s">
        <v>4</v>
      </c>
      <c r="E1394" s="64"/>
      <c r="F1394" s="64" t="s">
        <v>2297</v>
      </c>
      <c r="G1394" s="64" t="s">
        <v>2298</v>
      </c>
      <c r="H1394" s="64"/>
      <c r="I1394" s="64" t="s">
        <v>2299</v>
      </c>
      <c r="J1394" s="64"/>
      <c r="K1394" s="64" t="s">
        <v>2300</v>
      </c>
    </row>
    <row r="1395" ht="21" customHeight="1" spans="1:11">
      <c r="A1395" s="65" t="s">
        <v>4756</v>
      </c>
      <c r="B1395" s="66" t="s">
        <v>4757</v>
      </c>
      <c r="C1395" s="66"/>
      <c r="D1395" s="65" t="s">
        <v>14</v>
      </c>
      <c r="E1395" s="65"/>
      <c r="F1395" s="65" t="s">
        <v>2392</v>
      </c>
      <c r="G1395" s="67">
        <v>1.3315</v>
      </c>
      <c r="H1395" s="67"/>
      <c r="I1395" s="70">
        <v>38.98</v>
      </c>
      <c r="J1395" s="70"/>
      <c r="K1395" s="70">
        <f>TRUNC(TRUNC(G1395,8)*I1395,2)</f>
        <v>51.9</v>
      </c>
    </row>
    <row r="1396" ht="15" customHeight="1" spans="1:11">
      <c r="A1396" s="65" t="s">
        <v>2395</v>
      </c>
      <c r="B1396" s="66" t="s">
        <v>2396</v>
      </c>
      <c r="C1396" s="66"/>
      <c r="D1396" s="65" t="s">
        <v>14</v>
      </c>
      <c r="E1396" s="65"/>
      <c r="F1396" s="65" t="s">
        <v>2392</v>
      </c>
      <c r="G1396" s="67">
        <v>2.1058</v>
      </c>
      <c r="H1396" s="67"/>
      <c r="I1396" s="70">
        <v>23.23</v>
      </c>
      <c r="J1396" s="70"/>
      <c r="K1396" s="70">
        <f>TRUNC(TRUNC(G1396,8)*I1396,2)</f>
        <v>48.91</v>
      </c>
    </row>
    <row r="1397" ht="18" customHeight="1" spans="1:11">
      <c r="A1397" s="2"/>
      <c r="B1397" s="2"/>
      <c r="C1397" s="2"/>
      <c r="D1397" s="2"/>
      <c r="E1397" s="2"/>
      <c r="F1397" s="2"/>
      <c r="G1397" s="68" t="s">
        <v>2393</v>
      </c>
      <c r="H1397" s="68"/>
      <c r="I1397" s="68"/>
      <c r="J1397" s="68"/>
      <c r="K1397" s="71">
        <f>SUM(K1395:K1396)</f>
        <v>100.81</v>
      </c>
    </row>
    <row r="1398" ht="15" customHeight="1" spans="1:11">
      <c r="A1398" s="2"/>
      <c r="B1398" s="2"/>
      <c r="C1398" s="2"/>
      <c r="D1398" s="2"/>
      <c r="E1398" s="2"/>
      <c r="F1398" s="2"/>
      <c r="G1398" s="69" t="s">
        <v>2318</v>
      </c>
      <c r="H1398" s="69"/>
      <c r="I1398" s="69"/>
      <c r="J1398" s="69"/>
      <c r="K1398" s="72">
        <f>SUM(K1388,K1393,K1397)</f>
        <v>439.27</v>
      </c>
    </row>
    <row r="1399" ht="9.95" customHeight="1" spans="1:11">
      <c r="A1399" s="2"/>
      <c r="B1399" s="2"/>
      <c r="C1399" s="2"/>
      <c r="D1399" s="2"/>
      <c r="E1399" s="2"/>
      <c r="F1399" s="2"/>
      <c r="G1399" s="61"/>
      <c r="H1399" s="61"/>
      <c r="I1399" s="61"/>
      <c r="J1399" s="61"/>
      <c r="K1399" s="61"/>
    </row>
    <row r="1400" ht="20.1" customHeight="1" spans="1:11">
      <c r="A1400" s="62" t="s">
        <v>5089</v>
      </c>
      <c r="B1400" s="62"/>
      <c r="C1400" s="62"/>
      <c r="D1400" s="62"/>
      <c r="E1400" s="62"/>
      <c r="F1400" s="62"/>
      <c r="G1400" s="62"/>
      <c r="H1400" s="62"/>
      <c r="I1400" s="62"/>
      <c r="J1400" s="62"/>
      <c r="K1400" s="62"/>
    </row>
    <row r="1401" ht="15" customHeight="1" spans="1:11">
      <c r="A1401" s="63" t="s">
        <v>2413</v>
      </c>
      <c r="B1401" s="63"/>
      <c r="C1401" s="63"/>
      <c r="D1401" s="64" t="s">
        <v>4</v>
      </c>
      <c r="E1401" s="64"/>
      <c r="F1401" s="64" t="s">
        <v>2297</v>
      </c>
      <c r="G1401" s="64" t="s">
        <v>2298</v>
      </c>
      <c r="H1401" s="64"/>
      <c r="I1401" s="64" t="s">
        <v>2299</v>
      </c>
      <c r="J1401" s="64"/>
      <c r="K1401" s="64" t="s">
        <v>2300</v>
      </c>
    </row>
    <row r="1402" ht="29.1" customHeight="1" spans="1:11">
      <c r="A1402" s="65" t="s">
        <v>3257</v>
      </c>
      <c r="B1402" s="66" t="s">
        <v>3258</v>
      </c>
      <c r="C1402" s="66"/>
      <c r="D1402" s="65" t="s">
        <v>14</v>
      </c>
      <c r="E1402" s="65"/>
      <c r="F1402" s="65" t="s">
        <v>35</v>
      </c>
      <c r="G1402" s="67">
        <v>2</v>
      </c>
      <c r="H1402" s="67"/>
      <c r="I1402" s="70">
        <v>0.2</v>
      </c>
      <c r="J1402" s="70"/>
      <c r="K1402" s="70">
        <f>TRUNC(TRUNC(G1402,8)*I1402,2)</f>
        <v>0.4</v>
      </c>
    </row>
    <row r="1403" ht="21" customHeight="1" spans="1:11">
      <c r="A1403" s="65" t="s">
        <v>5090</v>
      </c>
      <c r="B1403" s="66" t="s">
        <v>5091</v>
      </c>
      <c r="C1403" s="66"/>
      <c r="D1403" s="65" t="s">
        <v>14</v>
      </c>
      <c r="E1403" s="65"/>
      <c r="F1403" s="65" t="s">
        <v>35</v>
      </c>
      <c r="G1403" s="67">
        <v>1</v>
      </c>
      <c r="H1403" s="67"/>
      <c r="I1403" s="70">
        <v>19.55</v>
      </c>
      <c r="J1403" s="70"/>
      <c r="K1403" s="70">
        <f>TRUNC(TRUNC(G1403,8)*I1403,2)</f>
        <v>19.55</v>
      </c>
    </row>
    <row r="1404" ht="15" customHeight="1" spans="1:11">
      <c r="A1404" s="2"/>
      <c r="B1404" s="2"/>
      <c r="C1404" s="2"/>
      <c r="D1404" s="2"/>
      <c r="E1404" s="2"/>
      <c r="F1404" s="2"/>
      <c r="G1404" s="68" t="s">
        <v>2424</v>
      </c>
      <c r="H1404" s="68"/>
      <c r="I1404" s="68"/>
      <c r="J1404" s="68"/>
      <c r="K1404" s="71">
        <f>SUM(K1402:K1403)</f>
        <v>19.95</v>
      </c>
    </row>
    <row r="1405" ht="15" customHeight="1" spans="1:11">
      <c r="A1405" s="63" t="s">
        <v>2389</v>
      </c>
      <c r="B1405" s="63"/>
      <c r="C1405" s="63"/>
      <c r="D1405" s="64" t="s">
        <v>4</v>
      </c>
      <c r="E1405" s="64"/>
      <c r="F1405" s="64" t="s">
        <v>2297</v>
      </c>
      <c r="G1405" s="64" t="s">
        <v>2298</v>
      </c>
      <c r="H1405" s="64"/>
      <c r="I1405" s="64" t="s">
        <v>2299</v>
      </c>
      <c r="J1405" s="64"/>
      <c r="K1405" s="64" t="s">
        <v>2300</v>
      </c>
    </row>
    <row r="1406" ht="21" customHeight="1" spans="1:11">
      <c r="A1406" s="65" t="s">
        <v>3219</v>
      </c>
      <c r="B1406" s="66" t="s">
        <v>3220</v>
      </c>
      <c r="C1406" s="66"/>
      <c r="D1406" s="65" t="s">
        <v>14</v>
      </c>
      <c r="E1406" s="65"/>
      <c r="F1406" s="65" t="s">
        <v>2392</v>
      </c>
      <c r="G1406" s="67">
        <v>0.4008</v>
      </c>
      <c r="H1406" s="67"/>
      <c r="I1406" s="70">
        <v>24.39</v>
      </c>
      <c r="J1406" s="70"/>
      <c r="K1406" s="70">
        <f>TRUNC(TRUNC(G1406,8)*I1406,2)</f>
        <v>9.77</v>
      </c>
    </row>
    <row r="1407" ht="15" customHeight="1" spans="1:11">
      <c r="A1407" s="65" t="s">
        <v>2710</v>
      </c>
      <c r="B1407" s="66" t="s">
        <v>2711</v>
      </c>
      <c r="C1407" s="66"/>
      <c r="D1407" s="65" t="s">
        <v>14</v>
      </c>
      <c r="E1407" s="65"/>
      <c r="F1407" s="65" t="s">
        <v>2392</v>
      </c>
      <c r="G1407" s="67">
        <v>0.4008</v>
      </c>
      <c r="H1407" s="67"/>
      <c r="I1407" s="70">
        <v>32.69</v>
      </c>
      <c r="J1407" s="70"/>
      <c r="K1407" s="70">
        <f>TRUNC(TRUNC(G1407,8)*I1407,2)</f>
        <v>13.1</v>
      </c>
    </row>
    <row r="1408" ht="18" customHeight="1" spans="1:11">
      <c r="A1408" s="2"/>
      <c r="B1408" s="2"/>
      <c r="C1408" s="2"/>
      <c r="D1408" s="2"/>
      <c r="E1408" s="2"/>
      <c r="F1408" s="2"/>
      <c r="G1408" s="68" t="s">
        <v>2393</v>
      </c>
      <c r="H1408" s="68"/>
      <c r="I1408" s="68"/>
      <c r="J1408" s="68"/>
      <c r="K1408" s="71">
        <f>SUM(K1406:K1407)</f>
        <v>22.87</v>
      </c>
    </row>
    <row r="1409" ht="15" customHeight="1" spans="1:11">
      <c r="A1409" s="2"/>
      <c r="B1409" s="2"/>
      <c r="C1409" s="2"/>
      <c r="D1409" s="2"/>
      <c r="E1409" s="2"/>
      <c r="F1409" s="2"/>
      <c r="G1409" s="69" t="s">
        <v>2318</v>
      </c>
      <c r="H1409" s="69"/>
      <c r="I1409" s="69"/>
      <c r="J1409" s="69"/>
      <c r="K1409" s="72">
        <f>SUM(K1404,K1408)</f>
        <v>42.82</v>
      </c>
    </row>
    <row r="1410" ht="9.95" customHeight="1" spans="1:11">
      <c r="A1410" s="2"/>
      <c r="B1410" s="2"/>
      <c r="C1410" s="2"/>
      <c r="D1410" s="2"/>
      <c r="E1410" s="2"/>
      <c r="F1410" s="2"/>
      <c r="G1410" s="61"/>
      <c r="H1410" s="61"/>
      <c r="I1410" s="61"/>
      <c r="J1410" s="61"/>
      <c r="K1410" s="61"/>
    </row>
    <row r="1411" ht="20.1" customHeight="1" spans="1:11">
      <c r="A1411" s="62" t="s">
        <v>5092</v>
      </c>
      <c r="B1411" s="62"/>
      <c r="C1411" s="62"/>
      <c r="D1411" s="62"/>
      <c r="E1411" s="62"/>
      <c r="F1411" s="62"/>
      <c r="G1411" s="62"/>
      <c r="H1411" s="62"/>
      <c r="I1411" s="62"/>
      <c r="J1411" s="62"/>
      <c r="K1411" s="62"/>
    </row>
    <row r="1412" ht="15" customHeight="1" spans="1:11">
      <c r="A1412" s="63" t="s">
        <v>2413</v>
      </c>
      <c r="B1412" s="63"/>
      <c r="C1412" s="63"/>
      <c r="D1412" s="64" t="s">
        <v>4</v>
      </c>
      <c r="E1412" s="64"/>
      <c r="F1412" s="64" t="s">
        <v>2297</v>
      </c>
      <c r="G1412" s="64" t="s">
        <v>2298</v>
      </c>
      <c r="H1412" s="64"/>
      <c r="I1412" s="64" t="s">
        <v>2299</v>
      </c>
      <c r="J1412" s="64"/>
      <c r="K1412" s="64" t="s">
        <v>2300</v>
      </c>
    </row>
    <row r="1413" ht="29.1" customHeight="1" spans="1:11">
      <c r="A1413" s="65" t="s">
        <v>3257</v>
      </c>
      <c r="B1413" s="66" t="s">
        <v>3258</v>
      </c>
      <c r="C1413" s="66"/>
      <c r="D1413" s="65" t="s">
        <v>14</v>
      </c>
      <c r="E1413" s="65"/>
      <c r="F1413" s="65" t="s">
        <v>35</v>
      </c>
      <c r="G1413" s="67">
        <v>2</v>
      </c>
      <c r="H1413" s="67"/>
      <c r="I1413" s="70">
        <v>0.2</v>
      </c>
      <c r="J1413" s="70"/>
      <c r="K1413" s="70">
        <f>TRUNC(TRUNC(G1413,8)*I1413,2)</f>
        <v>0.4</v>
      </c>
    </row>
    <row r="1414" ht="21" customHeight="1" spans="1:11">
      <c r="A1414" s="65" t="s">
        <v>5093</v>
      </c>
      <c r="B1414" s="66" t="s">
        <v>5094</v>
      </c>
      <c r="C1414" s="66"/>
      <c r="D1414" s="65" t="s">
        <v>14</v>
      </c>
      <c r="E1414" s="65"/>
      <c r="F1414" s="65" t="s">
        <v>35</v>
      </c>
      <c r="G1414" s="67">
        <v>1</v>
      </c>
      <c r="H1414" s="67"/>
      <c r="I1414" s="70">
        <v>8.78</v>
      </c>
      <c r="J1414" s="70"/>
      <c r="K1414" s="70">
        <f>TRUNC(TRUNC(G1414,8)*I1414,2)</f>
        <v>8.78</v>
      </c>
    </row>
    <row r="1415" ht="15" customHeight="1" spans="1:11">
      <c r="A1415" s="2"/>
      <c r="B1415" s="2"/>
      <c r="C1415" s="2"/>
      <c r="D1415" s="2"/>
      <c r="E1415" s="2"/>
      <c r="F1415" s="2"/>
      <c r="G1415" s="68" t="s">
        <v>2424</v>
      </c>
      <c r="H1415" s="68"/>
      <c r="I1415" s="68"/>
      <c r="J1415" s="68"/>
      <c r="K1415" s="71">
        <f>SUM(K1413:K1414)</f>
        <v>9.18</v>
      </c>
    </row>
    <row r="1416" ht="15" customHeight="1" spans="1:11">
      <c r="A1416" s="63" t="s">
        <v>2389</v>
      </c>
      <c r="B1416" s="63"/>
      <c r="C1416" s="63"/>
      <c r="D1416" s="64" t="s">
        <v>4</v>
      </c>
      <c r="E1416" s="64"/>
      <c r="F1416" s="64" t="s">
        <v>2297</v>
      </c>
      <c r="G1416" s="64" t="s">
        <v>2298</v>
      </c>
      <c r="H1416" s="64"/>
      <c r="I1416" s="64" t="s">
        <v>2299</v>
      </c>
      <c r="J1416" s="64"/>
      <c r="K1416" s="64" t="s">
        <v>2300</v>
      </c>
    </row>
    <row r="1417" ht="21" customHeight="1" spans="1:11">
      <c r="A1417" s="65" t="s">
        <v>3219</v>
      </c>
      <c r="B1417" s="66" t="s">
        <v>3220</v>
      </c>
      <c r="C1417" s="66"/>
      <c r="D1417" s="65" t="s">
        <v>14</v>
      </c>
      <c r="E1417" s="65"/>
      <c r="F1417" s="65" t="s">
        <v>2392</v>
      </c>
      <c r="G1417" s="67">
        <v>0.2397</v>
      </c>
      <c r="H1417" s="67"/>
      <c r="I1417" s="70">
        <v>24.39</v>
      </c>
      <c r="J1417" s="70"/>
      <c r="K1417" s="70">
        <f>TRUNC(TRUNC(G1417,8)*I1417,2)</f>
        <v>5.84</v>
      </c>
    </row>
    <row r="1418" ht="15" customHeight="1" spans="1:11">
      <c r="A1418" s="65" t="s">
        <v>2710</v>
      </c>
      <c r="B1418" s="66" t="s">
        <v>2711</v>
      </c>
      <c r="C1418" s="66"/>
      <c r="D1418" s="65" t="s">
        <v>14</v>
      </c>
      <c r="E1418" s="65"/>
      <c r="F1418" s="65" t="s">
        <v>2392</v>
      </c>
      <c r="G1418" s="67">
        <v>0.2397</v>
      </c>
      <c r="H1418" s="67"/>
      <c r="I1418" s="70">
        <v>32.69</v>
      </c>
      <c r="J1418" s="70"/>
      <c r="K1418" s="70">
        <f>TRUNC(TRUNC(G1418,8)*I1418,2)</f>
        <v>7.83</v>
      </c>
    </row>
    <row r="1419" ht="18" customHeight="1" spans="1:11">
      <c r="A1419" s="2"/>
      <c r="B1419" s="2"/>
      <c r="C1419" s="2"/>
      <c r="D1419" s="2"/>
      <c r="E1419" s="2"/>
      <c r="F1419" s="2"/>
      <c r="G1419" s="68" t="s">
        <v>2393</v>
      </c>
      <c r="H1419" s="68"/>
      <c r="I1419" s="68"/>
      <c r="J1419" s="68"/>
      <c r="K1419" s="71">
        <f>SUM(K1417:K1418)</f>
        <v>13.67</v>
      </c>
    </row>
    <row r="1420" ht="15" customHeight="1" spans="1:11">
      <c r="A1420" s="2"/>
      <c r="B1420" s="2"/>
      <c r="C1420" s="2"/>
      <c r="D1420" s="2"/>
      <c r="E1420" s="2"/>
      <c r="F1420" s="2"/>
      <c r="G1420" s="69" t="s">
        <v>2318</v>
      </c>
      <c r="H1420" s="69"/>
      <c r="I1420" s="69"/>
      <c r="J1420" s="69"/>
      <c r="K1420" s="72">
        <f>SUM(K1415,K1419)</f>
        <v>22.85</v>
      </c>
    </row>
    <row r="1421" ht="9.95" customHeight="1" spans="1:11">
      <c r="A1421" s="2"/>
      <c r="B1421" s="2"/>
      <c r="C1421" s="2"/>
      <c r="D1421" s="2"/>
      <c r="E1421" s="2"/>
      <c r="F1421" s="2"/>
      <c r="G1421" s="61"/>
      <c r="H1421" s="61"/>
      <c r="I1421" s="61"/>
      <c r="J1421" s="61"/>
      <c r="K1421" s="61"/>
    </row>
    <row r="1422" ht="20.1" customHeight="1" spans="1:11">
      <c r="A1422" s="62" t="s">
        <v>3279</v>
      </c>
      <c r="B1422" s="62"/>
      <c r="C1422" s="62"/>
      <c r="D1422" s="62"/>
      <c r="E1422" s="62"/>
      <c r="F1422" s="62"/>
      <c r="G1422" s="62"/>
      <c r="H1422" s="62"/>
      <c r="I1422" s="62"/>
      <c r="J1422" s="62"/>
      <c r="K1422" s="62"/>
    </row>
    <row r="1423" ht="15" customHeight="1" spans="1:11">
      <c r="A1423" s="63" t="s">
        <v>2413</v>
      </c>
      <c r="B1423" s="63"/>
      <c r="C1423" s="63"/>
      <c r="D1423" s="64" t="s">
        <v>4</v>
      </c>
      <c r="E1423" s="64"/>
      <c r="F1423" s="64" t="s">
        <v>2297</v>
      </c>
      <c r="G1423" s="64" t="s">
        <v>2298</v>
      </c>
      <c r="H1423" s="64"/>
      <c r="I1423" s="64" t="s">
        <v>2299</v>
      </c>
      <c r="J1423" s="64"/>
      <c r="K1423" s="64" t="s">
        <v>2300</v>
      </c>
    </row>
    <row r="1424" ht="29.1" customHeight="1" spans="1:11">
      <c r="A1424" s="65" t="s">
        <v>3257</v>
      </c>
      <c r="B1424" s="66" t="s">
        <v>3258</v>
      </c>
      <c r="C1424" s="66"/>
      <c r="D1424" s="65" t="s">
        <v>14</v>
      </c>
      <c r="E1424" s="65"/>
      <c r="F1424" s="65" t="s">
        <v>35</v>
      </c>
      <c r="G1424" s="67">
        <v>2</v>
      </c>
      <c r="H1424" s="67"/>
      <c r="I1424" s="70">
        <v>0.2</v>
      </c>
      <c r="J1424" s="70"/>
      <c r="K1424" s="70">
        <f>TRUNC(TRUNC(G1424,8)*I1424,2)</f>
        <v>0.4</v>
      </c>
    </row>
    <row r="1425" ht="15" customHeight="1" spans="1:11">
      <c r="A1425" s="65" t="s">
        <v>3280</v>
      </c>
      <c r="B1425" s="66" t="s">
        <v>3281</v>
      </c>
      <c r="C1425" s="66"/>
      <c r="D1425" s="65" t="s">
        <v>14</v>
      </c>
      <c r="E1425" s="65"/>
      <c r="F1425" s="65" t="s">
        <v>35</v>
      </c>
      <c r="G1425" s="67">
        <v>1</v>
      </c>
      <c r="H1425" s="67"/>
      <c r="I1425" s="70">
        <v>7.71</v>
      </c>
      <c r="J1425" s="70"/>
      <c r="K1425" s="70">
        <f>TRUNC(TRUNC(G1425,8)*I1425,2)</f>
        <v>7.71</v>
      </c>
    </row>
    <row r="1426" ht="15" customHeight="1" spans="1:11">
      <c r="A1426" s="2"/>
      <c r="B1426" s="2"/>
      <c r="C1426" s="2"/>
      <c r="D1426" s="2"/>
      <c r="E1426" s="2"/>
      <c r="F1426" s="2"/>
      <c r="G1426" s="68" t="s">
        <v>2424</v>
      </c>
      <c r="H1426" s="68"/>
      <c r="I1426" s="68"/>
      <c r="J1426" s="68"/>
      <c r="K1426" s="71">
        <f>SUM(K1424:K1425)</f>
        <v>8.11</v>
      </c>
    </row>
    <row r="1427" ht="15" customHeight="1" spans="1:11">
      <c r="A1427" s="63" t="s">
        <v>2389</v>
      </c>
      <c r="B1427" s="63"/>
      <c r="C1427" s="63"/>
      <c r="D1427" s="64" t="s">
        <v>4</v>
      </c>
      <c r="E1427" s="64"/>
      <c r="F1427" s="64" t="s">
        <v>2297</v>
      </c>
      <c r="G1427" s="64" t="s">
        <v>2298</v>
      </c>
      <c r="H1427" s="64"/>
      <c r="I1427" s="64" t="s">
        <v>2299</v>
      </c>
      <c r="J1427" s="64"/>
      <c r="K1427" s="64" t="s">
        <v>2300</v>
      </c>
    </row>
    <row r="1428" ht="21" customHeight="1" spans="1:11">
      <c r="A1428" s="65" t="s">
        <v>3219</v>
      </c>
      <c r="B1428" s="66" t="s">
        <v>3220</v>
      </c>
      <c r="C1428" s="66"/>
      <c r="D1428" s="65" t="s">
        <v>14</v>
      </c>
      <c r="E1428" s="65"/>
      <c r="F1428" s="65" t="s">
        <v>2392</v>
      </c>
      <c r="G1428" s="67">
        <v>0.2397</v>
      </c>
      <c r="H1428" s="67"/>
      <c r="I1428" s="70">
        <v>24.39</v>
      </c>
      <c r="J1428" s="70"/>
      <c r="K1428" s="70">
        <f>TRUNC(TRUNC(G1428,8)*I1428,2)</f>
        <v>5.84</v>
      </c>
    </row>
    <row r="1429" ht="15" customHeight="1" spans="1:11">
      <c r="A1429" s="65" t="s">
        <v>2710</v>
      </c>
      <c r="B1429" s="66" t="s">
        <v>2711</v>
      </c>
      <c r="C1429" s="66"/>
      <c r="D1429" s="65" t="s">
        <v>14</v>
      </c>
      <c r="E1429" s="65"/>
      <c r="F1429" s="65" t="s">
        <v>2392</v>
      </c>
      <c r="G1429" s="67">
        <v>0.2397</v>
      </c>
      <c r="H1429" s="67"/>
      <c r="I1429" s="70">
        <v>32.69</v>
      </c>
      <c r="J1429" s="70"/>
      <c r="K1429" s="70">
        <f>TRUNC(TRUNC(G1429,8)*I1429,2)</f>
        <v>7.83</v>
      </c>
    </row>
    <row r="1430" ht="18" customHeight="1" spans="1:11">
      <c r="A1430" s="2"/>
      <c r="B1430" s="2"/>
      <c r="C1430" s="2"/>
      <c r="D1430" s="2"/>
      <c r="E1430" s="2"/>
      <c r="F1430" s="2"/>
      <c r="G1430" s="68" t="s">
        <v>2393</v>
      </c>
      <c r="H1430" s="68"/>
      <c r="I1430" s="68"/>
      <c r="J1430" s="68"/>
      <c r="K1430" s="71">
        <f>SUM(K1428:K1429)</f>
        <v>13.67</v>
      </c>
    </row>
    <row r="1431" ht="15" customHeight="1" spans="1:11">
      <c r="A1431" s="2"/>
      <c r="B1431" s="2"/>
      <c r="C1431" s="2"/>
      <c r="D1431" s="2"/>
      <c r="E1431" s="2"/>
      <c r="F1431" s="2"/>
      <c r="G1431" s="69" t="s">
        <v>2318</v>
      </c>
      <c r="H1431" s="69"/>
      <c r="I1431" s="69"/>
      <c r="J1431" s="69"/>
      <c r="K1431" s="72">
        <f>SUM(K1426,K1430)</f>
        <v>21.78</v>
      </c>
    </row>
    <row r="1432" ht="9.95" customHeight="1" spans="1:11">
      <c r="A1432" s="2"/>
      <c r="B1432" s="2"/>
      <c r="C1432" s="2"/>
      <c r="D1432" s="2"/>
      <c r="E1432" s="2"/>
      <c r="F1432" s="2"/>
      <c r="G1432" s="61"/>
      <c r="H1432" s="61"/>
      <c r="I1432" s="61"/>
      <c r="J1432" s="61"/>
      <c r="K1432" s="61"/>
    </row>
    <row r="1433" ht="20.1" customHeight="1" spans="1:11">
      <c r="A1433" s="62" t="s">
        <v>5095</v>
      </c>
      <c r="B1433" s="62"/>
      <c r="C1433" s="62"/>
      <c r="D1433" s="62"/>
      <c r="E1433" s="62"/>
      <c r="F1433" s="62"/>
      <c r="G1433" s="62"/>
      <c r="H1433" s="62"/>
      <c r="I1433" s="62"/>
      <c r="J1433" s="62"/>
      <c r="K1433" s="62"/>
    </row>
    <row r="1434" ht="15" customHeight="1" spans="1:11">
      <c r="A1434" s="63" t="s">
        <v>2413</v>
      </c>
      <c r="B1434" s="63"/>
      <c r="C1434" s="63"/>
      <c r="D1434" s="64" t="s">
        <v>4</v>
      </c>
      <c r="E1434" s="64"/>
      <c r="F1434" s="64" t="s">
        <v>2297</v>
      </c>
      <c r="G1434" s="64" t="s">
        <v>2298</v>
      </c>
      <c r="H1434" s="64"/>
      <c r="I1434" s="64" t="s">
        <v>2299</v>
      </c>
      <c r="J1434" s="64"/>
      <c r="K1434" s="64" t="s">
        <v>2300</v>
      </c>
    </row>
    <row r="1435" ht="21" customHeight="1" spans="1:11">
      <c r="A1435" s="65" t="s">
        <v>5096</v>
      </c>
      <c r="B1435" s="66" t="s">
        <v>5097</v>
      </c>
      <c r="C1435" s="66"/>
      <c r="D1435" s="65" t="s">
        <v>14</v>
      </c>
      <c r="E1435" s="65"/>
      <c r="F1435" s="65" t="s">
        <v>35</v>
      </c>
      <c r="G1435" s="67">
        <v>1</v>
      </c>
      <c r="H1435" s="67"/>
      <c r="I1435" s="70">
        <v>9.67</v>
      </c>
      <c r="J1435" s="70"/>
      <c r="K1435" s="70">
        <f>TRUNC(TRUNC(G1435,8)*I1435,2)</f>
        <v>9.67</v>
      </c>
    </row>
    <row r="1436" ht="15" customHeight="1" spans="1:11">
      <c r="A1436" s="2"/>
      <c r="B1436" s="2"/>
      <c r="C1436" s="2"/>
      <c r="D1436" s="2"/>
      <c r="E1436" s="2"/>
      <c r="F1436" s="2"/>
      <c r="G1436" s="68" t="s">
        <v>2424</v>
      </c>
      <c r="H1436" s="68"/>
      <c r="I1436" s="68"/>
      <c r="J1436" s="68"/>
      <c r="K1436" s="71">
        <f>SUM(K1435:K1435)</f>
        <v>9.67</v>
      </c>
    </row>
    <row r="1437" ht="15" customHeight="1" spans="1:11">
      <c r="A1437" s="63" t="s">
        <v>2389</v>
      </c>
      <c r="B1437" s="63"/>
      <c r="C1437" s="63"/>
      <c r="D1437" s="64" t="s">
        <v>4</v>
      </c>
      <c r="E1437" s="64"/>
      <c r="F1437" s="64" t="s">
        <v>2297</v>
      </c>
      <c r="G1437" s="64" t="s">
        <v>2298</v>
      </c>
      <c r="H1437" s="64"/>
      <c r="I1437" s="64" t="s">
        <v>2299</v>
      </c>
      <c r="J1437" s="64"/>
      <c r="K1437" s="64" t="s">
        <v>2300</v>
      </c>
    </row>
    <row r="1438" ht="21" customHeight="1" spans="1:11">
      <c r="A1438" s="65" t="s">
        <v>3219</v>
      </c>
      <c r="B1438" s="66" t="s">
        <v>3220</v>
      </c>
      <c r="C1438" s="66"/>
      <c r="D1438" s="65" t="s">
        <v>14</v>
      </c>
      <c r="E1438" s="65"/>
      <c r="F1438" s="65" t="s">
        <v>2392</v>
      </c>
      <c r="G1438" s="67">
        <v>0.157</v>
      </c>
      <c r="H1438" s="67"/>
      <c r="I1438" s="70">
        <v>24.39</v>
      </c>
      <c r="J1438" s="70"/>
      <c r="K1438" s="70">
        <f>TRUNC(TRUNC(G1438,8)*I1438,2)</f>
        <v>3.82</v>
      </c>
    </row>
    <row r="1439" ht="15" customHeight="1" spans="1:11">
      <c r="A1439" s="65" t="s">
        <v>2710</v>
      </c>
      <c r="B1439" s="66" t="s">
        <v>2711</v>
      </c>
      <c r="C1439" s="66"/>
      <c r="D1439" s="65" t="s">
        <v>14</v>
      </c>
      <c r="E1439" s="65"/>
      <c r="F1439" s="65" t="s">
        <v>2392</v>
      </c>
      <c r="G1439" s="67">
        <v>0.157</v>
      </c>
      <c r="H1439" s="67"/>
      <c r="I1439" s="70">
        <v>32.69</v>
      </c>
      <c r="J1439" s="70"/>
      <c r="K1439" s="70">
        <f>TRUNC(TRUNC(G1439,8)*I1439,2)</f>
        <v>5.13</v>
      </c>
    </row>
    <row r="1440" ht="18" customHeight="1" spans="1:11">
      <c r="A1440" s="2"/>
      <c r="B1440" s="2"/>
      <c r="C1440" s="2"/>
      <c r="D1440" s="2"/>
      <c r="E1440" s="2"/>
      <c r="F1440" s="2"/>
      <c r="G1440" s="68" t="s">
        <v>2393</v>
      </c>
      <c r="H1440" s="68"/>
      <c r="I1440" s="68"/>
      <c r="J1440" s="68"/>
      <c r="K1440" s="71">
        <f>SUM(K1438:K1439)</f>
        <v>8.95</v>
      </c>
    </row>
    <row r="1441" ht="15" customHeight="1" spans="1:11">
      <c r="A1441" s="2"/>
      <c r="B1441" s="2"/>
      <c r="C1441" s="2"/>
      <c r="D1441" s="2"/>
      <c r="E1441" s="2"/>
      <c r="F1441" s="2"/>
      <c r="G1441" s="69" t="s">
        <v>2318</v>
      </c>
      <c r="H1441" s="69"/>
      <c r="I1441" s="69"/>
      <c r="J1441" s="69"/>
      <c r="K1441" s="72">
        <f>SUM(K1436,K1440)</f>
        <v>18.62</v>
      </c>
    </row>
    <row r="1442" ht="9.95" customHeight="1" spans="1:11">
      <c r="A1442" s="2"/>
      <c r="B1442" s="2"/>
      <c r="C1442" s="2"/>
      <c r="D1442" s="2"/>
      <c r="E1442" s="2"/>
      <c r="F1442" s="2"/>
      <c r="G1442" s="61"/>
      <c r="H1442" s="61"/>
      <c r="I1442" s="61"/>
      <c r="J1442" s="61"/>
      <c r="K1442" s="61"/>
    </row>
    <row r="1443" ht="20.1" customHeight="1" spans="1:11">
      <c r="A1443" s="62" t="s">
        <v>5098</v>
      </c>
      <c r="B1443" s="62"/>
      <c r="C1443" s="62"/>
      <c r="D1443" s="62"/>
      <c r="E1443" s="62"/>
      <c r="F1443" s="62"/>
      <c r="G1443" s="62"/>
      <c r="H1443" s="62"/>
      <c r="I1443" s="62"/>
      <c r="J1443" s="62"/>
      <c r="K1443" s="62"/>
    </row>
    <row r="1444" ht="15" customHeight="1" spans="1:11">
      <c r="A1444" s="63" t="s">
        <v>2413</v>
      </c>
      <c r="B1444" s="63"/>
      <c r="C1444" s="63"/>
      <c r="D1444" s="64" t="s">
        <v>4</v>
      </c>
      <c r="E1444" s="64"/>
      <c r="F1444" s="64" t="s">
        <v>2297</v>
      </c>
      <c r="G1444" s="64" t="s">
        <v>2298</v>
      </c>
      <c r="H1444" s="64"/>
      <c r="I1444" s="64" t="s">
        <v>2299</v>
      </c>
      <c r="J1444" s="64"/>
      <c r="K1444" s="64" t="s">
        <v>2300</v>
      </c>
    </row>
    <row r="1445" ht="15" customHeight="1" spans="1:11">
      <c r="A1445" s="65" t="s">
        <v>5099</v>
      </c>
      <c r="B1445" s="66" t="s">
        <v>5100</v>
      </c>
      <c r="C1445" s="66"/>
      <c r="D1445" s="65" t="s">
        <v>14</v>
      </c>
      <c r="E1445" s="65"/>
      <c r="F1445" s="65" t="s">
        <v>193</v>
      </c>
      <c r="G1445" s="67">
        <v>1.11</v>
      </c>
      <c r="H1445" s="67"/>
      <c r="I1445" s="70">
        <v>8.13</v>
      </c>
      <c r="J1445" s="70"/>
      <c r="K1445" s="70">
        <f>TRUNC(TRUNC(G1445,8)*I1445,2)</f>
        <v>9.02</v>
      </c>
    </row>
    <row r="1446" ht="15" customHeight="1" spans="1:11">
      <c r="A1446" s="2"/>
      <c r="B1446" s="2"/>
      <c r="C1446" s="2"/>
      <c r="D1446" s="2"/>
      <c r="E1446" s="2"/>
      <c r="F1446" s="2"/>
      <c r="G1446" s="68" t="s">
        <v>2424</v>
      </c>
      <c r="H1446" s="68"/>
      <c r="I1446" s="68"/>
      <c r="J1446" s="68"/>
      <c r="K1446" s="71">
        <f>SUM(K1445:K1445)</f>
        <v>9.02</v>
      </c>
    </row>
    <row r="1447" ht="15" customHeight="1" spans="1:11">
      <c r="A1447" s="63" t="s">
        <v>2389</v>
      </c>
      <c r="B1447" s="63"/>
      <c r="C1447" s="63"/>
      <c r="D1447" s="64" t="s">
        <v>4</v>
      </c>
      <c r="E1447" s="64"/>
      <c r="F1447" s="64" t="s">
        <v>2297</v>
      </c>
      <c r="G1447" s="64" t="s">
        <v>2298</v>
      </c>
      <c r="H1447" s="64"/>
      <c r="I1447" s="64" t="s">
        <v>2299</v>
      </c>
      <c r="J1447" s="64"/>
      <c r="K1447" s="64" t="s">
        <v>2300</v>
      </c>
    </row>
    <row r="1448" ht="21" customHeight="1" spans="1:11">
      <c r="A1448" s="65" t="s">
        <v>2768</v>
      </c>
      <c r="B1448" s="66" t="s">
        <v>2769</v>
      </c>
      <c r="C1448" s="66"/>
      <c r="D1448" s="65" t="s">
        <v>14</v>
      </c>
      <c r="E1448" s="65"/>
      <c r="F1448" s="65" t="s">
        <v>2392</v>
      </c>
      <c r="G1448" s="67">
        <v>0.0032</v>
      </c>
      <c r="H1448" s="67"/>
      <c r="I1448" s="70">
        <v>23.95</v>
      </c>
      <c r="J1448" s="70"/>
      <c r="K1448" s="70">
        <f>TRUNC(TRUNC(G1448,8)*I1448,2)</f>
        <v>0.07</v>
      </c>
    </row>
    <row r="1449" ht="15" customHeight="1" spans="1:11">
      <c r="A1449" s="65" t="s">
        <v>2770</v>
      </c>
      <c r="B1449" s="66" t="s">
        <v>2771</v>
      </c>
      <c r="C1449" s="66"/>
      <c r="D1449" s="65" t="s">
        <v>14</v>
      </c>
      <c r="E1449" s="65"/>
      <c r="F1449" s="65" t="s">
        <v>2392</v>
      </c>
      <c r="G1449" s="67">
        <v>0.0224</v>
      </c>
      <c r="H1449" s="67"/>
      <c r="I1449" s="70">
        <v>32.02</v>
      </c>
      <c r="J1449" s="70"/>
      <c r="K1449" s="70">
        <f>TRUNC(TRUNC(G1449,8)*I1449,2)</f>
        <v>0.71</v>
      </c>
    </row>
    <row r="1450" ht="18" customHeight="1" spans="1:11">
      <c r="A1450" s="2"/>
      <c r="B1450" s="2"/>
      <c r="C1450" s="2"/>
      <c r="D1450" s="2"/>
      <c r="E1450" s="2"/>
      <c r="F1450" s="2"/>
      <c r="G1450" s="68" t="s">
        <v>2393</v>
      </c>
      <c r="H1450" s="68"/>
      <c r="I1450" s="68"/>
      <c r="J1450" s="68"/>
      <c r="K1450" s="71">
        <f>SUM(K1448:K1449)</f>
        <v>0.78</v>
      </c>
    </row>
    <row r="1451" ht="15" customHeight="1" spans="1:11">
      <c r="A1451" s="2"/>
      <c r="B1451" s="2"/>
      <c r="C1451" s="2"/>
      <c r="D1451" s="2"/>
      <c r="E1451" s="2"/>
      <c r="F1451" s="2"/>
      <c r="G1451" s="69" t="s">
        <v>2318</v>
      </c>
      <c r="H1451" s="69"/>
      <c r="I1451" s="69"/>
      <c r="J1451" s="69"/>
      <c r="K1451" s="72">
        <f>SUM(K1446,K1450)</f>
        <v>9.8</v>
      </c>
    </row>
    <row r="1452" ht="9.95" customHeight="1" spans="1:11">
      <c r="A1452" s="2"/>
      <c r="B1452" s="2"/>
      <c r="C1452" s="2"/>
      <c r="D1452" s="2"/>
      <c r="E1452" s="2"/>
      <c r="F1452" s="2"/>
      <c r="G1452" s="61"/>
      <c r="H1452" s="61"/>
      <c r="I1452" s="61"/>
      <c r="J1452" s="61"/>
      <c r="K1452" s="61"/>
    </row>
    <row r="1453" ht="20.1" customHeight="1" spans="1:11">
      <c r="A1453" s="62" t="s">
        <v>5101</v>
      </c>
      <c r="B1453" s="62"/>
      <c r="C1453" s="62"/>
      <c r="D1453" s="62"/>
      <c r="E1453" s="62"/>
      <c r="F1453" s="62"/>
      <c r="G1453" s="62"/>
      <c r="H1453" s="62"/>
      <c r="I1453" s="62"/>
      <c r="J1453" s="62"/>
      <c r="K1453" s="62"/>
    </row>
    <row r="1454" ht="15" customHeight="1" spans="1:11">
      <c r="A1454" s="63" t="s">
        <v>2413</v>
      </c>
      <c r="B1454" s="63"/>
      <c r="C1454" s="63"/>
      <c r="D1454" s="64" t="s">
        <v>4</v>
      </c>
      <c r="E1454" s="64"/>
      <c r="F1454" s="64" t="s">
        <v>2297</v>
      </c>
      <c r="G1454" s="64" t="s">
        <v>2298</v>
      </c>
      <c r="H1454" s="64"/>
      <c r="I1454" s="64" t="s">
        <v>2299</v>
      </c>
      <c r="J1454" s="64"/>
      <c r="K1454" s="64" t="s">
        <v>2300</v>
      </c>
    </row>
    <row r="1455" ht="15" customHeight="1" spans="1:11">
      <c r="A1455" s="65" t="s">
        <v>3017</v>
      </c>
      <c r="B1455" s="66" t="s">
        <v>3018</v>
      </c>
      <c r="C1455" s="66"/>
      <c r="D1455" s="65" t="s">
        <v>14</v>
      </c>
      <c r="E1455" s="65"/>
      <c r="F1455" s="65" t="s">
        <v>193</v>
      </c>
      <c r="G1455" s="67">
        <v>1.11</v>
      </c>
      <c r="H1455" s="67"/>
      <c r="I1455" s="70">
        <v>8.47</v>
      </c>
      <c r="J1455" s="70"/>
      <c r="K1455" s="70">
        <f>TRUNC(TRUNC(G1455,8)*I1455,2)</f>
        <v>9.4</v>
      </c>
    </row>
    <row r="1456" ht="15" customHeight="1" spans="1:11">
      <c r="A1456" s="2"/>
      <c r="B1456" s="2"/>
      <c r="C1456" s="2"/>
      <c r="D1456" s="2"/>
      <c r="E1456" s="2"/>
      <c r="F1456" s="2"/>
      <c r="G1456" s="68" t="s">
        <v>2424</v>
      </c>
      <c r="H1456" s="68"/>
      <c r="I1456" s="68"/>
      <c r="J1456" s="68"/>
      <c r="K1456" s="71">
        <f>SUM(K1455:K1455)</f>
        <v>9.4</v>
      </c>
    </row>
    <row r="1457" ht="15" customHeight="1" spans="1:11">
      <c r="A1457" s="63" t="s">
        <v>2389</v>
      </c>
      <c r="B1457" s="63"/>
      <c r="C1457" s="63"/>
      <c r="D1457" s="64" t="s">
        <v>4</v>
      </c>
      <c r="E1457" s="64"/>
      <c r="F1457" s="64" t="s">
        <v>2297</v>
      </c>
      <c r="G1457" s="64" t="s">
        <v>2298</v>
      </c>
      <c r="H1457" s="64"/>
      <c r="I1457" s="64" t="s">
        <v>2299</v>
      </c>
      <c r="J1457" s="64"/>
      <c r="K1457" s="64" t="s">
        <v>2300</v>
      </c>
    </row>
    <row r="1458" ht="21" customHeight="1" spans="1:11">
      <c r="A1458" s="65" t="s">
        <v>2768</v>
      </c>
      <c r="B1458" s="66" t="s">
        <v>2769</v>
      </c>
      <c r="C1458" s="66"/>
      <c r="D1458" s="65" t="s">
        <v>14</v>
      </c>
      <c r="E1458" s="65"/>
      <c r="F1458" s="65" t="s">
        <v>2392</v>
      </c>
      <c r="G1458" s="67">
        <v>0.0014</v>
      </c>
      <c r="H1458" s="67"/>
      <c r="I1458" s="70">
        <v>23.95</v>
      </c>
      <c r="J1458" s="70"/>
      <c r="K1458" s="70">
        <f>TRUNC(TRUNC(G1458,8)*I1458,2)</f>
        <v>0.03</v>
      </c>
    </row>
    <row r="1459" ht="15" customHeight="1" spans="1:11">
      <c r="A1459" s="65" t="s">
        <v>2770</v>
      </c>
      <c r="B1459" s="66" t="s">
        <v>2771</v>
      </c>
      <c r="C1459" s="66"/>
      <c r="D1459" s="65" t="s">
        <v>14</v>
      </c>
      <c r="E1459" s="65"/>
      <c r="F1459" s="65" t="s">
        <v>2392</v>
      </c>
      <c r="G1459" s="67">
        <v>0.0088</v>
      </c>
      <c r="H1459" s="67"/>
      <c r="I1459" s="70">
        <v>32.02</v>
      </c>
      <c r="J1459" s="70"/>
      <c r="K1459" s="70">
        <f>TRUNC(TRUNC(G1459,8)*I1459,2)</f>
        <v>0.28</v>
      </c>
    </row>
    <row r="1460" ht="18" customHeight="1" spans="1:11">
      <c r="A1460" s="2"/>
      <c r="B1460" s="2"/>
      <c r="C1460" s="2"/>
      <c r="D1460" s="2"/>
      <c r="E1460" s="2"/>
      <c r="F1460" s="2"/>
      <c r="G1460" s="68" t="s">
        <v>2393</v>
      </c>
      <c r="H1460" s="68"/>
      <c r="I1460" s="68"/>
      <c r="J1460" s="68"/>
      <c r="K1460" s="71">
        <f>SUM(K1458:K1459)</f>
        <v>0.31</v>
      </c>
    </row>
    <row r="1461" ht="15" customHeight="1" spans="1:11">
      <c r="A1461" s="2"/>
      <c r="B1461" s="2"/>
      <c r="C1461" s="2"/>
      <c r="D1461" s="2"/>
      <c r="E1461" s="2"/>
      <c r="F1461" s="2"/>
      <c r="G1461" s="69" t="s">
        <v>2318</v>
      </c>
      <c r="H1461" s="69"/>
      <c r="I1461" s="69"/>
      <c r="J1461" s="69"/>
      <c r="K1461" s="72">
        <f>SUM(K1456,K1460)</f>
        <v>9.71</v>
      </c>
    </row>
    <row r="1462" ht="9.95" customHeight="1" spans="1:11">
      <c r="A1462" s="2"/>
      <c r="B1462" s="2"/>
      <c r="C1462" s="2"/>
      <c r="D1462" s="2"/>
      <c r="E1462" s="2"/>
      <c r="F1462" s="2"/>
      <c r="G1462" s="61"/>
      <c r="H1462" s="61"/>
      <c r="I1462" s="61"/>
      <c r="J1462" s="61"/>
      <c r="K1462" s="61"/>
    </row>
    <row r="1463" ht="20.1" customHeight="1" spans="1:11">
      <c r="A1463" s="62" t="s">
        <v>5102</v>
      </c>
      <c r="B1463" s="62"/>
      <c r="C1463" s="62"/>
      <c r="D1463" s="62"/>
      <c r="E1463" s="62"/>
      <c r="F1463" s="62"/>
      <c r="G1463" s="62"/>
      <c r="H1463" s="62"/>
      <c r="I1463" s="62"/>
      <c r="J1463" s="62"/>
      <c r="K1463" s="62"/>
    </row>
    <row r="1464" ht="15" customHeight="1" spans="1:11">
      <c r="A1464" s="63" t="s">
        <v>2413</v>
      </c>
      <c r="B1464" s="63"/>
      <c r="C1464" s="63"/>
      <c r="D1464" s="64" t="s">
        <v>4</v>
      </c>
      <c r="E1464" s="64"/>
      <c r="F1464" s="64" t="s">
        <v>2297</v>
      </c>
      <c r="G1464" s="64" t="s">
        <v>2298</v>
      </c>
      <c r="H1464" s="64"/>
      <c r="I1464" s="64" t="s">
        <v>2299</v>
      </c>
      <c r="J1464" s="64"/>
      <c r="K1464" s="64" t="s">
        <v>2300</v>
      </c>
    </row>
    <row r="1465" ht="15" customHeight="1" spans="1:11">
      <c r="A1465" s="65" t="s">
        <v>3020</v>
      </c>
      <c r="B1465" s="66" t="s">
        <v>3021</v>
      </c>
      <c r="C1465" s="66"/>
      <c r="D1465" s="65" t="s">
        <v>14</v>
      </c>
      <c r="E1465" s="65"/>
      <c r="F1465" s="65" t="s">
        <v>193</v>
      </c>
      <c r="G1465" s="67">
        <v>1.11</v>
      </c>
      <c r="H1465" s="67"/>
      <c r="I1465" s="70">
        <v>7.34</v>
      </c>
      <c r="J1465" s="70"/>
      <c r="K1465" s="70">
        <f>TRUNC(TRUNC(G1465,8)*I1465,2)</f>
        <v>8.14</v>
      </c>
    </row>
    <row r="1466" ht="15" customHeight="1" spans="1:11">
      <c r="A1466" s="2"/>
      <c r="B1466" s="2"/>
      <c r="C1466" s="2"/>
      <c r="D1466" s="2"/>
      <c r="E1466" s="2"/>
      <c r="F1466" s="2"/>
      <c r="G1466" s="68" t="s">
        <v>2424</v>
      </c>
      <c r="H1466" s="68"/>
      <c r="I1466" s="68"/>
      <c r="J1466" s="68"/>
      <c r="K1466" s="71">
        <f>SUM(K1465:K1465)</f>
        <v>8.14</v>
      </c>
    </row>
    <row r="1467" ht="15" customHeight="1" spans="1:11">
      <c r="A1467" s="63" t="s">
        <v>2389</v>
      </c>
      <c r="B1467" s="63"/>
      <c r="C1467" s="63"/>
      <c r="D1467" s="64" t="s">
        <v>4</v>
      </c>
      <c r="E1467" s="64"/>
      <c r="F1467" s="64" t="s">
        <v>2297</v>
      </c>
      <c r="G1467" s="64" t="s">
        <v>2298</v>
      </c>
      <c r="H1467" s="64"/>
      <c r="I1467" s="64" t="s">
        <v>2299</v>
      </c>
      <c r="J1467" s="64"/>
      <c r="K1467" s="64" t="s">
        <v>2300</v>
      </c>
    </row>
    <row r="1468" ht="21" customHeight="1" spans="1:11">
      <c r="A1468" s="65" t="s">
        <v>2768</v>
      </c>
      <c r="B1468" s="66" t="s">
        <v>2769</v>
      </c>
      <c r="C1468" s="66"/>
      <c r="D1468" s="65" t="s">
        <v>14</v>
      </c>
      <c r="E1468" s="65"/>
      <c r="F1468" s="65" t="s">
        <v>2392</v>
      </c>
      <c r="G1468" s="67">
        <v>0.0008</v>
      </c>
      <c r="H1468" s="67"/>
      <c r="I1468" s="70">
        <v>23.95</v>
      </c>
      <c r="J1468" s="70"/>
      <c r="K1468" s="70">
        <f>TRUNC(TRUNC(G1468,8)*I1468,2)</f>
        <v>0.01</v>
      </c>
    </row>
    <row r="1469" ht="15" customHeight="1" spans="1:11">
      <c r="A1469" s="65" t="s">
        <v>2770</v>
      </c>
      <c r="B1469" s="66" t="s">
        <v>2771</v>
      </c>
      <c r="C1469" s="66"/>
      <c r="D1469" s="65" t="s">
        <v>14</v>
      </c>
      <c r="E1469" s="65"/>
      <c r="F1469" s="65" t="s">
        <v>2392</v>
      </c>
      <c r="G1469" s="67">
        <v>0.0048</v>
      </c>
      <c r="H1469" s="67"/>
      <c r="I1469" s="70">
        <v>32.02</v>
      </c>
      <c r="J1469" s="70"/>
      <c r="K1469" s="70">
        <f>TRUNC(TRUNC(G1469,8)*I1469,2)</f>
        <v>0.15</v>
      </c>
    </row>
    <row r="1470" ht="18" customHeight="1" spans="1:11">
      <c r="A1470" s="2"/>
      <c r="B1470" s="2"/>
      <c r="C1470" s="2"/>
      <c r="D1470" s="2"/>
      <c r="E1470" s="2"/>
      <c r="F1470" s="2"/>
      <c r="G1470" s="68" t="s">
        <v>2393</v>
      </c>
      <c r="H1470" s="68"/>
      <c r="I1470" s="68"/>
      <c r="J1470" s="68"/>
      <c r="K1470" s="71">
        <f>SUM(K1468:K1469)</f>
        <v>0.16</v>
      </c>
    </row>
    <row r="1471" ht="15" customHeight="1" spans="1:11">
      <c r="A1471" s="2"/>
      <c r="B1471" s="2"/>
      <c r="C1471" s="2"/>
      <c r="D1471" s="2"/>
      <c r="E1471" s="2"/>
      <c r="F1471" s="2"/>
      <c r="G1471" s="69" t="s">
        <v>2318</v>
      </c>
      <c r="H1471" s="69"/>
      <c r="I1471" s="69"/>
      <c r="J1471" s="69"/>
      <c r="K1471" s="72">
        <f>SUM(K1466,K1470)</f>
        <v>8.3</v>
      </c>
    </row>
    <row r="1472" ht="9.95" customHeight="1" spans="1:11">
      <c r="A1472" s="2"/>
      <c r="B1472" s="2"/>
      <c r="C1472" s="2"/>
      <c r="D1472" s="2"/>
      <c r="E1472" s="2"/>
      <c r="F1472" s="2"/>
      <c r="G1472" s="61"/>
      <c r="H1472" s="61"/>
      <c r="I1472" s="61"/>
      <c r="J1472" s="61"/>
      <c r="K1472" s="61"/>
    </row>
    <row r="1473" ht="20.1" customHeight="1" spans="1:11">
      <c r="A1473" s="62" t="s">
        <v>5103</v>
      </c>
      <c r="B1473" s="62"/>
      <c r="C1473" s="62"/>
      <c r="D1473" s="62"/>
      <c r="E1473" s="62"/>
      <c r="F1473" s="62"/>
      <c r="G1473" s="62"/>
      <c r="H1473" s="62"/>
      <c r="I1473" s="62"/>
      <c r="J1473" s="62"/>
      <c r="K1473" s="62"/>
    </row>
    <row r="1474" ht="15" customHeight="1" spans="1:11">
      <c r="A1474" s="63" t="s">
        <v>2413</v>
      </c>
      <c r="B1474" s="63"/>
      <c r="C1474" s="63"/>
      <c r="D1474" s="64" t="s">
        <v>4</v>
      </c>
      <c r="E1474" s="64"/>
      <c r="F1474" s="64" t="s">
        <v>2297</v>
      </c>
      <c r="G1474" s="64" t="s">
        <v>2298</v>
      </c>
      <c r="H1474" s="64"/>
      <c r="I1474" s="64" t="s">
        <v>2299</v>
      </c>
      <c r="J1474" s="64"/>
      <c r="K1474" s="64" t="s">
        <v>2300</v>
      </c>
    </row>
    <row r="1475" ht="15" customHeight="1" spans="1:11">
      <c r="A1475" s="65" t="s">
        <v>3020</v>
      </c>
      <c r="B1475" s="66" t="s">
        <v>3021</v>
      </c>
      <c r="C1475" s="66"/>
      <c r="D1475" s="65" t="s">
        <v>14</v>
      </c>
      <c r="E1475" s="65"/>
      <c r="F1475" s="65" t="s">
        <v>193</v>
      </c>
      <c r="G1475" s="67">
        <v>1.11</v>
      </c>
      <c r="H1475" s="67"/>
      <c r="I1475" s="70">
        <v>7.34</v>
      </c>
      <c r="J1475" s="70"/>
      <c r="K1475" s="70">
        <f>TRUNC(TRUNC(G1475,8)*I1475,2)</f>
        <v>8.14</v>
      </c>
    </row>
    <row r="1476" ht="15" customHeight="1" spans="1:11">
      <c r="A1476" s="2"/>
      <c r="B1476" s="2"/>
      <c r="C1476" s="2"/>
      <c r="D1476" s="2"/>
      <c r="E1476" s="2"/>
      <c r="F1476" s="2"/>
      <c r="G1476" s="68" t="s">
        <v>2424</v>
      </c>
      <c r="H1476" s="68"/>
      <c r="I1476" s="68"/>
      <c r="J1476" s="68"/>
      <c r="K1476" s="71">
        <f>SUM(K1475:K1475)</f>
        <v>8.14</v>
      </c>
    </row>
    <row r="1477" ht="15" customHeight="1" spans="1:11">
      <c r="A1477" s="63" t="s">
        <v>2389</v>
      </c>
      <c r="B1477" s="63"/>
      <c r="C1477" s="63"/>
      <c r="D1477" s="64" t="s">
        <v>4</v>
      </c>
      <c r="E1477" s="64"/>
      <c r="F1477" s="64" t="s">
        <v>2297</v>
      </c>
      <c r="G1477" s="64" t="s">
        <v>2298</v>
      </c>
      <c r="H1477" s="64"/>
      <c r="I1477" s="64" t="s">
        <v>2299</v>
      </c>
      <c r="J1477" s="64"/>
      <c r="K1477" s="64" t="s">
        <v>2300</v>
      </c>
    </row>
    <row r="1478" ht="15" customHeight="1" spans="1:11">
      <c r="A1478" s="65" t="s">
        <v>2770</v>
      </c>
      <c r="B1478" s="66" t="s">
        <v>2771</v>
      </c>
      <c r="C1478" s="66"/>
      <c r="D1478" s="65" t="s">
        <v>14</v>
      </c>
      <c r="E1478" s="65"/>
      <c r="F1478" s="65" t="s">
        <v>2392</v>
      </c>
      <c r="G1478" s="67">
        <v>0.0025</v>
      </c>
      <c r="H1478" s="67"/>
      <c r="I1478" s="70">
        <v>32.02</v>
      </c>
      <c r="J1478" s="70"/>
      <c r="K1478" s="70">
        <f>TRUNC(TRUNC(G1478,8)*I1478,2)</f>
        <v>0.08</v>
      </c>
    </row>
    <row r="1479" ht="18" customHeight="1" spans="1:11">
      <c r="A1479" s="2"/>
      <c r="B1479" s="2"/>
      <c r="C1479" s="2"/>
      <c r="D1479" s="2"/>
      <c r="E1479" s="2"/>
      <c r="F1479" s="2"/>
      <c r="G1479" s="68" t="s">
        <v>2393</v>
      </c>
      <c r="H1479" s="68"/>
      <c r="I1479" s="68"/>
      <c r="J1479" s="68"/>
      <c r="K1479" s="71">
        <f>SUM(K1478:K1478)</f>
        <v>0.08</v>
      </c>
    </row>
    <row r="1480" ht="15" customHeight="1" spans="1:11">
      <c r="A1480" s="2"/>
      <c r="B1480" s="2"/>
      <c r="C1480" s="2"/>
      <c r="D1480" s="2"/>
      <c r="E1480" s="2"/>
      <c r="F1480" s="2"/>
      <c r="G1480" s="69" t="s">
        <v>2318</v>
      </c>
      <c r="H1480" s="69"/>
      <c r="I1480" s="69"/>
      <c r="J1480" s="69"/>
      <c r="K1480" s="72">
        <f>SUM(K1476,K1479)</f>
        <v>8.22</v>
      </c>
    </row>
    <row r="1481" ht="9.95" customHeight="1" spans="1:11">
      <c r="A1481" s="2"/>
      <c r="B1481" s="2"/>
      <c r="C1481" s="2"/>
      <c r="D1481" s="2"/>
      <c r="E1481" s="2"/>
      <c r="F1481" s="2"/>
      <c r="G1481" s="61"/>
      <c r="H1481" s="61"/>
      <c r="I1481" s="61"/>
      <c r="J1481" s="61"/>
      <c r="K1481" s="61"/>
    </row>
    <row r="1482" ht="20.1" customHeight="1" spans="1:11">
      <c r="A1482" s="62" t="s">
        <v>5104</v>
      </c>
      <c r="B1482" s="62"/>
      <c r="C1482" s="62"/>
      <c r="D1482" s="62"/>
      <c r="E1482" s="62"/>
      <c r="F1482" s="62"/>
      <c r="G1482" s="62"/>
      <c r="H1482" s="62"/>
      <c r="I1482" s="62"/>
      <c r="J1482" s="62"/>
      <c r="K1482" s="62"/>
    </row>
    <row r="1483" ht="15" customHeight="1" spans="1:11">
      <c r="A1483" s="63" t="s">
        <v>2413</v>
      </c>
      <c r="B1483" s="63"/>
      <c r="C1483" s="63"/>
      <c r="D1483" s="64" t="s">
        <v>4</v>
      </c>
      <c r="E1483" s="64"/>
      <c r="F1483" s="64" t="s">
        <v>2297</v>
      </c>
      <c r="G1483" s="64" t="s">
        <v>2298</v>
      </c>
      <c r="H1483" s="64"/>
      <c r="I1483" s="64" t="s">
        <v>2299</v>
      </c>
      <c r="J1483" s="64"/>
      <c r="K1483" s="64" t="s">
        <v>2300</v>
      </c>
    </row>
    <row r="1484" ht="15" customHeight="1" spans="1:11">
      <c r="A1484" s="65" t="s">
        <v>5105</v>
      </c>
      <c r="B1484" s="66" t="s">
        <v>5106</v>
      </c>
      <c r="C1484" s="66"/>
      <c r="D1484" s="65" t="s">
        <v>14</v>
      </c>
      <c r="E1484" s="65"/>
      <c r="F1484" s="65" t="s">
        <v>193</v>
      </c>
      <c r="G1484" s="67">
        <v>1.14</v>
      </c>
      <c r="H1484" s="67"/>
      <c r="I1484" s="70">
        <v>8.46</v>
      </c>
      <c r="J1484" s="70"/>
      <c r="K1484" s="70">
        <f>TRUNC(TRUNC(G1484,8)*I1484,2)</f>
        <v>9.64</v>
      </c>
    </row>
    <row r="1485" ht="15" customHeight="1" spans="1:11">
      <c r="A1485" s="2"/>
      <c r="B1485" s="2"/>
      <c r="C1485" s="2"/>
      <c r="D1485" s="2"/>
      <c r="E1485" s="2"/>
      <c r="F1485" s="2"/>
      <c r="G1485" s="68" t="s">
        <v>2424</v>
      </c>
      <c r="H1485" s="68"/>
      <c r="I1485" s="68"/>
      <c r="J1485" s="68"/>
      <c r="K1485" s="71">
        <f>SUM(K1484:K1484)</f>
        <v>9.64</v>
      </c>
    </row>
    <row r="1486" ht="15" customHeight="1" spans="1:11">
      <c r="A1486" s="63" t="s">
        <v>2389</v>
      </c>
      <c r="B1486" s="63"/>
      <c r="C1486" s="63"/>
      <c r="D1486" s="64" t="s">
        <v>4</v>
      </c>
      <c r="E1486" s="64"/>
      <c r="F1486" s="64" t="s">
        <v>2297</v>
      </c>
      <c r="G1486" s="64" t="s">
        <v>2298</v>
      </c>
      <c r="H1486" s="64"/>
      <c r="I1486" s="64" t="s">
        <v>2299</v>
      </c>
      <c r="J1486" s="64"/>
      <c r="K1486" s="64" t="s">
        <v>2300</v>
      </c>
    </row>
    <row r="1487" ht="15" customHeight="1" spans="1:11">
      <c r="A1487" s="65" t="s">
        <v>2770</v>
      </c>
      <c r="B1487" s="66" t="s">
        <v>2771</v>
      </c>
      <c r="C1487" s="66"/>
      <c r="D1487" s="65" t="s">
        <v>14</v>
      </c>
      <c r="E1487" s="65"/>
      <c r="F1487" s="65" t="s">
        <v>2392</v>
      </c>
      <c r="G1487" s="67">
        <v>0.0013</v>
      </c>
      <c r="H1487" s="67"/>
      <c r="I1487" s="70">
        <v>32.02</v>
      </c>
      <c r="J1487" s="70"/>
      <c r="K1487" s="70">
        <f>TRUNC(TRUNC(G1487,8)*I1487,2)</f>
        <v>0.04</v>
      </c>
    </row>
    <row r="1488" ht="18" customHeight="1" spans="1:11">
      <c r="A1488" s="2"/>
      <c r="B1488" s="2"/>
      <c r="C1488" s="2"/>
      <c r="D1488" s="2"/>
      <c r="E1488" s="2"/>
      <c r="F1488" s="2"/>
      <c r="G1488" s="68" t="s">
        <v>2393</v>
      </c>
      <c r="H1488" s="68"/>
      <c r="I1488" s="68"/>
      <c r="J1488" s="68"/>
      <c r="K1488" s="71">
        <f>SUM(K1487:K1487)</f>
        <v>0.04</v>
      </c>
    </row>
    <row r="1489" ht="15" customHeight="1" spans="1:11">
      <c r="A1489" s="2"/>
      <c r="B1489" s="2"/>
      <c r="C1489" s="2"/>
      <c r="D1489" s="2"/>
      <c r="E1489" s="2"/>
      <c r="F1489" s="2"/>
      <c r="G1489" s="69" t="s">
        <v>2318</v>
      </c>
      <c r="H1489" s="69"/>
      <c r="I1489" s="69"/>
      <c r="J1489" s="69"/>
      <c r="K1489" s="72">
        <f>SUM(K1485,K1488)</f>
        <v>9.68</v>
      </c>
    </row>
    <row r="1490" ht="9.95" customHeight="1" spans="1:11">
      <c r="A1490" s="2"/>
      <c r="B1490" s="2"/>
      <c r="C1490" s="2"/>
      <c r="D1490" s="2"/>
      <c r="E1490" s="2"/>
      <c r="F1490" s="2"/>
      <c r="G1490" s="61"/>
      <c r="H1490" s="61"/>
      <c r="I1490" s="61"/>
      <c r="J1490" s="61"/>
      <c r="K1490" s="61"/>
    </row>
    <row r="1491" ht="20.1" customHeight="1" spans="1:11">
      <c r="A1491" s="62" t="s">
        <v>5107</v>
      </c>
      <c r="B1491" s="62"/>
      <c r="C1491" s="62"/>
      <c r="D1491" s="62"/>
      <c r="E1491" s="62"/>
      <c r="F1491" s="62"/>
      <c r="G1491" s="62"/>
      <c r="H1491" s="62"/>
      <c r="I1491" s="62"/>
      <c r="J1491" s="62"/>
      <c r="K1491" s="62"/>
    </row>
    <row r="1492" ht="15" customHeight="1" spans="1:11">
      <c r="A1492" s="63" t="s">
        <v>2413</v>
      </c>
      <c r="B1492" s="63"/>
      <c r="C1492" s="63"/>
      <c r="D1492" s="64" t="s">
        <v>4</v>
      </c>
      <c r="E1492" s="64"/>
      <c r="F1492" s="64" t="s">
        <v>2297</v>
      </c>
      <c r="G1492" s="64" t="s">
        <v>2298</v>
      </c>
      <c r="H1492" s="64"/>
      <c r="I1492" s="64" t="s">
        <v>2299</v>
      </c>
      <c r="J1492" s="64"/>
      <c r="K1492" s="64" t="s">
        <v>2300</v>
      </c>
    </row>
    <row r="1493" ht="15" customHeight="1" spans="1:11">
      <c r="A1493" s="65" t="s">
        <v>3011</v>
      </c>
      <c r="B1493" s="66" t="s">
        <v>3012</v>
      </c>
      <c r="C1493" s="66"/>
      <c r="D1493" s="65" t="s">
        <v>14</v>
      </c>
      <c r="E1493" s="65"/>
      <c r="F1493" s="65" t="s">
        <v>193</v>
      </c>
      <c r="G1493" s="67">
        <v>1.07</v>
      </c>
      <c r="H1493" s="67"/>
      <c r="I1493" s="70">
        <v>8.94</v>
      </c>
      <c r="J1493" s="70"/>
      <c r="K1493" s="70">
        <f>TRUNC(TRUNC(G1493,8)*I1493,2)</f>
        <v>9.56</v>
      </c>
    </row>
    <row r="1494" ht="15" customHeight="1" spans="1:11">
      <c r="A1494" s="2"/>
      <c r="B1494" s="2"/>
      <c r="C1494" s="2"/>
      <c r="D1494" s="2"/>
      <c r="E1494" s="2"/>
      <c r="F1494" s="2"/>
      <c r="G1494" s="68" t="s">
        <v>2424</v>
      </c>
      <c r="H1494" s="68"/>
      <c r="I1494" s="68"/>
      <c r="J1494" s="68"/>
      <c r="K1494" s="71">
        <f>SUM(K1493:K1493)</f>
        <v>9.56</v>
      </c>
    </row>
    <row r="1495" ht="15" customHeight="1" spans="1:11">
      <c r="A1495" s="63" t="s">
        <v>2389</v>
      </c>
      <c r="B1495" s="63"/>
      <c r="C1495" s="63"/>
      <c r="D1495" s="64" t="s">
        <v>4</v>
      </c>
      <c r="E1495" s="64"/>
      <c r="F1495" s="64" t="s">
        <v>2297</v>
      </c>
      <c r="G1495" s="64" t="s">
        <v>2298</v>
      </c>
      <c r="H1495" s="64"/>
      <c r="I1495" s="64" t="s">
        <v>2299</v>
      </c>
      <c r="J1495" s="64"/>
      <c r="K1495" s="64" t="s">
        <v>2300</v>
      </c>
    </row>
    <row r="1496" ht="21" customHeight="1" spans="1:11">
      <c r="A1496" s="65" t="s">
        <v>2768</v>
      </c>
      <c r="B1496" s="66" t="s">
        <v>2769</v>
      </c>
      <c r="C1496" s="66"/>
      <c r="D1496" s="65" t="s">
        <v>14</v>
      </c>
      <c r="E1496" s="65"/>
      <c r="F1496" s="65" t="s">
        <v>2392</v>
      </c>
      <c r="G1496" s="67">
        <v>0.0051</v>
      </c>
      <c r="H1496" s="67"/>
      <c r="I1496" s="70">
        <v>23.95</v>
      </c>
      <c r="J1496" s="70"/>
      <c r="K1496" s="70">
        <f>TRUNC(TRUNC(G1496,8)*I1496,2)</f>
        <v>0.12</v>
      </c>
    </row>
    <row r="1497" ht="15" customHeight="1" spans="1:11">
      <c r="A1497" s="65" t="s">
        <v>2770</v>
      </c>
      <c r="B1497" s="66" t="s">
        <v>2771</v>
      </c>
      <c r="C1497" s="66"/>
      <c r="D1497" s="65" t="s">
        <v>14</v>
      </c>
      <c r="E1497" s="65"/>
      <c r="F1497" s="65" t="s">
        <v>2392</v>
      </c>
      <c r="G1497" s="67">
        <v>0.031</v>
      </c>
      <c r="H1497" s="67"/>
      <c r="I1497" s="70">
        <v>32.02</v>
      </c>
      <c r="J1497" s="70"/>
      <c r="K1497" s="70">
        <f>TRUNC(TRUNC(G1497,8)*I1497,2)</f>
        <v>0.99</v>
      </c>
    </row>
    <row r="1498" ht="18" customHeight="1" spans="1:11">
      <c r="A1498" s="2"/>
      <c r="B1498" s="2"/>
      <c r="C1498" s="2"/>
      <c r="D1498" s="2"/>
      <c r="E1498" s="2"/>
      <c r="F1498" s="2"/>
      <c r="G1498" s="68" t="s">
        <v>2393</v>
      </c>
      <c r="H1498" s="68"/>
      <c r="I1498" s="68"/>
      <c r="J1498" s="68"/>
      <c r="K1498" s="71">
        <f>SUM(K1496:K1497)</f>
        <v>1.11</v>
      </c>
    </row>
    <row r="1499" ht="15" customHeight="1" spans="1:11">
      <c r="A1499" s="2"/>
      <c r="B1499" s="2"/>
      <c r="C1499" s="2"/>
      <c r="D1499" s="2"/>
      <c r="E1499" s="2"/>
      <c r="F1499" s="2"/>
      <c r="G1499" s="69" t="s">
        <v>2318</v>
      </c>
      <c r="H1499" s="69"/>
      <c r="I1499" s="69"/>
      <c r="J1499" s="69"/>
      <c r="K1499" s="72">
        <f>SUM(K1494,K1498)</f>
        <v>10.67</v>
      </c>
    </row>
    <row r="1500" ht="9.95" customHeight="1" spans="1:11">
      <c r="A1500" s="2"/>
      <c r="B1500" s="2"/>
      <c r="C1500" s="2"/>
      <c r="D1500" s="2"/>
      <c r="E1500" s="2"/>
      <c r="F1500" s="2"/>
      <c r="G1500" s="61"/>
      <c r="H1500" s="61"/>
      <c r="I1500" s="61"/>
      <c r="J1500" s="61"/>
      <c r="K1500" s="61"/>
    </row>
    <row r="1501" ht="20.1" customHeight="1" spans="1:11">
      <c r="A1501" s="62" t="s">
        <v>5108</v>
      </c>
      <c r="B1501" s="62"/>
      <c r="C1501" s="62"/>
      <c r="D1501" s="62"/>
      <c r="E1501" s="62"/>
      <c r="F1501" s="62"/>
      <c r="G1501" s="62"/>
      <c r="H1501" s="62"/>
      <c r="I1501" s="62"/>
      <c r="J1501" s="62"/>
      <c r="K1501" s="62"/>
    </row>
    <row r="1502" ht="15" customHeight="1" spans="1:11">
      <c r="A1502" s="63" t="s">
        <v>2413</v>
      </c>
      <c r="B1502" s="63"/>
      <c r="C1502" s="63"/>
      <c r="D1502" s="64" t="s">
        <v>4</v>
      </c>
      <c r="E1502" s="64"/>
      <c r="F1502" s="64" t="s">
        <v>2297</v>
      </c>
      <c r="G1502" s="64" t="s">
        <v>2298</v>
      </c>
      <c r="H1502" s="64"/>
      <c r="I1502" s="64" t="s">
        <v>2299</v>
      </c>
      <c r="J1502" s="64"/>
      <c r="K1502" s="64" t="s">
        <v>2300</v>
      </c>
    </row>
    <row r="1503" ht="15" customHeight="1" spans="1:11">
      <c r="A1503" s="65" t="s">
        <v>3014</v>
      </c>
      <c r="B1503" s="66" t="s">
        <v>3015</v>
      </c>
      <c r="C1503" s="66"/>
      <c r="D1503" s="65" t="s">
        <v>14</v>
      </c>
      <c r="E1503" s="65"/>
      <c r="F1503" s="65" t="s">
        <v>193</v>
      </c>
      <c r="G1503" s="67">
        <v>1.11</v>
      </c>
      <c r="H1503" s="67"/>
      <c r="I1503" s="70">
        <v>8.99</v>
      </c>
      <c r="J1503" s="70"/>
      <c r="K1503" s="70">
        <f>TRUNC(TRUNC(G1503,8)*I1503,2)</f>
        <v>9.97</v>
      </c>
    </row>
    <row r="1504" ht="15" customHeight="1" spans="1:11">
      <c r="A1504" s="2"/>
      <c r="B1504" s="2"/>
      <c r="C1504" s="2"/>
      <c r="D1504" s="2"/>
      <c r="E1504" s="2"/>
      <c r="F1504" s="2"/>
      <c r="G1504" s="68" t="s">
        <v>2424</v>
      </c>
      <c r="H1504" s="68"/>
      <c r="I1504" s="68"/>
      <c r="J1504" s="68"/>
      <c r="K1504" s="71">
        <f>SUM(K1503:K1503)</f>
        <v>9.97</v>
      </c>
    </row>
    <row r="1505" ht="15" customHeight="1" spans="1:11">
      <c r="A1505" s="63" t="s">
        <v>2389</v>
      </c>
      <c r="B1505" s="63"/>
      <c r="C1505" s="63"/>
      <c r="D1505" s="64" t="s">
        <v>4</v>
      </c>
      <c r="E1505" s="64"/>
      <c r="F1505" s="64" t="s">
        <v>2297</v>
      </c>
      <c r="G1505" s="64" t="s">
        <v>2298</v>
      </c>
      <c r="H1505" s="64"/>
      <c r="I1505" s="64" t="s">
        <v>2299</v>
      </c>
      <c r="J1505" s="64"/>
      <c r="K1505" s="64" t="s">
        <v>2300</v>
      </c>
    </row>
    <row r="1506" ht="21" customHeight="1" spans="1:11">
      <c r="A1506" s="65" t="s">
        <v>2768</v>
      </c>
      <c r="B1506" s="66" t="s">
        <v>2769</v>
      </c>
      <c r="C1506" s="66"/>
      <c r="D1506" s="65" t="s">
        <v>14</v>
      </c>
      <c r="E1506" s="65"/>
      <c r="F1506" s="65" t="s">
        <v>2392</v>
      </c>
      <c r="G1506" s="67">
        <v>0.0026</v>
      </c>
      <c r="H1506" s="67"/>
      <c r="I1506" s="70">
        <v>23.95</v>
      </c>
      <c r="J1506" s="70"/>
      <c r="K1506" s="70">
        <f>TRUNC(TRUNC(G1506,8)*I1506,2)</f>
        <v>0.06</v>
      </c>
    </row>
    <row r="1507" ht="15" customHeight="1" spans="1:11">
      <c r="A1507" s="65" t="s">
        <v>2770</v>
      </c>
      <c r="B1507" s="66" t="s">
        <v>2771</v>
      </c>
      <c r="C1507" s="66"/>
      <c r="D1507" s="65" t="s">
        <v>14</v>
      </c>
      <c r="E1507" s="65"/>
      <c r="F1507" s="65" t="s">
        <v>2392</v>
      </c>
      <c r="G1507" s="67">
        <v>0.0162</v>
      </c>
      <c r="H1507" s="67"/>
      <c r="I1507" s="70">
        <v>32.02</v>
      </c>
      <c r="J1507" s="70"/>
      <c r="K1507" s="70">
        <f>TRUNC(TRUNC(G1507,8)*I1507,2)</f>
        <v>0.51</v>
      </c>
    </row>
    <row r="1508" ht="18" customHeight="1" spans="1:11">
      <c r="A1508" s="2"/>
      <c r="B1508" s="2"/>
      <c r="C1508" s="2"/>
      <c r="D1508" s="2"/>
      <c r="E1508" s="2"/>
      <c r="F1508" s="2"/>
      <c r="G1508" s="68" t="s">
        <v>2393</v>
      </c>
      <c r="H1508" s="68"/>
      <c r="I1508" s="68"/>
      <c r="J1508" s="68"/>
      <c r="K1508" s="71">
        <f>SUM(K1506:K1507)</f>
        <v>0.57</v>
      </c>
    </row>
    <row r="1509" ht="15" customHeight="1" spans="1:11">
      <c r="A1509" s="2"/>
      <c r="B1509" s="2"/>
      <c r="C1509" s="2"/>
      <c r="D1509" s="2"/>
      <c r="E1509" s="2"/>
      <c r="F1509" s="2"/>
      <c r="G1509" s="69" t="s">
        <v>2318</v>
      </c>
      <c r="H1509" s="69"/>
      <c r="I1509" s="69"/>
      <c r="J1509" s="69"/>
      <c r="K1509" s="72">
        <f>SUM(K1504,K1508)</f>
        <v>10.54</v>
      </c>
    </row>
    <row r="1510" ht="9.95" customHeight="1" spans="1:11">
      <c r="A1510" s="2"/>
      <c r="B1510" s="2"/>
      <c r="C1510" s="2"/>
      <c r="D1510" s="2"/>
      <c r="E1510" s="2"/>
      <c r="F1510" s="2"/>
      <c r="G1510" s="61"/>
      <c r="H1510" s="61"/>
      <c r="I1510" s="61"/>
      <c r="J1510" s="61"/>
      <c r="K1510" s="61"/>
    </row>
    <row r="1511" ht="20.1" customHeight="1" spans="1:11">
      <c r="A1511" s="62" t="s">
        <v>5109</v>
      </c>
      <c r="B1511" s="62"/>
      <c r="C1511" s="62"/>
      <c r="D1511" s="62"/>
      <c r="E1511" s="62"/>
      <c r="F1511" s="62"/>
      <c r="G1511" s="62"/>
      <c r="H1511" s="62"/>
      <c r="I1511" s="62"/>
      <c r="J1511" s="62"/>
      <c r="K1511" s="62"/>
    </row>
    <row r="1512" ht="15" customHeight="1" spans="1:11">
      <c r="A1512" s="63" t="s">
        <v>2413</v>
      </c>
      <c r="B1512" s="63"/>
      <c r="C1512" s="63"/>
      <c r="D1512" s="64" t="s">
        <v>4</v>
      </c>
      <c r="E1512" s="64"/>
      <c r="F1512" s="64" t="s">
        <v>2297</v>
      </c>
      <c r="G1512" s="64" t="s">
        <v>2298</v>
      </c>
      <c r="H1512" s="64"/>
      <c r="I1512" s="64" t="s">
        <v>2299</v>
      </c>
      <c r="J1512" s="64"/>
      <c r="K1512" s="64" t="s">
        <v>2300</v>
      </c>
    </row>
    <row r="1513" ht="21" customHeight="1" spans="1:11">
      <c r="A1513" s="65" t="s">
        <v>5110</v>
      </c>
      <c r="B1513" s="66" t="s">
        <v>5111</v>
      </c>
      <c r="C1513" s="66"/>
      <c r="D1513" s="65" t="s">
        <v>14</v>
      </c>
      <c r="E1513" s="65"/>
      <c r="F1513" s="65" t="s">
        <v>193</v>
      </c>
      <c r="G1513" s="67">
        <v>1.07</v>
      </c>
      <c r="H1513" s="67"/>
      <c r="I1513" s="70">
        <v>8.02</v>
      </c>
      <c r="J1513" s="70"/>
      <c r="K1513" s="70">
        <f>TRUNC(TRUNC(G1513,8)*I1513,2)</f>
        <v>8.58</v>
      </c>
    </row>
    <row r="1514" ht="15" customHeight="1" spans="1:11">
      <c r="A1514" s="2"/>
      <c r="B1514" s="2"/>
      <c r="C1514" s="2"/>
      <c r="D1514" s="2"/>
      <c r="E1514" s="2"/>
      <c r="F1514" s="2"/>
      <c r="G1514" s="68" t="s">
        <v>2424</v>
      </c>
      <c r="H1514" s="68"/>
      <c r="I1514" s="68"/>
      <c r="J1514" s="68"/>
      <c r="K1514" s="71">
        <f>SUM(K1513:K1513)</f>
        <v>8.58</v>
      </c>
    </row>
    <row r="1515" ht="15" customHeight="1" spans="1:11">
      <c r="A1515" s="63" t="s">
        <v>2389</v>
      </c>
      <c r="B1515" s="63"/>
      <c r="C1515" s="63"/>
      <c r="D1515" s="64" t="s">
        <v>4</v>
      </c>
      <c r="E1515" s="64"/>
      <c r="F1515" s="64" t="s">
        <v>2297</v>
      </c>
      <c r="G1515" s="64" t="s">
        <v>2298</v>
      </c>
      <c r="H1515" s="64"/>
      <c r="I1515" s="64" t="s">
        <v>2299</v>
      </c>
      <c r="J1515" s="64"/>
      <c r="K1515" s="64" t="s">
        <v>2300</v>
      </c>
    </row>
    <row r="1516" ht="21" customHeight="1" spans="1:11">
      <c r="A1516" s="65" t="s">
        <v>2768</v>
      </c>
      <c r="B1516" s="66" t="s">
        <v>2769</v>
      </c>
      <c r="C1516" s="66"/>
      <c r="D1516" s="65" t="s">
        <v>14</v>
      </c>
      <c r="E1516" s="65"/>
      <c r="F1516" s="65" t="s">
        <v>2392</v>
      </c>
      <c r="G1516" s="67">
        <v>0.0152</v>
      </c>
      <c r="H1516" s="67"/>
      <c r="I1516" s="70">
        <v>23.95</v>
      </c>
      <c r="J1516" s="70"/>
      <c r="K1516" s="70">
        <f>TRUNC(TRUNC(G1516,8)*I1516,2)</f>
        <v>0.36</v>
      </c>
    </row>
    <row r="1517" ht="15" customHeight="1" spans="1:11">
      <c r="A1517" s="65" t="s">
        <v>2770</v>
      </c>
      <c r="B1517" s="66" t="s">
        <v>2771</v>
      </c>
      <c r="C1517" s="66"/>
      <c r="D1517" s="65" t="s">
        <v>14</v>
      </c>
      <c r="E1517" s="65"/>
      <c r="F1517" s="65" t="s">
        <v>2392</v>
      </c>
      <c r="G1517" s="67">
        <v>0.0933</v>
      </c>
      <c r="H1517" s="67"/>
      <c r="I1517" s="70">
        <v>32.02</v>
      </c>
      <c r="J1517" s="70"/>
      <c r="K1517" s="70">
        <f>TRUNC(TRUNC(G1517,8)*I1517,2)</f>
        <v>2.98</v>
      </c>
    </row>
    <row r="1518" ht="18" customHeight="1" spans="1:11">
      <c r="A1518" s="2"/>
      <c r="B1518" s="2"/>
      <c r="C1518" s="2"/>
      <c r="D1518" s="2"/>
      <c r="E1518" s="2"/>
      <c r="F1518" s="2"/>
      <c r="G1518" s="68" t="s">
        <v>2393</v>
      </c>
      <c r="H1518" s="68"/>
      <c r="I1518" s="68"/>
      <c r="J1518" s="68"/>
      <c r="K1518" s="71">
        <f>SUM(K1516:K1517)</f>
        <v>3.34</v>
      </c>
    </row>
    <row r="1519" ht="15" customHeight="1" spans="1:11">
      <c r="A1519" s="2"/>
      <c r="B1519" s="2"/>
      <c r="C1519" s="2"/>
      <c r="D1519" s="2"/>
      <c r="E1519" s="2"/>
      <c r="F1519" s="2"/>
      <c r="G1519" s="69" t="s">
        <v>2318</v>
      </c>
      <c r="H1519" s="69"/>
      <c r="I1519" s="69"/>
      <c r="J1519" s="69"/>
      <c r="K1519" s="72">
        <f>SUM(K1514,K1518)</f>
        <v>11.92</v>
      </c>
    </row>
    <row r="1520" ht="9.95" customHeight="1" spans="1:11">
      <c r="A1520" s="2"/>
      <c r="B1520" s="2"/>
      <c r="C1520" s="2"/>
      <c r="D1520" s="2"/>
      <c r="E1520" s="2"/>
      <c r="F1520" s="2"/>
      <c r="G1520" s="61"/>
      <c r="H1520" s="61"/>
      <c r="I1520" s="61"/>
      <c r="J1520" s="61"/>
      <c r="K1520" s="61"/>
    </row>
    <row r="1521" ht="20.1" customHeight="1" spans="1:11">
      <c r="A1521" s="62" t="s">
        <v>5112</v>
      </c>
      <c r="B1521" s="62"/>
      <c r="C1521" s="62"/>
      <c r="D1521" s="62"/>
      <c r="E1521" s="62"/>
      <c r="F1521" s="62"/>
      <c r="G1521" s="62"/>
      <c r="H1521" s="62"/>
      <c r="I1521" s="62"/>
      <c r="J1521" s="62"/>
      <c r="K1521" s="62"/>
    </row>
    <row r="1522" ht="15" customHeight="1" spans="1:11">
      <c r="A1522" s="63" t="s">
        <v>2413</v>
      </c>
      <c r="B1522" s="63"/>
      <c r="C1522" s="63"/>
      <c r="D1522" s="64" t="s">
        <v>4</v>
      </c>
      <c r="E1522" s="64"/>
      <c r="F1522" s="64" t="s">
        <v>2297</v>
      </c>
      <c r="G1522" s="64" t="s">
        <v>2298</v>
      </c>
      <c r="H1522" s="64"/>
      <c r="I1522" s="64" t="s">
        <v>2299</v>
      </c>
      <c r="J1522" s="64"/>
      <c r="K1522" s="64" t="s">
        <v>2300</v>
      </c>
    </row>
    <row r="1523" ht="21" customHeight="1" spans="1:11">
      <c r="A1523" s="65" t="s">
        <v>5110</v>
      </c>
      <c r="B1523" s="66" t="s">
        <v>5111</v>
      </c>
      <c r="C1523" s="66"/>
      <c r="D1523" s="65" t="s">
        <v>14</v>
      </c>
      <c r="E1523" s="65"/>
      <c r="F1523" s="65" t="s">
        <v>193</v>
      </c>
      <c r="G1523" s="67">
        <v>1.07</v>
      </c>
      <c r="H1523" s="67"/>
      <c r="I1523" s="70">
        <v>8.02</v>
      </c>
      <c r="J1523" s="70"/>
      <c r="K1523" s="70">
        <f>TRUNC(TRUNC(G1523,8)*I1523,2)</f>
        <v>8.58</v>
      </c>
    </row>
    <row r="1524" ht="15" customHeight="1" spans="1:11">
      <c r="A1524" s="2"/>
      <c r="B1524" s="2"/>
      <c r="C1524" s="2"/>
      <c r="D1524" s="2"/>
      <c r="E1524" s="2"/>
      <c r="F1524" s="2"/>
      <c r="G1524" s="68" t="s">
        <v>2424</v>
      </c>
      <c r="H1524" s="68"/>
      <c r="I1524" s="68"/>
      <c r="J1524" s="68"/>
      <c r="K1524" s="71">
        <f>SUM(K1523:K1523)</f>
        <v>8.58</v>
      </c>
    </row>
    <row r="1525" ht="15" customHeight="1" spans="1:11">
      <c r="A1525" s="63" t="s">
        <v>2389</v>
      </c>
      <c r="B1525" s="63"/>
      <c r="C1525" s="63"/>
      <c r="D1525" s="64" t="s">
        <v>4</v>
      </c>
      <c r="E1525" s="64"/>
      <c r="F1525" s="64" t="s">
        <v>2297</v>
      </c>
      <c r="G1525" s="64" t="s">
        <v>2298</v>
      </c>
      <c r="H1525" s="64"/>
      <c r="I1525" s="64" t="s">
        <v>2299</v>
      </c>
      <c r="J1525" s="64"/>
      <c r="K1525" s="64" t="s">
        <v>2300</v>
      </c>
    </row>
    <row r="1526" ht="21" customHeight="1" spans="1:11">
      <c r="A1526" s="65" t="s">
        <v>2768</v>
      </c>
      <c r="B1526" s="66" t="s">
        <v>2769</v>
      </c>
      <c r="C1526" s="66"/>
      <c r="D1526" s="65" t="s">
        <v>14</v>
      </c>
      <c r="E1526" s="65"/>
      <c r="F1526" s="65" t="s">
        <v>2392</v>
      </c>
      <c r="G1526" s="67">
        <v>0.0095</v>
      </c>
      <c r="H1526" s="67"/>
      <c r="I1526" s="70">
        <v>23.95</v>
      </c>
      <c r="J1526" s="70"/>
      <c r="K1526" s="70">
        <f>TRUNC(TRUNC(G1526,8)*I1526,2)</f>
        <v>0.22</v>
      </c>
    </row>
    <row r="1527" ht="15" customHeight="1" spans="1:11">
      <c r="A1527" s="65" t="s">
        <v>2770</v>
      </c>
      <c r="B1527" s="66" t="s">
        <v>2771</v>
      </c>
      <c r="C1527" s="66"/>
      <c r="D1527" s="65" t="s">
        <v>14</v>
      </c>
      <c r="E1527" s="65"/>
      <c r="F1527" s="65" t="s">
        <v>2392</v>
      </c>
      <c r="G1527" s="67">
        <v>0.0581</v>
      </c>
      <c r="H1527" s="67"/>
      <c r="I1527" s="70">
        <v>32.02</v>
      </c>
      <c r="J1527" s="70"/>
      <c r="K1527" s="70">
        <f>TRUNC(TRUNC(G1527,8)*I1527,2)</f>
        <v>1.86</v>
      </c>
    </row>
    <row r="1528" ht="18" customHeight="1" spans="1:11">
      <c r="A1528" s="2"/>
      <c r="B1528" s="2"/>
      <c r="C1528" s="2"/>
      <c r="D1528" s="2"/>
      <c r="E1528" s="2"/>
      <c r="F1528" s="2"/>
      <c r="G1528" s="68" t="s">
        <v>2393</v>
      </c>
      <c r="H1528" s="68"/>
      <c r="I1528" s="68"/>
      <c r="J1528" s="68"/>
      <c r="K1528" s="71">
        <f>SUM(K1526:K1527)</f>
        <v>2.08</v>
      </c>
    </row>
    <row r="1529" ht="15" customHeight="1" spans="1:11">
      <c r="A1529" s="2"/>
      <c r="B1529" s="2"/>
      <c r="C1529" s="2"/>
      <c r="D1529" s="2"/>
      <c r="E1529" s="2"/>
      <c r="F1529" s="2"/>
      <c r="G1529" s="69" t="s">
        <v>2318</v>
      </c>
      <c r="H1529" s="69"/>
      <c r="I1529" s="69"/>
      <c r="J1529" s="69"/>
      <c r="K1529" s="72">
        <f>SUM(K1524,K1528)</f>
        <v>10.66</v>
      </c>
    </row>
    <row r="1530" ht="9.95" customHeight="1" spans="1:11">
      <c r="A1530" s="2"/>
      <c r="B1530" s="2"/>
      <c r="C1530" s="2"/>
      <c r="D1530" s="2"/>
      <c r="E1530" s="2"/>
      <c r="F1530" s="2"/>
      <c r="G1530" s="61"/>
      <c r="H1530" s="61"/>
      <c r="I1530" s="61"/>
      <c r="J1530" s="61"/>
      <c r="K1530" s="61"/>
    </row>
    <row r="1531" ht="20.1" customHeight="1" spans="1:11">
      <c r="A1531" s="62" t="s">
        <v>5113</v>
      </c>
      <c r="B1531" s="62"/>
      <c r="C1531" s="62"/>
      <c r="D1531" s="62"/>
      <c r="E1531" s="62"/>
      <c r="F1531" s="62"/>
      <c r="G1531" s="62"/>
      <c r="H1531" s="62"/>
      <c r="I1531" s="62"/>
      <c r="J1531" s="62"/>
      <c r="K1531" s="62"/>
    </row>
    <row r="1532" ht="15" customHeight="1" spans="1:11">
      <c r="A1532" s="63" t="s">
        <v>2413</v>
      </c>
      <c r="B1532" s="63"/>
      <c r="C1532" s="63"/>
      <c r="D1532" s="64" t="s">
        <v>4</v>
      </c>
      <c r="E1532" s="64"/>
      <c r="F1532" s="64" t="s">
        <v>2297</v>
      </c>
      <c r="G1532" s="64" t="s">
        <v>2298</v>
      </c>
      <c r="H1532" s="64"/>
      <c r="I1532" s="64" t="s">
        <v>2299</v>
      </c>
      <c r="J1532" s="64"/>
      <c r="K1532" s="64" t="s">
        <v>2300</v>
      </c>
    </row>
    <row r="1533" ht="21" customHeight="1" spans="1:11">
      <c r="A1533" s="65" t="s">
        <v>5114</v>
      </c>
      <c r="B1533" s="66" t="s">
        <v>5115</v>
      </c>
      <c r="C1533" s="66"/>
      <c r="D1533" s="65" t="s">
        <v>14</v>
      </c>
      <c r="E1533" s="65"/>
      <c r="F1533" s="65" t="s">
        <v>35</v>
      </c>
      <c r="G1533" s="67">
        <v>1</v>
      </c>
      <c r="H1533" s="67"/>
      <c r="I1533" s="70">
        <v>100.63</v>
      </c>
      <c r="J1533" s="70"/>
      <c r="K1533" s="70">
        <f>TRUNC(TRUNC(G1533,8)*I1533,2)</f>
        <v>100.63</v>
      </c>
    </row>
    <row r="1534" ht="15" customHeight="1" spans="1:11">
      <c r="A1534" s="65" t="s">
        <v>4403</v>
      </c>
      <c r="B1534" s="66" t="s">
        <v>4404</v>
      </c>
      <c r="C1534" s="66"/>
      <c r="D1534" s="65" t="s">
        <v>14</v>
      </c>
      <c r="E1534" s="65"/>
      <c r="F1534" s="65" t="s">
        <v>193</v>
      </c>
      <c r="G1534" s="67">
        <v>0.5271</v>
      </c>
      <c r="H1534" s="67"/>
      <c r="I1534" s="70">
        <v>44.13</v>
      </c>
      <c r="J1534" s="70"/>
      <c r="K1534" s="70">
        <f>TRUNC(TRUNC(G1534,8)*I1534,2)</f>
        <v>23.26</v>
      </c>
    </row>
    <row r="1535" ht="15" customHeight="1" spans="1:11">
      <c r="A1535" s="2"/>
      <c r="B1535" s="2"/>
      <c r="C1535" s="2"/>
      <c r="D1535" s="2"/>
      <c r="E1535" s="2"/>
      <c r="F1535" s="2"/>
      <c r="G1535" s="68" t="s">
        <v>2424</v>
      </c>
      <c r="H1535" s="68"/>
      <c r="I1535" s="68"/>
      <c r="J1535" s="68"/>
      <c r="K1535" s="71">
        <f>SUM(K1533:K1534)</f>
        <v>123.89</v>
      </c>
    </row>
    <row r="1536" ht="15" customHeight="1" spans="1:11">
      <c r="A1536" s="63" t="s">
        <v>2389</v>
      </c>
      <c r="B1536" s="63"/>
      <c r="C1536" s="63"/>
      <c r="D1536" s="64" t="s">
        <v>4</v>
      </c>
      <c r="E1536" s="64"/>
      <c r="F1536" s="64" t="s">
        <v>2297</v>
      </c>
      <c r="G1536" s="64" t="s">
        <v>2298</v>
      </c>
      <c r="H1536" s="64"/>
      <c r="I1536" s="64" t="s">
        <v>2299</v>
      </c>
      <c r="J1536" s="64"/>
      <c r="K1536" s="64" t="s">
        <v>2300</v>
      </c>
    </row>
    <row r="1537" ht="21" customHeight="1" spans="1:11">
      <c r="A1537" s="65" t="s">
        <v>3072</v>
      </c>
      <c r="B1537" s="66" t="s">
        <v>3073</v>
      </c>
      <c r="C1537" s="66"/>
      <c r="D1537" s="65" t="s">
        <v>14</v>
      </c>
      <c r="E1537" s="65"/>
      <c r="F1537" s="65" t="s">
        <v>2392</v>
      </c>
      <c r="G1537" s="67">
        <v>0.8458</v>
      </c>
      <c r="H1537" s="67"/>
      <c r="I1537" s="70">
        <v>32.1</v>
      </c>
      <c r="J1537" s="70"/>
      <c r="K1537" s="70">
        <f>TRUNC(TRUNC(G1537,8)*I1537,2)</f>
        <v>27.15</v>
      </c>
    </row>
    <row r="1538" ht="15" customHeight="1" spans="1:11">
      <c r="A1538" s="65" t="s">
        <v>2395</v>
      </c>
      <c r="B1538" s="66" t="s">
        <v>2396</v>
      </c>
      <c r="C1538" s="66"/>
      <c r="D1538" s="65" t="s">
        <v>14</v>
      </c>
      <c r="E1538" s="65"/>
      <c r="F1538" s="65" t="s">
        <v>2392</v>
      </c>
      <c r="G1538" s="67">
        <v>0.2665</v>
      </c>
      <c r="H1538" s="67"/>
      <c r="I1538" s="70">
        <v>23.23</v>
      </c>
      <c r="J1538" s="70"/>
      <c r="K1538" s="70">
        <f>TRUNC(TRUNC(G1538,8)*I1538,2)</f>
        <v>6.19</v>
      </c>
    </row>
    <row r="1539" ht="18" customHeight="1" spans="1:11">
      <c r="A1539" s="2"/>
      <c r="B1539" s="2"/>
      <c r="C1539" s="2"/>
      <c r="D1539" s="2"/>
      <c r="E1539" s="2"/>
      <c r="F1539" s="2"/>
      <c r="G1539" s="68" t="s">
        <v>2393</v>
      </c>
      <c r="H1539" s="68"/>
      <c r="I1539" s="68"/>
      <c r="J1539" s="68"/>
      <c r="K1539" s="71">
        <f>SUM(K1537:K1538)</f>
        <v>33.34</v>
      </c>
    </row>
    <row r="1540" ht="15" customHeight="1" spans="1:11">
      <c r="A1540" s="2"/>
      <c r="B1540" s="2"/>
      <c r="C1540" s="2"/>
      <c r="D1540" s="2"/>
      <c r="E1540" s="2"/>
      <c r="F1540" s="2"/>
      <c r="G1540" s="69" t="s">
        <v>2318</v>
      </c>
      <c r="H1540" s="69"/>
      <c r="I1540" s="69"/>
      <c r="J1540" s="69"/>
      <c r="K1540" s="72">
        <f>SUM(K1535,K1539)</f>
        <v>157.23</v>
      </c>
    </row>
    <row r="1541" ht="9.95" customHeight="1" spans="1:11">
      <c r="A1541" s="2"/>
      <c r="B1541" s="2"/>
      <c r="C1541" s="2"/>
      <c r="D1541" s="2"/>
      <c r="E1541" s="2"/>
      <c r="F1541" s="2"/>
      <c r="G1541" s="61"/>
      <c r="H1541" s="61"/>
      <c r="I1541" s="61"/>
      <c r="J1541" s="61"/>
      <c r="K1541" s="61"/>
    </row>
    <row r="1542" ht="20.1" customHeight="1" spans="1:11">
      <c r="A1542" s="62" t="s">
        <v>5116</v>
      </c>
      <c r="B1542" s="62"/>
      <c r="C1542" s="62"/>
      <c r="D1542" s="62"/>
      <c r="E1542" s="62"/>
      <c r="F1542" s="62"/>
      <c r="G1542" s="62"/>
      <c r="H1542" s="62"/>
      <c r="I1542" s="62"/>
      <c r="J1542" s="62"/>
      <c r="K1542" s="62"/>
    </row>
    <row r="1543" ht="15" customHeight="1" spans="1:11">
      <c r="A1543" s="63" t="s">
        <v>2314</v>
      </c>
      <c r="B1543" s="63"/>
      <c r="C1543" s="63"/>
      <c r="D1543" s="64" t="s">
        <v>4</v>
      </c>
      <c r="E1543" s="64"/>
      <c r="F1543" s="64" t="s">
        <v>2297</v>
      </c>
      <c r="G1543" s="64" t="s">
        <v>2298</v>
      </c>
      <c r="H1543" s="64"/>
      <c r="I1543" s="64" t="s">
        <v>2299</v>
      </c>
      <c r="J1543" s="64"/>
      <c r="K1543" s="64" t="s">
        <v>2300</v>
      </c>
    </row>
    <row r="1544" ht="29.1" customHeight="1" spans="1:11">
      <c r="A1544" s="65" t="s">
        <v>5117</v>
      </c>
      <c r="B1544" s="66" t="s">
        <v>5118</v>
      </c>
      <c r="C1544" s="66"/>
      <c r="D1544" s="65" t="s">
        <v>14</v>
      </c>
      <c r="E1544" s="65"/>
      <c r="F1544" s="65" t="s">
        <v>35</v>
      </c>
      <c r="G1544" s="67">
        <v>1</v>
      </c>
      <c r="H1544" s="67"/>
      <c r="I1544" s="70">
        <v>157.23</v>
      </c>
      <c r="J1544" s="70"/>
      <c r="K1544" s="70">
        <f>TRUNC(TRUNC(G1544,8)*I1544,2)</f>
        <v>157.23</v>
      </c>
    </row>
    <row r="1545" ht="21" customHeight="1" spans="1:11">
      <c r="A1545" s="65" t="s">
        <v>4343</v>
      </c>
      <c r="B1545" s="66" t="s">
        <v>4344</v>
      </c>
      <c r="C1545" s="66"/>
      <c r="D1545" s="65" t="s">
        <v>14</v>
      </c>
      <c r="E1545" s="65"/>
      <c r="F1545" s="65" t="s">
        <v>35</v>
      </c>
      <c r="G1545" s="67">
        <v>1</v>
      </c>
      <c r="H1545" s="67"/>
      <c r="I1545" s="70">
        <v>11.29</v>
      </c>
      <c r="J1545" s="70"/>
      <c r="K1545" s="70">
        <f>TRUNC(TRUNC(G1545,8)*I1545,2)</f>
        <v>11.29</v>
      </c>
    </row>
    <row r="1546" ht="29.1" customHeight="1" spans="1:11">
      <c r="A1546" s="65" t="s">
        <v>4349</v>
      </c>
      <c r="B1546" s="66" t="s">
        <v>4350</v>
      </c>
      <c r="C1546" s="66"/>
      <c r="D1546" s="65" t="s">
        <v>14</v>
      </c>
      <c r="E1546" s="65"/>
      <c r="F1546" s="65" t="s">
        <v>35</v>
      </c>
      <c r="G1546" s="67">
        <v>1</v>
      </c>
      <c r="H1546" s="67"/>
      <c r="I1546" s="70">
        <v>49.24</v>
      </c>
      <c r="J1546" s="70"/>
      <c r="K1546" s="70">
        <f>TRUNC(TRUNC(G1546,8)*I1546,2)</f>
        <v>49.24</v>
      </c>
    </row>
    <row r="1547" ht="15" customHeight="1" spans="1:11">
      <c r="A1547" s="2"/>
      <c r="B1547" s="2"/>
      <c r="C1547" s="2"/>
      <c r="D1547" s="2"/>
      <c r="E1547" s="2"/>
      <c r="F1547" s="2"/>
      <c r="G1547" s="68" t="s">
        <v>2317</v>
      </c>
      <c r="H1547" s="68"/>
      <c r="I1547" s="68"/>
      <c r="J1547" s="68"/>
      <c r="K1547" s="71">
        <f>SUM(K1544:K1546)</f>
        <v>217.76</v>
      </c>
    </row>
    <row r="1548" ht="15" customHeight="1" spans="1:11">
      <c r="A1548" s="2"/>
      <c r="B1548" s="2"/>
      <c r="C1548" s="2"/>
      <c r="D1548" s="2"/>
      <c r="E1548" s="2"/>
      <c r="F1548" s="2"/>
      <c r="G1548" s="69" t="s">
        <v>2318</v>
      </c>
      <c r="H1548" s="69"/>
      <c r="I1548" s="69"/>
      <c r="J1548" s="69"/>
      <c r="K1548" s="72">
        <f>SUM(K1547)</f>
        <v>217.76</v>
      </c>
    </row>
    <row r="1549" ht="9.95" customHeight="1" spans="1:11">
      <c r="A1549" s="2"/>
      <c r="B1549" s="2"/>
      <c r="C1549" s="2"/>
      <c r="D1549" s="2"/>
      <c r="E1549" s="2"/>
      <c r="F1549" s="2"/>
      <c r="G1549" s="61"/>
      <c r="H1549" s="61"/>
      <c r="I1549" s="61"/>
      <c r="J1549" s="61"/>
      <c r="K1549" s="61"/>
    </row>
    <row r="1550" ht="20.1" customHeight="1" spans="1:11">
      <c r="A1550" s="62" t="s">
        <v>5119</v>
      </c>
      <c r="B1550" s="62"/>
      <c r="C1550" s="62"/>
      <c r="D1550" s="62"/>
      <c r="E1550" s="62"/>
      <c r="F1550" s="62"/>
      <c r="G1550" s="62"/>
      <c r="H1550" s="62"/>
      <c r="I1550" s="62"/>
      <c r="J1550" s="62"/>
      <c r="K1550" s="62"/>
    </row>
    <row r="1551" ht="15" customHeight="1" spans="1:11">
      <c r="A1551" s="63" t="s">
        <v>2413</v>
      </c>
      <c r="B1551" s="63"/>
      <c r="C1551" s="63"/>
      <c r="D1551" s="64" t="s">
        <v>4</v>
      </c>
      <c r="E1551" s="64"/>
      <c r="F1551" s="64" t="s">
        <v>2297</v>
      </c>
      <c r="G1551" s="64" t="s">
        <v>2298</v>
      </c>
      <c r="H1551" s="64"/>
      <c r="I1551" s="64" t="s">
        <v>2299</v>
      </c>
      <c r="J1551" s="64"/>
      <c r="K1551" s="64" t="s">
        <v>2300</v>
      </c>
    </row>
    <row r="1552" ht="21" customHeight="1" spans="1:11">
      <c r="A1552" s="65" t="s">
        <v>5120</v>
      </c>
      <c r="B1552" s="66" t="s">
        <v>5121</v>
      </c>
      <c r="C1552" s="66"/>
      <c r="D1552" s="65" t="s">
        <v>14</v>
      </c>
      <c r="E1552" s="65"/>
      <c r="F1552" s="65" t="s">
        <v>35</v>
      </c>
      <c r="G1552" s="67">
        <v>1</v>
      </c>
      <c r="H1552" s="67"/>
      <c r="I1552" s="70">
        <v>171.5</v>
      </c>
      <c r="J1552" s="70"/>
      <c r="K1552" s="70">
        <f>TRUNC(TRUNC(G1552,8)*I1552,2)</f>
        <v>171.5</v>
      </c>
    </row>
    <row r="1553" ht="15" customHeight="1" spans="1:11">
      <c r="A1553" s="65" t="s">
        <v>4403</v>
      </c>
      <c r="B1553" s="66" t="s">
        <v>4404</v>
      </c>
      <c r="C1553" s="66"/>
      <c r="D1553" s="65" t="s">
        <v>14</v>
      </c>
      <c r="E1553" s="65"/>
      <c r="F1553" s="65" t="s">
        <v>193</v>
      </c>
      <c r="G1553" s="67">
        <v>0.346</v>
      </c>
      <c r="H1553" s="67"/>
      <c r="I1553" s="70">
        <v>44.13</v>
      </c>
      <c r="J1553" s="70"/>
      <c r="K1553" s="70">
        <f>TRUNC(TRUNC(G1553,8)*I1553,2)</f>
        <v>15.26</v>
      </c>
    </row>
    <row r="1554" ht="15" customHeight="1" spans="1:11">
      <c r="A1554" s="2"/>
      <c r="B1554" s="2"/>
      <c r="C1554" s="2"/>
      <c r="D1554" s="2"/>
      <c r="E1554" s="2"/>
      <c r="F1554" s="2"/>
      <c r="G1554" s="68" t="s">
        <v>2424</v>
      </c>
      <c r="H1554" s="68"/>
      <c r="I1554" s="68"/>
      <c r="J1554" s="68"/>
      <c r="K1554" s="71">
        <f>SUM(K1552:K1553)</f>
        <v>186.76</v>
      </c>
    </row>
    <row r="1555" ht="15" customHeight="1" spans="1:11">
      <c r="A1555" s="63" t="s">
        <v>2389</v>
      </c>
      <c r="B1555" s="63"/>
      <c r="C1555" s="63"/>
      <c r="D1555" s="64" t="s">
        <v>4</v>
      </c>
      <c r="E1555" s="64"/>
      <c r="F1555" s="64" t="s">
        <v>2297</v>
      </c>
      <c r="G1555" s="64" t="s">
        <v>2298</v>
      </c>
      <c r="H1555" s="64"/>
      <c r="I1555" s="64" t="s">
        <v>2299</v>
      </c>
      <c r="J1555" s="64"/>
      <c r="K1555" s="64" t="s">
        <v>2300</v>
      </c>
    </row>
    <row r="1556" ht="21" customHeight="1" spans="1:11">
      <c r="A1556" s="65" t="s">
        <v>3072</v>
      </c>
      <c r="B1556" s="66" t="s">
        <v>3073</v>
      </c>
      <c r="C1556" s="66"/>
      <c r="D1556" s="65" t="s">
        <v>14</v>
      </c>
      <c r="E1556" s="65"/>
      <c r="F1556" s="65" t="s">
        <v>2392</v>
      </c>
      <c r="G1556" s="67">
        <v>0.4774</v>
      </c>
      <c r="H1556" s="67"/>
      <c r="I1556" s="70">
        <v>32.1</v>
      </c>
      <c r="J1556" s="70"/>
      <c r="K1556" s="70">
        <f>TRUNC(TRUNC(G1556,8)*I1556,2)</f>
        <v>15.32</v>
      </c>
    </row>
    <row r="1557" ht="15" customHeight="1" spans="1:11">
      <c r="A1557" s="65" t="s">
        <v>2395</v>
      </c>
      <c r="B1557" s="66" t="s">
        <v>2396</v>
      </c>
      <c r="C1557" s="66"/>
      <c r="D1557" s="65" t="s">
        <v>14</v>
      </c>
      <c r="E1557" s="65"/>
      <c r="F1557" s="65" t="s">
        <v>2392</v>
      </c>
      <c r="G1557" s="67">
        <v>0.1504</v>
      </c>
      <c r="H1557" s="67"/>
      <c r="I1557" s="70">
        <v>23.23</v>
      </c>
      <c r="J1557" s="70"/>
      <c r="K1557" s="70">
        <f>TRUNC(TRUNC(G1557,8)*I1557,2)</f>
        <v>3.49</v>
      </c>
    </row>
    <row r="1558" ht="18" customHeight="1" spans="1:11">
      <c r="A1558" s="2"/>
      <c r="B1558" s="2"/>
      <c r="C1558" s="2"/>
      <c r="D1558" s="2"/>
      <c r="E1558" s="2"/>
      <c r="F1558" s="2"/>
      <c r="G1558" s="68" t="s">
        <v>2393</v>
      </c>
      <c r="H1558" s="68"/>
      <c r="I1558" s="68"/>
      <c r="J1558" s="68"/>
      <c r="K1558" s="71">
        <f>SUM(K1556:K1557)</f>
        <v>18.81</v>
      </c>
    </row>
    <row r="1559" ht="15" customHeight="1" spans="1:11">
      <c r="A1559" s="2"/>
      <c r="B1559" s="2"/>
      <c r="C1559" s="2"/>
      <c r="D1559" s="2"/>
      <c r="E1559" s="2"/>
      <c r="F1559" s="2"/>
      <c r="G1559" s="69" t="s">
        <v>2318</v>
      </c>
      <c r="H1559" s="69"/>
      <c r="I1559" s="69"/>
      <c r="J1559" s="69"/>
      <c r="K1559" s="72">
        <f>SUM(K1554,K1558)</f>
        <v>205.57</v>
      </c>
    </row>
    <row r="1560" ht="9.95" customHeight="1" spans="1:11">
      <c r="A1560" s="2"/>
      <c r="B1560" s="2"/>
      <c r="C1560" s="2"/>
      <c r="D1560" s="2"/>
      <c r="E1560" s="2"/>
      <c r="F1560" s="2"/>
      <c r="G1560" s="61"/>
      <c r="H1560" s="61"/>
      <c r="I1560" s="61"/>
      <c r="J1560" s="61"/>
      <c r="K1560" s="61"/>
    </row>
    <row r="1561" ht="20.1" customHeight="1" spans="1:11">
      <c r="A1561" s="62" t="s">
        <v>5122</v>
      </c>
      <c r="B1561" s="62"/>
      <c r="C1561" s="62"/>
      <c r="D1561" s="62"/>
      <c r="E1561" s="62"/>
      <c r="F1561" s="62"/>
      <c r="G1561" s="62"/>
      <c r="H1561" s="62"/>
      <c r="I1561" s="62"/>
      <c r="J1561" s="62"/>
      <c r="K1561" s="62"/>
    </row>
    <row r="1562" ht="15" customHeight="1" spans="1:11">
      <c r="A1562" s="63" t="s">
        <v>2310</v>
      </c>
      <c r="B1562" s="63"/>
      <c r="C1562" s="63"/>
      <c r="D1562" s="64" t="s">
        <v>4</v>
      </c>
      <c r="E1562" s="64"/>
      <c r="F1562" s="64" t="s">
        <v>2297</v>
      </c>
      <c r="G1562" s="64" t="s">
        <v>2298</v>
      </c>
      <c r="H1562" s="64"/>
      <c r="I1562" s="64" t="s">
        <v>2299</v>
      </c>
      <c r="J1562" s="64"/>
      <c r="K1562" s="64" t="s">
        <v>2300</v>
      </c>
    </row>
    <row r="1563" ht="15" customHeight="1" spans="1:11">
      <c r="A1563" s="65" t="s">
        <v>4717</v>
      </c>
      <c r="B1563" s="66" t="s">
        <v>4718</v>
      </c>
      <c r="C1563" s="66"/>
      <c r="D1563" s="65" t="s">
        <v>14</v>
      </c>
      <c r="E1563" s="65"/>
      <c r="F1563" s="65" t="s">
        <v>2392</v>
      </c>
      <c r="G1563" s="67">
        <v>0.01328</v>
      </c>
      <c r="H1563" s="67"/>
      <c r="I1563" s="70">
        <v>14.96</v>
      </c>
      <c r="J1563" s="70"/>
      <c r="K1563" s="70">
        <f>TRUNC(TRUNC(G1563,8)*I1563,2)</f>
        <v>0.19</v>
      </c>
    </row>
    <row r="1564" ht="15" customHeight="1" spans="1:11">
      <c r="A1564" s="2"/>
      <c r="B1564" s="2"/>
      <c r="C1564" s="2"/>
      <c r="D1564" s="2"/>
      <c r="E1564" s="2"/>
      <c r="F1564" s="2"/>
      <c r="G1564" s="68" t="s">
        <v>2313</v>
      </c>
      <c r="H1564" s="68"/>
      <c r="I1564" s="68"/>
      <c r="J1564" s="68"/>
      <c r="K1564" s="71">
        <f>SUM(K1563:K1563)</f>
        <v>0.19</v>
      </c>
    </row>
    <row r="1565" ht="15" customHeight="1" spans="1:11">
      <c r="A1565" s="2"/>
      <c r="B1565" s="2"/>
      <c r="C1565" s="2"/>
      <c r="D1565" s="2"/>
      <c r="E1565" s="2"/>
      <c r="F1565" s="2"/>
      <c r="G1565" s="69" t="s">
        <v>2318</v>
      </c>
      <c r="H1565" s="69"/>
      <c r="I1565" s="69"/>
      <c r="J1565" s="69"/>
      <c r="K1565" s="72">
        <f>SUM(K1564)</f>
        <v>0.19</v>
      </c>
    </row>
    <row r="1566" ht="9.95" customHeight="1" spans="1:11">
      <c r="A1566" s="2"/>
      <c r="B1566" s="2"/>
      <c r="C1566" s="2"/>
      <c r="D1566" s="2"/>
      <c r="E1566" s="2"/>
      <c r="F1566" s="2"/>
      <c r="G1566" s="61"/>
      <c r="H1566" s="61"/>
      <c r="I1566" s="61"/>
      <c r="J1566" s="61"/>
      <c r="K1566" s="61"/>
    </row>
    <row r="1567" ht="20.1" customHeight="1" spans="1:11">
      <c r="A1567" s="62" t="s">
        <v>5123</v>
      </c>
      <c r="B1567" s="62"/>
      <c r="C1567" s="62"/>
      <c r="D1567" s="62"/>
      <c r="E1567" s="62"/>
      <c r="F1567" s="62"/>
      <c r="G1567" s="62"/>
      <c r="H1567" s="62"/>
      <c r="I1567" s="62"/>
      <c r="J1567" s="62"/>
      <c r="K1567" s="62"/>
    </row>
    <row r="1568" ht="15" customHeight="1" spans="1:11">
      <c r="A1568" s="63" t="s">
        <v>2310</v>
      </c>
      <c r="B1568" s="63"/>
      <c r="C1568" s="63"/>
      <c r="D1568" s="64" t="s">
        <v>4</v>
      </c>
      <c r="E1568" s="64"/>
      <c r="F1568" s="64" t="s">
        <v>2297</v>
      </c>
      <c r="G1568" s="64" t="s">
        <v>2298</v>
      </c>
      <c r="H1568" s="64"/>
      <c r="I1568" s="64" t="s">
        <v>2299</v>
      </c>
      <c r="J1568" s="64"/>
      <c r="K1568" s="64" t="s">
        <v>2300</v>
      </c>
    </row>
    <row r="1569" ht="15" customHeight="1" spans="1:11">
      <c r="A1569" s="65" t="s">
        <v>4726</v>
      </c>
      <c r="B1569" s="66" t="s">
        <v>4727</v>
      </c>
      <c r="C1569" s="66"/>
      <c r="D1569" s="65" t="s">
        <v>14</v>
      </c>
      <c r="E1569" s="65"/>
      <c r="F1569" s="65" t="s">
        <v>2392</v>
      </c>
      <c r="G1569" s="67">
        <v>0.01699</v>
      </c>
      <c r="H1569" s="67"/>
      <c r="I1569" s="70">
        <v>14.96</v>
      </c>
      <c r="J1569" s="70"/>
      <c r="K1569" s="70">
        <f>TRUNC(TRUNC(G1569,8)*I1569,2)</f>
        <v>0.25</v>
      </c>
    </row>
    <row r="1570" ht="15" customHeight="1" spans="1:11">
      <c r="A1570" s="2"/>
      <c r="B1570" s="2"/>
      <c r="C1570" s="2"/>
      <c r="D1570" s="2"/>
      <c r="E1570" s="2"/>
      <c r="F1570" s="2"/>
      <c r="G1570" s="68" t="s">
        <v>2313</v>
      </c>
      <c r="H1570" s="68"/>
      <c r="I1570" s="68"/>
      <c r="J1570" s="68"/>
      <c r="K1570" s="71">
        <f>SUM(K1569:K1569)</f>
        <v>0.25</v>
      </c>
    </row>
    <row r="1571" ht="15" customHeight="1" spans="1:11">
      <c r="A1571" s="2"/>
      <c r="B1571" s="2"/>
      <c r="C1571" s="2"/>
      <c r="D1571" s="2"/>
      <c r="E1571" s="2"/>
      <c r="F1571" s="2"/>
      <c r="G1571" s="69" t="s">
        <v>2318</v>
      </c>
      <c r="H1571" s="69"/>
      <c r="I1571" s="69"/>
      <c r="J1571" s="69"/>
      <c r="K1571" s="72">
        <f>SUM(K1570)</f>
        <v>0.25</v>
      </c>
    </row>
    <row r="1572" ht="9.95" customHeight="1" spans="1:11">
      <c r="A1572" s="2"/>
      <c r="B1572" s="2"/>
      <c r="C1572" s="2"/>
      <c r="D1572" s="2"/>
      <c r="E1572" s="2"/>
      <c r="F1572" s="2"/>
      <c r="G1572" s="61"/>
      <c r="H1572" s="61"/>
      <c r="I1572" s="61"/>
      <c r="J1572" s="61"/>
      <c r="K1572" s="61"/>
    </row>
    <row r="1573" ht="20.1" customHeight="1" spans="1:11">
      <c r="A1573" s="62" t="s">
        <v>5124</v>
      </c>
      <c r="B1573" s="62"/>
      <c r="C1573" s="62"/>
      <c r="D1573" s="62"/>
      <c r="E1573" s="62"/>
      <c r="F1573" s="62"/>
      <c r="G1573" s="62"/>
      <c r="H1573" s="62"/>
      <c r="I1573" s="62"/>
      <c r="J1573" s="62"/>
      <c r="K1573" s="62"/>
    </row>
    <row r="1574" ht="15" customHeight="1" spans="1:11">
      <c r="A1574" s="63" t="s">
        <v>2310</v>
      </c>
      <c r="B1574" s="63"/>
      <c r="C1574" s="63"/>
      <c r="D1574" s="64" t="s">
        <v>4</v>
      </c>
      <c r="E1574" s="64"/>
      <c r="F1574" s="64" t="s">
        <v>2297</v>
      </c>
      <c r="G1574" s="64" t="s">
        <v>2298</v>
      </c>
      <c r="H1574" s="64"/>
      <c r="I1574" s="64" t="s">
        <v>2299</v>
      </c>
      <c r="J1574" s="64"/>
      <c r="K1574" s="64" t="s">
        <v>2300</v>
      </c>
    </row>
    <row r="1575" ht="15" customHeight="1" spans="1:11">
      <c r="A1575" s="65" t="s">
        <v>2914</v>
      </c>
      <c r="B1575" s="66" t="s">
        <v>2915</v>
      </c>
      <c r="C1575" s="66"/>
      <c r="D1575" s="65" t="s">
        <v>14</v>
      </c>
      <c r="E1575" s="65"/>
      <c r="F1575" s="65" t="s">
        <v>2392</v>
      </c>
      <c r="G1575" s="67">
        <v>0.01328</v>
      </c>
      <c r="H1575" s="67"/>
      <c r="I1575" s="70">
        <v>15.74</v>
      </c>
      <c r="J1575" s="70"/>
      <c r="K1575" s="70">
        <f>TRUNC(TRUNC(G1575,8)*I1575,2)</f>
        <v>0.2</v>
      </c>
    </row>
    <row r="1576" ht="15" customHeight="1" spans="1:11">
      <c r="A1576" s="2"/>
      <c r="B1576" s="2"/>
      <c r="C1576" s="2"/>
      <c r="D1576" s="2"/>
      <c r="E1576" s="2"/>
      <c r="F1576" s="2"/>
      <c r="G1576" s="68" t="s">
        <v>2313</v>
      </c>
      <c r="H1576" s="68"/>
      <c r="I1576" s="68"/>
      <c r="J1576" s="68"/>
      <c r="K1576" s="71">
        <f>SUM(K1575:K1575)</f>
        <v>0.2</v>
      </c>
    </row>
    <row r="1577" ht="15" customHeight="1" spans="1:11">
      <c r="A1577" s="2"/>
      <c r="B1577" s="2"/>
      <c r="C1577" s="2"/>
      <c r="D1577" s="2"/>
      <c r="E1577" s="2"/>
      <c r="F1577" s="2"/>
      <c r="G1577" s="69" t="s">
        <v>2318</v>
      </c>
      <c r="H1577" s="69"/>
      <c r="I1577" s="69"/>
      <c r="J1577" s="69"/>
      <c r="K1577" s="72">
        <f>SUM(K1576)</f>
        <v>0.2</v>
      </c>
    </row>
    <row r="1578" ht="9.95" customHeight="1" spans="1:11">
      <c r="A1578" s="2"/>
      <c r="B1578" s="2"/>
      <c r="C1578" s="2"/>
      <c r="D1578" s="2"/>
      <c r="E1578" s="2"/>
      <c r="F1578" s="2"/>
      <c r="G1578" s="61"/>
      <c r="H1578" s="61"/>
      <c r="I1578" s="61"/>
      <c r="J1578" s="61"/>
      <c r="K1578" s="61"/>
    </row>
    <row r="1579" ht="20.1" customHeight="1" spans="1:11">
      <c r="A1579" s="62" t="s">
        <v>5125</v>
      </c>
      <c r="B1579" s="62"/>
      <c r="C1579" s="62"/>
      <c r="D1579" s="62"/>
      <c r="E1579" s="62"/>
      <c r="F1579" s="62"/>
      <c r="G1579" s="62"/>
      <c r="H1579" s="62"/>
      <c r="I1579" s="62"/>
      <c r="J1579" s="62"/>
      <c r="K1579" s="62"/>
    </row>
    <row r="1580" ht="15" customHeight="1" spans="1:11">
      <c r="A1580" s="63" t="s">
        <v>2310</v>
      </c>
      <c r="B1580" s="63"/>
      <c r="C1580" s="63"/>
      <c r="D1580" s="64" t="s">
        <v>4</v>
      </c>
      <c r="E1580" s="64"/>
      <c r="F1580" s="64" t="s">
        <v>2297</v>
      </c>
      <c r="G1580" s="64" t="s">
        <v>2298</v>
      </c>
      <c r="H1580" s="64"/>
      <c r="I1580" s="64" t="s">
        <v>2299</v>
      </c>
      <c r="J1580" s="64"/>
      <c r="K1580" s="64" t="s">
        <v>2300</v>
      </c>
    </row>
    <row r="1581" ht="15" customHeight="1" spans="1:11">
      <c r="A1581" s="65" t="s">
        <v>2333</v>
      </c>
      <c r="B1581" s="66" t="s">
        <v>2334</v>
      </c>
      <c r="C1581" s="66"/>
      <c r="D1581" s="65" t="s">
        <v>14</v>
      </c>
      <c r="E1581" s="65"/>
      <c r="F1581" s="65" t="s">
        <v>15</v>
      </c>
      <c r="G1581" s="67">
        <v>0.00438</v>
      </c>
      <c r="H1581" s="67"/>
      <c r="I1581" s="70">
        <v>4528.31</v>
      </c>
      <c r="J1581" s="70"/>
      <c r="K1581" s="70">
        <f>TRUNC(TRUNC(G1581,8)*I1581,2)</f>
        <v>19.83</v>
      </c>
    </row>
    <row r="1582" ht="15" customHeight="1" spans="1:11">
      <c r="A1582" s="2"/>
      <c r="B1582" s="2"/>
      <c r="C1582" s="2"/>
      <c r="D1582" s="2"/>
      <c r="E1582" s="2"/>
      <c r="F1582" s="2"/>
      <c r="G1582" s="68" t="s">
        <v>2313</v>
      </c>
      <c r="H1582" s="68"/>
      <c r="I1582" s="68"/>
      <c r="J1582" s="68"/>
      <c r="K1582" s="71">
        <f>SUM(K1581:K1581)</f>
        <v>19.83</v>
      </c>
    </row>
    <row r="1583" ht="15" customHeight="1" spans="1:11">
      <c r="A1583" s="2"/>
      <c r="B1583" s="2"/>
      <c r="C1583" s="2"/>
      <c r="D1583" s="2"/>
      <c r="E1583" s="2"/>
      <c r="F1583" s="2"/>
      <c r="G1583" s="69" t="s">
        <v>2318</v>
      </c>
      <c r="H1583" s="69"/>
      <c r="I1583" s="69"/>
      <c r="J1583" s="69"/>
      <c r="K1583" s="72">
        <f>SUM(K1582)</f>
        <v>19.83</v>
      </c>
    </row>
    <row r="1584" ht="9.95" customHeight="1" spans="1:11">
      <c r="A1584" s="2"/>
      <c r="B1584" s="2"/>
      <c r="C1584" s="2"/>
      <c r="D1584" s="2"/>
      <c r="E1584" s="2"/>
      <c r="F1584" s="2"/>
      <c r="G1584" s="61"/>
      <c r="H1584" s="61"/>
      <c r="I1584" s="61"/>
      <c r="J1584" s="61"/>
      <c r="K1584" s="61"/>
    </row>
    <row r="1585" ht="20.1" customHeight="1" spans="1:11">
      <c r="A1585" s="62" t="s">
        <v>5126</v>
      </c>
      <c r="B1585" s="62"/>
      <c r="C1585" s="62"/>
      <c r="D1585" s="62"/>
      <c r="E1585" s="62"/>
      <c r="F1585" s="62"/>
      <c r="G1585" s="62"/>
      <c r="H1585" s="62"/>
      <c r="I1585" s="62"/>
      <c r="J1585" s="62"/>
      <c r="K1585" s="62"/>
    </row>
    <row r="1586" ht="15" customHeight="1" spans="1:11">
      <c r="A1586" s="63" t="s">
        <v>2310</v>
      </c>
      <c r="B1586" s="63"/>
      <c r="C1586" s="63"/>
      <c r="D1586" s="64" t="s">
        <v>4</v>
      </c>
      <c r="E1586" s="64"/>
      <c r="F1586" s="64" t="s">
        <v>2297</v>
      </c>
      <c r="G1586" s="64" t="s">
        <v>2298</v>
      </c>
      <c r="H1586" s="64"/>
      <c r="I1586" s="64" t="s">
        <v>2299</v>
      </c>
      <c r="J1586" s="64"/>
      <c r="K1586" s="64" t="s">
        <v>2300</v>
      </c>
    </row>
    <row r="1587" ht="15" customHeight="1" spans="1:11">
      <c r="A1587" s="65" t="s">
        <v>2916</v>
      </c>
      <c r="B1587" s="66" t="s">
        <v>2917</v>
      </c>
      <c r="C1587" s="66"/>
      <c r="D1587" s="65" t="s">
        <v>14</v>
      </c>
      <c r="E1587" s="65"/>
      <c r="F1587" s="65" t="s">
        <v>2392</v>
      </c>
      <c r="G1587" s="67">
        <v>0.01328</v>
      </c>
      <c r="H1587" s="67"/>
      <c r="I1587" s="70">
        <v>22.92</v>
      </c>
      <c r="J1587" s="70"/>
      <c r="K1587" s="70">
        <f>TRUNC(TRUNC(G1587,8)*I1587,2)</f>
        <v>0.3</v>
      </c>
    </row>
    <row r="1588" ht="15" customHeight="1" spans="1:11">
      <c r="A1588" s="2"/>
      <c r="B1588" s="2"/>
      <c r="C1588" s="2"/>
      <c r="D1588" s="2"/>
      <c r="E1588" s="2"/>
      <c r="F1588" s="2"/>
      <c r="G1588" s="68" t="s">
        <v>2313</v>
      </c>
      <c r="H1588" s="68"/>
      <c r="I1588" s="68"/>
      <c r="J1588" s="68"/>
      <c r="K1588" s="71">
        <f>SUM(K1587:K1587)</f>
        <v>0.3</v>
      </c>
    </row>
    <row r="1589" ht="15" customHeight="1" spans="1:11">
      <c r="A1589" s="2"/>
      <c r="B1589" s="2"/>
      <c r="C1589" s="2"/>
      <c r="D1589" s="2"/>
      <c r="E1589" s="2"/>
      <c r="F1589" s="2"/>
      <c r="G1589" s="69" t="s">
        <v>2318</v>
      </c>
      <c r="H1589" s="69"/>
      <c r="I1589" s="69"/>
      <c r="J1589" s="69"/>
      <c r="K1589" s="72">
        <f>SUM(K1588)</f>
        <v>0.3</v>
      </c>
    </row>
    <row r="1590" ht="9.95" customHeight="1" spans="1:11">
      <c r="A1590" s="2"/>
      <c r="B1590" s="2"/>
      <c r="C1590" s="2"/>
      <c r="D1590" s="2"/>
      <c r="E1590" s="2"/>
      <c r="F1590" s="2"/>
      <c r="G1590" s="61"/>
      <c r="H1590" s="61"/>
      <c r="I1590" s="61"/>
      <c r="J1590" s="61"/>
      <c r="K1590" s="61"/>
    </row>
    <row r="1591" ht="20.1" customHeight="1" spans="1:11">
      <c r="A1591" s="62" t="s">
        <v>5127</v>
      </c>
      <c r="B1591" s="62"/>
      <c r="C1591" s="62"/>
      <c r="D1591" s="62"/>
      <c r="E1591" s="62"/>
      <c r="F1591" s="62"/>
      <c r="G1591" s="62"/>
      <c r="H1591" s="62"/>
      <c r="I1591" s="62"/>
      <c r="J1591" s="62"/>
      <c r="K1591" s="62"/>
    </row>
    <row r="1592" ht="15" customHeight="1" spans="1:11">
      <c r="A1592" s="63" t="s">
        <v>2310</v>
      </c>
      <c r="B1592" s="63"/>
      <c r="C1592" s="63"/>
      <c r="D1592" s="64" t="s">
        <v>4</v>
      </c>
      <c r="E1592" s="64"/>
      <c r="F1592" s="64" t="s">
        <v>2297</v>
      </c>
      <c r="G1592" s="64" t="s">
        <v>2298</v>
      </c>
      <c r="H1592" s="64"/>
      <c r="I1592" s="64" t="s">
        <v>2299</v>
      </c>
      <c r="J1592" s="64"/>
      <c r="K1592" s="64" t="s">
        <v>2300</v>
      </c>
    </row>
    <row r="1593" ht="15" customHeight="1" spans="1:11">
      <c r="A1593" s="65" t="s">
        <v>4804</v>
      </c>
      <c r="B1593" s="66" t="s">
        <v>4805</v>
      </c>
      <c r="C1593" s="66"/>
      <c r="D1593" s="65" t="s">
        <v>14</v>
      </c>
      <c r="E1593" s="65"/>
      <c r="F1593" s="65" t="s">
        <v>2392</v>
      </c>
      <c r="G1593" s="67">
        <v>0.01699</v>
      </c>
      <c r="H1593" s="67"/>
      <c r="I1593" s="70">
        <v>19.28</v>
      </c>
      <c r="J1593" s="70"/>
      <c r="K1593" s="70">
        <f>TRUNC(TRUNC(G1593,8)*I1593,2)</f>
        <v>0.32</v>
      </c>
    </row>
    <row r="1594" ht="15" customHeight="1" spans="1:11">
      <c r="A1594" s="2"/>
      <c r="B1594" s="2"/>
      <c r="C1594" s="2"/>
      <c r="D1594" s="2"/>
      <c r="E1594" s="2"/>
      <c r="F1594" s="2"/>
      <c r="G1594" s="68" t="s">
        <v>2313</v>
      </c>
      <c r="H1594" s="68"/>
      <c r="I1594" s="68"/>
      <c r="J1594" s="68"/>
      <c r="K1594" s="71">
        <f>SUM(K1593:K1593)</f>
        <v>0.32</v>
      </c>
    </row>
    <row r="1595" ht="15" customHeight="1" spans="1:11">
      <c r="A1595" s="2"/>
      <c r="B1595" s="2"/>
      <c r="C1595" s="2"/>
      <c r="D1595" s="2"/>
      <c r="E1595" s="2"/>
      <c r="F1595" s="2"/>
      <c r="G1595" s="69" t="s">
        <v>2318</v>
      </c>
      <c r="H1595" s="69"/>
      <c r="I1595" s="69"/>
      <c r="J1595" s="69"/>
      <c r="K1595" s="72">
        <f>SUM(K1594)</f>
        <v>0.32</v>
      </c>
    </row>
    <row r="1596" ht="9.95" customHeight="1" spans="1:11">
      <c r="A1596" s="2"/>
      <c r="B1596" s="2"/>
      <c r="C1596" s="2"/>
      <c r="D1596" s="2"/>
      <c r="E1596" s="2"/>
      <c r="F1596" s="2"/>
      <c r="G1596" s="61"/>
      <c r="H1596" s="61"/>
      <c r="I1596" s="61"/>
      <c r="J1596" s="61"/>
      <c r="K1596" s="61"/>
    </row>
    <row r="1597" ht="20.1" customHeight="1" spans="1:11">
      <c r="A1597" s="62" t="s">
        <v>5128</v>
      </c>
      <c r="B1597" s="62"/>
      <c r="C1597" s="62"/>
      <c r="D1597" s="62"/>
      <c r="E1597" s="62"/>
      <c r="F1597" s="62"/>
      <c r="G1597" s="62"/>
      <c r="H1597" s="62"/>
      <c r="I1597" s="62"/>
      <c r="J1597" s="62"/>
      <c r="K1597" s="62"/>
    </row>
    <row r="1598" ht="15" customHeight="1" spans="1:11">
      <c r="A1598" s="63" t="s">
        <v>2310</v>
      </c>
      <c r="B1598" s="63"/>
      <c r="C1598" s="63"/>
      <c r="D1598" s="64" t="s">
        <v>4</v>
      </c>
      <c r="E1598" s="64"/>
      <c r="F1598" s="64" t="s">
        <v>2297</v>
      </c>
      <c r="G1598" s="64" t="s">
        <v>2298</v>
      </c>
      <c r="H1598" s="64"/>
      <c r="I1598" s="64" t="s">
        <v>2299</v>
      </c>
      <c r="J1598" s="64"/>
      <c r="K1598" s="64" t="s">
        <v>2300</v>
      </c>
    </row>
    <row r="1599" ht="15" customHeight="1" spans="1:11">
      <c r="A1599" s="65" t="s">
        <v>4813</v>
      </c>
      <c r="B1599" s="66" t="s">
        <v>4814</v>
      </c>
      <c r="C1599" s="66"/>
      <c r="D1599" s="65" t="s">
        <v>14</v>
      </c>
      <c r="E1599" s="65"/>
      <c r="F1599" s="65" t="s">
        <v>2392</v>
      </c>
      <c r="G1599" s="67">
        <v>0.04297</v>
      </c>
      <c r="H1599" s="67"/>
      <c r="I1599" s="70">
        <v>14.96</v>
      </c>
      <c r="J1599" s="70"/>
      <c r="K1599" s="70">
        <f>TRUNC(TRUNC(G1599,8)*I1599,2)</f>
        <v>0.64</v>
      </c>
    </row>
    <row r="1600" ht="15" customHeight="1" spans="1:11">
      <c r="A1600" s="2"/>
      <c r="B1600" s="2"/>
      <c r="C1600" s="2"/>
      <c r="D1600" s="2"/>
      <c r="E1600" s="2"/>
      <c r="F1600" s="2"/>
      <c r="G1600" s="68" t="s">
        <v>2313</v>
      </c>
      <c r="H1600" s="68"/>
      <c r="I1600" s="68"/>
      <c r="J1600" s="68"/>
      <c r="K1600" s="71">
        <f>SUM(K1599:K1599)</f>
        <v>0.64</v>
      </c>
    </row>
    <row r="1601" ht="15" customHeight="1" spans="1:11">
      <c r="A1601" s="2"/>
      <c r="B1601" s="2"/>
      <c r="C1601" s="2"/>
      <c r="D1601" s="2"/>
      <c r="E1601" s="2"/>
      <c r="F1601" s="2"/>
      <c r="G1601" s="69" t="s">
        <v>2318</v>
      </c>
      <c r="H1601" s="69"/>
      <c r="I1601" s="69"/>
      <c r="J1601" s="69"/>
      <c r="K1601" s="72">
        <f>SUM(K1600)</f>
        <v>0.64</v>
      </c>
    </row>
    <row r="1602" ht="9.95" customHeight="1" spans="1:11">
      <c r="A1602" s="2"/>
      <c r="B1602" s="2"/>
      <c r="C1602" s="2"/>
      <c r="D1602" s="2"/>
      <c r="E1602" s="2"/>
      <c r="F1602" s="2"/>
      <c r="G1602" s="61"/>
      <c r="H1602" s="61"/>
      <c r="I1602" s="61"/>
      <c r="J1602" s="61"/>
      <c r="K1602" s="61"/>
    </row>
    <row r="1603" ht="20.1" customHeight="1" spans="1:11">
      <c r="A1603" s="62" t="s">
        <v>5129</v>
      </c>
      <c r="B1603" s="62"/>
      <c r="C1603" s="62"/>
      <c r="D1603" s="62"/>
      <c r="E1603" s="62"/>
      <c r="F1603" s="62"/>
      <c r="G1603" s="62"/>
      <c r="H1603" s="62"/>
      <c r="I1603" s="62"/>
      <c r="J1603" s="62"/>
      <c r="K1603" s="62"/>
    </row>
    <row r="1604" ht="15" customHeight="1" spans="1:11">
      <c r="A1604" s="63" t="s">
        <v>2310</v>
      </c>
      <c r="B1604" s="63"/>
      <c r="C1604" s="63"/>
      <c r="D1604" s="64" t="s">
        <v>4</v>
      </c>
      <c r="E1604" s="64"/>
      <c r="F1604" s="64" t="s">
        <v>2297</v>
      </c>
      <c r="G1604" s="64" t="s">
        <v>2298</v>
      </c>
      <c r="H1604" s="64"/>
      <c r="I1604" s="64" t="s">
        <v>2299</v>
      </c>
      <c r="J1604" s="64"/>
      <c r="K1604" s="64" t="s">
        <v>2300</v>
      </c>
    </row>
    <row r="1605" ht="21" customHeight="1" spans="1:11">
      <c r="A1605" s="65" t="s">
        <v>4822</v>
      </c>
      <c r="B1605" s="66" t="s">
        <v>4823</v>
      </c>
      <c r="C1605" s="66"/>
      <c r="D1605" s="65" t="s">
        <v>14</v>
      </c>
      <c r="E1605" s="65"/>
      <c r="F1605" s="65" t="s">
        <v>2392</v>
      </c>
      <c r="G1605" s="67">
        <v>0.0207</v>
      </c>
      <c r="H1605" s="67"/>
      <c r="I1605" s="70">
        <v>14.96</v>
      </c>
      <c r="J1605" s="70"/>
      <c r="K1605" s="70">
        <f>TRUNC(TRUNC(G1605,8)*I1605,2)</f>
        <v>0.3</v>
      </c>
    </row>
    <row r="1606" ht="15" customHeight="1" spans="1:11">
      <c r="A1606" s="2"/>
      <c r="B1606" s="2"/>
      <c r="C1606" s="2"/>
      <c r="D1606" s="2"/>
      <c r="E1606" s="2"/>
      <c r="F1606" s="2"/>
      <c r="G1606" s="68" t="s">
        <v>2313</v>
      </c>
      <c r="H1606" s="68"/>
      <c r="I1606" s="68"/>
      <c r="J1606" s="68"/>
      <c r="K1606" s="71">
        <f>SUM(K1605:K1605)</f>
        <v>0.3</v>
      </c>
    </row>
    <row r="1607" ht="15" customHeight="1" spans="1:11">
      <c r="A1607" s="2"/>
      <c r="B1607" s="2"/>
      <c r="C1607" s="2"/>
      <c r="D1607" s="2"/>
      <c r="E1607" s="2"/>
      <c r="F1607" s="2"/>
      <c r="G1607" s="69" t="s">
        <v>2318</v>
      </c>
      <c r="H1607" s="69"/>
      <c r="I1607" s="69"/>
      <c r="J1607" s="69"/>
      <c r="K1607" s="72">
        <f>SUM(K1606)</f>
        <v>0.3</v>
      </c>
    </row>
    <row r="1608" ht="9.95" customHeight="1" spans="1:11">
      <c r="A1608" s="2"/>
      <c r="B1608" s="2"/>
      <c r="C1608" s="2"/>
      <c r="D1608" s="2"/>
      <c r="E1608" s="2"/>
      <c r="F1608" s="2"/>
      <c r="G1608" s="61"/>
      <c r="H1608" s="61"/>
      <c r="I1608" s="61"/>
      <c r="J1608" s="61"/>
      <c r="K1608" s="61"/>
    </row>
    <row r="1609" ht="20.1" customHeight="1" spans="1:11">
      <c r="A1609" s="62" t="s">
        <v>5130</v>
      </c>
      <c r="B1609" s="62"/>
      <c r="C1609" s="62"/>
      <c r="D1609" s="62"/>
      <c r="E1609" s="62"/>
      <c r="F1609" s="62"/>
      <c r="G1609" s="62"/>
      <c r="H1609" s="62"/>
      <c r="I1609" s="62"/>
      <c r="J1609" s="62"/>
      <c r="K1609" s="62"/>
    </row>
    <row r="1610" ht="15" customHeight="1" spans="1:11">
      <c r="A1610" s="63" t="s">
        <v>2310</v>
      </c>
      <c r="B1610" s="63"/>
      <c r="C1610" s="63"/>
      <c r="D1610" s="64" t="s">
        <v>4</v>
      </c>
      <c r="E1610" s="64"/>
      <c r="F1610" s="64" t="s">
        <v>2297</v>
      </c>
      <c r="G1610" s="64" t="s">
        <v>2298</v>
      </c>
      <c r="H1610" s="64"/>
      <c r="I1610" s="64" t="s">
        <v>2299</v>
      </c>
      <c r="J1610" s="64"/>
      <c r="K1610" s="64" t="s">
        <v>2300</v>
      </c>
    </row>
    <row r="1611" ht="15" customHeight="1" spans="1:11">
      <c r="A1611" s="65" t="s">
        <v>4827</v>
      </c>
      <c r="B1611" s="66" t="s">
        <v>4828</v>
      </c>
      <c r="C1611" s="66"/>
      <c r="D1611" s="65" t="s">
        <v>14</v>
      </c>
      <c r="E1611" s="65"/>
      <c r="F1611" s="65" t="s">
        <v>2392</v>
      </c>
      <c r="G1611" s="67">
        <v>0.01328</v>
      </c>
      <c r="H1611" s="67"/>
      <c r="I1611" s="70">
        <v>14.96</v>
      </c>
      <c r="J1611" s="70"/>
      <c r="K1611" s="70">
        <f>TRUNC(TRUNC(G1611,8)*I1611,2)</f>
        <v>0.19</v>
      </c>
    </row>
    <row r="1612" ht="15" customHeight="1" spans="1:11">
      <c r="A1612" s="2"/>
      <c r="B1612" s="2"/>
      <c r="C1612" s="2"/>
      <c r="D1612" s="2"/>
      <c r="E1612" s="2"/>
      <c r="F1612" s="2"/>
      <c r="G1612" s="68" t="s">
        <v>2313</v>
      </c>
      <c r="H1612" s="68"/>
      <c r="I1612" s="68"/>
      <c r="J1612" s="68"/>
      <c r="K1612" s="71">
        <f>SUM(K1611:K1611)</f>
        <v>0.19</v>
      </c>
    </row>
    <row r="1613" ht="15" customHeight="1" spans="1:11">
      <c r="A1613" s="2"/>
      <c r="B1613" s="2"/>
      <c r="C1613" s="2"/>
      <c r="D1613" s="2"/>
      <c r="E1613" s="2"/>
      <c r="F1613" s="2"/>
      <c r="G1613" s="69" t="s">
        <v>2318</v>
      </c>
      <c r="H1613" s="69"/>
      <c r="I1613" s="69"/>
      <c r="J1613" s="69"/>
      <c r="K1613" s="72">
        <f>SUM(K1612)</f>
        <v>0.19</v>
      </c>
    </row>
    <row r="1614" ht="9.95" customHeight="1" spans="1:11">
      <c r="A1614" s="2"/>
      <c r="B1614" s="2"/>
      <c r="C1614" s="2"/>
      <c r="D1614" s="2"/>
      <c r="E1614" s="2"/>
      <c r="F1614" s="2"/>
      <c r="G1614" s="61"/>
      <c r="H1614" s="61"/>
      <c r="I1614" s="61"/>
      <c r="J1614" s="61"/>
      <c r="K1614" s="61"/>
    </row>
    <row r="1615" ht="20.1" customHeight="1" spans="1:11">
      <c r="A1615" s="62" t="s">
        <v>5131</v>
      </c>
      <c r="B1615" s="62"/>
      <c r="C1615" s="62"/>
      <c r="D1615" s="62"/>
      <c r="E1615" s="62"/>
      <c r="F1615" s="62"/>
      <c r="G1615" s="62"/>
      <c r="H1615" s="62"/>
      <c r="I1615" s="62"/>
      <c r="J1615" s="62"/>
      <c r="K1615" s="62"/>
    </row>
    <row r="1616" ht="15" customHeight="1" spans="1:11">
      <c r="A1616" s="63" t="s">
        <v>2310</v>
      </c>
      <c r="B1616" s="63"/>
      <c r="C1616" s="63"/>
      <c r="D1616" s="64" t="s">
        <v>4</v>
      </c>
      <c r="E1616" s="64"/>
      <c r="F1616" s="64" t="s">
        <v>2297</v>
      </c>
      <c r="G1616" s="64" t="s">
        <v>2298</v>
      </c>
      <c r="H1616" s="64"/>
      <c r="I1616" s="64" t="s">
        <v>2299</v>
      </c>
      <c r="J1616" s="64"/>
      <c r="K1616" s="64" t="s">
        <v>2300</v>
      </c>
    </row>
    <row r="1617" ht="15" customHeight="1" spans="1:11">
      <c r="A1617" s="65" t="s">
        <v>4832</v>
      </c>
      <c r="B1617" s="66" t="s">
        <v>4833</v>
      </c>
      <c r="C1617" s="66"/>
      <c r="D1617" s="65" t="s">
        <v>14</v>
      </c>
      <c r="E1617" s="65"/>
      <c r="F1617" s="65" t="s">
        <v>2392</v>
      </c>
      <c r="G1617" s="67">
        <v>0.01328</v>
      </c>
      <c r="H1617" s="67"/>
      <c r="I1617" s="70">
        <v>14.96</v>
      </c>
      <c r="J1617" s="70"/>
      <c r="K1617" s="70">
        <f>TRUNC(TRUNC(G1617,8)*I1617,2)</f>
        <v>0.19</v>
      </c>
    </row>
    <row r="1618" ht="15" customHeight="1" spans="1:11">
      <c r="A1618" s="2"/>
      <c r="B1618" s="2"/>
      <c r="C1618" s="2"/>
      <c r="D1618" s="2"/>
      <c r="E1618" s="2"/>
      <c r="F1618" s="2"/>
      <c r="G1618" s="68" t="s">
        <v>2313</v>
      </c>
      <c r="H1618" s="68"/>
      <c r="I1618" s="68"/>
      <c r="J1618" s="68"/>
      <c r="K1618" s="71">
        <f>SUM(K1617:K1617)</f>
        <v>0.19</v>
      </c>
    </row>
    <row r="1619" ht="15" customHeight="1" spans="1:11">
      <c r="A1619" s="2"/>
      <c r="B1619" s="2"/>
      <c r="C1619" s="2"/>
      <c r="D1619" s="2"/>
      <c r="E1619" s="2"/>
      <c r="F1619" s="2"/>
      <c r="G1619" s="69" t="s">
        <v>2318</v>
      </c>
      <c r="H1619" s="69"/>
      <c r="I1619" s="69"/>
      <c r="J1619" s="69"/>
      <c r="K1619" s="72">
        <f>SUM(K1618)</f>
        <v>0.19</v>
      </c>
    </row>
    <row r="1620" ht="9.95" customHeight="1" spans="1:11">
      <c r="A1620" s="2"/>
      <c r="B1620" s="2"/>
      <c r="C1620" s="2"/>
      <c r="D1620" s="2"/>
      <c r="E1620" s="2"/>
      <c r="F1620" s="2"/>
      <c r="G1620" s="61"/>
      <c r="H1620" s="61"/>
      <c r="I1620" s="61"/>
      <c r="J1620" s="61"/>
      <c r="K1620" s="61"/>
    </row>
    <row r="1621" ht="20.1" customHeight="1" spans="1:11">
      <c r="A1621" s="62" t="s">
        <v>5132</v>
      </c>
      <c r="B1621" s="62"/>
      <c r="C1621" s="62"/>
      <c r="D1621" s="62"/>
      <c r="E1621" s="62"/>
      <c r="F1621" s="62"/>
      <c r="G1621" s="62"/>
      <c r="H1621" s="62"/>
      <c r="I1621" s="62"/>
      <c r="J1621" s="62"/>
      <c r="K1621" s="62"/>
    </row>
    <row r="1622" ht="15" customHeight="1" spans="1:11">
      <c r="A1622" s="63" t="s">
        <v>2310</v>
      </c>
      <c r="B1622" s="63"/>
      <c r="C1622" s="63"/>
      <c r="D1622" s="64" t="s">
        <v>4</v>
      </c>
      <c r="E1622" s="64"/>
      <c r="F1622" s="64" t="s">
        <v>2297</v>
      </c>
      <c r="G1622" s="64" t="s">
        <v>2298</v>
      </c>
      <c r="H1622" s="64"/>
      <c r="I1622" s="64" t="s">
        <v>2299</v>
      </c>
      <c r="J1622" s="64"/>
      <c r="K1622" s="64" t="s">
        <v>2300</v>
      </c>
    </row>
    <row r="1623" ht="15" customHeight="1" spans="1:11">
      <c r="A1623" s="65" t="s">
        <v>4837</v>
      </c>
      <c r="B1623" s="66" t="s">
        <v>4838</v>
      </c>
      <c r="C1623" s="66"/>
      <c r="D1623" s="65" t="s">
        <v>14</v>
      </c>
      <c r="E1623" s="65"/>
      <c r="F1623" s="65" t="s">
        <v>2392</v>
      </c>
      <c r="G1623" s="67">
        <v>0.01699</v>
      </c>
      <c r="H1623" s="67"/>
      <c r="I1623" s="70">
        <v>22.92</v>
      </c>
      <c r="J1623" s="70"/>
      <c r="K1623" s="70">
        <f>TRUNC(TRUNC(G1623,8)*I1623,2)</f>
        <v>0.38</v>
      </c>
    </row>
    <row r="1624" ht="15" customHeight="1" spans="1:11">
      <c r="A1624" s="2"/>
      <c r="B1624" s="2"/>
      <c r="C1624" s="2"/>
      <c r="D1624" s="2"/>
      <c r="E1624" s="2"/>
      <c r="F1624" s="2"/>
      <c r="G1624" s="68" t="s">
        <v>2313</v>
      </c>
      <c r="H1624" s="68"/>
      <c r="I1624" s="68"/>
      <c r="J1624" s="68"/>
      <c r="K1624" s="71">
        <f>SUM(K1623:K1623)</f>
        <v>0.38</v>
      </c>
    </row>
    <row r="1625" ht="15" customHeight="1" spans="1:11">
      <c r="A1625" s="2"/>
      <c r="B1625" s="2"/>
      <c r="C1625" s="2"/>
      <c r="D1625" s="2"/>
      <c r="E1625" s="2"/>
      <c r="F1625" s="2"/>
      <c r="G1625" s="69" t="s">
        <v>2318</v>
      </c>
      <c r="H1625" s="69"/>
      <c r="I1625" s="69"/>
      <c r="J1625" s="69"/>
      <c r="K1625" s="72">
        <f>SUM(K1624)</f>
        <v>0.38</v>
      </c>
    </row>
    <row r="1626" ht="9.95" customHeight="1" spans="1:11">
      <c r="A1626" s="2"/>
      <c r="B1626" s="2"/>
      <c r="C1626" s="2"/>
      <c r="D1626" s="2"/>
      <c r="E1626" s="2"/>
      <c r="F1626" s="2"/>
      <c r="G1626" s="61"/>
      <c r="H1626" s="61"/>
      <c r="I1626" s="61"/>
      <c r="J1626" s="61"/>
      <c r="K1626" s="61"/>
    </row>
    <row r="1627" ht="20.1" customHeight="1" spans="1:11">
      <c r="A1627" s="62" t="s">
        <v>5133</v>
      </c>
      <c r="B1627" s="62"/>
      <c r="C1627" s="62"/>
      <c r="D1627" s="62"/>
      <c r="E1627" s="62"/>
      <c r="F1627" s="62"/>
      <c r="G1627" s="62"/>
      <c r="H1627" s="62"/>
      <c r="I1627" s="62"/>
      <c r="J1627" s="62"/>
      <c r="K1627" s="62"/>
    </row>
    <row r="1628" ht="15" customHeight="1" spans="1:11">
      <c r="A1628" s="63" t="s">
        <v>2310</v>
      </c>
      <c r="B1628" s="63"/>
      <c r="C1628" s="63"/>
      <c r="D1628" s="64" t="s">
        <v>4</v>
      </c>
      <c r="E1628" s="64"/>
      <c r="F1628" s="64" t="s">
        <v>2297</v>
      </c>
      <c r="G1628" s="64" t="s">
        <v>2298</v>
      </c>
      <c r="H1628" s="64"/>
      <c r="I1628" s="64" t="s">
        <v>2299</v>
      </c>
      <c r="J1628" s="64"/>
      <c r="K1628" s="64" t="s">
        <v>2300</v>
      </c>
    </row>
    <row r="1629" ht="15" customHeight="1" spans="1:11">
      <c r="A1629" s="65" t="s">
        <v>5001</v>
      </c>
      <c r="B1629" s="66" t="s">
        <v>5002</v>
      </c>
      <c r="C1629" s="66"/>
      <c r="D1629" s="65" t="s">
        <v>14</v>
      </c>
      <c r="E1629" s="65"/>
      <c r="F1629" s="65" t="s">
        <v>2392</v>
      </c>
      <c r="G1629" s="67">
        <v>0.01699</v>
      </c>
      <c r="H1629" s="67"/>
      <c r="I1629" s="70">
        <v>21.81</v>
      </c>
      <c r="J1629" s="70"/>
      <c r="K1629" s="70">
        <f>TRUNC(TRUNC(G1629,8)*I1629,2)</f>
        <v>0.37</v>
      </c>
    </row>
    <row r="1630" ht="15" customHeight="1" spans="1:11">
      <c r="A1630" s="2"/>
      <c r="B1630" s="2"/>
      <c r="C1630" s="2"/>
      <c r="D1630" s="2"/>
      <c r="E1630" s="2"/>
      <c r="F1630" s="2"/>
      <c r="G1630" s="68" t="s">
        <v>2313</v>
      </c>
      <c r="H1630" s="68"/>
      <c r="I1630" s="68"/>
      <c r="J1630" s="68"/>
      <c r="K1630" s="71">
        <f>SUM(K1629:K1629)</f>
        <v>0.37</v>
      </c>
    </row>
    <row r="1631" ht="15" customHeight="1" spans="1:11">
      <c r="A1631" s="2"/>
      <c r="B1631" s="2"/>
      <c r="C1631" s="2"/>
      <c r="D1631" s="2"/>
      <c r="E1631" s="2"/>
      <c r="F1631" s="2"/>
      <c r="G1631" s="69" t="s">
        <v>2318</v>
      </c>
      <c r="H1631" s="69"/>
      <c r="I1631" s="69"/>
      <c r="J1631" s="69"/>
      <c r="K1631" s="72">
        <f>SUM(K1630)</f>
        <v>0.37</v>
      </c>
    </row>
    <row r="1632" ht="9.95" customHeight="1" spans="1:11">
      <c r="A1632" s="2"/>
      <c r="B1632" s="2"/>
      <c r="C1632" s="2"/>
      <c r="D1632" s="2"/>
      <c r="E1632" s="2"/>
      <c r="F1632" s="2"/>
      <c r="G1632" s="61"/>
      <c r="H1632" s="61"/>
      <c r="I1632" s="61"/>
      <c r="J1632" s="61"/>
      <c r="K1632" s="61"/>
    </row>
    <row r="1633" ht="20.1" customHeight="1" spans="1:11">
      <c r="A1633" s="62" t="s">
        <v>5134</v>
      </c>
      <c r="B1633" s="62"/>
      <c r="C1633" s="62"/>
      <c r="D1633" s="62"/>
      <c r="E1633" s="62"/>
      <c r="F1633" s="62"/>
      <c r="G1633" s="62"/>
      <c r="H1633" s="62"/>
      <c r="I1633" s="62"/>
      <c r="J1633" s="62"/>
      <c r="K1633" s="62"/>
    </row>
    <row r="1634" ht="15" customHeight="1" spans="1:11">
      <c r="A1634" s="63" t="s">
        <v>2310</v>
      </c>
      <c r="B1634" s="63"/>
      <c r="C1634" s="63"/>
      <c r="D1634" s="64" t="s">
        <v>4</v>
      </c>
      <c r="E1634" s="64"/>
      <c r="F1634" s="64" t="s">
        <v>2297</v>
      </c>
      <c r="G1634" s="64" t="s">
        <v>2298</v>
      </c>
      <c r="H1634" s="64"/>
      <c r="I1634" s="64" t="s">
        <v>2299</v>
      </c>
      <c r="J1634" s="64"/>
      <c r="K1634" s="64" t="s">
        <v>2300</v>
      </c>
    </row>
    <row r="1635" ht="15" customHeight="1" spans="1:11">
      <c r="A1635" s="65" t="s">
        <v>5006</v>
      </c>
      <c r="B1635" s="66" t="s">
        <v>5007</v>
      </c>
      <c r="C1635" s="66"/>
      <c r="D1635" s="65" t="s">
        <v>14</v>
      </c>
      <c r="E1635" s="65"/>
      <c r="F1635" s="65" t="s">
        <v>2392</v>
      </c>
      <c r="G1635" s="67">
        <v>0.01328</v>
      </c>
      <c r="H1635" s="67"/>
      <c r="I1635" s="70">
        <v>22.92</v>
      </c>
      <c r="J1635" s="70"/>
      <c r="K1635" s="70">
        <f>TRUNC(TRUNC(G1635,8)*I1635,2)</f>
        <v>0.3</v>
      </c>
    </row>
    <row r="1636" ht="15" customHeight="1" spans="1:11">
      <c r="A1636" s="2"/>
      <c r="B1636" s="2"/>
      <c r="C1636" s="2"/>
      <c r="D1636" s="2"/>
      <c r="E1636" s="2"/>
      <c r="F1636" s="2"/>
      <c r="G1636" s="68" t="s">
        <v>2313</v>
      </c>
      <c r="H1636" s="68"/>
      <c r="I1636" s="68"/>
      <c r="J1636" s="68"/>
      <c r="K1636" s="71">
        <f>SUM(K1635:K1635)</f>
        <v>0.3</v>
      </c>
    </row>
    <row r="1637" ht="15" customHeight="1" spans="1:11">
      <c r="A1637" s="2"/>
      <c r="B1637" s="2"/>
      <c r="C1637" s="2"/>
      <c r="D1637" s="2"/>
      <c r="E1637" s="2"/>
      <c r="F1637" s="2"/>
      <c r="G1637" s="69" t="s">
        <v>2318</v>
      </c>
      <c r="H1637" s="69"/>
      <c r="I1637" s="69"/>
      <c r="J1637" s="69"/>
      <c r="K1637" s="72">
        <f>SUM(K1636)</f>
        <v>0.3</v>
      </c>
    </row>
    <row r="1638" ht="9.95" customHeight="1" spans="1:11">
      <c r="A1638" s="2"/>
      <c r="B1638" s="2"/>
      <c r="C1638" s="2"/>
      <c r="D1638" s="2"/>
      <c r="E1638" s="2"/>
      <c r="F1638" s="2"/>
      <c r="G1638" s="61"/>
      <c r="H1638" s="61"/>
      <c r="I1638" s="61"/>
      <c r="J1638" s="61"/>
      <c r="K1638" s="61"/>
    </row>
    <row r="1639" ht="20.1" customHeight="1" spans="1:11">
      <c r="A1639" s="62" t="s">
        <v>5135</v>
      </c>
      <c r="B1639" s="62"/>
      <c r="C1639" s="62"/>
      <c r="D1639" s="62"/>
      <c r="E1639" s="62"/>
      <c r="F1639" s="62"/>
      <c r="G1639" s="62"/>
      <c r="H1639" s="62"/>
      <c r="I1639" s="62"/>
      <c r="J1639" s="62"/>
      <c r="K1639" s="62"/>
    </row>
    <row r="1640" ht="15" customHeight="1" spans="1:11">
      <c r="A1640" s="63" t="s">
        <v>2310</v>
      </c>
      <c r="B1640" s="63"/>
      <c r="C1640" s="63"/>
      <c r="D1640" s="64" t="s">
        <v>4</v>
      </c>
      <c r="E1640" s="64"/>
      <c r="F1640" s="64" t="s">
        <v>2297</v>
      </c>
      <c r="G1640" s="64" t="s">
        <v>2298</v>
      </c>
      <c r="H1640" s="64"/>
      <c r="I1640" s="64" t="s">
        <v>2299</v>
      </c>
      <c r="J1640" s="64"/>
      <c r="K1640" s="64" t="s">
        <v>2300</v>
      </c>
    </row>
    <row r="1641" ht="15" customHeight="1" spans="1:11">
      <c r="A1641" s="65" t="s">
        <v>5136</v>
      </c>
      <c r="B1641" s="66" t="s">
        <v>5137</v>
      </c>
      <c r="C1641" s="66"/>
      <c r="D1641" s="65" t="s">
        <v>14</v>
      </c>
      <c r="E1641" s="65"/>
      <c r="F1641" s="65" t="s">
        <v>2392</v>
      </c>
      <c r="G1641" s="67">
        <v>0.04297</v>
      </c>
      <c r="H1641" s="67"/>
      <c r="I1641" s="70">
        <v>22.92</v>
      </c>
      <c r="J1641" s="70"/>
      <c r="K1641" s="70">
        <f>TRUNC(TRUNC(G1641,8)*I1641,2)</f>
        <v>0.98</v>
      </c>
    </row>
    <row r="1642" ht="15" customHeight="1" spans="1:11">
      <c r="A1642" s="2"/>
      <c r="B1642" s="2"/>
      <c r="C1642" s="2"/>
      <c r="D1642" s="2"/>
      <c r="E1642" s="2"/>
      <c r="F1642" s="2"/>
      <c r="G1642" s="68" t="s">
        <v>2313</v>
      </c>
      <c r="H1642" s="68"/>
      <c r="I1642" s="68"/>
      <c r="J1642" s="68"/>
      <c r="K1642" s="71">
        <f>SUM(K1641:K1641)</f>
        <v>0.98</v>
      </c>
    </row>
    <row r="1643" ht="15" customHeight="1" spans="1:11">
      <c r="A1643" s="2"/>
      <c r="B1643" s="2"/>
      <c r="C1643" s="2"/>
      <c r="D1643" s="2"/>
      <c r="E1643" s="2"/>
      <c r="F1643" s="2"/>
      <c r="G1643" s="69" t="s">
        <v>2318</v>
      </c>
      <c r="H1643" s="69"/>
      <c r="I1643" s="69"/>
      <c r="J1643" s="69"/>
      <c r="K1643" s="72">
        <f>SUM(K1642)</f>
        <v>0.98</v>
      </c>
    </row>
    <row r="1644" ht="9.95" customHeight="1" spans="1:11">
      <c r="A1644" s="2"/>
      <c r="B1644" s="2"/>
      <c r="C1644" s="2"/>
      <c r="D1644" s="2"/>
      <c r="E1644" s="2"/>
      <c r="F1644" s="2"/>
      <c r="G1644" s="61"/>
      <c r="H1644" s="61"/>
      <c r="I1644" s="61"/>
      <c r="J1644" s="61"/>
      <c r="K1644" s="61"/>
    </row>
    <row r="1645" ht="20.1" customHeight="1" spans="1:11">
      <c r="A1645" s="62" t="s">
        <v>5138</v>
      </c>
      <c r="B1645" s="62"/>
      <c r="C1645" s="62"/>
      <c r="D1645" s="62"/>
      <c r="E1645" s="62"/>
      <c r="F1645" s="62"/>
      <c r="G1645" s="62"/>
      <c r="H1645" s="62"/>
      <c r="I1645" s="62"/>
      <c r="J1645" s="62"/>
      <c r="K1645" s="62"/>
    </row>
    <row r="1646" ht="15" customHeight="1" spans="1:11">
      <c r="A1646" s="63" t="s">
        <v>2310</v>
      </c>
      <c r="B1646" s="63"/>
      <c r="C1646" s="63"/>
      <c r="D1646" s="64" t="s">
        <v>4</v>
      </c>
      <c r="E1646" s="64"/>
      <c r="F1646" s="64" t="s">
        <v>2297</v>
      </c>
      <c r="G1646" s="64" t="s">
        <v>2298</v>
      </c>
      <c r="H1646" s="64"/>
      <c r="I1646" s="64" t="s">
        <v>2299</v>
      </c>
      <c r="J1646" s="64"/>
      <c r="K1646" s="64" t="s">
        <v>2300</v>
      </c>
    </row>
    <row r="1647" ht="15" customHeight="1" spans="1:11">
      <c r="A1647" s="65" t="s">
        <v>5139</v>
      </c>
      <c r="B1647" s="66" t="s">
        <v>5140</v>
      </c>
      <c r="C1647" s="66"/>
      <c r="D1647" s="65" t="s">
        <v>14</v>
      </c>
      <c r="E1647" s="65"/>
      <c r="F1647" s="65" t="s">
        <v>2392</v>
      </c>
      <c r="G1647" s="67">
        <v>0.0207</v>
      </c>
      <c r="H1647" s="67"/>
      <c r="I1647" s="70">
        <v>22.92</v>
      </c>
      <c r="J1647" s="70"/>
      <c r="K1647" s="70">
        <f>TRUNC(TRUNC(G1647,8)*I1647,2)</f>
        <v>0.47</v>
      </c>
    </row>
    <row r="1648" ht="15" customHeight="1" spans="1:11">
      <c r="A1648" s="2"/>
      <c r="B1648" s="2"/>
      <c r="C1648" s="2"/>
      <c r="D1648" s="2"/>
      <c r="E1648" s="2"/>
      <c r="F1648" s="2"/>
      <c r="G1648" s="68" t="s">
        <v>2313</v>
      </c>
      <c r="H1648" s="68"/>
      <c r="I1648" s="68"/>
      <c r="J1648" s="68"/>
      <c r="K1648" s="71">
        <f>SUM(K1647:K1647)</f>
        <v>0.47</v>
      </c>
    </row>
    <row r="1649" ht="15" customHeight="1" spans="1:11">
      <c r="A1649" s="2"/>
      <c r="B1649" s="2"/>
      <c r="C1649" s="2"/>
      <c r="D1649" s="2"/>
      <c r="E1649" s="2"/>
      <c r="F1649" s="2"/>
      <c r="G1649" s="69" t="s">
        <v>2318</v>
      </c>
      <c r="H1649" s="69"/>
      <c r="I1649" s="69"/>
      <c r="J1649" s="69"/>
      <c r="K1649" s="72">
        <f>SUM(K1648)</f>
        <v>0.47</v>
      </c>
    </row>
    <row r="1650" ht="9.95" customHeight="1" spans="1:11">
      <c r="A1650" s="2"/>
      <c r="B1650" s="2"/>
      <c r="C1650" s="2"/>
      <c r="D1650" s="2"/>
      <c r="E1650" s="2"/>
      <c r="F1650" s="2"/>
      <c r="G1650" s="61"/>
      <c r="H1650" s="61"/>
      <c r="I1650" s="61"/>
      <c r="J1650" s="61"/>
      <c r="K1650" s="61"/>
    </row>
    <row r="1651" ht="20.1" customHeight="1" spans="1:11">
      <c r="A1651" s="62" t="s">
        <v>5141</v>
      </c>
      <c r="B1651" s="62"/>
      <c r="C1651" s="62"/>
      <c r="D1651" s="62"/>
      <c r="E1651" s="62"/>
      <c r="F1651" s="62"/>
      <c r="G1651" s="62"/>
      <c r="H1651" s="62"/>
      <c r="I1651" s="62"/>
      <c r="J1651" s="62"/>
      <c r="K1651" s="62"/>
    </row>
    <row r="1652" ht="15" customHeight="1" spans="1:11">
      <c r="A1652" s="63" t="s">
        <v>2310</v>
      </c>
      <c r="B1652" s="63"/>
      <c r="C1652" s="63"/>
      <c r="D1652" s="64" t="s">
        <v>4</v>
      </c>
      <c r="E1652" s="64"/>
      <c r="F1652" s="64" t="s">
        <v>2297</v>
      </c>
      <c r="G1652" s="64" t="s">
        <v>2298</v>
      </c>
      <c r="H1652" s="64"/>
      <c r="I1652" s="64" t="s">
        <v>2299</v>
      </c>
      <c r="J1652" s="64"/>
      <c r="K1652" s="64" t="s">
        <v>2300</v>
      </c>
    </row>
    <row r="1653" ht="15" customHeight="1" spans="1:11">
      <c r="A1653" s="65" t="s">
        <v>5142</v>
      </c>
      <c r="B1653" s="66" t="s">
        <v>5143</v>
      </c>
      <c r="C1653" s="66"/>
      <c r="D1653" s="65" t="s">
        <v>14</v>
      </c>
      <c r="E1653" s="65"/>
      <c r="F1653" s="65" t="s">
        <v>2392</v>
      </c>
      <c r="G1653" s="67">
        <v>0.02442</v>
      </c>
      <c r="H1653" s="67"/>
      <c r="I1653" s="70">
        <v>35.26</v>
      </c>
      <c r="J1653" s="70"/>
      <c r="K1653" s="70">
        <f>TRUNC(TRUNC(G1653,8)*I1653,2)</f>
        <v>0.86</v>
      </c>
    </row>
    <row r="1654" ht="15" customHeight="1" spans="1:11">
      <c r="A1654" s="2"/>
      <c r="B1654" s="2"/>
      <c r="C1654" s="2"/>
      <c r="D1654" s="2"/>
      <c r="E1654" s="2"/>
      <c r="F1654" s="2"/>
      <c r="G1654" s="68" t="s">
        <v>2313</v>
      </c>
      <c r="H1654" s="68"/>
      <c r="I1654" s="68"/>
      <c r="J1654" s="68"/>
      <c r="K1654" s="71">
        <f>SUM(K1653:K1653)</f>
        <v>0.86</v>
      </c>
    </row>
    <row r="1655" ht="15" customHeight="1" spans="1:11">
      <c r="A1655" s="2"/>
      <c r="B1655" s="2"/>
      <c r="C1655" s="2"/>
      <c r="D1655" s="2"/>
      <c r="E1655" s="2"/>
      <c r="F1655" s="2"/>
      <c r="G1655" s="69" t="s">
        <v>2318</v>
      </c>
      <c r="H1655" s="69"/>
      <c r="I1655" s="69"/>
      <c r="J1655" s="69"/>
      <c r="K1655" s="72">
        <f>SUM(K1654)</f>
        <v>0.86</v>
      </c>
    </row>
    <row r="1656" ht="9.95" customHeight="1" spans="1:11">
      <c r="A1656" s="2"/>
      <c r="B1656" s="2"/>
      <c r="C1656" s="2"/>
      <c r="D1656" s="2"/>
      <c r="E1656" s="2"/>
      <c r="F1656" s="2"/>
      <c r="G1656" s="61"/>
      <c r="H1656" s="61"/>
      <c r="I1656" s="61"/>
      <c r="J1656" s="61"/>
      <c r="K1656" s="61"/>
    </row>
    <row r="1657" ht="20.1" customHeight="1" spans="1:11">
      <c r="A1657" s="62" t="s">
        <v>5144</v>
      </c>
      <c r="B1657" s="62"/>
      <c r="C1657" s="62"/>
      <c r="D1657" s="62"/>
      <c r="E1657" s="62"/>
      <c r="F1657" s="62"/>
      <c r="G1657" s="62"/>
      <c r="H1657" s="62"/>
      <c r="I1657" s="62"/>
      <c r="J1657" s="62"/>
      <c r="K1657" s="62"/>
    </row>
    <row r="1658" ht="15" customHeight="1" spans="1:11">
      <c r="A1658" s="63" t="s">
        <v>2310</v>
      </c>
      <c r="B1658" s="63"/>
      <c r="C1658" s="63"/>
      <c r="D1658" s="64" t="s">
        <v>4</v>
      </c>
      <c r="E1658" s="64"/>
      <c r="F1658" s="64" t="s">
        <v>2297</v>
      </c>
      <c r="G1658" s="64" t="s">
        <v>2298</v>
      </c>
      <c r="H1658" s="64"/>
      <c r="I1658" s="64" t="s">
        <v>2299</v>
      </c>
      <c r="J1658" s="64"/>
      <c r="K1658" s="64" t="s">
        <v>2300</v>
      </c>
    </row>
    <row r="1659" ht="15" customHeight="1" spans="1:11">
      <c r="A1659" s="65" t="s">
        <v>2324</v>
      </c>
      <c r="B1659" s="66" t="s">
        <v>2325</v>
      </c>
      <c r="C1659" s="66"/>
      <c r="D1659" s="65" t="s">
        <v>14</v>
      </c>
      <c r="E1659" s="65"/>
      <c r="F1659" s="65" t="s">
        <v>15</v>
      </c>
      <c r="G1659" s="67">
        <v>0.01826</v>
      </c>
      <c r="H1659" s="67"/>
      <c r="I1659" s="70">
        <v>6148.53</v>
      </c>
      <c r="J1659" s="70"/>
      <c r="K1659" s="70">
        <f>TRUNC(TRUNC(G1659,8)*I1659,2)</f>
        <v>112.27</v>
      </c>
    </row>
    <row r="1660" ht="15" customHeight="1" spans="1:11">
      <c r="A1660" s="2"/>
      <c r="B1660" s="2"/>
      <c r="C1660" s="2"/>
      <c r="D1660" s="2"/>
      <c r="E1660" s="2"/>
      <c r="F1660" s="2"/>
      <c r="G1660" s="68" t="s">
        <v>2313</v>
      </c>
      <c r="H1660" s="68"/>
      <c r="I1660" s="68"/>
      <c r="J1660" s="68"/>
      <c r="K1660" s="71">
        <f>SUM(K1659:K1659)</f>
        <v>112.27</v>
      </c>
    </row>
    <row r="1661" ht="15" customHeight="1" spans="1:11">
      <c r="A1661" s="2"/>
      <c r="B1661" s="2"/>
      <c r="C1661" s="2"/>
      <c r="D1661" s="2"/>
      <c r="E1661" s="2"/>
      <c r="F1661" s="2"/>
      <c r="G1661" s="69" t="s">
        <v>2318</v>
      </c>
      <c r="H1661" s="69"/>
      <c r="I1661" s="69"/>
      <c r="J1661" s="69"/>
      <c r="K1661" s="72">
        <f>SUM(K1660)</f>
        <v>112.27</v>
      </c>
    </row>
    <row r="1662" ht="9.95" customHeight="1" spans="1:11">
      <c r="A1662" s="2"/>
      <c r="B1662" s="2"/>
      <c r="C1662" s="2"/>
      <c r="D1662" s="2"/>
      <c r="E1662" s="2"/>
      <c r="F1662" s="2"/>
      <c r="G1662" s="61"/>
      <c r="H1662" s="61"/>
      <c r="I1662" s="61"/>
      <c r="J1662" s="61"/>
      <c r="K1662" s="61"/>
    </row>
    <row r="1663" ht="20.1" customHeight="1" spans="1:11">
      <c r="A1663" s="62" t="s">
        <v>5145</v>
      </c>
      <c r="B1663" s="62"/>
      <c r="C1663" s="62"/>
      <c r="D1663" s="62"/>
      <c r="E1663" s="62"/>
      <c r="F1663" s="62"/>
      <c r="G1663" s="62"/>
      <c r="H1663" s="62"/>
      <c r="I1663" s="62"/>
      <c r="J1663" s="62"/>
      <c r="K1663" s="62"/>
    </row>
    <row r="1664" ht="15" customHeight="1" spans="1:11">
      <c r="A1664" s="63" t="s">
        <v>2310</v>
      </c>
      <c r="B1664" s="63"/>
      <c r="C1664" s="63"/>
      <c r="D1664" s="64" t="s">
        <v>4</v>
      </c>
      <c r="E1664" s="64"/>
      <c r="F1664" s="64" t="s">
        <v>2297</v>
      </c>
      <c r="G1664" s="64" t="s">
        <v>2298</v>
      </c>
      <c r="H1664" s="64"/>
      <c r="I1664" s="64" t="s">
        <v>2299</v>
      </c>
      <c r="J1664" s="64"/>
      <c r="K1664" s="64" t="s">
        <v>2300</v>
      </c>
    </row>
    <row r="1665" ht="15" customHeight="1" spans="1:11">
      <c r="A1665" s="65" t="s">
        <v>5146</v>
      </c>
      <c r="B1665" s="66" t="s">
        <v>5147</v>
      </c>
      <c r="C1665" s="66"/>
      <c r="D1665" s="65" t="s">
        <v>14</v>
      </c>
      <c r="E1665" s="65"/>
      <c r="F1665" s="65" t="s">
        <v>2392</v>
      </c>
      <c r="G1665" s="67">
        <v>0.01699</v>
      </c>
      <c r="H1665" s="67"/>
      <c r="I1665" s="70">
        <v>122.31</v>
      </c>
      <c r="J1665" s="70"/>
      <c r="K1665" s="70">
        <f>TRUNC(TRUNC(G1665,8)*I1665,2)</f>
        <v>2.07</v>
      </c>
    </row>
    <row r="1666" ht="15" customHeight="1" spans="1:11">
      <c r="A1666" s="2"/>
      <c r="B1666" s="2"/>
      <c r="C1666" s="2"/>
      <c r="D1666" s="2"/>
      <c r="E1666" s="2"/>
      <c r="F1666" s="2"/>
      <c r="G1666" s="68" t="s">
        <v>2313</v>
      </c>
      <c r="H1666" s="68"/>
      <c r="I1666" s="68"/>
      <c r="J1666" s="68"/>
      <c r="K1666" s="71">
        <f>SUM(K1665:K1665)</f>
        <v>2.07</v>
      </c>
    </row>
    <row r="1667" ht="15" customHeight="1" spans="1:11">
      <c r="A1667" s="2"/>
      <c r="B1667" s="2"/>
      <c r="C1667" s="2"/>
      <c r="D1667" s="2"/>
      <c r="E1667" s="2"/>
      <c r="F1667" s="2"/>
      <c r="G1667" s="69" t="s">
        <v>2318</v>
      </c>
      <c r="H1667" s="69"/>
      <c r="I1667" s="69"/>
      <c r="J1667" s="69"/>
      <c r="K1667" s="72">
        <f>SUM(K1666)</f>
        <v>2.07</v>
      </c>
    </row>
    <row r="1668" ht="9.95" customHeight="1" spans="1:11">
      <c r="A1668" s="2"/>
      <c r="B1668" s="2"/>
      <c r="C1668" s="2"/>
      <c r="D1668" s="2"/>
      <c r="E1668" s="2"/>
      <c r="F1668" s="2"/>
      <c r="G1668" s="61"/>
      <c r="H1668" s="61"/>
      <c r="I1668" s="61"/>
      <c r="J1668" s="61"/>
      <c r="K1668" s="61"/>
    </row>
    <row r="1669" ht="20.1" customHeight="1" spans="1:11">
      <c r="A1669" s="62" t="s">
        <v>5148</v>
      </c>
      <c r="B1669" s="62"/>
      <c r="C1669" s="62"/>
      <c r="D1669" s="62"/>
      <c r="E1669" s="62"/>
      <c r="F1669" s="62"/>
      <c r="G1669" s="62"/>
      <c r="H1669" s="62"/>
      <c r="I1669" s="62"/>
      <c r="J1669" s="62"/>
      <c r="K1669" s="62"/>
    </row>
    <row r="1670" ht="15" customHeight="1" spans="1:11">
      <c r="A1670" s="63" t="s">
        <v>2310</v>
      </c>
      <c r="B1670" s="63"/>
      <c r="C1670" s="63"/>
      <c r="D1670" s="64" t="s">
        <v>4</v>
      </c>
      <c r="E1670" s="64"/>
      <c r="F1670" s="64" t="s">
        <v>2297</v>
      </c>
      <c r="G1670" s="64" t="s">
        <v>2298</v>
      </c>
      <c r="H1670" s="64"/>
      <c r="I1670" s="64" t="s">
        <v>2299</v>
      </c>
      <c r="J1670" s="64"/>
      <c r="K1670" s="64" t="s">
        <v>2300</v>
      </c>
    </row>
    <row r="1671" ht="15" customHeight="1" spans="1:11">
      <c r="A1671" s="65" t="s">
        <v>2311</v>
      </c>
      <c r="B1671" s="66" t="s">
        <v>2312</v>
      </c>
      <c r="C1671" s="66"/>
      <c r="D1671" s="65" t="s">
        <v>14</v>
      </c>
      <c r="E1671" s="65"/>
      <c r="F1671" s="65" t="s">
        <v>15</v>
      </c>
      <c r="G1671" s="67">
        <v>0.01271</v>
      </c>
      <c r="H1671" s="67"/>
      <c r="I1671" s="70">
        <v>21325.46</v>
      </c>
      <c r="J1671" s="70"/>
      <c r="K1671" s="70">
        <f>TRUNC(TRUNC(G1671,8)*I1671,2)</f>
        <v>271.04</v>
      </c>
    </row>
    <row r="1672" ht="15" customHeight="1" spans="1:11">
      <c r="A1672" s="2"/>
      <c r="B1672" s="2"/>
      <c r="C1672" s="2"/>
      <c r="D1672" s="2"/>
      <c r="E1672" s="2"/>
      <c r="F1672" s="2"/>
      <c r="G1672" s="68" t="s">
        <v>2313</v>
      </c>
      <c r="H1672" s="68"/>
      <c r="I1672" s="68"/>
      <c r="J1672" s="68"/>
      <c r="K1672" s="71">
        <f>SUM(K1671:K1671)</f>
        <v>271.04</v>
      </c>
    </row>
    <row r="1673" ht="15" customHeight="1" spans="1:11">
      <c r="A1673" s="2"/>
      <c r="B1673" s="2"/>
      <c r="C1673" s="2"/>
      <c r="D1673" s="2"/>
      <c r="E1673" s="2"/>
      <c r="F1673" s="2"/>
      <c r="G1673" s="69" t="s">
        <v>2318</v>
      </c>
      <c r="H1673" s="69"/>
      <c r="I1673" s="69"/>
      <c r="J1673" s="69"/>
      <c r="K1673" s="72">
        <f>SUM(K1672)</f>
        <v>271.04</v>
      </c>
    </row>
    <row r="1674" ht="9.95" customHeight="1" spans="1:11">
      <c r="A1674" s="2"/>
      <c r="B1674" s="2"/>
      <c r="C1674" s="2"/>
      <c r="D1674" s="2"/>
      <c r="E1674" s="2"/>
      <c r="F1674" s="2"/>
      <c r="G1674" s="61"/>
      <c r="H1674" s="61"/>
      <c r="I1674" s="61"/>
      <c r="J1674" s="61"/>
      <c r="K1674" s="61"/>
    </row>
    <row r="1675" ht="20.1" customHeight="1" spans="1:11">
      <c r="A1675" s="62" t="s">
        <v>5149</v>
      </c>
      <c r="B1675" s="62"/>
      <c r="C1675" s="62"/>
      <c r="D1675" s="62"/>
      <c r="E1675" s="62"/>
      <c r="F1675" s="62"/>
      <c r="G1675" s="62"/>
      <c r="H1675" s="62"/>
      <c r="I1675" s="62"/>
      <c r="J1675" s="62"/>
      <c r="K1675" s="62"/>
    </row>
    <row r="1676" ht="15" customHeight="1" spans="1:11">
      <c r="A1676" s="63" t="s">
        <v>2310</v>
      </c>
      <c r="B1676" s="63"/>
      <c r="C1676" s="63"/>
      <c r="D1676" s="64" t="s">
        <v>4</v>
      </c>
      <c r="E1676" s="64"/>
      <c r="F1676" s="64" t="s">
        <v>2297</v>
      </c>
      <c r="G1676" s="64" t="s">
        <v>2298</v>
      </c>
      <c r="H1676" s="64"/>
      <c r="I1676" s="64" t="s">
        <v>2299</v>
      </c>
      <c r="J1676" s="64"/>
      <c r="K1676" s="64" t="s">
        <v>2300</v>
      </c>
    </row>
    <row r="1677" ht="15" customHeight="1" spans="1:11">
      <c r="A1677" s="65" t="s">
        <v>5150</v>
      </c>
      <c r="B1677" s="66" t="s">
        <v>5151</v>
      </c>
      <c r="C1677" s="66"/>
      <c r="D1677" s="65" t="s">
        <v>14</v>
      </c>
      <c r="E1677" s="65"/>
      <c r="F1677" s="65" t="s">
        <v>2392</v>
      </c>
      <c r="G1677" s="67">
        <v>0.02442</v>
      </c>
      <c r="H1677" s="67"/>
      <c r="I1677" s="70">
        <v>24.32</v>
      </c>
      <c r="J1677" s="70"/>
      <c r="K1677" s="70">
        <f>TRUNC(TRUNC(G1677,8)*I1677,2)</f>
        <v>0.59</v>
      </c>
    </row>
    <row r="1678" ht="15" customHeight="1" spans="1:11">
      <c r="A1678" s="2"/>
      <c r="B1678" s="2"/>
      <c r="C1678" s="2"/>
      <c r="D1678" s="2"/>
      <c r="E1678" s="2"/>
      <c r="F1678" s="2"/>
      <c r="G1678" s="68" t="s">
        <v>2313</v>
      </c>
      <c r="H1678" s="68"/>
      <c r="I1678" s="68"/>
      <c r="J1678" s="68"/>
      <c r="K1678" s="71">
        <f>SUM(K1677:K1677)</f>
        <v>0.59</v>
      </c>
    </row>
    <row r="1679" ht="15" customHeight="1" spans="1:11">
      <c r="A1679" s="2"/>
      <c r="B1679" s="2"/>
      <c r="C1679" s="2"/>
      <c r="D1679" s="2"/>
      <c r="E1679" s="2"/>
      <c r="F1679" s="2"/>
      <c r="G1679" s="69" t="s">
        <v>2318</v>
      </c>
      <c r="H1679" s="69"/>
      <c r="I1679" s="69"/>
      <c r="J1679" s="69"/>
      <c r="K1679" s="72">
        <f>SUM(K1678)</f>
        <v>0.59</v>
      </c>
    </row>
    <row r="1680" ht="9.95" customHeight="1" spans="1:11">
      <c r="A1680" s="2"/>
      <c r="B1680" s="2"/>
      <c r="C1680" s="2"/>
      <c r="D1680" s="2"/>
      <c r="E1680" s="2"/>
      <c r="F1680" s="2"/>
      <c r="G1680" s="61"/>
      <c r="H1680" s="61"/>
      <c r="I1680" s="61"/>
      <c r="J1680" s="61"/>
      <c r="K1680" s="61"/>
    </row>
    <row r="1681" ht="20.1" customHeight="1" spans="1:11">
      <c r="A1681" s="62" t="s">
        <v>5152</v>
      </c>
      <c r="B1681" s="62"/>
      <c r="C1681" s="62"/>
      <c r="D1681" s="62"/>
      <c r="E1681" s="62"/>
      <c r="F1681" s="62"/>
      <c r="G1681" s="62"/>
      <c r="H1681" s="62"/>
      <c r="I1681" s="62"/>
      <c r="J1681" s="62"/>
      <c r="K1681" s="62"/>
    </row>
    <row r="1682" ht="15" customHeight="1" spans="1:11">
      <c r="A1682" s="63" t="s">
        <v>2310</v>
      </c>
      <c r="B1682" s="63"/>
      <c r="C1682" s="63"/>
      <c r="D1682" s="64" t="s">
        <v>4</v>
      </c>
      <c r="E1682" s="64"/>
      <c r="F1682" s="64" t="s">
        <v>2297</v>
      </c>
      <c r="G1682" s="64" t="s">
        <v>2298</v>
      </c>
      <c r="H1682" s="64"/>
      <c r="I1682" s="64" t="s">
        <v>2299</v>
      </c>
      <c r="J1682" s="64"/>
      <c r="K1682" s="64" t="s">
        <v>2300</v>
      </c>
    </row>
    <row r="1683" ht="15" customHeight="1" spans="1:11">
      <c r="A1683" s="65" t="s">
        <v>5153</v>
      </c>
      <c r="B1683" s="66" t="s">
        <v>5154</v>
      </c>
      <c r="C1683" s="66"/>
      <c r="D1683" s="65" t="s">
        <v>14</v>
      </c>
      <c r="E1683" s="65"/>
      <c r="F1683" s="65" t="s">
        <v>2392</v>
      </c>
      <c r="G1683" s="67">
        <v>0.00586</v>
      </c>
      <c r="H1683" s="67"/>
      <c r="I1683" s="70">
        <v>15.22</v>
      </c>
      <c r="J1683" s="70"/>
      <c r="K1683" s="70">
        <f>TRUNC(TRUNC(G1683,8)*I1683,2)</f>
        <v>0.08</v>
      </c>
    </row>
    <row r="1684" ht="15" customHeight="1" spans="1:11">
      <c r="A1684" s="2"/>
      <c r="B1684" s="2"/>
      <c r="C1684" s="2"/>
      <c r="D1684" s="2"/>
      <c r="E1684" s="2"/>
      <c r="F1684" s="2"/>
      <c r="G1684" s="68" t="s">
        <v>2313</v>
      </c>
      <c r="H1684" s="68"/>
      <c r="I1684" s="68"/>
      <c r="J1684" s="68"/>
      <c r="K1684" s="71">
        <f>SUM(K1683:K1683)</f>
        <v>0.08</v>
      </c>
    </row>
    <row r="1685" ht="15" customHeight="1" spans="1:11">
      <c r="A1685" s="2"/>
      <c r="B1685" s="2"/>
      <c r="C1685" s="2"/>
      <c r="D1685" s="2"/>
      <c r="E1685" s="2"/>
      <c r="F1685" s="2"/>
      <c r="G1685" s="69" t="s">
        <v>2318</v>
      </c>
      <c r="H1685" s="69"/>
      <c r="I1685" s="69"/>
      <c r="J1685" s="69"/>
      <c r="K1685" s="72">
        <f>SUM(K1684)</f>
        <v>0.08</v>
      </c>
    </row>
    <row r="1686" ht="9.95" customHeight="1" spans="1:11">
      <c r="A1686" s="2"/>
      <c r="B1686" s="2"/>
      <c r="C1686" s="2"/>
      <c r="D1686" s="2"/>
      <c r="E1686" s="2"/>
      <c r="F1686" s="2"/>
      <c r="G1686" s="61"/>
      <c r="H1686" s="61"/>
      <c r="I1686" s="61"/>
      <c r="J1686" s="61"/>
      <c r="K1686" s="61"/>
    </row>
    <row r="1687" ht="20.1" customHeight="1" spans="1:11">
      <c r="A1687" s="62" t="s">
        <v>5155</v>
      </c>
      <c r="B1687" s="62"/>
      <c r="C1687" s="62"/>
      <c r="D1687" s="62"/>
      <c r="E1687" s="62"/>
      <c r="F1687" s="62"/>
      <c r="G1687" s="62"/>
      <c r="H1687" s="62"/>
      <c r="I1687" s="62"/>
      <c r="J1687" s="62"/>
      <c r="K1687" s="62"/>
    </row>
    <row r="1688" ht="15" customHeight="1" spans="1:11">
      <c r="A1688" s="63" t="s">
        <v>2310</v>
      </c>
      <c r="B1688" s="63"/>
      <c r="C1688" s="63"/>
      <c r="D1688" s="64" t="s">
        <v>4</v>
      </c>
      <c r="E1688" s="64"/>
      <c r="F1688" s="64" t="s">
        <v>2297</v>
      </c>
      <c r="G1688" s="64" t="s">
        <v>2298</v>
      </c>
      <c r="H1688" s="64"/>
      <c r="I1688" s="64" t="s">
        <v>2299</v>
      </c>
      <c r="J1688" s="64"/>
      <c r="K1688" s="64" t="s">
        <v>2300</v>
      </c>
    </row>
    <row r="1689" ht="15" customHeight="1" spans="1:11">
      <c r="A1689" s="65" t="s">
        <v>5156</v>
      </c>
      <c r="B1689" s="66" t="s">
        <v>5157</v>
      </c>
      <c r="C1689" s="66"/>
      <c r="D1689" s="65" t="s">
        <v>14</v>
      </c>
      <c r="E1689" s="65"/>
      <c r="F1689" s="65" t="s">
        <v>2392</v>
      </c>
      <c r="G1689" s="67">
        <v>0.01699</v>
      </c>
      <c r="H1689" s="67"/>
      <c r="I1689" s="70">
        <v>22.92</v>
      </c>
      <c r="J1689" s="70"/>
      <c r="K1689" s="70">
        <f>TRUNC(TRUNC(G1689,8)*I1689,2)</f>
        <v>0.38</v>
      </c>
    </row>
    <row r="1690" ht="15" customHeight="1" spans="1:11">
      <c r="A1690" s="2"/>
      <c r="B1690" s="2"/>
      <c r="C1690" s="2"/>
      <c r="D1690" s="2"/>
      <c r="E1690" s="2"/>
      <c r="F1690" s="2"/>
      <c r="G1690" s="68" t="s">
        <v>2313</v>
      </c>
      <c r="H1690" s="68"/>
      <c r="I1690" s="68"/>
      <c r="J1690" s="68"/>
      <c r="K1690" s="71">
        <f>SUM(K1689:K1689)</f>
        <v>0.38</v>
      </c>
    </row>
    <row r="1691" ht="15" customHeight="1" spans="1:11">
      <c r="A1691" s="2"/>
      <c r="B1691" s="2"/>
      <c r="C1691" s="2"/>
      <c r="D1691" s="2"/>
      <c r="E1691" s="2"/>
      <c r="F1691" s="2"/>
      <c r="G1691" s="69" t="s">
        <v>2318</v>
      </c>
      <c r="H1691" s="69"/>
      <c r="I1691" s="69"/>
      <c r="J1691" s="69"/>
      <c r="K1691" s="72">
        <f>SUM(K1690)</f>
        <v>0.38</v>
      </c>
    </row>
    <row r="1692" ht="9.95" customHeight="1" spans="1:11">
      <c r="A1692" s="2"/>
      <c r="B1692" s="2"/>
      <c r="C1692" s="2"/>
      <c r="D1692" s="2"/>
      <c r="E1692" s="2"/>
      <c r="F1692" s="2"/>
      <c r="G1692" s="61"/>
      <c r="H1692" s="61"/>
      <c r="I1692" s="61"/>
      <c r="J1692" s="61"/>
      <c r="K1692" s="61"/>
    </row>
    <row r="1693" ht="20.1" customHeight="1" spans="1:11">
      <c r="A1693" s="62" t="s">
        <v>5158</v>
      </c>
      <c r="B1693" s="62"/>
      <c r="C1693" s="62"/>
      <c r="D1693" s="62"/>
      <c r="E1693" s="62"/>
      <c r="F1693" s="62"/>
      <c r="G1693" s="62"/>
      <c r="H1693" s="62"/>
      <c r="I1693" s="62"/>
      <c r="J1693" s="62"/>
      <c r="K1693" s="62"/>
    </row>
    <row r="1694" ht="15" customHeight="1" spans="1:11">
      <c r="A1694" s="63" t="s">
        <v>2310</v>
      </c>
      <c r="B1694" s="63"/>
      <c r="C1694" s="63"/>
      <c r="D1694" s="64" t="s">
        <v>4</v>
      </c>
      <c r="E1694" s="64"/>
      <c r="F1694" s="64" t="s">
        <v>2297</v>
      </c>
      <c r="G1694" s="64" t="s">
        <v>2298</v>
      </c>
      <c r="H1694" s="64"/>
      <c r="I1694" s="64" t="s">
        <v>2299</v>
      </c>
      <c r="J1694" s="64"/>
      <c r="K1694" s="64" t="s">
        <v>2300</v>
      </c>
    </row>
    <row r="1695" ht="15" customHeight="1" spans="1:11">
      <c r="A1695" s="65" t="s">
        <v>5159</v>
      </c>
      <c r="B1695" s="66" t="s">
        <v>5160</v>
      </c>
      <c r="C1695" s="66"/>
      <c r="D1695" s="65" t="s">
        <v>14</v>
      </c>
      <c r="E1695" s="65"/>
      <c r="F1695" s="65" t="s">
        <v>2392</v>
      </c>
      <c r="G1695" s="67">
        <v>0.03184</v>
      </c>
      <c r="H1695" s="67"/>
      <c r="I1695" s="70">
        <v>20.97</v>
      </c>
      <c r="J1695" s="70"/>
      <c r="K1695" s="70">
        <f>TRUNC(TRUNC(G1695,8)*I1695,2)</f>
        <v>0.66</v>
      </c>
    </row>
    <row r="1696" ht="15" customHeight="1" spans="1:11">
      <c r="A1696" s="2"/>
      <c r="B1696" s="2"/>
      <c r="C1696" s="2"/>
      <c r="D1696" s="2"/>
      <c r="E1696" s="2"/>
      <c r="F1696" s="2"/>
      <c r="G1696" s="68" t="s">
        <v>2313</v>
      </c>
      <c r="H1696" s="68"/>
      <c r="I1696" s="68"/>
      <c r="J1696" s="68"/>
      <c r="K1696" s="71">
        <f>SUM(K1695:K1695)</f>
        <v>0.66</v>
      </c>
    </row>
    <row r="1697" ht="15" customHeight="1" spans="1:11">
      <c r="A1697" s="2"/>
      <c r="B1697" s="2"/>
      <c r="C1697" s="2"/>
      <c r="D1697" s="2"/>
      <c r="E1697" s="2"/>
      <c r="F1697" s="2"/>
      <c r="G1697" s="69" t="s">
        <v>2318</v>
      </c>
      <c r="H1697" s="69"/>
      <c r="I1697" s="69"/>
      <c r="J1697" s="69"/>
      <c r="K1697" s="72">
        <f>SUM(K1696)</f>
        <v>0.66</v>
      </c>
    </row>
    <row r="1698" ht="9.95" customHeight="1" spans="1:11">
      <c r="A1698" s="2"/>
      <c r="B1698" s="2"/>
      <c r="C1698" s="2"/>
      <c r="D1698" s="2"/>
      <c r="E1698" s="2"/>
      <c r="F1698" s="2"/>
      <c r="G1698" s="61"/>
      <c r="H1698" s="61"/>
      <c r="I1698" s="61"/>
      <c r="J1698" s="61"/>
      <c r="K1698" s="61"/>
    </row>
    <row r="1699" ht="20.1" customHeight="1" spans="1:11">
      <c r="A1699" s="62" t="s">
        <v>5161</v>
      </c>
      <c r="B1699" s="62"/>
      <c r="C1699" s="62"/>
      <c r="D1699" s="62"/>
      <c r="E1699" s="62"/>
      <c r="F1699" s="62"/>
      <c r="G1699" s="62"/>
      <c r="H1699" s="62"/>
      <c r="I1699" s="62"/>
      <c r="J1699" s="62"/>
      <c r="K1699" s="62"/>
    </row>
    <row r="1700" ht="15" customHeight="1" spans="1:11">
      <c r="A1700" s="63" t="s">
        <v>2310</v>
      </c>
      <c r="B1700" s="63"/>
      <c r="C1700" s="63"/>
      <c r="D1700" s="64" t="s">
        <v>4</v>
      </c>
      <c r="E1700" s="64"/>
      <c r="F1700" s="64" t="s">
        <v>2297</v>
      </c>
      <c r="G1700" s="64" t="s">
        <v>2298</v>
      </c>
      <c r="H1700" s="64"/>
      <c r="I1700" s="64" t="s">
        <v>2299</v>
      </c>
      <c r="J1700" s="64"/>
      <c r="K1700" s="64" t="s">
        <v>2300</v>
      </c>
    </row>
    <row r="1701" ht="15" customHeight="1" spans="1:11">
      <c r="A1701" s="65" t="s">
        <v>5162</v>
      </c>
      <c r="B1701" s="66" t="s">
        <v>5163</v>
      </c>
      <c r="C1701" s="66"/>
      <c r="D1701" s="65" t="s">
        <v>14</v>
      </c>
      <c r="E1701" s="65"/>
      <c r="F1701" s="65" t="s">
        <v>2392</v>
      </c>
      <c r="G1701" s="67">
        <v>0.03555</v>
      </c>
      <c r="H1701" s="67"/>
      <c r="I1701" s="70">
        <v>19.41</v>
      </c>
      <c r="J1701" s="70"/>
      <c r="K1701" s="70">
        <f>TRUNC(TRUNC(G1701,8)*I1701,2)</f>
        <v>0.69</v>
      </c>
    </row>
    <row r="1702" ht="15" customHeight="1" spans="1:11">
      <c r="A1702" s="2"/>
      <c r="B1702" s="2"/>
      <c r="C1702" s="2"/>
      <c r="D1702" s="2"/>
      <c r="E1702" s="2"/>
      <c r="F1702" s="2"/>
      <c r="G1702" s="68" t="s">
        <v>2313</v>
      </c>
      <c r="H1702" s="68"/>
      <c r="I1702" s="68"/>
      <c r="J1702" s="68"/>
      <c r="K1702" s="71">
        <f>SUM(K1701:K1701)</f>
        <v>0.69</v>
      </c>
    </row>
    <row r="1703" ht="15" customHeight="1" spans="1:11">
      <c r="A1703" s="2"/>
      <c r="B1703" s="2"/>
      <c r="C1703" s="2"/>
      <c r="D1703" s="2"/>
      <c r="E1703" s="2"/>
      <c r="F1703" s="2"/>
      <c r="G1703" s="69" t="s">
        <v>2318</v>
      </c>
      <c r="H1703" s="69"/>
      <c r="I1703" s="69"/>
      <c r="J1703" s="69"/>
      <c r="K1703" s="72">
        <f>SUM(K1702)</f>
        <v>0.69</v>
      </c>
    </row>
    <row r="1704" ht="9.95" customHeight="1" spans="1:11">
      <c r="A1704" s="2"/>
      <c r="B1704" s="2"/>
      <c r="C1704" s="2"/>
      <c r="D1704" s="2"/>
      <c r="E1704" s="2"/>
      <c r="F1704" s="2"/>
      <c r="G1704" s="61"/>
      <c r="H1704" s="61"/>
      <c r="I1704" s="61"/>
      <c r="J1704" s="61"/>
      <c r="K1704" s="61"/>
    </row>
    <row r="1705" ht="20.1" customHeight="1" spans="1:11">
      <c r="A1705" s="62" t="s">
        <v>5164</v>
      </c>
      <c r="B1705" s="62"/>
      <c r="C1705" s="62"/>
      <c r="D1705" s="62"/>
      <c r="E1705" s="62"/>
      <c r="F1705" s="62"/>
      <c r="G1705" s="62"/>
      <c r="H1705" s="62"/>
      <c r="I1705" s="62"/>
      <c r="J1705" s="62"/>
      <c r="K1705" s="62"/>
    </row>
    <row r="1706" ht="15" customHeight="1" spans="1:11">
      <c r="A1706" s="63" t="s">
        <v>2310</v>
      </c>
      <c r="B1706" s="63"/>
      <c r="C1706" s="63"/>
      <c r="D1706" s="64" t="s">
        <v>4</v>
      </c>
      <c r="E1706" s="64"/>
      <c r="F1706" s="64" t="s">
        <v>2297</v>
      </c>
      <c r="G1706" s="64" t="s">
        <v>2298</v>
      </c>
      <c r="H1706" s="64"/>
      <c r="I1706" s="64" t="s">
        <v>2299</v>
      </c>
      <c r="J1706" s="64"/>
      <c r="K1706" s="64" t="s">
        <v>2300</v>
      </c>
    </row>
    <row r="1707" ht="15" customHeight="1" spans="1:11">
      <c r="A1707" s="65" t="s">
        <v>5165</v>
      </c>
      <c r="B1707" s="66" t="s">
        <v>5166</v>
      </c>
      <c r="C1707" s="66"/>
      <c r="D1707" s="65" t="s">
        <v>14</v>
      </c>
      <c r="E1707" s="65"/>
      <c r="F1707" s="65" t="s">
        <v>2392</v>
      </c>
      <c r="G1707" s="67">
        <v>0.01328</v>
      </c>
      <c r="H1707" s="67"/>
      <c r="I1707" s="70">
        <v>25.93</v>
      </c>
      <c r="J1707" s="70"/>
      <c r="K1707" s="70">
        <f>TRUNC(TRUNC(G1707,8)*I1707,2)</f>
        <v>0.34</v>
      </c>
    </row>
    <row r="1708" ht="15" customHeight="1" spans="1:11">
      <c r="A1708" s="2"/>
      <c r="B1708" s="2"/>
      <c r="C1708" s="2"/>
      <c r="D1708" s="2"/>
      <c r="E1708" s="2"/>
      <c r="F1708" s="2"/>
      <c r="G1708" s="68" t="s">
        <v>2313</v>
      </c>
      <c r="H1708" s="68"/>
      <c r="I1708" s="68"/>
      <c r="J1708" s="68"/>
      <c r="K1708" s="71">
        <f>SUM(K1707:K1707)</f>
        <v>0.34</v>
      </c>
    </row>
    <row r="1709" ht="15" customHeight="1" spans="1:11">
      <c r="A1709" s="2"/>
      <c r="B1709" s="2"/>
      <c r="C1709" s="2"/>
      <c r="D1709" s="2"/>
      <c r="E1709" s="2"/>
      <c r="F1709" s="2"/>
      <c r="G1709" s="69" t="s">
        <v>2318</v>
      </c>
      <c r="H1709" s="69"/>
      <c r="I1709" s="69"/>
      <c r="J1709" s="69"/>
      <c r="K1709" s="72">
        <f>SUM(K1708)</f>
        <v>0.34</v>
      </c>
    </row>
    <row r="1710" ht="9.95" customHeight="1" spans="1:11">
      <c r="A1710" s="2"/>
      <c r="B1710" s="2"/>
      <c r="C1710" s="2"/>
      <c r="D1710" s="2"/>
      <c r="E1710" s="2"/>
      <c r="F1710" s="2"/>
      <c r="G1710" s="61"/>
      <c r="H1710" s="61"/>
      <c r="I1710" s="61"/>
      <c r="J1710" s="61"/>
      <c r="K1710" s="61"/>
    </row>
    <row r="1711" ht="20.1" customHeight="1" spans="1:11">
      <c r="A1711" s="62" t="s">
        <v>5167</v>
      </c>
      <c r="B1711" s="62"/>
      <c r="C1711" s="62"/>
      <c r="D1711" s="62"/>
      <c r="E1711" s="62"/>
      <c r="F1711" s="62"/>
      <c r="G1711" s="62"/>
      <c r="H1711" s="62"/>
      <c r="I1711" s="62"/>
      <c r="J1711" s="62"/>
      <c r="K1711" s="62"/>
    </row>
    <row r="1712" ht="15" customHeight="1" spans="1:11">
      <c r="A1712" s="63" t="s">
        <v>2310</v>
      </c>
      <c r="B1712" s="63"/>
      <c r="C1712" s="63"/>
      <c r="D1712" s="64" t="s">
        <v>4</v>
      </c>
      <c r="E1712" s="64"/>
      <c r="F1712" s="64" t="s">
        <v>2297</v>
      </c>
      <c r="G1712" s="64" t="s">
        <v>2298</v>
      </c>
      <c r="H1712" s="64"/>
      <c r="I1712" s="64" t="s">
        <v>2299</v>
      </c>
      <c r="J1712" s="64"/>
      <c r="K1712" s="64" t="s">
        <v>2300</v>
      </c>
    </row>
    <row r="1713" ht="15" customHeight="1" spans="1:11">
      <c r="A1713" s="65" t="s">
        <v>5168</v>
      </c>
      <c r="B1713" s="66" t="s">
        <v>5169</v>
      </c>
      <c r="C1713" s="66"/>
      <c r="D1713" s="65" t="s">
        <v>14</v>
      </c>
      <c r="E1713" s="65"/>
      <c r="F1713" s="65" t="s">
        <v>2392</v>
      </c>
      <c r="G1713" s="67">
        <v>0.03555</v>
      </c>
      <c r="H1713" s="67"/>
      <c r="I1713" s="70">
        <v>41.03</v>
      </c>
      <c r="J1713" s="70"/>
      <c r="K1713" s="70">
        <f>TRUNC(TRUNC(G1713,8)*I1713,2)</f>
        <v>1.45</v>
      </c>
    </row>
    <row r="1714" ht="15" customHeight="1" spans="1:11">
      <c r="A1714" s="2"/>
      <c r="B1714" s="2"/>
      <c r="C1714" s="2"/>
      <c r="D1714" s="2"/>
      <c r="E1714" s="2"/>
      <c r="F1714" s="2"/>
      <c r="G1714" s="68" t="s">
        <v>2313</v>
      </c>
      <c r="H1714" s="68"/>
      <c r="I1714" s="68"/>
      <c r="J1714" s="68"/>
      <c r="K1714" s="71">
        <f>SUM(K1713:K1713)</f>
        <v>1.45</v>
      </c>
    </row>
    <row r="1715" ht="15" customHeight="1" spans="1:11">
      <c r="A1715" s="2"/>
      <c r="B1715" s="2"/>
      <c r="C1715" s="2"/>
      <c r="D1715" s="2"/>
      <c r="E1715" s="2"/>
      <c r="F1715" s="2"/>
      <c r="G1715" s="69" t="s">
        <v>2318</v>
      </c>
      <c r="H1715" s="69"/>
      <c r="I1715" s="69"/>
      <c r="J1715" s="69"/>
      <c r="K1715" s="72">
        <f>SUM(K1714)</f>
        <v>1.45</v>
      </c>
    </row>
    <row r="1716" ht="9.95" customHeight="1" spans="1:11">
      <c r="A1716" s="2"/>
      <c r="B1716" s="2"/>
      <c r="C1716" s="2"/>
      <c r="D1716" s="2"/>
      <c r="E1716" s="2"/>
      <c r="F1716" s="2"/>
      <c r="G1716" s="61"/>
      <c r="H1716" s="61"/>
      <c r="I1716" s="61"/>
      <c r="J1716" s="61"/>
      <c r="K1716" s="61"/>
    </row>
    <row r="1717" ht="20.1" customHeight="1" spans="1:11">
      <c r="A1717" s="62" t="s">
        <v>5170</v>
      </c>
      <c r="B1717" s="62"/>
      <c r="C1717" s="62"/>
      <c r="D1717" s="62"/>
      <c r="E1717" s="62"/>
      <c r="F1717" s="62"/>
      <c r="G1717" s="62"/>
      <c r="H1717" s="62"/>
      <c r="I1717" s="62"/>
      <c r="J1717" s="62"/>
      <c r="K1717" s="62"/>
    </row>
    <row r="1718" ht="15" customHeight="1" spans="1:11">
      <c r="A1718" s="63" t="s">
        <v>2310</v>
      </c>
      <c r="B1718" s="63"/>
      <c r="C1718" s="63"/>
      <c r="D1718" s="64" t="s">
        <v>4</v>
      </c>
      <c r="E1718" s="64"/>
      <c r="F1718" s="64" t="s">
        <v>2297</v>
      </c>
      <c r="G1718" s="64" t="s">
        <v>2298</v>
      </c>
      <c r="H1718" s="64"/>
      <c r="I1718" s="64" t="s">
        <v>2299</v>
      </c>
      <c r="J1718" s="64"/>
      <c r="K1718" s="64" t="s">
        <v>2300</v>
      </c>
    </row>
    <row r="1719" ht="15" customHeight="1" spans="1:11">
      <c r="A1719" s="65" t="s">
        <v>5171</v>
      </c>
      <c r="B1719" s="66" t="s">
        <v>5172</v>
      </c>
      <c r="C1719" s="66"/>
      <c r="D1719" s="65" t="s">
        <v>14</v>
      </c>
      <c r="E1719" s="65"/>
      <c r="F1719" s="65" t="s">
        <v>2392</v>
      </c>
      <c r="G1719" s="67">
        <v>0.00586</v>
      </c>
      <c r="H1719" s="67"/>
      <c r="I1719" s="70">
        <v>27.51</v>
      </c>
      <c r="J1719" s="70"/>
      <c r="K1719" s="70">
        <f>TRUNC(TRUNC(G1719,8)*I1719,2)</f>
        <v>0.16</v>
      </c>
    </row>
    <row r="1720" ht="15" customHeight="1" spans="1:11">
      <c r="A1720" s="2"/>
      <c r="B1720" s="2"/>
      <c r="C1720" s="2"/>
      <c r="D1720" s="2"/>
      <c r="E1720" s="2"/>
      <c r="F1720" s="2"/>
      <c r="G1720" s="68" t="s">
        <v>2313</v>
      </c>
      <c r="H1720" s="68"/>
      <c r="I1720" s="68"/>
      <c r="J1720" s="68"/>
      <c r="K1720" s="71">
        <f>SUM(K1719:K1719)</f>
        <v>0.16</v>
      </c>
    </row>
    <row r="1721" ht="15" customHeight="1" spans="1:11">
      <c r="A1721" s="2"/>
      <c r="B1721" s="2"/>
      <c r="C1721" s="2"/>
      <c r="D1721" s="2"/>
      <c r="E1721" s="2"/>
      <c r="F1721" s="2"/>
      <c r="G1721" s="69" t="s">
        <v>2318</v>
      </c>
      <c r="H1721" s="69"/>
      <c r="I1721" s="69"/>
      <c r="J1721" s="69"/>
      <c r="K1721" s="72">
        <f>SUM(K1720)</f>
        <v>0.16</v>
      </c>
    </row>
    <row r="1722" ht="9.95" customHeight="1" spans="1:11">
      <c r="A1722" s="2"/>
      <c r="B1722" s="2"/>
      <c r="C1722" s="2"/>
      <c r="D1722" s="2"/>
      <c r="E1722" s="2"/>
      <c r="F1722" s="2"/>
      <c r="G1722" s="61"/>
      <c r="H1722" s="61"/>
      <c r="I1722" s="61"/>
      <c r="J1722" s="61"/>
      <c r="K1722" s="61"/>
    </row>
    <row r="1723" ht="20.1" customHeight="1" spans="1:11">
      <c r="A1723" s="62" t="s">
        <v>5173</v>
      </c>
      <c r="B1723" s="62"/>
      <c r="C1723" s="62"/>
      <c r="D1723" s="62"/>
      <c r="E1723" s="62"/>
      <c r="F1723" s="62"/>
      <c r="G1723" s="62"/>
      <c r="H1723" s="62"/>
      <c r="I1723" s="62"/>
      <c r="J1723" s="62"/>
      <c r="K1723" s="62"/>
    </row>
    <row r="1724" ht="15" customHeight="1" spans="1:11">
      <c r="A1724" s="63" t="s">
        <v>2310</v>
      </c>
      <c r="B1724" s="63"/>
      <c r="C1724" s="63"/>
      <c r="D1724" s="64" t="s">
        <v>4</v>
      </c>
      <c r="E1724" s="64"/>
      <c r="F1724" s="64" t="s">
        <v>2297</v>
      </c>
      <c r="G1724" s="64" t="s">
        <v>2298</v>
      </c>
      <c r="H1724" s="64"/>
      <c r="I1724" s="64" t="s">
        <v>2299</v>
      </c>
      <c r="J1724" s="64"/>
      <c r="K1724" s="64" t="s">
        <v>2300</v>
      </c>
    </row>
    <row r="1725" ht="15" customHeight="1" spans="1:11">
      <c r="A1725" s="65" t="s">
        <v>5174</v>
      </c>
      <c r="B1725" s="66" t="s">
        <v>5175</v>
      </c>
      <c r="C1725" s="66"/>
      <c r="D1725" s="65" t="s">
        <v>14</v>
      </c>
      <c r="E1725" s="65"/>
      <c r="F1725" s="65" t="s">
        <v>2392</v>
      </c>
      <c r="G1725" s="67">
        <v>0.00586</v>
      </c>
      <c r="H1725" s="67"/>
      <c r="I1725" s="70">
        <v>26.49</v>
      </c>
      <c r="J1725" s="70"/>
      <c r="K1725" s="70">
        <f>TRUNC(TRUNC(G1725,8)*I1725,2)</f>
        <v>0.15</v>
      </c>
    </row>
    <row r="1726" ht="15" customHeight="1" spans="1:11">
      <c r="A1726" s="2"/>
      <c r="B1726" s="2"/>
      <c r="C1726" s="2"/>
      <c r="D1726" s="2"/>
      <c r="E1726" s="2"/>
      <c r="F1726" s="2"/>
      <c r="G1726" s="68" t="s">
        <v>2313</v>
      </c>
      <c r="H1726" s="68"/>
      <c r="I1726" s="68"/>
      <c r="J1726" s="68"/>
      <c r="K1726" s="71">
        <f>SUM(K1725:K1725)</f>
        <v>0.15</v>
      </c>
    </row>
    <row r="1727" ht="15" customHeight="1" spans="1:11">
      <c r="A1727" s="2"/>
      <c r="B1727" s="2"/>
      <c r="C1727" s="2"/>
      <c r="D1727" s="2"/>
      <c r="E1727" s="2"/>
      <c r="F1727" s="2"/>
      <c r="G1727" s="69" t="s">
        <v>2318</v>
      </c>
      <c r="H1727" s="69"/>
      <c r="I1727" s="69"/>
      <c r="J1727" s="69"/>
      <c r="K1727" s="72">
        <f>SUM(K1726)</f>
        <v>0.15</v>
      </c>
    </row>
    <row r="1728" ht="9.95" customHeight="1" spans="1:11">
      <c r="A1728" s="2"/>
      <c r="B1728" s="2"/>
      <c r="C1728" s="2"/>
      <c r="D1728" s="2"/>
      <c r="E1728" s="2"/>
      <c r="F1728" s="2"/>
      <c r="G1728" s="61"/>
      <c r="H1728" s="61"/>
      <c r="I1728" s="61"/>
      <c r="J1728" s="61"/>
      <c r="K1728" s="61"/>
    </row>
    <row r="1729" ht="20.1" customHeight="1" spans="1:11">
      <c r="A1729" s="62" t="s">
        <v>5176</v>
      </c>
      <c r="B1729" s="62"/>
      <c r="C1729" s="62"/>
      <c r="D1729" s="62"/>
      <c r="E1729" s="62"/>
      <c r="F1729" s="62"/>
      <c r="G1729" s="62"/>
      <c r="H1729" s="62"/>
      <c r="I1729" s="62"/>
      <c r="J1729" s="62"/>
      <c r="K1729" s="62"/>
    </row>
    <row r="1730" ht="15" customHeight="1" spans="1:11">
      <c r="A1730" s="63" t="s">
        <v>2310</v>
      </c>
      <c r="B1730" s="63"/>
      <c r="C1730" s="63"/>
      <c r="D1730" s="64" t="s">
        <v>4</v>
      </c>
      <c r="E1730" s="64"/>
      <c r="F1730" s="64" t="s">
        <v>2297</v>
      </c>
      <c r="G1730" s="64" t="s">
        <v>2298</v>
      </c>
      <c r="H1730" s="64"/>
      <c r="I1730" s="64" t="s">
        <v>2299</v>
      </c>
      <c r="J1730" s="64"/>
      <c r="K1730" s="64" t="s">
        <v>2300</v>
      </c>
    </row>
    <row r="1731" ht="21" customHeight="1" spans="1:11">
      <c r="A1731" s="65" t="s">
        <v>5177</v>
      </c>
      <c r="B1731" s="66" t="s">
        <v>5178</v>
      </c>
      <c r="C1731" s="66"/>
      <c r="D1731" s="65" t="s">
        <v>14</v>
      </c>
      <c r="E1731" s="65"/>
      <c r="F1731" s="65" t="s">
        <v>2392</v>
      </c>
      <c r="G1731" s="67">
        <v>0.01885</v>
      </c>
      <c r="H1731" s="67"/>
      <c r="I1731" s="70">
        <v>29.7</v>
      </c>
      <c r="J1731" s="70"/>
      <c r="K1731" s="70">
        <f>TRUNC(TRUNC(G1731,8)*I1731,2)</f>
        <v>0.55</v>
      </c>
    </row>
    <row r="1732" ht="15" customHeight="1" spans="1:11">
      <c r="A1732" s="2"/>
      <c r="B1732" s="2"/>
      <c r="C1732" s="2"/>
      <c r="D1732" s="2"/>
      <c r="E1732" s="2"/>
      <c r="F1732" s="2"/>
      <c r="G1732" s="68" t="s">
        <v>2313</v>
      </c>
      <c r="H1732" s="68"/>
      <c r="I1732" s="68"/>
      <c r="J1732" s="68"/>
      <c r="K1732" s="71">
        <f>SUM(K1731:K1731)</f>
        <v>0.55</v>
      </c>
    </row>
    <row r="1733" ht="15" customHeight="1" spans="1:11">
      <c r="A1733" s="2"/>
      <c r="B1733" s="2"/>
      <c r="C1733" s="2"/>
      <c r="D1733" s="2"/>
      <c r="E1733" s="2"/>
      <c r="F1733" s="2"/>
      <c r="G1733" s="69" t="s">
        <v>2318</v>
      </c>
      <c r="H1733" s="69"/>
      <c r="I1733" s="69"/>
      <c r="J1733" s="69"/>
      <c r="K1733" s="72">
        <f>SUM(K1732)</f>
        <v>0.55</v>
      </c>
    </row>
    <row r="1734" ht="9.95" customHeight="1" spans="1:11">
      <c r="A1734" s="2"/>
      <c r="B1734" s="2"/>
      <c r="C1734" s="2"/>
      <c r="D1734" s="2"/>
      <c r="E1734" s="2"/>
      <c r="F1734" s="2"/>
      <c r="G1734" s="61"/>
      <c r="H1734" s="61"/>
      <c r="I1734" s="61"/>
      <c r="J1734" s="61"/>
      <c r="K1734" s="61"/>
    </row>
    <row r="1735" ht="20.1" customHeight="1" spans="1:11">
      <c r="A1735" s="62" t="s">
        <v>5179</v>
      </c>
      <c r="B1735" s="62"/>
      <c r="C1735" s="62"/>
      <c r="D1735" s="62"/>
      <c r="E1735" s="62"/>
      <c r="F1735" s="62"/>
      <c r="G1735" s="62"/>
      <c r="H1735" s="62"/>
      <c r="I1735" s="62"/>
      <c r="J1735" s="62"/>
      <c r="K1735" s="62"/>
    </row>
    <row r="1736" ht="15" customHeight="1" spans="1:11">
      <c r="A1736" s="63" t="s">
        <v>2310</v>
      </c>
      <c r="B1736" s="63"/>
      <c r="C1736" s="63"/>
      <c r="D1736" s="64" t="s">
        <v>4</v>
      </c>
      <c r="E1736" s="64"/>
      <c r="F1736" s="64" t="s">
        <v>2297</v>
      </c>
      <c r="G1736" s="64" t="s">
        <v>2298</v>
      </c>
      <c r="H1736" s="64"/>
      <c r="I1736" s="64" t="s">
        <v>2299</v>
      </c>
      <c r="J1736" s="64"/>
      <c r="K1736" s="64" t="s">
        <v>2300</v>
      </c>
    </row>
    <row r="1737" ht="21" customHeight="1" spans="1:11">
      <c r="A1737" s="65" t="s">
        <v>5180</v>
      </c>
      <c r="B1737" s="66" t="s">
        <v>5181</v>
      </c>
      <c r="C1737" s="66"/>
      <c r="D1737" s="65" t="s">
        <v>14</v>
      </c>
      <c r="E1737" s="65"/>
      <c r="F1737" s="65" t="s">
        <v>2392</v>
      </c>
      <c r="G1737" s="67">
        <v>0.00957</v>
      </c>
      <c r="H1737" s="67"/>
      <c r="I1737" s="70">
        <v>31.08</v>
      </c>
      <c r="J1737" s="70"/>
      <c r="K1737" s="70">
        <f>TRUNC(TRUNC(G1737,8)*I1737,2)</f>
        <v>0.29</v>
      </c>
    </row>
    <row r="1738" ht="15" customHeight="1" spans="1:11">
      <c r="A1738" s="2"/>
      <c r="B1738" s="2"/>
      <c r="C1738" s="2"/>
      <c r="D1738" s="2"/>
      <c r="E1738" s="2"/>
      <c r="F1738" s="2"/>
      <c r="G1738" s="68" t="s">
        <v>2313</v>
      </c>
      <c r="H1738" s="68"/>
      <c r="I1738" s="68"/>
      <c r="J1738" s="68"/>
      <c r="K1738" s="71">
        <f>SUM(K1737:K1737)</f>
        <v>0.29</v>
      </c>
    </row>
    <row r="1739" ht="15" customHeight="1" spans="1:11">
      <c r="A1739" s="2"/>
      <c r="B1739" s="2"/>
      <c r="C1739" s="2"/>
      <c r="D1739" s="2"/>
      <c r="E1739" s="2"/>
      <c r="F1739" s="2"/>
      <c r="G1739" s="69" t="s">
        <v>2318</v>
      </c>
      <c r="H1739" s="69"/>
      <c r="I1739" s="69"/>
      <c r="J1739" s="69"/>
      <c r="K1739" s="72">
        <f>SUM(K1738)</f>
        <v>0.29</v>
      </c>
    </row>
    <row r="1740" ht="9.95" customHeight="1" spans="1:11">
      <c r="A1740" s="2"/>
      <c r="B1740" s="2"/>
      <c r="C1740" s="2"/>
      <c r="D1740" s="2"/>
      <c r="E1740" s="2"/>
      <c r="F1740" s="2"/>
      <c r="G1740" s="61"/>
      <c r="H1740" s="61"/>
      <c r="I1740" s="61"/>
      <c r="J1740" s="61"/>
      <c r="K1740" s="61"/>
    </row>
    <row r="1741" ht="20.1" customHeight="1" spans="1:11">
      <c r="A1741" s="62" t="s">
        <v>5182</v>
      </c>
      <c r="B1741" s="62"/>
      <c r="C1741" s="62"/>
      <c r="D1741" s="62"/>
      <c r="E1741" s="62"/>
      <c r="F1741" s="62"/>
      <c r="G1741" s="62"/>
      <c r="H1741" s="62"/>
      <c r="I1741" s="62"/>
      <c r="J1741" s="62"/>
      <c r="K1741" s="62"/>
    </row>
    <row r="1742" ht="15" customHeight="1" spans="1:11">
      <c r="A1742" s="63" t="s">
        <v>2310</v>
      </c>
      <c r="B1742" s="63"/>
      <c r="C1742" s="63"/>
      <c r="D1742" s="64" t="s">
        <v>4</v>
      </c>
      <c r="E1742" s="64"/>
      <c r="F1742" s="64" t="s">
        <v>2297</v>
      </c>
      <c r="G1742" s="64" t="s">
        <v>2298</v>
      </c>
      <c r="H1742" s="64"/>
      <c r="I1742" s="64" t="s">
        <v>2299</v>
      </c>
      <c r="J1742" s="64"/>
      <c r="K1742" s="64" t="s">
        <v>2300</v>
      </c>
    </row>
    <row r="1743" ht="15" customHeight="1" spans="1:11">
      <c r="A1743" s="65" t="s">
        <v>5183</v>
      </c>
      <c r="B1743" s="66" t="s">
        <v>5184</v>
      </c>
      <c r="C1743" s="66"/>
      <c r="D1743" s="65" t="s">
        <v>14</v>
      </c>
      <c r="E1743" s="65"/>
      <c r="F1743" s="65" t="s">
        <v>2392</v>
      </c>
      <c r="G1743" s="67">
        <v>0.01328</v>
      </c>
      <c r="H1743" s="67"/>
      <c r="I1743" s="70">
        <v>33.77</v>
      </c>
      <c r="J1743" s="70"/>
      <c r="K1743" s="70">
        <f>TRUNC(TRUNC(G1743,8)*I1743,2)</f>
        <v>0.44</v>
      </c>
    </row>
    <row r="1744" ht="15" customHeight="1" spans="1:11">
      <c r="A1744" s="2"/>
      <c r="B1744" s="2"/>
      <c r="C1744" s="2"/>
      <c r="D1744" s="2"/>
      <c r="E1744" s="2"/>
      <c r="F1744" s="2"/>
      <c r="G1744" s="68" t="s">
        <v>2313</v>
      </c>
      <c r="H1744" s="68"/>
      <c r="I1744" s="68"/>
      <c r="J1744" s="68"/>
      <c r="K1744" s="71">
        <f>SUM(K1743:K1743)</f>
        <v>0.44</v>
      </c>
    </row>
    <row r="1745" ht="15" customHeight="1" spans="1:11">
      <c r="A1745" s="2"/>
      <c r="B1745" s="2"/>
      <c r="C1745" s="2"/>
      <c r="D1745" s="2"/>
      <c r="E1745" s="2"/>
      <c r="F1745" s="2"/>
      <c r="G1745" s="69" t="s">
        <v>2318</v>
      </c>
      <c r="H1745" s="69"/>
      <c r="I1745" s="69"/>
      <c r="J1745" s="69"/>
      <c r="K1745" s="72">
        <f>SUM(K1744)</f>
        <v>0.44</v>
      </c>
    </row>
    <row r="1746" ht="9.95" customHeight="1" spans="1:11">
      <c r="A1746" s="2"/>
      <c r="B1746" s="2"/>
      <c r="C1746" s="2"/>
      <c r="D1746" s="2"/>
      <c r="E1746" s="2"/>
      <c r="F1746" s="2"/>
      <c r="G1746" s="61"/>
      <c r="H1746" s="61"/>
      <c r="I1746" s="61"/>
      <c r="J1746" s="61"/>
      <c r="K1746" s="61"/>
    </row>
    <row r="1747" ht="20.1" customHeight="1" spans="1:11">
      <c r="A1747" s="62" t="s">
        <v>5185</v>
      </c>
      <c r="B1747" s="62"/>
      <c r="C1747" s="62"/>
      <c r="D1747" s="62"/>
      <c r="E1747" s="62"/>
      <c r="F1747" s="62"/>
      <c r="G1747" s="62"/>
      <c r="H1747" s="62"/>
      <c r="I1747" s="62"/>
      <c r="J1747" s="62"/>
      <c r="K1747" s="62"/>
    </row>
    <row r="1748" ht="15" customHeight="1" spans="1:11">
      <c r="A1748" s="63" t="s">
        <v>2310</v>
      </c>
      <c r="B1748" s="63"/>
      <c r="C1748" s="63"/>
      <c r="D1748" s="64" t="s">
        <v>4</v>
      </c>
      <c r="E1748" s="64"/>
      <c r="F1748" s="64" t="s">
        <v>2297</v>
      </c>
      <c r="G1748" s="64" t="s">
        <v>2298</v>
      </c>
      <c r="H1748" s="64"/>
      <c r="I1748" s="64" t="s">
        <v>2299</v>
      </c>
      <c r="J1748" s="64"/>
      <c r="K1748" s="64" t="s">
        <v>2300</v>
      </c>
    </row>
    <row r="1749" ht="15" customHeight="1" spans="1:11">
      <c r="A1749" s="65" t="s">
        <v>5186</v>
      </c>
      <c r="B1749" s="66" t="s">
        <v>5187</v>
      </c>
      <c r="C1749" s="66"/>
      <c r="D1749" s="65" t="s">
        <v>14</v>
      </c>
      <c r="E1749" s="65"/>
      <c r="F1749" s="65" t="s">
        <v>2392</v>
      </c>
      <c r="G1749" s="67">
        <v>0.01885</v>
      </c>
      <c r="H1749" s="67"/>
      <c r="I1749" s="70">
        <v>27.57</v>
      </c>
      <c r="J1749" s="70"/>
      <c r="K1749" s="70">
        <f>TRUNC(TRUNC(G1749,8)*I1749,2)</f>
        <v>0.51</v>
      </c>
    </row>
    <row r="1750" ht="15" customHeight="1" spans="1:11">
      <c r="A1750" s="2"/>
      <c r="B1750" s="2"/>
      <c r="C1750" s="2"/>
      <c r="D1750" s="2"/>
      <c r="E1750" s="2"/>
      <c r="F1750" s="2"/>
      <c r="G1750" s="68" t="s">
        <v>2313</v>
      </c>
      <c r="H1750" s="68"/>
      <c r="I1750" s="68"/>
      <c r="J1750" s="68"/>
      <c r="K1750" s="71">
        <f>SUM(K1749:K1749)</f>
        <v>0.51</v>
      </c>
    </row>
    <row r="1751" ht="15" customHeight="1" spans="1:11">
      <c r="A1751" s="2"/>
      <c r="B1751" s="2"/>
      <c r="C1751" s="2"/>
      <c r="D1751" s="2"/>
      <c r="E1751" s="2"/>
      <c r="F1751" s="2"/>
      <c r="G1751" s="69" t="s">
        <v>2318</v>
      </c>
      <c r="H1751" s="69"/>
      <c r="I1751" s="69"/>
      <c r="J1751" s="69"/>
      <c r="K1751" s="72">
        <f>SUM(K1750)</f>
        <v>0.51</v>
      </c>
    </row>
    <row r="1752" ht="9.95" customHeight="1" spans="1:11">
      <c r="A1752" s="2"/>
      <c r="B1752" s="2"/>
      <c r="C1752" s="2"/>
      <c r="D1752" s="2"/>
      <c r="E1752" s="2"/>
      <c r="F1752" s="2"/>
      <c r="G1752" s="61"/>
      <c r="H1752" s="61"/>
      <c r="I1752" s="61"/>
      <c r="J1752" s="61"/>
      <c r="K1752" s="61"/>
    </row>
    <row r="1753" ht="20.1" customHeight="1" spans="1:11">
      <c r="A1753" s="62" t="s">
        <v>5188</v>
      </c>
      <c r="B1753" s="62"/>
      <c r="C1753" s="62"/>
      <c r="D1753" s="62"/>
      <c r="E1753" s="62"/>
      <c r="F1753" s="62"/>
      <c r="G1753" s="62"/>
      <c r="H1753" s="62"/>
      <c r="I1753" s="62"/>
      <c r="J1753" s="62"/>
      <c r="K1753" s="62"/>
    </row>
    <row r="1754" ht="15" customHeight="1" spans="1:11">
      <c r="A1754" s="63" t="s">
        <v>2310</v>
      </c>
      <c r="B1754" s="63"/>
      <c r="C1754" s="63"/>
      <c r="D1754" s="64" t="s">
        <v>4</v>
      </c>
      <c r="E1754" s="64"/>
      <c r="F1754" s="64" t="s">
        <v>2297</v>
      </c>
      <c r="G1754" s="64" t="s">
        <v>2298</v>
      </c>
      <c r="H1754" s="64"/>
      <c r="I1754" s="64" t="s">
        <v>2299</v>
      </c>
      <c r="J1754" s="64"/>
      <c r="K1754" s="64" t="s">
        <v>2300</v>
      </c>
    </row>
    <row r="1755" ht="15" customHeight="1" spans="1:11">
      <c r="A1755" s="65" t="s">
        <v>5189</v>
      </c>
      <c r="B1755" s="66" t="s">
        <v>5190</v>
      </c>
      <c r="C1755" s="66"/>
      <c r="D1755" s="65" t="s">
        <v>14</v>
      </c>
      <c r="E1755" s="65"/>
      <c r="F1755" s="65" t="s">
        <v>2392</v>
      </c>
      <c r="G1755" s="67">
        <v>0.00957</v>
      </c>
      <c r="H1755" s="67"/>
      <c r="I1755" s="70">
        <v>27.62</v>
      </c>
      <c r="J1755" s="70"/>
      <c r="K1755" s="70">
        <f>TRUNC(TRUNC(G1755,8)*I1755,2)</f>
        <v>0.26</v>
      </c>
    </row>
    <row r="1756" ht="15" customHeight="1" spans="1:11">
      <c r="A1756" s="2"/>
      <c r="B1756" s="2"/>
      <c r="C1756" s="2"/>
      <c r="D1756" s="2"/>
      <c r="E1756" s="2"/>
      <c r="F1756" s="2"/>
      <c r="G1756" s="68" t="s">
        <v>2313</v>
      </c>
      <c r="H1756" s="68"/>
      <c r="I1756" s="68"/>
      <c r="J1756" s="68"/>
      <c r="K1756" s="71">
        <f>SUM(K1755:K1755)</f>
        <v>0.26</v>
      </c>
    </row>
    <row r="1757" ht="15" customHeight="1" spans="1:11">
      <c r="A1757" s="2"/>
      <c r="B1757" s="2"/>
      <c r="C1757" s="2"/>
      <c r="D1757" s="2"/>
      <c r="E1757" s="2"/>
      <c r="F1757" s="2"/>
      <c r="G1757" s="69" t="s">
        <v>2318</v>
      </c>
      <c r="H1757" s="69"/>
      <c r="I1757" s="69"/>
      <c r="J1757" s="69"/>
      <c r="K1757" s="72">
        <f>SUM(K1756)</f>
        <v>0.26</v>
      </c>
    </row>
    <row r="1758" ht="9.95" customHeight="1" spans="1:11">
      <c r="A1758" s="2"/>
      <c r="B1758" s="2"/>
      <c r="C1758" s="2"/>
      <c r="D1758" s="2"/>
      <c r="E1758" s="2"/>
      <c r="F1758" s="2"/>
      <c r="G1758" s="61"/>
      <c r="H1758" s="61"/>
      <c r="I1758" s="61"/>
      <c r="J1758" s="61"/>
      <c r="K1758" s="61"/>
    </row>
    <row r="1759" ht="20.1" customHeight="1" spans="1:11">
      <c r="A1759" s="62" t="s">
        <v>5191</v>
      </c>
      <c r="B1759" s="62"/>
      <c r="C1759" s="62"/>
      <c r="D1759" s="62"/>
      <c r="E1759" s="62"/>
      <c r="F1759" s="62"/>
      <c r="G1759" s="62"/>
      <c r="H1759" s="62"/>
      <c r="I1759" s="62"/>
      <c r="J1759" s="62"/>
      <c r="K1759" s="62"/>
    </row>
    <row r="1760" ht="15" customHeight="1" spans="1:11">
      <c r="A1760" s="63" t="s">
        <v>2310</v>
      </c>
      <c r="B1760" s="63"/>
      <c r="C1760" s="63"/>
      <c r="D1760" s="64" t="s">
        <v>4</v>
      </c>
      <c r="E1760" s="64"/>
      <c r="F1760" s="64" t="s">
        <v>2297</v>
      </c>
      <c r="G1760" s="64" t="s">
        <v>2298</v>
      </c>
      <c r="H1760" s="64"/>
      <c r="I1760" s="64" t="s">
        <v>2299</v>
      </c>
      <c r="J1760" s="64"/>
      <c r="K1760" s="64" t="s">
        <v>2300</v>
      </c>
    </row>
    <row r="1761" ht="21" customHeight="1" spans="1:11">
      <c r="A1761" s="65" t="s">
        <v>5192</v>
      </c>
      <c r="B1761" s="66" t="s">
        <v>5193</v>
      </c>
      <c r="C1761" s="66"/>
      <c r="D1761" s="65" t="s">
        <v>14</v>
      </c>
      <c r="E1761" s="65"/>
      <c r="F1761" s="65" t="s">
        <v>2392</v>
      </c>
      <c r="G1761" s="67">
        <v>0.01328</v>
      </c>
      <c r="H1761" s="67"/>
      <c r="I1761" s="70">
        <v>30.82</v>
      </c>
      <c r="J1761" s="70"/>
      <c r="K1761" s="70">
        <f>TRUNC(TRUNC(G1761,8)*I1761,2)</f>
        <v>0.4</v>
      </c>
    </row>
    <row r="1762" ht="15" customHeight="1" spans="1:11">
      <c r="A1762" s="2"/>
      <c r="B1762" s="2"/>
      <c r="C1762" s="2"/>
      <c r="D1762" s="2"/>
      <c r="E1762" s="2"/>
      <c r="F1762" s="2"/>
      <c r="G1762" s="68" t="s">
        <v>2313</v>
      </c>
      <c r="H1762" s="68"/>
      <c r="I1762" s="68"/>
      <c r="J1762" s="68"/>
      <c r="K1762" s="71">
        <f>SUM(K1761:K1761)</f>
        <v>0.4</v>
      </c>
    </row>
    <row r="1763" ht="15" customHeight="1" spans="1:11">
      <c r="A1763" s="2"/>
      <c r="B1763" s="2"/>
      <c r="C1763" s="2"/>
      <c r="D1763" s="2"/>
      <c r="E1763" s="2"/>
      <c r="F1763" s="2"/>
      <c r="G1763" s="69" t="s">
        <v>2318</v>
      </c>
      <c r="H1763" s="69"/>
      <c r="I1763" s="69"/>
      <c r="J1763" s="69"/>
      <c r="K1763" s="72">
        <f>SUM(K1762)</f>
        <v>0.4</v>
      </c>
    </row>
    <row r="1764" ht="9.95" customHeight="1" spans="1:11">
      <c r="A1764" s="2"/>
      <c r="B1764" s="2"/>
      <c r="C1764" s="2"/>
      <c r="D1764" s="2"/>
      <c r="E1764" s="2"/>
      <c r="F1764" s="2"/>
      <c r="G1764" s="61"/>
      <c r="H1764" s="61"/>
      <c r="I1764" s="61"/>
      <c r="J1764" s="61"/>
      <c r="K1764" s="61"/>
    </row>
    <row r="1765" ht="20.1" customHeight="1" spans="1:11">
      <c r="A1765" s="62" t="s">
        <v>5194</v>
      </c>
      <c r="B1765" s="62"/>
      <c r="C1765" s="62"/>
      <c r="D1765" s="62"/>
      <c r="E1765" s="62"/>
      <c r="F1765" s="62"/>
      <c r="G1765" s="62"/>
      <c r="H1765" s="62"/>
      <c r="I1765" s="62"/>
      <c r="J1765" s="62"/>
      <c r="K1765" s="62"/>
    </row>
    <row r="1766" ht="15" customHeight="1" spans="1:11">
      <c r="A1766" s="63" t="s">
        <v>2310</v>
      </c>
      <c r="B1766" s="63"/>
      <c r="C1766" s="63"/>
      <c r="D1766" s="64" t="s">
        <v>4</v>
      </c>
      <c r="E1766" s="64"/>
      <c r="F1766" s="64" t="s">
        <v>2297</v>
      </c>
      <c r="G1766" s="64" t="s">
        <v>2298</v>
      </c>
      <c r="H1766" s="64"/>
      <c r="I1766" s="64" t="s">
        <v>2299</v>
      </c>
      <c r="J1766" s="64"/>
      <c r="K1766" s="64" t="s">
        <v>2300</v>
      </c>
    </row>
    <row r="1767" ht="15" customHeight="1" spans="1:11">
      <c r="A1767" s="65" t="s">
        <v>5195</v>
      </c>
      <c r="B1767" s="66" t="s">
        <v>5196</v>
      </c>
      <c r="C1767" s="66"/>
      <c r="D1767" s="65" t="s">
        <v>14</v>
      </c>
      <c r="E1767" s="65"/>
      <c r="F1767" s="65" t="s">
        <v>2392</v>
      </c>
      <c r="G1767" s="67">
        <v>0.00957</v>
      </c>
      <c r="H1767" s="67"/>
      <c r="I1767" s="70">
        <v>31.62</v>
      </c>
      <c r="J1767" s="70"/>
      <c r="K1767" s="70">
        <f>TRUNC(TRUNC(G1767,8)*I1767,2)</f>
        <v>0.3</v>
      </c>
    </row>
    <row r="1768" ht="15" customHeight="1" spans="1:11">
      <c r="A1768" s="2"/>
      <c r="B1768" s="2"/>
      <c r="C1768" s="2"/>
      <c r="D1768" s="2"/>
      <c r="E1768" s="2"/>
      <c r="F1768" s="2"/>
      <c r="G1768" s="68" t="s">
        <v>2313</v>
      </c>
      <c r="H1768" s="68"/>
      <c r="I1768" s="68"/>
      <c r="J1768" s="68"/>
      <c r="K1768" s="71">
        <f>SUM(K1767:K1767)</f>
        <v>0.3</v>
      </c>
    </row>
    <row r="1769" ht="15" customHeight="1" spans="1:11">
      <c r="A1769" s="2"/>
      <c r="B1769" s="2"/>
      <c r="C1769" s="2"/>
      <c r="D1769" s="2"/>
      <c r="E1769" s="2"/>
      <c r="F1769" s="2"/>
      <c r="G1769" s="69" t="s">
        <v>2318</v>
      </c>
      <c r="H1769" s="69"/>
      <c r="I1769" s="69"/>
      <c r="J1769" s="69"/>
      <c r="K1769" s="72">
        <f>SUM(K1768)</f>
        <v>0.3</v>
      </c>
    </row>
    <row r="1770" ht="9.95" customHeight="1" spans="1:11">
      <c r="A1770" s="2"/>
      <c r="B1770" s="2"/>
      <c r="C1770" s="2"/>
      <c r="D1770" s="2"/>
      <c r="E1770" s="2"/>
      <c r="F1770" s="2"/>
      <c r="G1770" s="61"/>
      <c r="H1770" s="61"/>
      <c r="I1770" s="61"/>
      <c r="J1770" s="61"/>
      <c r="K1770" s="61"/>
    </row>
    <row r="1771" ht="20.1" customHeight="1" spans="1:11">
      <c r="A1771" s="62" t="s">
        <v>5197</v>
      </c>
      <c r="B1771" s="62"/>
      <c r="C1771" s="62"/>
      <c r="D1771" s="62"/>
      <c r="E1771" s="62"/>
      <c r="F1771" s="62"/>
      <c r="G1771" s="62"/>
      <c r="H1771" s="62"/>
      <c r="I1771" s="62"/>
      <c r="J1771" s="62"/>
      <c r="K1771" s="62"/>
    </row>
    <row r="1772" ht="15" customHeight="1" spans="1:11">
      <c r="A1772" s="63" t="s">
        <v>2310</v>
      </c>
      <c r="B1772" s="63"/>
      <c r="C1772" s="63"/>
      <c r="D1772" s="64" t="s">
        <v>4</v>
      </c>
      <c r="E1772" s="64"/>
      <c r="F1772" s="64" t="s">
        <v>2297</v>
      </c>
      <c r="G1772" s="64" t="s">
        <v>2298</v>
      </c>
      <c r="H1772" s="64"/>
      <c r="I1772" s="64" t="s">
        <v>2299</v>
      </c>
      <c r="J1772" s="64"/>
      <c r="K1772" s="64" t="s">
        <v>2300</v>
      </c>
    </row>
    <row r="1773" ht="15" customHeight="1" spans="1:11">
      <c r="A1773" s="65" t="s">
        <v>5198</v>
      </c>
      <c r="B1773" s="66" t="s">
        <v>5199</v>
      </c>
      <c r="C1773" s="66"/>
      <c r="D1773" s="65" t="s">
        <v>14</v>
      </c>
      <c r="E1773" s="65"/>
      <c r="F1773" s="65" t="s">
        <v>2392</v>
      </c>
      <c r="G1773" s="67">
        <v>0.02442</v>
      </c>
      <c r="H1773" s="67"/>
      <c r="I1773" s="70">
        <v>22.92</v>
      </c>
      <c r="J1773" s="70"/>
      <c r="K1773" s="70">
        <f>TRUNC(TRUNC(G1773,8)*I1773,2)</f>
        <v>0.55</v>
      </c>
    </row>
    <row r="1774" ht="15" customHeight="1" spans="1:11">
      <c r="A1774" s="2"/>
      <c r="B1774" s="2"/>
      <c r="C1774" s="2"/>
      <c r="D1774" s="2"/>
      <c r="E1774" s="2"/>
      <c r="F1774" s="2"/>
      <c r="G1774" s="68" t="s">
        <v>2313</v>
      </c>
      <c r="H1774" s="68"/>
      <c r="I1774" s="68"/>
      <c r="J1774" s="68"/>
      <c r="K1774" s="71">
        <f>SUM(K1773:K1773)</f>
        <v>0.55</v>
      </c>
    </row>
    <row r="1775" ht="15" customHeight="1" spans="1:11">
      <c r="A1775" s="2"/>
      <c r="B1775" s="2"/>
      <c r="C1775" s="2"/>
      <c r="D1775" s="2"/>
      <c r="E1775" s="2"/>
      <c r="F1775" s="2"/>
      <c r="G1775" s="69" t="s">
        <v>2318</v>
      </c>
      <c r="H1775" s="69"/>
      <c r="I1775" s="69"/>
      <c r="J1775" s="69"/>
      <c r="K1775" s="72">
        <f>SUM(K1774)</f>
        <v>0.55</v>
      </c>
    </row>
    <row r="1776" ht="9.95" customHeight="1" spans="1:11">
      <c r="A1776" s="2"/>
      <c r="B1776" s="2"/>
      <c r="C1776" s="2"/>
      <c r="D1776" s="2"/>
      <c r="E1776" s="2"/>
      <c r="F1776" s="2"/>
      <c r="G1776" s="61"/>
      <c r="H1776" s="61"/>
      <c r="I1776" s="61"/>
      <c r="J1776" s="61"/>
      <c r="K1776" s="61"/>
    </row>
    <row r="1777" ht="20.1" customHeight="1" spans="1:11">
      <c r="A1777" s="62" t="s">
        <v>5200</v>
      </c>
      <c r="B1777" s="62"/>
      <c r="C1777" s="62"/>
      <c r="D1777" s="62"/>
      <c r="E1777" s="62"/>
      <c r="F1777" s="62"/>
      <c r="G1777" s="62"/>
      <c r="H1777" s="62"/>
      <c r="I1777" s="62"/>
      <c r="J1777" s="62"/>
      <c r="K1777" s="62"/>
    </row>
    <row r="1778" ht="15" customHeight="1" spans="1:11">
      <c r="A1778" s="63" t="s">
        <v>2310</v>
      </c>
      <c r="B1778" s="63"/>
      <c r="C1778" s="63"/>
      <c r="D1778" s="64" t="s">
        <v>4</v>
      </c>
      <c r="E1778" s="64"/>
      <c r="F1778" s="64" t="s">
        <v>2297</v>
      </c>
      <c r="G1778" s="64" t="s">
        <v>2298</v>
      </c>
      <c r="H1778" s="64"/>
      <c r="I1778" s="64" t="s">
        <v>2299</v>
      </c>
      <c r="J1778" s="64"/>
      <c r="K1778" s="64" t="s">
        <v>2300</v>
      </c>
    </row>
    <row r="1779" ht="15" customHeight="1" spans="1:11">
      <c r="A1779" s="65" t="s">
        <v>5201</v>
      </c>
      <c r="B1779" s="66" t="s">
        <v>5202</v>
      </c>
      <c r="C1779" s="66"/>
      <c r="D1779" s="65" t="s">
        <v>14</v>
      </c>
      <c r="E1779" s="65"/>
      <c r="F1779" s="65" t="s">
        <v>2392</v>
      </c>
      <c r="G1779" s="67">
        <v>0.01699</v>
      </c>
      <c r="H1779" s="67"/>
      <c r="I1779" s="70">
        <v>22.92</v>
      </c>
      <c r="J1779" s="70"/>
      <c r="K1779" s="70">
        <f>TRUNC(TRUNC(G1779,8)*I1779,2)</f>
        <v>0.38</v>
      </c>
    </row>
    <row r="1780" ht="15" customHeight="1" spans="1:11">
      <c r="A1780" s="2"/>
      <c r="B1780" s="2"/>
      <c r="C1780" s="2"/>
      <c r="D1780" s="2"/>
      <c r="E1780" s="2"/>
      <c r="F1780" s="2"/>
      <c r="G1780" s="68" t="s">
        <v>2313</v>
      </c>
      <c r="H1780" s="68"/>
      <c r="I1780" s="68"/>
      <c r="J1780" s="68"/>
      <c r="K1780" s="71">
        <f>SUM(K1779:K1779)</f>
        <v>0.38</v>
      </c>
    </row>
    <row r="1781" ht="15" customHeight="1" spans="1:11">
      <c r="A1781" s="2"/>
      <c r="B1781" s="2"/>
      <c r="C1781" s="2"/>
      <c r="D1781" s="2"/>
      <c r="E1781" s="2"/>
      <c r="F1781" s="2"/>
      <c r="G1781" s="69" t="s">
        <v>2318</v>
      </c>
      <c r="H1781" s="69"/>
      <c r="I1781" s="69"/>
      <c r="J1781" s="69"/>
      <c r="K1781" s="72">
        <f>SUM(K1780)</f>
        <v>0.38</v>
      </c>
    </row>
    <row r="1782" ht="9.95" customHeight="1" spans="1:11">
      <c r="A1782" s="2"/>
      <c r="B1782" s="2"/>
      <c r="C1782" s="2"/>
      <c r="D1782" s="2"/>
      <c r="E1782" s="2"/>
      <c r="F1782" s="2"/>
      <c r="G1782" s="61"/>
      <c r="H1782" s="61"/>
      <c r="I1782" s="61"/>
      <c r="J1782" s="61"/>
      <c r="K1782" s="61"/>
    </row>
    <row r="1783" ht="20.1" customHeight="1" spans="1:11">
      <c r="A1783" s="62" t="s">
        <v>5203</v>
      </c>
      <c r="B1783" s="62"/>
      <c r="C1783" s="62"/>
      <c r="D1783" s="62"/>
      <c r="E1783" s="62"/>
      <c r="F1783" s="62"/>
      <c r="G1783" s="62"/>
      <c r="H1783" s="62"/>
      <c r="I1783" s="62"/>
      <c r="J1783" s="62"/>
      <c r="K1783" s="62"/>
    </row>
    <row r="1784" ht="15" customHeight="1" spans="1:11">
      <c r="A1784" s="63" t="s">
        <v>2310</v>
      </c>
      <c r="B1784" s="63"/>
      <c r="C1784" s="63"/>
      <c r="D1784" s="64" t="s">
        <v>4</v>
      </c>
      <c r="E1784" s="64"/>
      <c r="F1784" s="64" t="s">
        <v>2297</v>
      </c>
      <c r="G1784" s="64" t="s">
        <v>2298</v>
      </c>
      <c r="H1784" s="64"/>
      <c r="I1784" s="64" t="s">
        <v>2299</v>
      </c>
      <c r="J1784" s="64"/>
      <c r="K1784" s="64" t="s">
        <v>2300</v>
      </c>
    </row>
    <row r="1785" ht="15" customHeight="1" spans="1:11">
      <c r="A1785" s="65" t="s">
        <v>5204</v>
      </c>
      <c r="B1785" s="66" t="s">
        <v>5205</v>
      </c>
      <c r="C1785" s="66"/>
      <c r="D1785" s="65" t="s">
        <v>14</v>
      </c>
      <c r="E1785" s="65"/>
      <c r="F1785" s="65" t="s">
        <v>2392</v>
      </c>
      <c r="G1785" s="67">
        <v>0.01328</v>
      </c>
      <c r="H1785" s="67"/>
      <c r="I1785" s="70">
        <v>22.92</v>
      </c>
      <c r="J1785" s="70"/>
      <c r="K1785" s="70">
        <f>TRUNC(TRUNC(G1785,8)*I1785,2)</f>
        <v>0.3</v>
      </c>
    </row>
    <row r="1786" ht="15" customHeight="1" spans="1:11">
      <c r="A1786" s="2"/>
      <c r="B1786" s="2"/>
      <c r="C1786" s="2"/>
      <c r="D1786" s="2"/>
      <c r="E1786" s="2"/>
      <c r="F1786" s="2"/>
      <c r="G1786" s="68" t="s">
        <v>2313</v>
      </c>
      <c r="H1786" s="68"/>
      <c r="I1786" s="68"/>
      <c r="J1786" s="68"/>
      <c r="K1786" s="71">
        <f>SUM(K1785:K1785)</f>
        <v>0.3</v>
      </c>
    </row>
    <row r="1787" ht="15" customHeight="1" spans="1:11">
      <c r="A1787" s="2"/>
      <c r="B1787" s="2"/>
      <c r="C1787" s="2"/>
      <c r="D1787" s="2"/>
      <c r="E1787" s="2"/>
      <c r="F1787" s="2"/>
      <c r="G1787" s="69" t="s">
        <v>2318</v>
      </c>
      <c r="H1787" s="69"/>
      <c r="I1787" s="69"/>
      <c r="J1787" s="69"/>
      <c r="K1787" s="72">
        <f>SUM(K1786)</f>
        <v>0.3</v>
      </c>
    </row>
    <row r="1788" ht="9.95" customHeight="1" spans="1:11">
      <c r="A1788" s="2"/>
      <c r="B1788" s="2"/>
      <c r="C1788" s="2"/>
      <c r="D1788" s="2"/>
      <c r="E1788" s="2"/>
      <c r="F1788" s="2"/>
      <c r="G1788" s="61"/>
      <c r="H1788" s="61"/>
      <c r="I1788" s="61"/>
      <c r="J1788" s="61"/>
      <c r="K1788" s="61"/>
    </row>
    <row r="1789" ht="20.1" customHeight="1" spans="1:11">
      <c r="A1789" s="62" t="s">
        <v>5206</v>
      </c>
      <c r="B1789" s="62"/>
      <c r="C1789" s="62"/>
      <c r="D1789" s="62"/>
      <c r="E1789" s="62"/>
      <c r="F1789" s="62"/>
      <c r="G1789" s="62"/>
      <c r="H1789" s="62"/>
      <c r="I1789" s="62"/>
      <c r="J1789" s="62"/>
      <c r="K1789" s="62"/>
    </row>
    <row r="1790" ht="15" customHeight="1" spans="1:11">
      <c r="A1790" s="63" t="s">
        <v>2310</v>
      </c>
      <c r="B1790" s="63"/>
      <c r="C1790" s="63"/>
      <c r="D1790" s="64" t="s">
        <v>4</v>
      </c>
      <c r="E1790" s="64"/>
      <c r="F1790" s="64" t="s">
        <v>2297</v>
      </c>
      <c r="G1790" s="64" t="s">
        <v>2298</v>
      </c>
      <c r="H1790" s="64"/>
      <c r="I1790" s="64" t="s">
        <v>2299</v>
      </c>
      <c r="J1790" s="64"/>
      <c r="K1790" s="64" t="s">
        <v>2300</v>
      </c>
    </row>
    <row r="1791" ht="15" customHeight="1" spans="1:11">
      <c r="A1791" s="65" t="s">
        <v>5207</v>
      </c>
      <c r="B1791" s="66" t="s">
        <v>5208</v>
      </c>
      <c r="C1791" s="66"/>
      <c r="D1791" s="65" t="s">
        <v>14</v>
      </c>
      <c r="E1791" s="65"/>
      <c r="F1791" s="65" t="s">
        <v>2392</v>
      </c>
      <c r="G1791" s="67">
        <v>0.02442</v>
      </c>
      <c r="H1791" s="67"/>
      <c r="I1791" s="70">
        <v>14.21</v>
      </c>
      <c r="J1791" s="70"/>
      <c r="K1791" s="70">
        <f>TRUNC(TRUNC(G1791,8)*I1791,2)</f>
        <v>0.34</v>
      </c>
    </row>
    <row r="1792" ht="15" customHeight="1" spans="1:11">
      <c r="A1792" s="2"/>
      <c r="B1792" s="2"/>
      <c r="C1792" s="2"/>
      <c r="D1792" s="2"/>
      <c r="E1792" s="2"/>
      <c r="F1792" s="2"/>
      <c r="G1792" s="68" t="s">
        <v>2313</v>
      </c>
      <c r="H1792" s="68"/>
      <c r="I1792" s="68"/>
      <c r="J1792" s="68"/>
      <c r="K1792" s="71">
        <f>SUM(K1791:K1791)</f>
        <v>0.34</v>
      </c>
    </row>
    <row r="1793" ht="15" customHeight="1" spans="1:11">
      <c r="A1793" s="2"/>
      <c r="B1793" s="2"/>
      <c r="C1793" s="2"/>
      <c r="D1793" s="2"/>
      <c r="E1793" s="2"/>
      <c r="F1793" s="2"/>
      <c r="G1793" s="69" t="s">
        <v>2318</v>
      </c>
      <c r="H1793" s="69"/>
      <c r="I1793" s="69"/>
      <c r="J1793" s="69"/>
      <c r="K1793" s="72">
        <f>SUM(K1792)</f>
        <v>0.34</v>
      </c>
    </row>
    <row r="1794" ht="9.95" customHeight="1" spans="1:11">
      <c r="A1794" s="2"/>
      <c r="B1794" s="2"/>
      <c r="C1794" s="2"/>
      <c r="D1794" s="2"/>
      <c r="E1794" s="2"/>
      <c r="F1794" s="2"/>
      <c r="G1794" s="61"/>
      <c r="H1794" s="61"/>
      <c r="I1794" s="61"/>
      <c r="J1794" s="61"/>
      <c r="K1794" s="61"/>
    </row>
    <row r="1795" ht="20.1" customHeight="1" spans="1:11">
      <c r="A1795" s="62" t="s">
        <v>5209</v>
      </c>
      <c r="B1795" s="62"/>
      <c r="C1795" s="62"/>
      <c r="D1795" s="62"/>
      <c r="E1795" s="62"/>
      <c r="F1795" s="62"/>
      <c r="G1795" s="62"/>
      <c r="H1795" s="62"/>
      <c r="I1795" s="62"/>
      <c r="J1795" s="62"/>
      <c r="K1795" s="62"/>
    </row>
    <row r="1796" ht="15" customHeight="1" spans="1:11">
      <c r="A1796" s="63" t="s">
        <v>2310</v>
      </c>
      <c r="B1796" s="63"/>
      <c r="C1796" s="63"/>
      <c r="D1796" s="64" t="s">
        <v>4</v>
      </c>
      <c r="E1796" s="64"/>
      <c r="F1796" s="64" t="s">
        <v>2297</v>
      </c>
      <c r="G1796" s="64" t="s">
        <v>2298</v>
      </c>
      <c r="H1796" s="64"/>
      <c r="I1796" s="64" t="s">
        <v>2299</v>
      </c>
      <c r="J1796" s="64"/>
      <c r="K1796" s="64" t="s">
        <v>2300</v>
      </c>
    </row>
    <row r="1797" ht="15" customHeight="1" spans="1:11">
      <c r="A1797" s="65" t="s">
        <v>5210</v>
      </c>
      <c r="B1797" s="66" t="s">
        <v>5211</v>
      </c>
      <c r="C1797" s="66"/>
      <c r="D1797" s="65" t="s">
        <v>14</v>
      </c>
      <c r="E1797" s="65"/>
      <c r="F1797" s="65" t="s">
        <v>2392</v>
      </c>
      <c r="G1797" s="67">
        <v>0.01328</v>
      </c>
      <c r="H1797" s="67"/>
      <c r="I1797" s="70">
        <v>29.61</v>
      </c>
      <c r="J1797" s="70"/>
      <c r="K1797" s="70">
        <f>TRUNC(TRUNC(G1797,8)*I1797,2)</f>
        <v>0.39</v>
      </c>
    </row>
    <row r="1798" ht="15" customHeight="1" spans="1:11">
      <c r="A1798" s="2"/>
      <c r="B1798" s="2"/>
      <c r="C1798" s="2"/>
      <c r="D1798" s="2"/>
      <c r="E1798" s="2"/>
      <c r="F1798" s="2"/>
      <c r="G1798" s="68" t="s">
        <v>2313</v>
      </c>
      <c r="H1798" s="68"/>
      <c r="I1798" s="68"/>
      <c r="J1798" s="68"/>
      <c r="K1798" s="71">
        <f>SUM(K1797:K1797)</f>
        <v>0.39</v>
      </c>
    </row>
    <row r="1799" ht="15" customHeight="1" spans="1:11">
      <c r="A1799" s="2"/>
      <c r="B1799" s="2"/>
      <c r="C1799" s="2"/>
      <c r="D1799" s="2"/>
      <c r="E1799" s="2"/>
      <c r="F1799" s="2"/>
      <c r="G1799" s="69" t="s">
        <v>2318</v>
      </c>
      <c r="H1799" s="69"/>
      <c r="I1799" s="69"/>
      <c r="J1799" s="69"/>
      <c r="K1799" s="72">
        <f>SUM(K1798)</f>
        <v>0.39</v>
      </c>
    </row>
    <row r="1800" ht="9.95" customHeight="1" spans="1:11">
      <c r="A1800" s="2"/>
      <c r="B1800" s="2"/>
      <c r="C1800" s="2"/>
      <c r="D1800" s="2"/>
      <c r="E1800" s="2"/>
      <c r="F1800" s="2"/>
      <c r="G1800" s="61"/>
      <c r="H1800" s="61"/>
      <c r="I1800" s="61"/>
      <c r="J1800" s="61"/>
      <c r="K1800" s="61"/>
    </row>
    <row r="1801" ht="20.1" customHeight="1" spans="1:11">
      <c r="A1801" s="62" t="s">
        <v>5212</v>
      </c>
      <c r="B1801" s="62"/>
      <c r="C1801" s="62"/>
      <c r="D1801" s="62"/>
      <c r="E1801" s="62"/>
      <c r="F1801" s="62"/>
      <c r="G1801" s="62"/>
      <c r="H1801" s="62"/>
      <c r="I1801" s="62"/>
      <c r="J1801" s="62"/>
      <c r="K1801" s="62"/>
    </row>
    <row r="1802" ht="15" customHeight="1" spans="1:11">
      <c r="A1802" s="63" t="s">
        <v>2310</v>
      </c>
      <c r="B1802" s="63"/>
      <c r="C1802" s="63"/>
      <c r="D1802" s="64" t="s">
        <v>4</v>
      </c>
      <c r="E1802" s="64"/>
      <c r="F1802" s="64" t="s">
        <v>2297</v>
      </c>
      <c r="G1802" s="64" t="s">
        <v>2298</v>
      </c>
      <c r="H1802" s="64"/>
      <c r="I1802" s="64" t="s">
        <v>2299</v>
      </c>
      <c r="J1802" s="64"/>
      <c r="K1802" s="64" t="s">
        <v>2300</v>
      </c>
    </row>
    <row r="1803" ht="15" customHeight="1" spans="1:11">
      <c r="A1803" s="65" t="s">
        <v>5213</v>
      </c>
      <c r="B1803" s="66" t="s">
        <v>5214</v>
      </c>
      <c r="C1803" s="66"/>
      <c r="D1803" s="65" t="s">
        <v>14</v>
      </c>
      <c r="E1803" s="65"/>
      <c r="F1803" s="65" t="s">
        <v>2392</v>
      </c>
      <c r="G1803" s="67">
        <v>0.01328</v>
      </c>
      <c r="H1803" s="67"/>
      <c r="I1803" s="70">
        <v>22.63</v>
      </c>
      <c r="J1803" s="70"/>
      <c r="K1803" s="70">
        <f>TRUNC(TRUNC(G1803,8)*I1803,2)</f>
        <v>0.3</v>
      </c>
    </row>
    <row r="1804" ht="15" customHeight="1" spans="1:11">
      <c r="A1804" s="2"/>
      <c r="B1804" s="2"/>
      <c r="C1804" s="2"/>
      <c r="D1804" s="2"/>
      <c r="E1804" s="2"/>
      <c r="F1804" s="2"/>
      <c r="G1804" s="68" t="s">
        <v>2313</v>
      </c>
      <c r="H1804" s="68"/>
      <c r="I1804" s="68"/>
      <c r="J1804" s="68"/>
      <c r="K1804" s="71">
        <f>SUM(K1803:K1803)</f>
        <v>0.3</v>
      </c>
    </row>
    <row r="1805" ht="15" customHeight="1" spans="1:11">
      <c r="A1805" s="2"/>
      <c r="B1805" s="2"/>
      <c r="C1805" s="2"/>
      <c r="D1805" s="2"/>
      <c r="E1805" s="2"/>
      <c r="F1805" s="2"/>
      <c r="G1805" s="69" t="s">
        <v>2318</v>
      </c>
      <c r="H1805" s="69"/>
      <c r="I1805" s="69"/>
      <c r="J1805" s="69"/>
      <c r="K1805" s="72">
        <f>SUM(K1804)</f>
        <v>0.3</v>
      </c>
    </row>
    <row r="1806" ht="9.95" customHeight="1" spans="1:11">
      <c r="A1806" s="2"/>
      <c r="B1806" s="2"/>
      <c r="C1806" s="2"/>
      <c r="D1806" s="2"/>
      <c r="E1806" s="2"/>
      <c r="F1806" s="2"/>
      <c r="G1806" s="61"/>
      <c r="H1806" s="61"/>
      <c r="I1806" s="61"/>
      <c r="J1806" s="61"/>
      <c r="K1806" s="61"/>
    </row>
    <row r="1807" ht="20.1" customHeight="1" spans="1:11">
      <c r="A1807" s="62" t="s">
        <v>5215</v>
      </c>
      <c r="B1807" s="62"/>
      <c r="C1807" s="62"/>
      <c r="D1807" s="62"/>
      <c r="E1807" s="62"/>
      <c r="F1807" s="62"/>
      <c r="G1807" s="62"/>
      <c r="H1807" s="62"/>
      <c r="I1807" s="62"/>
      <c r="J1807" s="62"/>
      <c r="K1807" s="62"/>
    </row>
    <row r="1808" ht="15" customHeight="1" spans="1:11">
      <c r="A1808" s="63" t="s">
        <v>2310</v>
      </c>
      <c r="B1808" s="63"/>
      <c r="C1808" s="63"/>
      <c r="D1808" s="64" t="s">
        <v>4</v>
      </c>
      <c r="E1808" s="64"/>
      <c r="F1808" s="64" t="s">
        <v>2297</v>
      </c>
      <c r="G1808" s="64" t="s">
        <v>2298</v>
      </c>
      <c r="H1808" s="64"/>
      <c r="I1808" s="64" t="s">
        <v>2299</v>
      </c>
      <c r="J1808" s="64"/>
      <c r="K1808" s="64" t="s">
        <v>2300</v>
      </c>
    </row>
    <row r="1809" ht="21" customHeight="1" spans="1:11">
      <c r="A1809" s="65" t="s">
        <v>5192</v>
      </c>
      <c r="B1809" s="66" t="s">
        <v>5193</v>
      </c>
      <c r="C1809" s="66"/>
      <c r="D1809" s="65" t="s">
        <v>14</v>
      </c>
      <c r="E1809" s="65"/>
      <c r="F1809" s="65" t="s">
        <v>2392</v>
      </c>
      <c r="G1809" s="67">
        <v>0.01328</v>
      </c>
      <c r="H1809" s="67"/>
      <c r="I1809" s="70">
        <v>30.82</v>
      </c>
      <c r="J1809" s="70"/>
      <c r="K1809" s="70">
        <f>TRUNC(TRUNC(G1809,8)*I1809,2)</f>
        <v>0.4</v>
      </c>
    </row>
    <row r="1810" ht="15" customHeight="1" spans="1:11">
      <c r="A1810" s="2"/>
      <c r="B1810" s="2"/>
      <c r="C1810" s="2"/>
      <c r="D1810" s="2"/>
      <c r="E1810" s="2"/>
      <c r="F1810" s="2"/>
      <c r="G1810" s="68" t="s">
        <v>2313</v>
      </c>
      <c r="H1810" s="68"/>
      <c r="I1810" s="68"/>
      <c r="J1810" s="68"/>
      <c r="K1810" s="71">
        <f>SUM(K1809:K1809)</f>
        <v>0.4</v>
      </c>
    </row>
    <row r="1811" ht="15" customHeight="1" spans="1:11">
      <c r="A1811" s="2"/>
      <c r="B1811" s="2"/>
      <c r="C1811" s="2"/>
      <c r="D1811" s="2"/>
      <c r="E1811" s="2"/>
      <c r="F1811" s="2"/>
      <c r="G1811" s="69" t="s">
        <v>2318</v>
      </c>
      <c r="H1811" s="69"/>
      <c r="I1811" s="69"/>
      <c r="J1811" s="69"/>
      <c r="K1811" s="72">
        <f>SUM(K1810)</f>
        <v>0.4</v>
      </c>
    </row>
    <row r="1812" ht="9.95" customHeight="1" spans="1:11">
      <c r="A1812" s="2"/>
      <c r="B1812" s="2"/>
      <c r="C1812" s="2"/>
      <c r="D1812" s="2"/>
      <c r="E1812" s="2"/>
      <c r="F1812" s="2"/>
      <c r="G1812" s="61"/>
      <c r="H1812" s="61"/>
      <c r="I1812" s="61"/>
      <c r="J1812" s="61"/>
      <c r="K1812" s="61"/>
    </row>
    <row r="1813" ht="20.1" customHeight="1" spans="1:11">
      <c r="A1813" s="62" t="s">
        <v>5216</v>
      </c>
      <c r="B1813" s="62"/>
      <c r="C1813" s="62"/>
      <c r="D1813" s="62"/>
      <c r="E1813" s="62"/>
      <c r="F1813" s="62"/>
      <c r="G1813" s="62"/>
      <c r="H1813" s="62"/>
      <c r="I1813" s="62"/>
      <c r="J1813" s="62"/>
      <c r="K1813" s="62"/>
    </row>
    <row r="1814" ht="15" customHeight="1" spans="1:11">
      <c r="A1814" s="63" t="s">
        <v>2310</v>
      </c>
      <c r="B1814" s="63"/>
      <c r="C1814" s="63"/>
      <c r="D1814" s="64" t="s">
        <v>4</v>
      </c>
      <c r="E1814" s="64"/>
      <c r="F1814" s="64" t="s">
        <v>2297</v>
      </c>
      <c r="G1814" s="64" t="s">
        <v>2298</v>
      </c>
      <c r="H1814" s="64"/>
      <c r="I1814" s="64" t="s">
        <v>2299</v>
      </c>
      <c r="J1814" s="64"/>
      <c r="K1814" s="64" t="s">
        <v>2300</v>
      </c>
    </row>
    <row r="1815" ht="15" customHeight="1" spans="1:11">
      <c r="A1815" s="65" t="s">
        <v>5217</v>
      </c>
      <c r="B1815" s="66" t="s">
        <v>5218</v>
      </c>
      <c r="C1815" s="66"/>
      <c r="D1815" s="65" t="s">
        <v>14</v>
      </c>
      <c r="E1815" s="65"/>
      <c r="F1815" s="65" t="s">
        <v>2392</v>
      </c>
      <c r="G1815" s="67">
        <v>0.01699</v>
      </c>
      <c r="H1815" s="67"/>
      <c r="I1815" s="70">
        <v>15.22</v>
      </c>
      <c r="J1815" s="70"/>
      <c r="K1815" s="70">
        <f>TRUNC(TRUNC(G1815,8)*I1815,2)</f>
        <v>0.25</v>
      </c>
    </row>
    <row r="1816" ht="15" customHeight="1" spans="1:11">
      <c r="A1816" s="2"/>
      <c r="B1816" s="2"/>
      <c r="C1816" s="2"/>
      <c r="D1816" s="2"/>
      <c r="E1816" s="2"/>
      <c r="F1816" s="2"/>
      <c r="G1816" s="68" t="s">
        <v>2313</v>
      </c>
      <c r="H1816" s="68"/>
      <c r="I1816" s="68"/>
      <c r="J1816" s="68"/>
      <c r="K1816" s="71">
        <f>SUM(K1815:K1815)</f>
        <v>0.25</v>
      </c>
    </row>
    <row r="1817" ht="15" customHeight="1" spans="1:11">
      <c r="A1817" s="2"/>
      <c r="B1817" s="2"/>
      <c r="C1817" s="2"/>
      <c r="D1817" s="2"/>
      <c r="E1817" s="2"/>
      <c r="F1817" s="2"/>
      <c r="G1817" s="69" t="s">
        <v>2318</v>
      </c>
      <c r="H1817" s="69"/>
      <c r="I1817" s="69"/>
      <c r="J1817" s="69"/>
      <c r="K1817" s="72">
        <f>SUM(K1816)</f>
        <v>0.25</v>
      </c>
    </row>
    <row r="1818" ht="9.95" customHeight="1" spans="1:11">
      <c r="A1818" s="2"/>
      <c r="B1818" s="2"/>
      <c r="C1818" s="2"/>
      <c r="D1818" s="2"/>
      <c r="E1818" s="2"/>
      <c r="F1818" s="2"/>
      <c r="G1818" s="61"/>
      <c r="H1818" s="61"/>
      <c r="I1818" s="61"/>
      <c r="J1818" s="61"/>
      <c r="K1818" s="61"/>
    </row>
    <row r="1819" ht="20.1" customHeight="1" spans="1:11">
      <c r="A1819" s="62" t="s">
        <v>5219</v>
      </c>
      <c r="B1819" s="62"/>
      <c r="C1819" s="62"/>
      <c r="D1819" s="62"/>
      <c r="E1819" s="62"/>
      <c r="F1819" s="62"/>
      <c r="G1819" s="62"/>
      <c r="H1819" s="62"/>
      <c r="I1819" s="62"/>
      <c r="J1819" s="62"/>
      <c r="K1819" s="62"/>
    </row>
    <row r="1820" ht="15" customHeight="1" spans="1:11">
      <c r="A1820" s="63" t="s">
        <v>2310</v>
      </c>
      <c r="B1820" s="63"/>
      <c r="C1820" s="63"/>
      <c r="D1820" s="64" t="s">
        <v>4</v>
      </c>
      <c r="E1820" s="64"/>
      <c r="F1820" s="64" t="s">
        <v>2297</v>
      </c>
      <c r="G1820" s="64" t="s">
        <v>2298</v>
      </c>
      <c r="H1820" s="64"/>
      <c r="I1820" s="64" t="s">
        <v>2299</v>
      </c>
      <c r="J1820" s="64"/>
      <c r="K1820" s="64" t="s">
        <v>2300</v>
      </c>
    </row>
    <row r="1821" ht="15" customHeight="1" spans="1:11">
      <c r="A1821" s="65" t="s">
        <v>2346</v>
      </c>
      <c r="B1821" s="66" t="s">
        <v>2347</v>
      </c>
      <c r="C1821" s="66"/>
      <c r="D1821" s="65" t="s">
        <v>14</v>
      </c>
      <c r="E1821" s="65"/>
      <c r="F1821" s="65" t="s">
        <v>15</v>
      </c>
      <c r="G1821" s="67">
        <v>0.00438</v>
      </c>
      <c r="H1821" s="67"/>
      <c r="I1821" s="70">
        <v>2588.09</v>
      </c>
      <c r="J1821" s="70"/>
      <c r="K1821" s="70">
        <f>TRUNC(TRUNC(G1821,8)*I1821,2)</f>
        <v>11.33</v>
      </c>
    </row>
    <row r="1822" ht="15" customHeight="1" spans="1:11">
      <c r="A1822" s="2"/>
      <c r="B1822" s="2"/>
      <c r="C1822" s="2"/>
      <c r="D1822" s="2"/>
      <c r="E1822" s="2"/>
      <c r="F1822" s="2"/>
      <c r="G1822" s="68" t="s">
        <v>2313</v>
      </c>
      <c r="H1822" s="68"/>
      <c r="I1822" s="68"/>
      <c r="J1822" s="68"/>
      <c r="K1822" s="71">
        <f>SUM(K1821:K1821)</f>
        <v>11.33</v>
      </c>
    </row>
    <row r="1823" ht="15" customHeight="1" spans="1:11">
      <c r="A1823" s="2"/>
      <c r="B1823" s="2"/>
      <c r="C1823" s="2"/>
      <c r="D1823" s="2"/>
      <c r="E1823" s="2"/>
      <c r="F1823" s="2"/>
      <c r="G1823" s="69" t="s">
        <v>2318</v>
      </c>
      <c r="H1823" s="69"/>
      <c r="I1823" s="69"/>
      <c r="J1823" s="69"/>
      <c r="K1823" s="72">
        <f>SUM(K1822)</f>
        <v>11.33</v>
      </c>
    </row>
    <row r="1824" ht="9.95" customHeight="1" spans="1:11">
      <c r="A1824" s="2"/>
      <c r="B1824" s="2"/>
      <c r="C1824" s="2"/>
      <c r="D1824" s="2"/>
      <c r="E1824" s="2"/>
      <c r="F1824" s="2"/>
      <c r="G1824" s="61"/>
      <c r="H1824" s="61"/>
      <c r="I1824" s="61"/>
      <c r="J1824" s="61"/>
      <c r="K1824" s="61"/>
    </row>
    <row r="1825" ht="20.1" customHeight="1" spans="1:11">
      <c r="A1825" s="62" t="s">
        <v>5220</v>
      </c>
      <c r="B1825" s="62"/>
      <c r="C1825" s="62"/>
      <c r="D1825" s="62"/>
      <c r="E1825" s="62"/>
      <c r="F1825" s="62"/>
      <c r="G1825" s="62"/>
      <c r="H1825" s="62"/>
      <c r="I1825" s="62"/>
      <c r="J1825" s="62"/>
      <c r="K1825" s="62"/>
    </row>
    <row r="1826" ht="15" customHeight="1" spans="1:11">
      <c r="A1826" s="63" t="s">
        <v>2413</v>
      </c>
      <c r="B1826" s="63"/>
      <c r="C1826" s="63"/>
      <c r="D1826" s="64" t="s">
        <v>4</v>
      </c>
      <c r="E1826" s="64"/>
      <c r="F1826" s="64" t="s">
        <v>2297</v>
      </c>
      <c r="G1826" s="64" t="s">
        <v>2298</v>
      </c>
      <c r="H1826" s="64"/>
      <c r="I1826" s="64" t="s">
        <v>2299</v>
      </c>
      <c r="J1826" s="64"/>
      <c r="K1826" s="64" t="s">
        <v>2300</v>
      </c>
    </row>
    <row r="1827" ht="21" customHeight="1" spans="1:11">
      <c r="A1827" s="65" t="s">
        <v>5221</v>
      </c>
      <c r="B1827" s="66" t="s">
        <v>5222</v>
      </c>
      <c r="C1827" s="66"/>
      <c r="D1827" s="65" t="s">
        <v>14</v>
      </c>
      <c r="E1827" s="65"/>
      <c r="F1827" s="65" t="s">
        <v>35</v>
      </c>
      <c r="G1827" s="67">
        <v>1</v>
      </c>
      <c r="H1827" s="67"/>
      <c r="I1827" s="70">
        <v>2.39</v>
      </c>
      <c r="J1827" s="70"/>
      <c r="K1827" s="70">
        <f>TRUNC(TRUNC(G1827,8)*I1827,2)</f>
        <v>2.39</v>
      </c>
    </row>
    <row r="1828" ht="15" customHeight="1" spans="1:11">
      <c r="A1828" s="2"/>
      <c r="B1828" s="2"/>
      <c r="C1828" s="2"/>
      <c r="D1828" s="2"/>
      <c r="E1828" s="2"/>
      <c r="F1828" s="2"/>
      <c r="G1828" s="68" t="s">
        <v>2424</v>
      </c>
      <c r="H1828" s="68"/>
      <c r="I1828" s="68"/>
      <c r="J1828" s="68"/>
      <c r="K1828" s="71">
        <f>SUM(K1827:K1827)</f>
        <v>2.39</v>
      </c>
    </row>
    <row r="1829" ht="15" customHeight="1" spans="1:11">
      <c r="A1829" s="63" t="s">
        <v>2389</v>
      </c>
      <c r="B1829" s="63"/>
      <c r="C1829" s="63"/>
      <c r="D1829" s="64" t="s">
        <v>4</v>
      </c>
      <c r="E1829" s="64"/>
      <c r="F1829" s="64" t="s">
        <v>2297</v>
      </c>
      <c r="G1829" s="64" t="s">
        <v>2298</v>
      </c>
      <c r="H1829" s="64"/>
      <c r="I1829" s="64" t="s">
        <v>2299</v>
      </c>
      <c r="J1829" s="64"/>
      <c r="K1829" s="64" t="s">
        <v>2300</v>
      </c>
    </row>
    <row r="1830" ht="21" customHeight="1" spans="1:11">
      <c r="A1830" s="65" t="s">
        <v>3219</v>
      </c>
      <c r="B1830" s="66" t="s">
        <v>3220</v>
      </c>
      <c r="C1830" s="66"/>
      <c r="D1830" s="65" t="s">
        <v>14</v>
      </c>
      <c r="E1830" s="65"/>
      <c r="F1830" s="65" t="s">
        <v>2392</v>
      </c>
      <c r="G1830" s="67">
        <v>0.272</v>
      </c>
      <c r="H1830" s="67"/>
      <c r="I1830" s="70">
        <v>24.39</v>
      </c>
      <c r="J1830" s="70"/>
      <c r="K1830" s="70">
        <f>TRUNC(TRUNC(G1830,8)*I1830,2)</f>
        <v>6.63</v>
      </c>
    </row>
    <row r="1831" ht="15" customHeight="1" spans="1:11">
      <c r="A1831" s="65" t="s">
        <v>2710</v>
      </c>
      <c r="B1831" s="66" t="s">
        <v>2711</v>
      </c>
      <c r="C1831" s="66"/>
      <c r="D1831" s="65" t="s">
        <v>14</v>
      </c>
      <c r="E1831" s="65"/>
      <c r="F1831" s="65" t="s">
        <v>2392</v>
      </c>
      <c r="G1831" s="67">
        <v>0.272</v>
      </c>
      <c r="H1831" s="67"/>
      <c r="I1831" s="70">
        <v>32.69</v>
      </c>
      <c r="J1831" s="70"/>
      <c r="K1831" s="70">
        <f>TRUNC(TRUNC(G1831,8)*I1831,2)</f>
        <v>8.89</v>
      </c>
    </row>
    <row r="1832" ht="18" customHeight="1" spans="1:11">
      <c r="A1832" s="2"/>
      <c r="B1832" s="2"/>
      <c r="C1832" s="2"/>
      <c r="D1832" s="2"/>
      <c r="E1832" s="2"/>
      <c r="F1832" s="2"/>
      <c r="G1832" s="68" t="s">
        <v>2393</v>
      </c>
      <c r="H1832" s="68"/>
      <c r="I1832" s="68"/>
      <c r="J1832" s="68"/>
      <c r="K1832" s="71">
        <f>SUM(K1830:K1831)</f>
        <v>15.52</v>
      </c>
    </row>
    <row r="1833" ht="15" customHeight="1" spans="1:11">
      <c r="A1833" s="2"/>
      <c r="B1833" s="2"/>
      <c r="C1833" s="2"/>
      <c r="D1833" s="2"/>
      <c r="E1833" s="2"/>
      <c r="F1833" s="2"/>
      <c r="G1833" s="69" t="s">
        <v>2318</v>
      </c>
      <c r="H1833" s="69"/>
      <c r="I1833" s="69"/>
      <c r="J1833" s="69"/>
      <c r="K1833" s="72">
        <f>SUM(K1828,K1832)</f>
        <v>17.91</v>
      </c>
    </row>
    <row r="1834" ht="9.95" customHeight="1" spans="1:11">
      <c r="A1834" s="2"/>
      <c r="B1834" s="2"/>
      <c r="C1834" s="2"/>
      <c r="D1834" s="2"/>
      <c r="E1834" s="2"/>
      <c r="F1834" s="2"/>
      <c r="G1834" s="61"/>
      <c r="H1834" s="61"/>
      <c r="I1834" s="61"/>
      <c r="J1834" s="61"/>
      <c r="K1834" s="61"/>
    </row>
    <row r="1835" ht="20.1" customHeight="1" spans="1:11">
      <c r="A1835" s="62" t="s">
        <v>5223</v>
      </c>
      <c r="B1835" s="62"/>
      <c r="C1835" s="62"/>
      <c r="D1835" s="62"/>
      <c r="E1835" s="62"/>
      <c r="F1835" s="62"/>
      <c r="G1835" s="62"/>
      <c r="H1835" s="62"/>
      <c r="I1835" s="62"/>
      <c r="J1835" s="62"/>
      <c r="K1835" s="62"/>
    </row>
    <row r="1836" ht="15" customHeight="1" spans="1:11">
      <c r="A1836" s="63" t="s">
        <v>2413</v>
      </c>
      <c r="B1836" s="63"/>
      <c r="C1836" s="63"/>
      <c r="D1836" s="64" t="s">
        <v>4</v>
      </c>
      <c r="E1836" s="64"/>
      <c r="F1836" s="64" t="s">
        <v>2297</v>
      </c>
      <c r="G1836" s="64" t="s">
        <v>2298</v>
      </c>
      <c r="H1836" s="64"/>
      <c r="I1836" s="64" t="s">
        <v>2299</v>
      </c>
      <c r="J1836" s="64"/>
      <c r="K1836" s="64" t="s">
        <v>2300</v>
      </c>
    </row>
    <row r="1837" ht="21" customHeight="1" spans="1:11">
      <c r="A1837" s="65" t="s">
        <v>3229</v>
      </c>
      <c r="B1837" s="66" t="s">
        <v>3230</v>
      </c>
      <c r="C1837" s="66"/>
      <c r="D1837" s="65" t="s">
        <v>14</v>
      </c>
      <c r="E1837" s="65"/>
      <c r="F1837" s="65" t="s">
        <v>35</v>
      </c>
      <c r="G1837" s="67">
        <v>1</v>
      </c>
      <c r="H1837" s="67"/>
      <c r="I1837" s="70">
        <v>2.42</v>
      </c>
      <c r="J1837" s="70"/>
      <c r="K1837" s="70">
        <f>TRUNC(TRUNC(G1837,8)*I1837,2)</f>
        <v>2.42</v>
      </c>
    </row>
    <row r="1838" ht="15" customHeight="1" spans="1:11">
      <c r="A1838" s="2"/>
      <c r="B1838" s="2"/>
      <c r="C1838" s="2"/>
      <c r="D1838" s="2"/>
      <c r="E1838" s="2"/>
      <c r="F1838" s="2"/>
      <c r="G1838" s="68" t="s">
        <v>2424</v>
      </c>
      <c r="H1838" s="68"/>
      <c r="I1838" s="68"/>
      <c r="J1838" s="68"/>
      <c r="K1838" s="71">
        <f>SUM(K1837:K1837)</f>
        <v>2.42</v>
      </c>
    </row>
    <row r="1839" ht="15" customHeight="1" spans="1:11">
      <c r="A1839" s="63" t="s">
        <v>2389</v>
      </c>
      <c r="B1839" s="63"/>
      <c r="C1839" s="63"/>
      <c r="D1839" s="64" t="s">
        <v>4</v>
      </c>
      <c r="E1839" s="64"/>
      <c r="F1839" s="64" t="s">
        <v>2297</v>
      </c>
      <c r="G1839" s="64" t="s">
        <v>2298</v>
      </c>
      <c r="H1839" s="64"/>
      <c r="I1839" s="64" t="s">
        <v>2299</v>
      </c>
      <c r="J1839" s="64"/>
      <c r="K1839" s="64" t="s">
        <v>2300</v>
      </c>
    </row>
    <row r="1840" ht="21" customHeight="1" spans="1:11">
      <c r="A1840" s="65" t="s">
        <v>3219</v>
      </c>
      <c r="B1840" s="66" t="s">
        <v>3220</v>
      </c>
      <c r="C1840" s="66"/>
      <c r="D1840" s="65" t="s">
        <v>14</v>
      </c>
      <c r="E1840" s="65"/>
      <c r="F1840" s="65" t="s">
        <v>2392</v>
      </c>
      <c r="G1840" s="67">
        <v>0.206</v>
      </c>
      <c r="H1840" s="67"/>
      <c r="I1840" s="70">
        <v>24.39</v>
      </c>
      <c r="J1840" s="70"/>
      <c r="K1840" s="70">
        <f>TRUNC(TRUNC(G1840,8)*I1840,2)</f>
        <v>5.02</v>
      </c>
    </row>
    <row r="1841" ht="15" customHeight="1" spans="1:11">
      <c r="A1841" s="65" t="s">
        <v>2710</v>
      </c>
      <c r="B1841" s="66" t="s">
        <v>2711</v>
      </c>
      <c r="C1841" s="66"/>
      <c r="D1841" s="65" t="s">
        <v>14</v>
      </c>
      <c r="E1841" s="65"/>
      <c r="F1841" s="65" t="s">
        <v>2392</v>
      </c>
      <c r="G1841" s="67">
        <v>0.206</v>
      </c>
      <c r="H1841" s="67"/>
      <c r="I1841" s="70">
        <v>32.69</v>
      </c>
      <c r="J1841" s="70"/>
      <c r="K1841" s="70">
        <f>TRUNC(TRUNC(G1841,8)*I1841,2)</f>
        <v>6.73</v>
      </c>
    </row>
    <row r="1842" ht="18" customHeight="1" spans="1:11">
      <c r="A1842" s="2"/>
      <c r="B1842" s="2"/>
      <c r="C1842" s="2"/>
      <c r="D1842" s="2"/>
      <c r="E1842" s="2"/>
      <c r="F1842" s="2"/>
      <c r="G1842" s="68" t="s">
        <v>2393</v>
      </c>
      <c r="H1842" s="68"/>
      <c r="I1842" s="68"/>
      <c r="J1842" s="68"/>
      <c r="K1842" s="71">
        <f>SUM(K1840:K1841)</f>
        <v>11.75</v>
      </c>
    </row>
    <row r="1843" ht="15" customHeight="1" spans="1:11">
      <c r="A1843" s="2"/>
      <c r="B1843" s="2"/>
      <c r="C1843" s="2"/>
      <c r="D1843" s="2"/>
      <c r="E1843" s="2"/>
      <c r="F1843" s="2"/>
      <c r="G1843" s="69" t="s">
        <v>2318</v>
      </c>
      <c r="H1843" s="69"/>
      <c r="I1843" s="69"/>
      <c r="J1843" s="69"/>
      <c r="K1843" s="72">
        <f>SUM(K1838,K1842)</f>
        <v>14.17</v>
      </c>
    </row>
    <row r="1844" ht="9.95" customHeight="1" spans="1:11">
      <c r="A1844" s="2"/>
      <c r="B1844" s="2"/>
      <c r="C1844" s="2"/>
      <c r="D1844" s="2"/>
      <c r="E1844" s="2"/>
      <c r="F1844" s="2"/>
      <c r="G1844" s="61"/>
      <c r="H1844" s="61"/>
      <c r="I1844" s="61"/>
      <c r="J1844" s="61"/>
      <c r="K1844" s="61"/>
    </row>
    <row r="1845" ht="20.1" customHeight="1" spans="1:11">
      <c r="A1845" s="62" t="s">
        <v>3994</v>
      </c>
      <c r="B1845" s="62"/>
      <c r="C1845" s="62"/>
      <c r="D1845" s="62"/>
      <c r="E1845" s="62"/>
      <c r="F1845" s="62"/>
      <c r="G1845" s="62"/>
      <c r="H1845" s="62"/>
      <c r="I1845" s="62"/>
      <c r="J1845" s="62"/>
      <c r="K1845" s="62"/>
    </row>
    <row r="1846" ht="15" customHeight="1" spans="1:11">
      <c r="A1846" s="63" t="s">
        <v>2413</v>
      </c>
      <c r="B1846" s="63"/>
      <c r="C1846" s="63"/>
      <c r="D1846" s="64" t="s">
        <v>4</v>
      </c>
      <c r="E1846" s="64"/>
      <c r="F1846" s="64" t="s">
        <v>2297</v>
      </c>
      <c r="G1846" s="64" t="s">
        <v>2298</v>
      </c>
      <c r="H1846" s="64"/>
      <c r="I1846" s="64" t="s">
        <v>2299</v>
      </c>
      <c r="J1846" s="64"/>
      <c r="K1846" s="64" t="s">
        <v>2300</v>
      </c>
    </row>
    <row r="1847" ht="21" customHeight="1" spans="1:11">
      <c r="A1847" s="65" t="s">
        <v>3984</v>
      </c>
      <c r="B1847" s="66" t="s">
        <v>3985</v>
      </c>
      <c r="C1847" s="66"/>
      <c r="D1847" s="65" t="s">
        <v>14</v>
      </c>
      <c r="E1847" s="65"/>
      <c r="F1847" s="65" t="s">
        <v>35</v>
      </c>
      <c r="G1847" s="67">
        <v>2</v>
      </c>
      <c r="H1847" s="67"/>
      <c r="I1847" s="70">
        <v>3.37</v>
      </c>
      <c r="J1847" s="70"/>
      <c r="K1847" s="70">
        <f>TRUNC(TRUNC(G1847,8)*I1847,2)</f>
        <v>6.74</v>
      </c>
    </row>
    <row r="1848" ht="21" customHeight="1" spans="1:11">
      <c r="A1848" s="65" t="s">
        <v>3995</v>
      </c>
      <c r="B1848" s="66" t="s">
        <v>3996</v>
      </c>
      <c r="C1848" s="66"/>
      <c r="D1848" s="65" t="s">
        <v>14</v>
      </c>
      <c r="E1848" s="65"/>
      <c r="F1848" s="65" t="s">
        <v>35</v>
      </c>
      <c r="G1848" s="67">
        <v>1</v>
      </c>
      <c r="H1848" s="67"/>
      <c r="I1848" s="70">
        <v>17.98</v>
      </c>
      <c r="J1848" s="70"/>
      <c r="K1848" s="70">
        <f>TRUNC(TRUNC(G1848,8)*I1848,2)</f>
        <v>17.98</v>
      </c>
    </row>
    <row r="1849" ht="29.1" customHeight="1" spans="1:11">
      <c r="A1849" s="65" t="s">
        <v>3977</v>
      </c>
      <c r="B1849" s="66" t="s">
        <v>3978</v>
      </c>
      <c r="C1849" s="66"/>
      <c r="D1849" s="65" t="s">
        <v>14</v>
      </c>
      <c r="E1849" s="65"/>
      <c r="F1849" s="65" t="s">
        <v>35</v>
      </c>
      <c r="G1849" s="67">
        <v>0.115</v>
      </c>
      <c r="H1849" s="67"/>
      <c r="I1849" s="70">
        <v>26.07</v>
      </c>
      <c r="J1849" s="70"/>
      <c r="K1849" s="70">
        <f>TRUNC(TRUNC(G1849,8)*I1849,2)</f>
        <v>2.99</v>
      </c>
    </row>
    <row r="1850" ht="15" customHeight="1" spans="1:11">
      <c r="A1850" s="2"/>
      <c r="B1850" s="2"/>
      <c r="C1850" s="2"/>
      <c r="D1850" s="2"/>
      <c r="E1850" s="2"/>
      <c r="F1850" s="2"/>
      <c r="G1850" s="68" t="s">
        <v>2424</v>
      </c>
      <c r="H1850" s="68"/>
      <c r="I1850" s="68"/>
      <c r="J1850" s="68"/>
      <c r="K1850" s="71">
        <f>SUM(K1847:K1849)</f>
        <v>27.71</v>
      </c>
    </row>
    <row r="1851" ht="15" customHeight="1" spans="1:11">
      <c r="A1851" s="63" t="s">
        <v>2389</v>
      </c>
      <c r="B1851" s="63"/>
      <c r="C1851" s="63"/>
      <c r="D1851" s="64" t="s">
        <v>4</v>
      </c>
      <c r="E1851" s="64"/>
      <c r="F1851" s="64" t="s">
        <v>2297</v>
      </c>
      <c r="G1851" s="64" t="s">
        <v>2298</v>
      </c>
      <c r="H1851" s="64"/>
      <c r="I1851" s="64" t="s">
        <v>2299</v>
      </c>
      <c r="J1851" s="64"/>
      <c r="K1851" s="64" t="s">
        <v>2300</v>
      </c>
    </row>
    <row r="1852" ht="21" customHeight="1" spans="1:11">
      <c r="A1852" s="65" t="s">
        <v>2673</v>
      </c>
      <c r="B1852" s="66" t="s">
        <v>2674</v>
      </c>
      <c r="C1852" s="66"/>
      <c r="D1852" s="65" t="s">
        <v>14</v>
      </c>
      <c r="E1852" s="65"/>
      <c r="F1852" s="65" t="s">
        <v>2392</v>
      </c>
      <c r="G1852" s="67">
        <v>0.1926</v>
      </c>
      <c r="H1852" s="67"/>
      <c r="I1852" s="70">
        <v>23.37</v>
      </c>
      <c r="J1852" s="70"/>
      <c r="K1852" s="70">
        <f>TRUNC(TRUNC(G1852,8)*I1852,2)</f>
        <v>4.5</v>
      </c>
    </row>
    <row r="1853" ht="21" customHeight="1" spans="1:11">
      <c r="A1853" s="65" t="s">
        <v>2675</v>
      </c>
      <c r="B1853" s="66" t="s">
        <v>2676</v>
      </c>
      <c r="C1853" s="66"/>
      <c r="D1853" s="65" t="s">
        <v>14</v>
      </c>
      <c r="E1853" s="65"/>
      <c r="F1853" s="65" t="s">
        <v>2392</v>
      </c>
      <c r="G1853" s="67">
        <v>0.1926</v>
      </c>
      <c r="H1853" s="67"/>
      <c r="I1853" s="70">
        <v>31.5</v>
      </c>
      <c r="J1853" s="70"/>
      <c r="K1853" s="70">
        <f>TRUNC(TRUNC(G1853,8)*I1853,2)</f>
        <v>6.06</v>
      </c>
    </row>
    <row r="1854" ht="18" customHeight="1" spans="1:11">
      <c r="A1854" s="2"/>
      <c r="B1854" s="2"/>
      <c r="C1854" s="2"/>
      <c r="D1854" s="2"/>
      <c r="E1854" s="2"/>
      <c r="F1854" s="2"/>
      <c r="G1854" s="68" t="s">
        <v>2393</v>
      </c>
      <c r="H1854" s="68"/>
      <c r="I1854" s="68"/>
      <c r="J1854" s="68"/>
      <c r="K1854" s="71">
        <f>SUM(K1852:K1853)</f>
        <v>10.56</v>
      </c>
    </row>
    <row r="1855" ht="15" customHeight="1" spans="1:11">
      <c r="A1855" s="2"/>
      <c r="B1855" s="2"/>
      <c r="C1855" s="2"/>
      <c r="D1855" s="2"/>
      <c r="E1855" s="2"/>
      <c r="F1855" s="2"/>
      <c r="G1855" s="69" t="s">
        <v>2318</v>
      </c>
      <c r="H1855" s="69"/>
      <c r="I1855" s="69"/>
      <c r="J1855" s="69"/>
      <c r="K1855" s="72">
        <f>SUM(K1850,K1854)</f>
        <v>38.27</v>
      </c>
    </row>
    <row r="1856" ht="9.95" customHeight="1" spans="1:11">
      <c r="A1856" s="2"/>
      <c r="B1856" s="2"/>
      <c r="C1856" s="2"/>
      <c r="D1856" s="2"/>
      <c r="E1856" s="2"/>
      <c r="F1856" s="2"/>
      <c r="G1856" s="61"/>
      <c r="H1856" s="61"/>
      <c r="I1856" s="61"/>
      <c r="J1856" s="61"/>
      <c r="K1856" s="61"/>
    </row>
    <row r="1857" ht="20.1" customHeight="1" spans="1:11">
      <c r="A1857" s="62" t="s">
        <v>5224</v>
      </c>
      <c r="B1857" s="62"/>
      <c r="C1857" s="62"/>
      <c r="D1857" s="62"/>
      <c r="E1857" s="62"/>
      <c r="F1857" s="62"/>
      <c r="G1857" s="62"/>
      <c r="H1857" s="62"/>
      <c r="I1857" s="62"/>
      <c r="J1857" s="62"/>
      <c r="K1857" s="62"/>
    </row>
    <row r="1858" ht="12.95" customHeight="1" spans="1:11">
      <c r="A1858" s="74" t="s">
        <v>2097</v>
      </c>
      <c r="B1858" s="74"/>
      <c r="C1858" s="74"/>
      <c r="D1858" s="75" t="s">
        <v>2352</v>
      </c>
      <c r="E1858" s="76" t="s">
        <v>2353</v>
      </c>
      <c r="F1858" s="76"/>
      <c r="G1858" s="76" t="s">
        <v>2354</v>
      </c>
      <c r="H1858" s="76"/>
      <c r="I1858" s="76"/>
      <c r="J1858" s="76"/>
      <c r="K1858" s="76" t="s">
        <v>2355</v>
      </c>
    </row>
    <row r="1859" ht="12" customHeight="1" spans="1:11">
      <c r="A1859" s="74"/>
      <c r="B1859" s="74"/>
      <c r="C1859" s="74"/>
      <c r="D1859" s="75"/>
      <c r="E1859" s="64" t="s">
        <v>2356</v>
      </c>
      <c r="F1859" s="64" t="s">
        <v>2357</v>
      </c>
      <c r="G1859" s="64" t="s">
        <v>2356</v>
      </c>
      <c r="H1859" s="64"/>
      <c r="I1859" s="64" t="s">
        <v>2357</v>
      </c>
      <c r="J1859" s="64"/>
      <c r="K1859" s="76"/>
    </row>
    <row r="1860" ht="15.95" customHeight="1" spans="1:11">
      <c r="A1860" s="77" t="s">
        <v>5225</v>
      </c>
      <c r="B1860" s="78" t="s">
        <v>5226</v>
      </c>
      <c r="C1860" s="78"/>
      <c r="D1860" s="79">
        <v>1</v>
      </c>
      <c r="E1860" s="80">
        <v>1</v>
      </c>
      <c r="F1860" s="80">
        <v>0</v>
      </c>
      <c r="G1860" s="81">
        <v>397.0207</v>
      </c>
      <c r="H1860" s="81"/>
      <c r="I1860" s="81">
        <v>143.1228</v>
      </c>
      <c r="J1860" s="81"/>
      <c r="K1860" s="81">
        <f>ROUND(D1860*(ROUND(E1860*G1860,4)+ROUND(F1860*I1860,4)),4)</f>
        <v>397.0207</v>
      </c>
    </row>
    <row r="1861" ht="15" customHeight="1" spans="1:11">
      <c r="A1861" s="1"/>
      <c r="B1861" s="1"/>
      <c r="C1861" s="1"/>
      <c r="D1861" s="1"/>
      <c r="E1861" s="1"/>
      <c r="F1861" s="1"/>
      <c r="G1861" s="82" t="s">
        <v>2374</v>
      </c>
      <c r="H1861" s="82"/>
      <c r="I1861" s="82"/>
      <c r="J1861" s="82"/>
      <c r="K1861" s="85">
        <f>SUM(K1859:K1860)</f>
        <v>397.0207</v>
      </c>
    </row>
    <row r="1862" ht="20.1" customHeight="1" spans="1:11">
      <c r="A1862" s="83" t="s">
        <v>2288</v>
      </c>
      <c r="B1862" s="83"/>
      <c r="C1862" s="83"/>
      <c r="D1862" s="83"/>
      <c r="E1862" s="83"/>
      <c r="F1862" s="76" t="s">
        <v>2297</v>
      </c>
      <c r="G1862" s="76" t="s">
        <v>2912</v>
      </c>
      <c r="H1862" s="76"/>
      <c r="I1862" s="76" t="s">
        <v>2913</v>
      </c>
      <c r="J1862" s="76"/>
      <c r="K1862" s="76" t="s">
        <v>2355</v>
      </c>
    </row>
    <row r="1863" ht="15" customHeight="1" spans="1:11">
      <c r="A1863" s="77" t="s">
        <v>5207</v>
      </c>
      <c r="B1863" s="84" t="s">
        <v>5208</v>
      </c>
      <c r="C1863" s="84"/>
      <c r="D1863" s="84"/>
      <c r="E1863" s="84"/>
      <c r="F1863" s="77" t="s">
        <v>2392</v>
      </c>
      <c r="G1863" s="79">
        <v>2</v>
      </c>
      <c r="H1863" s="79"/>
      <c r="I1863" s="81">
        <v>14.21</v>
      </c>
      <c r="J1863" s="81"/>
      <c r="K1863" s="81">
        <f>ROUND(ROUND(G1863,8)*I1863,4)</f>
        <v>28.42</v>
      </c>
    </row>
    <row r="1864" ht="15" customHeight="1" spans="1:11">
      <c r="A1864" s="1"/>
      <c r="B1864" s="1"/>
      <c r="C1864" s="1"/>
      <c r="D1864" s="1"/>
      <c r="E1864" s="1"/>
      <c r="F1864" s="1"/>
      <c r="G1864" s="82" t="s">
        <v>2918</v>
      </c>
      <c r="H1864" s="82"/>
      <c r="I1864" s="82"/>
      <c r="J1864" s="82"/>
      <c r="K1864" s="85">
        <f>SUM(K1863:K1863)</f>
        <v>28.42</v>
      </c>
    </row>
    <row r="1865" ht="15" customHeight="1" spans="1:11">
      <c r="A1865" s="2"/>
      <c r="B1865" s="2"/>
      <c r="C1865" s="2"/>
      <c r="D1865" s="2"/>
      <c r="E1865" s="2"/>
      <c r="F1865" s="2"/>
      <c r="G1865" s="69" t="s">
        <v>2375</v>
      </c>
      <c r="H1865" s="69"/>
      <c r="I1865" s="69"/>
      <c r="J1865" s="69"/>
      <c r="K1865" s="81">
        <f>SUM(K1861,K1864)</f>
        <v>425.4407</v>
      </c>
    </row>
    <row r="1866" ht="15" customHeight="1" spans="1:11">
      <c r="A1866" s="2"/>
      <c r="B1866" s="2"/>
      <c r="C1866" s="2"/>
      <c r="D1866" s="2"/>
      <c r="E1866" s="2"/>
      <c r="F1866" s="2"/>
      <c r="G1866" s="69" t="s">
        <v>2376</v>
      </c>
      <c r="H1866" s="69"/>
      <c r="I1866" s="69"/>
      <c r="J1866" s="69"/>
      <c r="K1866" s="86">
        <v>20.61</v>
      </c>
    </row>
    <row r="1867" ht="15" customHeight="1" spans="1:11">
      <c r="A1867" s="2"/>
      <c r="B1867" s="2"/>
      <c r="C1867" s="2"/>
      <c r="D1867" s="2"/>
      <c r="E1867" s="2"/>
      <c r="F1867" s="2"/>
      <c r="G1867" s="69" t="s">
        <v>2377</v>
      </c>
      <c r="H1867" s="69"/>
      <c r="I1867" s="69"/>
      <c r="J1867" s="69"/>
      <c r="K1867" s="81">
        <f>ROUND(K1865/K1866,4)</f>
        <v>20.6424</v>
      </c>
    </row>
    <row r="1868" ht="15" customHeight="1" spans="1:11">
      <c r="A1868" s="2"/>
      <c r="B1868" s="2"/>
      <c r="C1868" s="2"/>
      <c r="D1868" s="2"/>
      <c r="E1868" s="2"/>
      <c r="F1868" s="2"/>
      <c r="G1868" s="69" t="s">
        <v>2378</v>
      </c>
      <c r="H1868" s="69"/>
      <c r="I1868" s="69"/>
      <c r="J1868" s="69"/>
      <c r="K1868" s="81">
        <f>SUM(K1867)</f>
        <v>20.6424</v>
      </c>
    </row>
    <row r="1869" ht="15" customHeight="1" spans="1:11">
      <c r="A1869" s="2"/>
      <c r="B1869" s="2"/>
      <c r="C1869" s="2"/>
      <c r="D1869" s="2"/>
      <c r="E1869" s="2"/>
      <c r="F1869" s="2"/>
      <c r="G1869" s="69" t="s">
        <v>2318</v>
      </c>
      <c r="H1869" s="69"/>
      <c r="I1869" s="69"/>
      <c r="J1869" s="69"/>
      <c r="K1869" s="72">
        <f>SUM(K1868)</f>
        <v>20.6424</v>
      </c>
    </row>
    <row r="1870" ht="9.95" customHeight="1" spans="1:11">
      <c r="A1870" s="2"/>
      <c r="B1870" s="2"/>
      <c r="C1870" s="2"/>
      <c r="D1870" s="2"/>
      <c r="E1870" s="2"/>
      <c r="F1870" s="2"/>
      <c r="G1870" s="61"/>
      <c r="H1870" s="61"/>
      <c r="I1870" s="61"/>
      <c r="J1870" s="61"/>
      <c r="K1870" s="61"/>
    </row>
    <row r="1871" ht="20.1" customHeight="1" spans="1:11">
      <c r="A1871" s="62" t="s">
        <v>5227</v>
      </c>
      <c r="B1871" s="62"/>
      <c r="C1871" s="62"/>
      <c r="D1871" s="62"/>
      <c r="E1871" s="62"/>
      <c r="F1871" s="62"/>
      <c r="G1871" s="62"/>
      <c r="H1871" s="62"/>
      <c r="I1871" s="62"/>
      <c r="J1871" s="62"/>
      <c r="K1871" s="62"/>
    </row>
    <row r="1872" ht="12.95" customHeight="1" spans="1:11">
      <c r="A1872" s="74" t="s">
        <v>2097</v>
      </c>
      <c r="B1872" s="74"/>
      <c r="C1872" s="74"/>
      <c r="D1872" s="75" t="s">
        <v>2352</v>
      </c>
      <c r="E1872" s="76" t="s">
        <v>2353</v>
      </c>
      <c r="F1872" s="76"/>
      <c r="G1872" s="76" t="s">
        <v>2354</v>
      </c>
      <c r="H1872" s="76"/>
      <c r="I1872" s="76"/>
      <c r="J1872" s="76"/>
      <c r="K1872" s="76" t="s">
        <v>2355</v>
      </c>
    </row>
    <row r="1873" ht="12" customHeight="1" spans="1:11">
      <c r="A1873" s="74"/>
      <c r="B1873" s="74"/>
      <c r="C1873" s="74"/>
      <c r="D1873" s="75"/>
      <c r="E1873" s="64" t="s">
        <v>2356</v>
      </c>
      <c r="F1873" s="64" t="s">
        <v>2357</v>
      </c>
      <c r="G1873" s="64" t="s">
        <v>2356</v>
      </c>
      <c r="H1873" s="64"/>
      <c r="I1873" s="64" t="s">
        <v>2357</v>
      </c>
      <c r="J1873" s="64"/>
      <c r="K1873" s="76"/>
    </row>
    <row r="1874" ht="15" customHeight="1" spans="1:11">
      <c r="A1874" s="77" t="s">
        <v>5228</v>
      </c>
      <c r="B1874" s="78" t="s">
        <v>5229</v>
      </c>
      <c r="C1874" s="78"/>
      <c r="D1874" s="79">
        <v>1</v>
      </c>
      <c r="E1874" s="80">
        <v>1</v>
      </c>
      <c r="F1874" s="80">
        <v>0</v>
      </c>
      <c r="G1874" s="81">
        <v>257.6001</v>
      </c>
      <c r="H1874" s="81"/>
      <c r="I1874" s="81">
        <v>76.6886</v>
      </c>
      <c r="J1874" s="81"/>
      <c r="K1874" s="81">
        <f>ROUND(D1874*(ROUND(E1874*G1874,4)+ROUND(F1874*I1874,4)),4)</f>
        <v>257.6001</v>
      </c>
    </row>
    <row r="1875" ht="15" customHeight="1" spans="1:11">
      <c r="A1875" s="1"/>
      <c r="B1875" s="1"/>
      <c r="C1875" s="1"/>
      <c r="D1875" s="1"/>
      <c r="E1875" s="1"/>
      <c r="F1875" s="1"/>
      <c r="G1875" s="82" t="s">
        <v>2374</v>
      </c>
      <c r="H1875" s="82"/>
      <c r="I1875" s="82"/>
      <c r="J1875" s="82"/>
      <c r="K1875" s="85">
        <f>SUM(K1873:K1874)</f>
        <v>257.6001</v>
      </c>
    </row>
    <row r="1876" ht="20.1" customHeight="1" spans="1:11">
      <c r="A1876" s="83" t="s">
        <v>2288</v>
      </c>
      <c r="B1876" s="83"/>
      <c r="C1876" s="83"/>
      <c r="D1876" s="83"/>
      <c r="E1876" s="83"/>
      <c r="F1876" s="76" t="s">
        <v>2297</v>
      </c>
      <c r="G1876" s="76" t="s">
        <v>2912</v>
      </c>
      <c r="H1876" s="76"/>
      <c r="I1876" s="76" t="s">
        <v>2913</v>
      </c>
      <c r="J1876" s="76"/>
      <c r="K1876" s="76" t="s">
        <v>2355</v>
      </c>
    </row>
    <row r="1877" ht="15" customHeight="1" spans="1:11">
      <c r="A1877" s="77" t="s">
        <v>5207</v>
      </c>
      <c r="B1877" s="84" t="s">
        <v>5208</v>
      </c>
      <c r="C1877" s="84"/>
      <c r="D1877" s="84"/>
      <c r="E1877" s="84"/>
      <c r="F1877" s="77" t="s">
        <v>2392</v>
      </c>
      <c r="G1877" s="79">
        <v>6</v>
      </c>
      <c r="H1877" s="79"/>
      <c r="I1877" s="81">
        <v>14.21</v>
      </c>
      <c r="J1877" s="81"/>
      <c r="K1877" s="81">
        <f>ROUND(ROUND(G1877,8)*I1877,4)</f>
        <v>85.26</v>
      </c>
    </row>
    <row r="1878" ht="15" customHeight="1" spans="1:11">
      <c r="A1878" s="1"/>
      <c r="B1878" s="1"/>
      <c r="C1878" s="1"/>
      <c r="D1878" s="1"/>
      <c r="E1878" s="1"/>
      <c r="F1878" s="1"/>
      <c r="G1878" s="82" t="s">
        <v>2918</v>
      </c>
      <c r="H1878" s="82"/>
      <c r="I1878" s="82"/>
      <c r="J1878" s="82"/>
      <c r="K1878" s="85">
        <f>SUM(K1877:K1877)</f>
        <v>85.26</v>
      </c>
    </row>
    <row r="1879" ht="15" customHeight="1" spans="1:11">
      <c r="A1879" s="2"/>
      <c r="B1879" s="2"/>
      <c r="C1879" s="2"/>
      <c r="D1879" s="2"/>
      <c r="E1879" s="2"/>
      <c r="F1879" s="2"/>
      <c r="G1879" s="69" t="s">
        <v>2375</v>
      </c>
      <c r="H1879" s="69"/>
      <c r="I1879" s="69"/>
      <c r="J1879" s="69"/>
      <c r="K1879" s="81">
        <f>SUM(K1875,K1878)</f>
        <v>342.8601</v>
      </c>
    </row>
    <row r="1880" ht="15" customHeight="1" spans="1:11">
      <c r="A1880" s="2"/>
      <c r="B1880" s="2"/>
      <c r="C1880" s="2"/>
      <c r="D1880" s="2"/>
      <c r="E1880" s="2"/>
      <c r="F1880" s="2"/>
      <c r="G1880" s="69" t="s">
        <v>2376</v>
      </c>
      <c r="H1880" s="69"/>
      <c r="I1880" s="69"/>
      <c r="J1880" s="69"/>
      <c r="K1880" s="86">
        <v>11.84</v>
      </c>
    </row>
    <row r="1881" ht="15" customHeight="1" spans="1:11">
      <c r="A1881" s="2"/>
      <c r="B1881" s="2"/>
      <c r="C1881" s="2"/>
      <c r="D1881" s="2"/>
      <c r="E1881" s="2"/>
      <c r="F1881" s="2"/>
      <c r="G1881" s="69" t="s">
        <v>2377</v>
      </c>
      <c r="H1881" s="69"/>
      <c r="I1881" s="69"/>
      <c r="J1881" s="69"/>
      <c r="K1881" s="81">
        <f>ROUND(K1879/K1880,4)</f>
        <v>28.9578</v>
      </c>
    </row>
    <row r="1882" ht="15" customHeight="1" spans="1:11">
      <c r="A1882" s="2"/>
      <c r="B1882" s="2"/>
      <c r="C1882" s="2"/>
      <c r="D1882" s="2"/>
      <c r="E1882" s="2"/>
      <c r="F1882" s="2"/>
      <c r="G1882" s="69" t="s">
        <v>2378</v>
      </c>
      <c r="H1882" s="69"/>
      <c r="I1882" s="69"/>
      <c r="J1882" s="69"/>
      <c r="K1882" s="81">
        <f>SUM(K1881)</f>
        <v>28.9578</v>
      </c>
    </row>
    <row r="1883" ht="15" customHeight="1" spans="1:11">
      <c r="A1883" s="2"/>
      <c r="B1883" s="2"/>
      <c r="C1883" s="2"/>
      <c r="D1883" s="2"/>
      <c r="E1883" s="2"/>
      <c r="F1883" s="2"/>
      <c r="G1883" s="69" t="s">
        <v>2318</v>
      </c>
      <c r="H1883" s="69"/>
      <c r="I1883" s="69"/>
      <c r="J1883" s="69"/>
      <c r="K1883" s="72">
        <f>SUM(K1882)</f>
        <v>28.9578</v>
      </c>
    </row>
    <row r="1884" ht="9.95" customHeight="1" spans="1:11">
      <c r="A1884" s="2"/>
      <c r="B1884" s="2"/>
      <c r="C1884" s="2"/>
      <c r="D1884" s="2"/>
      <c r="E1884" s="2"/>
      <c r="F1884" s="2"/>
      <c r="G1884" s="61"/>
      <c r="H1884" s="61"/>
      <c r="I1884" s="61"/>
      <c r="J1884" s="61"/>
      <c r="K1884" s="61"/>
    </row>
    <row r="1885" ht="20.1" customHeight="1" spans="1:11">
      <c r="A1885" s="62" t="s">
        <v>5230</v>
      </c>
      <c r="B1885" s="62"/>
      <c r="C1885" s="62"/>
      <c r="D1885" s="62"/>
      <c r="E1885" s="62"/>
      <c r="F1885" s="62"/>
      <c r="G1885" s="62"/>
      <c r="H1885" s="62"/>
      <c r="I1885" s="62"/>
      <c r="J1885" s="62"/>
      <c r="K1885" s="62"/>
    </row>
    <row r="1886" ht="12.95" customHeight="1" spans="1:11">
      <c r="A1886" s="74" t="s">
        <v>2097</v>
      </c>
      <c r="B1886" s="74"/>
      <c r="C1886" s="74"/>
      <c r="D1886" s="75" t="s">
        <v>2352</v>
      </c>
      <c r="E1886" s="76" t="s">
        <v>2353</v>
      </c>
      <c r="F1886" s="76"/>
      <c r="G1886" s="76" t="s">
        <v>2354</v>
      </c>
      <c r="H1886" s="76"/>
      <c r="I1886" s="76"/>
      <c r="J1886" s="76"/>
      <c r="K1886" s="76" t="s">
        <v>2355</v>
      </c>
    </row>
    <row r="1887" ht="12" customHeight="1" spans="1:11">
      <c r="A1887" s="74"/>
      <c r="B1887" s="74"/>
      <c r="C1887" s="74"/>
      <c r="D1887" s="75"/>
      <c r="E1887" s="64" t="s">
        <v>2356</v>
      </c>
      <c r="F1887" s="64" t="s">
        <v>2357</v>
      </c>
      <c r="G1887" s="64" t="s">
        <v>2356</v>
      </c>
      <c r="H1887" s="64"/>
      <c r="I1887" s="64" t="s">
        <v>2357</v>
      </c>
      <c r="J1887" s="64"/>
      <c r="K1887" s="76"/>
    </row>
    <row r="1888" ht="15" customHeight="1" spans="1:11">
      <c r="A1888" s="77" t="s">
        <v>5231</v>
      </c>
      <c r="B1888" s="78" t="s">
        <v>5232</v>
      </c>
      <c r="C1888" s="78"/>
      <c r="D1888" s="79">
        <v>1</v>
      </c>
      <c r="E1888" s="80">
        <v>1</v>
      </c>
      <c r="F1888" s="80">
        <v>0</v>
      </c>
      <c r="G1888" s="81">
        <v>0.9008</v>
      </c>
      <c r="H1888" s="81"/>
      <c r="I1888" s="81">
        <v>0.4971</v>
      </c>
      <c r="J1888" s="81"/>
      <c r="K1888" s="81">
        <f>ROUND(D1888*(ROUND(E1888*G1888,4)+ROUND(F1888*I1888,4)),4)</f>
        <v>0.9008</v>
      </c>
    </row>
    <row r="1889" ht="15" customHeight="1" spans="1:11">
      <c r="A1889" s="1"/>
      <c r="B1889" s="1"/>
      <c r="C1889" s="1"/>
      <c r="D1889" s="1"/>
      <c r="E1889" s="1"/>
      <c r="F1889" s="1"/>
      <c r="G1889" s="82" t="s">
        <v>2374</v>
      </c>
      <c r="H1889" s="82"/>
      <c r="I1889" s="82"/>
      <c r="J1889" s="82"/>
      <c r="K1889" s="85">
        <f>SUM(K1887:K1888)</f>
        <v>0.9008</v>
      </c>
    </row>
    <row r="1890" ht="20.1" customHeight="1" spans="1:11">
      <c r="A1890" s="83" t="s">
        <v>2288</v>
      </c>
      <c r="B1890" s="83"/>
      <c r="C1890" s="83"/>
      <c r="D1890" s="83"/>
      <c r="E1890" s="83"/>
      <c r="F1890" s="76" t="s">
        <v>2297</v>
      </c>
      <c r="G1890" s="76" t="s">
        <v>2912</v>
      </c>
      <c r="H1890" s="76"/>
      <c r="I1890" s="76" t="s">
        <v>2913</v>
      </c>
      <c r="J1890" s="76"/>
      <c r="K1890" s="76" t="s">
        <v>2355</v>
      </c>
    </row>
    <row r="1891" ht="15" customHeight="1" spans="1:11">
      <c r="A1891" s="77" t="s">
        <v>5210</v>
      </c>
      <c r="B1891" s="84" t="s">
        <v>5211</v>
      </c>
      <c r="C1891" s="84"/>
      <c r="D1891" s="84"/>
      <c r="E1891" s="84"/>
      <c r="F1891" s="77" t="s">
        <v>2392</v>
      </c>
      <c r="G1891" s="79">
        <v>1</v>
      </c>
      <c r="H1891" s="79"/>
      <c r="I1891" s="81">
        <v>29.61</v>
      </c>
      <c r="J1891" s="81"/>
      <c r="K1891" s="81">
        <f>ROUND(ROUND(G1891,8)*I1891,4)</f>
        <v>29.61</v>
      </c>
    </row>
    <row r="1892" ht="15" customHeight="1" spans="1:11">
      <c r="A1892" s="1"/>
      <c r="B1892" s="1"/>
      <c r="C1892" s="1"/>
      <c r="D1892" s="1"/>
      <c r="E1892" s="1"/>
      <c r="F1892" s="1"/>
      <c r="G1892" s="82" t="s">
        <v>2918</v>
      </c>
      <c r="H1892" s="82"/>
      <c r="I1892" s="82"/>
      <c r="J1892" s="82"/>
      <c r="K1892" s="85">
        <f>SUM(K1891:K1891)</f>
        <v>29.61</v>
      </c>
    </row>
    <row r="1893" ht="15" customHeight="1" spans="1:11">
      <c r="A1893" s="2"/>
      <c r="B1893" s="2"/>
      <c r="C1893" s="2"/>
      <c r="D1893" s="2"/>
      <c r="E1893" s="2"/>
      <c r="F1893" s="2"/>
      <c r="G1893" s="69" t="s">
        <v>2375</v>
      </c>
      <c r="H1893" s="69"/>
      <c r="I1893" s="69"/>
      <c r="J1893" s="69"/>
      <c r="K1893" s="81">
        <f>SUM(K1889,K1892)</f>
        <v>30.5108</v>
      </c>
    </row>
    <row r="1894" ht="15" customHeight="1" spans="1:11">
      <c r="A1894" s="2"/>
      <c r="B1894" s="2"/>
      <c r="C1894" s="2"/>
      <c r="D1894" s="2"/>
      <c r="E1894" s="2"/>
      <c r="F1894" s="2"/>
      <c r="G1894" s="69" t="s">
        <v>2376</v>
      </c>
      <c r="H1894" s="69"/>
      <c r="I1894" s="69"/>
      <c r="J1894" s="69"/>
      <c r="K1894" s="86">
        <v>1535.5</v>
      </c>
    </row>
    <row r="1895" ht="15" customHeight="1" spans="1:11">
      <c r="A1895" s="2"/>
      <c r="B1895" s="2"/>
      <c r="C1895" s="2"/>
      <c r="D1895" s="2"/>
      <c r="E1895" s="2"/>
      <c r="F1895" s="2"/>
      <c r="G1895" s="69" t="s">
        <v>2377</v>
      </c>
      <c r="H1895" s="69"/>
      <c r="I1895" s="69"/>
      <c r="J1895" s="69"/>
      <c r="K1895" s="81">
        <f>ROUND(K1893/K1894,4)</f>
        <v>0.0199</v>
      </c>
    </row>
    <row r="1896" ht="20.1" customHeight="1" spans="1:11">
      <c r="A1896" s="83" t="s">
        <v>2919</v>
      </c>
      <c r="B1896" s="83"/>
      <c r="C1896" s="83"/>
      <c r="D1896" s="83"/>
      <c r="E1896" s="83"/>
      <c r="F1896" s="76" t="s">
        <v>2297</v>
      </c>
      <c r="G1896" s="76" t="s">
        <v>2912</v>
      </c>
      <c r="H1896" s="76"/>
      <c r="I1896" s="76" t="s">
        <v>2920</v>
      </c>
      <c r="J1896" s="76"/>
      <c r="K1896" s="76" t="s">
        <v>2921</v>
      </c>
    </row>
    <row r="1897" ht="15" customHeight="1" spans="1:11">
      <c r="A1897" s="77" t="s">
        <v>5233</v>
      </c>
      <c r="B1897" s="78" t="s">
        <v>5234</v>
      </c>
      <c r="C1897" s="78"/>
      <c r="D1897" s="78"/>
      <c r="E1897" s="78"/>
      <c r="F1897" s="77" t="s">
        <v>372</v>
      </c>
      <c r="G1897" s="79">
        <v>0.00021</v>
      </c>
      <c r="H1897" s="79"/>
      <c r="I1897" s="81">
        <v>103.2387</v>
      </c>
      <c r="J1897" s="81"/>
      <c r="K1897" s="81">
        <f>ROUND(ROUND(G1897,8)*I1897,4)</f>
        <v>0.0217</v>
      </c>
    </row>
    <row r="1898" ht="15" customHeight="1" spans="1:11">
      <c r="A1898" s="77" t="s">
        <v>5235</v>
      </c>
      <c r="B1898" s="78" t="s">
        <v>5236</v>
      </c>
      <c r="C1898" s="78"/>
      <c r="D1898" s="78"/>
      <c r="E1898" s="78"/>
      <c r="F1898" s="77" t="s">
        <v>5237</v>
      </c>
      <c r="G1898" s="79">
        <v>0.00096</v>
      </c>
      <c r="H1898" s="79"/>
      <c r="I1898" s="81">
        <v>20</v>
      </c>
      <c r="J1898" s="81"/>
      <c r="K1898" s="81">
        <f>ROUND(ROUND(G1898,8)*I1898,4)</f>
        <v>0.0192</v>
      </c>
    </row>
    <row r="1899" ht="15" customHeight="1" spans="1:11">
      <c r="A1899" s="1"/>
      <c r="B1899" s="1"/>
      <c r="C1899" s="1"/>
      <c r="D1899" s="1"/>
      <c r="E1899" s="1"/>
      <c r="F1899" s="1"/>
      <c r="G1899" s="82" t="s">
        <v>2926</v>
      </c>
      <c r="H1899" s="82"/>
      <c r="I1899" s="82"/>
      <c r="J1899" s="82"/>
      <c r="K1899" s="85">
        <f>SUM(K1897:K1898)</f>
        <v>0.0409</v>
      </c>
    </row>
    <row r="1900" ht="15" customHeight="1" spans="1:11">
      <c r="A1900" s="2"/>
      <c r="B1900" s="2"/>
      <c r="C1900" s="2"/>
      <c r="D1900" s="2"/>
      <c r="E1900" s="2"/>
      <c r="F1900" s="2"/>
      <c r="G1900" s="69" t="s">
        <v>2378</v>
      </c>
      <c r="H1900" s="69"/>
      <c r="I1900" s="69"/>
      <c r="J1900" s="69"/>
      <c r="K1900" s="81">
        <f>SUM(K1895,K1899)</f>
        <v>0.0608</v>
      </c>
    </row>
    <row r="1901" ht="15" customHeight="1" spans="1:11">
      <c r="A1901" s="2"/>
      <c r="B1901" s="2"/>
      <c r="C1901" s="2"/>
      <c r="D1901" s="2"/>
      <c r="E1901" s="2"/>
      <c r="F1901" s="2"/>
      <c r="G1901" s="69" t="s">
        <v>2318</v>
      </c>
      <c r="H1901" s="69"/>
      <c r="I1901" s="69"/>
      <c r="J1901" s="69"/>
      <c r="K1901" s="72">
        <f>SUM(K1900)</f>
        <v>0.0608</v>
      </c>
    </row>
    <row r="1902" ht="9.95" customHeight="1" spans="1:11">
      <c r="A1902" s="2"/>
      <c r="B1902" s="2"/>
      <c r="C1902" s="2"/>
      <c r="D1902" s="2"/>
      <c r="E1902" s="2"/>
      <c r="F1902" s="2"/>
      <c r="G1902" s="61"/>
      <c r="H1902" s="61"/>
      <c r="I1902" s="61"/>
      <c r="J1902" s="61"/>
      <c r="K1902" s="61"/>
    </row>
    <row r="1903" ht="20.1" customHeight="1" spans="1:11">
      <c r="A1903" s="62" t="s">
        <v>5238</v>
      </c>
      <c r="B1903" s="62"/>
      <c r="C1903" s="62"/>
      <c r="D1903" s="62"/>
      <c r="E1903" s="62"/>
      <c r="F1903" s="62"/>
      <c r="G1903" s="62"/>
      <c r="H1903" s="62"/>
      <c r="I1903" s="62"/>
      <c r="J1903" s="62"/>
      <c r="K1903" s="62"/>
    </row>
    <row r="1904" ht="15" customHeight="1" spans="1:11">
      <c r="A1904" s="63" t="s">
        <v>2413</v>
      </c>
      <c r="B1904" s="63"/>
      <c r="C1904" s="63"/>
      <c r="D1904" s="64" t="s">
        <v>4</v>
      </c>
      <c r="E1904" s="64"/>
      <c r="F1904" s="64" t="s">
        <v>2297</v>
      </c>
      <c r="G1904" s="64" t="s">
        <v>2298</v>
      </c>
      <c r="H1904" s="64"/>
      <c r="I1904" s="64" t="s">
        <v>2299</v>
      </c>
      <c r="J1904" s="64"/>
      <c r="K1904" s="64" t="s">
        <v>2300</v>
      </c>
    </row>
    <row r="1905" ht="21" customHeight="1" spans="1:11">
      <c r="A1905" s="65" t="s">
        <v>5239</v>
      </c>
      <c r="B1905" s="66" t="s">
        <v>5240</v>
      </c>
      <c r="C1905" s="66"/>
      <c r="D1905" s="65" t="s">
        <v>14</v>
      </c>
      <c r="E1905" s="65"/>
      <c r="F1905" s="65" t="s">
        <v>35</v>
      </c>
      <c r="G1905" s="67">
        <v>1</v>
      </c>
      <c r="H1905" s="67"/>
      <c r="I1905" s="70">
        <v>18.35</v>
      </c>
      <c r="J1905" s="70"/>
      <c r="K1905" s="70">
        <f>TRUNC(TRUNC(G1905,8)*I1905,2)</f>
        <v>18.35</v>
      </c>
    </row>
    <row r="1906" ht="29.1" customHeight="1" spans="1:11">
      <c r="A1906" s="65" t="s">
        <v>3541</v>
      </c>
      <c r="B1906" s="66" t="s">
        <v>3542</v>
      </c>
      <c r="C1906" s="66"/>
      <c r="D1906" s="65" t="s">
        <v>14</v>
      </c>
      <c r="E1906" s="65"/>
      <c r="F1906" s="65" t="s">
        <v>35</v>
      </c>
      <c r="G1906" s="67">
        <v>1</v>
      </c>
      <c r="H1906" s="67"/>
      <c r="I1906" s="70">
        <v>1.54</v>
      </c>
      <c r="J1906" s="70"/>
      <c r="K1906" s="70">
        <f>TRUNC(TRUNC(G1906,8)*I1906,2)</f>
        <v>1.54</v>
      </c>
    </row>
    <row r="1907" ht="15" customHeight="1" spans="1:11">
      <c r="A1907" s="2"/>
      <c r="B1907" s="2"/>
      <c r="C1907" s="2"/>
      <c r="D1907" s="2"/>
      <c r="E1907" s="2"/>
      <c r="F1907" s="2"/>
      <c r="G1907" s="68" t="s">
        <v>2424</v>
      </c>
      <c r="H1907" s="68"/>
      <c r="I1907" s="68"/>
      <c r="J1907" s="68"/>
      <c r="K1907" s="71">
        <f>SUM(K1905:K1906)</f>
        <v>19.89</v>
      </c>
    </row>
    <row r="1908" ht="15" customHeight="1" spans="1:11">
      <c r="A1908" s="63" t="s">
        <v>2389</v>
      </c>
      <c r="B1908" s="63"/>
      <c r="C1908" s="63"/>
      <c r="D1908" s="64" t="s">
        <v>4</v>
      </c>
      <c r="E1908" s="64"/>
      <c r="F1908" s="64" t="s">
        <v>2297</v>
      </c>
      <c r="G1908" s="64" t="s">
        <v>2298</v>
      </c>
      <c r="H1908" s="64"/>
      <c r="I1908" s="64" t="s">
        <v>2299</v>
      </c>
      <c r="J1908" s="64"/>
      <c r="K1908" s="64" t="s">
        <v>2300</v>
      </c>
    </row>
    <row r="1909" ht="21" customHeight="1" spans="1:11">
      <c r="A1909" s="65" t="s">
        <v>3219</v>
      </c>
      <c r="B1909" s="66" t="s">
        <v>3220</v>
      </c>
      <c r="C1909" s="66"/>
      <c r="D1909" s="65" t="s">
        <v>14</v>
      </c>
      <c r="E1909" s="65"/>
      <c r="F1909" s="65" t="s">
        <v>2392</v>
      </c>
      <c r="G1909" s="67">
        <v>0.1352</v>
      </c>
      <c r="H1909" s="67"/>
      <c r="I1909" s="70">
        <v>24.39</v>
      </c>
      <c r="J1909" s="70"/>
      <c r="K1909" s="70">
        <f>TRUNC(TRUNC(G1909,8)*I1909,2)</f>
        <v>3.29</v>
      </c>
    </row>
    <row r="1910" ht="15" customHeight="1" spans="1:11">
      <c r="A1910" s="65" t="s">
        <v>2710</v>
      </c>
      <c r="B1910" s="66" t="s">
        <v>2711</v>
      </c>
      <c r="C1910" s="66"/>
      <c r="D1910" s="65" t="s">
        <v>14</v>
      </c>
      <c r="E1910" s="65"/>
      <c r="F1910" s="65" t="s">
        <v>2392</v>
      </c>
      <c r="G1910" s="67">
        <v>0.1352</v>
      </c>
      <c r="H1910" s="67"/>
      <c r="I1910" s="70">
        <v>32.69</v>
      </c>
      <c r="J1910" s="70"/>
      <c r="K1910" s="70">
        <f>TRUNC(TRUNC(G1910,8)*I1910,2)</f>
        <v>4.41</v>
      </c>
    </row>
    <row r="1911" ht="18" customHeight="1" spans="1:11">
      <c r="A1911" s="2"/>
      <c r="B1911" s="2"/>
      <c r="C1911" s="2"/>
      <c r="D1911" s="2"/>
      <c r="E1911" s="2"/>
      <c r="F1911" s="2"/>
      <c r="G1911" s="68" t="s">
        <v>2393</v>
      </c>
      <c r="H1911" s="68"/>
      <c r="I1911" s="68"/>
      <c r="J1911" s="68"/>
      <c r="K1911" s="71">
        <f>SUM(K1909:K1910)</f>
        <v>7.7</v>
      </c>
    </row>
    <row r="1912" ht="15" customHeight="1" spans="1:11">
      <c r="A1912" s="2"/>
      <c r="B1912" s="2"/>
      <c r="C1912" s="2"/>
      <c r="D1912" s="2"/>
      <c r="E1912" s="2"/>
      <c r="F1912" s="2"/>
      <c r="G1912" s="69" t="s">
        <v>2318</v>
      </c>
      <c r="H1912" s="69"/>
      <c r="I1912" s="69"/>
      <c r="J1912" s="69"/>
      <c r="K1912" s="72">
        <f>SUM(K1907,K1911)</f>
        <v>27.59</v>
      </c>
    </row>
    <row r="1913" ht="9.95" customHeight="1" spans="1:11">
      <c r="A1913" s="2"/>
      <c r="B1913" s="2"/>
      <c r="C1913" s="2"/>
      <c r="D1913" s="2"/>
      <c r="E1913" s="2"/>
      <c r="F1913" s="2"/>
      <c r="G1913" s="61"/>
      <c r="H1913" s="61"/>
      <c r="I1913" s="61"/>
      <c r="J1913" s="61"/>
      <c r="K1913" s="61"/>
    </row>
    <row r="1914" ht="20.1" customHeight="1" spans="1:11">
      <c r="A1914" s="62" t="s">
        <v>5241</v>
      </c>
      <c r="B1914" s="62"/>
      <c r="C1914" s="62"/>
      <c r="D1914" s="62"/>
      <c r="E1914" s="62"/>
      <c r="F1914" s="62"/>
      <c r="G1914" s="62"/>
      <c r="H1914" s="62"/>
      <c r="I1914" s="62"/>
      <c r="J1914" s="62"/>
      <c r="K1914" s="62"/>
    </row>
    <row r="1915" ht="15" customHeight="1" spans="1:11">
      <c r="A1915" s="63" t="s">
        <v>2296</v>
      </c>
      <c r="B1915" s="63"/>
      <c r="C1915" s="63"/>
      <c r="D1915" s="64" t="s">
        <v>4</v>
      </c>
      <c r="E1915" s="64"/>
      <c r="F1915" s="64" t="s">
        <v>2297</v>
      </c>
      <c r="G1915" s="64" t="s">
        <v>2298</v>
      </c>
      <c r="H1915" s="64"/>
      <c r="I1915" s="64" t="s">
        <v>2299</v>
      </c>
      <c r="J1915" s="64"/>
      <c r="K1915" s="64" t="s">
        <v>2300</v>
      </c>
    </row>
    <row r="1916" ht="21" customHeight="1" spans="1:11">
      <c r="A1916" s="65" t="s">
        <v>4705</v>
      </c>
      <c r="B1916" s="66" t="s">
        <v>4706</v>
      </c>
      <c r="C1916" s="66"/>
      <c r="D1916" s="65" t="s">
        <v>14</v>
      </c>
      <c r="E1916" s="65"/>
      <c r="F1916" s="65" t="s">
        <v>2392</v>
      </c>
      <c r="G1916" s="67">
        <v>1</v>
      </c>
      <c r="H1916" s="67"/>
      <c r="I1916" s="70">
        <v>4.56</v>
      </c>
      <c r="J1916" s="70"/>
      <c r="K1916" s="70">
        <f t="shared" ref="K1916:K1921" si="13">TRUNC(TRUNC(G1916,8)*I1916,2)</f>
        <v>4.56</v>
      </c>
    </row>
    <row r="1917" ht="21" customHeight="1" spans="1:11">
      <c r="A1917" s="65" t="s">
        <v>4809</v>
      </c>
      <c r="B1917" s="66" t="s">
        <v>4810</v>
      </c>
      <c r="C1917" s="66"/>
      <c r="D1917" s="65" t="s">
        <v>14</v>
      </c>
      <c r="E1917" s="65"/>
      <c r="F1917" s="65" t="s">
        <v>2392</v>
      </c>
      <c r="G1917" s="67">
        <v>1</v>
      </c>
      <c r="H1917" s="67"/>
      <c r="I1917" s="70">
        <v>1.2</v>
      </c>
      <c r="J1917" s="70"/>
      <c r="K1917" s="70">
        <f t="shared" si="13"/>
        <v>1.2</v>
      </c>
    </row>
    <row r="1918" ht="21" customHeight="1" spans="1:11">
      <c r="A1918" s="65" t="s">
        <v>4709</v>
      </c>
      <c r="B1918" s="66" t="s">
        <v>4710</v>
      </c>
      <c r="C1918" s="66"/>
      <c r="D1918" s="65" t="s">
        <v>14</v>
      </c>
      <c r="E1918" s="65"/>
      <c r="F1918" s="65" t="s">
        <v>2392</v>
      </c>
      <c r="G1918" s="67">
        <v>1</v>
      </c>
      <c r="H1918" s="67"/>
      <c r="I1918" s="70">
        <v>1.34</v>
      </c>
      <c r="J1918" s="70"/>
      <c r="K1918" s="70">
        <f t="shared" si="13"/>
        <v>1.34</v>
      </c>
    </row>
    <row r="1919" ht="21" customHeight="1" spans="1:11">
      <c r="A1919" s="65" t="s">
        <v>4811</v>
      </c>
      <c r="B1919" s="66" t="s">
        <v>4812</v>
      </c>
      <c r="C1919" s="66"/>
      <c r="D1919" s="65" t="s">
        <v>14</v>
      </c>
      <c r="E1919" s="65"/>
      <c r="F1919" s="65" t="s">
        <v>2392</v>
      </c>
      <c r="G1919" s="67">
        <v>1</v>
      </c>
      <c r="H1919" s="67"/>
      <c r="I1919" s="70">
        <v>0.85</v>
      </c>
      <c r="J1919" s="70"/>
      <c r="K1919" s="70">
        <f t="shared" si="13"/>
        <v>0.85</v>
      </c>
    </row>
    <row r="1920" ht="21" customHeight="1" spans="1:11">
      <c r="A1920" s="65" t="s">
        <v>4713</v>
      </c>
      <c r="B1920" s="66" t="s">
        <v>4714</v>
      </c>
      <c r="C1920" s="66"/>
      <c r="D1920" s="65" t="s">
        <v>14</v>
      </c>
      <c r="E1920" s="65"/>
      <c r="F1920" s="65" t="s">
        <v>2392</v>
      </c>
      <c r="G1920" s="67">
        <v>1</v>
      </c>
      <c r="H1920" s="67"/>
      <c r="I1920" s="70">
        <v>0.04</v>
      </c>
      <c r="J1920" s="70"/>
      <c r="K1920" s="70">
        <f t="shared" si="13"/>
        <v>0.04</v>
      </c>
    </row>
    <row r="1921" ht="21" customHeight="1" spans="1:11">
      <c r="A1921" s="65" t="s">
        <v>4715</v>
      </c>
      <c r="B1921" s="66" t="s">
        <v>4716</v>
      </c>
      <c r="C1921" s="66"/>
      <c r="D1921" s="65" t="s">
        <v>14</v>
      </c>
      <c r="E1921" s="65"/>
      <c r="F1921" s="65" t="s">
        <v>2392</v>
      </c>
      <c r="G1921" s="67">
        <v>1</v>
      </c>
      <c r="H1921" s="67"/>
      <c r="I1921" s="70">
        <v>0.8</v>
      </c>
      <c r="J1921" s="70"/>
      <c r="K1921" s="70">
        <f t="shared" si="13"/>
        <v>0.8</v>
      </c>
    </row>
    <row r="1922" ht="15" customHeight="1" spans="1:11">
      <c r="A1922" s="2"/>
      <c r="B1922" s="2"/>
      <c r="C1922" s="2"/>
      <c r="D1922" s="2"/>
      <c r="E1922" s="2"/>
      <c r="F1922" s="2"/>
      <c r="G1922" s="68" t="s">
        <v>2309</v>
      </c>
      <c r="H1922" s="68"/>
      <c r="I1922" s="68"/>
      <c r="J1922" s="68"/>
      <c r="K1922" s="71">
        <f>SUM(K1916:K1921)</f>
        <v>8.79</v>
      </c>
    </row>
    <row r="1923" ht="15" customHeight="1" spans="1:11">
      <c r="A1923" s="63" t="s">
        <v>2310</v>
      </c>
      <c r="B1923" s="63"/>
      <c r="C1923" s="63"/>
      <c r="D1923" s="64" t="s">
        <v>4</v>
      </c>
      <c r="E1923" s="64"/>
      <c r="F1923" s="64" t="s">
        <v>2297</v>
      </c>
      <c r="G1923" s="64" t="s">
        <v>2298</v>
      </c>
      <c r="H1923" s="64"/>
      <c r="I1923" s="64" t="s">
        <v>2299</v>
      </c>
      <c r="J1923" s="64"/>
      <c r="K1923" s="64" t="s">
        <v>2300</v>
      </c>
    </row>
    <row r="1924" ht="15" customHeight="1" spans="1:11">
      <c r="A1924" s="65" t="s">
        <v>5136</v>
      </c>
      <c r="B1924" s="66" t="s">
        <v>5137</v>
      </c>
      <c r="C1924" s="66"/>
      <c r="D1924" s="65" t="s">
        <v>14</v>
      </c>
      <c r="E1924" s="65"/>
      <c r="F1924" s="65" t="s">
        <v>2392</v>
      </c>
      <c r="G1924" s="67">
        <v>1</v>
      </c>
      <c r="H1924" s="67"/>
      <c r="I1924" s="70">
        <v>22.92</v>
      </c>
      <c r="J1924" s="70"/>
      <c r="K1924" s="70">
        <f>TRUNC(TRUNC(G1924,8)*I1924,2)</f>
        <v>22.92</v>
      </c>
    </row>
    <row r="1925" ht="15" customHeight="1" spans="1:11">
      <c r="A1925" s="2"/>
      <c r="B1925" s="2"/>
      <c r="C1925" s="2"/>
      <c r="D1925" s="2"/>
      <c r="E1925" s="2"/>
      <c r="F1925" s="2"/>
      <c r="G1925" s="68" t="s">
        <v>2313</v>
      </c>
      <c r="H1925" s="68"/>
      <c r="I1925" s="68"/>
      <c r="J1925" s="68"/>
      <c r="K1925" s="71">
        <f>SUM(K1924:K1924)</f>
        <v>22.92</v>
      </c>
    </row>
    <row r="1926" ht="15" customHeight="1" spans="1:11">
      <c r="A1926" s="63" t="s">
        <v>2314</v>
      </c>
      <c r="B1926" s="63"/>
      <c r="C1926" s="63"/>
      <c r="D1926" s="64" t="s">
        <v>4</v>
      </c>
      <c r="E1926" s="64"/>
      <c r="F1926" s="64" t="s">
        <v>2297</v>
      </c>
      <c r="G1926" s="64" t="s">
        <v>2298</v>
      </c>
      <c r="H1926" s="64"/>
      <c r="I1926" s="64" t="s">
        <v>2299</v>
      </c>
      <c r="J1926" s="64"/>
      <c r="K1926" s="64" t="s">
        <v>2300</v>
      </c>
    </row>
    <row r="1927" ht="21" customHeight="1" spans="1:11">
      <c r="A1927" s="65" t="s">
        <v>5242</v>
      </c>
      <c r="B1927" s="66" t="s">
        <v>5243</v>
      </c>
      <c r="C1927" s="66"/>
      <c r="D1927" s="65" t="s">
        <v>14</v>
      </c>
      <c r="E1927" s="65"/>
      <c r="F1927" s="65" t="s">
        <v>2392</v>
      </c>
      <c r="G1927" s="67">
        <v>1</v>
      </c>
      <c r="H1927" s="67"/>
      <c r="I1927" s="70">
        <v>0.98</v>
      </c>
      <c r="J1927" s="70"/>
      <c r="K1927" s="70">
        <f>TRUNC(TRUNC(G1927,8)*I1927,2)</f>
        <v>0.98</v>
      </c>
    </row>
    <row r="1928" ht="15" customHeight="1" spans="1:11">
      <c r="A1928" s="2"/>
      <c r="B1928" s="2"/>
      <c r="C1928" s="2"/>
      <c r="D1928" s="2"/>
      <c r="E1928" s="2"/>
      <c r="F1928" s="2"/>
      <c r="G1928" s="68" t="s">
        <v>2317</v>
      </c>
      <c r="H1928" s="68"/>
      <c r="I1928" s="68"/>
      <c r="J1928" s="68"/>
      <c r="K1928" s="71">
        <f>SUM(K1927:K1927)</f>
        <v>0.98</v>
      </c>
    </row>
    <row r="1929" ht="15" customHeight="1" spans="1:11">
      <c r="A1929" s="2"/>
      <c r="B1929" s="2"/>
      <c r="C1929" s="2"/>
      <c r="D1929" s="2"/>
      <c r="E1929" s="2"/>
      <c r="F1929" s="2"/>
      <c r="G1929" s="69" t="s">
        <v>2318</v>
      </c>
      <c r="H1929" s="69"/>
      <c r="I1929" s="69"/>
      <c r="J1929" s="69"/>
      <c r="K1929" s="72">
        <f>SUM(K1922,K1925,K1928)</f>
        <v>32.69</v>
      </c>
    </row>
    <row r="1930" ht="9.95" customHeight="1" spans="1:11">
      <c r="A1930" s="2"/>
      <c r="B1930" s="2"/>
      <c r="C1930" s="2"/>
      <c r="D1930" s="2"/>
      <c r="E1930" s="2"/>
      <c r="F1930" s="2"/>
      <c r="G1930" s="61"/>
      <c r="H1930" s="61"/>
      <c r="I1930" s="61"/>
      <c r="J1930" s="61"/>
      <c r="K1930" s="61"/>
    </row>
    <row r="1931" ht="20.1" customHeight="1" spans="1:11">
      <c r="A1931" s="62" t="s">
        <v>5244</v>
      </c>
      <c r="B1931" s="62"/>
      <c r="C1931" s="62"/>
      <c r="D1931" s="62"/>
      <c r="E1931" s="62"/>
      <c r="F1931" s="62"/>
      <c r="G1931" s="62"/>
      <c r="H1931" s="62"/>
      <c r="I1931" s="62"/>
      <c r="J1931" s="62"/>
      <c r="K1931" s="62"/>
    </row>
    <row r="1932" ht="15" customHeight="1" spans="1:11">
      <c r="A1932" s="63" t="s">
        <v>2413</v>
      </c>
      <c r="B1932" s="63"/>
      <c r="C1932" s="63"/>
      <c r="D1932" s="64" t="s">
        <v>4</v>
      </c>
      <c r="E1932" s="64"/>
      <c r="F1932" s="64" t="s">
        <v>2297</v>
      </c>
      <c r="G1932" s="64" t="s">
        <v>2298</v>
      </c>
      <c r="H1932" s="64"/>
      <c r="I1932" s="64" t="s">
        <v>2299</v>
      </c>
      <c r="J1932" s="64"/>
      <c r="K1932" s="64" t="s">
        <v>2300</v>
      </c>
    </row>
    <row r="1933" ht="21" customHeight="1" spans="1:11">
      <c r="A1933" s="65" t="s">
        <v>5245</v>
      </c>
      <c r="B1933" s="66" t="s">
        <v>5246</v>
      </c>
      <c r="C1933" s="66"/>
      <c r="D1933" s="65" t="s">
        <v>14</v>
      </c>
      <c r="E1933" s="65"/>
      <c r="F1933" s="65" t="s">
        <v>146</v>
      </c>
      <c r="G1933" s="67">
        <v>1.017</v>
      </c>
      <c r="H1933" s="67"/>
      <c r="I1933" s="70">
        <v>3.63</v>
      </c>
      <c r="J1933" s="70"/>
      <c r="K1933" s="70">
        <f>TRUNC(TRUNC(G1933,8)*I1933,2)</f>
        <v>3.69</v>
      </c>
    </row>
    <row r="1934" ht="15" customHeight="1" spans="1:11">
      <c r="A1934" s="2"/>
      <c r="B1934" s="2"/>
      <c r="C1934" s="2"/>
      <c r="D1934" s="2"/>
      <c r="E1934" s="2"/>
      <c r="F1934" s="2"/>
      <c r="G1934" s="68" t="s">
        <v>2424</v>
      </c>
      <c r="H1934" s="68"/>
      <c r="I1934" s="68"/>
      <c r="J1934" s="68"/>
      <c r="K1934" s="71">
        <f>SUM(K1933:K1933)</f>
        <v>3.69</v>
      </c>
    </row>
    <row r="1935" ht="15" customHeight="1" spans="1:11">
      <c r="A1935" s="63" t="s">
        <v>2389</v>
      </c>
      <c r="B1935" s="63"/>
      <c r="C1935" s="63"/>
      <c r="D1935" s="64" t="s">
        <v>4</v>
      </c>
      <c r="E1935" s="64"/>
      <c r="F1935" s="64" t="s">
        <v>2297</v>
      </c>
      <c r="G1935" s="64" t="s">
        <v>2298</v>
      </c>
      <c r="H1935" s="64"/>
      <c r="I1935" s="64" t="s">
        <v>2299</v>
      </c>
      <c r="J1935" s="64"/>
      <c r="K1935" s="64" t="s">
        <v>2300</v>
      </c>
    </row>
    <row r="1936" ht="21" customHeight="1" spans="1:11">
      <c r="A1936" s="65" t="s">
        <v>3219</v>
      </c>
      <c r="B1936" s="66" t="s">
        <v>3220</v>
      </c>
      <c r="C1936" s="66"/>
      <c r="D1936" s="65" t="s">
        <v>14</v>
      </c>
      <c r="E1936" s="65"/>
      <c r="F1936" s="65" t="s">
        <v>2392</v>
      </c>
      <c r="G1936" s="67">
        <v>0.105</v>
      </c>
      <c r="H1936" s="67"/>
      <c r="I1936" s="70">
        <v>24.39</v>
      </c>
      <c r="J1936" s="70"/>
      <c r="K1936" s="70">
        <f>TRUNC(TRUNC(G1936,8)*I1936,2)</f>
        <v>2.56</v>
      </c>
    </row>
    <row r="1937" ht="15" customHeight="1" spans="1:11">
      <c r="A1937" s="65" t="s">
        <v>2710</v>
      </c>
      <c r="B1937" s="66" t="s">
        <v>2711</v>
      </c>
      <c r="C1937" s="66"/>
      <c r="D1937" s="65" t="s">
        <v>14</v>
      </c>
      <c r="E1937" s="65"/>
      <c r="F1937" s="65" t="s">
        <v>2392</v>
      </c>
      <c r="G1937" s="67">
        <v>0.105</v>
      </c>
      <c r="H1937" s="67"/>
      <c r="I1937" s="70">
        <v>32.69</v>
      </c>
      <c r="J1937" s="70"/>
      <c r="K1937" s="70">
        <f>TRUNC(TRUNC(G1937,8)*I1937,2)</f>
        <v>3.43</v>
      </c>
    </row>
    <row r="1938" ht="18" customHeight="1" spans="1:11">
      <c r="A1938" s="2"/>
      <c r="B1938" s="2"/>
      <c r="C1938" s="2"/>
      <c r="D1938" s="2"/>
      <c r="E1938" s="2"/>
      <c r="F1938" s="2"/>
      <c r="G1938" s="68" t="s">
        <v>2393</v>
      </c>
      <c r="H1938" s="68"/>
      <c r="I1938" s="68"/>
      <c r="J1938" s="68"/>
      <c r="K1938" s="71">
        <f>SUM(K1936:K1937)</f>
        <v>5.99</v>
      </c>
    </row>
    <row r="1939" ht="15" customHeight="1" spans="1:11">
      <c r="A1939" s="2"/>
      <c r="B1939" s="2"/>
      <c r="C1939" s="2"/>
      <c r="D1939" s="2"/>
      <c r="E1939" s="2"/>
      <c r="F1939" s="2"/>
      <c r="G1939" s="69" t="s">
        <v>2318</v>
      </c>
      <c r="H1939" s="69"/>
      <c r="I1939" s="69"/>
      <c r="J1939" s="69"/>
      <c r="K1939" s="72">
        <f>SUM(K1934,K1938)</f>
        <v>9.68</v>
      </c>
    </row>
    <row r="1940" ht="9.95" customHeight="1" spans="1:11">
      <c r="A1940" s="2"/>
      <c r="B1940" s="2"/>
      <c r="C1940" s="2"/>
      <c r="D1940" s="2"/>
      <c r="E1940" s="2"/>
      <c r="F1940" s="2"/>
      <c r="G1940" s="61"/>
      <c r="H1940" s="61"/>
      <c r="I1940" s="61"/>
      <c r="J1940" s="61"/>
      <c r="K1940" s="61"/>
    </row>
    <row r="1941" ht="20.1" customHeight="1" spans="1:11">
      <c r="A1941" s="62" t="s">
        <v>5247</v>
      </c>
      <c r="B1941" s="62"/>
      <c r="C1941" s="62"/>
      <c r="D1941" s="62"/>
      <c r="E1941" s="62"/>
      <c r="F1941" s="62"/>
      <c r="G1941" s="62"/>
      <c r="H1941" s="62"/>
      <c r="I1941" s="62"/>
      <c r="J1941" s="62"/>
      <c r="K1941" s="62"/>
    </row>
    <row r="1942" ht="15" customHeight="1" spans="1:11">
      <c r="A1942" s="63" t="s">
        <v>2413</v>
      </c>
      <c r="B1942" s="63"/>
      <c r="C1942" s="63"/>
      <c r="D1942" s="64" t="s">
        <v>4</v>
      </c>
      <c r="E1942" s="64"/>
      <c r="F1942" s="64" t="s">
        <v>2297</v>
      </c>
      <c r="G1942" s="64" t="s">
        <v>2298</v>
      </c>
      <c r="H1942" s="64"/>
      <c r="I1942" s="64" t="s">
        <v>2299</v>
      </c>
      <c r="J1942" s="64"/>
      <c r="K1942" s="64" t="s">
        <v>2300</v>
      </c>
    </row>
    <row r="1943" ht="21" customHeight="1" spans="1:11">
      <c r="A1943" s="65" t="s">
        <v>5245</v>
      </c>
      <c r="B1943" s="66" t="s">
        <v>5246</v>
      </c>
      <c r="C1943" s="66"/>
      <c r="D1943" s="65" t="s">
        <v>14</v>
      </c>
      <c r="E1943" s="65"/>
      <c r="F1943" s="65" t="s">
        <v>146</v>
      </c>
      <c r="G1943" s="67">
        <v>1.017</v>
      </c>
      <c r="H1943" s="67"/>
      <c r="I1943" s="70">
        <v>3.63</v>
      </c>
      <c r="J1943" s="70"/>
      <c r="K1943" s="70">
        <f>TRUNC(TRUNC(G1943,8)*I1943,2)</f>
        <v>3.69</v>
      </c>
    </row>
    <row r="1944" ht="15" customHeight="1" spans="1:11">
      <c r="A1944" s="2"/>
      <c r="B1944" s="2"/>
      <c r="C1944" s="2"/>
      <c r="D1944" s="2"/>
      <c r="E1944" s="2"/>
      <c r="F1944" s="2"/>
      <c r="G1944" s="68" t="s">
        <v>2424</v>
      </c>
      <c r="H1944" s="68"/>
      <c r="I1944" s="68"/>
      <c r="J1944" s="68"/>
      <c r="K1944" s="71">
        <f>SUM(K1943:K1943)</f>
        <v>3.69</v>
      </c>
    </row>
    <row r="1945" ht="15" customHeight="1" spans="1:11">
      <c r="A1945" s="63" t="s">
        <v>2389</v>
      </c>
      <c r="B1945" s="63"/>
      <c r="C1945" s="63"/>
      <c r="D1945" s="64" t="s">
        <v>4</v>
      </c>
      <c r="E1945" s="64"/>
      <c r="F1945" s="64" t="s">
        <v>2297</v>
      </c>
      <c r="G1945" s="64" t="s">
        <v>2298</v>
      </c>
      <c r="H1945" s="64"/>
      <c r="I1945" s="64" t="s">
        <v>2299</v>
      </c>
      <c r="J1945" s="64"/>
      <c r="K1945" s="64" t="s">
        <v>2300</v>
      </c>
    </row>
    <row r="1946" ht="21" customHeight="1" spans="1:11">
      <c r="A1946" s="65" t="s">
        <v>3219</v>
      </c>
      <c r="B1946" s="66" t="s">
        <v>3220</v>
      </c>
      <c r="C1946" s="66"/>
      <c r="D1946" s="65" t="s">
        <v>14</v>
      </c>
      <c r="E1946" s="65"/>
      <c r="F1946" s="65" t="s">
        <v>2392</v>
      </c>
      <c r="G1946" s="67">
        <v>0.163</v>
      </c>
      <c r="H1946" s="67"/>
      <c r="I1946" s="70">
        <v>24.39</v>
      </c>
      <c r="J1946" s="70"/>
      <c r="K1946" s="70">
        <f>TRUNC(TRUNC(G1946,8)*I1946,2)</f>
        <v>3.97</v>
      </c>
    </row>
    <row r="1947" ht="15" customHeight="1" spans="1:11">
      <c r="A1947" s="65" t="s">
        <v>2710</v>
      </c>
      <c r="B1947" s="66" t="s">
        <v>2711</v>
      </c>
      <c r="C1947" s="66"/>
      <c r="D1947" s="65" t="s">
        <v>14</v>
      </c>
      <c r="E1947" s="65"/>
      <c r="F1947" s="65" t="s">
        <v>2392</v>
      </c>
      <c r="G1947" s="67">
        <v>0.163</v>
      </c>
      <c r="H1947" s="67"/>
      <c r="I1947" s="70">
        <v>32.69</v>
      </c>
      <c r="J1947" s="70"/>
      <c r="K1947" s="70">
        <f>TRUNC(TRUNC(G1947,8)*I1947,2)</f>
        <v>5.32</v>
      </c>
    </row>
    <row r="1948" ht="18" customHeight="1" spans="1:11">
      <c r="A1948" s="2"/>
      <c r="B1948" s="2"/>
      <c r="C1948" s="2"/>
      <c r="D1948" s="2"/>
      <c r="E1948" s="2"/>
      <c r="F1948" s="2"/>
      <c r="G1948" s="68" t="s">
        <v>2393</v>
      </c>
      <c r="H1948" s="68"/>
      <c r="I1948" s="68"/>
      <c r="J1948" s="68"/>
      <c r="K1948" s="71">
        <f>SUM(K1946:K1947)</f>
        <v>9.29</v>
      </c>
    </row>
    <row r="1949" ht="15" customHeight="1" spans="1:11">
      <c r="A1949" s="2"/>
      <c r="B1949" s="2"/>
      <c r="C1949" s="2"/>
      <c r="D1949" s="2"/>
      <c r="E1949" s="2"/>
      <c r="F1949" s="2"/>
      <c r="G1949" s="69" t="s">
        <v>2318</v>
      </c>
      <c r="H1949" s="69"/>
      <c r="I1949" s="69"/>
      <c r="J1949" s="69"/>
      <c r="K1949" s="72">
        <f>SUM(K1944,K1948)</f>
        <v>12.98</v>
      </c>
    </row>
    <row r="1950" ht="9.95" customHeight="1" spans="1:11">
      <c r="A1950" s="2"/>
      <c r="B1950" s="2"/>
      <c r="C1950" s="2"/>
      <c r="D1950" s="2"/>
      <c r="E1950" s="2"/>
      <c r="F1950" s="2"/>
      <c r="G1950" s="61"/>
      <c r="H1950" s="61"/>
      <c r="I1950" s="61"/>
      <c r="J1950" s="61"/>
      <c r="K1950" s="61"/>
    </row>
    <row r="1951" ht="20.1" customHeight="1" spans="1:11">
      <c r="A1951" s="62" t="s">
        <v>5248</v>
      </c>
      <c r="B1951" s="62"/>
      <c r="C1951" s="62"/>
      <c r="D1951" s="62"/>
      <c r="E1951" s="62"/>
      <c r="F1951" s="62"/>
      <c r="G1951" s="62"/>
      <c r="H1951" s="62"/>
      <c r="I1951" s="62"/>
      <c r="J1951" s="62"/>
      <c r="K1951" s="62"/>
    </row>
    <row r="1952" ht="15" customHeight="1" spans="1:11">
      <c r="A1952" s="63" t="s">
        <v>2413</v>
      </c>
      <c r="B1952" s="63"/>
      <c r="C1952" s="63"/>
      <c r="D1952" s="64" t="s">
        <v>4</v>
      </c>
      <c r="E1952" s="64"/>
      <c r="F1952" s="64" t="s">
        <v>2297</v>
      </c>
      <c r="G1952" s="64" t="s">
        <v>2298</v>
      </c>
      <c r="H1952" s="64"/>
      <c r="I1952" s="64" t="s">
        <v>2299</v>
      </c>
      <c r="J1952" s="64"/>
      <c r="K1952" s="64" t="s">
        <v>2300</v>
      </c>
    </row>
    <row r="1953" ht="21" customHeight="1" spans="1:11">
      <c r="A1953" s="65" t="s">
        <v>5249</v>
      </c>
      <c r="B1953" s="66" t="s">
        <v>5250</v>
      </c>
      <c r="C1953" s="66"/>
      <c r="D1953" s="65" t="s">
        <v>14</v>
      </c>
      <c r="E1953" s="65"/>
      <c r="F1953" s="65" t="s">
        <v>146</v>
      </c>
      <c r="G1953" s="67">
        <v>1.017</v>
      </c>
      <c r="H1953" s="67"/>
      <c r="I1953" s="70">
        <v>4.52</v>
      </c>
      <c r="J1953" s="70"/>
      <c r="K1953" s="70">
        <f>TRUNC(TRUNC(G1953,8)*I1953,2)</f>
        <v>4.59</v>
      </c>
    </row>
    <row r="1954" ht="15" customHeight="1" spans="1:11">
      <c r="A1954" s="2"/>
      <c r="B1954" s="2"/>
      <c r="C1954" s="2"/>
      <c r="D1954" s="2"/>
      <c r="E1954" s="2"/>
      <c r="F1954" s="2"/>
      <c r="G1954" s="68" t="s">
        <v>2424</v>
      </c>
      <c r="H1954" s="68"/>
      <c r="I1954" s="68"/>
      <c r="J1954" s="68"/>
      <c r="K1954" s="71">
        <f>SUM(K1953:K1953)</f>
        <v>4.59</v>
      </c>
    </row>
    <row r="1955" ht="15" customHeight="1" spans="1:11">
      <c r="A1955" s="63" t="s">
        <v>2389</v>
      </c>
      <c r="B1955" s="63"/>
      <c r="C1955" s="63"/>
      <c r="D1955" s="64" t="s">
        <v>4</v>
      </c>
      <c r="E1955" s="64"/>
      <c r="F1955" s="64" t="s">
        <v>2297</v>
      </c>
      <c r="G1955" s="64" t="s">
        <v>2298</v>
      </c>
      <c r="H1955" s="64"/>
      <c r="I1955" s="64" t="s">
        <v>2299</v>
      </c>
      <c r="J1955" s="64"/>
      <c r="K1955" s="64" t="s">
        <v>2300</v>
      </c>
    </row>
    <row r="1956" ht="21" customHeight="1" spans="1:11">
      <c r="A1956" s="65" t="s">
        <v>3219</v>
      </c>
      <c r="B1956" s="66" t="s">
        <v>3220</v>
      </c>
      <c r="C1956" s="66"/>
      <c r="D1956" s="65" t="s">
        <v>14</v>
      </c>
      <c r="E1956" s="65"/>
      <c r="F1956" s="65" t="s">
        <v>2392</v>
      </c>
      <c r="G1956" s="67">
        <v>0.119</v>
      </c>
      <c r="H1956" s="67"/>
      <c r="I1956" s="70">
        <v>24.39</v>
      </c>
      <c r="J1956" s="70"/>
      <c r="K1956" s="70">
        <f>TRUNC(TRUNC(G1956,8)*I1956,2)</f>
        <v>2.9</v>
      </c>
    </row>
    <row r="1957" ht="15" customHeight="1" spans="1:11">
      <c r="A1957" s="65" t="s">
        <v>2710</v>
      </c>
      <c r="B1957" s="66" t="s">
        <v>2711</v>
      </c>
      <c r="C1957" s="66"/>
      <c r="D1957" s="65" t="s">
        <v>14</v>
      </c>
      <c r="E1957" s="65"/>
      <c r="F1957" s="65" t="s">
        <v>2392</v>
      </c>
      <c r="G1957" s="67">
        <v>0.119</v>
      </c>
      <c r="H1957" s="67"/>
      <c r="I1957" s="70">
        <v>32.69</v>
      </c>
      <c r="J1957" s="70"/>
      <c r="K1957" s="70">
        <f>TRUNC(TRUNC(G1957,8)*I1957,2)</f>
        <v>3.89</v>
      </c>
    </row>
    <row r="1958" ht="18" customHeight="1" spans="1:11">
      <c r="A1958" s="2"/>
      <c r="B1958" s="2"/>
      <c r="C1958" s="2"/>
      <c r="D1958" s="2"/>
      <c r="E1958" s="2"/>
      <c r="F1958" s="2"/>
      <c r="G1958" s="68" t="s">
        <v>2393</v>
      </c>
      <c r="H1958" s="68"/>
      <c r="I1958" s="68"/>
      <c r="J1958" s="68"/>
      <c r="K1958" s="71">
        <f>SUM(K1956:K1957)</f>
        <v>6.79</v>
      </c>
    </row>
    <row r="1959" ht="15" customHeight="1" spans="1:11">
      <c r="A1959" s="2"/>
      <c r="B1959" s="2"/>
      <c r="C1959" s="2"/>
      <c r="D1959" s="2"/>
      <c r="E1959" s="2"/>
      <c r="F1959" s="2"/>
      <c r="G1959" s="69" t="s">
        <v>2318</v>
      </c>
      <c r="H1959" s="69"/>
      <c r="I1959" s="69"/>
      <c r="J1959" s="69"/>
      <c r="K1959" s="72">
        <f>SUM(K1954,K1958)</f>
        <v>11.38</v>
      </c>
    </row>
    <row r="1960" ht="9.95" customHeight="1" spans="1:11">
      <c r="A1960" s="2"/>
      <c r="B1960" s="2"/>
      <c r="C1960" s="2"/>
      <c r="D1960" s="2"/>
      <c r="E1960" s="2"/>
      <c r="F1960" s="2"/>
      <c r="G1960" s="61"/>
      <c r="H1960" s="61"/>
      <c r="I1960" s="61"/>
      <c r="J1960" s="61"/>
      <c r="K1960" s="61"/>
    </row>
    <row r="1961" ht="20.1" customHeight="1" spans="1:11">
      <c r="A1961" s="62" t="s">
        <v>5251</v>
      </c>
      <c r="B1961" s="62"/>
      <c r="C1961" s="62"/>
      <c r="D1961" s="62"/>
      <c r="E1961" s="62"/>
      <c r="F1961" s="62"/>
      <c r="G1961" s="62"/>
      <c r="H1961" s="62"/>
      <c r="I1961" s="62"/>
      <c r="J1961" s="62"/>
      <c r="K1961" s="62"/>
    </row>
    <row r="1962" ht="15" customHeight="1" spans="1:11">
      <c r="A1962" s="63" t="s">
        <v>2413</v>
      </c>
      <c r="B1962" s="63"/>
      <c r="C1962" s="63"/>
      <c r="D1962" s="64" t="s">
        <v>4</v>
      </c>
      <c r="E1962" s="64"/>
      <c r="F1962" s="64" t="s">
        <v>2297</v>
      </c>
      <c r="G1962" s="64" t="s">
        <v>2298</v>
      </c>
      <c r="H1962" s="64"/>
      <c r="I1962" s="64" t="s">
        <v>2299</v>
      </c>
      <c r="J1962" s="64"/>
      <c r="K1962" s="64" t="s">
        <v>2300</v>
      </c>
    </row>
    <row r="1963" ht="21" customHeight="1" spans="1:11">
      <c r="A1963" s="65" t="s">
        <v>5249</v>
      </c>
      <c r="B1963" s="66" t="s">
        <v>5250</v>
      </c>
      <c r="C1963" s="66"/>
      <c r="D1963" s="65" t="s">
        <v>14</v>
      </c>
      <c r="E1963" s="65"/>
      <c r="F1963" s="65" t="s">
        <v>146</v>
      </c>
      <c r="G1963" s="67">
        <v>1.017</v>
      </c>
      <c r="H1963" s="67"/>
      <c r="I1963" s="70">
        <v>4.52</v>
      </c>
      <c r="J1963" s="70"/>
      <c r="K1963" s="70">
        <f>TRUNC(TRUNC(G1963,8)*I1963,2)</f>
        <v>4.59</v>
      </c>
    </row>
    <row r="1964" ht="15" customHeight="1" spans="1:11">
      <c r="A1964" s="2"/>
      <c r="B1964" s="2"/>
      <c r="C1964" s="2"/>
      <c r="D1964" s="2"/>
      <c r="E1964" s="2"/>
      <c r="F1964" s="2"/>
      <c r="G1964" s="68" t="s">
        <v>2424</v>
      </c>
      <c r="H1964" s="68"/>
      <c r="I1964" s="68"/>
      <c r="J1964" s="68"/>
      <c r="K1964" s="71">
        <f>SUM(K1963:K1963)</f>
        <v>4.59</v>
      </c>
    </row>
    <row r="1965" ht="15" customHeight="1" spans="1:11">
      <c r="A1965" s="63" t="s">
        <v>2389</v>
      </c>
      <c r="B1965" s="63"/>
      <c r="C1965" s="63"/>
      <c r="D1965" s="64" t="s">
        <v>4</v>
      </c>
      <c r="E1965" s="64"/>
      <c r="F1965" s="64" t="s">
        <v>2297</v>
      </c>
      <c r="G1965" s="64" t="s">
        <v>2298</v>
      </c>
      <c r="H1965" s="64"/>
      <c r="I1965" s="64" t="s">
        <v>2299</v>
      </c>
      <c r="J1965" s="64"/>
      <c r="K1965" s="64" t="s">
        <v>2300</v>
      </c>
    </row>
    <row r="1966" ht="21" customHeight="1" spans="1:11">
      <c r="A1966" s="65" t="s">
        <v>3219</v>
      </c>
      <c r="B1966" s="66" t="s">
        <v>3220</v>
      </c>
      <c r="C1966" s="66"/>
      <c r="D1966" s="65" t="s">
        <v>14</v>
      </c>
      <c r="E1966" s="65"/>
      <c r="F1966" s="65" t="s">
        <v>2392</v>
      </c>
      <c r="G1966" s="67">
        <v>0.177</v>
      </c>
      <c r="H1966" s="67"/>
      <c r="I1966" s="70">
        <v>24.39</v>
      </c>
      <c r="J1966" s="70"/>
      <c r="K1966" s="70">
        <f>TRUNC(TRUNC(G1966,8)*I1966,2)</f>
        <v>4.31</v>
      </c>
    </row>
    <row r="1967" ht="15" customHeight="1" spans="1:11">
      <c r="A1967" s="65" t="s">
        <v>2710</v>
      </c>
      <c r="B1967" s="66" t="s">
        <v>2711</v>
      </c>
      <c r="C1967" s="66"/>
      <c r="D1967" s="65" t="s">
        <v>14</v>
      </c>
      <c r="E1967" s="65"/>
      <c r="F1967" s="65" t="s">
        <v>2392</v>
      </c>
      <c r="G1967" s="67">
        <v>0.177</v>
      </c>
      <c r="H1967" s="67"/>
      <c r="I1967" s="70">
        <v>32.69</v>
      </c>
      <c r="J1967" s="70"/>
      <c r="K1967" s="70">
        <f>TRUNC(TRUNC(G1967,8)*I1967,2)</f>
        <v>5.78</v>
      </c>
    </row>
    <row r="1968" ht="18" customHeight="1" spans="1:11">
      <c r="A1968" s="2"/>
      <c r="B1968" s="2"/>
      <c r="C1968" s="2"/>
      <c r="D1968" s="2"/>
      <c r="E1968" s="2"/>
      <c r="F1968" s="2"/>
      <c r="G1968" s="68" t="s">
        <v>2393</v>
      </c>
      <c r="H1968" s="68"/>
      <c r="I1968" s="68"/>
      <c r="J1968" s="68"/>
      <c r="K1968" s="71">
        <f>SUM(K1966:K1967)</f>
        <v>10.09</v>
      </c>
    </row>
    <row r="1969" ht="15" customHeight="1" spans="1:11">
      <c r="A1969" s="2"/>
      <c r="B1969" s="2"/>
      <c r="C1969" s="2"/>
      <c r="D1969" s="2"/>
      <c r="E1969" s="2"/>
      <c r="F1969" s="2"/>
      <c r="G1969" s="69" t="s">
        <v>2318</v>
      </c>
      <c r="H1969" s="69"/>
      <c r="I1969" s="69"/>
      <c r="J1969" s="69"/>
      <c r="K1969" s="72">
        <f>SUM(K1964,K1968)</f>
        <v>14.68</v>
      </c>
    </row>
    <row r="1970" ht="9.95" customHeight="1" spans="1:11">
      <c r="A1970" s="2"/>
      <c r="B1970" s="2"/>
      <c r="C1970" s="2"/>
      <c r="D1970" s="2"/>
      <c r="E1970" s="2"/>
      <c r="F1970" s="2"/>
      <c r="G1970" s="61"/>
      <c r="H1970" s="61"/>
      <c r="I1970" s="61"/>
      <c r="J1970" s="61"/>
      <c r="K1970" s="61"/>
    </row>
    <row r="1971" ht="20.1" customHeight="1" spans="1:11">
      <c r="A1971" s="62" t="s">
        <v>4429</v>
      </c>
      <c r="B1971" s="62"/>
      <c r="C1971" s="62"/>
      <c r="D1971" s="62"/>
      <c r="E1971" s="62"/>
      <c r="F1971" s="62"/>
      <c r="G1971" s="62"/>
      <c r="H1971" s="62"/>
      <c r="I1971" s="62"/>
      <c r="J1971" s="62"/>
      <c r="K1971" s="62"/>
    </row>
    <row r="1972" ht="15" customHeight="1" spans="1:11">
      <c r="A1972" s="63" t="s">
        <v>2413</v>
      </c>
      <c r="B1972" s="63"/>
      <c r="C1972" s="63"/>
      <c r="D1972" s="64" t="s">
        <v>4</v>
      </c>
      <c r="E1972" s="64"/>
      <c r="F1972" s="64" t="s">
        <v>2297</v>
      </c>
      <c r="G1972" s="64" t="s">
        <v>2298</v>
      </c>
      <c r="H1972" s="64"/>
      <c r="I1972" s="64" t="s">
        <v>2299</v>
      </c>
      <c r="J1972" s="64"/>
      <c r="K1972" s="64" t="s">
        <v>2300</v>
      </c>
    </row>
    <row r="1973" ht="21" customHeight="1" spans="1:11">
      <c r="A1973" s="65" t="s">
        <v>4430</v>
      </c>
      <c r="B1973" s="66" t="s">
        <v>4431</v>
      </c>
      <c r="C1973" s="66"/>
      <c r="D1973" s="65" t="s">
        <v>14</v>
      </c>
      <c r="E1973" s="65"/>
      <c r="F1973" s="65" t="s">
        <v>35</v>
      </c>
      <c r="G1973" s="67">
        <v>0.0802</v>
      </c>
      <c r="H1973" s="67"/>
      <c r="I1973" s="70">
        <v>0.92</v>
      </c>
      <c r="J1973" s="70"/>
      <c r="K1973" s="70">
        <f>TRUNC(TRUNC(G1973,8)*I1973,2)</f>
        <v>0.07</v>
      </c>
    </row>
    <row r="1974" ht="21" customHeight="1" spans="1:11">
      <c r="A1974" s="65" t="s">
        <v>4432</v>
      </c>
      <c r="B1974" s="66" t="s">
        <v>4433</v>
      </c>
      <c r="C1974" s="66"/>
      <c r="D1974" s="65" t="s">
        <v>14</v>
      </c>
      <c r="E1974" s="65"/>
      <c r="F1974" s="65" t="s">
        <v>193</v>
      </c>
      <c r="G1974" s="67">
        <v>1.3389</v>
      </c>
      <c r="H1974" s="67"/>
      <c r="I1974" s="70">
        <v>2.74</v>
      </c>
      <c r="J1974" s="70"/>
      <c r="K1974" s="70">
        <f>TRUNC(TRUNC(G1974,8)*I1974,2)</f>
        <v>3.66</v>
      </c>
    </row>
    <row r="1975" ht="15" customHeight="1" spans="1:11">
      <c r="A1975" s="2"/>
      <c r="B1975" s="2"/>
      <c r="C1975" s="2"/>
      <c r="D1975" s="2"/>
      <c r="E1975" s="2"/>
      <c r="F1975" s="2"/>
      <c r="G1975" s="68" t="s">
        <v>2424</v>
      </c>
      <c r="H1975" s="68"/>
      <c r="I1975" s="68"/>
      <c r="J1975" s="68"/>
      <c r="K1975" s="71">
        <f>SUM(K1973:K1974)</f>
        <v>3.73</v>
      </c>
    </row>
    <row r="1976" ht="15" customHeight="1" spans="1:11">
      <c r="A1976" s="63" t="s">
        <v>2389</v>
      </c>
      <c r="B1976" s="63"/>
      <c r="C1976" s="63"/>
      <c r="D1976" s="64" t="s">
        <v>4</v>
      </c>
      <c r="E1976" s="64"/>
      <c r="F1976" s="64" t="s">
        <v>2297</v>
      </c>
      <c r="G1976" s="64" t="s">
        <v>2298</v>
      </c>
      <c r="H1976" s="64"/>
      <c r="I1976" s="64" t="s">
        <v>2299</v>
      </c>
      <c r="J1976" s="64"/>
      <c r="K1976" s="64" t="s">
        <v>2300</v>
      </c>
    </row>
    <row r="1977" ht="15" customHeight="1" spans="1:11">
      <c r="A1977" s="65" t="s">
        <v>4434</v>
      </c>
      <c r="B1977" s="66" t="s">
        <v>4435</v>
      </c>
      <c r="C1977" s="66"/>
      <c r="D1977" s="65" t="s">
        <v>14</v>
      </c>
      <c r="E1977" s="65"/>
      <c r="F1977" s="65" t="s">
        <v>2392</v>
      </c>
      <c r="G1977" s="67">
        <v>0.361</v>
      </c>
      <c r="H1977" s="67"/>
      <c r="I1977" s="70">
        <v>33.74</v>
      </c>
      <c r="J1977" s="70"/>
      <c r="K1977" s="70">
        <f>TRUNC(TRUNC(G1977,8)*I1977,2)</f>
        <v>12.18</v>
      </c>
    </row>
    <row r="1978" ht="15" customHeight="1" spans="1:11">
      <c r="A1978" s="65" t="s">
        <v>2395</v>
      </c>
      <c r="B1978" s="66" t="s">
        <v>2396</v>
      </c>
      <c r="C1978" s="66"/>
      <c r="D1978" s="65" t="s">
        <v>14</v>
      </c>
      <c r="E1978" s="65"/>
      <c r="F1978" s="65" t="s">
        <v>2392</v>
      </c>
      <c r="G1978" s="67">
        <v>0.1203</v>
      </c>
      <c r="H1978" s="67"/>
      <c r="I1978" s="70">
        <v>23.23</v>
      </c>
      <c r="J1978" s="70"/>
      <c r="K1978" s="70">
        <f>TRUNC(TRUNC(G1978,8)*I1978,2)</f>
        <v>2.79</v>
      </c>
    </row>
    <row r="1979" ht="18" customHeight="1" spans="1:11">
      <c r="A1979" s="2"/>
      <c r="B1979" s="2"/>
      <c r="C1979" s="2"/>
      <c r="D1979" s="2"/>
      <c r="E1979" s="2"/>
      <c r="F1979" s="2"/>
      <c r="G1979" s="68" t="s">
        <v>2393</v>
      </c>
      <c r="H1979" s="68"/>
      <c r="I1979" s="68"/>
      <c r="J1979" s="68"/>
      <c r="K1979" s="71">
        <f>SUM(K1977:K1978)</f>
        <v>14.97</v>
      </c>
    </row>
    <row r="1980" ht="15" customHeight="1" spans="1:11">
      <c r="A1980" s="2"/>
      <c r="B1980" s="2"/>
      <c r="C1980" s="2"/>
      <c r="D1980" s="2"/>
      <c r="E1980" s="2"/>
      <c r="F1980" s="2"/>
      <c r="G1980" s="69" t="s">
        <v>2318</v>
      </c>
      <c r="H1980" s="69"/>
      <c r="I1980" s="69"/>
      <c r="J1980" s="69"/>
      <c r="K1980" s="72">
        <f>SUM(K1975,K1979)</f>
        <v>18.7</v>
      </c>
    </row>
    <row r="1981" ht="9.95" customHeight="1" spans="1:11">
      <c r="A1981" s="2"/>
      <c r="B1981" s="2"/>
      <c r="C1981" s="2"/>
      <c r="D1981" s="2"/>
      <c r="E1981" s="2"/>
      <c r="F1981" s="2"/>
      <c r="G1981" s="61"/>
      <c r="H1981" s="61"/>
      <c r="I1981" s="61"/>
      <c r="J1981" s="61"/>
      <c r="K1981" s="61"/>
    </row>
    <row r="1982" ht="20.1" customHeight="1" spans="1:11">
      <c r="A1982" s="62" t="s">
        <v>4308</v>
      </c>
      <c r="B1982" s="62"/>
      <c r="C1982" s="62"/>
      <c r="D1982" s="62"/>
      <c r="E1982" s="62"/>
      <c r="F1982" s="62"/>
      <c r="G1982" s="62"/>
      <c r="H1982" s="62"/>
      <c r="I1982" s="62"/>
      <c r="J1982" s="62"/>
      <c r="K1982" s="62"/>
    </row>
    <row r="1983" ht="15" customHeight="1" spans="1:11">
      <c r="A1983" s="63" t="s">
        <v>2413</v>
      </c>
      <c r="B1983" s="63"/>
      <c r="C1983" s="63"/>
      <c r="D1983" s="64" t="s">
        <v>4</v>
      </c>
      <c r="E1983" s="64"/>
      <c r="F1983" s="64" t="s">
        <v>2297</v>
      </c>
      <c r="G1983" s="64" t="s">
        <v>2298</v>
      </c>
      <c r="H1983" s="64"/>
      <c r="I1983" s="64" t="s">
        <v>2299</v>
      </c>
      <c r="J1983" s="64"/>
      <c r="K1983" s="64" t="s">
        <v>2300</v>
      </c>
    </row>
    <row r="1984" ht="21" customHeight="1" spans="1:11">
      <c r="A1984" s="65" t="s">
        <v>4309</v>
      </c>
      <c r="B1984" s="66" t="s">
        <v>4310</v>
      </c>
      <c r="C1984" s="66"/>
      <c r="D1984" s="65" t="s">
        <v>14</v>
      </c>
      <c r="E1984" s="65"/>
      <c r="F1984" s="65" t="s">
        <v>41</v>
      </c>
      <c r="G1984" s="67">
        <v>0.1388</v>
      </c>
      <c r="H1984" s="67"/>
      <c r="I1984" s="70">
        <v>17.38</v>
      </c>
      <c r="J1984" s="70"/>
      <c r="K1984" s="70">
        <f>TRUNC(TRUNC(G1984,8)*I1984,2)</f>
        <v>2.41</v>
      </c>
    </row>
    <row r="1985" ht="15" customHeight="1" spans="1:11">
      <c r="A1985" s="2"/>
      <c r="B1985" s="2"/>
      <c r="C1985" s="2"/>
      <c r="D1985" s="2"/>
      <c r="E1985" s="2"/>
      <c r="F1985" s="2"/>
      <c r="G1985" s="68" t="s">
        <v>2424</v>
      </c>
      <c r="H1985" s="68"/>
      <c r="I1985" s="68"/>
      <c r="J1985" s="68"/>
      <c r="K1985" s="71">
        <f>SUM(K1984:K1984)</f>
        <v>2.41</v>
      </c>
    </row>
    <row r="1986" ht="15" customHeight="1" spans="1:11">
      <c r="A1986" s="63" t="s">
        <v>2389</v>
      </c>
      <c r="B1986" s="63"/>
      <c r="C1986" s="63"/>
      <c r="D1986" s="64" t="s">
        <v>4</v>
      </c>
      <c r="E1986" s="64"/>
      <c r="F1986" s="64" t="s">
        <v>2297</v>
      </c>
      <c r="G1986" s="64" t="s">
        <v>2298</v>
      </c>
      <c r="H1986" s="64"/>
      <c r="I1986" s="64" t="s">
        <v>2299</v>
      </c>
      <c r="J1986" s="64"/>
      <c r="K1986" s="64" t="s">
        <v>2300</v>
      </c>
    </row>
    <row r="1987" ht="15" customHeight="1" spans="1:11">
      <c r="A1987" s="65" t="s">
        <v>2630</v>
      </c>
      <c r="B1987" s="66" t="s">
        <v>2631</v>
      </c>
      <c r="C1987" s="66"/>
      <c r="D1987" s="65" t="s">
        <v>14</v>
      </c>
      <c r="E1987" s="65"/>
      <c r="F1987" s="65" t="s">
        <v>2392</v>
      </c>
      <c r="G1987" s="67">
        <v>0.679</v>
      </c>
      <c r="H1987" s="67"/>
      <c r="I1987" s="70">
        <v>32.27</v>
      </c>
      <c r="J1987" s="70"/>
      <c r="K1987" s="70">
        <f>TRUNC(TRUNC(G1987,8)*I1987,2)</f>
        <v>21.91</v>
      </c>
    </row>
    <row r="1988" ht="15" customHeight="1" spans="1:11">
      <c r="A1988" s="65" t="s">
        <v>2395</v>
      </c>
      <c r="B1988" s="66" t="s">
        <v>2396</v>
      </c>
      <c r="C1988" s="66"/>
      <c r="D1988" s="65" t="s">
        <v>14</v>
      </c>
      <c r="E1988" s="65"/>
      <c r="F1988" s="65" t="s">
        <v>2392</v>
      </c>
      <c r="G1988" s="67">
        <v>0.679</v>
      </c>
      <c r="H1988" s="67"/>
      <c r="I1988" s="70">
        <v>23.23</v>
      </c>
      <c r="J1988" s="70"/>
      <c r="K1988" s="70">
        <f>TRUNC(TRUNC(G1988,8)*I1988,2)</f>
        <v>15.77</v>
      </c>
    </row>
    <row r="1989" ht="18" customHeight="1" spans="1:11">
      <c r="A1989" s="2"/>
      <c r="B1989" s="2"/>
      <c r="C1989" s="2"/>
      <c r="D1989" s="2"/>
      <c r="E1989" s="2"/>
      <c r="F1989" s="2"/>
      <c r="G1989" s="68" t="s">
        <v>2393</v>
      </c>
      <c r="H1989" s="68"/>
      <c r="I1989" s="68"/>
      <c r="J1989" s="68"/>
      <c r="K1989" s="71">
        <f>SUM(K1987:K1988)</f>
        <v>37.68</v>
      </c>
    </row>
    <row r="1990" ht="15" customHeight="1" spans="1:11">
      <c r="A1990" s="63" t="s">
        <v>2314</v>
      </c>
      <c r="B1990" s="63"/>
      <c r="C1990" s="63"/>
      <c r="D1990" s="64" t="s">
        <v>4</v>
      </c>
      <c r="E1990" s="64"/>
      <c r="F1990" s="64" t="s">
        <v>2297</v>
      </c>
      <c r="G1990" s="64" t="s">
        <v>2298</v>
      </c>
      <c r="H1990" s="64"/>
      <c r="I1990" s="64" t="s">
        <v>2299</v>
      </c>
      <c r="J1990" s="64"/>
      <c r="K1990" s="64" t="s">
        <v>2300</v>
      </c>
    </row>
    <row r="1991" ht="38.1" customHeight="1" spans="1:11">
      <c r="A1991" s="65" t="s">
        <v>4311</v>
      </c>
      <c r="B1991" s="66" t="s">
        <v>4312</v>
      </c>
      <c r="C1991" s="66"/>
      <c r="D1991" s="65" t="s">
        <v>14</v>
      </c>
      <c r="E1991" s="65"/>
      <c r="F1991" s="65" t="s">
        <v>51</v>
      </c>
      <c r="G1991" s="67">
        <v>0.0314</v>
      </c>
      <c r="H1991" s="67"/>
      <c r="I1991" s="70">
        <v>807.57</v>
      </c>
      <c r="J1991" s="70"/>
      <c r="K1991" s="70">
        <f>TRUNC(TRUNC(G1991,8)*I1991,2)</f>
        <v>25.35</v>
      </c>
    </row>
    <row r="1992" ht="15" customHeight="1" spans="1:11">
      <c r="A1992" s="2"/>
      <c r="B1992" s="2"/>
      <c r="C1992" s="2"/>
      <c r="D1992" s="2"/>
      <c r="E1992" s="2"/>
      <c r="F1992" s="2"/>
      <c r="G1992" s="68" t="s">
        <v>2317</v>
      </c>
      <c r="H1992" s="68"/>
      <c r="I1992" s="68"/>
      <c r="J1992" s="68"/>
      <c r="K1992" s="71">
        <f>SUM(K1991:K1991)</f>
        <v>25.35</v>
      </c>
    </row>
    <row r="1993" ht="15" customHeight="1" spans="1:11">
      <c r="A1993" s="2"/>
      <c r="B1993" s="2"/>
      <c r="C1993" s="2"/>
      <c r="D1993" s="2"/>
      <c r="E1993" s="2"/>
      <c r="F1993" s="2"/>
      <c r="G1993" s="69" t="s">
        <v>2318</v>
      </c>
      <c r="H1993" s="69"/>
      <c r="I1993" s="69"/>
      <c r="J1993" s="69"/>
      <c r="K1993" s="72">
        <f>SUM(K1985,K1989,K1992)</f>
        <v>65.44</v>
      </c>
    </row>
    <row r="1994" ht="9.95" customHeight="1" spans="1:11">
      <c r="A1994" s="2"/>
      <c r="B1994" s="2"/>
      <c r="C1994" s="2"/>
      <c r="D1994" s="2"/>
      <c r="E1994" s="2"/>
      <c r="F1994" s="2"/>
      <c r="G1994" s="61"/>
      <c r="H1994" s="61"/>
      <c r="I1994" s="61"/>
      <c r="J1994" s="61"/>
      <c r="K1994" s="61"/>
    </row>
    <row r="1995" ht="20.1" customHeight="1" spans="1:11">
      <c r="A1995" s="62" t="s">
        <v>5252</v>
      </c>
      <c r="B1995" s="62"/>
      <c r="C1995" s="62"/>
      <c r="D1995" s="62"/>
      <c r="E1995" s="62"/>
      <c r="F1995" s="62"/>
      <c r="G1995" s="62"/>
      <c r="H1995" s="62"/>
      <c r="I1995" s="62"/>
      <c r="J1995" s="62"/>
      <c r="K1995" s="62"/>
    </row>
    <row r="1996" ht="15" customHeight="1" spans="1:11">
      <c r="A1996" s="63" t="s">
        <v>2389</v>
      </c>
      <c r="B1996" s="63"/>
      <c r="C1996" s="63"/>
      <c r="D1996" s="64" t="s">
        <v>4</v>
      </c>
      <c r="E1996" s="64"/>
      <c r="F1996" s="64" t="s">
        <v>2297</v>
      </c>
      <c r="G1996" s="64" t="s">
        <v>2298</v>
      </c>
      <c r="H1996" s="64"/>
      <c r="I1996" s="64" t="s">
        <v>2299</v>
      </c>
      <c r="J1996" s="64"/>
      <c r="K1996" s="64" t="s">
        <v>2300</v>
      </c>
    </row>
    <row r="1997" ht="15" customHeight="1" spans="1:11">
      <c r="A1997" s="65" t="s">
        <v>2630</v>
      </c>
      <c r="B1997" s="66" t="s">
        <v>2631</v>
      </c>
      <c r="C1997" s="66"/>
      <c r="D1997" s="65" t="s">
        <v>14</v>
      </c>
      <c r="E1997" s="65"/>
      <c r="F1997" s="65" t="s">
        <v>2392</v>
      </c>
      <c r="G1997" s="67">
        <v>0.458</v>
      </c>
      <c r="H1997" s="67"/>
      <c r="I1997" s="70">
        <v>32.27</v>
      </c>
      <c r="J1997" s="70"/>
      <c r="K1997" s="70">
        <f>TRUNC(TRUNC(G1997,8)*I1997,2)</f>
        <v>14.77</v>
      </c>
    </row>
    <row r="1998" ht="15" customHeight="1" spans="1:11">
      <c r="A1998" s="65" t="s">
        <v>2395</v>
      </c>
      <c r="B1998" s="66" t="s">
        <v>2396</v>
      </c>
      <c r="C1998" s="66"/>
      <c r="D1998" s="65" t="s">
        <v>14</v>
      </c>
      <c r="E1998" s="65"/>
      <c r="F1998" s="65" t="s">
        <v>2392</v>
      </c>
      <c r="G1998" s="67">
        <v>0.229</v>
      </c>
      <c r="H1998" s="67"/>
      <c r="I1998" s="70">
        <v>23.23</v>
      </c>
      <c r="J1998" s="70"/>
      <c r="K1998" s="70">
        <f>TRUNC(TRUNC(G1998,8)*I1998,2)</f>
        <v>5.31</v>
      </c>
    </row>
    <row r="1999" ht="18" customHeight="1" spans="1:11">
      <c r="A1999" s="2"/>
      <c r="B1999" s="2"/>
      <c r="C1999" s="2"/>
      <c r="D1999" s="2"/>
      <c r="E1999" s="2"/>
      <c r="F1999" s="2"/>
      <c r="G1999" s="68" t="s">
        <v>2393</v>
      </c>
      <c r="H1999" s="68"/>
      <c r="I1999" s="68"/>
      <c r="J1999" s="68"/>
      <c r="K1999" s="71">
        <f>SUM(K1997:K1998)</f>
        <v>20.08</v>
      </c>
    </row>
    <row r="2000" ht="15" customHeight="1" spans="1:11">
      <c r="A2000" s="63" t="s">
        <v>2314</v>
      </c>
      <c r="B2000" s="63"/>
      <c r="C2000" s="63"/>
      <c r="D2000" s="64" t="s">
        <v>4</v>
      </c>
      <c r="E2000" s="64"/>
      <c r="F2000" s="64" t="s">
        <v>2297</v>
      </c>
      <c r="G2000" s="64" t="s">
        <v>2298</v>
      </c>
      <c r="H2000" s="64"/>
      <c r="I2000" s="64" t="s">
        <v>2299</v>
      </c>
      <c r="J2000" s="64"/>
      <c r="K2000" s="64" t="s">
        <v>2300</v>
      </c>
    </row>
    <row r="2001" ht="38.1" customHeight="1" spans="1:11">
      <c r="A2001" s="65" t="s">
        <v>4311</v>
      </c>
      <c r="B2001" s="66" t="s">
        <v>4312</v>
      </c>
      <c r="C2001" s="66"/>
      <c r="D2001" s="65" t="s">
        <v>14</v>
      </c>
      <c r="E2001" s="65"/>
      <c r="F2001" s="65" t="s">
        <v>51</v>
      </c>
      <c r="G2001" s="67">
        <v>0.0194</v>
      </c>
      <c r="H2001" s="67"/>
      <c r="I2001" s="70">
        <v>807.57</v>
      </c>
      <c r="J2001" s="70"/>
      <c r="K2001" s="70">
        <f>TRUNC(TRUNC(G2001,8)*I2001,2)</f>
        <v>15.66</v>
      </c>
    </row>
    <row r="2002" ht="15" customHeight="1" spans="1:11">
      <c r="A2002" s="2"/>
      <c r="B2002" s="2"/>
      <c r="C2002" s="2"/>
      <c r="D2002" s="2"/>
      <c r="E2002" s="2"/>
      <c r="F2002" s="2"/>
      <c r="G2002" s="68" t="s">
        <v>2317</v>
      </c>
      <c r="H2002" s="68"/>
      <c r="I2002" s="68"/>
      <c r="J2002" s="68"/>
      <c r="K2002" s="71">
        <f>SUM(K2001:K2001)</f>
        <v>15.66</v>
      </c>
    </row>
    <row r="2003" ht="15" customHeight="1" spans="1:11">
      <c r="A2003" s="2"/>
      <c r="B2003" s="2"/>
      <c r="C2003" s="2"/>
      <c r="D2003" s="2"/>
      <c r="E2003" s="2"/>
      <c r="F2003" s="2"/>
      <c r="G2003" s="69" t="s">
        <v>2318</v>
      </c>
      <c r="H2003" s="69"/>
      <c r="I2003" s="69"/>
      <c r="J2003" s="69"/>
      <c r="K2003" s="72">
        <f>SUM(K1999,K2002)</f>
        <v>35.74</v>
      </c>
    </row>
    <row r="2004" ht="9.95" customHeight="1" spans="1:11">
      <c r="A2004" s="2"/>
      <c r="B2004" s="2"/>
      <c r="C2004" s="2"/>
      <c r="D2004" s="2"/>
      <c r="E2004" s="2"/>
      <c r="F2004" s="2"/>
      <c r="G2004" s="61"/>
      <c r="H2004" s="61"/>
      <c r="I2004" s="61"/>
      <c r="J2004" s="61"/>
      <c r="K2004" s="61"/>
    </row>
    <row r="2005" ht="20.1" customHeight="1" spans="1:11">
      <c r="A2005" s="62" t="s">
        <v>5253</v>
      </c>
      <c r="B2005" s="62"/>
      <c r="C2005" s="62"/>
      <c r="D2005" s="62"/>
      <c r="E2005" s="62"/>
      <c r="F2005" s="62"/>
      <c r="G2005" s="62"/>
      <c r="H2005" s="62"/>
      <c r="I2005" s="62"/>
      <c r="J2005" s="62"/>
      <c r="K2005" s="62"/>
    </row>
    <row r="2006" ht="15" customHeight="1" spans="1:11">
      <c r="A2006" s="63" t="s">
        <v>2296</v>
      </c>
      <c r="B2006" s="63"/>
      <c r="C2006" s="63"/>
      <c r="D2006" s="64" t="s">
        <v>4</v>
      </c>
      <c r="E2006" s="64"/>
      <c r="F2006" s="64" t="s">
        <v>2297</v>
      </c>
      <c r="G2006" s="64" t="s">
        <v>2298</v>
      </c>
      <c r="H2006" s="64"/>
      <c r="I2006" s="64" t="s">
        <v>2299</v>
      </c>
      <c r="J2006" s="64"/>
      <c r="K2006" s="64" t="s">
        <v>2300</v>
      </c>
    </row>
    <row r="2007" ht="21" customHeight="1" spans="1:11">
      <c r="A2007" s="65" t="s">
        <v>4705</v>
      </c>
      <c r="B2007" s="66" t="s">
        <v>4706</v>
      </c>
      <c r="C2007" s="66"/>
      <c r="D2007" s="65" t="s">
        <v>14</v>
      </c>
      <c r="E2007" s="65"/>
      <c r="F2007" s="65" t="s">
        <v>2392</v>
      </c>
      <c r="G2007" s="67">
        <v>1</v>
      </c>
      <c r="H2007" s="67"/>
      <c r="I2007" s="70">
        <v>4.56</v>
      </c>
      <c r="J2007" s="70"/>
      <c r="K2007" s="70">
        <f t="shared" ref="K2007:K2012" si="14">TRUNC(TRUNC(G2007,8)*I2007,2)</f>
        <v>4.56</v>
      </c>
    </row>
    <row r="2008" ht="21" customHeight="1" spans="1:11">
      <c r="A2008" s="65" t="s">
        <v>4818</v>
      </c>
      <c r="B2008" s="66" t="s">
        <v>4819</v>
      </c>
      <c r="C2008" s="66"/>
      <c r="D2008" s="65" t="s">
        <v>14</v>
      </c>
      <c r="E2008" s="65"/>
      <c r="F2008" s="65" t="s">
        <v>2392</v>
      </c>
      <c r="G2008" s="67">
        <v>1</v>
      </c>
      <c r="H2008" s="67"/>
      <c r="I2008" s="70">
        <v>1.06</v>
      </c>
      <c r="J2008" s="70"/>
      <c r="K2008" s="70">
        <f t="shared" si="14"/>
        <v>1.06</v>
      </c>
    </row>
    <row r="2009" ht="21" customHeight="1" spans="1:11">
      <c r="A2009" s="65" t="s">
        <v>4709</v>
      </c>
      <c r="B2009" s="66" t="s">
        <v>4710</v>
      </c>
      <c r="C2009" s="66"/>
      <c r="D2009" s="65" t="s">
        <v>14</v>
      </c>
      <c r="E2009" s="65"/>
      <c r="F2009" s="65" t="s">
        <v>2392</v>
      </c>
      <c r="G2009" s="67">
        <v>1</v>
      </c>
      <c r="H2009" s="67"/>
      <c r="I2009" s="70">
        <v>1.34</v>
      </c>
      <c r="J2009" s="70"/>
      <c r="K2009" s="70">
        <f t="shared" si="14"/>
        <v>1.34</v>
      </c>
    </row>
    <row r="2010" ht="21" customHeight="1" spans="1:11">
      <c r="A2010" s="65" t="s">
        <v>4820</v>
      </c>
      <c r="B2010" s="66" t="s">
        <v>4821</v>
      </c>
      <c r="C2010" s="66"/>
      <c r="D2010" s="65" t="s">
        <v>14</v>
      </c>
      <c r="E2010" s="65"/>
      <c r="F2010" s="65" t="s">
        <v>2392</v>
      </c>
      <c r="G2010" s="67">
        <v>1</v>
      </c>
      <c r="H2010" s="67"/>
      <c r="I2010" s="70">
        <v>0.31</v>
      </c>
      <c r="J2010" s="70"/>
      <c r="K2010" s="70">
        <f t="shared" si="14"/>
        <v>0.31</v>
      </c>
    </row>
    <row r="2011" ht="21" customHeight="1" spans="1:11">
      <c r="A2011" s="65" t="s">
        <v>4713</v>
      </c>
      <c r="B2011" s="66" t="s">
        <v>4714</v>
      </c>
      <c r="C2011" s="66"/>
      <c r="D2011" s="65" t="s">
        <v>14</v>
      </c>
      <c r="E2011" s="65"/>
      <c r="F2011" s="65" t="s">
        <v>2392</v>
      </c>
      <c r="G2011" s="67">
        <v>1</v>
      </c>
      <c r="H2011" s="67"/>
      <c r="I2011" s="70">
        <v>0.04</v>
      </c>
      <c r="J2011" s="70"/>
      <c r="K2011" s="70">
        <f t="shared" si="14"/>
        <v>0.04</v>
      </c>
    </row>
    <row r="2012" ht="21" customHeight="1" spans="1:11">
      <c r="A2012" s="65" t="s">
        <v>4715</v>
      </c>
      <c r="B2012" s="66" t="s">
        <v>4716</v>
      </c>
      <c r="C2012" s="66"/>
      <c r="D2012" s="65" t="s">
        <v>14</v>
      </c>
      <c r="E2012" s="65"/>
      <c r="F2012" s="65" t="s">
        <v>2392</v>
      </c>
      <c r="G2012" s="67">
        <v>1</v>
      </c>
      <c r="H2012" s="67"/>
      <c r="I2012" s="70">
        <v>0.8</v>
      </c>
      <c r="J2012" s="70"/>
      <c r="K2012" s="70">
        <f t="shared" si="14"/>
        <v>0.8</v>
      </c>
    </row>
    <row r="2013" ht="15" customHeight="1" spans="1:11">
      <c r="A2013" s="2"/>
      <c r="B2013" s="2"/>
      <c r="C2013" s="2"/>
      <c r="D2013" s="2"/>
      <c r="E2013" s="2"/>
      <c r="F2013" s="2"/>
      <c r="G2013" s="68" t="s">
        <v>2309</v>
      </c>
      <c r="H2013" s="68"/>
      <c r="I2013" s="68"/>
      <c r="J2013" s="68"/>
      <c r="K2013" s="71">
        <f>SUM(K2007:K2012)</f>
        <v>8.11</v>
      </c>
    </row>
    <row r="2014" ht="15" customHeight="1" spans="1:11">
      <c r="A2014" s="63" t="s">
        <v>2310</v>
      </c>
      <c r="B2014" s="63"/>
      <c r="C2014" s="63"/>
      <c r="D2014" s="64" t="s">
        <v>4</v>
      </c>
      <c r="E2014" s="64"/>
      <c r="F2014" s="64" t="s">
        <v>2297</v>
      </c>
      <c r="G2014" s="64" t="s">
        <v>2298</v>
      </c>
      <c r="H2014" s="64"/>
      <c r="I2014" s="64" t="s">
        <v>2299</v>
      </c>
      <c r="J2014" s="64"/>
      <c r="K2014" s="64" t="s">
        <v>2300</v>
      </c>
    </row>
    <row r="2015" ht="15" customHeight="1" spans="1:11">
      <c r="A2015" s="65" t="s">
        <v>5139</v>
      </c>
      <c r="B2015" s="66" t="s">
        <v>5140</v>
      </c>
      <c r="C2015" s="66"/>
      <c r="D2015" s="65" t="s">
        <v>14</v>
      </c>
      <c r="E2015" s="65"/>
      <c r="F2015" s="65" t="s">
        <v>2392</v>
      </c>
      <c r="G2015" s="67">
        <v>1</v>
      </c>
      <c r="H2015" s="67"/>
      <c r="I2015" s="70">
        <v>22.92</v>
      </c>
      <c r="J2015" s="70"/>
      <c r="K2015" s="70">
        <f>TRUNC(TRUNC(G2015,8)*I2015,2)</f>
        <v>22.92</v>
      </c>
    </row>
    <row r="2016" ht="15" customHeight="1" spans="1:11">
      <c r="A2016" s="2"/>
      <c r="B2016" s="2"/>
      <c r="C2016" s="2"/>
      <c r="D2016" s="2"/>
      <c r="E2016" s="2"/>
      <c r="F2016" s="2"/>
      <c r="G2016" s="68" t="s">
        <v>2313</v>
      </c>
      <c r="H2016" s="68"/>
      <c r="I2016" s="68"/>
      <c r="J2016" s="68"/>
      <c r="K2016" s="71">
        <f>SUM(K2015:K2015)</f>
        <v>22.92</v>
      </c>
    </row>
    <row r="2017" ht="15" customHeight="1" spans="1:11">
      <c r="A2017" s="63" t="s">
        <v>2314</v>
      </c>
      <c r="B2017" s="63"/>
      <c r="C2017" s="63"/>
      <c r="D2017" s="64" t="s">
        <v>4</v>
      </c>
      <c r="E2017" s="64"/>
      <c r="F2017" s="64" t="s">
        <v>2297</v>
      </c>
      <c r="G2017" s="64" t="s">
        <v>2298</v>
      </c>
      <c r="H2017" s="64"/>
      <c r="I2017" s="64" t="s">
        <v>2299</v>
      </c>
      <c r="J2017" s="64"/>
      <c r="K2017" s="64" t="s">
        <v>2300</v>
      </c>
    </row>
    <row r="2018" ht="21" customHeight="1" spans="1:11">
      <c r="A2018" s="65" t="s">
        <v>5254</v>
      </c>
      <c r="B2018" s="66" t="s">
        <v>5255</v>
      </c>
      <c r="C2018" s="66"/>
      <c r="D2018" s="65" t="s">
        <v>14</v>
      </c>
      <c r="E2018" s="65"/>
      <c r="F2018" s="65" t="s">
        <v>2392</v>
      </c>
      <c r="G2018" s="67">
        <v>1</v>
      </c>
      <c r="H2018" s="67"/>
      <c r="I2018" s="70">
        <v>0.47</v>
      </c>
      <c r="J2018" s="70"/>
      <c r="K2018" s="70">
        <f>TRUNC(TRUNC(G2018,8)*I2018,2)</f>
        <v>0.47</v>
      </c>
    </row>
    <row r="2019" ht="15" customHeight="1" spans="1:11">
      <c r="A2019" s="2"/>
      <c r="B2019" s="2"/>
      <c r="C2019" s="2"/>
      <c r="D2019" s="2"/>
      <c r="E2019" s="2"/>
      <c r="F2019" s="2"/>
      <c r="G2019" s="68" t="s">
        <v>2317</v>
      </c>
      <c r="H2019" s="68"/>
      <c r="I2019" s="68"/>
      <c r="J2019" s="68"/>
      <c r="K2019" s="71">
        <f>SUM(K2018:K2018)</f>
        <v>0.47</v>
      </c>
    </row>
    <row r="2020" ht="15" customHeight="1" spans="1:11">
      <c r="A2020" s="2"/>
      <c r="B2020" s="2"/>
      <c r="C2020" s="2"/>
      <c r="D2020" s="2"/>
      <c r="E2020" s="2"/>
      <c r="F2020" s="2"/>
      <c r="G2020" s="69" t="s">
        <v>2318</v>
      </c>
      <c r="H2020" s="69"/>
      <c r="I2020" s="69"/>
      <c r="J2020" s="69"/>
      <c r="K2020" s="72">
        <f>SUM(K2013,K2016,K2019)</f>
        <v>31.5</v>
      </c>
    </row>
    <row r="2021" ht="9.95" customHeight="1" spans="1:11">
      <c r="A2021" s="2"/>
      <c r="B2021" s="2"/>
      <c r="C2021" s="2"/>
      <c r="D2021" s="2"/>
      <c r="E2021" s="2"/>
      <c r="F2021" s="2"/>
      <c r="G2021" s="61"/>
      <c r="H2021" s="61"/>
      <c r="I2021" s="61"/>
      <c r="J2021" s="61"/>
      <c r="K2021" s="61"/>
    </row>
    <row r="2022" ht="20.1" customHeight="1" spans="1:11">
      <c r="A2022" s="62" t="s">
        <v>5256</v>
      </c>
      <c r="B2022" s="62"/>
      <c r="C2022" s="62"/>
      <c r="D2022" s="62"/>
      <c r="E2022" s="62"/>
      <c r="F2022" s="62"/>
      <c r="G2022" s="62"/>
      <c r="H2022" s="62"/>
      <c r="I2022" s="62"/>
      <c r="J2022" s="62"/>
      <c r="K2022" s="62"/>
    </row>
    <row r="2023" ht="15" customHeight="1" spans="1:11">
      <c r="A2023" s="63" t="s">
        <v>2296</v>
      </c>
      <c r="B2023" s="63"/>
      <c r="C2023" s="63"/>
      <c r="D2023" s="64" t="s">
        <v>4</v>
      </c>
      <c r="E2023" s="64"/>
      <c r="F2023" s="64" t="s">
        <v>2297</v>
      </c>
      <c r="G2023" s="64" t="s">
        <v>2298</v>
      </c>
      <c r="H2023" s="64"/>
      <c r="I2023" s="64" t="s">
        <v>2299</v>
      </c>
      <c r="J2023" s="64"/>
      <c r="K2023" s="64" t="s">
        <v>2300</v>
      </c>
    </row>
    <row r="2024" ht="21" customHeight="1" spans="1:11">
      <c r="A2024" s="65" t="s">
        <v>5257</v>
      </c>
      <c r="B2024" s="66" t="s">
        <v>5258</v>
      </c>
      <c r="C2024" s="66"/>
      <c r="D2024" s="65" t="s">
        <v>14</v>
      </c>
      <c r="E2024" s="65"/>
      <c r="F2024" s="65" t="s">
        <v>2392</v>
      </c>
      <c r="G2024" s="67">
        <v>1</v>
      </c>
      <c r="H2024" s="67"/>
      <c r="I2024" s="70">
        <v>1.25</v>
      </c>
      <c r="J2024" s="70"/>
      <c r="K2024" s="70">
        <f>TRUNC(TRUNC(G2024,8)*I2024,2)</f>
        <v>1.25</v>
      </c>
    </row>
    <row r="2025" ht="21" customHeight="1" spans="1:11">
      <c r="A2025" s="65" t="s">
        <v>4709</v>
      </c>
      <c r="B2025" s="66" t="s">
        <v>4710</v>
      </c>
      <c r="C2025" s="66"/>
      <c r="D2025" s="65" t="s">
        <v>14</v>
      </c>
      <c r="E2025" s="65"/>
      <c r="F2025" s="65" t="s">
        <v>2392</v>
      </c>
      <c r="G2025" s="67">
        <v>1</v>
      </c>
      <c r="H2025" s="67"/>
      <c r="I2025" s="70">
        <v>1.34</v>
      </c>
      <c r="J2025" s="70"/>
      <c r="K2025" s="70">
        <f>TRUNC(TRUNC(G2025,8)*I2025,2)</f>
        <v>1.34</v>
      </c>
    </row>
    <row r="2026" ht="21" customHeight="1" spans="1:11">
      <c r="A2026" s="65" t="s">
        <v>5259</v>
      </c>
      <c r="B2026" s="66" t="s">
        <v>5260</v>
      </c>
      <c r="C2026" s="66"/>
      <c r="D2026" s="65" t="s">
        <v>14</v>
      </c>
      <c r="E2026" s="65"/>
      <c r="F2026" s="65" t="s">
        <v>2392</v>
      </c>
      <c r="G2026" s="67">
        <v>1</v>
      </c>
      <c r="H2026" s="67"/>
      <c r="I2026" s="70">
        <v>0.1</v>
      </c>
      <c r="J2026" s="70"/>
      <c r="K2026" s="70">
        <f>TRUNC(TRUNC(G2026,8)*I2026,2)</f>
        <v>0.1</v>
      </c>
    </row>
    <row r="2027" ht="21" customHeight="1" spans="1:11">
      <c r="A2027" s="65" t="s">
        <v>4713</v>
      </c>
      <c r="B2027" s="66" t="s">
        <v>4714</v>
      </c>
      <c r="C2027" s="66"/>
      <c r="D2027" s="65" t="s">
        <v>14</v>
      </c>
      <c r="E2027" s="65"/>
      <c r="F2027" s="65" t="s">
        <v>2392</v>
      </c>
      <c r="G2027" s="67">
        <v>1</v>
      </c>
      <c r="H2027" s="67"/>
      <c r="I2027" s="70">
        <v>0.04</v>
      </c>
      <c r="J2027" s="70"/>
      <c r="K2027" s="70">
        <f>TRUNC(TRUNC(G2027,8)*I2027,2)</f>
        <v>0.04</v>
      </c>
    </row>
    <row r="2028" ht="15" customHeight="1" spans="1:11">
      <c r="A2028" s="2"/>
      <c r="B2028" s="2"/>
      <c r="C2028" s="2"/>
      <c r="D2028" s="2"/>
      <c r="E2028" s="2"/>
      <c r="F2028" s="2"/>
      <c r="G2028" s="68" t="s">
        <v>2309</v>
      </c>
      <c r="H2028" s="68"/>
      <c r="I2028" s="68"/>
      <c r="J2028" s="68"/>
      <c r="K2028" s="71">
        <f>SUM(K2024:K2027)</f>
        <v>2.73</v>
      </c>
    </row>
    <row r="2029" ht="15" customHeight="1" spans="1:11">
      <c r="A2029" s="63" t="s">
        <v>2310</v>
      </c>
      <c r="B2029" s="63"/>
      <c r="C2029" s="63"/>
      <c r="D2029" s="64" t="s">
        <v>4</v>
      </c>
      <c r="E2029" s="64"/>
      <c r="F2029" s="64" t="s">
        <v>2297</v>
      </c>
      <c r="G2029" s="64" t="s">
        <v>2298</v>
      </c>
      <c r="H2029" s="64"/>
      <c r="I2029" s="64" t="s">
        <v>2299</v>
      </c>
      <c r="J2029" s="64"/>
      <c r="K2029" s="64" t="s">
        <v>2300</v>
      </c>
    </row>
    <row r="2030" ht="15" customHeight="1" spans="1:11">
      <c r="A2030" s="65" t="s">
        <v>5142</v>
      </c>
      <c r="B2030" s="66" t="s">
        <v>5143</v>
      </c>
      <c r="C2030" s="66"/>
      <c r="D2030" s="65" t="s">
        <v>14</v>
      </c>
      <c r="E2030" s="65"/>
      <c r="F2030" s="65" t="s">
        <v>2392</v>
      </c>
      <c r="G2030" s="67">
        <v>1</v>
      </c>
      <c r="H2030" s="67"/>
      <c r="I2030" s="70">
        <v>35.26</v>
      </c>
      <c r="J2030" s="70"/>
      <c r="K2030" s="70">
        <f>TRUNC(TRUNC(G2030,8)*I2030,2)</f>
        <v>35.26</v>
      </c>
    </row>
    <row r="2031" ht="15" customHeight="1" spans="1:11">
      <c r="A2031" s="2"/>
      <c r="B2031" s="2"/>
      <c r="C2031" s="2"/>
      <c r="D2031" s="2"/>
      <c r="E2031" s="2"/>
      <c r="F2031" s="2"/>
      <c r="G2031" s="68" t="s">
        <v>2313</v>
      </c>
      <c r="H2031" s="68"/>
      <c r="I2031" s="68"/>
      <c r="J2031" s="68"/>
      <c r="K2031" s="71">
        <f>SUM(K2030:K2030)</f>
        <v>35.26</v>
      </c>
    </row>
    <row r="2032" ht="15" customHeight="1" spans="1:11">
      <c r="A2032" s="63" t="s">
        <v>2314</v>
      </c>
      <c r="B2032" s="63"/>
      <c r="C2032" s="63"/>
      <c r="D2032" s="64" t="s">
        <v>4</v>
      </c>
      <c r="E2032" s="64"/>
      <c r="F2032" s="64" t="s">
        <v>2297</v>
      </c>
      <c r="G2032" s="64" t="s">
        <v>2298</v>
      </c>
      <c r="H2032" s="64"/>
      <c r="I2032" s="64" t="s">
        <v>2299</v>
      </c>
      <c r="J2032" s="64"/>
      <c r="K2032" s="64" t="s">
        <v>2300</v>
      </c>
    </row>
    <row r="2033" ht="21" customHeight="1" spans="1:11">
      <c r="A2033" s="65" t="s">
        <v>5261</v>
      </c>
      <c r="B2033" s="66" t="s">
        <v>5262</v>
      </c>
      <c r="C2033" s="66"/>
      <c r="D2033" s="65" t="s">
        <v>14</v>
      </c>
      <c r="E2033" s="65"/>
      <c r="F2033" s="65" t="s">
        <v>2392</v>
      </c>
      <c r="G2033" s="67">
        <v>1</v>
      </c>
      <c r="H2033" s="67"/>
      <c r="I2033" s="70">
        <v>0.86</v>
      </c>
      <c r="J2033" s="70"/>
      <c r="K2033" s="70">
        <f>TRUNC(TRUNC(G2033,8)*I2033,2)</f>
        <v>0.86</v>
      </c>
    </row>
    <row r="2034" ht="15" customHeight="1" spans="1:11">
      <c r="A2034" s="2"/>
      <c r="B2034" s="2"/>
      <c r="C2034" s="2"/>
      <c r="D2034" s="2"/>
      <c r="E2034" s="2"/>
      <c r="F2034" s="2"/>
      <c r="G2034" s="68" t="s">
        <v>2317</v>
      </c>
      <c r="H2034" s="68"/>
      <c r="I2034" s="68"/>
      <c r="J2034" s="68"/>
      <c r="K2034" s="71">
        <f>SUM(K2033:K2033)</f>
        <v>0.86</v>
      </c>
    </row>
    <row r="2035" ht="15" customHeight="1" spans="1:11">
      <c r="A2035" s="2"/>
      <c r="B2035" s="2"/>
      <c r="C2035" s="2"/>
      <c r="D2035" s="2"/>
      <c r="E2035" s="2"/>
      <c r="F2035" s="2"/>
      <c r="G2035" s="69" t="s">
        <v>2318</v>
      </c>
      <c r="H2035" s="69"/>
      <c r="I2035" s="69"/>
      <c r="J2035" s="69"/>
      <c r="K2035" s="72">
        <f>SUM(K2028,K2031,K2034)</f>
        <v>38.85</v>
      </c>
    </row>
    <row r="2036" ht="9.95" customHeight="1" spans="1:11">
      <c r="A2036" s="2"/>
      <c r="B2036" s="2"/>
      <c r="C2036" s="2"/>
      <c r="D2036" s="2"/>
      <c r="E2036" s="2"/>
      <c r="F2036" s="2"/>
      <c r="G2036" s="61"/>
      <c r="H2036" s="61"/>
      <c r="I2036" s="61"/>
      <c r="J2036" s="61"/>
      <c r="K2036" s="61"/>
    </row>
    <row r="2037" ht="20.1" customHeight="1" spans="1:11">
      <c r="A2037" s="62" t="s">
        <v>5263</v>
      </c>
      <c r="B2037" s="62"/>
      <c r="C2037" s="62"/>
      <c r="D2037" s="62"/>
      <c r="E2037" s="62"/>
      <c r="F2037" s="62"/>
      <c r="G2037" s="62"/>
      <c r="H2037" s="62"/>
      <c r="I2037" s="62"/>
      <c r="J2037" s="62"/>
      <c r="K2037" s="62"/>
    </row>
    <row r="2038" ht="15" customHeight="1" spans="1:11">
      <c r="A2038" s="63" t="s">
        <v>2413</v>
      </c>
      <c r="B2038" s="63"/>
      <c r="C2038" s="63"/>
      <c r="D2038" s="64" t="s">
        <v>4</v>
      </c>
      <c r="E2038" s="64"/>
      <c r="F2038" s="64" t="s">
        <v>2297</v>
      </c>
      <c r="G2038" s="64" t="s">
        <v>2298</v>
      </c>
      <c r="H2038" s="64"/>
      <c r="I2038" s="64" t="s">
        <v>2299</v>
      </c>
      <c r="J2038" s="64"/>
      <c r="K2038" s="64" t="s">
        <v>2300</v>
      </c>
    </row>
    <row r="2039" ht="15" customHeight="1" spans="1:11">
      <c r="A2039" s="65" t="s">
        <v>5264</v>
      </c>
      <c r="B2039" s="66" t="s">
        <v>5265</v>
      </c>
      <c r="C2039" s="66"/>
      <c r="D2039" s="65" t="s">
        <v>14</v>
      </c>
      <c r="E2039" s="65"/>
      <c r="F2039" s="65" t="s">
        <v>35</v>
      </c>
      <c r="G2039" s="67">
        <v>1</v>
      </c>
      <c r="H2039" s="67"/>
      <c r="I2039" s="70">
        <v>33.79</v>
      </c>
      <c r="J2039" s="70"/>
      <c r="K2039" s="70">
        <f>TRUNC(TRUNC(G2039,8)*I2039,2)</f>
        <v>33.79</v>
      </c>
    </row>
    <row r="2040" ht="15" customHeight="1" spans="1:11">
      <c r="A2040" s="65" t="s">
        <v>4276</v>
      </c>
      <c r="B2040" s="66" t="s">
        <v>4277</v>
      </c>
      <c r="C2040" s="66"/>
      <c r="D2040" s="65" t="s">
        <v>14</v>
      </c>
      <c r="E2040" s="65"/>
      <c r="F2040" s="65" t="s">
        <v>35</v>
      </c>
      <c r="G2040" s="67">
        <v>0.021</v>
      </c>
      <c r="H2040" s="67"/>
      <c r="I2040" s="70">
        <v>3.07</v>
      </c>
      <c r="J2040" s="70"/>
      <c r="K2040" s="70">
        <f>TRUNC(TRUNC(G2040,8)*I2040,2)</f>
        <v>0.06</v>
      </c>
    </row>
    <row r="2041" ht="15" customHeight="1" spans="1:11">
      <c r="A2041" s="2"/>
      <c r="B2041" s="2"/>
      <c r="C2041" s="2"/>
      <c r="D2041" s="2"/>
      <c r="E2041" s="2"/>
      <c r="F2041" s="2"/>
      <c r="G2041" s="68" t="s">
        <v>2424</v>
      </c>
      <c r="H2041" s="68"/>
      <c r="I2041" s="68"/>
      <c r="J2041" s="68"/>
      <c r="K2041" s="71">
        <f>SUM(K2039:K2040)</f>
        <v>33.85</v>
      </c>
    </row>
    <row r="2042" ht="15" customHeight="1" spans="1:11">
      <c r="A2042" s="63" t="s">
        <v>2389</v>
      </c>
      <c r="B2042" s="63"/>
      <c r="C2042" s="63"/>
      <c r="D2042" s="64" t="s">
        <v>4</v>
      </c>
      <c r="E2042" s="64"/>
      <c r="F2042" s="64" t="s">
        <v>2297</v>
      </c>
      <c r="G2042" s="64" t="s">
        <v>2298</v>
      </c>
      <c r="H2042" s="64"/>
      <c r="I2042" s="64" t="s">
        <v>2299</v>
      </c>
      <c r="J2042" s="64"/>
      <c r="K2042" s="64" t="s">
        <v>2300</v>
      </c>
    </row>
    <row r="2043" ht="21" customHeight="1" spans="1:11">
      <c r="A2043" s="65" t="s">
        <v>2675</v>
      </c>
      <c r="B2043" s="66" t="s">
        <v>2676</v>
      </c>
      <c r="C2043" s="66"/>
      <c r="D2043" s="65" t="s">
        <v>14</v>
      </c>
      <c r="E2043" s="65"/>
      <c r="F2043" s="65" t="s">
        <v>2392</v>
      </c>
      <c r="G2043" s="67">
        <v>0.1525</v>
      </c>
      <c r="H2043" s="67"/>
      <c r="I2043" s="70">
        <v>31.5</v>
      </c>
      <c r="J2043" s="70"/>
      <c r="K2043" s="70">
        <f>TRUNC(TRUNC(G2043,8)*I2043,2)</f>
        <v>4.8</v>
      </c>
    </row>
    <row r="2044" ht="15" customHeight="1" spans="1:11">
      <c r="A2044" s="65" t="s">
        <v>2395</v>
      </c>
      <c r="B2044" s="66" t="s">
        <v>2396</v>
      </c>
      <c r="C2044" s="66"/>
      <c r="D2044" s="65" t="s">
        <v>14</v>
      </c>
      <c r="E2044" s="65"/>
      <c r="F2044" s="65" t="s">
        <v>2392</v>
      </c>
      <c r="G2044" s="67">
        <v>0.0481</v>
      </c>
      <c r="H2044" s="67"/>
      <c r="I2044" s="70">
        <v>23.23</v>
      </c>
      <c r="J2044" s="70"/>
      <c r="K2044" s="70">
        <f>TRUNC(TRUNC(G2044,8)*I2044,2)</f>
        <v>1.11</v>
      </c>
    </row>
    <row r="2045" ht="18" customHeight="1" spans="1:11">
      <c r="A2045" s="2"/>
      <c r="B2045" s="2"/>
      <c r="C2045" s="2"/>
      <c r="D2045" s="2"/>
      <c r="E2045" s="2"/>
      <c r="F2045" s="2"/>
      <c r="G2045" s="68" t="s">
        <v>2393</v>
      </c>
      <c r="H2045" s="68"/>
      <c r="I2045" s="68"/>
      <c r="J2045" s="68"/>
      <c r="K2045" s="71">
        <f>SUM(K2043:K2044)</f>
        <v>5.91</v>
      </c>
    </row>
    <row r="2046" ht="15" customHeight="1" spans="1:11">
      <c r="A2046" s="2"/>
      <c r="B2046" s="2"/>
      <c r="C2046" s="2"/>
      <c r="D2046" s="2"/>
      <c r="E2046" s="2"/>
      <c r="F2046" s="2"/>
      <c r="G2046" s="69" t="s">
        <v>2318</v>
      </c>
      <c r="H2046" s="69"/>
      <c r="I2046" s="69"/>
      <c r="J2046" s="69"/>
      <c r="K2046" s="72">
        <f>SUM(K2041,K2045)</f>
        <v>39.76</v>
      </c>
    </row>
    <row r="2047" ht="9.95" customHeight="1" spans="1:11">
      <c r="A2047" s="2"/>
      <c r="B2047" s="2"/>
      <c r="C2047" s="2"/>
      <c r="D2047" s="2"/>
      <c r="E2047" s="2"/>
      <c r="F2047" s="2"/>
      <c r="G2047" s="61"/>
      <c r="H2047" s="61"/>
      <c r="I2047" s="61"/>
      <c r="J2047" s="61"/>
      <c r="K2047" s="61"/>
    </row>
    <row r="2048" ht="20.1" customHeight="1" spans="1:11">
      <c r="A2048" s="62" t="s">
        <v>5266</v>
      </c>
      <c r="B2048" s="62"/>
      <c r="C2048" s="62"/>
      <c r="D2048" s="62"/>
      <c r="E2048" s="62"/>
      <c r="F2048" s="62"/>
      <c r="G2048" s="62"/>
      <c r="H2048" s="62"/>
      <c r="I2048" s="62"/>
      <c r="J2048" s="62"/>
      <c r="K2048" s="62"/>
    </row>
    <row r="2049" ht="15" customHeight="1" spans="1:11">
      <c r="A2049" s="63" t="s">
        <v>2413</v>
      </c>
      <c r="B2049" s="63"/>
      <c r="C2049" s="63"/>
      <c r="D2049" s="64" t="s">
        <v>4</v>
      </c>
      <c r="E2049" s="64"/>
      <c r="F2049" s="64" t="s">
        <v>2297</v>
      </c>
      <c r="G2049" s="64" t="s">
        <v>2298</v>
      </c>
      <c r="H2049" s="64"/>
      <c r="I2049" s="64" t="s">
        <v>2299</v>
      </c>
      <c r="J2049" s="64"/>
      <c r="K2049" s="64" t="s">
        <v>2300</v>
      </c>
    </row>
    <row r="2050" ht="21" customHeight="1" spans="1:11">
      <c r="A2050" s="65" t="s">
        <v>5267</v>
      </c>
      <c r="B2050" s="66" t="s">
        <v>5268</v>
      </c>
      <c r="C2050" s="66"/>
      <c r="D2050" s="65" t="s">
        <v>14</v>
      </c>
      <c r="E2050" s="65"/>
      <c r="F2050" s="65" t="s">
        <v>35</v>
      </c>
      <c r="G2050" s="67">
        <v>1</v>
      </c>
      <c r="H2050" s="67"/>
      <c r="I2050" s="70">
        <v>4.79</v>
      </c>
      <c r="J2050" s="70"/>
      <c r="K2050" s="70">
        <f>TRUNC(TRUNC(G2050,8)*I2050,2)</f>
        <v>4.79</v>
      </c>
    </row>
    <row r="2051" ht="15" customHeight="1" spans="1:11">
      <c r="A2051" s="65" t="s">
        <v>4276</v>
      </c>
      <c r="B2051" s="66" t="s">
        <v>4277</v>
      </c>
      <c r="C2051" s="66"/>
      <c r="D2051" s="65" t="s">
        <v>14</v>
      </c>
      <c r="E2051" s="65"/>
      <c r="F2051" s="65" t="s">
        <v>35</v>
      </c>
      <c r="G2051" s="67">
        <v>0.021</v>
      </c>
      <c r="H2051" s="67"/>
      <c r="I2051" s="70">
        <v>3.07</v>
      </c>
      <c r="J2051" s="70"/>
      <c r="K2051" s="70">
        <f>TRUNC(TRUNC(G2051,8)*I2051,2)</f>
        <v>0.06</v>
      </c>
    </row>
    <row r="2052" ht="15" customHeight="1" spans="1:11">
      <c r="A2052" s="2"/>
      <c r="B2052" s="2"/>
      <c r="C2052" s="2"/>
      <c r="D2052" s="2"/>
      <c r="E2052" s="2"/>
      <c r="F2052" s="2"/>
      <c r="G2052" s="68" t="s">
        <v>2424</v>
      </c>
      <c r="H2052" s="68"/>
      <c r="I2052" s="68"/>
      <c r="J2052" s="68"/>
      <c r="K2052" s="71">
        <f>SUM(K2050:K2051)</f>
        <v>4.85</v>
      </c>
    </row>
    <row r="2053" ht="15" customHeight="1" spans="1:11">
      <c r="A2053" s="63" t="s">
        <v>2389</v>
      </c>
      <c r="B2053" s="63"/>
      <c r="C2053" s="63"/>
      <c r="D2053" s="64" t="s">
        <v>4</v>
      </c>
      <c r="E2053" s="64"/>
      <c r="F2053" s="64" t="s">
        <v>2297</v>
      </c>
      <c r="G2053" s="64" t="s">
        <v>2298</v>
      </c>
      <c r="H2053" s="64"/>
      <c r="I2053" s="64" t="s">
        <v>2299</v>
      </c>
      <c r="J2053" s="64"/>
      <c r="K2053" s="64" t="s">
        <v>2300</v>
      </c>
    </row>
    <row r="2054" ht="21" customHeight="1" spans="1:11">
      <c r="A2054" s="65" t="s">
        <v>2675</v>
      </c>
      <c r="B2054" s="66" t="s">
        <v>2676</v>
      </c>
      <c r="C2054" s="66"/>
      <c r="D2054" s="65" t="s">
        <v>14</v>
      </c>
      <c r="E2054" s="65"/>
      <c r="F2054" s="65" t="s">
        <v>2392</v>
      </c>
      <c r="G2054" s="67">
        <v>0.1525</v>
      </c>
      <c r="H2054" s="67"/>
      <c r="I2054" s="70">
        <v>31.5</v>
      </c>
      <c r="J2054" s="70"/>
      <c r="K2054" s="70">
        <f>TRUNC(TRUNC(G2054,8)*I2054,2)</f>
        <v>4.8</v>
      </c>
    </row>
    <row r="2055" ht="15" customHeight="1" spans="1:11">
      <c r="A2055" s="65" t="s">
        <v>2395</v>
      </c>
      <c r="B2055" s="66" t="s">
        <v>2396</v>
      </c>
      <c r="C2055" s="66"/>
      <c r="D2055" s="65" t="s">
        <v>14</v>
      </c>
      <c r="E2055" s="65"/>
      <c r="F2055" s="65" t="s">
        <v>2392</v>
      </c>
      <c r="G2055" s="67">
        <v>0.0481</v>
      </c>
      <c r="H2055" s="67"/>
      <c r="I2055" s="70">
        <v>23.23</v>
      </c>
      <c r="J2055" s="70"/>
      <c r="K2055" s="70">
        <f>TRUNC(TRUNC(G2055,8)*I2055,2)</f>
        <v>1.11</v>
      </c>
    </row>
    <row r="2056" ht="18" customHeight="1" spans="1:11">
      <c r="A2056" s="2"/>
      <c r="B2056" s="2"/>
      <c r="C2056" s="2"/>
      <c r="D2056" s="2"/>
      <c r="E2056" s="2"/>
      <c r="F2056" s="2"/>
      <c r="G2056" s="68" t="s">
        <v>2393</v>
      </c>
      <c r="H2056" s="68"/>
      <c r="I2056" s="68"/>
      <c r="J2056" s="68"/>
      <c r="K2056" s="71">
        <f>SUM(K2054:K2055)</f>
        <v>5.91</v>
      </c>
    </row>
    <row r="2057" ht="15" customHeight="1" spans="1:11">
      <c r="A2057" s="2"/>
      <c r="B2057" s="2"/>
      <c r="C2057" s="2"/>
      <c r="D2057" s="2"/>
      <c r="E2057" s="2"/>
      <c r="F2057" s="2"/>
      <c r="G2057" s="69" t="s">
        <v>2318</v>
      </c>
      <c r="H2057" s="69"/>
      <c r="I2057" s="69"/>
      <c r="J2057" s="69"/>
      <c r="K2057" s="72">
        <f>SUM(K2052,K2056)</f>
        <v>10.76</v>
      </c>
    </row>
    <row r="2058" ht="9.95" customHeight="1" spans="1:11">
      <c r="A2058" s="2"/>
      <c r="B2058" s="2"/>
      <c r="C2058" s="2"/>
      <c r="D2058" s="2"/>
      <c r="E2058" s="2"/>
      <c r="F2058" s="2"/>
      <c r="G2058" s="61"/>
      <c r="H2058" s="61"/>
      <c r="I2058" s="61"/>
      <c r="J2058" s="61"/>
      <c r="K2058" s="61"/>
    </row>
    <row r="2059" ht="20.1" customHeight="1" spans="1:11">
      <c r="A2059" s="62" t="s">
        <v>5269</v>
      </c>
      <c r="B2059" s="62"/>
      <c r="C2059" s="62"/>
      <c r="D2059" s="62"/>
      <c r="E2059" s="62"/>
      <c r="F2059" s="62"/>
      <c r="G2059" s="62"/>
      <c r="H2059" s="62"/>
      <c r="I2059" s="62"/>
      <c r="J2059" s="62"/>
      <c r="K2059" s="62"/>
    </row>
    <row r="2060" ht="15" customHeight="1" spans="1:11">
      <c r="A2060" s="63" t="s">
        <v>2296</v>
      </c>
      <c r="B2060" s="63"/>
      <c r="C2060" s="63"/>
      <c r="D2060" s="64" t="s">
        <v>4</v>
      </c>
      <c r="E2060" s="64"/>
      <c r="F2060" s="64" t="s">
        <v>2297</v>
      </c>
      <c r="G2060" s="64" t="s">
        <v>2298</v>
      </c>
      <c r="H2060" s="64"/>
      <c r="I2060" s="64" t="s">
        <v>2299</v>
      </c>
      <c r="J2060" s="64"/>
      <c r="K2060" s="64" t="s">
        <v>2300</v>
      </c>
    </row>
    <row r="2061" ht="21" customHeight="1" spans="1:11">
      <c r="A2061" s="65" t="s">
        <v>5270</v>
      </c>
      <c r="B2061" s="66" t="s">
        <v>5271</v>
      </c>
      <c r="C2061" s="66"/>
      <c r="D2061" s="65" t="s">
        <v>14</v>
      </c>
      <c r="E2061" s="65"/>
      <c r="F2061" s="65" t="s">
        <v>2392</v>
      </c>
      <c r="G2061" s="67">
        <v>1</v>
      </c>
      <c r="H2061" s="67"/>
      <c r="I2061" s="70">
        <v>0.74</v>
      </c>
      <c r="J2061" s="70"/>
      <c r="K2061" s="70">
        <f>TRUNC(TRUNC(G2061,8)*I2061,2)</f>
        <v>0.74</v>
      </c>
    </row>
    <row r="2062" ht="21" customHeight="1" spans="1:11">
      <c r="A2062" s="65" t="s">
        <v>4709</v>
      </c>
      <c r="B2062" s="66" t="s">
        <v>4710</v>
      </c>
      <c r="C2062" s="66"/>
      <c r="D2062" s="65" t="s">
        <v>14</v>
      </c>
      <c r="E2062" s="65"/>
      <c r="F2062" s="65" t="s">
        <v>2392</v>
      </c>
      <c r="G2062" s="67">
        <v>1</v>
      </c>
      <c r="H2062" s="67"/>
      <c r="I2062" s="70">
        <v>1.34</v>
      </c>
      <c r="J2062" s="70"/>
      <c r="K2062" s="70">
        <f>TRUNC(TRUNC(G2062,8)*I2062,2)</f>
        <v>1.34</v>
      </c>
    </row>
    <row r="2063" ht="21" customHeight="1" spans="1:11">
      <c r="A2063" s="65" t="s">
        <v>5272</v>
      </c>
      <c r="B2063" s="66" t="s">
        <v>5273</v>
      </c>
      <c r="C2063" s="66"/>
      <c r="D2063" s="65" t="s">
        <v>14</v>
      </c>
      <c r="E2063" s="65"/>
      <c r="F2063" s="65" t="s">
        <v>2392</v>
      </c>
      <c r="G2063" s="67">
        <v>1</v>
      </c>
      <c r="H2063" s="67"/>
      <c r="I2063" s="70">
        <v>0.01</v>
      </c>
      <c r="J2063" s="70"/>
      <c r="K2063" s="70">
        <f>TRUNC(TRUNC(G2063,8)*I2063,2)</f>
        <v>0.01</v>
      </c>
    </row>
    <row r="2064" ht="21" customHeight="1" spans="1:11">
      <c r="A2064" s="65" t="s">
        <v>4713</v>
      </c>
      <c r="B2064" s="66" t="s">
        <v>4714</v>
      </c>
      <c r="C2064" s="66"/>
      <c r="D2064" s="65" t="s">
        <v>14</v>
      </c>
      <c r="E2064" s="65"/>
      <c r="F2064" s="65" t="s">
        <v>2392</v>
      </c>
      <c r="G2064" s="67">
        <v>1</v>
      </c>
      <c r="H2064" s="67"/>
      <c r="I2064" s="70">
        <v>0.04</v>
      </c>
      <c r="J2064" s="70"/>
      <c r="K2064" s="70">
        <f>TRUNC(TRUNC(G2064,8)*I2064,2)</f>
        <v>0.04</v>
      </c>
    </row>
    <row r="2065" ht="15" customHeight="1" spans="1:11">
      <c r="A2065" s="2"/>
      <c r="B2065" s="2"/>
      <c r="C2065" s="2"/>
      <c r="D2065" s="2"/>
      <c r="E2065" s="2"/>
      <c r="F2065" s="2"/>
      <c r="G2065" s="68" t="s">
        <v>2309</v>
      </c>
      <c r="H2065" s="68"/>
      <c r="I2065" s="68"/>
      <c r="J2065" s="68"/>
      <c r="K2065" s="71">
        <f>SUM(K2061:K2064)</f>
        <v>2.13</v>
      </c>
    </row>
    <row r="2066" ht="15" customHeight="1" spans="1:11">
      <c r="A2066" s="63" t="s">
        <v>2310</v>
      </c>
      <c r="B2066" s="63"/>
      <c r="C2066" s="63"/>
      <c r="D2066" s="64" t="s">
        <v>4</v>
      </c>
      <c r="E2066" s="64"/>
      <c r="F2066" s="64" t="s">
        <v>2297</v>
      </c>
      <c r="G2066" s="64" t="s">
        <v>2298</v>
      </c>
      <c r="H2066" s="64"/>
      <c r="I2066" s="64" t="s">
        <v>2299</v>
      </c>
      <c r="J2066" s="64"/>
      <c r="K2066" s="64" t="s">
        <v>2300</v>
      </c>
    </row>
    <row r="2067" ht="15" customHeight="1" spans="1:11">
      <c r="A2067" s="65" t="s">
        <v>5146</v>
      </c>
      <c r="B2067" s="66" t="s">
        <v>5147</v>
      </c>
      <c r="C2067" s="66"/>
      <c r="D2067" s="65" t="s">
        <v>14</v>
      </c>
      <c r="E2067" s="65"/>
      <c r="F2067" s="65" t="s">
        <v>2392</v>
      </c>
      <c r="G2067" s="67">
        <v>1</v>
      </c>
      <c r="H2067" s="67"/>
      <c r="I2067" s="70">
        <v>122.31</v>
      </c>
      <c r="J2067" s="70"/>
      <c r="K2067" s="70">
        <f>TRUNC(TRUNC(G2067,8)*I2067,2)</f>
        <v>122.31</v>
      </c>
    </row>
    <row r="2068" ht="15" customHeight="1" spans="1:11">
      <c r="A2068" s="2"/>
      <c r="B2068" s="2"/>
      <c r="C2068" s="2"/>
      <c r="D2068" s="2"/>
      <c r="E2068" s="2"/>
      <c r="F2068" s="2"/>
      <c r="G2068" s="68" t="s">
        <v>2313</v>
      </c>
      <c r="H2068" s="68"/>
      <c r="I2068" s="68"/>
      <c r="J2068" s="68"/>
      <c r="K2068" s="71">
        <f>SUM(K2067:K2067)</f>
        <v>122.31</v>
      </c>
    </row>
    <row r="2069" ht="15" customHeight="1" spans="1:11">
      <c r="A2069" s="63" t="s">
        <v>2314</v>
      </c>
      <c r="B2069" s="63"/>
      <c r="C2069" s="63"/>
      <c r="D2069" s="64" t="s">
        <v>4</v>
      </c>
      <c r="E2069" s="64"/>
      <c r="F2069" s="64" t="s">
        <v>2297</v>
      </c>
      <c r="G2069" s="64" t="s">
        <v>2298</v>
      </c>
      <c r="H2069" s="64"/>
      <c r="I2069" s="64" t="s">
        <v>2299</v>
      </c>
      <c r="J2069" s="64"/>
      <c r="K2069" s="64" t="s">
        <v>2300</v>
      </c>
    </row>
    <row r="2070" ht="21" customHeight="1" spans="1:11">
      <c r="A2070" s="65" t="s">
        <v>5274</v>
      </c>
      <c r="B2070" s="66" t="s">
        <v>5275</v>
      </c>
      <c r="C2070" s="66"/>
      <c r="D2070" s="65" t="s">
        <v>14</v>
      </c>
      <c r="E2070" s="65"/>
      <c r="F2070" s="65" t="s">
        <v>2392</v>
      </c>
      <c r="G2070" s="67">
        <v>1</v>
      </c>
      <c r="H2070" s="67"/>
      <c r="I2070" s="70">
        <v>2.07</v>
      </c>
      <c r="J2070" s="70"/>
      <c r="K2070" s="70">
        <f>TRUNC(TRUNC(G2070,8)*I2070,2)</f>
        <v>2.07</v>
      </c>
    </row>
    <row r="2071" ht="15" customHeight="1" spans="1:11">
      <c r="A2071" s="2"/>
      <c r="B2071" s="2"/>
      <c r="C2071" s="2"/>
      <c r="D2071" s="2"/>
      <c r="E2071" s="2"/>
      <c r="F2071" s="2"/>
      <c r="G2071" s="68" t="s">
        <v>2317</v>
      </c>
      <c r="H2071" s="68"/>
      <c r="I2071" s="68"/>
      <c r="J2071" s="68"/>
      <c r="K2071" s="71">
        <f>SUM(K2070:K2070)</f>
        <v>2.07</v>
      </c>
    </row>
    <row r="2072" ht="15" customHeight="1" spans="1:11">
      <c r="A2072" s="2"/>
      <c r="B2072" s="2"/>
      <c r="C2072" s="2"/>
      <c r="D2072" s="2"/>
      <c r="E2072" s="2"/>
      <c r="F2072" s="2"/>
      <c r="G2072" s="69" t="s">
        <v>2318</v>
      </c>
      <c r="H2072" s="69"/>
      <c r="I2072" s="69"/>
      <c r="J2072" s="69"/>
      <c r="K2072" s="72">
        <f>SUM(K2065,K2068,K2071)</f>
        <v>126.51</v>
      </c>
    </row>
    <row r="2073" ht="9.95" customHeight="1" spans="1:11">
      <c r="A2073" s="2"/>
      <c r="B2073" s="2"/>
      <c r="C2073" s="2"/>
      <c r="D2073" s="2"/>
      <c r="E2073" s="2"/>
      <c r="F2073" s="2"/>
      <c r="G2073" s="61"/>
      <c r="H2073" s="61"/>
      <c r="I2073" s="61"/>
      <c r="J2073" s="61"/>
      <c r="K2073" s="61"/>
    </row>
    <row r="2074" ht="20.1" customHeight="1" spans="1:11">
      <c r="A2074" s="62" t="s">
        <v>5276</v>
      </c>
      <c r="B2074" s="62"/>
      <c r="C2074" s="62"/>
      <c r="D2074" s="62"/>
      <c r="E2074" s="62"/>
      <c r="F2074" s="62"/>
      <c r="G2074" s="62"/>
      <c r="H2074" s="62"/>
      <c r="I2074" s="62"/>
      <c r="J2074" s="62"/>
      <c r="K2074" s="62"/>
    </row>
    <row r="2075" ht="15" customHeight="1" spans="1:11">
      <c r="A2075" s="63" t="s">
        <v>2389</v>
      </c>
      <c r="B2075" s="63"/>
      <c r="C2075" s="63"/>
      <c r="D2075" s="64" t="s">
        <v>4</v>
      </c>
      <c r="E2075" s="64"/>
      <c r="F2075" s="64" t="s">
        <v>2297</v>
      </c>
      <c r="G2075" s="64" t="s">
        <v>2298</v>
      </c>
      <c r="H2075" s="64"/>
      <c r="I2075" s="64" t="s">
        <v>2299</v>
      </c>
      <c r="J2075" s="64"/>
      <c r="K2075" s="64" t="s">
        <v>2300</v>
      </c>
    </row>
    <row r="2076" ht="21" customHeight="1" spans="1:11">
      <c r="A2076" s="65" t="s">
        <v>5277</v>
      </c>
      <c r="B2076" s="66" t="s">
        <v>5278</v>
      </c>
      <c r="C2076" s="66"/>
      <c r="D2076" s="65" t="s">
        <v>14</v>
      </c>
      <c r="E2076" s="65"/>
      <c r="F2076" s="65" t="s">
        <v>2392</v>
      </c>
      <c r="G2076" s="67">
        <v>1</v>
      </c>
      <c r="H2076" s="67"/>
      <c r="I2076" s="70">
        <v>41.82</v>
      </c>
      <c r="J2076" s="70"/>
      <c r="K2076" s="70">
        <f>TRUNC(TRUNC(G2076,8)*I2076,2)</f>
        <v>41.82</v>
      </c>
    </row>
    <row r="2077" ht="18" customHeight="1" spans="1:11">
      <c r="A2077" s="2"/>
      <c r="B2077" s="2"/>
      <c r="C2077" s="2"/>
      <c r="D2077" s="2"/>
      <c r="E2077" s="2"/>
      <c r="F2077" s="2"/>
      <c r="G2077" s="68" t="s">
        <v>2393</v>
      </c>
      <c r="H2077" s="68"/>
      <c r="I2077" s="68"/>
      <c r="J2077" s="68"/>
      <c r="K2077" s="71">
        <f>SUM(K2076:K2076)</f>
        <v>41.82</v>
      </c>
    </row>
    <row r="2078" ht="15" customHeight="1" spans="1:11">
      <c r="A2078" s="63" t="s">
        <v>2314</v>
      </c>
      <c r="B2078" s="63"/>
      <c r="C2078" s="63"/>
      <c r="D2078" s="64" t="s">
        <v>4</v>
      </c>
      <c r="E2078" s="64"/>
      <c r="F2078" s="64" t="s">
        <v>2297</v>
      </c>
      <c r="G2078" s="64" t="s">
        <v>2298</v>
      </c>
      <c r="H2078" s="64"/>
      <c r="I2078" s="64" t="s">
        <v>2299</v>
      </c>
      <c r="J2078" s="64"/>
      <c r="K2078" s="64" t="s">
        <v>2300</v>
      </c>
    </row>
    <row r="2079" ht="29.1" customHeight="1" spans="1:11">
      <c r="A2079" s="65" t="s">
        <v>5279</v>
      </c>
      <c r="B2079" s="66" t="s">
        <v>5280</v>
      </c>
      <c r="C2079" s="66"/>
      <c r="D2079" s="65" t="s">
        <v>14</v>
      </c>
      <c r="E2079" s="65"/>
      <c r="F2079" s="65" t="s">
        <v>2392</v>
      </c>
      <c r="G2079" s="67">
        <v>1</v>
      </c>
      <c r="H2079" s="67"/>
      <c r="I2079" s="70">
        <v>45.92</v>
      </c>
      <c r="J2079" s="70"/>
      <c r="K2079" s="70">
        <f>TRUNC(TRUNC(G2079,8)*I2079,2)</f>
        <v>45.92</v>
      </c>
    </row>
    <row r="2080" ht="29.1" customHeight="1" spans="1:11">
      <c r="A2080" s="65" t="s">
        <v>5281</v>
      </c>
      <c r="B2080" s="66" t="s">
        <v>5282</v>
      </c>
      <c r="C2080" s="66"/>
      <c r="D2080" s="65" t="s">
        <v>14</v>
      </c>
      <c r="E2080" s="65"/>
      <c r="F2080" s="65" t="s">
        <v>2392</v>
      </c>
      <c r="G2080" s="67">
        <v>1</v>
      </c>
      <c r="H2080" s="67"/>
      <c r="I2080" s="70">
        <v>12.13</v>
      </c>
      <c r="J2080" s="70"/>
      <c r="K2080" s="70">
        <f>TRUNC(TRUNC(G2080,8)*I2080,2)</f>
        <v>12.13</v>
      </c>
    </row>
    <row r="2081" ht="15" customHeight="1" spans="1:11">
      <c r="A2081" s="2"/>
      <c r="B2081" s="2"/>
      <c r="C2081" s="2"/>
      <c r="D2081" s="2"/>
      <c r="E2081" s="2"/>
      <c r="F2081" s="2"/>
      <c r="G2081" s="68" t="s">
        <v>2317</v>
      </c>
      <c r="H2081" s="68"/>
      <c r="I2081" s="68"/>
      <c r="J2081" s="68"/>
      <c r="K2081" s="71">
        <f>SUM(K2079:K2080)</f>
        <v>58.05</v>
      </c>
    </row>
    <row r="2082" ht="15" customHeight="1" spans="1:11">
      <c r="A2082" s="2"/>
      <c r="B2082" s="2"/>
      <c r="C2082" s="2"/>
      <c r="D2082" s="2"/>
      <c r="E2082" s="2"/>
      <c r="F2082" s="2"/>
      <c r="G2082" s="69" t="s">
        <v>2318</v>
      </c>
      <c r="H2082" s="69"/>
      <c r="I2082" s="69"/>
      <c r="J2082" s="69"/>
      <c r="K2082" s="72">
        <f>SUM(K2077,K2081)</f>
        <v>99.87</v>
      </c>
    </row>
    <row r="2083" ht="9.95" customHeight="1" spans="1:11">
      <c r="A2083" s="2"/>
      <c r="B2083" s="2"/>
      <c r="C2083" s="2"/>
      <c r="D2083" s="2"/>
      <c r="E2083" s="2"/>
      <c r="F2083" s="2"/>
      <c r="G2083" s="61"/>
      <c r="H2083" s="61"/>
      <c r="I2083" s="61"/>
      <c r="J2083" s="61"/>
      <c r="K2083" s="61"/>
    </row>
    <row r="2084" ht="20.1" customHeight="1" spans="1:11">
      <c r="A2084" s="62" t="s">
        <v>5283</v>
      </c>
      <c r="B2084" s="62"/>
      <c r="C2084" s="62"/>
      <c r="D2084" s="62"/>
      <c r="E2084" s="62"/>
      <c r="F2084" s="62"/>
      <c r="G2084" s="62"/>
      <c r="H2084" s="62"/>
      <c r="I2084" s="62"/>
      <c r="J2084" s="62"/>
      <c r="K2084" s="62"/>
    </row>
    <row r="2085" ht="15" customHeight="1" spans="1:11">
      <c r="A2085" s="63" t="s">
        <v>2389</v>
      </c>
      <c r="B2085" s="63"/>
      <c r="C2085" s="63"/>
      <c r="D2085" s="64" t="s">
        <v>4</v>
      </c>
      <c r="E2085" s="64"/>
      <c r="F2085" s="64" t="s">
        <v>2297</v>
      </c>
      <c r="G2085" s="64" t="s">
        <v>2298</v>
      </c>
      <c r="H2085" s="64"/>
      <c r="I2085" s="64" t="s">
        <v>2299</v>
      </c>
      <c r="J2085" s="64"/>
      <c r="K2085" s="64" t="s">
        <v>2300</v>
      </c>
    </row>
    <row r="2086" ht="21" customHeight="1" spans="1:11">
      <c r="A2086" s="65" t="s">
        <v>5277</v>
      </c>
      <c r="B2086" s="66" t="s">
        <v>5278</v>
      </c>
      <c r="C2086" s="66"/>
      <c r="D2086" s="65" t="s">
        <v>14</v>
      </c>
      <c r="E2086" s="65"/>
      <c r="F2086" s="65" t="s">
        <v>2392</v>
      </c>
      <c r="G2086" s="67">
        <v>1</v>
      </c>
      <c r="H2086" s="67"/>
      <c r="I2086" s="70">
        <v>41.82</v>
      </c>
      <c r="J2086" s="70"/>
      <c r="K2086" s="70">
        <f>TRUNC(TRUNC(G2086,8)*I2086,2)</f>
        <v>41.82</v>
      </c>
    </row>
    <row r="2087" ht="18" customHeight="1" spans="1:11">
      <c r="A2087" s="2"/>
      <c r="B2087" s="2"/>
      <c r="C2087" s="2"/>
      <c r="D2087" s="2"/>
      <c r="E2087" s="2"/>
      <c r="F2087" s="2"/>
      <c r="G2087" s="68" t="s">
        <v>2393</v>
      </c>
      <c r="H2087" s="68"/>
      <c r="I2087" s="68"/>
      <c r="J2087" s="68"/>
      <c r="K2087" s="71">
        <f>SUM(K2086:K2086)</f>
        <v>41.82</v>
      </c>
    </row>
    <row r="2088" ht="15" customHeight="1" spans="1:11">
      <c r="A2088" s="63" t="s">
        <v>2314</v>
      </c>
      <c r="B2088" s="63"/>
      <c r="C2088" s="63"/>
      <c r="D2088" s="64" t="s">
        <v>4</v>
      </c>
      <c r="E2088" s="64"/>
      <c r="F2088" s="64" t="s">
        <v>2297</v>
      </c>
      <c r="G2088" s="64" t="s">
        <v>2298</v>
      </c>
      <c r="H2088" s="64"/>
      <c r="I2088" s="64" t="s">
        <v>2299</v>
      </c>
      <c r="J2088" s="64"/>
      <c r="K2088" s="64" t="s">
        <v>2300</v>
      </c>
    </row>
    <row r="2089" ht="29.1" customHeight="1" spans="1:11">
      <c r="A2089" s="65" t="s">
        <v>5279</v>
      </c>
      <c r="B2089" s="66" t="s">
        <v>5280</v>
      </c>
      <c r="C2089" s="66"/>
      <c r="D2089" s="65" t="s">
        <v>14</v>
      </c>
      <c r="E2089" s="65"/>
      <c r="F2089" s="65" t="s">
        <v>2392</v>
      </c>
      <c r="G2089" s="67">
        <v>1</v>
      </c>
      <c r="H2089" s="67"/>
      <c r="I2089" s="70">
        <v>45.92</v>
      </c>
      <c r="J2089" s="70"/>
      <c r="K2089" s="70">
        <f>TRUNC(TRUNC(G2089,8)*I2089,2)</f>
        <v>45.92</v>
      </c>
    </row>
    <row r="2090" ht="29.1" customHeight="1" spans="1:11">
      <c r="A2090" s="65" t="s">
        <v>5281</v>
      </c>
      <c r="B2090" s="66" t="s">
        <v>5282</v>
      </c>
      <c r="C2090" s="66"/>
      <c r="D2090" s="65" t="s">
        <v>14</v>
      </c>
      <c r="E2090" s="65"/>
      <c r="F2090" s="65" t="s">
        <v>2392</v>
      </c>
      <c r="G2090" s="67">
        <v>1</v>
      </c>
      <c r="H2090" s="67"/>
      <c r="I2090" s="70">
        <v>12.13</v>
      </c>
      <c r="J2090" s="70"/>
      <c r="K2090" s="70">
        <f>TRUNC(TRUNC(G2090,8)*I2090,2)</f>
        <v>12.13</v>
      </c>
    </row>
    <row r="2091" ht="29.1" customHeight="1" spans="1:11">
      <c r="A2091" s="65" t="s">
        <v>5284</v>
      </c>
      <c r="B2091" s="66" t="s">
        <v>5285</v>
      </c>
      <c r="C2091" s="66"/>
      <c r="D2091" s="65" t="s">
        <v>14</v>
      </c>
      <c r="E2091" s="65"/>
      <c r="F2091" s="65" t="s">
        <v>2392</v>
      </c>
      <c r="G2091" s="67">
        <v>1</v>
      </c>
      <c r="H2091" s="67"/>
      <c r="I2091" s="70">
        <v>57.4</v>
      </c>
      <c r="J2091" s="70"/>
      <c r="K2091" s="70">
        <f>TRUNC(TRUNC(G2091,8)*I2091,2)</f>
        <v>57.4</v>
      </c>
    </row>
    <row r="2092" ht="29.1" customHeight="1" spans="1:11">
      <c r="A2092" s="65" t="s">
        <v>5286</v>
      </c>
      <c r="B2092" s="66" t="s">
        <v>5287</v>
      </c>
      <c r="C2092" s="66"/>
      <c r="D2092" s="65" t="s">
        <v>14</v>
      </c>
      <c r="E2092" s="65"/>
      <c r="F2092" s="65" t="s">
        <v>2392</v>
      </c>
      <c r="G2092" s="67">
        <v>1</v>
      </c>
      <c r="H2092" s="67"/>
      <c r="I2092" s="70">
        <v>63.54</v>
      </c>
      <c r="J2092" s="70"/>
      <c r="K2092" s="70">
        <f>TRUNC(TRUNC(G2092,8)*I2092,2)</f>
        <v>63.54</v>
      </c>
    </row>
    <row r="2093" ht="15" customHeight="1" spans="1:11">
      <c r="A2093" s="2"/>
      <c r="B2093" s="2"/>
      <c r="C2093" s="2"/>
      <c r="D2093" s="2"/>
      <c r="E2093" s="2"/>
      <c r="F2093" s="2"/>
      <c r="G2093" s="68" t="s">
        <v>2317</v>
      </c>
      <c r="H2093" s="68"/>
      <c r="I2093" s="68"/>
      <c r="J2093" s="68"/>
      <c r="K2093" s="71">
        <f>SUM(K2089:K2092)</f>
        <v>178.99</v>
      </c>
    </row>
    <row r="2094" ht="15" customHeight="1" spans="1:11">
      <c r="A2094" s="2"/>
      <c r="B2094" s="2"/>
      <c r="C2094" s="2"/>
      <c r="D2094" s="2"/>
      <c r="E2094" s="2"/>
      <c r="F2094" s="2"/>
      <c r="G2094" s="69" t="s">
        <v>2318</v>
      </c>
      <c r="H2094" s="69"/>
      <c r="I2094" s="69"/>
      <c r="J2094" s="69"/>
      <c r="K2094" s="72">
        <f>SUM(K2087,K2093)</f>
        <v>220.81</v>
      </c>
    </row>
    <row r="2095" ht="9.95" customHeight="1" spans="1:11">
      <c r="A2095" s="2"/>
      <c r="B2095" s="2"/>
      <c r="C2095" s="2"/>
      <c r="D2095" s="2"/>
      <c r="E2095" s="2"/>
      <c r="F2095" s="2"/>
      <c r="G2095" s="61"/>
      <c r="H2095" s="61"/>
      <c r="I2095" s="61"/>
      <c r="J2095" s="61"/>
      <c r="K2095" s="61"/>
    </row>
    <row r="2096" ht="20.1" customHeight="1" spans="1:11">
      <c r="A2096" s="62" t="s">
        <v>5288</v>
      </c>
      <c r="B2096" s="62"/>
      <c r="C2096" s="62"/>
      <c r="D2096" s="62"/>
      <c r="E2096" s="62"/>
      <c r="F2096" s="62"/>
      <c r="G2096" s="62"/>
      <c r="H2096" s="62"/>
      <c r="I2096" s="62"/>
      <c r="J2096" s="62"/>
      <c r="K2096" s="62"/>
    </row>
    <row r="2097" ht="15" customHeight="1" spans="1:11">
      <c r="A2097" s="63" t="s">
        <v>2790</v>
      </c>
      <c r="B2097" s="63"/>
      <c r="C2097" s="63"/>
      <c r="D2097" s="64" t="s">
        <v>4</v>
      </c>
      <c r="E2097" s="64"/>
      <c r="F2097" s="64" t="s">
        <v>2297</v>
      </c>
      <c r="G2097" s="64" t="s">
        <v>2298</v>
      </c>
      <c r="H2097" s="64"/>
      <c r="I2097" s="64" t="s">
        <v>2299</v>
      </c>
      <c r="J2097" s="64"/>
      <c r="K2097" s="64" t="s">
        <v>2300</v>
      </c>
    </row>
    <row r="2098" ht="21" customHeight="1" spans="1:11">
      <c r="A2098" s="65" t="s">
        <v>5289</v>
      </c>
      <c r="B2098" s="66" t="s">
        <v>5290</v>
      </c>
      <c r="C2098" s="66"/>
      <c r="D2098" s="65" t="s">
        <v>14</v>
      </c>
      <c r="E2098" s="65"/>
      <c r="F2098" s="65" t="s">
        <v>35</v>
      </c>
      <c r="G2098" s="67">
        <v>5.6e-5</v>
      </c>
      <c r="H2098" s="67"/>
      <c r="I2098" s="70">
        <v>820000</v>
      </c>
      <c r="J2098" s="70"/>
      <c r="K2098" s="70">
        <f>TRUNC(TRUNC(G2098,8)*I2098,2)</f>
        <v>45.92</v>
      </c>
    </row>
    <row r="2099" ht="15" customHeight="1" spans="1:11">
      <c r="A2099" s="2"/>
      <c r="B2099" s="2"/>
      <c r="C2099" s="2"/>
      <c r="D2099" s="2"/>
      <c r="E2099" s="2"/>
      <c r="F2099" s="2"/>
      <c r="G2099" s="68" t="s">
        <v>2792</v>
      </c>
      <c r="H2099" s="68"/>
      <c r="I2099" s="68"/>
      <c r="J2099" s="68"/>
      <c r="K2099" s="71">
        <f>SUM(K2098:K2098)</f>
        <v>45.92</v>
      </c>
    </row>
    <row r="2100" ht="15" customHeight="1" spans="1:11">
      <c r="A2100" s="2"/>
      <c r="B2100" s="2"/>
      <c r="C2100" s="2"/>
      <c r="D2100" s="2"/>
      <c r="E2100" s="2"/>
      <c r="F2100" s="2"/>
      <c r="G2100" s="69" t="s">
        <v>2318</v>
      </c>
      <c r="H2100" s="69"/>
      <c r="I2100" s="69"/>
      <c r="J2100" s="69"/>
      <c r="K2100" s="72">
        <f>SUM(K2099)</f>
        <v>45.92</v>
      </c>
    </row>
    <row r="2101" ht="9.95" customHeight="1" spans="1:11">
      <c r="A2101" s="2"/>
      <c r="B2101" s="2"/>
      <c r="C2101" s="2"/>
      <c r="D2101" s="2"/>
      <c r="E2101" s="2"/>
      <c r="F2101" s="2"/>
      <c r="G2101" s="61"/>
      <c r="H2101" s="61"/>
      <c r="I2101" s="61"/>
      <c r="J2101" s="61"/>
      <c r="K2101" s="61"/>
    </row>
    <row r="2102" ht="20.1" customHeight="1" spans="1:11">
      <c r="A2102" s="62" t="s">
        <v>5291</v>
      </c>
      <c r="B2102" s="62"/>
      <c r="C2102" s="62"/>
      <c r="D2102" s="62"/>
      <c r="E2102" s="62"/>
      <c r="F2102" s="62"/>
      <c r="G2102" s="62"/>
      <c r="H2102" s="62"/>
      <c r="I2102" s="62"/>
      <c r="J2102" s="62"/>
      <c r="K2102" s="62"/>
    </row>
    <row r="2103" ht="15" customHeight="1" spans="1:11">
      <c r="A2103" s="63" t="s">
        <v>2790</v>
      </c>
      <c r="B2103" s="63"/>
      <c r="C2103" s="63"/>
      <c r="D2103" s="64" t="s">
        <v>4</v>
      </c>
      <c r="E2103" s="64"/>
      <c r="F2103" s="64" t="s">
        <v>2297</v>
      </c>
      <c r="G2103" s="64" t="s">
        <v>2298</v>
      </c>
      <c r="H2103" s="64"/>
      <c r="I2103" s="64" t="s">
        <v>2299</v>
      </c>
      <c r="J2103" s="64"/>
      <c r="K2103" s="64" t="s">
        <v>2300</v>
      </c>
    </row>
    <row r="2104" ht="21" customHeight="1" spans="1:11">
      <c r="A2104" s="65" t="s">
        <v>5289</v>
      </c>
      <c r="B2104" s="66" t="s">
        <v>5290</v>
      </c>
      <c r="C2104" s="66"/>
      <c r="D2104" s="65" t="s">
        <v>14</v>
      </c>
      <c r="E2104" s="65"/>
      <c r="F2104" s="65" t="s">
        <v>35</v>
      </c>
      <c r="G2104" s="67">
        <v>1.48e-5</v>
      </c>
      <c r="H2104" s="67"/>
      <c r="I2104" s="70">
        <v>820000</v>
      </c>
      <c r="J2104" s="70"/>
      <c r="K2104" s="70">
        <f>TRUNC(TRUNC(G2104,8)*I2104,2)</f>
        <v>12.13</v>
      </c>
    </row>
    <row r="2105" ht="15" customHeight="1" spans="1:11">
      <c r="A2105" s="2"/>
      <c r="B2105" s="2"/>
      <c r="C2105" s="2"/>
      <c r="D2105" s="2"/>
      <c r="E2105" s="2"/>
      <c r="F2105" s="2"/>
      <c r="G2105" s="68" t="s">
        <v>2792</v>
      </c>
      <c r="H2105" s="68"/>
      <c r="I2105" s="68"/>
      <c r="J2105" s="68"/>
      <c r="K2105" s="71">
        <f>SUM(K2104:K2104)</f>
        <v>12.13</v>
      </c>
    </row>
    <row r="2106" ht="15" customHeight="1" spans="1:11">
      <c r="A2106" s="2"/>
      <c r="B2106" s="2"/>
      <c r="C2106" s="2"/>
      <c r="D2106" s="2"/>
      <c r="E2106" s="2"/>
      <c r="F2106" s="2"/>
      <c r="G2106" s="69" t="s">
        <v>2318</v>
      </c>
      <c r="H2106" s="69"/>
      <c r="I2106" s="69"/>
      <c r="J2106" s="69"/>
      <c r="K2106" s="72">
        <f>SUM(K2105)</f>
        <v>12.13</v>
      </c>
    </row>
    <row r="2107" ht="9.95" customHeight="1" spans="1:11">
      <c r="A2107" s="2"/>
      <c r="B2107" s="2"/>
      <c r="C2107" s="2"/>
      <c r="D2107" s="2"/>
      <c r="E2107" s="2"/>
      <c r="F2107" s="2"/>
      <c r="G2107" s="61"/>
      <c r="H2107" s="61"/>
      <c r="I2107" s="61"/>
      <c r="J2107" s="61"/>
      <c r="K2107" s="61"/>
    </row>
    <row r="2108" ht="20.1" customHeight="1" spans="1:11">
      <c r="A2108" s="62" t="s">
        <v>5292</v>
      </c>
      <c r="B2108" s="62"/>
      <c r="C2108" s="62"/>
      <c r="D2108" s="62"/>
      <c r="E2108" s="62"/>
      <c r="F2108" s="62"/>
      <c r="G2108" s="62"/>
      <c r="H2108" s="62"/>
      <c r="I2108" s="62"/>
      <c r="J2108" s="62"/>
      <c r="K2108" s="62"/>
    </row>
    <row r="2109" ht="15" customHeight="1" spans="1:11">
      <c r="A2109" s="63" t="s">
        <v>2790</v>
      </c>
      <c r="B2109" s="63"/>
      <c r="C2109" s="63"/>
      <c r="D2109" s="64" t="s">
        <v>4</v>
      </c>
      <c r="E2109" s="64"/>
      <c r="F2109" s="64" t="s">
        <v>2297</v>
      </c>
      <c r="G2109" s="64" t="s">
        <v>2298</v>
      </c>
      <c r="H2109" s="64"/>
      <c r="I2109" s="64" t="s">
        <v>2299</v>
      </c>
      <c r="J2109" s="64"/>
      <c r="K2109" s="64" t="s">
        <v>2300</v>
      </c>
    </row>
    <row r="2110" ht="21" customHeight="1" spans="1:11">
      <c r="A2110" s="65" t="s">
        <v>5289</v>
      </c>
      <c r="B2110" s="66" t="s">
        <v>5290</v>
      </c>
      <c r="C2110" s="66"/>
      <c r="D2110" s="65" t="s">
        <v>14</v>
      </c>
      <c r="E2110" s="65"/>
      <c r="F2110" s="65" t="s">
        <v>35</v>
      </c>
      <c r="G2110" s="67">
        <v>7e-5</v>
      </c>
      <c r="H2110" s="67"/>
      <c r="I2110" s="70">
        <v>820000</v>
      </c>
      <c r="J2110" s="70"/>
      <c r="K2110" s="70">
        <f>TRUNC(TRUNC(G2110,8)*I2110,2)</f>
        <v>57.4</v>
      </c>
    </row>
    <row r="2111" ht="15" customHeight="1" spans="1:11">
      <c r="A2111" s="2"/>
      <c r="B2111" s="2"/>
      <c r="C2111" s="2"/>
      <c r="D2111" s="2"/>
      <c r="E2111" s="2"/>
      <c r="F2111" s="2"/>
      <c r="G2111" s="68" t="s">
        <v>2792</v>
      </c>
      <c r="H2111" s="68"/>
      <c r="I2111" s="68"/>
      <c r="J2111" s="68"/>
      <c r="K2111" s="71">
        <f>SUM(K2110:K2110)</f>
        <v>57.4</v>
      </c>
    </row>
    <row r="2112" ht="15" customHeight="1" spans="1:11">
      <c r="A2112" s="2"/>
      <c r="B2112" s="2"/>
      <c r="C2112" s="2"/>
      <c r="D2112" s="2"/>
      <c r="E2112" s="2"/>
      <c r="F2112" s="2"/>
      <c r="G2112" s="69" t="s">
        <v>2318</v>
      </c>
      <c r="H2112" s="69"/>
      <c r="I2112" s="69"/>
      <c r="J2112" s="69"/>
      <c r="K2112" s="72">
        <f>SUM(K2111)</f>
        <v>57.4</v>
      </c>
    </row>
    <row r="2113" ht="9.95" customHeight="1" spans="1:11">
      <c r="A2113" s="2"/>
      <c r="B2113" s="2"/>
      <c r="C2113" s="2"/>
      <c r="D2113" s="2"/>
      <c r="E2113" s="2"/>
      <c r="F2113" s="2"/>
      <c r="G2113" s="61"/>
      <c r="H2113" s="61"/>
      <c r="I2113" s="61"/>
      <c r="J2113" s="61"/>
      <c r="K2113" s="61"/>
    </row>
    <row r="2114" ht="20.1" customHeight="1" spans="1:11">
      <c r="A2114" s="62" t="s">
        <v>5293</v>
      </c>
      <c r="B2114" s="62"/>
      <c r="C2114" s="62"/>
      <c r="D2114" s="62"/>
      <c r="E2114" s="62"/>
      <c r="F2114" s="62"/>
      <c r="G2114" s="62"/>
      <c r="H2114" s="62"/>
      <c r="I2114" s="62"/>
      <c r="J2114" s="62"/>
      <c r="K2114" s="62"/>
    </row>
    <row r="2115" ht="15" customHeight="1" spans="1:11">
      <c r="A2115" s="63" t="s">
        <v>2413</v>
      </c>
      <c r="B2115" s="63"/>
      <c r="C2115" s="63"/>
      <c r="D2115" s="64" t="s">
        <v>4</v>
      </c>
      <c r="E2115" s="64"/>
      <c r="F2115" s="64" t="s">
        <v>2297</v>
      </c>
      <c r="G2115" s="64" t="s">
        <v>2298</v>
      </c>
      <c r="H2115" s="64"/>
      <c r="I2115" s="64" t="s">
        <v>2299</v>
      </c>
      <c r="J2115" s="64"/>
      <c r="K2115" s="64" t="s">
        <v>2300</v>
      </c>
    </row>
    <row r="2116" ht="21" customHeight="1" spans="1:11">
      <c r="A2116" s="65" t="s">
        <v>4932</v>
      </c>
      <c r="B2116" s="66" t="s">
        <v>4933</v>
      </c>
      <c r="C2116" s="66"/>
      <c r="D2116" s="65" t="s">
        <v>14</v>
      </c>
      <c r="E2116" s="65"/>
      <c r="F2116" s="65" t="s">
        <v>2732</v>
      </c>
      <c r="G2116" s="67">
        <v>10.77</v>
      </c>
      <c r="H2116" s="67"/>
      <c r="I2116" s="70">
        <v>5.9</v>
      </c>
      <c r="J2116" s="70"/>
      <c r="K2116" s="70">
        <f>TRUNC(TRUNC(G2116,8)*I2116,2)</f>
        <v>63.54</v>
      </c>
    </row>
    <row r="2117" ht="15" customHeight="1" spans="1:11">
      <c r="A2117" s="2"/>
      <c r="B2117" s="2"/>
      <c r="C2117" s="2"/>
      <c r="D2117" s="2"/>
      <c r="E2117" s="2"/>
      <c r="F2117" s="2"/>
      <c r="G2117" s="68" t="s">
        <v>2424</v>
      </c>
      <c r="H2117" s="68"/>
      <c r="I2117" s="68"/>
      <c r="J2117" s="68"/>
      <c r="K2117" s="71">
        <f>SUM(K2116:K2116)</f>
        <v>63.54</v>
      </c>
    </row>
    <row r="2118" ht="15" customHeight="1" spans="1:11">
      <c r="A2118" s="2"/>
      <c r="B2118" s="2"/>
      <c r="C2118" s="2"/>
      <c r="D2118" s="2"/>
      <c r="E2118" s="2"/>
      <c r="F2118" s="2"/>
      <c r="G2118" s="69" t="s">
        <v>2318</v>
      </c>
      <c r="H2118" s="69"/>
      <c r="I2118" s="69"/>
      <c r="J2118" s="69"/>
      <c r="K2118" s="72">
        <f>SUM(K2117)</f>
        <v>63.54</v>
      </c>
    </row>
    <row r="2119" ht="9.95" customHeight="1" spans="1:11">
      <c r="A2119" s="2"/>
      <c r="B2119" s="2"/>
      <c r="C2119" s="2"/>
      <c r="D2119" s="2"/>
      <c r="E2119" s="2"/>
      <c r="F2119" s="2"/>
      <c r="G2119" s="61"/>
      <c r="H2119" s="61"/>
      <c r="I2119" s="61"/>
      <c r="J2119" s="61"/>
      <c r="K2119" s="61"/>
    </row>
    <row r="2120" ht="20.1" customHeight="1" spans="1:11">
      <c r="A2120" s="62" t="s">
        <v>5294</v>
      </c>
      <c r="B2120" s="62"/>
      <c r="C2120" s="62"/>
      <c r="D2120" s="62"/>
      <c r="E2120" s="62"/>
      <c r="F2120" s="62"/>
      <c r="G2120" s="62"/>
      <c r="H2120" s="62"/>
      <c r="I2120" s="62"/>
      <c r="J2120" s="62"/>
      <c r="K2120" s="62"/>
    </row>
    <row r="2121" ht="15" customHeight="1" spans="1:11">
      <c r="A2121" s="63" t="s">
        <v>2389</v>
      </c>
      <c r="B2121" s="63"/>
      <c r="C2121" s="63"/>
      <c r="D2121" s="64" t="s">
        <v>4</v>
      </c>
      <c r="E2121" s="64"/>
      <c r="F2121" s="64" t="s">
        <v>2297</v>
      </c>
      <c r="G2121" s="64" t="s">
        <v>2298</v>
      </c>
      <c r="H2121" s="64"/>
      <c r="I2121" s="64" t="s">
        <v>2299</v>
      </c>
      <c r="J2121" s="64"/>
      <c r="K2121" s="64" t="s">
        <v>2300</v>
      </c>
    </row>
    <row r="2122" ht="21" customHeight="1" spans="1:11">
      <c r="A2122" s="65" t="s">
        <v>5277</v>
      </c>
      <c r="B2122" s="66" t="s">
        <v>5278</v>
      </c>
      <c r="C2122" s="66"/>
      <c r="D2122" s="65" t="s">
        <v>14</v>
      </c>
      <c r="E2122" s="65"/>
      <c r="F2122" s="65" t="s">
        <v>2392</v>
      </c>
      <c r="G2122" s="67">
        <v>1</v>
      </c>
      <c r="H2122" s="67"/>
      <c r="I2122" s="70">
        <v>41.82</v>
      </c>
      <c r="J2122" s="70"/>
      <c r="K2122" s="70">
        <f>TRUNC(TRUNC(G2122,8)*I2122,2)</f>
        <v>41.82</v>
      </c>
    </row>
    <row r="2123" ht="18" customHeight="1" spans="1:11">
      <c r="A2123" s="2"/>
      <c r="B2123" s="2"/>
      <c r="C2123" s="2"/>
      <c r="D2123" s="2"/>
      <c r="E2123" s="2"/>
      <c r="F2123" s="2"/>
      <c r="G2123" s="68" t="s">
        <v>2393</v>
      </c>
      <c r="H2123" s="68"/>
      <c r="I2123" s="68"/>
      <c r="J2123" s="68"/>
      <c r="K2123" s="71">
        <f>SUM(K2122:K2122)</f>
        <v>41.82</v>
      </c>
    </row>
    <row r="2124" ht="15" customHeight="1" spans="1:11">
      <c r="A2124" s="63" t="s">
        <v>2314</v>
      </c>
      <c r="B2124" s="63"/>
      <c r="C2124" s="63"/>
      <c r="D2124" s="64" t="s">
        <v>4</v>
      </c>
      <c r="E2124" s="64"/>
      <c r="F2124" s="64" t="s">
        <v>2297</v>
      </c>
      <c r="G2124" s="64" t="s">
        <v>2298</v>
      </c>
      <c r="H2124" s="64"/>
      <c r="I2124" s="64" t="s">
        <v>2299</v>
      </c>
      <c r="J2124" s="64"/>
      <c r="K2124" s="64" t="s">
        <v>2300</v>
      </c>
    </row>
    <row r="2125" ht="29.1" customHeight="1" spans="1:11">
      <c r="A2125" s="65" t="s">
        <v>5295</v>
      </c>
      <c r="B2125" s="66" t="s">
        <v>5296</v>
      </c>
      <c r="C2125" s="66"/>
      <c r="D2125" s="65" t="s">
        <v>14</v>
      </c>
      <c r="E2125" s="65"/>
      <c r="F2125" s="65" t="s">
        <v>2392</v>
      </c>
      <c r="G2125" s="67">
        <v>1</v>
      </c>
      <c r="H2125" s="67"/>
      <c r="I2125" s="70">
        <v>51.08</v>
      </c>
      <c r="J2125" s="70"/>
      <c r="K2125" s="70">
        <f>TRUNC(TRUNC(G2125,8)*I2125,2)</f>
        <v>51.08</v>
      </c>
    </row>
    <row r="2126" ht="29.1" customHeight="1" spans="1:11">
      <c r="A2126" s="65" t="s">
        <v>5297</v>
      </c>
      <c r="B2126" s="66" t="s">
        <v>5298</v>
      </c>
      <c r="C2126" s="66"/>
      <c r="D2126" s="65" t="s">
        <v>14</v>
      </c>
      <c r="E2126" s="65"/>
      <c r="F2126" s="65" t="s">
        <v>2392</v>
      </c>
      <c r="G2126" s="67">
        <v>1</v>
      </c>
      <c r="H2126" s="67"/>
      <c r="I2126" s="70">
        <v>13.5</v>
      </c>
      <c r="J2126" s="70"/>
      <c r="K2126" s="70">
        <f>TRUNC(TRUNC(G2126,8)*I2126,2)</f>
        <v>13.5</v>
      </c>
    </row>
    <row r="2127" ht="15" customHeight="1" spans="1:11">
      <c r="A2127" s="2"/>
      <c r="B2127" s="2"/>
      <c r="C2127" s="2"/>
      <c r="D2127" s="2"/>
      <c r="E2127" s="2"/>
      <c r="F2127" s="2"/>
      <c r="G2127" s="68" t="s">
        <v>2317</v>
      </c>
      <c r="H2127" s="68"/>
      <c r="I2127" s="68"/>
      <c r="J2127" s="68"/>
      <c r="K2127" s="71">
        <f>SUM(K2125:K2126)</f>
        <v>64.58</v>
      </c>
    </row>
    <row r="2128" ht="15" customHeight="1" spans="1:11">
      <c r="A2128" s="2"/>
      <c r="B2128" s="2"/>
      <c r="C2128" s="2"/>
      <c r="D2128" s="2"/>
      <c r="E2128" s="2"/>
      <c r="F2128" s="2"/>
      <c r="G2128" s="69" t="s">
        <v>2318</v>
      </c>
      <c r="H2128" s="69"/>
      <c r="I2128" s="69"/>
      <c r="J2128" s="69"/>
      <c r="K2128" s="72">
        <f>SUM(K2123,K2127)</f>
        <v>106.4</v>
      </c>
    </row>
    <row r="2129" ht="9.95" customHeight="1" spans="1:11">
      <c r="A2129" s="2"/>
      <c r="B2129" s="2"/>
      <c r="C2129" s="2"/>
      <c r="D2129" s="2"/>
      <c r="E2129" s="2"/>
      <c r="F2129" s="2"/>
      <c r="G2129" s="61"/>
      <c r="H2129" s="61"/>
      <c r="I2129" s="61"/>
      <c r="J2129" s="61"/>
      <c r="K2129" s="61"/>
    </row>
    <row r="2130" ht="20.1" customHeight="1" spans="1:11">
      <c r="A2130" s="62" t="s">
        <v>5299</v>
      </c>
      <c r="B2130" s="62"/>
      <c r="C2130" s="62"/>
      <c r="D2130" s="62"/>
      <c r="E2130" s="62"/>
      <c r="F2130" s="62"/>
      <c r="G2130" s="62"/>
      <c r="H2130" s="62"/>
      <c r="I2130" s="62"/>
      <c r="J2130" s="62"/>
      <c r="K2130" s="62"/>
    </row>
    <row r="2131" ht="15" customHeight="1" spans="1:11">
      <c r="A2131" s="63" t="s">
        <v>2389</v>
      </c>
      <c r="B2131" s="63"/>
      <c r="C2131" s="63"/>
      <c r="D2131" s="64" t="s">
        <v>4</v>
      </c>
      <c r="E2131" s="64"/>
      <c r="F2131" s="64" t="s">
        <v>2297</v>
      </c>
      <c r="G2131" s="64" t="s">
        <v>2298</v>
      </c>
      <c r="H2131" s="64"/>
      <c r="I2131" s="64" t="s">
        <v>2299</v>
      </c>
      <c r="J2131" s="64"/>
      <c r="K2131" s="64" t="s">
        <v>2300</v>
      </c>
    </row>
    <row r="2132" ht="21" customHeight="1" spans="1:11">
      <c r="A2132" s="65" t="s">
        <v>5277</v>
      </c>
      <c r="B2132" s="66" t="s">
        <v>5278</v>
      </c>
      <c r="C2132" s="66"/>
      <c r="D2132" s="65" t="s">
        <v>14</v>
      </c>
      <c r="E2132" s="65"/>
      <c r="F2132" s="65" t="s">
        <v>2392</v>
      </c>
      <c r="G2132" s="67">
        <v>1</v>
      </c>
      <c r="H2132" s="67"/>
      <c r="I2132" s="70">
        <v>41.82</v>
      </c>
      <c r="J2132" s="70"/>
      <c r="K2132" s="70">
        <f>TRUNC(TRUNC(G2132,8)*I2132,2)</f>
        <v>41.82</v>
      </c>
    </row>
    <row r="2133" ht="18" customHeight="1" spans="1:11">
      <c r="A2133" s="2"/>
      <c r="B2133" s="2"/>
      <c r="C2133" s="2"/>
      <c r="D2133" s="2"/>
      <c r="E2133" s="2"/>
      <c r="F2133" s="2"/>
      <c r="G2133" s="68" t="s">
        <v>2393</v>
      </c>
      <c r="H2133" s="68"/>
      <c r="I2133" s="68"/>
      <c r="J2133" s="68"/>
      <c r="K2133" s="71">
        <f>SUM(K2132:K2132)</f>
        <v>41.82</v>
      </c>
    </row>
    <row r="2134" ht="15" customHeight="1" spans="1:11">
      <c r="A2134" s="63" t="s">
        <v>2314</v>
      </c>
      <c r="B2134" s="63"/>
      <c r="C2134" s="63"/>
      <c r="D2134" s="64" t="s">
        <v>4</v>
      </c>
      <c r="E2134" s="64"/>
      <c r="F2134" s="64" t="s">
        <v>2297</v>
      </c>
      <c r="G2134" s="64" t="s">
        <v>2298</v>
      </c>
      <c r="H2134" s="64"/>
      <c r="I2134" s="64" t="s">
        <v>2299</v>
      </c>
      <c r="J2134" s="64"/>
      <c r="K2134" s="64" t="s">
        <v>2300</v>
      </c>
    </row>
    <row r="2135" ht="29.1" customHeight="1" spans="1:11">
      <c r="A2135" s="65" t="s">
        <v>5295</v>
      </c>
      <c r="B2135" s="66" t="s">
        <v>5296</v>
      </c>
      <c r="C2135" s="66"/>
      <c r="D2135" s="65" t="s">
        <v>14</v>
      </c>
      <c r="E2135" s="65"/>
      <c r="F2135" s="65" t="s">
        <v>2392</v>
      </c>
      <c r="G2135" s="67">
        <v>1</v>
      </c>
      <c r="H2135" s="67"/>
      <c r="I2135" s="70">
        <v>51.08</v>
      </c>
      <c r="J2135" s="70"/>
      <c r="K2135" s="70">
        <f>TRUNC(TRUNC(G2135,8)*I2135,2)</f>
        <v>51.08</v>
      </c>
    </row>
    <row r="2136" ht="29.1" customHeight="1" spans="1:11">
      <c r="A2136" s="65" t="s">
        <v>5297</v>
      </c>
      <c r="B2136" s="66" t="s">
        <v>5298</v>
      </c>
      <c r="C2136" s="66"/>
      <c r="D2136" s="65" t="s">
        <v>14</v>
      </c>
      <c r="E2136" s="65"/>
      <c r="F2136" s="65" t="s">
        <v>2392</v>
      </c>
      <c r="G2136" s="67">
        <v>1</v>
      </c>
      <c r="H2136" s="67"/>
      <c r="I2136" s="70">
        <v>13.5</v>
      </c>
      <c r="J2136" s="70"/>
      <c r="K2136" s="70">
        <f>TRUNC(TRUNC(G2136,8)*I2136,2)</f>
        <v>13.5</v>
      </c>
    </row>
    <row r="2137" ht="29.1" customHeight="1" spans="1:11">
      <c r="A2137" s="65" t="s">
        <v>5300</v>
      </c>
      <c r="B2137" s="66" t="s">
        <v>5301</v>
      </c>
      <c r="C2137" s="66"/>
      <c r="D2137" s="65" t="s">
        <v>14</v>
      </c>
      <c r="E2137" s="65"/>
      <c r="F2137" s="65" t="s">
        <v>2392</v>
      </c>
      <c r="G2137" s="67">
        <v>1</v>
      </c>
      <c r="H2137" s="67"/>
      <c r="I2137" s="70">
        <v>63.85</v>
      </c>
      <c r="J2137" s="70"/>
      <c r="K2137" s="70">
        <f>TRUNC(TRUNC(G2137,8)*I2137,2)</f>
        <v>63.85</v>
      </c>
    </row>
    <row r="2138" ht="29.1" customHeight="1" spans="1:11">
      <c r="A2138" s="65" t="s">
        <v>5302</v>
      </c>
      <c r="B2138" s="66" t="s">
        <v>5303</v>
      </c>
      <c r="C2138" s="66"/>
      <c r="D2138" s="65" t="s">
        <v>14</v>
      </c>
      <c r="E2138" s="65"/>
      <c r="F2138" s="65" t="s">
        <v>2392</v>
      </c>
      <c r="G2138" s="67">
        <v>1</v>
      </c>
      <c r="H2138" s="67"/>
      <c r="I2138" s="70">
        <v>88.67</v>
      </c>
      <c r="J2138" s="70"/>
      <c r="K2138" s="70">
        <f>TRUNC(TRUNC(G2138,8)*I2138,2)</f>
        <v>88.67</v>
      </c>
    </row>
    <row r="2139" ht="15" customHeight="1" spans="1:11">
      <c r="A2139" s="2"/>
      <c r="B2139" s="2"/>
      <c r="C2139" s="2"/>
      <c r="D2139" s="2"/>
      <c r="E2139" s="2"/>
      <c r="F2139" s="2"/>
      <c r="G2139" s="68" t="s">
        <v>2317</v>
      </c>
      <c r="H2139" s="68"/>
      <c r="I2139" s="68"/>
      <c r="J2139" s="68"/>
      <c r="K2139" s="71">
        <f>SUM(K2135:K2138)</f>
        <v>217.1</v>
      </c>
    </row>
    <row r="2140" ht="15" customHeight="1" spans="1:11">
      <c r="A2140" s="2"/>
      <c r="B2140" s="2"/>
      <c r="C2140" s="2"/>
      <c r="D2140" s="2"/>
      <c r="E2140" s="2"/>
      <c r="F2140" s="2"/>
      <c r="G2140" s="69" t="s">
        <v>2318</v>
      </c>
      <c r="H2140" s="69"/>
      <c r="I2140" s="69"/>
      <c r="J2140" s="69"/>
      <c r="K2140" s="72">
        <f>SUM(K2133,K2139)</f>
        <v>258.92</v>
      </c>
    </row>
    <row r="2141" ht="9.95" customHeight="1" spans="1:11">
      <c r="A2141" s="2"/>
      <c r="B2141" s="2"/>
      <c r="C2141" s="2"/>
      <c r="D2141" s="2"/>
      <c r="E2141" s="2"/>
      <c r="F2141" s="2"/>
      <c r="G2141" s="61"/>
      <c r="H2141" s="61"/>
      <c r="I2141" s="61"/>
      <c r="J2141" s="61"/>
      <c r="K2141" s="61"/>
    </row>
    <row r="2142" ht="20.1" customHeight="1" spans="1:11">
      <c r="A2142" s="62" t="s">
        <v>5304</v>
      </c>
      <c r="B2142" s="62"/>
      <c r="C2142" s="62"/>
      <c r="D2142" s="62"/>
      <c r="E2142" s="62"/>
      <c r="F2142" s="62"/>
      <c r="G2142" s="62"/>
      <c r="H2142" s="62"/>
      <c r="I2142" s="62"/>
      <c r="J2142" s="62"/>
      <c r="K2142" s="62"/>
    </row>
    <row r="2143" ht="15" customHeight="1" spans="1:11">
      <c r="A2143" s="63" t="s">
        <v>2790</v>
      </c>
      <c r="B2143" s="63"/>
      <c r="C2143" s="63"/>
      <c r="D2143" s="64" t="s">
        <v>4</v>
      </c>
      <c r="E2143" s="64"/>
      <c r="F2143" s="64" t="s">
        <v>2297</v>
      </c>
      <c r="G2143" s="64" t="s">
        <v>2298</v>
      </c>
      <c r="H2143" s="64"/>
      <c r="I2143" s="64" t="s">
        <v>2299</v>
      </c>
      <c r="J2143" s="64"/>
      <c r="K2143" s="64" t="s">
        <v>2300</v>
      </c>
    </row>
    <row r="2144" ht="29.1" customHeight="1" spans="1:11">
      <c r="A2144" s="65" t="s">
        <v>5305</v>
      </c>
      <c r="B2144" s="66" t="s">
        <v>5306</v>
      </c>
      <c r="C2144" s="66"/>
      <c r="D2144" s="65" t="s">
        <v>14</v>
      </c>
      <c r="E2144" s="65"/>
      <c r="F2144" s="65" t="s">
        <v>35</v>
      </c>
      <c r="G2144" s="67">
        <v>5.6e-5</v>
      </c>
      <c r="H2144" s="67"/>
      <c r="I2144" s="70">
        <v>912250</v>
      </c>
      <c r="J2144" s="70"/>
      <c r="K2144" s="70">
        <f>TRUNC(TRUNC(G2144,8)*I2144,2)</f>
        <v>51.08</v>
      </c>
    </row>
    <row r="2145" ht="15" customHeight="1" spans="1:11">
      <c r="A2145" s="2"/>
      <c r="B2145" s="2"/>
      <c r="C2145" s="2"/>
      <c r="D2145" s="2"/>
      <c r="E2145" s="2"/>
      <c r="F2145" s="2"/>
      <c r="G2145" s="68" t="s">
        <v>2792</v>
      </c>
      <c r="H2145" s="68"/>
      <c r="I2145" s="68"/>
      <c r="J2145" s="68"/>
      <c r="K2145" s="71">
        <f>SUM(K2144:K2144)</f>
        <v>51.08</v>
      </c>
    </row>
    <row r="2146" ht="15" customHeight="1" spans="1:11">
      <c r="A2146" s="2"/>
      <c r="B2146" s="2"/>
      <c r="C2146" s="2"/>
      <c r="D2146" s="2"/>
      <c r="E2146" s="2"/>
      <c r="F2146" s="2"/>
      <c r="G2146" s="69" t="s">
        <v>2318</v>
      </c>
      <c r="H2146" s="69"/>
      <c r="I2146" s="69"/>
      <c r="J2146" s="69"/>
      <c r="K2146" s="72">
        <f>SUM(K2145)</f>
        <v>51.08</v>
      </c>
    </row>
    <row r="2147" ht="9.95" customHeight="1" spans="1:11">
      <c r="A2147" s="2"/>
      <c r="B2147" s="2"/>
      <c r="C2147" s="2"/>
      <c r="D2147" s="2"/>
      <c r="E2147" s="2"/>
      <c r="F2147" s="2"/>
      <c r="G2147" s="61"/>
      <c r="H2147" s="61"/>
      <c r="I2147" s="61"/>
      <c r="J2147" s="61"/>
      <c r="K2147" s="61"/>
    </row>
    <row r="2148" ht="20.1" customHeight="1" spans="1:11">
      <c r="A2148" s="62" t="s">
        <v>5307</v>
      </c>
      <c r="B2148" s="62"/>
      <c r="C2148" s="62"/>
      <c r="D2148" s="62"/>
      <c r="E2148" s="62"/>
      <c r="F2148" s="62"/>
      <c r="G2148" s="62"/>
      <c r="H2148" s="62"/>
      <c r="I2148" s="62"/>
      <c r="J2148" s="62"/>
      <c r="K2148" s="62"/>
    </row>
    <row r="2149" ht="15" customHeight="1" spans="1:11">
      <c r="A2149" s="63" t="s">
        <v>2790</v>
      </c>
      <c r="B2149" s="63"/>
      <c r="C2149" s="63"/>
      <c r="D2149" s="64" t="s">
        <v>4</v>
      </c>
      <c r="E2149" s="64"/>
      <c r="F2149" s="64" t="s">
        <v>2297</v>
      </c>
      <c r="G2149" s="64" t="s">
        <v>2298</v>
      </c>
      <c r="H2149" s="64"/>
      <c r="I2149" s="64" t="s">
        <v>2299</v>
      </c>
      <c r="J2149" s="64"/>
      <c r="K2149" s="64" t="s">
        <v>2300</v>
      </c>
    </row>
    <row r="2150" ht="29.1" customHeight="1" spans="1:11">
      <c r="A2150" s="65" t="s">
        <v>5305</v>
      </c>
      <c r="B2150" s="66" t="s">
        <v>5306</v>
      </c>
      <c r="C2150" s="66"/>
      <c r="D2150" s="65" t="s">
        <v>14</v>
      </c>
      <c r="E2150" s="65"/>
      <c r="F2150" s="65" t="s">
        <v>35</v>
      </c>
      <c r="G2150" s="67">
        <v>1.48e-5</v>
      </c>
      <c r="H2150" s="67"/>
      <c r="I2150" s="70">
        <v>912250</v>
      </c>
      <c r="J2150" s="70"/>
      <c r="K2150" s="70">
        <f>TRUNC(TRUNC(G2150,8)*I2150,2)</f>
        <v>13.5</v>
      </c>
    </row>
    <row r="2151" ht="15" customHeight="1" spans="1:11">
      <c r="A2151" s="2"/>
      <c r="B2151" s="2"/>
      <c r="C2151" s="2"/>
      <c r="D2151" s="2"/>
      <c r="E2151" s="2"/>
      <c r="F2151" s="2"/>
      <c r="G2151" s="68" t="s">
        <v>2792</v>
      </c>
      <c r="H2151" s="68"/>
      <c r="I2151" s="68"/>
      <c r="J2151" s="68"/>
      <c r="K2151" s="71">
        <f>SUM(K2150:K2150)</f>
        <v>13.5</v>
      </c>
    </row>
    <row r="2152" ht="15" customHeight="1" spans="1:11">
      <c r="A2152" s="2"/>
      <c r="B2152" s="2"/>
      <c r="C2152" s="2"/>
      <c r="D2152" s="2"/>
      <c r="E2152" s="2"/>
      <c r="F2152" s="2"/>
      <c r="G2152" s="69" t="s">
        <v>2318</v>
      </c>
      <c r="H2152" s="69"/>
      <c r="I2152" s="69"/>
      <c r="J2152" s="69"/>
      <c r="K2152" s="72">
        <f>SUM(K2151)</f>
        <v>13.5</v>
      </c>
    </row>
    <row r="2153" ht="9.95" customHeight="1" spans="1:11">
      <c r="A2153" s="2"/>
      <c r="B2153" s="2"/>
      <c r="C2153" s="2"/>
      <c r="D2153" s="2"/>
      <c r="E2153" s="2"/>
      <c r="F2153" s="2"/>
      <c r="G2153" s="61"/>
      <c r="H2153" s="61"/>
      <c r="I2153" s="61"/>
      <c r="J2153" s="61"/>
      <c r="K2153" s="61"/>
    </row>
    <row r="2154" ht="20.1" customHeight="1" spans="1:11">
      <c r="A2154" s="62" t="s">
        <v>5308</v>
      </c>
      <c r="B2154" s="62"/>
      <c r="C2154" s="62"/>
      <c r="D2154" s="62"/>
      <c r="E2154" s="62"/>
      <c r="F2154" s="62"/>
      <c r="G2154" s="62"/>
      <c r="H2154" s="62"/>
      <c r="I2154" s="62"/>
      <c r="J2154" s="62"/>
      <c r="K2154" s="62"/>
    </row>
    <row r="2155" ht="15" customHeight="1" spans="1:11">
      <c r="A2155" s="63" t="s">
        <v>2790</v>
      </c>
      <c r="B2155" s="63"/>
      <c r="C2155" s="63"/>
      <c r="D2155" s="64" t="s">
        <v>4</v>
      </c>
      <c r="E2155" s="64"/>
      <c r="F2155" s="64" t="s">
        <v>2297</v>
      </c>
      <c r="G2155" s="64" t="s">
        <v>2298</v>
      </c>
      <c r="H2155" s="64"/>
      <c r="I2155" s="64" t="s">
        <v>2299</v>
      </c>
      <c r="J2155" s="64"/>
      <c r="K2155" s="64" t="s">
        <v>2300</v>
      </c>
    </row>
    <row r="2156" ht="29.1" customHeight="1" spans="1:11">
      <c r="A2156" s="65" t="s">
        <v>5305</v>
      </c>
      <c r="B2156" s="66" t="s">
        <v>5306</v>
      </c>
      <c r="C2156" s="66"/>
      <c r="D2156" s="65" t="s">
        <v>14</v>
      </c>
      <c r="E2156" s="65"/>
      <c r="F2156" s="65" t="s">
        <v>35</v>
      </c>
      <c r="G2156" s="67">
        <v>7e-5</v>
      </c>
      <c r="H2156" s="67"/>
      <c r="I2156" s="70">
        <v>912250</v>
      </c>
      <c r="J2156" s="70"/>
      <c r="K2156" s="70">
        <f>TRUNC(TRUNC(G2156,8)*I2156,2)</f>
        <v>63.85</v>
      </c>
    </row>
    <row r="2157" ht="15" customHeight="1" spans="1:11">
      <c r="A2157" s="2"/>
      <c r="B2157" s="2"/>
      <c r="C2157" s="2"/>
      <c r="D2157" s="2"/>
      <c r="E2157" s="2"/>
      <c r="F2157" s="2"/>
      <c r="G2157" s="68" t="s">
        <v>2792</v>
      </c>
      <c r="H2157" s="68"/>
      <c r="I2157" s="68"/>
      <c r="J2157" s="68"/>
      <c r="K2157" s="71">
        <f>SUM(K2156:K2156)</f>
        <v>63.85</v>
      </c>
    </row>
    <row r="2158" ht="15" customHeight="1" spans="1:11">
      <c r="A2158" s="2"/>
      <c r="B2158" s="2"/>
      <c r="C2158" s="2"/>
      <c r="D2158" s="2"/>
      <c r="E2158" s="2"/>
      <c r="F2158" s="2"/>
      <c r="G2158" s="69" t="s">
        <v>2318</v>
      </c>
      <c r="H2158" s="69"/>
      <c r="I2158" s="69"/>
      <c r="J2158" s="69"/>
      <c r="K2158" s="72">
        <f>SUM(K2157)</f>
        <v>63.85</v>
      </c>
    </row>
    <row r="2159" ht="9.95" customHeight="1" spans="1:11">
      <c r="A2159" s="2"/>
      <c r="B2159" s="2"/>
      <c r="C2159" s="2"/>
      <c r="D2159" s="2"/>
      <c r="E2159" s="2"/>
      <c r="F2159" s="2"/>
      <c r="G2159" s="61"/>
      <c r="H2159" s="61"/>
      <c r="I2159" s="61"/>
      <c r="J2159" s="61"/>
      <c r="K2159" s="61"/>
    </row>
    <row r="2160" ht="20.1" customHeight="1" spans="1:11">
      <c r="A2160" s="62" t="s">
        <v>5309</v>
      </c>
      <c r="B2160" s="62"/>
      <c r="C2160" s="62"/>
      <c r="D2160" s="62"/>
      <c r="E2160" s="62"/>
      <c r="F2160" s="62"/>
      <c r="G2160" s="62"/>
      <c r="H2160" s="62"/>
      <c r="I2160" s="62"/>
      <c r="J2160" s="62"/>
      <c r="K2160" s="62"/>
    </row>
    <row r="2161" ht="15" customHeight="1" spans="1:11">
      <c r="A2161" s="63" t="s">
        <v>2413</v>
      </c>
      <c r="B2161" s="63"/>
      <c r="C2161" s="63"/>
      <c r="D2161" s="64" t="s">
        <v>4</v>
      </c>
      <c r="E2161" s="64"/>
      <c r="F2161" s="64" t="s">
        <v>2297</v>
      </c>
      <c r="G2161" s="64" t="s">
        <v>2298</v>
      </c>
      <c r="H2161" s="64"/>
      <c r="I2161" s="64" t="s">
        <v>2299</v>
      </c>
      <c r="J2161" s="64"/>
      <c r="K2161" s="64" t="s">
        <v>2300</v>
      </c>
    </row>
    <row r="2162" ht="21" customHeight="1" spans="1:11">
      <c r="A2162" s="65" t="s">
        <v>4932</v>
      </c>
      <c r="B2162" s="66" t="s">
        <v>4933</v>
      </c>
      <c r="C2162" s="66"/>
      <c r="D2162" s="65" t="s">
        <v>14</v>
      </c>
      <c r="E2162" s="65"/>
      <c r="F2162" s="65" t="s">
        <v>2732</v>
      </c>
      <c r="G2162" s="67">
        <v>15.03</v>
      </c>
      <c r="H2162" s="67"/>
      <c r="I2162" s="70">
        <v>5.9</v>
      </c>
      <c r="J2162" s="70"/>
      <c r="K2162" s="70">
        <f>TRUNC(TRUNC(G2162,8)*I2162,2)</f>
        <v>88.67</v>
      </c>
    </row>
    <row r="2163" ht="15" customHeight="1" spans="1:11">
      <c r="A2163" s="2"/>
      <c r="B2163" s="2"/>
      <c r="C2163" s="2"/>
      <c r="D2163" s="2"/>
      <c r="E2163" s="2"/>
      <c r="F2163" s="2"/>
      <c r="G2163" s="68" t="s">
        <v>2424</v>
      </c>
      <c r="H2163" s="68"/>
      <c r="I2163" s="68"/>
      <c r="J2163" s="68"/>
      <c r="K2163" s="71">
        <f>SUM(K2162:K2162)</f>
        <v>88.67</v>
      </c>
    </row>
    <row r="2164" ht="15" customHeight="1" spans="1:11">
      <c r="A2164" s="2"/>
      <c r="B2164" s="2"/>
      <c r="C2164" s="2"/>
      <c r="D2164" s="2"/>
      <c r="E2164" s="2"/>
      <c r="F2164" s="2"/>
      <c r="G2164" s="69" t="s">
        <v>2318</v>
      </c>
      <c r="H2164" s="69"/>
      <c r="I2164" s="69"/>
      <c r="J2164" s="69"/>
      <c r="K2164" s="72">
        <f>SUM(K2163)</f>
        <v>88.67</v>
      </c>
    </row>
    <row r="2165" ht="9.95" customHeight="1" spans="1:11">
      <c r="A2165" s="2"/>
      <c r="B2165" s="2"/>
      <c r="C2165" s="2"/>
      <c r="D2165" s="2"/>
      <c r="E2165" s="2"/>
      <c r="F2165" s="2"/>
      <c r="G2165" s="61"/>
      <c r="H2165" s="61"/>
      <c r="I2165" s="61"/>
      <c r="J2165" s="61"/>
      <c r="K2165" s="61"/>
    </row>
    <row r="2166" ht="20.1" customHeight="1" spans="1:11">
      <c r="A2166" s="62" t="s">
        <v>5310</v>
      </c>
      <c r="B2166" s="62"/>
      <c r="C2166" s="62"/>
      <c r="D2166" s="62"/>
      <c r="E2166" s="62"/>
      <c r="F2166" s="62"/>
      <c r="G2166" s="62"/>
      <c r="H2166" s="62"/>
      <c r="I2166" s="62"/>
      <c r="J2166" s="62"/>
      <c r="K2166" s="62"/>
    </row>
    <row r="2167" ht="15" customHeight="1" spans="1:11">
      <c r="A2167" s="63" t="s">
        <v>2389</v>
      </c>
      <c r="B2167" s="63"/>
      <c r="C2167" s="63"/>
      <c r="D2167" s="64" t="s">
        <v>4</v>
      </c>
      <c r="E2167" s="64"/>
      <c r="F2167" s="64" t="s">
        <v>2297</v>
      </c>
      <c r="G2167" s="64" t="s">
        <v>2298</v>
      </c>
      <c r="H2167" s="64"/>
      <c r="I2167" s="64" t="s">
        <v>2299</v>
      </c>
      <c r="J2167" s="64"/>
      <c r="K2167" s="64" t="s">
        <v>2300</v>
      </c>
    </row>
    <row r="2168" ht="15" customHeight="1" spans="1:11">
      <c r="A2168" s="65" t="s">
        <v>2395</v>
      </c>
      <c r="B2168" s="66" t="s">
        <v>2396</v>
      </c>
      <c r="C2168" s="66"/>
      <c r="D2168" s="65" t="s">
        <v>14</v>
      </c>
      <c r="E2168" s="65"/>
      <c r="F2168" s="65" t="s">
        <v>2392</v>
      </c>
      <c r="G2168" s="67">
        <v>3.9557667</v>
      </c>
      <c r="H2168" s="67"/>
      <c r="I2168" s="70">
        <v>23.23</v>
      </c>
      <c r="J2168" s="70"/>
      <c r="K2168" s="70">
        <f>TRUNC(TRUNC(G2168,8)*I2168,2)</f>
        <v>91.89</v>
      </c>
    </row>
    <row r="2169" ht="18" customHeight="1" spans="1:11">
      <c r="A2169" s="2"/>
      <c r="B2169" s="2"/>
      <c r="C2169" s="2"/>
      <c r="D2169" s="2"/>
      <c r="E2169" s="2"/>
      <c r="F2169" s="2"/>
      <c r="G2169" s="68" t="s">
        <v>2393</v>
      </c>
      <c r="H2169" s="68"/>
      <c r="I2169" s="68"/>
      <c r="J2169" s="68"/>
      <c r="K2169" s="71">
        <f>SUM(K2168:K2168)</f>
        <v>91.89</v>
      </c>
    </row>
    <row r="2170" ht="15" customHeight="1" spans="1:11">
      <c r="A2170" s="2"/>
      <c r="B2170" s="2"/>
      <c r="C2170" s="2"/>
      <c r="D2170" s="2"/>
      <c r="E2170" s="2"/>
      <c r="F2170" s="2"/>
      <c r="G2170" s="69" t="s">
        <v>2318</v>
      </c>
      <c r="H2170" s="69"/>
      <c r="I2170" s="69"/>
      <c r="J2170" s="69"/>
      <c r="K2170" s="72">
        <f>SUM(K2169)</f>
        <v>91.89</v>
      </c>
    </row>
    <row r="2171" ht="9.95" customHeight="1" spans="1:11">
      <c r="A2171" s="2"/>
      <c r="B2171" s="2"/>
      <c r="C2171" s="2"/>
      <c r="D2171" s="2"/>
      <c r="E2171" s="2"/>
      <c r="F2171" s="2"/>
      <c r="G2171" s="61"/>
      <c r="H2171" s="61"/>
      <c r="I2171" s="61"/>
      <c r="J2171" s="61"/>
      <c r="K2171" s="61"/>
    </row>
    <row r="2172" ht="20.1" customHeight="1" spans="1:11">
      <c r="A2172" s="62" t="s">
        <v>5311</v>
      </c>
      <c r="B2172" s="62"/>
      <c r="C2172" s="62"/>
      <c r="D2172" s="62"/>
      <c r="E2172" s="62"/>
      <c r="F2172" s="62"/>
      <c r="G2172" s="62"/>
      <c r="H2172" s="62"/>
      <c r="I2172" s="62"/>
      <c r="J2172" s="62"/>
      <c r="K2172" s="62"/>
    </row>
    <row r="2173" ht="15" customHeight="1" spans="1:11">
      <c r="A2173" s="63" t="s">
        <v>2389</v>
      </c>
      <c r="B2173" s="63"/>
      <c r="C2173" s="63"/>
      <c r="D2173" s="64" t="s">
        <v>4</v>
      </c>
      <c r="E2173" s="64"/>
      <c r="F2173" s="64" t="s">
        <v>2297</v>
      </c>
      <c r="G2173" s="64" t="s">
        <v>2298</v>
      </c>
      <c r="H2173" s="64"/>
      <c r="I2173" s="64" t="s">
        <v>2299</v>
      </c>
      <c r="J2173" s="64"/>
      <c r="K2173" s="64" t="s">
        <v>2300</v>
      </c>
    </row>
    <row r="2174" ht="15" customHeight="1" spans="1:11">
      <c r="A2174" s="65" t="s">
        <v>2395</v>
      </c>
      <c r="B2174" s="66" t="s">
        <v>2396</v>
      </c>
      <c r="C2174" s="66"/>
      <c r="D2174" s="65" t="s">
        <v>14</v>
      </c>
      <c r="E2174" s="65"/>
      <c r="F2174" s="65" t="s">
        <v>2392</v>
      </c>
      <c r="G2174" s="67">
        <v>2.904</v>
      </c>
      <c r="H2174" s="67"/>
      <c r="I2174" s="70">
        <v>23.23</v>
      </c>
      <c r="J2174" s="70"/>
      <c r="K2174" s="70">
        <f>TRUNC(TRUNC(G2174,8)*I2174,2)</f>
        <v>67.45</v>
      </c>
    </row>
    <row r="2175" ht="18" customHeight="1" spans="1:11">
      <c r="A2175" s="2"/>
      <c r="B2175" s="2"/>
      <c r="C2175" s="2"/>
      <c r="D2175" s="2"/>
      <c r="E2175" s="2"/>
      <c r="F2175" s="2"/>
      <c r="G2175" s="68" t="s">
        <v>2393</v>
      </c>
      <c r="H2175" s="68"/>
      <c r="I2175" s="68"/>
      <c r="J2175" s="68"/>
      <c r="K2175" s="71">
        <f>SUM(K2174:K2174)</f>
        <v>67.45</v>
      </c>
    </row>
    <row r="2176" ht="15" customHeight="1" spans="1:11">
      <c r="A2176" s="2"/>
      <c r="B2176" s="2"/>
      <c r="C2176" s="2"/>
      <c r="D2176" s="2"/>
      <c r="E2176" s="2"/>
      <c r="F2176" s="2"/>
      <c r="G2176" s="69" t="s">
        <v>2318</v>
      </c>
      <c r="H2176" s="69"/>
      <c r="I2176" s="69"/>
      <c r="J2176" s="69"/>
      <c r="K2176" s="72">
        <f>SUM(K2175)</f>
        <v>67.45</v>
      </c>
    </row>
    <row r="2177" ht="9.95" customHeight="1" spans="1:11">
      <c r="A2177" s="2"/>
      <c r="B2177" s="2"/>
      <c r="C2177" s="2"/>
      <c r="D2177" s="2"/>
      <c r="E2177" s="2"/>
      <c r="F2177" s="2"/>
      <c r="G2177" s="61"/>
      <c r="H2177" s="61"/>
      <c r="I2177" s="61"/>
      <c r="J2177" s="61"/>
      <c r="K2177" s="61"/>
    </row>
    <row r="2178" ht="20.1" customHeight="1" spans="1:11">
      <c r="A2178" s="62" t="s">
        <v>5312</v>
      </c>
      <c r="B2178" s="62"/>
      <c r="C2178" s="62"/>
      <c r="D2178" s="62"/>
      <c r="E2178" s="62"/>
      <c r="F2178" s="62"/>
      <c r="G2178" s="62"/>
      <c r="H2178" s="62"/>
      <c r="I2178" s="62"/>
      <c r="J2178" s="62"/>
      <c r="K2178" s="62"/>
    </row>
    <row r="2179" ht="15" customHeight="1" spans="1:11">
      <c r="A2179" s="63" t="s">
        <v>2314</v>
      </c>
      <c r="B2179" s="63"/>
      <c r="C2179" s="63"/>
      <c r="D2179" s="64" t="s">
        <v>4</v>
      </c>
      <c r="E2179" s="64"/>
      <c r="F2179" s="64" t="s">
        <v>2297</v>
      </c>
      <c r="G2179" s="64" t="s">
        <v>2298</v>
      </c>
      <c r="H2179" s="64"/>
      <c r="I2179" s="64" t="s">
        <v>2299</v>
      </c>
      <c r="J2179" s="64"/>
      <c r="K2179" s="64" t="s">
        <v>2300</v>
      </c>
    </row>
    <row r="2180" ht="29.1" customHeight="1" spans="1:11">
      <c r="A2180" s="65" t="s">
        <v>5313</v>
      </c>
      <c r="B2180" s="66" t="s">
        <v>5314</v>
      </c>
      <c r="C2180" s="66"/>
      <c r="D2180" s="65" t="s">
        <v>14</v>
      </c>
      <c r="E2180" s="65"/>
      <c r="F2180" s="65" t="s">
        <v>193</v>
      </c>
      <c r="G2180" s="67">
        <v>3.6</v>
      </c>
      <c r="H2180" s="67"/>
      <c r="I2180" s="70">
        <v>15</v>
      </c>
      <c r="J2180" s="70"/>
      <c r="K2180" s="70">
        <f t="shared" ref="K2180:K2186" si="15">TRUNC(TRUNC(G2180,8)*I2180,2)</f>
        <v>54</v>
      </c>
    </row>
    <row r="2181" ht="29.1" customHeight="1" spans="1:11">
      <c r="A2181" s="65" t="s">
        <v>258</v>
      </c>
      <c r="B2181" s="66" t="s">
        <v>259</v>
      </c>
      <c r="C2181" s="66"/>
      <c r="D2181" s="65" t="s">
        <v>14</v>
      </c>
      <c r="E2181" s="65"/>
      <c r="F2181" s="65" t="s">
        <v>41</v>
      </c>
      <c r="G2181" s="67">
        <v>1.24</v>
      </c>
      <c r="H2181" s="67"/>
      <c r="I2181" s="70">
        <v>2.86</v>
      </c>
      <c r="J2181" s="70"/>
      <c r="K2181" s="70">
        <f t="shared" si="15"/>
        <v>3.54</v>
      </c>
    </row>
    <row r="2182" ht="29.1" customHeight="1" spans="1:11">
      <c r="A2182" s="65" t="s">
        <v>2595</v>
      </c>
      <c r="B2182" s="66" t="s">
        <v>2596</v>
      </c>
      <c r="C2182" s="66"/>
      <c r="D2182" s="65" t="s">
        <v>14</v>
      </c>
      <c r="E2182" s="65"/>
      <c r="F2182" s="65" t="s">
        <v>41</v>
      </c>
      <c r="G2182" s="67">
        <v>1</v>
      </c>
      <c r="H2182" s="67"/>
      <c r="I2182" s="70">
        <v>3.7</v>
      </c>
      <c r="J2182" s="70"/>
      <c r="K2182" s="70">
        <f t="shared" si="15"/>
        <v>3.7</v>
      </c>
    </row>
    <row r="2183" ht="29.1" customHeight="1" spans="1:11">
      <c r="A2183" s="65" t="s">
        <v>264</v>
      </c>
      <c r="B2183" s="66" t="s">
        <v>265</v>
      </c>
      <c r="C2183" s="66"/>
      <c r="D2183" s="65" t="s">
        <v>14</v>
      </c>
      <c r="E2183" s="65"/>
      <c r="F2183" s="65" t="s">
        <v>51</v>
      </c>
      <c r="G2183" s="67">
        <v>0.135</v>
      </c>
      <c r="H2183" s="67"/>
      <c r="I2183" s="70">
        <v>619.21</v>
      </c>
      <c r="J2183" s="70"/>
      <c r="K2183" s="70">
        <f t="shared" si="15"/>
        <v>83.59</v>
      </c>
    </row>
    <row r="2184" ht="21" customHeight="1" spans="1:11">
      <c r="A2184" s="65" t="s">
        <v>5315</v>
      </c>
      <c r="B2184" s="66" t="s">
        <v>5316</v>
      </c>
      <c r="C2184" s="66"/>
      <c r="D2184" s="65" t="s">
        <v>14</v>
      </c>
      <c r="E2184" s="65"/>
      <c r="F2184" s="65" t="s">
        <v>51</v>
      </c>
      <c r="G2184" s="67">
        <v>0.035</v>
      </c>
      <c r="H2184" s="67"/>
      <c r="I2184" s="70">
        <v>67.45</v>
      </c>
      <c r="J2184" s="70"/>
      <c r="K2184" s="70">
        <f t="shared" si="15"/>
        <v>2.36</v>
      </c>
    </row>
    <row r="2185" ht="29.1" customHeight="1" spans="1:11">
      <c r="A2185" s="65" t="s">
        <v>261</v>
      </c>
      <c r="B2185" s="66" t="s">
        <v>262</v>
      </c>
      <c r="C2185" s="66"/>
      <c r="D2185" s="65" t="s">
        <v>14</v>
      </c>
      <c r="E2185" s="65"/>
      <c r="F2185" s="65" t="s">
        <v>41</v>
      </c>
      <c r="G2185" s="67">
        <v>0.08</v>
      </c>
      <c r="H2185" s="67"/>
      <c r="I2185" s="70">
        <v>142.22</v>
      </c>
      <c r="J2185" s="70"/>
      <c r="K2185" s="70">
        <f t="shared" si="15"/>
        <v>11.37</v>
      </c>
    </row>
    <row r="2186" ht="29.1" customHeight="1" spans="1:11">
      <c r="A2186" s="65" t="s">
        <v>2597</v>
      </c>
      <c r="B2186" s="66" t="s">
        <v>2598</v>
      </c>
      <c r="C2186" s="66"/>
      <c r="D2186" s="65" t="s">
        <v>14</v>
      </c>
      <c r="E2186" s="65"/>
      <c r="F2186" s="65" t="s">
        <v>51</v>
      </c>
      <c r="G2186" s="67">
        <v>0.1</v>
      </c>
      <c r="H2186" s="67"/>
      <c r="I2186" s="70">
        <v>199.33</v>
      </c>
      <c r="J2186" s="70"/>
      <c r="K2186" s="70">
        <f t="shared" si="15"/>
        <v>19.93</v>
      </c>
    </row>
    <row r="2187" ht="15" customHeight="1" spans="1:11">
      <c r="A2187" s="2"/>
      <c r="B2187" s="2"/>
      <c r="C2187" s="2"/>
      <c r="D2187" s="2"/>
      <c r="E2187" s="2"/>
      <c r="F2187" s="2"/>
      <c r="G2187" s="68" t="s">
        <v>2317</v>
      </c>
      <c r="H2187" s="68"/>
      <c r="I2187" s="68"/>
      <c r="J2187" s="68"/>
      <c r="K2187" s="71">
        <f>SUM(K2180:K2186)</f>
        <v>178.49</v>
      </c>
    </row>
    <row r="2188" ht="15" customHeight="1" spans="1:11">
      <c r="A2188" s="2"/>
      <c r="B2188" s="2"/>
      <c r="C2188" s="2"/>
      <c r="D2188" s="2"/>
      <c r="E2188" s="2"/>
      <c r="F2188" s="2"/>
      <c r="G2188" s="69" t="s">
        <v>2318</v>
      </c>
      <c r="H2188" s="69"/>
      <c r="I2188" s="69"/>
      <c r="J2188" s="69"/>
      <c r="K2188" s="72">
        <f>SUM(K2187)</f>
        <v>178.49</v>
      </c>
    </row>
    <row r="2189" ht="9.95" customHeight="1" spans="1:11">
      <c r="A2189" s="2"/>
      <c r="B2189" s="2"/>
      <c r="C2189" s="2"/>
      <c r="D2189" s="2"/>
      <c r="E2189" s="2"/>
      <c r="F2189" s="2"/>
      <c r="G2189" s="61"/>
      <c r="H2189" s="61"/>
      <c r="I2189" s="61"/>
      <c r="J2189" s="61"/>
      <c r="K2189" s="61"/>
    </row>
    <row r="2190" ht="20.1" customHeight="1" spans="1:11">
      <c r="A2190" s="62" t="s">
        <v>5317</v>
      </c>
      <c r="B2190" s="62"/>
      <c r="C2190" s="62"/>
      <c r="D2190" s="62"/>
      <c r="E2190" s="62"/>
      <c r="F2190" s="62"/>
      <c r="G2190" s="62"/>
      <c r="H2190" s="62"/>
      <c r="I2190" s="62"/>
      <c r="J2190" s="62"/>
      <c r="K2190" s="62"/>
    </row>
    <row r="2191" ht="15" customHeight="1" spans="1:11">
      <c r="A2191" s="63" t="s">
        <v>2381</v>
      </c>
      <c r="B2191" s="63"/>
      <c r="C2191" s="63"/>
      <c r="D2191" s="64" t="s">
        <v>4</v>
      </c>
      <c r="E2191" s="64"/>
      <c r="F2191" s="64" t="s">
        <v>2297</v>
      </c>
      <c r="G2191" s="64" t="s">
        <v>2298</v>
      </c>
      <c r="H2191" s="64"/>
      <c r="I2191" s="64" t="s">
        <v>2299</v>
      </c>
      <c r="J2191" s="64"/>
      <c r="K2191" s="64" t="s">
        <v>2300</v>
      </c>
    </row>
    <row r="2192" ht="29.1" customHeight="1" spans="1:11">
      <c r="A2192" s="65" t="s">
        <v>2600</v>
      </c>
      <c r="B2192" s="66" t="s">
        <v>2601</v>
      </c>
      <c r="C2192" s="66"/>
      <c r="D2192" s="65" t="s">
        <v>14</v>
      </c>
      <c r="E2192" s="65"/>
      <c r="F2192" s="65" t="s">
        <v>2384</v>
      </c>
      <c r="G2192" s="67">
        <v>0.03</v>
      </c>
      <c r="H2192" s="67"/>
      <c r="I2192" s="70">
        <v>38.95</v>
      </c>
      <c r="J2192" s="70"/>
      <c r="K2192" s="70">
        <f>TRUNC(TRUNC(G2192,8)*I2192,2)</f>
        <v>1.16</v>
      </c>
    </row>
    <row r="2193" ht="29.1" customHeight="1" spans="1:11">
      <c r="A2193" s="65" t="s">
        <v>2602</v>
      </c>
      <c r="B2193" s="66" t="s">
        <v>2603</v>
      </c>
      <c r="C2193" s="66"/>
      <c r="D2193" s="65" t="s">
        <v>14</v>
      </c>
      <c r="E2193" s="65"/>
      <c r="F2193" s="65" t="s">
        <v>2387</v>
      </c>
      <c r="G2193" s="67">
        <v>0.007</v>
      </c>
      <c r="H2193" s="67"/>
      <c r="I2193" s="70">
        <v>40.48</v>
      </c>
      <c r="J2193" s="70"/>
      <c r="K2193" s="70">
        <f>TRUNC(TRUNC(G2193,8)*I2193,2)</f>
        <v>0.28</v>
      </c>
    </row>
    <row r="2194" ht="18" customHeight="1" spans="1:11">
      <c r="A2194" s="2"/>
      <c r="B2194" s="2"/>
      <c r="C2194" s="2"/>
      <c r="D2194" s="2"/>
      <c r="E2194" s="2"/>
      <c r="F2194" s="2"/>
      <c r="G2194" s="68" t="s">
        <v>2388</v>
      </c>
      <c r="H2194" s="68"/>
      <c r="I2194" s="68"/>
      <c r="J2194" s="68"/>
      <c r="K2194" s="71">
        <f>SUM(K2192:K2193)</f>
        <v>1.44</v>
      </c>
    </row>
    <row r="2195" ht="15" customHeight="1" spans="1:11">
      <c r="A2195" s="63" t="s">
        <v>2413</v>
      </c>
      <c r="B2195" s="63"/>
      <c r="C2195" s="63"/>
      <c r="D2195" s="64" t="s">
        <v>4</v>
      </c>
      <c r="E2195" s="64"/>
      <c r="F2195" s="64" t="s">
        <v>2297</v>
      </c>
      <c r="G2195" s="64" t="s">
        <v>2298</v>
      </c>
      <c r="H2195" s="64"/>
      <c r="I2195" s="64" t="s">
        <v>2299</v>
      </c>
      <c r="J2195" s="64"/>
      <c r="K2195" s="64" t="s">
        <v>2300</v>
      </c>
    </row>
    <row r="2196" ht="21" customHeight="1" spans="1:11">
      <c r="A2196" s="65" t="s">
        <v>2604</v>
      </c>
      <c r="B2196" s="66" t="s">
        <v>2605</v>
      </c>
      <c r="C2196" s="66"/>
      <c r="D2196" s="65" t="s">
        <v>14</v>
      </c>
      <c r="E2196" s="65"/>
      <c r="F2196" s="65" t="s">
        <v>146</v>
      </c>
      <c r="G2196" s="67">
        <v>1.31</v>
      </c>
      <c r="H2196" s="67"/>
      <c r="I2196" s="70">
        <v>9.5</v>
      </c>
      <c r="J2196" s="70"/>
      <c r="K2196" s="70">
        <f>TRUNC(TRUNC(G2196,8)*I2196,2)</f>
        <v>12.44</v>
      </c>
    </row>
    <row r="2197" ht="15" customHeight="1" spans="1:11">
      <c r="A2197" s="65" t="s">
        <v>2724</v>
      </c>
      <c r="B2197" s="66" t="s">
        <v>2725</v>
      </c>
      <c r="C2197" s="66"/>
      <c r="D2197" s="65" t="s">
        <v>14</v>
      </c>
      <c r="E2197" s="65"/>
      <c r="F2197" s="65" t="s">
        <v>193</v>
      </c>
      <c r="G2197" s="67">
        <v>0.023</v>
      </c>
      <c r="H2197" s="67"/>
      <c r="I2197" s="70">
        <v>17.76</v>
      </c>
      <c r="J2197" s="70"/>
      <c r="K2197" s="70">
        <f>TRUNC(TRUNC(G2197,8)*I2197,2)</f>
        <v>0.4</v>
      </c>
    </row>
    <row r="2198" ht="15" customHeight="1" spans="1:11">
      <c r="A2198" s="2"/>
      <c r="B2198" s="2"/>
      <c r="C2198" s="2"/>
      <c r="D2198" s="2"/>
      <c r="E2198" s="2"/>
      <c r="F2198" s="2"/>
      <c r="G2198" s="68" t="s">
        <v>2424</v>
      </c>
      <c r="H2198" s="68"/>
      <c r="I2198" s="68"/>
      <c r="J2198" s="68"/>
      <c r="K2198" s="71">
        <f>SUM(K2196:K2197)</f>
        <v>12.84</v>
      </c>
    </row>
    <row r="2199" ht="15" customHeight="1" spans="1:11">
      <c r="A2199" s="63" t="s">
        <v>2389</v>
      </c>
      <c r="B2199" s="63"/>
      <c r="C2199" s="63"/>
      <c r="D2199" s="64" t="s">
        <v>4</v>
      </c>
      <c r="E2199" s="64"/>
      <c r="F2199" s="64" t="s">
        <v>2297</v>
      </c>
      <c r="G2199" s="64" t="s">
        <v>2298</v>
      </c>
      <c r="H2199" s="64"/>
      <c r="I2199" s="64" t="s">
        <v>2299</v>
      </c>
      <c r="J2199" s="64"/>
      <c r="K2199" s="64" t="s">
        <v>2300</v>
      </c>
    </row>
    <row r="2200" ht="21" customHeight="1" spans="1:11">
      <c r="A2200" s="65" t="s">
        <v>2612</v>
      </c>
      <c r="B2200" s="66" t="s">
        <v>2613</v>
      </c>
      <c r="C2200" s="66"/>
      <c r="D2200" s="65" t="s">
        <v>14</v>
      </c>
      <c r="E2200" s="65"/>
      <c r="F2200" s="65" t="s">
        <v>2392</v>
      </c>
      <c r="G2200" s="67">
        <v>0.021</v>
      </c>
      <c r="H2200" s="67"/>
      <c r="I2200" s="70">
        <v>23.87</v>
      </c>
      <c r="J2200" s="70"/>
      <c r="K2200" s="70">
        <f>TRUNC(TRUNC(G2200,8)*I2200,2)</f>
        <v>0.5</v>
      </c>
    </row>
    <row r="2201" ht="21" customHeight="1" spans="1:11">
      <c r="A2201" s="65" t="s">
        <v>2523</v>
      </c>
      <c r="B2201" s="66" t="s">
        <v>2524</v>
      </c>
      <c r="C2201" s="66"/>
      <c r="D2201" s="65" t="s">
        <v>14</v>
      </c>
      <c r="E2201" s="65"/>
      <c r="F2201" s="65" t="s">
        <v>2392</v>
      </c>
      <c r="G2201" s="67">
        <v>0.091</v>
      </c>
      <c r="H2201" s="67"/>
      <c r="I2201" s="70">
        <v>31.88</v>
      </c>
      <c r="J2201" s="70"/>
      <c r="K2201" s="70">
        <f>TRUNC(TRUNC(G2201,8)*I2201,2)</f>
        <v>2.9</v>
      </c>
    </row>
    <row r="2202" ht="18" customHeight="1" spans="1:11">
      <c r="A2202" s="2"/>
      <c r="B2202" s="2"/>
      <c r="C2202" s="2"/>
      <c r="D2202" s="2"/>
      <c r="E2202" s="2"/>
      <c r="F2202" s="2"/>
      <c r="G2202" s="68" t="s">
        <v>2393</v>
      </c>
      <c r="H2202" s="68"/>
      <c r="I2202" s="68"/>
      <c r="J2202" s="68"/>
      <c r="K2202" s="71">
        <f>SUM(K2200:K2201)</f>
        <v>3.4</v>
      </c>
    </row>
    <row r="2203" ht="15" customHeight="1" spans="1:11">
      <c r="A2203" s="2"/>
      <c r="B2203" s="2"/>
      <c r="C2203" s="2"/>
      <c r="D2203" s="2"/>
      <c r="E2203" s="2"/>
      <c r="F2203" s="2"/>
      <c r="G2203" s="69" t="s">
        <v>2318</v>
      </c>
      <c r="H2203" s="69"/>
      <c r="I2203" s="69"/>
      <c r="J2203" s="69"/>
      <c r="K2203" s="72">
        <f>SUM(K2194,K2198,K2202)</f>
        <v>17.68</v>
      </c>
    </row>
    <row r="2204" ht="9.95" customHeight="1" spans="1:11">
      <c r="A2204" s="2"/>
      <c r="B2204" s="2"/>
      <c r="C2204" s="2"/>
      <c r="D2204" s="2"/>
      <c r="E2204" s="2"/>
      <c r="F2204" s="2"/>
      <c r="G2204" s="61"/>
      <c r="H2204" s="61"/>
      <c r="I2204" s="61"/>
      <c r="J2204" s="61"/>
      <c r="K2204" s="61"/>
    </row>
    <row r="2205" ht="20.1" customHeight="1" spans="1:11">
      <c r="A2205" s="62" t="s">
        <v>5318</v>
      </c>
      <c r="B2205" s="62"/>
      <c r="C2205" s="62"/>
      <c r="D2205" s="62"/>
      <c r="E2205" s="62"/>
      <c r="F2205" s="62"/>
      <c r="G2205" s="62"/>
      <c r="H2205" s="62"/>
      <c r="I2205" s="62"/>
      <c r="J2205" s="62"/>
      <c r="K2205" s="62"/>
    </row>
    <row r="2206" ht="15" customHeight="1" spans="1:11">
      <c r="A2206" s="63" t="s">
        <v>2381</v>
      </c>
      <c r="B2206" s="63"/>
      <c r="C2206" s="63"/>
      <c r="D2206" s="64" t="s">
        <v>4</v>
      </c>
      <c r="E2206" s="64"/>
      <c r="F2206" s="64" t="s">
        <v>2297</v>
      </c>
      <c r="G2206" s="64" t="s">
        <v>2298</v>
      </c>
      <c r="H2206" s="64"/>
      <c r="I2206" s="64" t="s">
        <v>2299</v>
      </c>
      <c r="J2206" s="64"/>
      <c r="K2206" s="64" t="s">
        <v>2300</v>
      </c>
    </row>
    <row r="2207" ht="29.1" customHeight="1" spans="1:11">
      <c r="A2207" s="65" t="s">
        <v>2600</v>
      </c>
      <c r="B2207" s="66" t="s">
        <v>2601</v>
      </c>
      <c r="C2207" s="66"/>
      <c r="D2207" s="65" t="s">
        <v>14</v>
      </c>
      <c r="E2207" s="65"/>
      <c r="F2207" s="65" t="s">
        <v>2384</v>
      </c>
      <c r="G2207" s="67">
        <v>0.099</v>
      </c>
      <c r="H2207" s="67"/>
      <c r="I2207" s="70">
        <v>38.95</v>
      </c>
      <c r="J2207" s="70"/>
      <c r="K2207" s="70">
        <f>TRUNC(TRUNC(G2207,8)*I2207,2)</f>
        <v>3.85</v>
      </c>
    </row>
    <row r="2208" ht="29.1" customHeight="1" spans="1:11">
      <c r="A2208" s="65" t="s">
        <v>2602</v>
      </c>
      <c r="B2208" s="66" t="s">
        <v>2603</v>
      </c>
      <c r="C2208" s="66"/>
      <c r="D2208" s="65" t="s">
        <v>14</v>
      </c>
      <c r="E2208" s="65"/>
      <c r="F2208" s="65" t="s">
        <v>2387</v>
      </c>
      <c r="G2208" s="67">
        <v>0.057</v>
      </c>
      <c r="H2208" s="67"/>
      <c r="I2208" s="70">
        <v>40.48</v>
      </c>
      <c r="J2208" s="70"/>
      <c r="K2208" s="70">
        <f>TRUNC(TRUNC(G2208,8)*I2208,2)</f>
        <v>2.3</v>
      </c>
    </row>
    <row r="2209" ht="18" customHeight="1" spans="1:11">
      <c r="A2209" s="2"/>
      <c r="B2209" s="2"/>
      <c r="C2209" s="2"/>
      <c r="D2209" s="2"/>
      <c r="E2209" s="2"/>
      <c r="F2209" s="2"/>
      <c r="G2209" s="68" t="s">
        <v>2388</v>
      </c>
      <c r="H2209" s="68"/>
      <c r="I2209" s="68"/>
      <c r="J2209" s="68"/>
      <c r="K2209" s="71">
        <f>SUM(K2207:K2208)</f>
        <v>6.15</v>
      </c>
    </row>
    <row r="2210" ht="15" customHeight="1" spans="1:11">
      <c r="A2210" s="63" t="s">
        <v>2413</v>
      </c>
      <c r="B2210" s="63"/>
      <c r="C2210" s="63"/>
      <c r="D2210" s="64" t="s">
        <v>4</v>
      </c>
      <c r="E2210" s="64"/>
      <c r="F2210" s="64" t="s">
        <v>2297</v>
      </c>
      <c r="G2210" s="64" t="s">
        <v>2298</v>
      </c>
      <c r="H2210" s="64"/>
      <c r="I2210" s="64" t="s">
        <v>2299</v>
      </c>
      <c r="J2210" s="64"/>
      <c r="K2210" s="64" t="s">
        <v>2300</v>
      </c>
    </row>
    <row r="2211" ht="29.1" customHeight="1" spans="1:11">
      <c r="A2211" s="65" t="s">
        <v>5319</v>
      </c>
      <c r="B2211" s="66" t="s">
        <v>5320</v>
      </c>
      <c r="C2211" s="66"/>
      <c r="D2211" s="65" t="s">
        <v>14</v>
      </c>
      <c r="E2211" s="65"/>
      <c r="F2211" s="65" t="s">
        <v>41</v>
      </c>
      <c r="G2211" s="67">
        <v>1.198</v>
      </c>
      <c r="H2211" s="67"/>
      <c r="I2211" s="70">
        <v>38.33</v>
      </c>
      <c r="J2211" s="70"/>
      <c r="K2211" s="70">
        <f>TRUNC(TRUNC(G2211,8)*I2211,2)</f>
        <v>45.91</v>
      </c>
    </row>
    <row r="2212" ht="21" customHeight="1" spans="1:11">
      <c r="A2212" s="65" t="s">
        <v>2604</v>
      </c>
      <c r="B2212" s="66" t="s">
        <v>2605</v>
      </c>
      <c r="C2212" s="66"/>
      <c r="D2212" s="65" t="s">
        <v>14</v>
      </c>
      <c r="E2212" s="65"/>
      <c r="F2212" s="65" t="s">
        <v>146</v>
      </c>
      <c r="G2212" s="67">
        <v>6.704</v>
      </c>
      <c r="H2212" s="67"/>
      <c r="I2212" s="70">
        <v>9.5</v>
      </c>
      <c r="J2212" s="70"/>
      <c r="K2212" s="70">
        <f>TRUNC(TRUNC(G2212,8)*I2212,2)</f>
        <v>63.68</v>
      </c>
    </row>
    <row r="2213" ht="15" customHeight="1" spans="1:11">
      <c r="A2213" s="65" t="s">
        <v>5321</v>
      </c>
      <c r="B2213" s="66" t="s">
        <v>5322</v>
      </c>
      <c r="C2213" s="66"/>
      <c r="D2213" s="65" t="s">
        <v>14</v>
      </c>
      <c r="E2213" s="65"/>
      <c r="F2213" s="65" t="s">
        <v>193</v>
      </c>
      <c r="G2213" s="67">
        <v>0.031</v>
      </c>
      <c r="H2213" s="67"/>
      <c r="I2213" s="70">
        <v>19.66</v>
      </c>
      <c r="J2213" s="70"/>
      <c r="K2213" s="70">
        <f>TRUNC(TRUNC(G2213,8)*I2213,2)</f>
        <v>0.6</v>
      </c>
    </row>
    <row r="2214" ht="15" customHeight="1" spans="1:11">
      <c r="A2214" s="65" t="s">
        <v>2747</v>
      </c>
      <c r="B2214" s="66" t="s">
        <v>2748</v>
      </c>
      <c r="C2214" s="66"/>
      <c r="D2214" s="65" t="s">
        <v>14</v>
      </c>
      <c r="E2214" s="65"/>
      <c r="F2214" s="65" t="s">
        <v>193</v>
      </c>
      <c r="G2214" s="67">
        <v>0.071</v>
      </c>
      <c r="H2214" s="67"/>
      <c r="I2214" s="70">
        <v>18.1</v>
      </c>
      <c r="J2214" s="70"/>
      <c r="K2214" s="70">
        <f>TRUNC(TRUNC(G2214,8)*I2214,2)</f>
        <v>1.28</v>
      </c>
    </row>
    <row r="2215" ht="21" customHeight="1" spans="1:11">
      <c r="A2215" s="65" t="s">
        <v>2751</v>
      </c>
      <c r="B2215" s="66" t="s">
        <v>2752</v>
      </c>
      <c r="C2215" s="66"/>
      <c r="D2215" s="65" t="s">
        <v>14</v>
      </c>
      <c r="E2215" s="65"/>
      <c r="F2215" s="65" t="s">
        <v>146</v>
      </c>
      <c r="G2215" s="67">
        <v>0.925</v>
      </c>
      <c r="H2215" s="67"/>
      <c r="I2215" s="70">
        <v>3.32</v>
      </c>
      <c r="J2215" s="70"/>
      <c r="K2215" s="70">
        <f>TRUNC(TRUNC(G2215,8)*I2215,2)</f>
        <v>3.07</v>
      </c>
    </row>
    <row r="2216" ht="15" customHeight="1" spans="1:11">
      <c r="A2216" s="2"/>
      <c r="B2216" s="2"/>
      <c r="C2216" s="2"/>
      <c r="D2216" s="2"/>
      <c r="E2216" s="2"/>
      <c r="F2216" s="2"/>
      <c r="G2216" s="68" t="s">
        <v>2424</v>
      </c>
      <c r="H2216" s="68"/>
      <c r="I2216" s="68"/>
      <c r="J2216" s="68"/>
      <c r="K2216" s="71">
        <f>SUM(K2211:K2215)</f>
        <v>114.54</v>
      </c>
    </row>
    <row r="2217" ht="15" customHeight="1" spans="1:11">
      <c r="A2217" s="63" t="s">
        <v>2389</v>
      </c>
      <c r="B2217" s="63"/>
      <c r="C2217" s="63"/>
      <c r="D2217" s="64" t="s">
        <v>4</v>
      </c>
      <c r="E2217" s="64"/>
      <c r="F2217" s="64" t="s">
        <v>2297</v>
      </c>
      <c r="G2217" s="64" t="s">
        <v>2298</v>
      </c>
      <c r="H2217" s="64"/>
      <c r="I2217" s="64" t="s">
        <v>2299</v>
      </c>
      <c r="J2217" s="64"/>
      <c r="K2217" s="64" t="s">
        <v>2300</v>
      </c>
    </row>
    <row r="2218" ht="21" customHeight="1" spans="1:11">
      <c r="A2218" s="65" t="s">
        <v>2612</v>
      </c>
      <c r="B2218" s="66" t="s">
        <v>2613</v>
      </c>
      <c r="C2218" s="66"/>
      <c r="D2218" s="65" t="s">
        <v>14</v>
      </c>
      <c r="E2218" s="65"/>
      <c r="F2218" s="65" t="s">
        <v>2392</v>
      </c>
      <c r="G2218" s="67">
        <v>0.156</v>
      </c>
      <c r="H2218" s="67"/>
      <c r="I2218" s="70">
        <v>23.87</v>
      </c>
      <c r="J2218" s="70"/>
      <c r="K2218" s="70">
        <f>TRUNC(TRUNC(G2218,8)*I2218,2)</f>
        <v>3.72</v>
      </c>
    </row>
    <row r="2219" ht="21" customHeight="1" spans="1:11">
      <c r="A2219" s="65" t="s">
        <v>2523</v>
      </c>
      <c r="B2219" s="66" t="s">
        <v>2524</v>
      </c>
      <c r="C2219" s="66"/>
      <c r="D2219" s="65" t="s">
        <v>14</v>
      </c>
      <c r="E2219" s="65"/>
      <c r="F2219" s="65" t="s">
        <v>2392</v>
      </c>
      <c r="G2219" s="67">
        <v>0.78</v>
      </c>
      <c r="H2219" s="67"/>
      <c r="I2219" s="70">
        <v>31.88</v>
      </c>
      <c r="J2219" s="70"/>
      <c r="K2219" s="70">
        <f>TRUNC(TRUNC(G2219,8)*I2219,2)</f>
        <v>24.86</v>
      </c>
    </row>
    <row r="2220" ht="18" customHeight="1" spans="1:11">
      <c r="A2220" s="2"/>
      <c r="B2220" s="2"/>
      <c r="C2220" s="2"/>
      <c r="D2220" s="2"/>
      <c r="E2220" s="2"/>
      <c r="F2220" s="2"/>
      <c r="G2220" s="68" t="s">
        <v>2393</v>
      </c>
      <c r="H2220" s="68"/>
      <c r="I2220" s="68"/>
      <c r="J2220" s="68"/>
      <c r="K2220" s="71">
        <f>SUM(K2218:K2219)</f>
        <v>28.58</v>
      </c>
    </row>
    <row r="2221" ht="15" customHeight="1" spans="1:11">
      <c r="A2221" s="2"/>
      <c r="B2221" s="2"/>
      <c r="C2221" s="2"/>
      <c r="D2221" s="2"/>
      <c r="E2221" s="2"/>
      <c r="F2221" s="2"/>
      <c r="G2221" s="69" t="s">
        <v>2318</v>
      </c>
      <c r="H2221" s="69"/>
      <c r="I2221" s="69"/>
      <c r="J2221" s="69"/>
      <c r="K2221" s="72">
        <f>SUM(K2209,K2216,K2220)</f>
        <v>149.27</v>
      </c>
    </row>
    <row r="2222" ht="9.95" customHeight="1" spans="1:11">
      <c r="A2222" s="2"/>
      <c r="B2222" s="2"/>
      <c r="C2222" s="2"/>
      <c r="D2222" s="2"/>
      <c r="E2222" s="2"/>
      <c r="F2222" s="2"/>
      <c r="G2222" s="61"/>
      <c r="H2222" s="61"/>
      <c r="I2222" s="61"/>
      <c r="J2222" s="61"/>
      <c r="K2222" s="61"/>
    </row>
    <row r="2223" ht="20.1" customHeight="1" spans="1:11">
      <c r="A2223" s="62" t="s">
        <v>5323</v>
      </c>
      <c r="B2223" s="62"/>
      <c r="C2223" s="62"/>
      <c r="D2223" s="62"/>
      <c r="E2223" s="62"/>
      <c r="F2223" s="62"/>
      <c r="G2223" s="62"/>
      <c r="H2223" s="62"/>
      <c r="I2223" s="62"/>
      <c r="J2223" s="62"/>
      <c r="K2223" s="62"/>
    </row>
    <row r="2224" ht="15" customHeight="1" spans="1:11">
      <c r="A2224" s="63" t="s">
        <v>2381</v>
      </c>
      <c r="B2224" s="63"/>
      <c r="C2224" s="63"/>
      <c r="D2224" s="64" t="s">
        <v>4</v>
      </c>
      <c r="E2224" s="64"/>
      <c r="F2224" s="64" t="s">
        <v>2297</v>
      </c>
      <c r="G2224" s="64" t="s">
        <v>2298</v>
      </c>
      <c r="H2224" s="64"/>
      <c r="I2224" s="64" t="s">
        <v>2299</v>
      </c>
      <c r="J2224" s="64"/>
      <c r="K2224" s="64" t="s">
        <v>2300</v>
      </c>
    </row>
    <row r="2225" ht="29.1" customHeight="1" spans="1:11">
      <c r="A2225" s="65" t="s">
        <v>2600</v>
      </c>
      <c r="B2225" s="66" t="s">
        <v>2601</v>
      </c>
      <c r="C2225" s="66"/>
      <c r="D2225" s="65" t="s">
        <v>14</v>
      </c>
      <c r="E2225" s="65"/>
      <c r="F2225" s="65" t="s">
        <v>2384</v>
      </c>
      <c r="G2225" s="67">
        <v>0.022</v>
      </c>
      <c r="H2225" s="67"/>
      <c r="I2225" s="70">
        <v>38.95</v>
      </c>
      <c r="J2225" s="70"/>
      <c r="K2225" s="70">
        <f>TRUNC(TRUNC(G2225,8)*I2225,2)</f>
        <v>0.85</v>
      </c>
    </row>
    <row r="2226" ht="29.1" customHeight="1" spans="1:11">
      <c r="A2226" s="65" t="s">
        <v>2602</v>
      </c>
      <c r="B2226" s="66" t="s">
        <v>2603</v>
      </c>
      <c r="C2226" s="66"/>
      <c r="D2226" s="65" t="s">
        <v>14</v>
      </c>
      <c r="E2226" s="65"/>
      <c r="F2226" s="65" t="s">
        <v>2387</v>
      </c>
      <c r="G2226" s="67">
        <v>0.005</v>
      </c>
      <c r="H2226" s="67"/>
      <c r="I2226" s="70">
        <v>40.48</v>
      </c>
      <c r="J2226" s="70"/>
      <c r="K2226" s="70">
        <f>TRUNC(TRUNC(G2226,8)*I2226,2)</f>
        <v>0.2</v>
      </c>
    </row>
    <row r="2227" ht="18" customHeight="1" spans="1:11">
      <c r="A2227" s="2"/>
      <c r="B2227" s="2"/>
      <c r="C2227" s="2"/>
      <c r="D2227" s="2"/>
      <c r="E2227" s="2"/>
      <c r="F2227" s="2"/>
      <c r="G2227" s="68" t="s">
        <v>2388</v>
      </c>
      <c r="H2227" s="68"/>
      <c r="I2227" s="68"/>
      <c r="J2227" s="68"/>
      <c r="K2227" s="71">
        <f>SUM(K2225:K2226)</f>
        <v>1.05</v>
      </c>
    </row>
    <row r="2228" ht="15" customHeight="1" spans="1:11">
      <c r="A2228" s="63" t="s">
        <v>2413</v>
      </c>
      <c r="B2228" s="63"/>
      <c r="C2228" s="63"/>
      <c r="D2228" s="64" t="s">
        <v>4</v>
      </c>
      <c r="E2228" s="64"/>
      <c r="F2228" s="64" t="s">
        <v>2297</v>
      </c>
      <c r="G2228" s="64" t="s">
        <v>2298</v>
      </c>
      <c r="H2228" s="64"/>
      <c r="I2228" s="64" t="s">
        <v>2299</v>
      </c>
      <c r="J2228" s="64"/>
      <c r="K2228" s="64" t="s">
        <v>2300</v>
      </c>
    </row>
    <row r="2229" ht="29.1" customHeight="1" spans="1:11">
      <c r="A2229" s="65" t="s">
        <v>5319</v>
      </c>
      <c r="B2229" s="66" t="s">
        <v>5320</v>
      </c>
      <c r="C2229" s="66"/>
      <c r="D2229" s="65" t="s">
        <v>14</v>
      </c>
      <c r="E2229" s="65"/>
      <c r="F2229" s="65" t="s">
        <v>41</v>
      </c>
      <c r="G2229" s="67">
        <v>1.05</v>
      </c>
      <c r="H2229" s="67"/>
      <c r="I2229" s="70">
        <v>38.33</v>
      </c>
      <c r="J2229" s="70"/>
      <c r="K2229" s="70">
        <f>TRUNC(TRUNC(G2229,8)*I2229,2)</f>
        <v>40.24</v>
      </c>
    </row>
    <row r="2230" ht="15" customHeight="1" spans="1:11">
      <c r="A2230" s="2"/>
      <c r="B2230" s="2"/>
      <c r="C2230" s="2"/>
      <c r="D2230" s="2"/>
      <c r="E2230" s="2"/>
      <c r="F2230" s="2"/>
      <c r="G2230" s="68" t="s">
        <v>2424</v>
      </c>
      <c r="H2230" s="68"/>
      <c r="I2230" s="68"/>
      <c r="J2230" s="68"/>
      <c r="K2230" s="71">
        <f>SUM(K2229:K2229)</f>
        <v>40.24</v>
      </c>
    </row>
    <row r="2231" ht="15" customHeight="1" spans="1:11">
      <c r="A2231" s="63" t="s">
        <v>2389</v>
      </c>
      <c r="B2231" s="63"/>
      <c r="C2231" s="63"/>
      <c r="D2231" s="64" t="s">
        <v>4</v>
      </c>
      <c r="E2231" s="64"/>
      <c r="F2231" s="64" t="s">
        <v>2297</v>
      </c>
      <c r="G2231" s="64" t="s">
        <v>2298</v>
      </c>
      <c r="H2231" s="64"/>
      <c r="I2231" s="64" t="s">
        <v>2299</v>
      </c>
      <c r="J2231" s="64"/>
      <c r="K2231" s="64" t="s">
        <v>2300</v>
      </c>
    </row>
    <row r="2232" ht="21" customHeight="1" spans="1:11">
      <c r="A2232" s="65" t="s">
        <v>2612</v>
      </c>
      <c r="B2232" s="66" t="s">
        <v>2613</v>
      </c>
      <c r="C2232" s="66"/>
      <c r="D2232" s="65" t="s">
        <v>14</v>
      </c>
      <c r="E2232" s="65"/>
      <c r="F2232" s="65" t="s">
        <v>2392</v>
      </c>
      <c r="G2232" s="67">
        <v>0.005</v>
      </c>
      <c r="H2232" s="67"/>
      <c r="I2232" s="70">
        <v>23.87</v>
      </c>
      <c r="J2232" s="70"/>
      <c r="K2232" s="70">
        <f>TRUNC(TRUNC(G2232,8)*I2232,2)</f>
        <v>0.11</v>
      </c>
    </row>
    <row r="2233" ht="21" customHeight="1" spans="1:11">
      <c r="A2233" s="65" t="s">
        <v>2523</v>
      </c>
      <c r="B2233" s="66" t="s">
        <v>2524</v>
      </c>
      <c r="C2233" s="66"/>
      <c r="D2233" s="65" t="s">
        <v>14</v>
      </c>
      <c r="E2233" s="65"/>
      <c r="F2233" s="65" t="s">
        <v>2392</v>
      </c>
      <c r="G2233" s="67">
        <v>0.005</v>
      </c>
      <c r="H2233" s="67"/>
      <c r="I2233" s="70">
        <v>31.88</v>
      </c>
      <c r="J2233" s="70"/>
      <c r="K2233" s="70">
        <f>TRUNC(TRUNC(G2233,8)*I2233,2)</f>
        <v>0.15</v>
      </c>
    </row>
    <row r="2234" ht="18" customHeight="1" spans="1:11">
      <c r="A2234" s="2"/>
      <c r="B2234" s="2"/>
      <c r="C2234" s="2"/>
      <c r="D2234" s="2"/>
      <c r="E2234" s="2"/>
      <c r="F2234" s="2"/>
      <c r="G2234" s="68" t="s">
        <v>2393</v>
      </c>
      <c r="H2234" s="68"/>
      <c r="I2234" s="68"/>
      <c r="J2234" s="68"/>
      <c r="K2234" s="71">
        <f>SUM(K2232:K2233)</f>
        <v>0.26</v>
      </c>
    </row>
    <row r="2235" ht="15" customHeight="1" spans="1:11">
      <c r="A2235" s="2"/>
      <c r="B2235" s="2"/>
      <c r="C2235" s="2"/>
      <c r="D2235" s="2"/>
      <c r="E2235" s="2"/>
      <c r="F2235" s="2"/>
      <c r="G2235" s="69" t="s">
        <v>2318</v>
      </c>
      <c r="H2235" s="69"/>
      <c r="I2235" s="69"/>
      <c r="J2235" s="69"/>
      <c r="K2235" s="72">
        <f>SUM(K2227,K2230,K2234)</f>
        <v>41.55</v>
      </c>
    </row>
    <row r="2236" ht="9.95" customHeight="1" spans="1:11">
      <c r="A2236" s="2"/>
      <c r="B2236" s="2"/>
      <c r="C2236" s="2"/>
      <c r="D2236" s="2"/>
      <c r="E2236" s="2"/>
      <c r="F2236" s="2"/>
      <c r="G2236" s="61"/>
      <c r="H2236" s="61"/>
      <c r="I2236" s="61"/>
      <c r="J2236" s="61"/>
      <c r="K2236" s="61"/>
    </row>
    <row r="2237" ht="20.1" customHeight="1" spans="1:11">
      <c r="A2237" s="62" t="s">
        <v>5324</v>
      </c>
      <c r="B2237" s="62"/>
      <c r="C2237" s="62"/>
      <c r="D2237" s="62"/>
      <c r="E2237" s="62"/>
      <c r="F2237" s="62"/>
      <c r="G2237" s="62"/>
      <c r="H2237" s="62"/>
      <c r="I2237" s="62"/>
      <c r="J2237" s="62"/>
      <c r="K2237" s="62"/>
    </row>
    <row r="2238" ht="15" customHeight="1" spans="1:11">
      <c r="A2238" s="63" t="s">
        <v>2381</v>
      </c>
      <c r="B2238" s="63"/>
      <c r="C2238" s="63"/>
      <c r="D2238" s="64" t="s">
        <v>4</v>
      </c>
      <c r="E2238" s="64"/>
      <c r="F2238" s="64" t="s">
        <v>2297</v>
      </c>
      <c r="G2238" s="64" t="s">
        <v>2298</v>
      </c>
      <c r="H2238" s="64"/>
      <c r="I2238" s="64" t="s">
        <v>2299</v>
      </c>
      <c r="J2238" s="64"/>
      <c r="K2238" s="64" t="s">
        <v>2300</v>
      </c>
    </row>
    <row r="2239" ht="29.1" customHeight="1" spans="1:11">
      <c r="A2239" s="65" t="s">
        <v>2600</v>
      </c>
      <c r="B2239" s="66" t="s">
        <v>2601</v>
      </c>
      <c r="C2239" s="66"/>
      <c r="D2239" s="65" t="s">
        <v>14</v>
      </c>
      <c r="E2239" s="65"/>
      <c r="F2239" s="65" t="s">
        <v>2384</v>
      </c>
      <c r="G2239" s="67">
        <v>0.255</v>
      </c>
      <c r="H2239" s="67"/>
      <c r="I2239" s="70">
        <v>38.95</v>
      </c>
      <c r="J2239" s="70"/>
      <c r="K2239" s="70">
        <f>TRUNC(TRUNC(G2239,8)*I2239,2)</f>
        <v>9.93</v>
      </c>
    </row>
    <row r="2240" ht="29.1" customHeight="1" spans="1:11">
      <c r="A2240" s="65" t="s">
        <v>2602</v>
      </c>
      <c r="B2240" s="66" t="s">
        <v>2603</v>
      </c>
      <c r="C2240" s="66"/>
      <c r="D2240" s="65" t="s">
        <v>14</v>
      </c>
      <c r="E2240" s="65"/>
      <c r="F2240" s="65" t="s">
        <v>2387</v>
      </c>
      <c r="G2240" s="67">
        <v>0.063</v>
      </c>
      <c r="H2240" s="67"/>
      <c r="I2240" s="70">
        <v>40.48</v>
      </c>
      <c r="J2240" s="70"/>
      <c r="K2240" s="70">
        <f>TRUNC(TRUNC(G2240,8)*I2240,2)</f>
        <v>2.55</v>
      </c>
    </row>
    <row r="2241" ht="18" customHeight="1" spans="1:11">
      <c r="A2241" s="2"/>
      <c r="B2241" s="2"/>
      <c r="C2241" s="2"/>
      <c r="D2241" s="2"/>
      <c r="E2241" s="2"/>
      <c r="F2241" s="2"/>
      <c r="G2241" s="68" t="s">
        <v>2388</v>
      </c>
      <c r="H2241" s="68"/>
      <c r="I2241" s="68"/>
      <c r="J2241" s="68"/>
      <c r="K2241" s="71">
        <f>SUM(K2239:K2240)</f>
        <v>12.48</v>
      </c>
    </row>
    <row r="2242" ht="15" customHeight="1" spans="1:11">
      <c r="A2242" s="63" t="s">
        <v>2413</v>
      </c>
      <c r="B2242" s="63"/>
      <c r="C2242" s="63"/>
      <c r="D2242" s="64" t="s">
        <v>4</v>
      </c>
      <c r="E2242" s="64"/>
      <c r="F2242" s="64" t="s">
        <v>2297</v>
      </c>
      <c r="G2242" s="64" t="s">
        <v>2298</v>
      </c>
      <c r="H2242" s="64"/>
      <c r="I2242" s="64" t="s">
        <v>2299</v>
      </c>
      <c r="J2242" s="64"/>
      <c r="K2242" s="64" t="s">
        <v>2300</v>
      </c>
    </row>
    <row r="2243" ht="29.1" customHeight="1" spans="1:11">
      <c r="A2243" s="65" t="s">
        <v>5319</v>
      </c>
      <c r="B2243" s="66" t="s">
        <v>5320</v>
      </c>
      <c r="C2243" s="66"/>
      <c r="D2243" s="65" t="s">
        <v>14</v>
      </c>
      <c r="E2243" s="65"/>
      <c r="F2243" s="65" t="s">
        <v>41</v>
      </c>
      <c r="G2243" s="67">
        <v>1.336</v>
      </c>
      <c r="H2243" s="67"/>
      <c r="I2243" s="70">
        <v>38.33</v>
      </c>
      <c r="J2243" s="70"/>
      <c r="K2243" s="70">
        <f>TRUNC(TRUNC(G2243,8)*I2243,2)</f>
        <v>51.2</v>
      </c>
    </row>
    <row r="2244" ht="21" customHeight="1" spans="1:11">
      <c r="A2244" s="65" t="s">
        <v>2604</v>
      </c>
      <c r="B2244" s="66" t="s">
        <v>2605</v>
      </c>
      <c r="C2244" s="66"/>
      <c r="D2244" s="65" t="s">
        <v>14</v>
      </c>
      <c r="E2244" s="65"/>
      <c r="F2244" s="65" t="s">
        <v>146</v>
      </c>
      <c r="G2244" s="67">
        <v>2.308</v>
      </c>
      <c r="H2244" s="67"/>
      <c r="I2244" s="70">
        <v>9.5</v>
      </c>
      <c r="J2244" s="70"/>
      <c r="K2244" s="70">
        <f>TRUNC(TRUNC(G2244,8)*I2244,2)</f>
        <v>21.92</v>
      </c>
    </row>
    <row r="2245" ht="15" customHeight="1" spans="1:11">
      <c r="A2245" s="65" t="s">
        <v>2724</v>
      </c>
      <c r="B2245" s="66" t="s">
        <v>2725</v>
      </c>
      <c r="C2245" s="66"/>
      <c r="D2245" s="65" t="s">
        <v>14</v>
      </c>
      <c r="E2245" s="65"/>
      <c r="F2245" s="65" t="s">
        <v>193</v>
      </c>
      <c r="G2245" s="67">
        <v>0.208</v>
      </c>
      <c r="H2245" s="67"/>
      <c r="I2245" s="70">
        <v>17.76</v>
      </c>
      <c r="J2245" s="70"/>
      <c r="K2245" s="70">
        <f>TRUNC(TRUNC(G2245,8)*I2245,2)</f>
        <v>3.69</v>
      </c>
    </row>
    <row r="2246" ht="21" customHeight="1" spans="1:11">
      <c r="A2246" s="65" t="s">
        <v>2751</v>
      </c>
      <c r="B2246" s="66" t="s">
        <v>2752</v>
      </c>
      <c r="C2246" s="66"/>
      <c r="D2246" s="65" t="s">
        <v>14</v>
      </c>
      <c r="E2246" s="65"/>
      <c r="F2246" s="65" t="s">
        <v>146</v>
      </c>
      <c r="G2246" s="67">
        <v>9.237</v>
      </c>
      <c r="H2246" s="67"/>
      <c r="I2246" s="70">
        <v>3.32</v>
      </c>
      <c r="J2246" s="70"/>
      <c r="K2246" s="70">
        <f>TRUNC(TRUNC(G2246,8)*I2246,2)</f>
        <v>30.66</v>
      </c>
    </row>
    <row r="2247" ht="15" customHeight="1" spans="1:11">
      <c r="A2247" s="2"/>
      <c r="B2247" s="2"/>
      <c r="C2247" s="2"/>
      <c r="D2247" s="2"/>
      <c r="E2247" s="2"/>
      <c r="F2247" s="2"/>
      <c r="G2247" s="68" t="s">
        <v>2424</v>
      </c>
      <c r="H2247" s="68"/>
      <c r="I2247" s="68"/>
      <c r="J2247" s="68"/>
      <c r="K2247" s="71">
        <f>SUM(K2243:K2246)</f>
        <v>107.47</v>
      </c>
    </row>
    <row r="2248" ht="15" customHeight="1" spans="1:11">
      <c r="A2248" s="63" t="s">
        <v>2389</v>
      </c>
      <c r="B2248" s="63"/>
      <c r="C2248" s="63"/>
      <c r="D2248" s="64" t="s">
        <v>4</v>
      </c>
      <c r="E2248" s="64"/>
      <c r="F2248" s="64" t="s">
        <v>2297</v>
      </c>
      <c r="G2248" s="64" t="s">
        <v>2298</v>
      </c>
      <c r="H2248" s="64"/>
      <c r="I2248" s="64" t="s">
        <v>2299</v>
      </c>
      <c r="J2248" s="64"/>
      <c r="K2248" s="64" t="s">
        <v>2300</v>
      </c>
    </row>
    <row r="2249" ht="21" customHeight="1" spans="1:11">
      <c r="A2249" s="65" t="s">
        <v>2612</v>
      </c>
      <c r="B2249" s="66" t="s">
        <v>2613</v>
      </c>
      <c r="C2249" s="66"/>
      <c r="D2249" s="65" t="s">
        <v>14</v>
      </c>
      <c r="E2249" s="65"/>
      <c r="F2249" s="65" t="s">
        <v>2392</v>
      </c>
      <c r="G2249" s="67">
        <v>0.25</v>
      </c>
      <c r="H2249" s="67"/>
      <c r="I2249" s="70">
        <v>23.87</v>
      </c>
      <c r="J2249" s="70"/>
      <c r="K2249" s="70">
        <f>TRUNC(TRUNC(G2249,8)*I2249,2)</f>
        <v>5.96</v>
      </c>
    </row>
    <row r="2250" ht="21" customHeight="1" spans="1:11">
      <c r="A2250" s="65" t="s">
        <v>2523</v>
      </c>
      <c r="B2250" s="66" t="s">
        <v>2524</v>
      </c>
      <c r="C2250" s="66"/>
      <c r="D2250" s="65" t="s">
        <v>14</v>
      </c>
      <c r="E2250" s="65"/>
      <c r="F2250" s="65" t="s">
        <v>2392</v>
      </c>
      <c r="G2250" s="67">
        <v>1.18</v>
      </c>
      <c r="H2250" s="67"/>
      <c r="I2250" s="70">
        <v>31.88</v>
      </c>
      <c r="J2250" s="70"/>
      <c r="K2250" s="70">
        <f>TRUNC(TRUNC(G2250,8)*I2250,2)</f>
        <v>37.61</v>
      </c>
    </row>
    <row r="2251" ht="18" customHeight="1" spans="1:11">
      <c r="A2251" s="2"/>
      <c r="B2251" s="2"/>
      <c r="C2251" s="2"/>
      <c r="D2251" s="2"/>
      <c r="E2251" s="2"/>
      <c r="F2251" s="2"/>
      <c r="G2251" s="68" t="s">
        <v>2393</v>
      </c>
      <c r="H2251" s="68"/>
      <c r="I2251" s="68"/>
      <c r="J2251" s="68"/>
      <c r="K2251" s="71">
        <f>SUM(K2249:K2250)</f>
        <v>43.57</v>
      </c>
    </row>
    <row r="2252" ht="15" customHeight="1" spans="1:11">
      <c r="A2252" s="2"/>
      <c r="B2252" s="2"/>
      <c r="C2252" s="2"/>
      <c r="D2252" s="2"/>
      <c r="E2252" s="2"/>
      <c r="F2252" s="2"/>
      <c r="G2252" s="69" t="s">
        <v>2318</v>
      </c>
      <c r="H2252" s="69"/>
      <c r="I2252" s="69"/>
      <c r="J2252" s="69"/>
      <c r="K2252" s="72">
        <f>SUM(K2241,K2247,K2251)</f>
        <v>163.52</v>
      </c>
    </row>
    <row r="2253" ht="9.95" customHeight="1" spans="1:11">
      <c r="A2253" s="2"/>
      <c r="B2253" s="2"/>
      <c r="C2253" s="2"/>
      <c r="D2253" s="2"/>
      <c r="E2253" s="2"/>
      <c r="F2253" s="2"/>
      <c r="G2253" s="61"/>
      <c r="H2253" s="61"/>
      <c r="I2253" s="61"/>
      <c r="J2253" s="61"/>
      <c r="K2253" s="61"/>
    </row>
    <row r="2254" ht="20.1" customHeight="1" spans="1:11">
      <c r="A2254" s="62" t="s">
        <v>5325</v>
      </c>
      <c r="B2254" s="62"/>
      <c r="C2254" s="62"/>
      <c r="D2254" s="62"/>
      <c r="E2254" s="62"/>
      <c r="F2254" s="62"/>
      <c r="G2254" s="62"/>
      <c r="H2254" s="62"/>
      <c r="I2254" s="62"/>
      <c r="J2254" s="62"/>
      <c r="K2254" s="62"/>
    </row>
    <row r="2255" ht="15" customHeight="1" spans="1:11">
      <c r="A2255" s="63" t="s">
        <v>2381</v>
      </c>
      <c r="B2255" s="63"/>
      <c r="C2255" s="63"/>
      <c r="D2255" s="64" t="s">
        <v>4</v>
      </c>
      <c r="E2255" s="64"/>
      <c r="F2255" s="64" t="s">
        <v>2297</v>
      </c>
      <c r="G2255" s="64" t="s">
        <v>2298</v>
      </c>
      <c r="H2255" s="64"/>
      <c r="I2255" s="64" t="s">
        <v>2299</v>
      </c>
      <c r="J2255" s="64"/>
      <c r="K2255" s="64" t="s">
        <v>2300</v>
      </c>
    </row>
    <row r="2256" ht="29.1" customHeight="1" spans="1:11">
      <c r="A2256" s="65" t="s">
        <v>2600</v>
      </c>
      <c r="B2256" s="66" t="s">
        <v>2601</v>
      </c>
      <c r="C2256" s="66"/>
      <c r="D2256" s="65" t="s">
        <v>14</v>
      </c>
      <c r="E2256" s="65"/>
      <c r="F2256" s="65" t="s">
        <v>2384</v>
      </c>
      <c r="G2256" s="67">
        <v>0.224</v>
      </c>
      <c r="H2256" s="67"/>
      <c r="I2256" s="70">
        <v>38.95</v>
      </c>
      <c r="J2256" s="70"/>
      <c r="K2256" s="70">
        <f>TRUNC(TRUNC(G2256,8)*I2256,2)</f>
        <v>8.72</v>
      </c>
    </row>
    <row r="2257" ht="29.1" customHeight="1" spans="1:11">
      <c r="A2257" s="65" t="s">
        <v>2602</v>
      </c>
      <c r="B2257" s="66" t="s">
        <v>2603</v>
      </c>
      <c r="C2257" s="66"/>
      <c r="D2257" s="65" t="s">
        <v>14</v>
      </c>
      <c r="E2257" s="65"/>
      <c r="F2257" s="65" t="s">
        <v>2387</v>
      </c>
      <c r="G2257" s="67">
        <v>0.056</v>
      </c>
      <c r="H2257" s="67"/>
      <c r="I2257" s="70">
        <v>40.48</v>
      </c>
      <c r="J2257" s="70"/>
      <c r="K2257" s="70">
        <f>TRUNC(TRUNC(G2257,8)*I2257,2)</f>
        <v>2.26</v>
      </c>
    </row>
    <row r="2258" ht="18" customHeight="1" spans="1:11">
      <c r="A2258" s="2"/>
      <c r="B2258" s="2"/>
      <c r="C2258" s="2"/>
      <c r="D2258" s="2"/>
      <c r="E2258" s="2"/>
      <c r="F2258" s="2"/>
      <c r="G2258" s="68" t="s">
        <v>2388</v>
      </c>
      <c r="H2258" s="68"/>
      <c r="I2258" s="68"/>
      <c r="J2258" s="68"/>
      <c r="K2258" s="71">
        <f>SUM(K2256:K2257)</f>
        <v>10.98</v>
      </c>
    </row>
    <row r="2259" ht="15" customHeight="1" spans="1:11">
      <c r="A2259" s="63" t="s">
        <v>2413</v>
      </c>
      <c r="B2259" s="63"/>
      <c r="C2259" s="63"/>
      <c r="D2259" s="64" t="s">
        <v>4</v>
      </c>
      <c r="E2259" s="64"/>
      <c r="F2259" s="64" t="s">
        <v>2297</v>
      </c>
      <c r="G2259" s="64" t="s">
        <v>2298</v>
      </c>
      <c r="H2259" s="64"/>
      <c r="I2259" s="64" t="s">
        <v>2299</v>
      </c>
      <c r="J2259" s="64"/>
      <c r="K2259" s="64" t="s">
        <v>2300</v>
      </c>
    </row>
    <row r="2260" ht="15" customHeight="1" spans="1:11">
      <c r="A2260" s="65" t="s">
        <v>2724</v>
      </c>
      <c r="B2260" s="66" t="s">
        <v>2725</v>
      </c>
      <c r="C2260" s="66"/>
      <c r="D2260" s="65" t="s">
        <v>14</v>
      </c>
      <c r="E2260" s="65"/>
      <c r="F2260" s="65" t="s">
        <v>193</v>
      </c>
      <c r="G2260" s="67">
        <v>0.128</v>
      </c>
      <c r="H2260" s="67"/>
      <c r="I2260" s="70">
        <v>17.76</v>
      </c>
      <c r="J2260" s="70"/>
      <c r="K2260" s="70">
        <f>TRUNC(TRUNC(G2260,8)*I2260,2)</f>
        <v>2.27</v>
      </c>
    </row>
    <row r="2261" ht="21" customHeight="1" spans="1:11">
      <c r="A2261" s="65" t="s">
        <v>2751</v>
      </c>
      <c r="B2261" s="66" t="s">
        <v>2752</v>
      </c>
      <c r="C2261" s="66"/>
      <c r="D2261" s="65" t="s">
        <v>14</v>
      </c>
      <c r="E2261" s="65"/>
      <c r="F2261" s="65" t="s">
        <v>146</v>
      </c>
      <c r="G2261" s="67">
        <v>4.228</v>
      </c>
      <c r="H2261" s="67"/>
      <c r="I2261" s="70">
        <v>3.32</v>
      </c>
      <c r="J2261" s="70"/>
      <c r="K2261" s="70">
        <f>TRUNC(TRUNC(G2261,8)*I2261,2)</f>
        <v>14.03</v>
      </c>
    </row>
    <row r="2262" ht="29.1" customHeight="1" spans="1:11">
      <c r="A2262" s="65" t="s">
        <v>5326</v>
      </c>
      <c r="B2262" s="66" t="s">
        <v>5327</v>
      </c>
      <c r="C2262" s="66"/>
      <c r="D2262" s="65" t="s">
        <v>14</v>
      </c>
      <c r="E2262" s="65"/>
      <c r="F2262" s="65" t="s">
        <v>146</v>
      </c>
      <c r="G2262" s="67">
        <v>4.448</v>
      </c>
      <c r="H2262" s="67"/>
      <c r="I2262" s="70">
        <v>27.37</v>
      </c>
      <c r="J2262" s="70"/>
      <c r="K2262" s="70">
        <f>TRUNC(TRUNC(G2262,8)*I2262,2)</f>
        <v>121.74</v>
      </c>
    </row>
    <row r="2263" ht="15" customHeight="1" spans="1:11">
      <c r="A2263" s="2"/>
      <c r="B2263" s="2"/>
      <c r="C2263" s="2"/>
      <c r="D2263" s="2"/>
      <c r="E2263" s="2"/>
      <c r="F2263" s="2"/>
      <c r="G2263" s="68" t="s">
        <v>2424</v>
      </c>
      <c r="H2263" s="68"/>
      <c r="I2263" s="68"/>
      <c r="J2263" s="68"/>
      <c r="K2263" s="71">
        <f>SUM(K2260:K2262)</f>
        <v>138.04</v>
      </c>
    </row>
    <row r="2264" ht="15" customHeight="1" spans="1:11">
      <c r="A2264" s="63" t="s">
        <v>2389</v>
      </c>
      <c r="B2264" s="63"/>
      <c r="C2264" s="63"/>
      <c r="D2264" s="64" t="s">
        <v>4</v>
      </c>
      <c r="E2264" s="64"/>
      <c r="F2264" s="64" t="s">
        <v>2297</v>
      </c>
      <c r="G2264" s="64" t="s">
        <v>2298</v>
      </c>
      <c r="H2264" s="64"/>
      <c r="I2264" s="64" t="s">
        <v>2299</v>
      </c>
      <c r="J2264" s="64"/>
      <c r="K2264" s="64" t="s">
        <v>2300</v>
      </c>
    </row>
    <row r="2265" ht="21" customHeight="1" spans="1:11">
      <c r="A2265" s="65" t="s">
        <v>2612</v>
      </c>
      <c r="B2265" s="66" t="s">
        <v>2613</v>
      </c>
      <c r="C2265" s="66"/>
      <c r="D2265" s="65" t="s">
        <v>14</v>
      </c>
      <c r="E2265" s="65"/>
      <c r="F2265" s="65" t="s">
        <v>2392</v>
      </c>
      <c r="G2265" s="67">
        <v>0.179</v>
      </c>
      <c r="H2265" s="67"/>
      <c r="I2265" s="70">
        <v>23.87</v>
      </c>
      <c r="J2265" s="70"/>
      <c r="K2265" s="70">
        <f>TRUNC(TRUNC(G2265,8)*I2265,2)</f>
        <v>4.27</v>
      </c>
    </row>
    <row r="2266" ht="21" customHeight="1" spans="1:11">
      <c r="A2266" s="65" t="s">
        <v>2523</v>
      </c>
      <c r="B2266" s="66" t="s">
        <v>2524</v>
      </c>
      <c r="C2266" s="66"/>
      <c r="D2266" s="65" t="s">
        <v>14</v>
      </c>
      <c r="E2266" s="65"/>
      <c r="F2266" s="65" t="s">
        <v>2392</v>
      </c>
      <c r="G2266" s="67">
        <v>0.792</v>
      </c>
      <c r="H2266" s="67"/>
      <c r="I2266" s="70">
        <v>31.88</v>
      </c>
      <c r="J2266" s="70"/>
      <c r="K2266" s="70">
        <f>TRUNC(TRUNC(G2266,8)*I2266,2)</f>
        <v>25.24</v>
      </c>
    </row>
    <row r="2267" ht="18" customHeight="1" spans="1:11">
      <c r="A2267" s="2"/>
      <c r="B2267" s="2"/>
      <c r="C2267" s="2"/>
      <c r="D2267" s="2"/>
      <c r="E2267" s="2"/>
      <c r="F2267" s="2"/>
      <c r="G2267" s="68" t="s">
        <v>2393</v>
      </c>
      <c r="H2267" s="68"/>
      <c r="I2267" s="68"/>
      <c r="J2267" s="68"/>
      <c r="K2267" s="71">
        <f>SUM(K2265:K2266)</f>
        <v>29.51</v>
      </c>
    </row>
    <row r="2268" ht="15" customHeight="1" spans="1:11">
      <c r="A2268" s="2"/>
      <c r="B2268" s="2"/>
      <c r="C2268" s="2"/>
      <c r="D2268" s="2"/>
      <c r="E2268" s="2"/>
      <c r="F2268" s="2"/>
      <c r="G2268" s="69" t="s">
        <v>2318</v>
      </c>
      <c r="H2268" s="69"/>
      <c r="I2268" s="69"/>
      <c r="J2268" s="69"/>
      <c r="K2268" s="72">
        <f>SUM(K2258,K2263,K2267)</f>
        <v>178.53</v>
      </c>
    </row>
    <row r="2269" ht="9.95" customHeight="1" spans="1:11">
      <c r="A2269" s="2"/>
      <c r="B2269" s="2"/>
      <c r="C2269" s="2"/>
      <c r="D2269" s="2"/>
      <c r="E2269" s="2"/>
      <c r="F2269" s="2"/>
      <c r="G2269" s="61"/>
      <c r="H2269" s="61"/>
      <c r="I2269" s="61"/>
      <c r="J2269" s="61"/>
      <c r="K2269" s="61"/>
    </row>
    <row r="2270" ht="20.1" customHeight="1" spans="1:11">
      <c r="A2270" s="62" t="s">
        <v>5328</v>
      </c>
      <c r="B2270" s="62"/>
      <c r="C2270" s="62"/>
      <c r="D2270" s="62"/>
      <c r="E2270" s="62"/>
      <c r="F2270" s="62"/>
      <c r="G2270" s="62"/>
      <c r="H2270" s="62"/>
      <c r="I2270" s="62"/>
      <c r="J2270" s="62"/>
      <c r="K2270" s="62"/>
    </row>
    <row r="2271" ht="15" customHeight="1" spans="1:11">
      <c r="A2271" s="63" t="s">
        <v>2381</v>
      </c>
      <c r="B2271" s="63"/>
      <c r="C2271" s="63"/>
      <c r="D2271" s="64" t="s">
        <v>4</v>
      </c>
      <c r="E2271" s="64"/>
      <c r="F2271" s="64" t="s">
        <v>2297</v>
      </c>
      <c r="G2271" s="64" t="s">
        <v>2298</v>
      </c>
      <c r="H2271" s="64"/>
      <c r="I2271" s="64" t="s">
        <v>2299</v>
      </c>
      <c r="J2271" s="64"/>
      <c r="K2271" s="64" t="s">
        <v>2300</v>
      </c>
    </row>
    <row r="2272" ht="29.1" customHeight="1" spans="1:11">
      <c r="A2272" s="65" t="s">
        <v>2600</v>
      </c>
      <c r="B2272" s="66" t="s">
        <v>2601</v>
      </c>
      <c r="C2272" s="66"/>
      <c r="D2272" s="65" t="s">
        <v>14</v>
      </c>
      <c r="E2272" s="65"/>
      <c r="F2272" s="65" t="s">
        <v>2384</v>
      </c>
      <c r="G2272" s="67">
        <v>0.237</v>
      </c>
      <c r="H2272" s="67"/>
      <c r="I2272" s="70">
        <v>38.95</v>
      </c>
      <c r="J2272" s="70"/>
      <c r="K2272" s="70">
        <f>TRUNC(TRUNC(G2272,8)*I2272,2)</f>
        <v>9.23</v>
      </c>
    </row>
    <row r="2273" ht="29.1" customHeight="1" spans="1:11">
      <c r="A2273" s="65" t="s">
        <v>2602</v>
      </c>
      <c r="B2273" s="66" t="s">
        <v>2603</v>
      </c>
      <c r="C2273" s="66"/>
      <c r="D2273" s="65" t="s">
        <v>14</v>
      </c>
      <c r="E2273" s="65"/>
      <c r="F2273" s="65" t="s">
        <v>2387</v>
      </c>
      <c r="G2273" s="67">
        <v>0.05</v>
      </c>
      <c r="H2273" s="67"/>
      <c r="I2273" s="70">
        <v>40.48</v>
      </c>
      <c r="J2273" s="70"/>
      <c r="K2273" s="70">
        <f>TRUNC(TRUNC(G2273,8)*I2273,2)</f>
        <v>2.02</v>
      </c>
    </row>
    <row r="2274" ht="18" customHeight="1" spans="1:11">
      <c r="A2274" s="2"/>
      <c r="B2274" s="2"/>
      <c r="C2274" s="2"/>
      <c r="D2274" s="2"/>
      <c r="E2274" s="2"/>
      <c r="F2274" s="2"/>
      <c r="G2274" s="68" t="s">
        <v>2388</v>
      </c>
      <c r="H2274" s="68"/>
      <c r="I2274" s="68"/>
      <c r="J2274" s="68"/>
      <c r="K2274" s="71">
        <f>SUM(K2272:K2273)</f>
        <v>11.25</v>
      </c>
    </row>
    <row r="2275" ht="15" customHeight="1" spans="1:11">
      <c r="A2275" s="63" t="s">
        <v>2413</v>
      </c>
      <c r="B2275" s="63"/>
      <c r="C2275" s="63"/>
      <c r="D2275" s="64" t="s">
        <v>4</v>
      </c>
      <c r="E2275" s="64"/>
      <c r="F2275" s="64" t="s">
        <v>2297</v>
      </c>
      <c r="G2275" s="64" t="s">
        <v>2298</v>
      </c>
      <c r="H2275" s="64"/>
      <c r="I2275" s="64" t="s">
        <v>2299</v>
      </c>
      <c r="J2275" s="64"/>
      <c r="K2275" s="64" t="s">
        <v>2300</v>
      </c>
    </row>
    <row r="2276" ht="29.1" customHeight="1" spans="1:11">
      <c r="A2276" s="65" t="s">
        <v>5319</v>
      </c>
      <c r="B2276" s="66" t="s">
        <v>5320</v>
      </c>
      <c r="C2276" s="66"/>
      <c r="D2276" s="65" t="s">
        <v>14</v>
      </c>
      <c r="E2276" s="65"/>
      <c r="F2276" s="65" t="s">
        <v>41</v>
      </c>
      <c r="G2276" s="67">
        <v>1.146</v>
      </c>
      <c r="H2276" s="67"/>
      <c r="I2276" s="70">
        <v>38.33</v>
      </c>
      <c r="J2276" s="70"/>
      <c r="K2276" s="70">
        <f>TRUNC(TRUNC(G2276,8)*I2276,2)</f>
        <v>43.92</v>
      </c>
    </row>
    <row r="2277" ht="21" customHeight="1" spans="1:11">
      <c r="A2277" s="65" t="s">
        <v>2604</v>
      </c>
      <c r="B2277" s="66" t="s">
        <v>2605</v>
      </c>
      <c r="C2277" s="66"/>
      <c r="D2277" s="65" t="s">
        <v>14</v>
      </c>
      <c r="E2277" s="65"/>
      <c r="F2277" s="65" t="s">
        <v>146</v>
      </c>
      <c r="G2277" s="67">
        <v>0.166</v>
      </c>
      <c r="H2277" s="67"/>
      <c r="I2277" s="70">
        <v>9.5</v>
      </c>
      <c r="J2277" s="70"/>
      <c r="K2277" s="70">
        <f>TRUNC(TRUNC(G2277,8)*I2277,2)</f>
        <v>1.57</v>
      </c>
    </row>
    <row r="2278" ht="15" customHeight="1" spans="1:11">
      <c r="A2278" s="65" t="s">
        <v>2724</v>
      </c>
      <c r="B2278" s="66" t="s">
        <v>2725</v>
      </c>
      <c r="C2278" s="66"/>
      <c r="D2278" s="65" t="s">
        <v>14</v>
      </c>
      <c r="E2278" s="65"/>
      <c r="F2278" s="65" t="s">
        <v>193</v>
      </c>
      <c r="G2278" s="67">
        <v>0.159</v>
      </c>
      <c r="H2278" s="67"/>
      <c r="I2278" s="70">
        <v>17.76</v>
      </c>
      <c r="J2278" s="70"/>
      <c r="K2278" s="70">
        <f>TRUNC(TRUNC(G2278,8)*I2278,2)</f>
        <v>2.82</v>
      </c>
    </row>
    <row r="2279" ht="21" customHeight="1" spans="1:11">
      <c r="A2279" s="65" t="s">
        <v>2751</v>
      </c>
      <c r="B2279" s="66" t="s">
        <v>2752</v>
      </c>
      <c r="C2279" s="66"/>
      <c r="D2279" s="65" t="s">
        <v>14</v>
      </c>
      <c r="E2279" s="65"/>
      <c r="F2279" s="65" t="s">
        <v>146</v>
      </c>
      <c r="G2279" s="67">
        <v>6.952</v>
      </c>
      <c r="H2279" s="67"/>
      <c r="I2279" s="70">
        <v>3.32</v>
      </c>
      <c r="J2279" s="70"/>
      <c r="K2279" s="70">
        <f>TRUNC(TRUNC(G2279,8)*I2279,2)</f>
        <v>23.08</v>
      </c>
    </row>
    <row r="2280" ht="15" customHeight="1" spans="1:11">
      <c r="A2280" s="2"/>
      <c r="B2280" s="2"/>
      <c r="C2280" s="2"/>
      <c r="D2280" s="2"/>
      <c r="E2280" s="2"/>
      <c r="F2280" s="2"/>
      <c r="G2280" s="68" t="s">
        <v>2424</v>
      </c>
      <c r="H2280" s="68"/>
      <c r="I2280" s="68"/>
      <c r="J2280" s="68"/>
      <c r="K2280" s="71">
        <f>SUM(K2276:K2279)</f>
        <v>71.39</v>
      </c>
    </row>
    <row r="2281" ht="15" customHeight="1" spans="1:11">
      <c r="A2281" s="63" t="s">
        <v>2389</v>
      </c>
      <c r="B2281" s="63"/>
      <c r="C2281" s="63"/>
      <c r="D2281" s="64" t="s">
        <v>4</v>
      </c>
      <c r="E2281" s="64"/>
      <c r="F2281" s="64" t="s">
        <v>2297</v>
      </c>
      <c r="G2281" s="64" t="s">
        <v>2298</v>
      </c>
      <c r="H2281" s="64"/>
      <c r="I2281" s="64" t="s">
        <v>2299</v>
      </c>
      <c r="J2281" s="64"/>
      <c r="K2281" s="64" t="s">
        <v>2300</v>
      </c>
    </row>
    <row r="2282" ht="21" customHeight="1" spans="1:11">
      <c r="A2282" s="65" t="s">
        <v>2612</v>
      </c>
      <c r="B2282" s="66" t="s">
        <v>2613</v>
      </c>
      <c r="C2282" s="66"/>
      <c r="D2282" s="65" t="s">
        <v>14</v>
      </c>
      <c r="E2282" s="65"/>
      <c r="F2282" s="65" t="s">
        <v>2392</v>
      </c>
      <c r="G2282" s="67">
        <v>0.202</v>
      </c>
      <c r="H2282" s="67"/>
      <c r="I2282" s="70">
        <v>23.87</v>
      </c>
      <c r="J2282" s="70"/>
      <c r="K2282" s="70">
        <f>TRUNC(TRUNC(G2282,8)*I2282,2)</f>
        <v>4.82</v>
      </c>
    </row>
    <row r="2283" ht="21" customHeight="1" spans="1:11">
      <c r="A2283" s="65" t="s">
        <v>2523</v>
      </c>
      <c r="B2283" s="66" t="s">
        <v>2524</v>
      </c>
      <c r="C2283" s="66"/>
      <c r="D2283" s="65" t="s">
        <v>14</v>
      </c>
      <c r="E2283" s="65"/>
      <c r="F2283" s="65" t="s">
        <v>2392</v>
      </c>
      <c r="G2283" s="67">
        <v>0.911</v>
      </c>
      <c r="H2283" s="67"/>
      <c r="I2283" s="70">
        <v>31.88</v>
      </c>
      <c r="J2283" s="70"/>
      <c r="K2283" s="70">
        <f>TRUNC(TRUNC(G2283,8)*I2283,2)</f>
        <v>29.04</v>
      </c>
    </row>
    <row r="2284" ht="18" customHeight="1" spans="1:11">
      <c r="A2284" s="2"/>
      <c r="B2284" s="2"/>
      <c r="C2284" s="2"/>
      <c r="D2284" s="2"/>
      <c r="E2284" s="2"/>
      <c r="F2284" s="2"/>
      <c r="G2284" s="68" t="s">
        <v>2393</v>
      </c>
      <c r="H2284" s="68"/>
      <c r="I2284" s="68"/>
      <c r="J2284" s="68"/>
      <c r="K2284" s="71">
        <f>SUM(K2282:K2283)</f>
        <v>33.86</v>
      </c>
    </row>
    <row r="2285" ht="15" customHeight="1" spans="1:11">
      <c r="A2285" s="2"/>
      <c r="B2285" s="2"/>
      <c r="C2285" s="2"/>
      <c r="D2285" s="2"/>
      <c r="E2285" s="2"/>
      <c r="F2285" s="2"/>
      <c r="G2285" s="69" t="s">
        <v>2318</v>
      </c>
      <c r="H2285" s="69"/>
      <c r="I2285" s="69"/>
      <c r="J2285" s="69"/>
      <c r="K2285" s="72">
        <f>SUM(K2274,K2280,K2284)</f>
        <v>116.5</v>
      </c>
    </row>
    <row r="2286" ht="9.95" customHeight="1" spans="1:11">
      <c r="A2286" s="2"/>
      <c r="B2286" s="2"/>
      <c r="C2286" s="2"/>
      <c r="D2286" s="2"/>
      <c r="E2286" s="2"/>
      <c r="F2286" s="2"/>
      <c r="G2286" s="61"/>
      <c r="H2286" s="61"/>
      <c r="I2286" s="61"/>
      <c r="J2286" s="61"/>
      <c r="K2286" s="61"/>
    </row>
    <row r="2287" ht="20.1" customHeight="1" spans="1:11">
      <c r="A2287" s="62" t="s">
        <v>2825</v>
      </c>
      <c r="B2287" s="62"/>
      <c r="C2287" s="62"/>
      <c r="D2287" s="62"/>
      <c r="E2287" s="62"/>
      <c r="F2287" s="62"/>
      <c r="G2287" s="62"/>
      <c r="H2287" s="62"/>
      <c r="I2287" s="62"/>
      <c r="J2287" s="62"/>
      <c r="K2287" s="62"/>
    </row>
    <row r="2288" ht="15" customHeight="1" spans="1:11">
      <c r="A2288" s="63" t="s">
        <v>2413</v>
      </c>
      <c r="B2288" s="63"/>
      <c r="C2288" s="63"/>
      <c r="D2288" s="64" t="s">
        <v>4</v>
      </c>
      <c r="E2288" s="64"/>
      <c r="F2288" s="64" t="s">
        <v>2297</v>
      </c>
      <c r="G2288" s="64" t="s">
        <v>2298</v>
      </c>
      <c r="H2288" s="64"/>
      <c r="I2288" s="64" t="s">
        <v>2299</v>
      </c>
      <c r="J2288" s="64"/>
      <c r="K2288" s="64" t="s">
        <v>2300</v>
      </c>
    </row>
    <row r="2289" ht="21" customHeight="1" spans="1:11">
      <c r="A2289" s="65" t="s">
        <v>2743</v>
      </c>
      <c r="B2289" s="66" t="s">
        <v>2744</v>
      </c>
      <c r="C2289" s="66"/>
      <c r="D2289" s="65" t="s">
        <v>14</v>
      </c>
      <c r="E2289" s="65"/>
      <c r="F2289" s="65" t="s">
        <v>2732</v>
      </c>
      <c r="G2289" s="67">
        <v>0.017</v>
      </c>
      <c r="H2289" s="67"/>
      <c r="I2289" s="70">
        <v>6.39</v>
      </c>
      <c r="J2289" s="70"/>
      <c r="K2289" s="70">
        <f>TRUNC(TRUNC(G2289,8)*I2289,2)</f>
        <v>0.1</v>
      </c>
    </row>
    <row r="2290" ht="21" customHeight="1" spans="1:11">
      <c r="A2290" s="65" t="s">
        <v>2604</v>
      </c>
      <c r="B2290" s="66" t="s">
        <v>2605</v>
      </c>
      <c r="C2290" s="66"/>
      <c r="D2290" s="65" t="s">
        <v>14</v>
      </c>
      <c r="E2290" s="65"/>
      <c r="F2290" s="65" t="s">
        <v>146</v>
      </c>
      <c r="G2290" s="67">
        <v>0.37</v>
      </c>
      <c r="H2290" s="67"/>
      <c r="I2290" s="70">
        <v>9.5</v>
      </c>
      <c r="J2290" s="70"/>
      <c r="K2290" s="70">
        <f>TRUNC(TRUNC(G2290,8)*I2290,2)</f>
        <v>3.51</v>
      </c>
    </row>
    <row r="2291" ht="15" customHeight="1" spans="1:11">
      <c r="A2291" s="65" t="s">
        <v>2724</v>
      </c>
      <c r="B2291" s="66" t="s">
        <v>2725</v>
      </c>
      <c r="C2291" s="66"/>
      <c r="D2291" s="65" t="s">
        <v>14</v>
      </c>
      <c r="E2291" s="65"/>
      <c r="F2291" s="65" t="s">
        <v>193</v>
      </c>
      <c r="G2291" s="67">
        <v>0.095</v>
      </c>
      <c r="H2291" s="67"/>
      <c r="I2291" s="70">
        <v>17.76</v>
      </c>
      <c r="J2291" s="70"/>
      <c r="K2291" s="70">
        <f>TRUNC(TRUNC(G2291,8)*I2291,2)</f>
        <v>1.68</v>
      </c>
    </row>
    <row r="2292" ht="21" customHeight="1" spans="1:11">
      <c r="A2292" s="65" t="s">
        <v>2751</v>
      </c>
      <c r="B2292" s="66" t="s">
        <v>2752</v>
      </c>
      <c r="C2292" s="66"/>
      <c r="D2292" s="65" t="s">
        <v>14</v>
      </c>
      <c r="E2292" s="65"/>
      <c r="F2292" s="65" t="s">
        <v>146</v>
      </c>
      <c r="G2292" s="67">
        <v>0.44</v>
      </c>
      <c r="H2292" s="67"/>
      <c r="I2292" s="70">
        <v>3.32</v>
      </c>
      <c r="J2292" s="70"/>
      <c r="K2292" s="70">
        <f>TRUNC(TRUNC(G2292,8)*I2292,2)</f>
        <v>1.46</v>
      </c>
    </row>
    <row r="2293" ht="29.1" customHeight="1" spans="1:11">
      <c r="A2293" s="65" t="s">
        <v>2521</v>
      </c>
      <c r="B2293" s="66" t="s">
        <v>2522</v>
      </c>
      <c r="C2293" s="66"/>
      <c r="D2293" s="65" t="s">
        <v>14</v>
      </c>
      <c r="E2293" s="65"/>
      <c r="F2293" s="65" t="s">
        <v>146</v>
      </c>
      <c r="G2293" s="67">
        <v>1.38</v>
      </c>
      <c r="H2293" s="67"/>
      <c r="I2293" s="70">
        <v>18.75</v>
      </c>
      <c r="J2293" s="70"/>
      <c r="K2293" s="70">
        <f>TRUNC(TRUNC(G2293,8)*I2293,2)</f>
        <v>25.87</v>
      </c>
    </row>
    <row r="2294" ht="15" customHeight="1" spans="1:11">
      <c r="A2294" s="2"/>
      <c r="B2294" s="2"/>
      <c r="C2294" s="2"/>
      <c r="D2294" s="2"/>
      <c r="E2294" s="2"/>
      <c r="F2294" s="2"/>
      <c r="G2294" s="68" t="s">
        <v>2424</v>
      </c>
      <c r="H2294" s="68"/>
      <c r="I2294" s="68"/>
      <c r="J2294" s="68"/>
      <c r="K2294" s="71">
        <f>SUM(K2289:K2293)</f>
        <v>32.62</v>
      </c>
    </row>
    <row r="2295" ht="15" customHeight="1" spans="1:11">
      <c r="A2295" s="63" t="s">
        <v>2389</v>
      </c>
      <c r="B2295" s="63"/>
      <c r="C2295" s="63"/>
      <c r="D2295" s="64" t="s">
        <v>4</v>
      </c>
      <c r="E2295" s="64"/>
      <c r="F2295" s="64" t="s">
        <v>2297</v>
      </c>
      <c r="G2295" s="64" t="s">
        <v>2298</v>
      </c>
      <c r="H2295" s="64"/>
      <c r="I2295" s="64" t="s">
        <v>2299</v>
      </c>
      <c r="J2295" s="64"/>
      <c r="K2295" s="64" t="s">
        <v>2300</v>
      </c>
    </row>
    <row r="2296" ht="21" customHeight="1" spans="1:11">
      <c r="A2296" s="65" t="s">
        <v>2612</v>
      </c>
      <c r="B2296" s="66" t="s">
        <v>2613</v>
      </c>
      <c r="C2296" s="66"/>
      <c r="D2296" s="65" t="s">
        <v>14</v>
      </c>
      <c r="E2296" s="65"/>
      <c r="F2296" s="65" t="s">
        <v>2392</v>
      </c>
      <c r="G2296" s="67">
        <v>1.444</v>
      </c>
      <c r="H2296" s="67"/>
      <c r="I2296" s="70">
        <v>23.87</v>
      </c>
      <c r="J2296" s="70"/>
      <c r="K2296" s="70">
        <f>TRUNC(TRUNC(G2296,8)*I2296,2)</f>
        <v>34.46</v>
      </c>
    </row>
    <row r="2297" ht="21" customHeight="1" spans="1:11">
      <c r="A2297" s="65" t="s">
        <v>2523</v>
      </c>
      <c r="B2297" s="66" t="s">
        <v>2524</v>
      </c>
      <c r="C2297" s="66"/>
      <c r="D2297" s="65" t="s">
        <v>14</v>
      </c>
      <c r="E2297" s="65"/>
      <c r="F2297" s="65" t="s">
        <v>2392</v>
      </c>
      <c r="G2297" s="67">
        <v>2.357</v>
      </c>
      <c r="H2297" s="67"/>
      <c r="I2297" s="70">
        <v>31.88</v>
      </c>
      <c r="J2297" s="70"/>
      <c r="K2297" s="70">
        <f>TRUNC(TRUNC(G2297,8)*I2297,2)</f>
        <v>75.14</v>
      </c>
    </row>
    <row r="2298" ht="18" customHeight="1" spans="1:11">
      <c r="A2298" s="2"/>
      <c r="B2298" s="2"/>
      <c r="C2298" s="2"/>
      <c r="D2298" s="2"/>
      <c r="E2298" s="2"/>
      <c r="F2298" s="2"/>
      <c r="G2298" s="68" t="s">
        <v>2393</v>
      </c>
      <c r="H2298" s="68"/>
      <c r="I2298" s="68"/>
      <c r="J2298" s="68"/>
      <c r="K2298" s="71">
        <f>SUM(K2296:K2297)</f>
        <v>109.6</v>
      </c>
    </row>
    <row r="2299" ht="15" customHeight="1" spans="1:11">
      <c r="A2299" s="2"/>
      <c r="B2299" s="2"/>
      <c r="C2299" s="2"/>
      <c r="D2299" s="2"/>
      <c r="E2299" s="2"/>
      <c r="F2299" s="2"/>
      <c r="G2299" s="69" t="s">
        <v>2318</v>
      </c>
      <c r="H2299" s="69"/>
      <c r="I2299" s="69"/>
      <c r="J2299" s="69"/>
      <c r="K2299" s="72">
        <f>SUM(K2294,K2298)</f>
        <v>142.22</v>
      </c>
    </row>
    <row r="2300" ht="9.95" customHeight="1" spans="1:11">
      <c r="A2300" s="2"/>
      <c r="B2300" s="2"/>
      <c r="C2300" s="2"/>
      <c r="D2300" s="2"/>
      <c r="E2300" s="2"/>
      <c r="F2300" s="2"/>
      <c r="G2300" s="61"/>
      <c r="H2300" s="61"/>
      <c r="I2300" s="61"/>
      <c r="J2300" s="61"/>
      <c r="K2300" s="61"/>
    </row>
    <row r="2301" ht="20.1" customHeight="1" spans="1:11">
      <c r="A2301" s="62" t="s">
        <v>2812</v>
      </c>
      <c r="B2301" s="62"/>
      <c r="C2301" s="62"/>
      <c r="D2301" s="62"/>
      <c r="E2301" s="62"/>
      <c r="F2301" s="62"/>
      <c r="G2301" s="62"/>
      <c r="H2301" s="62"/>
      <c r="I2301" s="62"/>
      <c r="J2301" s="62"/>
      <c r="K2301" s="62"/>
    </row>
    <row r="2302" ht="15" customHeight="1" spans="1:11">
      <c r="A2302" s="63" t="s">
        <v>2381</v>
      </c>
      <c r="B2302" s="63"/>
      <c r="C2302" s="63"/>
      <c r="D2302" s="64" t="s">
        <v>4</v>
      </c>
      <c r="E2302" s="64"/>
      <c r="F2302" s="64" t="s">
        <v>2297</v>
      </c>
      <c r="G2302" s="64" t="s">
        <v>2298</v>
      </c>
      <c r="H2302" s="64"/>
      <c r="I2302" s="64" t="s">
        <v>2299</v>
      </c>
      <c r="J2302" s="64"/>
      <c r="K2302" s="64" t="s">
        <v>2300</v>
      </c>
    </row>
    <row r="2303" ht="29.1" customHeight="1" spans="1:11">
      <c r="A2303" s="65" t="s">
        <v>2600</v>
      </c>
      <c r="B2303" s="66" t="s">
        <v>2601</v>
      </c>
      <c r="C2303" s="66"/>
      <c r="D2303" s="65" t="s">
        <v>14</v>
      </c>
      <c r="E2303" s="65"/>
      <c r="F2303" s="65" t="s">
        <v>2384</v>
      </c>
      <c r="G2303" s="67">
        <v>0.053</v>
      </c>
      <c r="H2303" s="67"/>
      <c r="I2303" s="70">
        <v>38.95</v>
      </c>
      <c r="J2303" s="70"/>
      <c r="K2303" s="70">
        <f>TRUNC(TRUNC(G2303,8)*I2303,2)</f>
        <v>2.06</v>
      </c>
    </row>
    <row r="2304" ht="29.1" customHeight="1" spans="1:11">
      <c r="A2304" s="65" t="s">
        <v>2602</v>
      </c>
      <c r="B2304" s="66" t="s">
        <v>2603</v>
      </c>
      <c r="C2304" s="66"/>
      <c r="D2304" s="65" t="s">
        <v>14</v>
      </c>
      <c r="E2304" s="65"/>
      <c r="F2304" s="65" t="s">
        <v>2387</v>
      </c>
      <c r="G2304" s="67">
        <v>0.013</v>
      </c>
      <c r="H2304" s="67"/>
      <c r="I2304" s="70">
        <v>40.48</v>
      </c>
      <c r="J2304" s="70"/>
      <c r="K2304" s="70">
        <f>TRUNC(TRUNC(G2304,8)*I2304,2)</f>
        <v>0.52</v>
      </c>
    </row>
    <row r="2305" ht="18" customHeight="1" spans="1:11">
      <c r="A2305" s="2"/>
      <c r="B2305" s="2"/>
      <c r="C2305" s="2"/>
      <c r="D2305" s="2"/>
      <c r="E2305" s="2"/>
      <c r="F2305" s="2"/>
      <c r="G2305" s="68" t="s">
        <v>2388</v>
      </c>
      <c r="H2305" s="68"/>
      <c r="I2305" s="68"/>
      <c r="J2305" s="68"/>
      <c r="K2305" s="71">
        <f>SUM(K2303:K2304)</f>
        <v>2.58</v>
      </c>
    </row>
    <row r="2306" ht="15" customHeight="1" spans="1:11">
      <c r="A2306" s="63" t="s">
        <v>2413</v>
      </c>
      <c r="B2306" s="63"/>
      <c r="C2306" s="63"/>
      <c r="D2306" s="64" t="s">
        <v>4</v>
      </c>
      <c r="E2306" s="64"/>
      <c r="F2306" s="64" t="s">
        <v>2297</v>
      </c>
      <c r="G2306" s="64" t="s">
        <v>2298</v>
      </c>
      <c r="H2306" s="64"/>
      <c r="I2306" s="64" t="s">
        <v>2299</v>
      </c>
      <c r="J2306" s="64"/>
      <c r="K2306" s="64" t="s">
        <v>2300</v>
      </c>
    </row>
    <row r="2307" ht="21" customHeight="1" spans="1:11">
      <c r="A2307" s="65" t="s">
        <v>2743</v>
      </c>
      <c r="B2307" s="66" t="s">
        <v>2744</v>
      </c>
      <c r="C2307" s="66"/>
      <c r="D2307" s="65" t="s">
        <v>14</v>
      </c>
      <c r="E2307" s="65"/>
      <c r="F2307" s="65" t="s">
        <v>2732</v>
      </c>
      <c r="G2307" s="67">
        <v>0.0167</v>
      </c>
      <c r="H2307" s="67"/>
      <c r="I2307" s="70">
        <v>6.39</v>
      </c>
      <c r="J2307" s="70"/>
      <c r="K2307" s="70">
        <f t="shared" ref="K2307:K2312" si="16">TRUNC(TRUNC(G2307,8)*I2307,2)</f>
        <v>0.1</v>
      </c>
    </row>
    <row r="2308" ht="21" customHeight="1" spans="1:11">
      <c r="A2308" s="65" t="s">
        <v>2604</v>
      </c>
      <c r="B2308" s="66" t="s">
        <v>2605</v>
      </c>
      <c r="C2308" s="66"/>
      <c r="D2308" s="65" t="s">
        <v>14</v>
      </c>
      <c r="E2308" s="65"/>
      <c r="F2308" s="65" t="s">
        <v>146</v>
      </c>
      <c r="G2308" s="67">
        <v>0.605</v>
      </c>
      <c r="H2308" s="67"/>
      <c r="I2308" s="70">
        <v>9.5</v>
      </c>
      <c r="J2308" s="70"/>
      <c r="K2308" s="70">
        <f t="shared" si="16"/>
        <v>5.74</v>
      </c>
    </row>
    <row r="2309" ht="15" customHeight="1" spans="1:11">
      <c r="A2309" s="65" t="s">
        <v>2747</v>
      </c>
      <c r="B2309" s="66" t="s">
        <v>2748</v>
      </c>
      <c r="C2309" s="66"/>
      <c r="D2309" s="65" t="s">
        <v>14</v>
      </c>
      <c r="E2309" s="65"/>
      <c r="F2309" s="65" t="s">
        <v>193</v>
      </c>
      <c r="G2309" s="67">
        <v>0.026</v>
      </c>
      <c r="H2309" s="67"/>
      <c r="I2309" s="70">
        <v>18.1</v>
      </c>
      <c r="J2309" s="70"/>
      <c r="K2309" s="70">
        <f t="shared" si="16"/>
        <v>0.47</v>
      </c>
    </row>
    <row r="2310" ht="21" customHeight="1" spans="1:11">
      <c r="A2310" s="65" t="s">
        <v>2749</v>
      </c>
      <c r="B2310" s="66" t="s">
        <v>2750</v>
      </c>
      <c r="C2310" s="66"/>
      <c r="D2310" s="65" t="s">
        <v>14</v>
      </c>
      <c r="E2310" s="65"/>
      <c r="F2310" s="65" t="s">
        <v>193</v>
      </c>
      <c r="G2310" s="67">
        <v>0.053</v>
      </c>
      <c r="H2310" s="67"/>
      <c r="I2310" s="70">
        <v>21.92</v>
      </c>
      <c r="J2310" s="70"/>
      <c r="K2310" s="70">
        <f t="shared" si="16"/>
        <v>1.16</v>
      </c>
    </row>
    <row r="2311" ht="21" customHeight="1" spans="1:11">
      <c r="A2311" s="65" t="s">
        <v>2751</v>
      </c>
      <c r="B2311" s="66" t="s">
        <v>2752</v>
      </c>
      <c r="C2311" s="66"/>
      <c r="D2311" s="65" t="s">
        <v>14</v>
      </c>
      <c r="E2311" s="65"/>
      <c r="F2311" s="65" t="s">
        <v>146</v>
      </c>
      <c r="G2311" s="67">
        <v>0.547</v>
      </c>
      <c r="H2311" s="67"/>
      <c r="I2311" s="70">
        <v>3.32</v>
      </c>
      <c r="J2311" s="70"/>
      <c r="K2311" s="70">
        <f t="shared" si="16"/>
        <v>1.81</v>
      </c>
    </row>
    <row r="2312" ht="21" customHeight="1" spans="1:11">
      <c r="A2312" s="65" t="s">
        <v>2668</v>
      </c>
      <c r="B2312" s="66" t="s">
        <v>2669</v>
      </c>
      <c r="C2312" s="66"/>
      <c r="D2312" s="65" t="s">
        <v>14</v>
      </c>
      <c r="E2312" s="65"/>
      <c r="F2312" s="65" t="s">
        <v>146</v>
      </c>
      <c r="G2312" s="67">
        <v>1.134</v>
      </c>
      <c r="H2312" s="67"/>
      <c r="I2312" s="70">
        <v>15.75</v>
      </c>
      <c r="J2312" s="70"/>
      <c r="K2312" s="70">
        <f t="shared" si="16"/>
        <v>17.86</v>
      </c>
    </row>
    <row r="2313" ht="15" customHeight="1" spans="1:11">
      <c r="A2313" s="2"/>
      <c r="B2313" s="2"/>
      <c r="C2313" s="2"/>
      <c r="D2313" s="2"/>
      <c r="E2313" s="2"/>
      <c r="F2313" s="2"/>
      <c r="G2313" s="68" t="s">
        <v>2424</v>
      </c>
      <c r="H2313" s="68"/>
      <c r="I2313" s="68"/>
      <c r="J2313" s="68"/>
      <c r="K2313" s="71">
        <f>SUM(K2307:K2312)</f>
        <v>27.14</v>
      </c>
    </row>
    <row r="2314" ht="15" customHeight="1" spans="1:11">
      <c r="A2314" s="63" t="s">
        <v>2389</v>
      </c>
      <c r="B2314" s="63"/>
      <c r="C2314" s="63"/>
      <c r="D2314" s="64" t="s">
        <v>4</v>
      </c>
      <c r="E2314" s="64"/>
      <c r="F2314" s="64" t="s">
        <v>2297</v>
      </c>
      <c r="G2314" s="64" t="s">
        <v>2298</v>
      </c>
      <c r="H2314" s="64"/>
      <c r="I2314" s="64" t="s">
        <v>2299</v>
      </c>
      <c r="J2314" s="64"/>
      <c r="K2314" s="64" t="s">
        <v>2300</v>
      </c>
    </row>
    <row r="2315" ht="21" customHeight="1" spans="1:11">
      <c r="A2315" s="65" t="s">
        <v>2612</v>
      </c>
      <c r="B2315" s="66" t="s">
        <v>2613</v>
      </c>
      <c r="C2315" s="66"/>
      <c r="D2315" s="65" t="s">
        <v>14</v>
      </c>
      <c r="E2315" s="65"/>
      <c r="F2315" s="65" t="s">
        <v>2392</v>
      </c>
      <c r="G2315" s="67">
        <v>0.477</v>
      </c>
      <c r="H2315" s="67"/>
      <c r="I2315" s="70">
        <v>23.87</v>
      </c>
      <c r="J2315" s="70"/>
      <c r="K2315" s="70">
        <f>TRUNC(TRUNC(G2315,8)*I2315,2)</f>
        <v>11.38</v>
      </c>
    </row>
    <row r="2316" ht="21" customHeight="1" spans="1:11">
      <c r="A2316" s="65" t="s">
        <v>2523</v>
      </c>
      <c r="B2316" s="66" t="s">
        <v>2524</v>
      </c>
      <c r="C2316" s="66"/>
      <c r="D2316" s="65" t="s">
        <v>14</v>
      </c>
      <c r="E2316" s="65"/>
      <c r="F2316" s="65" t="s">
        <v>2392</v>
      </c>
      <c r="G2316" s="67">
        <v>1.088</v>
      </c>
      <c r="H2316" s="67"/>
      <c r="I2316" s="70">
        <v>31.88</v>
      </c>
      <c r="J2316" s="70"/>
      <c r="K2316" s="70">
        <f>TRUNC(TRUNC(G2316,8)*I2316,2)</f>
        <v>34.68</v>
      </c>
    </row>
    <row r="2317" ht="18" customHeight="1" spans="1:11">
      <c r="A2317" s="2"/>
      <c r="B2317" s="2"/>
      <c r="C2317" s="2"/>
      <c r="D2317" s="2"/>
      <c r="E2317" s="2"/>
      <c r="F2317" s="2"/>
      <c r="G2317" s="68" t="s">
        <v>2393</v>
      </c>
      <c r="H2317" s="68"/>
      <c r="I2317" s="68"/>
      <c r="J2317" s="68"/>
      <c r="K2317" s="71">
        <f>SUM(K2315:K2316)</f>
        <v>46.06</v>
      </c>
    </row>
    <row r="2318" ht="15" customHeight="1" spans="1:11">
      <c r="A2318" s="2"/>
      <c r="B2318" s="2"/>
      <c r="C2318" s="2"/>
      <c r="D2318" s="2"/>
      <c r="E2318" s="2"/>
      <c r="F2318" s="2"/>
      <c r="G2318" s="69" t="s">
        <v>2318</v>
      </c>
      <c r="H2318" s="69"/>
      <c r="I2318" s="69"/>
      <c r="J2318" s="69"/>
      <c r="K2318" s="72">
        <f>SUM(K2305,K2313,K2317)</f>
        <v>75.78</v>
      </c>
    </row>
    <row r="2319" ht="9.95" customHeight="1" spans="1:11">
      <c r="A2319" s="2"/>
      <c r="B2319" s="2"/>
      <c r="C2319" s="2"/>
      <c r="D2319" s="2"/>
      <c r="E2319" s="2"/>
      <c r="F2319" s="2"/>
      <c r="G2319" s="61"/>
      <c r="H2319" s="61"/>
      <c r="I2319" s="61"/>
      <c r="J2319" s="61"/>
      <c r="K2319" s="61"/>
    </row>
    <row r="2320" ht="20.1" customHeight="1" spans="1:11">
      <c r="A2320" s="62" t="s">
        <v>5329</v>
      </c>
      <c r="B2320" s="62"/>
      <c r="C2320" s="62"/>
      <c r="D2320" s="62"/>
      <c r="E2320" s="62"/>
      <c r="F2320" s="62"/>
      <c r="G2320" s="62"/>
      <c r="H2320" s="62"/>
      <c r="I2320" s="62"/>
      <c r="J2320" s="62"/>
      <c r="K2320" s="62"/>
    </row>
    <row r="2321" ht="15" customHeight="1" spans="1:11">
      <c r="A2321" s="63" t="s">
        <v>2413</v>
      </c>
      <c r="B2321" s="63"/>
      <c r="C2321" s="63"/>
      <c r="D2321" s="64" t="s">
        <v>4</v>
      </c>
      <c r="E2321" s="64"/>
      <c r="F2321" s="64" t="s">
        <v>2297</v>
      </c>
      <c r="G2321" s="64" t="s">
        <v>2298</v>
      </c>
      <c r="H2321" s="64"/>
      <c r="I2321" s="64" t="s">
        <v>2299</v>
      </c>
      <c r="J2321" s="64"/>
      <c r="K2321" s="64" t="s">
        <v>2300</v>
      </c>
    </row>
    <row r="2322" ht="45.95" customHeight="1" spans="1:11">
      <c r="A2322" s="65" t="s">
        <v>2420</v>
      </c>
      <c r="B2322" s="66" t="s">
        <v>2421</v>
      </c>
      <c r="C2322" s="66"/>
      <c r="D2322" s="65" t="s">
        <v>14</v>
      </c>
      <c r="E2322" s="65"/>
      <c r="F2322" s="65" t="s">
        <v>1165</v>
      </c>
      <c r="G2322" s="67">
        <v>1</v>
      </c>
      <c r="H2322" s="67"/>
      <c r="I2322" s="70">
        <v>84.62</v>
      </c>
      <c r="J2322" s="70"/>
      <c r="K2322" s="70">
        <f>TRUNC(TRUNC(G2322,8)*I2322,2)</f>
        <v>84.62</v>
      </c>
    </row>
    <row r="2323" ht="15" customHeight="1" spans="1:11">
      <c r="A2323" s="2"/>
      <c r="B2323" s="2"/>
      <c r="C2323" s="2"/>
      <c r="D2323" s="2"/>
      <c r="E2323" s="2"/>
      <c r="F2323" s="2"/>
      <c r="G2323" s="68" t="s">
        <v>2424</v>
      </c>
      <c r="H2323" s="68"/>
      <c r="I2323" s="68"/>
      <c r="J2323" s="68"/>
      <c r="K2323" s="71">
        <f>SUM(K2322:K2322)</f>
        <v>84.62</v>
      </c>
    </row>
    <row r="2324" ht="15" customHeight="1" spans="1:11">
      <c r="A2324" s="63" t="s">
        <v>2389</v>
      </c>
      <c r="B2324" s="63"/>
      <c r="C2324" s="63"/>
      <c r="D2324" s="64" t="s">
        <v>4</v>
      </c>
      <c r="E2324" s="64"/>
      <c r="F2324" s="64" t="s">
        <v>2297</v>
      </c>
      <c r="G2324" s="64" t="s">
        <v>2298</v>
      </c>
      <c r="H2324" s="64"/>
      <c r="I2324" s="64" t="s">
        <v>2299</v>
      </c>
      <c r="J2324" s="64"/>
      <c r="K2324" s="64" t="s">
        <v>2300</v>
      </c>
    </row>
    <row r="2325" ht="21" customHeight="1" spans="1:11">
      <c r="A2325" s="65" t="s">
        <v>3113</v>
      </c>
      <c r="B2325" s="66" t="s">
        <v>3114</v>
      </c>
      <c r="C2325" s="66"/>
      <c r="D2325" s="65" t="s">
        <v>14</v>
      </c>
      <c r="E2325" s="65"/>
      <c r="F2325" s="65" t="s">
        <v>2392</v>
      </c>
      <c r="G2325" s="67">
        <v>0.767</v>
      </c>
      <c r="H2325" s="67"/>
      <c r="I2325" s="70">
        <v>30.84</v>
      </c>
      <c r="J2325" s="70"/>
      <c r="K2325" s="70">
        <f>TRUNC(TRUNC(G2325,8)*I2325,2)</f>
        <v>23.65</v>
      </c>
    </row>
    <row r="2326" ht="15" customHeight="1" spans="1:11">
      <c r="A2326" s="65" t="s">
        <v>2395</v>
      </c>
      <c r="B2326" s="66" t="s">
        <v>2396</v>
      </c>
      <c r="C2326" s="66"/>
      <c r="D2326" s="65" t="s">
        <v>14</v>
      </c>
      <c r="E2326" s="65"/>
      <c r="F2326" s="65" t="s">
        <v>2392</v>
      </c>
      <c r="G2326" s="67">
        <v>0.384</v>
      </c>
      <c r="H2326" s="67"/>
      <c r="I2326" s="70">
        <v>23.23</v>
      </c>
      <c r="J2326" s="70"/>
      <c r="K2326" s="70">
        <f>TRUNC(TRUNC(G2326,8)*I2326,2)</f>
        <v>8.92</v>
      </c>
    </row>
    <row r="2327" ht="18" customHeight="1" spans="1:11">
      <c r="A2327" s="2"/>
      <c r="B2327" s="2"/>
      <c r="C2327" s="2"/>
      <c r="D2327" s="2"/>
      <c r="E2327" s="2"/>
      <c r="F2327" s="2"/>
      <c r="G2327" s="68" t="s">
        <v>2393</v>
      </c>
      <c r="H2327" s="68"/>
      <c r="I2327" s="68"/>
      <c r="J2327" s="68"/>
      <c r="K2327" s="71">
        <f>SUM(K2325:K2326)</f>
        <v>32.57</v>
      </c>
    </row>
    <row r="2328" ht="15" customHeight="1" spans="1:11">
      <c r="A2328" s="2"/>
      <c r="B2328" s="2"/>
      <c r="C2328" s="2"/>
      <c r="D2328" s="2"/>
      <c r="E2328" s="2"/>
      <c r="F2328" s="2"/>
      <c r="G2328" s="69" t="s">
        <v>2318</v>
      </c>
      <c r="H2328" s="69"/>
      <c r="I2328" s="69"/>
      <c r="J2328" s="69"/>
      <c r="K2328" s="72">
        <f>SUM(K2323,K2327)</f>
        <v>117.19</v>
      </c>
    </row>
    <row r="2329" ht="9.95" customHeight="1" spans="1:11">
      <c r="A2329" s="2"/>
      <c r="B2329" s="2"/>
      <c r="C2329" s="2"/>
      <c r="D2329" s="2"/>
      <c r="E2329" s="2"/>
      <c r="F2329" s="2"/>
      <c r="G2329" s="61"/>
      <c r="H2329" s="61"/>
      <c r="I2329" s="61"/>
      <c r="J2329" s="61"/>
      <c r="K2329" s="61"/>
    </row>
    <row r="2330" ht="27" customHeight="1" spans="1:11">
      <c r="A2330" s="62" t="s">
        <v>5330</v>
      </c>
      <c r="B2330" s="62"/>
      <c r="C2330" s="62"/>
      <c r="D2330" s="62"/>
      <c r="E2330" s="62"/>
      <c r="F2330" s="62"/>
      <c r="G2330" s="62"/>
      <c r="H2330" s="62"/>
      <c r="I2330" s="62"/>
      <c r="J2330" s="62"/>
      <c r="K2330" s="62"/>
    </row>
    <row r="2331" ht="15" customHeight="1" spans="1:11">
      <c r="A2331" s="63" t="s">
        <v>2413</v>
      </c>
      <c r="B2331" s="63"/>
      <c r="C2331" s="63"/>
      <c r="D2331" s="64" t="s">
        <v>4</v>
      </c>
      <c r="E2331" s="64"/>
      <c r="F2331" s="64" t="s">
        <v>2297</v>
      </c>
      <c r="G2331" s="64" t="s">
        <v>2298</v>
      </c>
      <c r="H2331" s="64"/>
      <c r="I2331" s="64" t="s">
        <v>2299</v>
      </c>
      <c r="J2331" s="64"/>
      <c r="K2331" s="64" t="s">
        <v>2300</v>
      </c>
    </row>
    <row r="2332" ht="21" customHeight="1" spans="1:11">
      <c r="A2332" s="65" t="s">
        <v>5331</v>
      </c>
      <c r="B2332" s="66" t="s">
        <v>5332</v>
      </c>
      <c r="C2332" s="66"/>
      <c r="D2332" s="65" t="s">
        <v>14</v>
      </c>
      <c r="E2332" s="65"/>
      <c r="F2332" s="65" t="s">
        <v>35</v>
      </c>
      <c r="G2332" s="67">
        <v>1.7857</v>
      </c>
      <c r="H2332" s="67"/>
      <c r="I2332" s="70">
        <v>1.92</v>
      </c>
      <c r="J2332" s="70"/>
      <c r="K2332" s="70">
        <f>TRUNC(TRUNC(G2332,8)*I2332,2)</f>
        <v>3.42</v>
      </c>
    </row>
    <row r="2333" ht="15" customHeight="1" spans="1:11">
      <c r="A2333" s="2"/>
      <c r="B2333" s="2"/>
      <c r="C2333" s="2"/>
      <c r="D2333" s="2"/>
      <c r="E2333" s="2"/>
      <c r="F2333" s="2"/>
      <c r="G2333" s="68" t="s">
        <v>2424</v>
      </c>
      <c r="H2333" s="68"/>
      <c r="I2333" s="68"/>
      <c r="J2333" s="68"/>
      <c r="K2333" s="71">
        <f>SUM(K2332:K2332)</f>
        <v>3.42</v>
      </c>
    </row>
    <row r="2334" ht="15" customHeight="1" spans="1:11">
      <c r="A2334" s="63" t="s">
        <v>2389</v>
      </c>
      <c r="B2334" s="63"/>
      <c r="C2334" s="63"/>
      <c r="D2334" s="64" t="s">
        <v>4</v>
      </c>
      <c r="E2334" s="64"/>
      <c r="F2334" s="64" t="s">
        <v>2297</v>
      </c>
      <c r="G2334" s="64" t="s">
        <v>2298</v>
      </c>
      <c r="H2334" s="64"/>
      <c r="I2334" s="64" t="s">
        <v>2299</v>
      </c>
      <c r="J2334" s="64"/>
      <c r="K2334" s="64" t="s">
        <v>2300</v>
      </c>
    </row>
    <row r="2335" ht="21" customHeight="1" spans="1:11">
      <c r="A2335" s="65" t="s">
        <v>2673</v>
      </c>
      <c r="B2335" s="66" t="s">
        <v>2674</v>
      </c>
      <c r="C2335" s="66"/>
      <c r="D2335" s="65" t="s">
        <v>14</v>
      </c>
      <c r="E2335" s="65"/>
      <c r="F2335" s="65" t="s">
        <v>2392</v>
      </c>
      <c r="G2335" s="67">
        <v>0.048</v>
      </c>
      <c r="H2335" s="67"/>
      <c r="I2335" s="70">
        <v>23.37</v>
      </c>
      <c r="J2335" s="70"/>
      <c r="K2335" s="70">
        <f>TRUNC(TRUNC(G2335,8)*I2335,2)</f>
        <v>1.12</v>
      </c>
    </row>
    <row r="2336" ht="21" customHeight="1" spans="1:11">
      <c r="A2336" s="65" t="s">
        <v>2675</v>
      </c>
      <c r="B2336" s="66" t="s">
        <v>2676</v>
      </c>
      <c r="C2336" s="66"/>
      <c r="D2336" s="65" t="s">
        <v>14</v>
      </c>
      <c r="E2336" s="65"/>
      <c r="F2336" s="65" t="s">
        <v>2392</v>
      </c>
      <c r="G2336" s="67">
        <v>0.2114</v>
      </c>
      <c r="H2336" s="67"/>
      <c r="I2336" s="70">
        <v>31.5</v>
      </c>
      <c r="J2336" s="70"/>
      <c r="K2336" s="70">
        <f>TRUNC(TRUNC(G2336,8)*I2336,2)</f>
        <v>6.65</v>
      </c>
    </row>
    <row r="2337" ht="18" customHeight="1" spans="1:11">
      <c r="A2337" s="2"/>
      <c r="B2337" s="2"/>
      <c r="C2337" s="2"/>
      <c r="D2337" s="2"/>
      <c r="E2337" s="2"/>
      <c r="F2337" s="2"/>
      <c r="G2337" s="68" t="s">
        <v>2393</v>
      </c>
      <c r="H2337" s="68"/>
      <c r="I2337" s="68"/>
      <c r="J2337" s="68"/>
      <c r="K2337" s="71">
        <f>SUM(K2335:K2336)</f>
        <v>7.77</v>
      </c>
    </row>
    <row r="2338" ht="15" customHeight="1" spans="1:11">
      <c r="A2338" s="2"/>
      <c r="B2338" s="2"/>
      <c r="C2338" s="2"/>
      <c r="D2338" s="2"/>
      <c r="E2338" s="2"/>
      <c r="F2338" s="2"/>
      <c r="G2338" s="69" t="s">
        <v>2318</v>
      </c>
      <c r="H2338" s="69"/>
      <c r="I2338" s="69"/>
      <c r="J2338" s="69"/>
      <c r="K2338" s="72">
        <f>SUM(K2333,K2337)</f>
        <v>11.19</v>
      </c>
    </row>
    <row r="2339" ht="9.95" customHeight="1" spans="1:11">
      <c r="A2339" s="2"/>
      <c r="B2339" s="2"/>
      <c r="C2339" s="2"/>
      <c r="D2339" s="2"/>
      <c r="E2339" s="2"/>
      <c r="F2339" s="2"/>
      <c r="G2339" s="61"/>
      <c r="H2339" s="61"/>
      <c r="I2339" s="61"/>
      <c r="J2339" s="61"/>
      <c r="K2339" s="61"/>
    </row>
    <row r="2340" ht="27" customHeight="1" spans="1:11">
      <c r="A2340" s="62" t="s">
        <v>5333</v>
      </c>
      <c r="B2340" s="62"/>
      <c r="C2340" s="62"/>
      <c r="D2340" s="62"/>
      <c r="E2340" s="62"/>
      <c r="F2340" s="62"/>
      <c r="G2340" s="62"/>
      <c r="H2340" s="62"/>
      <c r="I2340" s="62"/>
      <c r="J2340" s="62"/>
      <c r="K2340" s="62"/>
    </row>
    <row r="2341" ht="15" customHeight="1" spans="1:11">
      <c r="A2341" s="63" t="s">
        <v>2413</v>
      </c>
      <c r="B2341" s="63"/>
      <c r="C2341" s="63"/>
      <c r="D2341" s="64" t="s">
        <v>4</v>
      </c>
      <c r="E2341" s="64"/>
      <c r="F2341" s="64" t="s">
        <v>2297</v>
      </c>
      <c r="G2341" s="64" t="s">
        <v>2298</v>
      </c>
      <c r="H2341" s="64"/>
      <c r="I2341" s="64" t="s">
        <v>2299</v>
      </c>
      <c r="J2341" s="64"/>
      <c r="K2341" s="64" t="s">
        <v>2300</v>
      </c>
    </row>
    <row r="2342" ht="21" customHeight="1" spans="1:11">
      <c r="A2342" s="65" t="s">
        <v>5331</v>
      </c>
      <c r="B2342" s="66" t="s">
        <v>5332</v>
      </c>
      <c r="C2342" s="66"/>
      <c r="D2342" s="65" t="s">
        <v>14</v>
      </c>
      <c r="E2342" s="65"/>
      <c r="F2342" s="65" t="s">
        <v>35</v>
      </c>
      <c r="G2342" s="67">
        <v>0.6667</v>
      </c>
      <c r="H2342" s="67"/>
      <c r="I2342" s="70">
        <v>1.92</v>
      </c>
      <c r="J2342" s="70"/>
      <c r="K2342" s="70">
        <f>TRUNC(TRUNC(G2342,8)*I2342,2)</f>
        <v>1.28</v>
      </c>
    </row>
    <row r="2343" ht="15" customHeight="1" spans="1:11">
      <c r="A2343" s="2"/>
      <c r="B2343" s="2"/>
      <c r="C2343" s="2"/>
      <c r="D2343" s="2"/>
      <c r="E2343" s="2"/>
      <c r="F2343" s="2"/>
      <c r="G2343" s="68" t="s">
        <v>2424</v>
      </c>
      <c r="H2343" s="68"/>
      <c r="I2343" s="68"/>
      <c r="J2343" s="68"/>
      <c r="K2343" s="71">
        <f>SUM(K2342:K2342)</f>
        <v>1.28</v>
      </c>
    </row>
    <row r="2344" ht="15" customHeight="1" spans="1:11">
      <c r="A2344" s="63" t="s">
        <v>2389</v>
      </c>
      <c r="B2344" s="63"/>
      <c r="C2344" s="63"/>
      <c r="D2344" s="64" t="s">
        <v>4</v>
      </c>
      <c r="E2344" s="64"/>
      <c r="F2344" s="64" t="s">
        <v>2297</v>
      </c>
      <c r="G2344" s="64" t="s">
        <v>2298</v>
      </c>
      <c r="H2344" s="64"/>
      <c r="I2344" s="64" t="s">
        <v>2299</v>
      </c>
      <c r="J2344" s="64"/>
      <c r="K2344" s="64" t="s">
        <v>2300</v>
      </c>
    </row>
    <row r="2345" ht="21" customHeight="1" spans="1:11">
      <c r="A2345" s="65" t="s">
        <v>2673</v>
      </c>
      <c r="B2345" s="66" t="s">
        <v>2674</v>
      </c>
      <c r="C2345" s="66"/>
      <c r="D2345" s="65" t="s">
        <v>14</v>
      </c>
      <c r="E2345" s="65"/>
      <c r="F2345" s="65" t="s">
        <v>2392</v>
      </c>
      <c r="G2345" s="67">
        <v>0.0179</v>
      </c>
      <c r="H2345" s="67"/>
      <c r="I2345" s="70">
        <v>23.37</v>
      </c>
      <c r="J2345" s="70"/>
      <c r="K2345" s="70">
        <f>TRUNC(TRUNC(G2345,8)*I2345,2)</f>
        <v>0.41</v>
      </c>
    </row>
    <row r="2346" ht="21" customHeight="1" spans="1:11">
      <c r="A2346" s="65" t="s">
        <v>2675</v>
      </c>
      <c r="B2346" s="66" t="s">
        <v>2676</v>
      </c>
      <c r="C2346" s="66"/>
      <c r="D2346" s="65" t="s">
        <v>14</v>
      </c>
      <c r="E2346" s="65"/>
      <c r="F2346" s="65" t="s">
        <v>2392</v>
      </c>
      <c r="G2346" s="67">
        <v>0.0789</v>
      </c>
      <c r="H2346" s="67"/>
      <c r="I2346" s="70">
        <v>31.5</v>
      </c>
      <c r="J2346" s="70"/>
      <c r="K2346" s="70">
        <f>TRUNC(TRUNC(G2346,8)*I2346,2)</f>
        <v>2.48</v>
      </c>
    </row>
    <row r="2347" ht="18" customHeight="1" spans="1:11">
      <c r="A2347" s="2"/>
      <c r="B2347" s="2"/>
      <c r="C2347" s="2"/>
      <c r="D2347" s="2"/>
      <c r="E2347" s="2"/>
      <c r="F2347" s="2"/>
      <c r="G2347" s="68" t="s">
        <v>2393</v>
      </c>
      <c r="H2347" s="68"/>
      <c r="I2347" s="68"/>
      <c r="J2347" s="68"/>
      <c r="K2347" s="71">
        <f>SUM(K2345:K2346)</f>
        <v>2.89</v>
      </c>
    </row>
    <row r="2348" ht="15" customHeight="1" spans="1:11">
      <c r="A2348" s="2"/>
      <c r="B2348" s="2"/>
      <c r="C2348" s="2"/>
      <c r="D2348" s="2"/>
      <c r="E2348" s="2"/>
      <c r="F2348" s="2"/>
      <c r="G2348" s="69" t="s">
        <v>2318</v>
      </c>
      <c r="H2348" s="69"/>
      <c r="I2348" s="69"/>
      <c r="J2348" s="69"/>
      <c r="K2348" s="72">
        <f>SUM(K2343,K2347)</f>
        <v>4.17</v>
      </c>
    </row>
    <row r="2349" ht="9.95" customHeight="1" spans="1:11">
      <c r="A2349" s="2"/>
      <c r="B2349" s="2"/>
      <c r="C2349" s="2"/>
      <c r="D2349" s="2"/>
      <c r="E2349" s="2"/>
      <c r="F2349" s="2"/>
      <c r="G2349" s="61"/>
      <c r="H2349" s="61"/>
      <c r="I2349" s="61"/>
      <c r="J2349" s="61"/>
      <c r="K2349" s="61"/>
    </row>
    <row r="2350" ht="20.1" customHeight="1" spans="1:11">
      <c r="A2350" s="62" t="s">
        <v>5334</v>
      </c>
      <c r="B2350" s="62"/>
      <c r="C2350" s="62"/>
      <c r="D2350" s="62"/>
      <c r="E2350" s="62"/>
      <c r="F2350" s="62"/>
      <c r="G2350" s="62"/>
      <c r="H2350" s="62"/>
      <c r="I2350" s="62"/>
      <c r="J2350" s="62"/>
      <c r="K2350" s="62"/>
    </row>
    <row r="2351" ht="15" customHeight="1" spans="1:11">
      <c r="A2351" s="63" t="s">
        <v>2381</v>
      </c>
      <c r="B2351" s="63"/>
      <c r="C2351" s="63"/>
      <c r="D2351" s="64" t="s">
        <v>4</v>
      </c>
      <c r="E2351" s="64"/>
      <c r="F2351" s="64" t="s">
        <v>2297</v>
      </c>
      <c r="G2351" s="64" t="s">
        <v>2298</v>
      </c>
      <c r="H2351" s="64"/>
      <c r="I2351" s="64" t="s">
        <v>2299</v>
      </c>
      <c r="J2351" s="64"/>
      <c r="K2351" s="64" t="s">
        <v>2300</v>
      </c>
    </row>
    <row r="2352" ht="38.1" customHeight="1" spans="1:11">
      <c r="A2352" s="65" t="s">
        <v>4764</v>
      </c>
      <c r="B2352" s="66" t="s">
        <v>4765</v>
      </c>
      <c r="C2352" s="66"/>
      <c r="D2352" s="65" t="s">
        <v>14</v>
      </c>
      <c r="E2352" s="65"/>
      <c r="F2352" s="65" t="s">
        <v>2384</v>
      </c>
      <c r="G2352" s="67">
        <v>0.4931</v>
      </c>
      <c r="H2352" s="67"/>
      <c r="I2352" s="70">
        <v>0.4</v>
      </c>
      <c r="J2352" s="70"/>
      <c r="K2352" s="70">
        <f>TRUNC(TRUNC(G2352,8)*I2352,2)</f>
        <v>0.19</v>
      </c>
    </row>
    <row r="2353" ht="38.1" customHeight="1" spans="1:11">
      <c r="A2353" s="65" t="s">
        <v>4766</v>
      </c>
      <c r="B2353" s="66" t="s">
        <v>4767</v>
      </c>
      <c r="C2353" s="66"/>
      <c r="D2353" s="65" t="s">
        <v>14</v>
      </c>
      <c r="E2353" s="65"/>
      <c r="F2353" s="65" t="s">
        <v>2387</v>
      </c>
      <c r="G2353" s="67">
        <v>1.1138</v>
      </c>
      <c r="H2353" s="67"/>
      <c r="I2353" s="70">
        <v>2.12</v>
      </c>
      <c r="J2353" s="70"/>
      <c r="K2353" s="70">
        <f>TRUNC(TRUNC(G2353,8)*I2353,2)</f>
        <v>2.36</v>
      </c>
    </row>
    <row r="2354" ht="18" customHeight="1" spans="1:11">
      <c r="A2354" s="2"/>
      <c r="B2354" s="2"/>
      <c r="C2354" s="2"/>
      <c r="D2354" s="2"/>
      <c r="E2354" s="2"/>
      <c r="F2354" s="2"/>
      <c r="G2354" s="68" t="s">
        <v>2388</v>
      </c>
      <c r="H2354" s="68"/>
      <c r="I2354" s="68"/>
      <c r="J2354" s="68"/>
      <c r="K2354" s="71">
        <f>SUM(K2352:K2353)</f>
        <v>2.55</v>
      </c>
    </row>
    <row r="2355" ht="15" customHeight="1" spans="1:11">
      <c r="A2355" s="63" t="s">
        <v>2413</v>
      </c>
      <c r="B2355" s="63"/>
      <c r="C2355" s="63"/>
      <c r="D2355" s="64" t="s">
        <v>4</v>
      </c>
      <c r="E2355" s="64"/>
      <c r="F2355" s="64" t="s">
        <v>2297</v>
      </c>
      <c r="G2355" s="64" t="s">
        <v>2298</v>
      </c>
      <c r="H2355" s="64"/>
      <c r="I2355" s="64" t="s">
        <v>2299</v>
      </c>
      <c r="J2355" s="64"/>
      <c r="K2355" s="64" t="s">
        <v>2300</v>
      </c>
    </row>
    <row r="2356" ht="21" customHeight="1" spans="1:11">
      <c r="A2356" s="65" t="s">
        <v>4769</v>
      </c>
      <c r="B2356" s="66" t="s">
        <v>4770</v>
      </c>
      <c r="C2356" s="66"/>
      <c r="D2356" s="65" t="s">
        <v>14</v>
      </c>
      <c r="E2356" s="65"/>
      <c r="F2356" s="65" t="s">
        <v>51</v>
      </c>
      <c r="G2356" s="67">
        <v>0.6302</v>
      </c>
      <c r="H2356" s="67"/>
      <c r="I2356" s="70">
        <v>118.98</v>
      </c>
      <c r="J2356" s="70"/>
      <c r="K2356" s="70">
        <f>TRUNC(TRUNC(G2356,8)*I2356,2)</f>
        <v>74.98</v>
      </c>
    </row>
    <row r="2357" ht="15" customHeight="1" spans="1:11">
      <c r="A2357" s="65" t="s">
        <v>4759</v>
      </c>
      <c r="B2357" s="66" t="s">
        <v>4760</v>
      </c>
      <c r="C2357" s="66"/>
      <c r="D2357" s="65" t="s">
        <v>14</v>
      </c>
      <c r="E2357" s="65"/>
      <c r="F2357" s="65" t="s">
        <v>193</v>
      </c>
      <c r="G2357" s="67">
        <v>15.1255</v>
      </c>
      <c r="H2357" s="67"/>
      <c r="I2357" s="70">
        <v>1.53</v>
      </c>
      <c r="J2357" s="70"/>
      <c r="K2357" s="70">
        <f>TRUNC(TRUNC(G2357,8)*I2357,2)</f>
        <v>23.14</v>
      </c>
    </row>
    <row r="2358" ht="15" customHeight="1" spans="1:11">
      <c r="A2358" s="65" t="s">
        <v>3099</v>
      </c>
      <c r="B2358" s="66" t="s">
        <v>3100</v>
      </c>
      <c r="C2358" s="66"/>
      <c r="D2358" s="65" t="s">
        <v>14</v>
      </c>
      <c r="E2358" s="65"/>
      <c r="F2358" s="65" t="s">
        <v>193</v>
      </c>
      <c r="G2358" s="67">
        <v>420.1527</v>
      </c>
      <c r="H2358" s="67"/>
      <c r="I2358" s="70">
        <v>0.8</v>
      </c>
      <c r="J2358" s="70"/>
      <c r="K2358" s="70">
        <f>TRUNC(TRUNC(G2358,8)*I2358,2)</f>
        <v>336.12</v>
      </c>
    </row>
    <row r="2359" ht="21" customHeight="1" spans="1:11">
      <c r="A2359" s="65" t="s">
        <v>2645</v>
      </c>
      <c r="B2359" s="66" t="s">
        <v>2646</v>
      </c>
      <c r="C2359" s="66"/>
      <c r="D2359" s="65" t="s">
        <v>14</v>
      </c>
      <c r="E2359" s="65"/>
      <c r="F2359" s="65" t="s">
        <v>51</v>
      </c>
      <c r="G2359" s="67">
        <v>0.5882</v>
      </c>
      <c r="H2359" s="67"/>
      <c r="I2359" s="70">
        <v>128.66</v>
      </c>
      <c r="J2359" s="70"/>
      <c r="K2359" s="70">
        <f>TRUNC(TRUNC(G2359,8)*I2359,2)</f>
        <v>75.67</v>
      </c>
    </row>
    <row r="2360" ht="15" customHeight="1" spans="1:11">
      <c r="A2360" s="2"/>
      <c r="B2360" s="2"/>
      <c r="C2360" s="2"/>
      <c r="D2360" s="2"/>
      <c r="E2360" s="2"/>
      <c r="F2360" s="2"/>
      <c r="G2360" s="68" t="s">
        <v>2424</v>
      </c>
      <c r="H2360" s="68"/>
      <c r="I2360" s="68"/>
      <c r="J2360" s="68"/>
      <c r="K2360" s="71">
        <f>SUM(K2356:K2359)</f>
        <v>509.91</v>
      </c>
    </row>
    <row r="2361" ht="15" customHeight="1" spans="1:11">
      <c r="A2361" s="63" t="s">
        <v>2389</v>
      </c>
      <c r="B2361" s="63"/>
      <c r="C2361" s="63"/>
      <c r="D2361" s="64" t="s">
        <v>4</v>
      </c>
      <c r="E2361" s="64"/>
      <c r="F2361" s="64" t="s">
        <v>2297</v>
      </c>
      <c r="G2361" s="64" t="s">
        <v>2298</v>
      </c>
      <c r="H2361" s="64"/>
      <c r="I2361" s="64" t="s">
        <v>2299</v>
      </c>
      <c r="J2361" s="64"/>
      <c r="K2361" s="64" t="s">
        <v>2300</v>
      </c>
    </row>
    <row r="2362" ht="21" customHeight="1" spans="1:11">
      <c r="A2362" s="65" t="s">
        <v>4756</v>
      </c>
      <c r="B2362" s="66" t="s">
        <v>4757</v>
      </c>
      <c r="C2362" s="66"/>
      <c r="D2362" s="65" t="s">
        <v>14</v>
      </c>
      <c r="E2362" s="65"/>
      <c r="F2362" s="65" t="s">
        <v>2392</v>
      </c>
      <c r="G2362" s="67">
        <v>1.6069</v>
      </c>
      <c r="H2362" s="67"/>
      <c r="I2362" s="70">
        <v>38.98</v>
      </c>
      <c r="J2362" s="70"/>
      <c r="K2362" s="70">
        <f>TRUNC(TRUNC(G2362,8)*I2362,2)</f>
        <v>62.63</v>
      </c>
    </row>
    <row r="2363" ht="15" customHeight="1" spans="1:11">
      <c r="A2363" s="65" t="s">
        <v>2395</v>
      </c>
      <c r="B2363" s="66" t="s">
        <v>2396</v>
      </c>
      <c r="C2363" s="66"/>
      <c r="D2363" s="65" t="s">
        <v>14</v>
      </c>
      <c r="E2363" s="65"/>
      <c r="F2363" s="65" t="s">
        <v>2392</v>
      </c>
      <c r="G2363" s="67">
        <v>2.5492</v>
      </c>
      <c r="H2363" s="67"/>
      <c r="I2363" s="70">
        <v>23.23</v>
      </c>
      <c r="J2363" s="70"/>
      <c r="K2363" s="70">
        <f>TRUNC(TRUNC(G2363,8)*I2363,2)</f>
        <v>59.21</v>
      </c>
    </row>
    <row r="2364" ht="18" customHeight="1" spans="1:11">
      <c r="A2364" s="2"/>
      <c r="B2364" s="2"/>
      <c r="C2364" s="2"/>
      <c r="D2364" s="2"/>
      <c r="E2364" s="2"/>
      <c r="F2364" s="2"/>
      <c r="G2364" s="68" t="s">
        <v>2393</v>
      </c>
      <c r="H2364" s="68"/>
      <c r="I2364" s="68"/>
      <c r="J2364" s="68"/>
      <c r="K2364" s="71">
        <f>SUM(K2362:K2363)</f>
        <v>121.84</v>
      </c>
    </row>
    <row r="2365" ht="15" customHeight="1" spans="1:11">
      <c r="A2365" s="2"/>
      <c r="B2365" s="2"/>
      <c r="C2365" s="2"/>
      <c r="D2365" s="2"/>
      <c r="E2365" s="2"/>
      <c r="F2365" s="2"/>
      <c r="G2365" s="69" t="s">
        <v>2318</v>
      </c>
      <c r="H2365" s="69"/>
      <c r="I2365" s="69"/>
      <c r="J2365" s="69"/>
      <c r="K2365" s="72">
        <f>SUM(K2354,K2360,K2364)</f>
        <v>634.3</v>
      </c>
    </row>
    <row r="2366" ht="9.95" customHeight="1" spans="1:11">
      <c r="A2366" s="2"/>
      <c r="B2366" s="2"/>
      <c r="C2366" s="2"/>
      <c r="D2366" s="2"/>
      <c r="E2366" s="2"/>
      <c r="F2366" s="2"/>
      <c r="G2366" s="61"/>
      <c r="H2366" s="61"/>
      <c r="I2366" s="61"/>
      <c r="J2366" s="61"/>
      <c r="K2366" s="61"/>
    </row>
    <row r="2367" ht="20.1" customHeight="1" spans="1:11">
      <c r="A2367" s="62" t="s">
        <v>5335</v>
      </c>
      <c r="B2367" s="62"/>
      <c r="C2367" s="62"/>
      <c r="D2367" s="62"/>
      <c r="E2367" s="62"/>
      <c r="F2367" s="62"/>
      <c r="G2367" s="62"/>
      <c r="H2367" s="62"/>
      <c r="I2367" s="62"/>
      <c r="J2367" s="62"/>
      <c r="K2367" s="62"/>
    </row>
    <row r="2368" ht="15" customHeight="1" spans="1:11">
      <c r="A2368" s="63" t="s">
        <v>2389</v>
      </c>
      <c r="B2368" s="63"/>
      <c r="C2368" s="63"/>
      <c r="D2368" s="64" t="s">
        <v>4</v>
      </c>
      <c r="E2368" s="64"/>
      <c r="F2368" s="64" t="s">
        <v>2297</v>
      </c>
      <c r="G2368" s="64" t="s">
        <v>2298</v>
      </c>
      <c r="H2368" s="64"/>
      <c r="I2368" s="64" t="s">
        <v>2299</v>
      </c>
      <c r="J2368" s="64"/>
      <c r="K2368" s="64" t="s">
        <v>2300</v>
      </c>
    </row>
    <row r="2369" ht="15" customHeight="1" spans="1:11">
      <c r="A2369" s="65" t="s">
        <v>2630</v>
      </c>
      <c r="B2369" s="66" t="s">
        <v>2631</v>
      </c>
      <c r="C2369" s="66"/>
      <c r="D2369" s="65" t="s">
        <v>14</v>
      </c>
      <c r="E2369" s="65"/>
      <c r="F2369" s="65" t="s">
        <v>2392</v>
      </c>
      <c r="G2369" s="67">
        <v>7.4148</v>
      </c>
      <c r="H2369" s="67"/>
      <c r="I2369" s="70">
        <v>32.27</v>
      </c>
      <c r="J2369" s="70"/>
      <c r="K2369" s="70">
        <f>TRUNC(TRUNC(G2369,8)*I2369,2)</f>
        <v>239.27</v>
      </c>
    </row>
    <row r="2370" ht="15" customHeight="1" spans="1:11">
      <c r="A2370" s="65" t="s">
        <v>2395</v>
      </c>
      <c r="B2370" s="66" t="s">
        <v>2396</v>
      </c>
      <c r="C2370" s="66"/>
      <c r="D2370" s="65" t="s">
        <v>14</v>
      </c>
      <c r="E2370" s="65"/>
      <c r="F2370" s="65" t="s">
        <v>2392</v>
      </c>
      <c r="G2370" s="67">
        <v>4.9432</v>
      </c>
      <c r="H2370" s="67"/>
      <c r="I2370" s="70">
        <v>23.23</v>
      </c>
      <c r="J2370" s="70"/>
      <c r="K2370" s="70">
        <f>TRUNC(TRUNC(G2370,8)*I2370,2)</f>
        <v>114.83</v>
      </c>
    </row>
    <row r="2371" ht="18" customHeight="1" spans="1:11">
      <c r="A2371" s="2"/>
      <c r="B2371" s="2"/>
      <c r="C2371" s="2"/>
      <c r="D2371" s="2"/>
      <c r="E2371" s="2"/>
      <c r="F2371" s="2"/>
      <c r="G2371" s="68" t="s">
        <v>2393</v>
      </c>
      <c r="H2371" s="68"/>
      <c r="I2371" s="68"/>
      <c r="J2371" s="68"/>
      <c r="K2371" s="71">
        <f>SUM(K2369:K2370)</f>
        <v>354.1</v>
      </c>
    </row>
    <row r="2372" ht="15" customHeight="1" spans="1:11">
      <c r="A2372" s="63" t="s">
        <v>2314</v>
      </c>
      <c r="B2372" s="63"/>
      <c r="C2372" s="63"/>
      <c r="D2372" s="64" t="s">
        <v>4</v>
      </c>
      <c r="E2372" s="64"/>
      <c r="F2372" s="64" t="s">
        <v>2297</v>
      </c>
      <c r="G2372" s="64" t="s">
        <v>2298</v>
      </c>
      <c r="H2372" s="64"/>
      <c r="I2372" s="64" t="s">
        <v>2299</v>
      </c>
      <c r="J2372" s="64"/>
      <c r="K2372" s="64" t="s">
        <v>2300</v>
      </c>
    </row>
    <row r="2373" ht="29.1" customHeight="1" spans="1:11">
      <c r="A2373" s="65" t="s">
        <v>5336</v>
      </c>
      <c r="B2373" s="66" t="s">
        <v>5337</v>
      </c>
      <c r="C2373" s="66"/>
      <c r="D2373" s="65" t="s">
        <v>14</v>
      </c>
      <c r="E2373" s="65"/>
      <c r="F2373" s="65" t="s">
        <v>51</v>
      </c>
      <c r="G2373" s="67">
        <v>1.203</v>
      </c>
      <c r="H2373" s="67"/>
      <c r="I2373" s="70">
        <v>634.3</v>
      </c>
      <c r="J2373" s="70"/>
      <c r="K2373" s="70">
        <f>TRUNC(TRUNC(G2373,8)*I2373,2)</f>
        <v>763.06</v>
      </c>
    </row>
    <row r="2374" ht="15" customHeight="1" spans="1:11">
      <c r="A2374" s="2"/>
      <c r="B2374" s="2"/>
      <c r="C2374" s="2"/>
      <c r="D2374" s="2"/>
      <c r="E2374" s="2"/>
      <c r="F2374" s="2"/>
      <c r="G2374" s="68" t="s">
        <v>2317</v>
      </c>
      <c r="H2374" s="68"/>
      <c r="I2374" s="68"/>
      <c r="J2374" s="68"/>
      <c r="K2374" s="71">
        <f>SUM(K2373:K2373)</f>
        <v>763.06</v>
      </c>
    </row>
    <row r="2375" ht="15" customHeight="1" spans="1:11">
      <c r="A2375" s="2"/>
      <c r="B2375" s="2"/>
      <c r="C2375" s="2"/>
      <c r="D2375" s="2"/>
      <c r="E2375" s="2"/>
      <c r="F2375" s="2"/>
      <c r="G2375" s="69" t="s">
        <v>2318</v>
      </c>
      <c r="H2375" s="69"/>
      <c r="I2375" s="69"/>
      <c r="J2375" s="69"/>
      <c r="K2375" s="72">
        <f>SUM(K2371,K2374)</f>
        <v>1117.16</v>
      </c>
    </row>
    <row r="2376" ht="9.95" customHeight="1" spans="1:11">
      <c r="A2376" s="2"/>
      <c r="B2376" s="2"/>
      <c r="C2376" s="2"/>
      <c r="D2376" s="2"/>
      <c r="E2376" s="2"/>
      <c r="F2376" s="2"/>
      <c r="G2376" s="61"/>
      <c r="H2376" s="61"/>
      <c r="I2376" s="61"/>
      <c r="J2376" s="61"/>
      <c r="K2376" s="61"/>
    </row>
    <row r="2377" ht="20.1" customHeight="1" spans="1:11">
      <c r="A2377" s="62" t="s">
        <v>5338</v>
      </c>
      <c r="B2377" s="62"/>
      <c r="C2377" s="62"/>
      <c r="D2377" s="62"/>
      <c r="E2377" s="62"/>
      <c r="F2377" s="62"/>
      <c r="G2377" s="62"/>
      <c r="H2377" s="62"/>
      <c r="I2377" s="62"/>
      <c r="J2377" s="62"/>
      <c r="K2377" s="62"/>
    </row>
    <row r="2378" ht="15" customHeight="1" spans="1:11">
      <c r="A2378" s="63" t="s">
        <v>2389</v>
      </c>
      <c r="B2378" s="63"/>
      <c r="C2378" s="63"/>
      <c r="D2378" s="64" t="s">
        <v>4</v>
      </c>
      <c r="E2378" s="64"/>
      <c r="F2378" s="64" t="s">
        <v>2297</v>
      </c>
      <c r="G2378" s="64" t="s">
        <v>2298</v>
      </c>
      <c r="H2378" s="64"/>
      <c r="I2378" s="64" t="s">
        <v>2299</v>
      </c>
      <c r="J2378" s="64"/>
      <c r="K2378" s="64" t="s">
        <v>2300</v>
      </c>
    </row>
    <row r="2379" ht="15" customHeight="1" spans="1:11">
      <c r="A2379" s="65" t="s">
        <v>2630</v>
      </c>
      <c r="B2379" s="66" t="s">
        <v>2631</v>
      </c>
      <c r="C2379" s="66"/>
      <c r="D2379" s="65" t="s">
        <v>14</v>
      </c>
      <c r="E2379" s="65"/>
      <c r="F2379" s="65" t="s">
        <v>2392</v>
      </c>
      <c r="G2379" s="67">
        <v>8.2973</v>
      </c>
      <c r="H2379" s="67"/>
      <c r="I2379" s="70">
        <v>32.27</v>
      </c>
      <c r="J2379" s="70"/>
      <c r="K2379" s="70">
        <f>TRUNC(TRUNC(G2379,8)*I2379,2)</f>
        <v>267.75</v>
      </c>
    </row>
    <row r="2380" ht="15" customHeight="1" spans="1:11">
      <c r="A2380" s="65" t="s">
        <v>2395</v>
      </c>
      <c r="B2380" s="66" t="s">
        <v>2396</v>
      </c>
      <c r="C2380" s="66"/>
      <c r="D2380" s="65" t="s">
        <v>14</v>
      </c>
      <c r="E2380" s="65"/>
      <c r="F2380" s="65" t="s">
        <v>2392</v>
      </c>
      <c r="G2380" s="67">
        <v>5.5315</v>
      </c>
      <c r="H2380" s="67"/>
      <c r="I2380" s="70">
        <v>23.23</v>
      </c>
      <c r="J2380" s="70"/>
      <c r="K2380" s="70">
        <f>TRUNC(TRUNC(G2380,8)*I2380,2)</f>
        <v>128.49</v>
      </c>
    </row>
    <row r="2381" ht="18" customHeight="1" spans="1:11">
      <c r="A2381" s="2"/>
      <c r="B2381" s="2"/>
      <c r="C2381" s="2"/>
      <c r="D2381" s="2"/>
      <c r="E2381" s="2"/>
      <c r="F2381" s="2"/>
      <c r="G2381" s="68" t="s">
        <v>2393</v>
      </c>
      <c r="H2381" s="68"/>
      <c r="I2381" s="68"/>
      <c r="J2381" s="68"/>
      <c r="K2381" s="71">
        <f>SUM(K2379:K2380)</f>
        <v>396.24</v>
      </c>
    </row>
    <row r="2382" ht="15" customHeight="1" spans="1:11">
      <c r="A2382" s="63" t="s">
        <v>2314</v>
      </c>
      <c r="B2382" s="63"/>
      <c r="C2382" s="63"/>
      <c r="D2382" s="64" t="s">
        <v>4</v>
      </c>
      <c r="E2382" s="64"/>
      <c r="F2382" s="64" t="s">
        <v>2297</v>
      </c>
      <c r="G2382" s="64" t="s">
        <v>2298</v>
      </c>
      <c r="H2382" s="64"/>
      <c r="I2382" s="64" t="s">
        <v>2299</v>
      </c>
      <c r="J2382" s="64"/>
      <c r="K2382" s="64" t="s">
        <v>2300</v>
      </c>
    </row>
    <row r="2383" ht="29.1" customHeight="1" spans="1:11">
      <c r="A2383" s="65" t="s">
        <v>5336</v>
      </c>
      <c r="B2383" s="66" t="s">
        <v>5337</v>
      </c>
      <c r="C2383" s="66"/>
      <c r="D2383" s="65" t="s">
        <v>14</v>
      </c>
      <c r="E2383" s="65"/>
      <c r="F2383" s="65" t="s">
        <v>51</v>
      </c>
      <c r="G2383" s="67">
        <v>1.203</v>
      </c>
      <c r="H2383" s="67"/>
      <c r="I2383" s="70">
        <v>634.3</v>
      </c>
      <c r="J2383" s="70"/>
      <c r="K2383" s="70">
        <f>TRUNC(TRUNC(G2383,8)*I2383,2)</f>
        <v>763.06</v>
      </c>
    </row>
    <row r="2384" ht="15" customHeight="1" spans="1:11">
      <c r="A2384" s="2"/>
      <c r="B2384" s="2"/>
      <c r="C2384" s="2"/>
      <c r="D2384" s="2"/>
      <c r="E2384" s="2"/>
      <c r="F2384" s="2"/>
      <c r="G2384" s="68" t="s">
        <v>2317</v>
      </c>
      <c r="H2384" s="68"/>
      <c r="I2384" s="68"/>
      <c r="J2384" s="68"/>
      <c r="K2384" s="71">
        <f>SUM(K2383:K2383)</f>
        <v>763.06</v>
      </c>
    </row>
    <row r="2385" ht="15" customHeight="1" spans="1:11">
      <c r="A2385" s="2"/>
      <c r="B2385" s="2"/>
      <c r="C2385" s="2"/>
      <c r="D2385" s="2"/>
      <c r="E2385" s="2"/>
      <c r="F2385" s="2"/>
      <c r="G2385" s="69" t="s">
        <v>2318</v>
      </c>
      <c r="H2385" s="69"/>
      <c r="I2385" s="69"/>
      <c r="J2385" s="69"/>
      <c r="K2385" s="72">
        <f>SUM(K2381,K2384)</f>
        <v>1159.3</v>
      </c>
    </row>
    <row r="2386" ht="9.95" customHeight="1" spans="1:11">
      <c r="A2386" s="2"/>
      <c r="B2386" s="2"/>
      <c r="C2386" s="2"/>
      <c r="D2386" s="2"/>
      <c r="E2386" s="2"/>
      <c r="F2386" s="2"/>
      <c r="G2386" s="61"/>
      <c r="H2386" s="61"/>
      <c r="I2386" s="61"/>
      <c r="J2386" s="61"/>
      <c r="K2386" s="61"/>
    </row>
    <row r="2387" ht="20.1" customHeight="1" spans="1:11">
      <c r="A2387" s="62" t="s">
        <v>5339</v>
      </c>
      <c r="B2387" s="62"/>
      <c r="C2387" s="62"/>
      <c r="D2387" s="62"/>
      <c r="E2387" s="62"/>
      <c r="F2387" s="62"/>
      <c r="G2387" s="62"/>
      <c r="H2387" s="62"/>
      <c r="I2387" s="62"/>
      <c r="J2387" s="62"/>
      <c r="K2387" s="62"/>
    </row>
    <row r="2388" ht="15" customHeight="1" spans="1:11">
      <c r="A2388" s="63" t="s">
        <v>2389</v>
      </c>
      <c r="B2388" s="63"/>
      <c r="C2388" s="63"/>
      <c r="D2388" s="64" t="s">
        <v>4</v>
      </c>
      <c r="E2388" s="64"/>
      <c r="F2388" s="64" t="s">
        <v>2297</v>
      </c>
      <c r="G2388" s="64" t="s">
        <v>2298</v>
      </c>
      <c r="H2388" s="64"/>
      <c r="I2388" s="64" t="s">
        <v>2299</v>
      </c>
      <c r="J2388" s="64"/>
      <c r="K2388" s="64" t="s">
        <v>2300</v>
      </c>
    </row>
    <row r="2389" ht="21" customHeight="1" spans="1:11">
      <c r="A2389" s="65" t="s">
        <v>5340</v>
      </c>
      <c r="B2389" s="66" t="s">
        <v>5341</v>
      </c>
      <c r="C2389" s="66"/>
      <c r="D2389" s="65" t="s">
        <v>14</v>
      </c>
      <c r="E2389" s="65"/>
      <c r="F2389" s="65" t="s">
        <v>2392</v>
      </c>
      <c r="G2389" s="67">
        <v>1</v>
      </c>
      <c r="H2389" s="67"/>
      <c r="I2389" s="70">
        <v>35.69</v>
      </c>
      <c r="J2389" s="70"/>
      <c r="K2389" s="70">
        <f>TRUNC(TRUNC(G2389,8)*I2389,2)</f>
        <v>35.69</v>
      </c>
    </row>
    <row r="2390" ht="18" customHeight="1" spans="1:11">
      <c r="A2390" s="2"/>
      <c r="B2390" s="2"/>
      <c r="C2390" s="2"/>
      <c r="D2390" s="2"/>
      <c r="E2390" s="2"/>
      <c r="F2390" s="2"/>
      <c r="G2390" s="68" t="s">
        <v>2393</v>
      </c>
      <c r="H2390" s="68"/>
      <c r="I2390" s="68"/>
      <c r="J2390" s="68"/>
      <c r="K2390" s="71">
        <f>SUM(K2389:K2389)</f>
        <v>35.69</v>
      </c>
    </row>
    <row r="2391" ht="15" customHeight="1" spans="1:11">
      <c r="A2391" s="63" t="s">
        <v>2314</v>
      </c>
      <c r="B2391" s="63"/>
      <c r="C2391" s="63"/>
      <c r="D2391" s="64" t="s">
        <v>4</v>
      </c>
      <c r="E2391" s="64"/>
      <c r="F2391" s="64" t="s">
        <v>2297</v>
      </c>
      <c r="G2391" s="64" t="s">
        <v>2298</v>
      </c>
      <c r="H2391" s="64"/>
      <c r="I2391" s="64" t="s">
        <v>2299</v>
      </c>
      <c r="J2391" s="64"/>
      <c r="K2391" s="64" t="s">
        <v>2300</v>
      </c>
    </row>
    <row r="2392" ht="29.1" customHeight="1" spans="1:11">
      <c r="A2392" s="65" t="s">
        <v>5342</v>
      </c>
      <c r="B2392" s="66" t="s">
        <v>5343</v>
      </c>
      <c r="C2392" s="66"/>
      <c r="D2392" s="65" t="s">
        <v>14</v>
      </c>
      <c r="E2392" s="65"/>
      <c r="F2392" s="65" t="s">
        <v>2392</v>
      </c>
      <c r="G2392" s="67">
        <v>1</v>
      </c>
      <c r="H2392" s="67"/>
      <c r="I2392" s="70">
        <v>0.39</v>
      </c>
      <c r="J2392" s="70"/>
      <c r="K2392" s="70">
        <f>TRUNC(TRUNC(G2392,8)*I2392,2)</f>
        <v>0.39</v>
      </c>
    </row>
    <row r="2393" ht="29.1" customHeight="1" spans="1:11">
      <c r="A2393" s="65" t="s">
        <v>5344</v>
      </c>
      <c r="B2393" s="66" t="s">
        <v>5345</v>
      </c>
      <c r="C2393" s="66"/>
      <c r="D2393" s="65" t="s">
        <v>14</v>
      </c>
      <c r="E2393" s="65"/>
      <c r="F2393" s="65" t="s">
        <v>2392</v>
      </c>
      <c r="G2393" s="67">
        <v>1</v>
      </c>
      <c r="H2393" s="67"/>
      <c r="I2393" s="70">
        <v>0.09</v>
      </c>
      <c r="J2393" s="70"/>
      <c r="K2393" s="70">
        <f>TRUNC(TRUNC(G2393,8)*I2393,2)</f>
        <v>0.09</v>
      </c>
    </row>
    <row r="2394" ht="15" customHeight="1" spans="1:11">
      <c r="A2394" s="2"/>
      <c r="B2394" s="2"/>
      <c r="C2394" s="2"/>
      <c r="D2394" s="2"/>
      <c r="E2394" s="2"/>
      <c r="F2394" s="2"/>
      <c r="G2394" s="68" t="s">
        <v>2317</v>
      </c>
      <c r="H2394" s="68"/>
      <c r="I2394" s="68"/>
      <c r="J2394" s="68"/>
      <c r="K2394" s="71">
        <f>SUM(K2392:K2393)</f>
        <v>0.48</v>
      </c>
    </row>
    <row r="2395" ht="15" customHeight="1" spans="1:11">
      <c r="A2395" s="2"/>
      <c r="B2395" s="2"/>
      <c r="C2395" s="2"/>
      <c r="D2395" s="2"/>
      <c r="E2395" s="2"/>
      <c r="F2395" s="2"/>
      <c r="G2395" s="69" t="s">
        <v>2318</v>
      </c>
      <c r="H2395" s="69"/>
      <c r="I2395" s="69"/>
      <c r="J2395" s="69"/>
      <c r="K2395" s="72">
        <f>SUM(K2390,K2394)</f>
        <v>36.17</v>
      </c>
    </row>
    <row r="2396" ht="9.95" customHeight="1" spans="1:11">
      <c r="A2396" s="2"/>
      <c r="B2396" s="2"/>
      <c r="C2396" s="2"/>
      <c r="D2396" s="2"/>
      <c r="E2396" s="2"/>
      <c r="F2396" s="2"/>
      <c r="G2396" s="61"/>
      <c r="H2396" s="61"/>
      <c r="I2396" s="61"/>
      <c r="J2396" s="61"/>
      <c r="K2396" s="61"/>
    </row>
    <row r="2397" ht="20.1" customHeight="1" spans="1:11">
      <c r="A2397" s="62" t="s">
        <v>5346</v>
      </c>
      <c r="B2397" s="62"/>
      <c r="C2397" s="62"/>
      <c r="D2397" s="62"/>
      <c r="E2397" s="62"/>
      <c r="F2397" s="62"/>
      <c r="G2397" s="62"/>
      <c r="H2397" s="62"/>
      <c r="I2397" s="62"/>
      <c r="J2397" s="62"/>
      <c r="K2397" s="62"/>
    </row>
    <row r="2398" ht="15" customHeight="1" spans="1:11">
      <c r="A2398" s="63" t="s">
        <v>2389</v>
      </c>
      <c r="B2398" s="63"/>
      <c r="C2398" s="63"/>
      <c r="D2398" s="64" t="s">
        <v>4</v>
      </c>
      <c r="E2398" s="64"/>
      <c r="F2398" s="64" t="s">
        <v>2297</v>
      </c>
      <c r="G2398" s="64" t="s">
        <v>2298</v>
      </c>
      <c r="H2398" s="64"/>
      <c r="I2398" s="64" t="s">
        <v>2299</v>
      </c>
      <c r="J2398" s="64"/>
      <c r="K2398" s="64" t="s">
        <v>2300</v>
      </c>
    </row>
    <row r="2399" ht="21" customHeight="1" spans="1:11">
      <c r="A2399" s="65" t="s">
        <v>5340</v>
      </c>
      <c r="B2399" s="66" t="s">
        <v>5341</v>
      </c>
      <c r="C2399" s="66"/>
      <c r="D2399" s="65" t="s">
        <v>14</v>
      </c>
      <c r="E2399" s="65"/>
      <c r="F2399" s="65" t="s">
        <v>2392</v>
      </c>
      <c r="G2399" s="67">
        <v>1</v>
      </c>
      <c r="H2399" s="67"/>
      <c r="I2399" s="70">
        <v>35.69</v>
      </c>
      <c r="J2399" s="70"/>
      <c r="K2399" s="70">
        <f>TRUNC(TRUNC(G2399,8)*I2399,2)</f>
        <v>35.69</v>
      </c>
    </row>
    <row r="2400" ht="18" customHeight="1" spans="1:11">
      <c r="A2400" s="2"/>
      <c r="B2400" s="2"/>
      <c r="C2400" s="2"/>
      <c r="D2400" s="2"/>
      <c r="E2400" s="2"/>
      <c r="F2400" s="2"/>
      <c r="G2400" s="68" t="s">
        <v>2393</v>
      </c>
      <c r="H2400" s="68"/>
      <c r="I2400" s="68"/>
      <c r="J2400" s="68"/>
      <c r="K2400" s="71">
        <f>SUM(K2399:K2399)</f>
        <v>35.69</v>
      </c>
    </row>
    <row r="2401" ht="15" customHeight="1" spans="1:11">
      <c r="A2401" s="63" t="s">
        <v>2314</v>
      </c>
      <c r="B2401" s="63"/>
      <c r="C2401" s="63"/>
      <c r="D2401" s="64" t="s">
        <v>4</v>
      </c>
      <c r="E2401" s="64"/>
      <c r="F2401" s="64" t="s">
        <v>2297</v>
      </c>
      <c r="G2401" s="64" t="s">
        <v>2298</v>
      </c>
      <c r="H2401" s="64"/>
      <c r="I2401" s="64" t="s">
        <v>2299</v>
      </c>
      <c r="J2401" s="64"/>
      <c r="K2401" s="64" t="s">
        <v>2300</v>
      </c>
    </row>
    <row r="2402" ht="29.1" customHeight="1" spans="1:11">
      <c r="A2402" s="65" t="s">
        <v>5342</v>
      </c>
      <c r="B2402" s="66" t="s">
        <v>5343</v>
      </c>
      <c r="C2402" s="66"/>
      <c r="D2402" s="65" t="s">
        <v>14</v>
      </c>
      <c r="E2402" s="65"/>
      <c r="F2402" s="65" t="s">
        <v>2392</v>
      </c>
      <c r="G2402" s="67">
        <v>1</v>
      </c>
      <c r="H2402" s="67"/>
      <c r="I2402" s="70">
        <v>0.39</v>
      </c>
      <c r="J2402" s="70"/>
      <c r="K2402" s="70">
        <f>TRUNC(TRUNC(G2402,8)*I2402,2)</f>
        <v>0.39</v>
      </c>
    </row>
    <row r="2403" ht="29.1" customHeight="1" spans="1:11">
      <c r="A2403" s="65" t="s">
        <v>5344</v>
      </c>
      <c r="B2403" s="66" t="s">
        <v>5345</v>
      </c>
      <c r="C2403" s="66"/>
      <c r="D2403" s="65" t="s">
        <v>14</v>
      </c>
      <c r="E2403" s="65"/>
      <c r="F2403" s="65" t="s">
        <v>2392</v>
      </c>
      <c r="G2403" s="67">
        <v>1</v>
      </c>
      <c r="H2403" s="67"/>
      <c r="I2403" s="70">
        <v>0.09</v>
      </c>
      <c r="J2403" s="70"/>
      <c r="K2403" s="70">
        <f>TRUNC(TRUNC(G2403,8)*I2403,2)</f>
        <v>0.09</v>
      </c>
    </row>
    <row r="2404" ht="29.1" customHeight="1" spans="1:11">
      <c r="A2404" s="65" t="s">
        <v>5347</v>
      </c>
      <c r="B2404" s="66" t="s">
        <v>5348</v>
      </c>
      <c r="C2404" s="66"/>
      <c r="D2404" s="65" t="s">
        <v>14</v>
      </c>
      <c r="E2404" s="65"/>
      <c r="F2404" s="65" t="s">
        <v>2392</v>
      </c>
      <c r="G2404" s="67">
        <v>1</v>
      </c>
      <c r="H2404" s="67"/>
      <c r="I2404" s="70">
        <v>0.36</v>
      </c>
      <c r="J2404" s="70"/>
      <c r="K2404" s="70">
        <f>TRUNC(TRUNC(G2404,8)*I2404,2)</f>
        <v>0.36</v>
      </c>
    </row>
    <row r="2405" ht="29.1" customHeight="1" spans="1:11">
      <c r="A2405" s="65" t="s">
        <v>5349</v>
      </c>
      <c r="B2405" s="66" t="s">
        <v>5350</v>
      </c>
      <c r="C2405" s="66"/>
      <c r="D2405" s="65" t="s">
        <v>14</v>
      </c>
      <c r="E2405" s="65"/>
      <c r="F2405" s="65" t="s">
        <v>2392</v>
      </c>
      <c r="G2405" s="67">
        <v>1</v>
      </c>
      <c r="H2405" s="67"/>
      <c r="I2405" s="70">
        <v>0.84</v>
      </c>
      <c r="J2405" s="70"/>
      <c r="K2405" s="70">
        <f>TRUNC(TRUNC(G2405,8)*I2405,2)</f>
        <v>0.84</v>
      </c>
    </row>
    <row r="2406" ht="15" customHeight="1" spans="1:11">
      <c r="A2406" s="2"/>
      <c r="B2406" s="2"/>
      <c r="C2406" s="2"/>
      <c r="D2406" s="2"/>
      <c r="E2406" s="2"/>
      <c r="F2406" s="2"/>
      <c r="G2406" s="68" t="s">
        <v>2317</v>
      </c>
      <c r="H2406" s="68"/>
      <c r="I2406" s="68"/>
      <c r="J2406" s="68"/>
      <c r="K2406" s="71">
        <f>SUM(K2402:K2405)</f>
        <v>1.68</v>
      </c>
    </row>
    <row r="2407" ht="15" customHeight="1" spans="1:11">
      <c r="A2407" s="2"/>
      <c r="B2407" s="2"/>
      <c r="C2407" s="2"/>
      <c r="D2407" s="2"/>
      <c r="E2407" s="2"/>
      <c r="F2407" s="2"/>
      <c r="G2407" s="69" t="s">
        <v>2318</v>
      </c>
      <c r="H2407" s="69"/>
      <c r="I2407" s="69"/>
      <c r="J2407" s="69"/>
      <c r="K2407" s="72">
        <f>SUM(K2400,K2406)</f>
        <v>37.37</v>
      </c>
    </row>
    <row r="2408" ht="9.95" customHeight="1" spans="1:11">
      <c r="A2408" s="2"/>
      <c r="B2408" s="2"/>
      <c r="C2408" s="2"/>
      <c r="D2408" s="2"/>
      <c r="E2408" s="2"/>
      <c r="F2408" s="2"/>
      <c r="G2408" s="61"/>
      <c r="H2408" s="61"/>
      <c r="I2408" s="61"/>
      <c r="J2408" s="61"/>
      <c r="K2408" s="61"/>
    </row>
    <row r="2409" ht="20.1" customHeight="1" spans="1:11">
      <c r="A2409" s="62" t="s">
        <v>5351</v>
      </c>
      <c r="B2409" s="62"/>
      <c r="C2409" s="62"/>
      <c r="D2409" s="62"/>
      <c r="E2409" s="62"/>
      <c r="F2409" s="62"/>
      <c r="G2409" s="62"/>
      <c r="H2409" s="62"/>
      <c r="I2409" s="62"/>
      <c r="J2409" s="62"/>
      <c r="K2409" s="62"/>
    </row>
    <row r="2410" ht="15" customHeight="1" spans="1:11">
      <c r="A2410" s="63" t="s">
        <v>2790</v>
      </c>
      <c r="B2410" s="63"/>
      <c r="C2410" s="63"/>
      <c r="D2410" s="64" t="s">
        <v>4</v>
      </c>
      <c r="E2410" s="64"/>
      <c r="F2410" s="64" t="s">
        <v>2297</v>
      </c>
      <c r="G2410" s="64" t="s">
        <v>2298</v>
      </c>
      <c r="H2410" s="64"/>
      <c r="I2410" s="64" t="s">
        <v>2299</v>
      </c>
      <c r="J2410" s="64"/>
      <c r="K2410" s="64" t="s">
        <v>2300</v>
      </c>
    </row>
    <row r="2411" ht="21" customHeight="1" spans="1:11">
      <c r="A2411" s="65" t="s">
        <v>5352</v>
      </c>
      <c r="B2411" s="66" t="s">
        <v>5353</v>
      </c>
      <c r="C2411" s="66"/>
      <c r="D2411" s="65" t="s">
        <v>14</v>
      </c>
      <c r="E2411" s="65"/>
      <c r="F2411" s="65" t="s">
        <v>35</v>
      </c>
      <c r="G2411" s="67">
        <v>6.4e-5</v>
      </c>
      <c r="H2411" s="67"/>
      <c r="I2411" s="70">
        <v>6162.23</v>
      </c>
      <c r="J2411" s="70"/>
      <c r="K2411" s="70">
        <f>TRUNC(TRUNC(G2411,8)*I2411,2)</f>
        <v>0.39</v>
      </c>
    </row>
    <row r="2412" ht="15" customHeight="1" spans="1:11">
      <c r="A2412" s="2"/>
      <c r="B2412" s="2"/>
      <c r="C2412" s="2"/>
      <c r="D2412" s="2"/>
      <c r="E2412" s="2"/>
      <c r="F2412" s="2"/>
      <c r="G2412" s="68" t="s">
        <v>2792</v>
      </c>
      <c r="H2412" s="68"/>
      <c r="I2412" s="68"/>
      <c r="J2412" s="68"/>
      <c r="K2412" s="71">
        <f>SUM(K2411:K2411)</f>
        <v>0.39</v>
      </c>
    </row>
    <row r="2413" ht="15" customHeight="1" spans="1:11">
      <c r="A2413" s="2"/>
      <c r="B2413" s="2"/>
      <c r="C2413" s="2"/>
      <c r="D2413" s="2"/>
      <c r="E2413" s="2"/>
      <c r="F2413" s="2"/>
      <c r="G2413" s="69" t="s">
        <v>2318</v>
      </c>
      <c r="H2413" s="69"/>
      <c r="I2413" s="69"/>
      <c r="J2413" s="69"/>
      <c r="K2413" s="72">
        <f>SUM(K2412)</f>
        <v>0.39</v>
      </c>
    </row>
    <row r="2414" ht="9.95" customHeight="1" spans="1:11">
      <c r="A2414" s="2"/>
      <c r="B2414" s="2"/>
      <c r="C2414" s="2"/>
      <c r="D2414" s="2"/>
      <c r="E2414" s="2"/>
      <c r="F2414" s="2"/>
      <c r="G2414" s="61"/>
      <c r="H2414" s="61"/>
      <c r="I2414" s="61"/>
      <c r="J2414" s="61"/>
      <c r="K2414" s="61"/>
    </row>
    <row r="2415" ht="20.1" customHeight="1" spans="1:11">
      <c r="A2415" s="62" t="s">
        <v>5354</v>
      </c>
      <c r="B2415" s="62"/>
      <c r="C2415" s="62"/>
      <c r="D2415" s="62"/>
      <c r="E2415" s="62"/>
      <c r="F2415" s="62"/>
      <c r="G2415" s="62"/>
      <c r="H2415" s="62"/>
      <c r="I2415" s="62"/>
      <c r="J2415" s="62"/>
      <c r="K2415" s="62"/>
    </row>
    <row r="2416" ht="15" customHeight="1" spans="1:11">
      <c r="A2416" s="63" t="s">
        <v>2790</v>
      </c>
      <c r="B2416" s="63"/>
      <c r="C2416" s="63"/>
      <c r="D2416" s="64" t="s">
        <v>4</v>
      </c>
      <c r="E2416" s="64"/>
      <c r="F2416" s="64" t="s">
        <v>2297</v>
      </c>
      <c r="G2416" s="64" t="s">
        <v>2298</v>
      </c>
      <c r="H2416" s="64"/>
      <c r="I2416" s="64" t="s">
        <v>2299</v>
      </c>
      <c r="J2416" s="64"/>
      <c r="K2416" s="64" t="s">
        <v>2300</v>
      </c>
    </row>
    <row r="2417" ht="21" customHeight="1" spans="1:11">
      <c r="A2417" s="65" t="s">
        <v>5352</v>
      </c>
      <c r="B2417" s="66" t="s">
        <v>5353</v>
      </c>
      <c r="C2417" s="66"/>
      <c r="D2417" s="65" t="s">
        <v>14</v>
      </c>
      <c r="E2417" s="65"/>
      <c r="F2417" s="65" t="s">
        <v>35</v>
      </c>
      <c r="G2417" s="67">
        <v>1.48e-5</v>
      </c>
      <c r="H2417" s="67"/>
      <c r="I2417" s="70">
        <v>6162.23</v>
      </c>
      <c r="J2417" s="70"/>
      <c r="K2417" s="70">
        <f>TRUNC(TRUNC(G2417,8)*I2417,2)</f>
        <v>0.09</v>
      </c>
    </row>
    <row r="2418" ht="15" customHeight="1" spans="1:11">
      <c r="A2418" s="2"/>
      <c r="B2418" s="2"/>
      <c r="C2418" s="2"/>
      <c r="D2418" s="2"/>
      <c r="E2418" s="2"/>
      <c r="F2418" s="2"/>
      <c r="G2418" s="68" t="s">
        <v>2792</v>
      </c>
      <c r="H2418" s="68"/>
      <c r="I2418" s="68"/>
      <c r="J2418" s="68"/>
      <c r="K2418" s="71">
        <f>SUM(K2417:K2417)</f>
        <v>0.09</v>
      </c>
    </row>
    <row r="2419" ht="15" customHeight="1" spans="1:11">
      <c r="A2419" s="2"/>
      <c r="B2419" s="2"/>
      <c r="C2419" s="2"/>
      <c r="D2419" s="2"/>
      <c r="E2419" s="2"/>
      <c r="F2419" s="2"/>
      <c r="G2419" s="69" t="s">
        <v>2318</v>
      </c>
      <c r="H2419" s="69"/>
      <c r="I2419" s="69"/>
      <c r="J2419" s="69"/>
      <c r="K2419" s="72">
        <f>SUM(K2418)</f>
        <v>0.09</v>
      </c>
    </row>
    <row r="2420" ht="9.95" customHeight="1" spans="1:11">
      <c r="A2420" s="2"/>
      <c r="B2420" s="2"/>
      <c r="C2420" s="2"/>
      <c r="D2420" s="2"/>
      <c r="E2420" s="2"/>
      <c r="F2420" s="2"/>
      <c r="G2420" s="61"/>
      <c r="H2420" s="61"/>
      <c r="I2420" s="61"/>
      <c r="J2420" s="61"/>
      <c r="K2420" s="61"/>
    </row>
    <row r="2421" ht="20.1" customHeight="1" spans="1:11">
      <c r="A2421" s="62" t="s">
        <v>5355</v>
      </c>
      <c r="B2421" s="62"/>
      <c r="C2421" s="62"/>
      <c r="D2421" s="62"/>
      <c r="E2421" s="62"/>
      <c r="F2421" s="62"/>
      <c r="G2421" s="62"/>
      <c r="H2421" s="62"/>
      <c r="I2421" s="62"/>
      <c r="J2421" s="62"/>
      <c r="K2421" s="62"/>
    </row>
    <row r="2422" ht="15" customHeight="1" spans="1:11">
      <c r="A2422" s="63" t="s">
        <v>2790</v>
      </c>
      <c r="B2422" s="63"/>
      <c r="C2422" s="63"/>
      <c r="D2422" s="64" t="s">
        <v>4</v>
      </c>
      <c r="E2422" s="64"/>
      <c r="F2422" s="64" t="s">
        <v>2297</v>
      </c>
      <c r="G2422" s="64" t="s">
        <v>2298</v>
      </c>
      <c r="H2422" s="64"/>
      <c r="I2422" s="64" t="s">
        <v>2299</v>
      </c>
      <c r="J2422" s="64"/>
      <c r="K2422" s="64" t="s">
        <v>2300</v>
      </c>
    </row>
    <row r="2423" ht="21" customHeight="1" spans="1:11">
      <c r="A2423" s="65" t="s">
        <v>5352</v>
      </c>
      <c r="B2423" s="66" t="s">
        <v>5353</v>
      </c>
      <c r="C2423" s="66"/>
      <c r="D2423" s="65" t="s">
        <v>14</v>
      </c>
      <c r="E2423" s="65"/>
      <c r="F2423" s="65" t="s">
        <v>35</v>
      </c>
      <c r="G2423" s="67">
        <v>6e-5</v>
      </c>
      <c r="H2423" s="67"/>
      <c r="I2423" s="70">
        <v>6162.23</v>
      </c>
      <c r="J2423" s="70"/>
      <c r="K2423" s="70">
        <f>TRUNC(TRUNC(G2423,8)*I2423,2)</f>
        <v>0.36</v>
      </c>
    </row>
    <row r="2424" ht="15" customHeight="1" spans="1:11">
      <c r="A2424" s="2"/>
      <c r="B2424" s="2"/>
      <c r="C2424" s="2"/>
      <c r="D2424" s="2"/>
      <c r="E2424" s="2"/>
      <c r="F2424" s="2"/>
      <c r="G2424" s="68" t="s">
        <v>2792</v>
      </c>
      <c r="H2424" s="68"/>
      <c r="I2424" s="68"/>
      <c r="J2424" s="68"/>
      <c r="K2424" s="71">
        <f>SUM(K2423:K2423)</f>
        <v>0.36</v>
      </c>
    </row>
    <row r="2425" ht="15" customHeight="1" spans="1:11">
      <c r="A2425" s="2"/>
      <c r="B2425" s="2"/>
      <c r="C2425" s="2"/>
      <c r="D2425" s="2"/>
      <c r="E2425" s="2"/>
      <c r="F2425" s="2"/>
      <c r="G2425" s="69" t="s">
        <v>2318</v>
      </c>
      <c r="H2425" s="69"/>
      <c r="I2425" s="69"/>
      <c r="J2425" s="69"/>
      <c r="K2425" s="72">
        <f>SUM(K2424)</f>
        <v>0.36</v>
      </c>
    </row>
    <row r="2426" ht="9.95" customHeight="1" spans="1:11">
      <c r="A2426" s="2"/>
      <c r="B2426" s="2"/>
      <c r="C2426" s="2"/>
      <c r="D2426" s="2"/>
      <c r="E2426" s="2"/>
      <c r="F2426" s="2"/>
      <c r="G2426" s="61"/>
      <c r="H2426" s="61"/>
      <c r="I2426" s="61"/>
      <c r="J2426" s="61"/>
      <c r="K2426" s="61"/>
    </row>
    <row r="2427" ht="20.1" customHeight="1" spans="1:11">
      <c r="A2427" s="62" t="s">
        <v>5356</v>
      </c>
      <c r="B2427" s="62"/>
      <c r="C2427" s="62"/>
      <c r="D2427" s="62"/>
      <c r="E2427" s="62"/>
      <c r="F2427" s="62"/>
      <c r="G2427" s="62"/>
      <c r="H2427" s="62"/>
      <c r="I2427" s="62"/>
      <c r="J2427" s="62"/>
      <c r="K2427" s="62"/>
    </row>
    <row r="2428" ht="15" customHeight="1" spans="1:11">
      <c r="A2428" s="63" t="s">
        <v>4865</v>
      </c>
      <c r="B2428" s="63"/>
      <c r="C2428" s="63"/>
      <c r="D2428" s="64" t="s">
        <v>4</v>
      </c>
      <c r="E2428" s="64"/>
      <c r="F2428" s="64" t="s">
        <v>2297</v>
      </c>
      <c r="G2428" s="64" t="s">
        <v>2298</v>
      </c>
      <c r="H2428" s="64"/>
      <c r="I2428" s="64" t="s">
        <v>2299</v>
      </c>
      <c r="J2428" s="64"/>
      <c r="K2428" s="64" t="s">
        <v>2300</v>
      </c>
    </row>
    <row r="2429" ht="21" customHeight="1" spans="1:11">
      <c r="A2429" s="65" t="s">
        <v>4866</v>
      </c>
      <c r="B2429" s="66" t="s">
        <v>4867</v>
      </c>
      <c r="C2429" s="66"/>
      <c r="D2429" s="65" t="s">
        <v>14</v>
      </c>
      <c r="E2429" s="65"/>
      <c r="F2429" s="65" t="s">
        <v>4868</v>
      </c>
      <c r="G2429" s="67">
        <v>0.78</v>
      </c>
      <c r="H2429" s="67"/>
      <c r="I2429" s="70">
        <v>1.08</v>
      </c>
      <c r="J2429" s="70"/>
      <c r="K2429" s="70">
        <f>TRUNC(TRUNC(G2429,8)*I2429,2)</f>
        <v>0.84</v>
      </c>
    </row>
    <row r="2430" ht="15" customHeight="1" spans="1:11">
      <c r="A2430" s="2"/>
      <c r="B2430" s="2"/>
      <c r="C2430" s="2"/>
      <c r="D2430" s="2"/>
      <c r="E2430" s="2"/>
      <c r="F2430" s="2"/>
      <c r="G2430" s="68" t="s">
        <v>4869</v>
      </c>
      <c r="H2430" s="68"/>
      <c r="I2430" s="68"/>
      <c r="J2430" s="68"/>
      <c r="K2430" s="71">
        <f>SUM(K2429:K2429)</f>
        <v>0.84</v>
      </c>
    </row>
    <row r="2431" ht="15" customHeight="1" spans="1:11">
      <c r="A2431" s="2"/>
      <c r="B2431" s="2"/>
      <c r="C2431" s="2"/>
      <c r="D2431" s="2"/>
      <c r="E2431" s="2"/>
      <c r="F2431" s="2"/>
      <c r="G2431" s="69" t="s">
        <v>2318</v>
      </c>
      <c r="H2431" s="69"/>
      <c r="I2431" s="69"/>
      <c r="J2431" s="69"/>
      <c r="K2431" s="72">
        <f>SUM(K2430)</f>
        <v>0.84</v>
      </c>
    </row>
    <row r="2432" ht="9.95" customHeight="1" spans="1:11">
      <c r="A2432" s="2"/>
      <c r="B2432" s="2"/>
      <c r="C2432" s="2"/>
      <c r="D2432" s="2"/>
      <c r="E2432" s="2"/>
      <c r="F2432" s="2"/>
      <c r="G2432" s="61"/>
      <c r="H2432" s="61"/>
      <c r="I2432" s="61"/>
      <c r="J2432" s="61"/>
      <c r="K2432" s="61"/>
    </row>
    <row r="2433" ht="20.1" customHeight="1" spans="1:11">
      <c r="A2433" s="62" t="s">
        <v>5357</v>
      </c>
      <c r="B2433" s="62"/>
      <c r="C2433" s="62"/>
      <c r="D2433" s="62"/>
      <c r="E2433" s="62"/>
      <c r="F2433" s="62"/>
      <c r="G2433" s="62"/>
      <c r="H2433" s="62"/>
      <c r="I2433" s="62"/>
      <c r="J2433" s="62"/>
      <c r="K2433" s="62"/>
    </row>
    <row r="2434" ht="15" customHeight="1" spans="1:11">
      <c r="A2434" s="63" t="s">
        <v>2389</v>
      </c>
      <c r="B2434" s="63"/>
      <c r="C2434" s="63"/>
      <c r="D2434" s="64" t="s">
        <v>4</v>
      </c>
      <c r="E2434" s="64"/>
      <c r="F2434" s="64" t="s">
        <v>2297</v>
      </c>
      <c r="G2434" s="64" t="s">
        <v>2298</v>
      </c>
      <c r="H2434" s="64"/>
      <c r="I2434" s="64" t="s">
        <v>2299</v>
      </c>
      <c r="J2434" s="64"/>
      <c r="K2434" s="64" t="s">
        <v>2300</v>
      </c>
    </row>
    <row r="2435" ht="21" customHeight="1" spans="1:11">
      <c r="A2435" s="65" t="s">
        <v>5358</v>
      </c>
      <c r="B2435" s="66" t="s">
        <v>5359</v>
      </c>
      <c r="C2435" s="66"/>
      <c r="D2435" s="65" t="s">
        <v>14</v>
      </c>
      <c r="E2435" s="65"/>
      <c r="F2435" s="65" t="s">
        <v>2392</v>
      </c>
      <c r="G2435" s="67">
        <v>1</v>
      </c>
      <c r="H2435" s="67"/>
      <c r="I2435" s="70">
        <v>37.86</v>
      </c>
      <c r="J2435" s="70"/>
      <c r="K2435" s="70">
        <f>TRUNC(TRUNC(G2435,8)*I2435,2)</f>
        <v>37.86</v>
      </c>
    </row>
    <row r="2436" ht="18" customHeight="1" spans="1:11">
      <c r="A2436" s="2"/>
      <c r="B2436" s="2"/>
      <c r="C2436" s="2"/>
      <c r="D2436" s="2"/>
      <c r="E2436" s="2"/>
      <c r="F2436" s="2"/>
      <c r="G2436" s="68" t="s">
        <v>2393</v>
      </c>
      <c r="H2436" s="68"/>
      <c r="I2436" s="68"/>
      <c r="J2436" s="68"/>
      <c r="K2436" s="71">
        <f>SUM(K2435:K2435)</f>
        <v>37.86</v>
      </c>
    </row>
    <row r="2437" ht="15" customHeight="1" spans="1:11">
      <c r="A2437" s="63" t="s">
        <v>2314</v>
      </c>
      <c r="B2437" s="63"/>
      <c r="C2437" s="63"/>
      <c r="D2437" s="64" t="s">
        <v>4</v>
      </c>
      <c r="E2437" s="64"/>
      <c r="F2437" s="64" t="s">
        <v>2297</v>
      </c>
      <c r="G2437" s="64" t="s">
        <v>2298</v>
      </c>
      <c r="H2437" s="64"/>
      <c r="I2437" s="64" t="s">
        <v>2299</v>
      </c>
      <c r="J2437" s="64"/>
      <c r="K2437" s="64" t="s">
        <v>2300</v>
      </c>
    </row>
    <row r="2438" ht="45.95" customHeight="1" spans="1:11">
      <c r="A2438" s="65" t="s">
        <v>5360</v>
      </c>
      <c r="B2438" s="66" t="s">
        <v>5361</v>
      </c>
      <c r="C2438" s="66"/>
      <c r="D2438" s="65" t="s">
        <v>14</v>
      </c>
      <c r="E2438" s="65"/>
      <c r="F2438" s="65" t="s">
        <v>2392</v>
      </c>
      <c r="G2438" s="67">
        <v>1</v>
      </c>
      <c r="H2438" s="67"/>
      <c r="I2438" s="70">
        <v>26.8</v>
      </c>
      <c r="J2438" s="70"/>
      <c r="K2438" s="70">
        <f>TRUNC(TRUNC(G2438,8)*I2438,2)</f>
        <v>26.8</v>
      </c>
    </row>
    <row r="2439" ht="45.95" customHeight="1" spans="1:11">
      <c r="A2439" s="65" t="s">
        <v>5362</v>
      </c>
      <c r="B2439" s="66" t="s">
        <v>5363</v>
      </c>
      <c r="C2439" s="66"/>
      <c r="D2439" s="65" t="s">
        <v>14</v>
      </c>
      <c r="E2439" s="65"/>
      <c r="F2439" s="65" t="s">
        <v>2392</v>
      </c>
      <c r="G2439" s="67">
        <v>1</v>
      </c>
      <c r="H2439" s="67"/>
      <c r="I2439" s="70">
        <v>3.96</v>
      </c>
      <c r="J2439" s="70"/>
      <c r="K2439" s="70">
        <f>TRUNC(TRUNC(G2439,8)*I2439,2)</f>
        <v>3.96</v>
      </c>
    </row>
    <row r="2440" ht="38.1" customHeight="1" spans="1:11">
      <c r="A2440" s="65" t="s">
        <v>5364</v>
      </c>
      <c r="B2440" s="66" t="s">
        <v>5365</v>
      </c>
      <c r="C2440" s="66"/>
      <c r="D2440" s="65" t="s">
        <v>14</v>
      </c>
      <c r="E2440" s="65"/>
      <c r="F2440" s="65" t="s">
        <v>2392</v>
      </c>
      <c r="G2440" s="67">
        <v>1</v>
      </c>
      <c r="H2440" s="67"/>
      <c r="I2440" s="70">
        <v>9.81</v>
      </c>
      <c r="J2440" s="70"/>
      <c r="K2440" s="70">
        <f>TRUNC(TRUNC(G2440,8)*I2440,2)</f>
        <v>9.81</v>
      </c>
    </row>
    <row r="2441" ht="45.95" customHeight="1" spans="1:11">
      <c r="A2441" s="65" t="s">
        <v>5366</v>
      </c>
      <c r="B2441" s="66" t="s">
        <v>5367</v>
      </c>
      <c r="C2441" s="66"/>
      <c r="D2441" s="65" t="s">
        <v>14</v>
      </c>
      <c r="E2441" s="65"/>
      <c r="F2441" s="65" t="s">
        <v>2392</v>
      </c>
      <c r="G2441" s="67">
        <v>1</v>
      </c>
      <c r="H2441" s="67"/>
      <c r="I2441" s="70">
        <v>45.27</v>
      </c>
      <c r="J2441" s="70"/>
      <c r="K2441" s="70">
        <f>TRUNC(TRUNC(G2441,8)*I2441,2)</f>
        <v>45.27</v>
      </c>
    </row>
    <row r="2442" ht="45.95" customHeight="1" spans="1:11">
      <c r="A2442" s="65" t="s">
        <v>5368</v>
      </c>
      <c r="B2442" s="66" t="s">
        <v>5369</v>
      </c>
      <c r="C2442" s="66"/>
      <c r="D2442" s="65" t="s">
        <v>14</v>
      </c>
      <c r="E2442" s="65"/>
      <c r="F2442" s="65" t="s">
        <v>2392</v>
      </c>
      <c r="G2442" s="67">
        <v>1</v>
      </c>
      <c r="H2442" s="67"/>
      <c r="I2442" s="70">
        <v>155.93</v>
      </c>
      <c r="J2442" s="70"/>
      <c r="K2442" s="70">
        <f>TRUNC(TRUNC(G2442,8)*I2442,2)</f>
        <v>155.93</v>
      </c>
    </row>
    <row r="2443" ht="15" customHeight="1" spans="1:11">
      <c r="A2443" s="2"/>
      <c r="B2443" s="2"/>
      <c r="C2443" s="2"/>
      <c r="D2443" s="2"/>
      <c r="E2443" s="2"/>
      <c r="F2443" s="2"/>
      <c r="G2443" s="68" t="s">
        <v>2317</v>
      </c>
      <c r="H2443" s="68"/>
      <c r="I2443" s="68"/>
      <c r="J2443" s="68"/>
      <c r="K2443" s="71">
        <f>SUM(K2438:K2442)</f>
        <v>241.77</v>
      </c>
    </row>
    <row r="2444" ht="15" customHeight="1" spans="1:11">
      <c r="A2444" s="2"/>
      <c r="B2444" s="2"/>
      <c r="C2444" s="2"/>
      <c r="D2444" s="2"/>
      <c r="E2444" s="2"/>
      <c r="F2444" s="2"/>
      <c r="G2444" s="69" t="s">
        <v>2318</v>
      </c>
      <c r="H2444" s="69"/>
      <c r="I2444" s="69"/>
      <c r="J2444" s="69"/>
      <c r="K2444" s="72">
        <f>SUM(K2436,K2443)</f>
        <v>279.63</v>
      </c>
    </row>
    <row r="2445" ht="9.95" customHeight="1" spans="1:11">
      <c r="A2445" s="2"/>
      <c r="B2445" s="2"/>
      <c r="C2445" s="2"/>
      <c r="D2445" s="2"/>
      <c r="E2445" s="2"/>
      <c r="F2445" s="2"/>
      <c r="G2445" s="61"/>
      <c r="H2445" s="61"/>
      <c r="I2445" s="61"/>
      <c r="J2445" s="61"/>
      <c r="K2445" s="61"/>
    </row>
    <row r="2446" ht="20.1" customHeight="1" spans="1:11">
      <c r="A2446" s="62" t="s">
        <v>5370</v>
      </c>
      <c r="B2446" s="62"/>
      <c r="C2446" s="62"/>
      <c r="D2446" s="62"/>
      <c r="E2446" s="62"/>
      <c r="F2446" s="62"/>
      <c r="G2446" s="62"/>
      <c r="H2446" s="62"/>
      <c r="I2446" s="62"/>
      <c r="J2446" s="62"/>
      <c r="K2446" s="62"/>
    </row>
    <row r="2447" ht="15" customHeight="1" spans="1:11">
      <c r="A2447" s="63" t="s">
        <v>2790</v>
      </c>
      <c r="B2447" s="63"/>
      <c r="C2447" s="63"/>
      <c r="D2447" s="64" t="s">
        <v>4</v>
      </c>
      <c r="E2447" s="64"/>
      <c r="F2447" s="64" t="s">
        <v>2297</v>
      </c>
      <c r="G2447" s="64" t="s">
        <v>2298</v>
      </c>
      <c r="H2447" s="64"/>
      <c r="I2447" s="64" t="s">
        <v>2299</v>
      </c>
      <c r="J2447" s="64"/>
      <c r="K2447" s="64" t="s">
        <v>2300</v>
      </c>
    </row>
    <row r="2448" ht="38.1" customHeight="1" spans="1:11">
      <c r="A2448" s="65" t="s">
        <v>4949</v>
      </c>
      <c r="B2448" s="66" t="s">
        <v>4950</v>
      </c>
      <c r="C2448" s="66"/>
      <c r="D2448" s="65" t="s">
        <v>14</v>
      </c>
      <c r="E2448" s="65"/>
      <c r="F2448" s="65" t="s">
        <v>35</v>
      </c>
      <c r="G2448" s="67">
        <v>3.43e-5</v>
      </c>
      <c r="H2448" s="67"/>
      <c r="I2448" s="70">
        <v>548837.82</v>
      </c>
      <c r="J2448" s="70"/>
      <c r="K2448" s="70">
        <f>TRUNC(TRUNC(G2448,8)*I2448,2)</f>
        <v>18.82</v>
      </c>
    </row>
    <row r="2449" ht="45.95" customHeight="1" spans="1:11">
      <c r="A2449" s="65" t="s">
        <v>5371</v>
      </c>
      <c r="B2449" s="66" t="s">
        <v>5372</v>
      </c>
      <c r="C2449" s="66"/>
      <c r="D2449" s="65" t="s">
        <v>14</v>
      </c>
      <c r="E2449" s="65"/>
      <c r="F2449" s="65" t="s">
        <v>35</v>
      </c>
      <c r="G2449" s="67">
        <v>5.51e-5</v>
      </c>
      <c r="H2449" s="67"/>
      <c r="I2449" s="70">
        <v>144875</v>
      </c>
      <c r="J2449" s="70"/>
      <c r="K2449" s="70">
        <f>TRUNC(TRUNC(G2449,8)*I2449,2)</f>
        <v>7.98</v>
      </c>
    </row>
    <row r="2450" ht="15" customHeight="1" spans="1:11">
      <c r="A2450" s="2"/>
      <c r="B2450" s="2"/>
      <c r="C2450" s="2"/>
      <c r="D2450" s="2"/>
      <c r="E2450" s="2"/>
      <c r="F2450" s="2"/>
      <c r="G2450" s="68" t="s">
        <v>2792</v>
      </c>
      <c r="H2450" s="68"/>
      <c r="I2450" s="68"/>
      <c r="J2450" s="68"/>
      <c r="K2450" s="71">
        <f>SUM(K2448:K2449)</f>
        <v>26.8</v>
      </c>
    </row>
    <row r="2451" ht="15" customHeight="1" spans="1:11">
      <c r="A2451" s="2"/>
      <c r="B2451" s="2"/>
      <c r="C2451" s="2"/>
      <c r="D2451" s="2"/>
      <c r="E2451" s="2"/>
      <c r="F2451" s="2"/>
      <c r="G2451" s="69" t="s">
        <v>2318</v>
      </c>
      <c r="H2451" s="69"/>
      <c r="I2451" s="69"/>
      <c r="J2451" s="69"/>
      <c r="K2451" s="72">
        <f>SUM(K2450)</f>
        <v>26.8</v>
      </c>
    </row>
    <row r="2452" ht="9.95" customHeight="1" spans="1:11">
      <c r="A2452" s="2"/>
      <c r="B2452" s="2"/>
      <c r="C2452" s="2"/>
      <c r="D2452" s="2"/>
      <c r="E2452" s="2"/>
      <c r="F2452" s="2"/>
      <c r="G2452" s="61"/>
      <c r="H2452" s="61"/>
      <c r="I2452" s="61"/>
      <c r="J2452" s="61"/>
      <c r="K2452" s="61"/>
    </row>
    <row r="2453" ht="20.1" customHeight="1" spans="1:11">
      <c r="A2453" s="62" t="s">
        <v>5373</v>
      </c>
      <c r="B2453" s="62"/>
      <c r="C2453" s="62"/>
      <c r="D2453" s="62"/>
      <c r="E2453" s="62"/>
      <c r="F2453" s="62"/>
      <c r="G2453" s="62"/>
      <c r="H2453" s="62"/>
      <c r="I2453" s="62"/>
      <c r="J2453" s="62"/>
      <c r="K2453" s="62"/>
    </row>
    <row r="2454" ht="15" customHeight="1" spans="1:11">
      <c r="A2454" s="63" t="s">
        <v>2790</v>
      </c>
      <c r="B2454" s="63"/>
      <c r="C2454" s="63"/>
      <c r="D2454" s="64" t="s">
        <v>4</v>
      </c>
      <c r="E2454" s="64"/>
      <c r="F2454" s="64" t="s">
        <v>2297</v>
      </c>
      <c r="G2454" s="64" t="s">
        <v>2298</v>
      </c>
      <c r="H2454" s="64"/>
      <c r="I2454" s="64" t="s">
        <v>2299</v>
      </c>
      <c r="J2454" s="64"/>
      <c r="K2454" s="64" t="s">
        <v>2300</v>
      </c>
    </row>
    <row r="2455" ht="38.1" customHeight="1" spans="1:11">
      <c r="A2455" s="65" t="s">
        <v>4949</v>
      </c>
      <c r="B2455" s="66" t="s">
        <v>4950</v>
      </c>
      <c r="C2455" s="66"/>
      <c r="D2455" s="65" t="s">
        <v>14</v>
      </c>
      <c r="E2455" s="65"/>
      <c r="F2455" s="65" t="s">
        <v>35</v>
      </c>
      <c r="G2455" s="67">
        <v>5.7e-6</v>
      </c>
      <c r="H2455" s="67"/>
      <c r="I2455" s="70">
        <v>548837.82</v>
      </c>
      <c r="J2455" s="70"/>
      <c r="K2455" s="70">
        <f>TRUNC(TRUNC(G2455,8)*I2455,2)</f>
        <v>3.12</v>
      </c>
    </row>
    <row r="2456" ht="45.95" customHeight="1" spans="1:11">
      <c r="A2456" s="65" t="s">
        <v>5371</v>
      </c>
      <c r="B2456" s="66" t="s">
        <v>5372</v>
      </c>
      <c r="C2456" s="66"/>
      <c r="D2456" s="65" t="s">
        <v>14</v>
      </c>
      <c r="E2456" s="65"/>
      <c r="F2456" s="65" t="s">
        <v>35</v>
      </c>
      <c r="G2456" s="67">
        <v>5.8e-6</v>
      </c>
      <c r="H2456" s="67"/>
      <c r="I2456" s="70">
        <v>144875</v>
      </c>
      <c r="J2456" s="70"/>
      <c r="K2456" s="70">
        <f>TRUNC(TRUNC(G2456,8)*I2456,2)</f>
        <v>0.84</v>
      </c>
    </row>
    <row r="2457" ht="15" customHeight="1" spans="1:11">
      <c r="A2457" s="2"/>
      <c r="B2457" s="2"/>
      <c r="C2457" s="2"/>
      <c r="D2457" s="2"/>
      <c r="E2457" s="2"/>
      <c r="F2457" s="2"/>
      <c r="G2457" s="68" t="s">
        <v>2792</v>
      </c>
      <c r="H2457" s="68"/>
      <c r="I2457" s="68"/>
      <c r="J2457" s="68"/>
      <c r="K2457" s="71">
        <f>SUM(K2455:K2456)</f>
        <v>3.96</v>
      </c>
    </row>
    <row r="2458" ht="15" customHeight="1" spans="1:11">
      <c r="A2458" s="2"/>
      <c r="B2458" s="2"/>
      <c r="C2458" s="2"/>
      <c r="D2458" s="2"/>
      <c r="E2458" s="2"/>
      <c r="F2458" s="2"/>
      <c r="G2458" s="69" t="s">
        <v>2318</v>
      </c>
      <c r="H2458" s="69"/>
      <c r="I2458" s="69"/>
      <c r="J2458" s="69"/>
      <c r="K2458" s="72">
        <f>SUM(K2457)</f>
        <v>3.96</v>
      </c>
    </row>
    <row r="2459" ht="9.95" customHeight="1" spans="1:11">
      <c r="A2459" s="2"/>
      <c r="B2459" s="2"/>
      <c r="C2459" s="2"/>
      <c r="D2459" s="2"/>
      <c r="E2459" s="2"/>
      <c r="F2459" s="2"/>
      <c r="G2459" s="61"/>
      <c r="H2459" s="61"/>
      <c r="I2459" s="61"/>
      <c r="J2459" s="61"/>
      <c r="K2459" s="61"/>
    </row>
    <row r="2460" ht="20.1" customHeight="1" spans="1:11">
      <c r="A2460" s="62" t="s">
        <v>5374</v>
      </c>
      <c r="B2460" s="62"/>
      <c r="C2460" s="62"/>
      <c r="D2460" s="62"/>
      <c r="E2460" s="62"/>
      <c r="F2460" s="62"/>
      <c r="G2460" s="62"/>
      <c r="H2460" s="62"/>
      <c r="I2460" s="62"/>
      <c r="J2460" s="62"/>
      <c r="K2460" s="62"/>
    </row>
    <row r="2461" ht="15" customHeight="1" spans="1:11">
      <c r="A2461" s="63" t="s">
        <v>2790</v>
      </c>
      <c r="B2461" s="63"/>
      <c r="C2461" s="63"/>
      <c r="D2461" s="64" t="s">
        <v>4</v>
      </c>
      <c r="E2461" s="64"/>
      <c r="F2461" s="64" t="s">
        <v>2297</v>
      </c>
      <c r="G2461" s="64" t="s">
        <v>2298</v>
      </c>
      <c r="H2461" s="64"/>
      <c r="I2461" s="64" t="s">
        <v>2299</v>
      </c>
      <c r="J2461" s="64"/>
      <c r="K2461" s="64" t="s">
        <v>2300</v>
      </c>
    </row>
    <row r="2462" ht="38.1" customHeight="1" spans="1:11">
      <c r="A2462" s="65" t="s">
        <v>4949</v>
      </c>
      <c r="B2462" s="66" t="s">
        <v>4950</v>
      </c>
      <c r="C2462" s="66"/>
      <c r="D2462" s="65" t="s">
        <v>14</v>
      </c>
      <c r="E2462" s="65"/>
      <c r="F2462" s="65" t="s">
        <v>35</v>
      </c>
      <c r="G2462" s="67">
        <v>1.41e-5</v>
      </c>
      <c r="H2462" s="67"/>
      <c r="I2462" s="70">
        <v>548837.82</v>
      </c>
      <c r="J2462" s="70"/>
      <c r="K2462" s="70">
        <f>TRUNC(TRUNC(G2462,8)*I2462,2)</f>
        <v>7.73</v>
      </c>
    </row>
    <row r="2463" ht="45.95" customHeight="1" spans="1:11">
      <c r="A2463" s="65" t="s">
        <v>5371</v>
      </c>
      <c r="B2463" s="66" t="s">
        <v>5372</v>
      </c>
      <c r="C2463" s="66"/>
      <c r="D2463" s="65" t="s">
        <v>14</v>
      </c>
      <c r="E2463" s="65"/>
      <c r="F2463" s="65" t="s">
        <v>35</v>
      </c>
      <c r="G2463" s="67">
        <v>1.44e-5</v>
      </c>
      <c r="H2463" s="67"/>
      <c r="I2463" s="70">
        <v>144875</v>
      </c>
      <c r="J2463" s="70"/>
      <c r="K2463" s="70">
        <f>TRUNC(TRUNC(G2463,8)*I2463,2)</f>
        <v>2.08</v>
      </c>
    </row>
    <row r="2464" ht="15" customHeight="1" spans="1:11">
      <c r="A2464" s="2"/>
      <c r="B2464" s="2"/>
      <c r="C2464" s="2"/>
      <c r="D2464" s="2"/>
      <c r="E2464" s="2"/>
      <c r="F2464" s="2"/>
      <c r="G2464" s="68" t="s">
        <v>2792</v>
      </c>
      <c r="H2464" s="68"/>
      <c r="I2464" s="68"/>
      <c r="J2464" s="68"/>
      <c r="K2464" s="71">
        <f>SUM(K2462:K2463)</f>
        <v>9.81</v>
      </c>
    </row>
    <row r="2465" ht="15" customHeight="1" spans="1:11">
      <c r="A2465" s="2"/>
      <c r="B2465" s="2"/>
      <c r="C2465" s="2"/>
      <c r="D2465" s="2"/>
      <c r="E2465" s="2"/>
      <c r="F2465" s="2"/>
      <c r="G2465" s="69" t="s">
        <v>2318</v>
      </c>
      <c r="H2465" s="69"/>
      <c r="I2465" s="69"/>
      <c r="J2465" s="69"/>
      <c r="K2465" s="72">
        <f>SUM(K2464)</f>
        <v>9.81</v>
      </c>
    </row>
    <row r="2466" ht="9.95" customHeight="1" spans="1:11">
      <c r="A2466" s="2"/>
      <c r="B2466" s="2"/>
      <c r="C2466" s="2"/>
      <c r="D2466" s="2"/>
      <c r="E2466" s="2"/>
      <c r="F2466" s="2"/>
      <c r="G2466" s="61"/>
      <c r="H2466" s="61"/>
      <c r="I2466" s="61"/>
      <c r="J2466" s="61"/>
      <c r="K2466" s="61"/>
    </row>
    <row r="2467" ht="20.1" customHeight="1" spans="1:11">
      <c r="A2467" s="62" t="s">
        <v>5375</v>
      </c>
      <c r="B2467" s="62"/>
      <c r="C2467" s="62"/>
      <c r="D2467" s="62"/>
      <c r="E2467" s="62"/>
      <c r="F2467" s="62"/>
      <c r="G2467" s="62"/>
      <c r="H2467" s="62"/>
      <c r="I2467" s="62"/>
      <c r="J2467" s="62"/>
      <c r="K2467" s="62"/>
    </row>
    <row r="2468" ht="15" customHeight="1" spans="1:11">
      <c r="A2468" s="63" t="s">
        <v>2790</v>
      </c>
      <c r="B2468" s="63"/>
      <c r="C2468" s="63"/>
      <c r="D2468" s="64" t="s">
        <v>4</v>
      </c>
      <c r="E2468" s="64"/>
      <c r="F2468" s="64" t="s">
        <v>2297</v>
      </c>
      <c r="G2468" s="64" t="s">
        <v>2298</v>
      </c>
      <c r="H2468" s="64"/>
      <c r="I2468" s="64" t="s">
        <v>2299</v>
      </c>
      <c r="J2468" s="64"/>
      <c r="K2468" s="64" t="s">
        <v>2300</v>
      </c>
    </row>
    <row r="2469" ht="38.1" customHeight="1" spans="1:11">
      <c r="A2469" s="65" t="s">
        <v>4949</v>
      </c>
      <c r="B2469" s="66" t="s">
        <v>4950</v>
      </c>
      <c r="C2469" s="66"/>
      <c r="D2469" s="65" t="s">
        <v>14</v>
      </c>
      <c r="E2469" s="65"/>
      <c r="F2469" s="65" t="s">
        <v>35</v>
      </c>
      <c r="G2469" s="67">
        <v>6.43e-5</v>
      </c>
      <c r="H2469" s="67"/>
      <c r="I2469" s="70">
        <v>548837.82</v>
      </c>
      <c r="J2469" s="70"/>
      <c r="K2469" s="70">
        <f>TRUNC(TRUNC(G2469,8)*I2469,2)</f>
        <v>35.29</v>
      </c>
    </row>
    <row r="2470" ht="45.95" customHeight="1" spans="1:11">
      <c r="A2470" s="65" t="s">
        <v>5371</v>
      </c>
      <c r="B2470" s="66" t="s">
        <v>5372</v>
      </c>
      <c r="C2470" s="66"/>
      <c r="D2470" s="65" t="s">
        <v>14</v>
      </c>
      <c r="E2470" s="65"/>
      <c r="F2470" s="65" t="s">
        <v>35</v>
      </c>
      <c r="G2470" s="67">
        <v>6.89e-5</v>
      </c>
      <c r="H2470" s="67"/>
      <c r="I2470" s="70">
        <v>144875</v>
      </c>
      <c r="J2470" s="70"/>
      <c r="K2470" s="70">
        <f>TRUNC(TRUNC(G2470,8)*I2470,2)</f>
        <v>9.98</v>
      </c>
    </row>
    <row r="2471" ht="15" customHeight="1" spans="1:11">
      <c r="A2471" s="2"/>
      <c r="B2471" s="2"/>
      <c r="C2471" s="2"/>
      <c r="D2471" s="2"/>
      <c r="E2471" s="2"/>
      <c r="F2471" s="2"/>
      <c r="G2471" s="68" t="s">
        <v>2792</v>
      </c>
      <c r="H2471" s="68"/>
      <c r="I2471" s="68"/>
      <c r="J2471" s="68"/>
      <c r="K2471" s="71">
        <f>SUM(K2469:K2470)</f>
        <v>45.27</v>
      </c>
    </row>
    <row r="2472" ht="15" customHeight="1" spans="1:11">
      <c r="A2472" s="2"/>
      <c r="B2472" s="2"/>
      <c r="C2472" s="2"/>
      <c r="D2472" s="2"/>
      <c r="E2472" s="2"/>
      <c r="F2472" s="2"/>
      <c r="G2472" s="69" t="s">
        <v>2318</v>
      </c>
      <c r="H2472" s="69"/>
      <c r="I2472" s="69"/>
      <c r="J2472" s="69"/>
      <c r="K2472" s="72">
        <f>SUM(K2471)</f>
        <v>45.27</v>
      </c>
    </row>
    <row r="2473" ht="9.95" customHeight="1" spans="1:11">
      <c r="A2473" s="2"/>
      <c r="B2473" s="2"/>
      <c r="C2473" s="2"/>
      <c r="D2473" s="2"/>
      <c r="E2473" s="2"/>
      <c r="F2473" s="2"/>
      <c r="G2473" s="61"/>
      <c r="H2473" s="61"/>
      <c r="I2473" s="61"/>
      <c r="J2473" s="61"/>
      <c r="K2473" s="61"/>
    </row>
    <row r="2474" ht="20.1" customHeight="1" spans="1:11">
      <c r="A2474" s="62" t="s">
        <v>5376</v>
      </c>
      <c r="B2474" s="62"/>
      <c r="C2474" s="62"/>
      <c r="D2474" s="62"/>
      <c r="E2474" s="62"/>
      <c r="F2474" s="62"/>
      <c r="G2474" s="62"/>
      <c r="H2474" s="62"/>
      <c r="I2474" s="62"/>
      <c r="J2474" s="62"/>
      <c r="K2474" s="62"/>
    </row>
    <row r="2475" ht="15" customHeight="1" spans="1:11">
      <c r="A2475" s="63" t="s">
        <v>2413</v>
      </c>
      <c r="B2475" s="63"/>
      <c r="C2475" s="63"/>
      <c r="D2475" s="64" t="s">
        <v>4</v>
      </c>
      <c r="E2475" s="64"/>
      <c r="F2475" s="64" t="s">
        <v>2297</v>
      </c>
      <c r="G2475" s="64" t="s">
        <v>2298</v>
      </c>
      <c r="H2475" s="64"/>
      <c r="I2475" s="64" t="s">
        <v>2299</v>
      </c>
      <c r="J2475" s="64"/>
      <c r="K2475" s="64" t="s">
        <v>2300</v>
      </c>
    </row>
    <row r="2476" ht="21" customHeight="1" spans="1:11">
      <c r="A2476" s="65" t="s">
        <v>4932</v>
      </c>
      <c r="B2476" s="66" t="s">
        <v>4933</v>
      </c>
      <c r="C2476" s="66"/>
      <c r="D2476" s="65" t="s">
        <v>14</v>
      </c>
      <c r="E2476" s="65"/>
      <c r="F2476" s="65" t="s">
        <v>2732</v>
      </c>
      <c r="G2476" s="67">
        <v>26.43</v>
      </c>
      <c r="H2476" s="67"/>
      <c r="I2476" s="70">
        <v>5.9</v>
      </c>
      <c r="J2476" s="70"/>
      <c r="K2476" s="70">
        <f>TRUNC(TRUNC(G2476,8)*I2476,2)</f>
        <v>155.93</v>
      </c>
    </row>
    <row r="2477" ht="15" customHeight="1" spans="1:11">
      <c r="A2477" s="2"/>
      <c r="B2477" s="2"/>
      <c r="C2477" s="2"/>
      <c r="D2477" s="2"/>
      <c r="E2477" s="2"/>
      <c r="F2477" s="2"/>
      <c r="G2477" s="68" t="s">
        <v>2424</v>
      </c>
      <c r="H2477" s="68"/>
      <c r="I2477" s="68"/>
      <c r="J2477" s="68"/>
      <c r="K2477" s="71">
        <f>SUM(K2476:K2476)</f>
        <v>155.93</v>
      </c>
    </row>
    <row r="2478" ht="15" customHeight="1" spans="1:11">
      <c r="A2478" s="2"/>
      <c r="B2478" s="2"/>
      <c r="C2478" s="2"/>
      <c r="D2478" s="2"/>
      <c r="E2478" s="2"/>
      <c r="F2478" s="2"/>
      <c r="G2478" s="69" t="s">
        <v>2318</v>
      </c>
      <c r="H2478" s="69"/>
      <c r="I2478" s="69"/>
      <c r="J2478" s="69"/>
      <c r="K2478" s="72">
        <f>SUM(K2477)</f>
        <v>155.93</v>
      </c>
    </row>
    <row r="2479" ht="9.95" customHeight="1" spans="1:11">
      <c r="A2479" s="2"/>
      <c r="B2479" s="2"/>
      <c r="C2479" s="2"/>
      <c r="D2479" s="2"/>
      <c r="E2479" s="2"/>
      <c r="F2479" s="2"/>
      <c r="G2479" s="61"/>
      <c r="H2479" s="61"/>
      <c r="I2479" s="61"/>
      <c r="J2479" s="61"/>
      <c r="K2479" s="61"/>
    </row>
    <row r="2480" ht="20.1" customHeight="1" spans="1:11">
      <c r="A2480" s="62" t="s">
        <v>5377</v>
      </c>
      <c r="B2480" s="62"/>
      <c r="C2480" s="62"/>
      <c r="D2480" s="62"/>
      <c r="E2480" s="62"/>
      <c r="F2480" s="62"/>
      <c r="G2480" s="62"/>
      <c r="H2480" s="62"/>
      <c r="I2480" s="62"/>
      <c r="J2480" s="62"/>
      <c r="K2480" s="62"/>
    </row>
    <row r="2481" ht="20.1" customHeight="1" spans="1:11">
      <c r="A2481" s="83" t="s">
        <v>2919</v>
      </c>
      <c r="B2481" s="83"/>
      <c r="C2481" s="83"/>
      <c r="D2481" s="83"/>
      <c r="E2481" s="83"/>
      <c r="F2481" s="76" t="s">
        <v>2297</v>
      </c>
      <c r="G2481" s="76" t="s">
        <v>2912</v>
      </c>
      <c r="H2481" s="76"/>
      <c r="I2481" s="76" t="s">
        <v>2920</v>
      </c>
      <c r="J2481" s="76"/>
      <c r="K2481" s="76" t="s">
        <v>2921</v>
      </c>
    </row>
    <row r="2482" ht="15" customHeight="1" spans="1:11">
      <c r="A2482" s="77" t="s">
        <v>5378</v>
      </c>
      <c r="B2482" s="78" t="s">
        <v>5379</v>
      </c>
      <c r="C2482" s="78"/>
      <c r="D2482" s="78"/>
      <c r="E2482" s="78"/>
      <c r="F2482" s="77" t="s">
        <v>372</v>
      </c>
      <c r="G2482" s="79">
        <v>1</v>
      </c>
      <c r="H2482" s="79"/>
      <c r="I2482" s="81">
        <v>9.7515</v>
      </c>
      <c r="J2482" s="81"/>
      <c r="K2482" s="81">
        <f>ROUND(ROUND(G2482,8)*I2482,4)</f>
        <v>9.7515</v>
      </c>
    </row>
    <row r="2483" ht="15" customHeight="1" spans="1:11">
      <c r="A2483" s="1"/>
      <c r="B2483" s="1"/>
      <c r="C2483" s="1"/>
      <c r="D2483" s="1"/>
      <c r="E2483" s="1"/>
      <c r="F2483" s="1"/>
      <c r="G2483" s="82" t="s">
        <v>2926</v>
      </c>
      <c r="H2483" s="82"/>
      <c r="I2483" s="82"/>
      <c r="J2483" s="82"/>
      <c r="K2483" s="85">
        <f>SUM(K2482:K2482)</f>
        <v>9.7515</v>
      </c>
    </row>
    <row r="2484" ht="20.1" customHeight="1" spans="1:11">
      <c r="A2484" s="83" t="s">
        <v>2927</v>
      </c>
      <c r="B2484" s="83"/>
      <c r="C2484" s="83"/>
      <c r="D2484" s="83"/>
      <c r="E2484" s="83"/>
      <c r="F2484" s="76" t="s">
        <v>2297</v>
      </c>
      <c r="G2484" s="76" t="s">
        <v>2912</v>
      </c>
      <c r="H2484" s="76"/>
      <c r="I2484" s="76" t="s">
        <v>2299</v>
      </c>
      <c r="J2484" s="76"/>
      <c r="K2484" s="76" t="s">
        <v>2921</v>
      </c>
    </row>
    <row r="2485" ht="15" customHeight="1" spans="1:11">
      <c r="A2485" s="77" t="s">
        <v>5380</v>
      </c>
      <c r="B2485" s="78" t="s">
        <v>5381</v>
      </c>
      <c r="C2485" s="78"/>
      <c r="D2485" s="78"/>
      <c r="E2485" s="78"/>
      <c r="F2485" s="77" t="s">
        <v>5382</v>
      </c>
      <c r="G2485" s="87">
        <v>1.21429</v>
      </c>
      <c r="H2485" s="87"/>
      <c r="I2485" s="81">
        <v>0.06</v>
      </c>
      <c r="J2485" s="81"/>
      <c r="K2485" s="81">
        <f>ROUND(ROUND(G2485,8)*I2485,4)</f>
        <v>0.0729</v>
      </c>
    </row>
    <row r="2486" ht="15" customHeight="1" spans="1:11">
      <c r="A2486" s="77" t="s">
        <v>5383</v>
      </c>
      <c r="B2486" s="78" t="s">
        <v>5384</v>
      </c>
      <c r="C2486" s="78"/>
      <c r="D2486" s="78"/>
      <c r="E2486" s="78"/>
      <c r="F2486" s="77" t="s">
        <v>372</v>
      </c>
      <c r="G2486" s="87">
        <v>0.00113</v>
      </c>
      <c r="H2486" s="87"/>
      <c r="I2486" s="81">
        <v>88.43</v>
      </c>
      <c r="J2486" s="81"/>
      <c r="K2486" s="81">
        <f>ROUND(ROUND(G2486,8)*I2486,4)</f>
        <v>0.0999</v>
      </c>
    </row>
    <row r="2487" ht="15" customHeight="1" spans="1:11">
      <c r="A2487" s="1"/>
      <c r="B2487" s="1"/>
      <c r="C2487" s="1"/>
      <c r="D2487" s="1"/>
      <c r="E2487" s="1"/>
      <c r="F2487" s="1"/>
      <c r="G2487" s="82" t="s">
        <v>2930</v>
      </c>
      <c r="H2487" s="82"/>
      <c r="I2487" s="82"/>
      <c r="J2487" s="82"/>
      <c r="K2487" s="85">
        <f>SUM(K2485:K2486)</f>
        <v>0.1728</v>
      </c>
    </row>
    <row r="2488" ht="15" customHeight="1" spans="1:11">
      <c r="A2488" s="83" t="s">
        <v>2931</v>
      </c>
      <c r="B2488" s="83"/>
      <c r="C2488" s="83"/>
      <c r="D2488" s="64" t="s">
        <v>2283</v>
      </c>
      <c r="E2488" s="64" t="s">
        <v>2932</v>
      </c>
      <c r="F2488" s="64"/>
      <c r="G2488" s="64" t="s">
        <v>2912</v>
      </c>
      <c r="H2488" s="64"/>
      <c r="I2488" s="64" t="s">
        <v>2299</v>
      </c>
      <c r="J2488" s="64"/>
      <c r="K2488" s="64" t="s">
        <v>2921</v>
      </c>
    </row>
    <row r="2489" ht="20.1" customHeight="1" spans="1:11">
      <c r="A2489" s="88" t="s">
        <v>5378</v>
      </c>
      <c r="B2489" s="89" t="s">
        <v>5385</v>
      </c>
      <c r="C2489" s="89"/>
      <c r="D2489" s="88" t="s">
        <v>2934</v>
      </c>
      <c r="E2489" s="88" t="s">
        <v>2960</v>
      </c>
      <c r="F2489" s="88"/>
      <c r="G2489" s="90">
        <v>0.001</v>
      </c>
      <c r="H2489" s="90"/>
      <c r="I2489" s="92">
        <v>28.96</v>
      </c>
      <c r="J2489" s="92"/>
      <c r="K2489" s="92">
        <f>ROUND(ROUND(G2489,8)*I2489,4)</f>
        <v>0.029</v>
      </c>
    </row>
    <row r="2490" ht="15" customHeight="1" spans="1:11">
      <c r="A2490" s="1"/>
      <c r="B2490" s="1"/>
      <c r="C2490" s="1"/>
      <c r="D2490" s="1"/>
      <c r="E2490" s="1"/>
      <c r="F2490" s="1"/>
      <c r="G2490" s="82" t="s">
        <v>2936</v>
      </c>
      <c r="H2490" s="82"/>
      <c r="I2490" s="82"/>
      <c r="J2490" s="82"/>
      <c r="K2490" s="81">
        <f>SUM(K2489:K2489)</f>
        <v>0.029</v>
      </c>
    </row>
    <row r="2491" ht="12.95" customHeight="1" spans="1:11">
      <c r="A2491" s="83" t="s">
        <v>2937</v>
      </c>
      <c r="B2491" s="83"/>
      <c r="C2491" s="64" t="s">
        <v>5</v>
      </c>
      <c r="D2491" s="64" t="s">
        <v>6</v>
      </c>
      <c r="E2491" s="64" t="s">
        <v>2938</v>
      </c>
      <c r="F2491" s="64"/>
      <c r="G2491" s="64" t="s">
        <v>2939</v>
      </c>
      <c r="H2491" s="64"/>
      <c r="I2491" s="64" t="s">
        <v>2940</v>
      </c>
      <c r="J2491" s="64"/>
      <c r="K2491" s="64" t="s">
        <v>2921</v>
      </c>
    </row>
    <row r="2492" ht="12" customHeight="1" spans="1:11">
      <c r="A2492" s="83"/>
      <c r="B2492" s="83"/>
      <c r="C2492" s="64"/>
      <c r="D2492" s="64"/>
      <c r="E2492" s="64" t="s">
        <v>2941</v>
      </c>
      <c r="F2492" s="64" t="s">
        <v>2942</v>
      </c>
      <c r="G2492" s="64" t="s">
        <v>2941</v>
      </c>
      <c r="H2492" s="64" t="s">
        <v>2942</v>
      </c>
      <c r="I2492" s="64" t="s">
        <v>2941</v>
      </c>
      <c r="J2492" s="64" t="s">
        <v>2942</v>
      </c>
      <c r="K2492" s="64"/>
    </row>
    <row r="2493" ht="27.95" customHeight="1" spans="1:11">
      <c r="A2493" s="88" t="s">
        <v>5378</v>
      </c>
      <c r="B2493" s="89" t="s">
        <v>5385</v>
      </c>
      <c r="C2493" s="88" t="s">
        <v>2943</v>
      </c>
      <c r="D2493" s="90">
        <v>0.001</v>
      </c>
      <c r="E2493" s="91">
        <v>0</v>
      </c>
      <c r="F2493" s="92">
        <v>1.05</v>
      </c>
      <c r="G2493" s="91">
        <v>0</v>
      </c>
      <c r="H2493" s="92">
        <v>0.84</v>
      </c>
      <c r="I2493" s="91">
        <v>0</v>
      </c>
      <c r="J2493" s="92">
        <v>0.69</v>
      </c>
      <c r="K2493" s="92">
        <f>ROUND(D2493*(ROUND(E2493*F2493,4)+ROUND(G2493*H2493,4)+ROUND(I2493*J2493,4)),4)</f>
        <v>0</v>
      </c>
    </row>
    <row r="2494" ht="15" customHeight="1" spans="1:11">
      <c r="A2494" s="1"/>
      <c r="B2494" s="1"/>
      <c r="C2494" s="1"/>
      <c r="D2494" s="1"/>
      <c r="E2494" s="1"/>
      <c r="F2494" s="1"/>
      <c r="G2494" s="82" t="s">
        <v>2944</v>
      </c>
      <c r="H2494" s="82"/>
      <c r="I2494" s="82"/>
      <c r="J2494" s="82"/>
      <c r="K2494" s="81">
        <f>SUM(K2492:K2493)</f>
        <v>0</v>
      </c>
    </row>
    <row r="2495" ht="15" customHeight="1" spans="1:11">
      <c r="A2495" s="2"/>
      <c r="B2495" s="2"/>
      <c r="C2495" s="2"/>
      <c r="D2495" s="2"/>
      <c r="E2495" s="2"/>
      <c r="F2495" s="2"/>
      <c r="G2495" s="69" t="s">
        <v>2378</v>
      </c>
      <c r="H2495" s="69"/>
      <c r="I2495" s="69"/>
      <c r="J2495" s="69"/>
      <c r="K2495" s="81">
        <f>SUM(K2483,K2487,K2490,K2494)</f>
        <v>9.9533</v>
      </c>
    </row>
    <row r="2496" ht="15" customHeight="1" spans="1:11">
      <c r="A2496" s="2"/>
      <c r="B2496" s="2"/>
      <c r="C2496" s="2"/>
      <c r="D2496" s="2"/>
      <c r="E2496" s="2"/>
      <c r="F2496" s="2"/>
      <c r="G2496" s="69" t="s">
        <v>2318</v>
      </c>
      <c r="H2496" s="69"/>
      <c r="I2496" s="69"/>
      <c r="J2496" s="69"/>
      <c r="K2496" s="72">
        <f>SUM(K2495)</f>
        <v>9.9533</v>
      </c>
    </row>
    <row r="2497" ht="9.95" customHeight="1" spans="1:11">
      <c r="A2497" s="2"/>
      <c r="B2497" s="2"/>
      <c r="C2497" s="2"/>
      <c r="D2497" s="2"/>
      <c r="E2497" s="2"/>
      <c r="F2497" s="2"/>
      <c r="G2497" s="61"/>
      <c r="H2497" s="61"/>
      <c r="I2497" s="61"/>
      <c r="J2497" s="61"/>
      <c r="K2497" s="61"/>
    </row>
    <row r="2498" ht="20.1" customHeight="1" spans="1:11">
      <c r="A2498" s="62" t="s">
        <v>4626</v>
      </c>
      <c r="B2498" s="62"/>
      <c r="C2498" s="62"/>
      <c r="D2498" s="62"/>
      <c r="E2498" s="62"/>
      <c r="F2498" s="62"/>
      <c r="G2498" s="62"/>
      <c r="H2498" s="62"/>
      <c r="I2498" s="62"/>
      <c r="J2498" s="62"/>
      <c r="K2498" s="62"/>
    </row>
    <row r="2499" ht="15" customHeight="1" spans="1:11">
      <c r="A2499" s="63" t="s">
        <v>2413</v>
      </c>
      <c r="B2499" s="63"/>
      <c r="C2499" s="63"/>
      <c r="D2499" s="64" t="s">
        <v>4</v>
      </c>
      <c r="E2499" s="64"/>
      <c r="F2499" s="64" t="s">
        <v>2297</v>
      </c>
      <c r="G2499" s="64" t="s">
        <v>2298</v>
      </c>
      <c r="H2499" s="64"/>
      <c r="I2499" s="64" t="s">
        <v>2299</v>
      </c>
      <c r="J2499" s="64"/>
      <c r="K2499" s="64" t="s">
        <v>2300</v>
      </c>
    </row>
    <row r="2500" ht="29.1" customHeight="1" spans="1:11">
      <c r="A2500" s="65" t="s">
        <v>4627</v>
      </c>
      <c r="B2500" s="66" t="s">
        <v>4628</v>
      </c>
      <c r="C2500" s="66"/>
      <c r="D2500" s="65" t="s">
        <v>14</v>
      </c>
      <c r="E2500" s="65"/>
      <c r="F2500" s="65" t="s">
        <v>35</v>
      </c>
      <c r="G2500" s="67">
        <v>1</v>
      </c>
      <c r="H2500" s="67"/>
      <c r="I2500" s="70">
        <v>81.66</v>
      </c>
      <c r="J2500" s="70"/>
      <c r="K2500" s="70">
        <f>TRUNC(TRUNC(G2500,8)*I2500,2)</f>
        <v>81.66</v>
      </c>
    </row>
    <row r="2501" ht="15" customHeight="1" spans="1:11">
      <c r="A2501" s="2"/>
      <c r="B2501" s="2"/>
      <c r="C2501" s="2"/>
      <c r="D2501" s="2"/>
      <c r="E2501" s="2"/>
      <c r="F2501" s="2"/>
      <c r="G2501" s="68" t="s">
        <v>2424</v>
      </c>
      <c r="H2501" s="68"/>
      <c r="I2501" s="68"/>
      <c r="J2501" s="68"/>
      <c r="K2501" s="71">
        <f>SUM(K2500:K2500)</f>
        <v>81.66</v>
      </c>
    </row>
    <row r="2502" ht="15" customHeight="1" spans="1:11">
      <c r="A2502" s="63" t="s">
        <v>2389</v>
      </c>
      <c r="B2502" s="63"/>
      <c r="C2502" s="63"/>
      <c r="D2502" s="64" t="s">
        <v>4</v>
      </c>
      <c r="E2502" s="64"/>
      <c r="F2502" s="64" t="s">
        <v>2297</v>
      </c>
      <c r="G2502" s="64" t="s">
        <v>2298</v>
      </c>
      <c r="H2502" s="64"/>
      <c r="I2502" s="64" t="s">
        <v>2299</v>
      </c>
      <c r="J2502" s="64"/>
      <c r="K2502" s="64" t="s">
        <v>2300</v>
      </c>
    </row>
    <row r="2503" ht="21" customHeight="1" spans="1:11">
      <c r="A2503" s="65" t="s">
        <v>3219</v>
      </c>
      <c r="B2503" s="66" t="s">
        <v>3220</v>
      </c>
      <c r="C2503" s="66"/>
      <c r="D2503" s="65" t="s">
        <v>14</v>
      </c>
      <c r="E2503" s="65"/>
      <c r="F2503" s="65" t="s">
        <v>2392</v>
      </c>
      <c r="G2503" s="67">
        <v>0.2484</v>
      </c>
      <c r="H2503" s="67"/>
      <c r="I2503" s="70">
        <v>24.39</v>
      </c>
      <c r="J2503" s="70"/>
      <c r="K2503" s="70">
        <f>TRUNC(TRUNC(G2503,8)*I2503,2)</f>
        <v>6.05</v>
      </c>
    </row>
    <row r="2504" ht="15" customHeight="1" spans="1:11">
      <c r="A2504" s="65" t="s">
        <v>2710</v>
      </c>
      <c r="B2504" s="66" t="s">
        <v>2711</v>
      </c>
      <c r="C2504" s="66"/>
      <c r="D2504" s="65" t="s">
        <v>14</v>
      </c>
      <c r="E2504" s="65"/>
      <c r="F2504" s="65" t="s">
        <v>2392</v>
      </c>
      <c r="G2504" s="67">
        <v>0.2484</v>
      </c>
      <c r="H2504" s="67"/>
      <c r="I2504" s="70">
        <v>32.69</v>
      </c>
      <c r="J2504" s="70"/>
      <c r="K2504" s="70">
        <f>TRUNC(TRUNC(G2504,8)*I2504,2)</f>
        <v>8.12</v>
      </c>
    </row>
    <row r="2505" ht="18" customHeight="1" spans="1:11">
      <c r="A2505" s="2"/>
      <c r="B2505" s="2"/>
      <c r="C2505" s="2"/>
      <c r="D2505" s="2"/>
      <c r="E2505" s="2"/>
      <c r="F2505" s="2"/>
      <c r="G2505" s="68" t="s">
        <v>2393</v>
      </c>
      <c r="H2505" s="68"/>
      <c r="I2505" s="68"/>
      <c r="J2505" s="68"/>
      <c r="K2505" s="71">
        <f>SUM(K2503:K2504)</f>
        <v>14.17</v>
      </c>
    </row>
    <row r="2506" ht="15" customHeight="1" spans="1:11">
      <c r="A2506" s="2"/>
      <c r="B2506" s="2"/>
      <c r="C2506" s="2"/>
      <c r="D2506" s="2"/>
      <c r="E2506" s="2"/>
      <c r="F2506" s="2"/>
      <c r="G2506" s="69" t="s">
        <v>2318</v>
      </c>
      <c r="H2506" s="69"/>
      <c r="I2506" s="69"/>
      <c r="J2506" s="69"/>
      <c r="K2506" s="72">
        <f>SUM(K2501,K2505)</f>
        <v>95.83</v>
      </c>
    </row>
    <row r="2507" ht="9.95" customHeight="1" spans="1:11">
      <c r="A2507" s="2"/>
      <c r="B2507" s="2"/>
      <c r="C2507" s="2"/>
      <c r="D2507" s="2"/>
      <c r="E2507" s="2"/>
      <c r="F2507" s="2"/>
      <c r="G2507" s="61"/>
      <c r="H2507" s="61"/>
      <c r="I2507" s="61"/>
      <c r="J2507" s="61"/>
      <c r="K2507" s="61"/>
    </row>
    <row r="2508" ht="20.1" customHeight="1" spans="1:11">
      <c r="A2508" s="62" t="s">
        <v>5386</v>
      </c>
      <c r="B2508" s="62"/>
      <c r="C2508" s="62"/>
      <c r="D2508" s="62"/>
      <c r="E2508" s="62"/>
      <c r="F2508" s="62"/>
      <c r="G2508" s="62"/>
      <c r="H2508" s="62"/>
      <c r="I2508" s="62"/>
      <c r="J2508" s="62"/>
      <c r="K2508" s="62"/>
    </row>
    <row r="2509" ht="15" customHeight="1" spans="1:11">
      <c r="A2509" s="63" t="s">
        <v>2296</v>
      </c>
      <c r="B2509" s="63"/>
      <c r="C2509" s="63"/>
      <c r="D2509" s="64" t="s">
        <v>4</v>
      </c>
      <c r="E2509" s="64"/>
      <c r="F2509" s="64" t="s">
        <v>2297</v>
      </c>
      <c r="G2509" s="64" t="s">
        <v>2298</v>
      </c>
      <c r="H2509" s="64"/>
      <c r="I2509" s="64" t="s">
        <v>2299</v>
      </c>
      <c r="J2509" s="64"/>
      <c r="K2509" s="64" t="s">
        <v>2300</v>
      </c>
    </row>
    <row r="2510" ht="21" customHeight="1" spans="1:11">
      <c r="A2510" s="65" t="s">
        <v>4705</v>
      </c>
      <c r="B2510" s="66" t="s">
        <v>4706</v>
      </c>
      <c r="C2510" s="66"/>
      <c r="D2510" s="65" t="s">
        <v>14</v>
      </c>
      <c r="E2510" s="65"/>
      <c r="F2510" s="65" t="s">
        <v>2392</v>
      </c>
      <c r="G2510" s="67">
        <v>1</v>
      </c>
      <c r="H2510" s="67"/>
      <c r="I2510" s="70">
        <v>4.56</v>
      </c>
      <c r="J2510" s="70"/>
      <c r="K2510" s="70">
        <f t="shared" ref="K2510:K2515" si="17">TRUNC(TRUNC(G2510,8)*I2510,2)</f>
        <v>4.56</v>
      </c>
    </row>
    <row r="2511" ht="21" customHeight="1" spans="1:11">
      <c r="A2511" s="65" t="s">
        <v>4707</v>
      </c>
      <c r="B2511" s="66" t="s">
        <v>4708</v>
      </c>
      <c r="C2511" s="66"/>
      <c r="D2511" s="65" t="s">
        <v>14</v>
      </c>
      <c r="E2511" s="65"/>
      <c r="F2511" s="65" t="s">
        <v>2392</v>
      </c>
      <c r="G2511" s="67">
        <v>1</v>
      </c>
      <c r="H2511" s="67"/>
      <c r="I2511" s="70">
        <v>1.24</v>
      </c>
      <c r="J2511" s="70"/>
      <c r="K2511" s="70">
        <f t="shared" si="17"/>
        <v>1.24</v>
      </c>
    </row>
    <row r="2512" ht="21" customHeight="1" spans="1:11">
      <c r="A2512" s="65" t="s">
        <v>4709</v>
      </c>
      <c r="B2512" s="66" t="s">
        <v>4710</v>
      </c>
      <c r="C2512" s="66"/>
      <c r="D2512" s="65" t="s">
        <v>14</v>
      </c>
      <c r="E2512" s="65"/>
      <c r="F2512" s="65" t="s">
        <v>2392</v>
      </c>
      <c r="G2512" s="67">
        <v>1</v>
      </c>
      <c r="H2512" s="67"/>
      <c r="I2512" s="70">
        <v>1.34</v>
      </c>
      <c r="J2512" s="70"/>
      <c r="K2512" s="70">
        <f t="shared" si="17"/>
        <v>1.34</v>
      </c>
    </row>
    <row r="2513" ht="21" customHeight="1" spans="1:11">
      <c r="A2513" s="65" t="s">
        <v>4711</v>
      </c>
      <c r="B2513" s="66" t="s">
        <v>4712</v>
      </c>
      <c r="C2513" s="66"/>
      <c r="D2513" s="65" t="s">
        <v>14</v>
      </c>
      <c r="E2513" s="65"/>
      <c r="F2513" s="65" t="s">
        <v>2392</v>
      </c>
      <c r="G2513" s="67">
        <v>1</v>
      </c>
      <c r="H2513" s="67"/>
      <c r="I2513" s="70">
        <v>0.82</v>
      </c>
      <c r="J2513" s="70"/>
      <c r="K2513" s="70">
        <f t="shared" si="17"/>
        <v>0.82</v>
      </c>
    </row>
    <row r="2514" ht="21" customHeight="1" spans="1:11">
      <c r="A2514" s="65" t="s">
        <v>4713</v>
      </c>
      <c r="B2514" s="66" t="s">
        <v>4714</v>
      </c>
      <c r="C2514" s="66"/>
      <c r="D2514" s="65" t="s">
        <v>14</v>
      </c>
      <c r="E2514" s="65"/>
      <c r="F2514" s="65" t="s">
        <v>2392</v>
      </c>
      <c r="G2514" s="67">
        <v>1</v>
      </c>
      <c r="H2514" s="67"/>
      <c r="I2514" s="70">
        <v>0.04</v>
      </c>
      <c r="J2514" s="70"/>
      <c r="K2514" s="70">
        <f t="shared" si="17"/>
        <v>0.04</v>
      </c>
    </row>
    <row r="2515" ht="21" customHeight="1" spans="1:11">
      <c r="A2515" s="65" t="s">
        <v>4715</v>
      </c>
      <c r="B2515" s="66" t="s">
        <v>4716</v>
      </c>
      <c r="C2515" s="66"/>
      <c r="D2515" s="65" t="s">
        <v>14</v>
      </c>
      <c r="E2515" s="65"/>
      <c r="F2515" s="65" t="s">
        <v>2392</v>
      </c>
      <c r="G2515" s="67">
        <v>1</v>
      </c>
      <c r="H2515" s="67"/>
      <c r="I2515" s="70">
        <v>0.8</v>
      </c>
      <c r="J2515" s="70"/>
      <c r="K2515" s="70">
        <f t="shared" si="17"/>
        <v>0.8</v>
      </c>
    </row>
    <row r="2516" ht="15" customHeight="1" spans="1:11">
      <c r="A2516" s="2"/>
      <c r="B2516" s="2"/>
      <c r="C2516" s="2"/>
      <c r="D2516" s="2"/>
      <c r="E2516" s="2"/>
      <c r="F2516" s="2"/>
      <c r="G2516" s="68" t="s">
        <v>2309</v>
      </c>
      <c r="H2516" s="68"/>
      <c r="I2516" s="68"/>
      <c r="J2516" s="68"/>
      <c r="K2516" s="71">
        <f>SUM(K2510:K2515)</f>
        <v>8.8</v>
      </c>
    </row>
    <row r="2517" ht="15" customHeight="1" spans="1:11">
      <c r="A2517" s="63" t="s">
        <v>2310</v>
      </c>
      <c r="B2517" s="63"/>
      <c r="C2517" s="63"/>
      <c r="D2517" s="64" t="s">
        <v>4</v>
      </c>
      <c r="E2517" s="64"/>
      <c r="F2517" s="64" t="s">
        <v>2297</v>
      </c>
      <c r="G2517" s="64" t="s">
        <v>2298</v>
      </c>
      <c r="H2517" s="64"/>
      <c r="I2517" s="64" t="s">
        <v>2299</v>
      </c>
      <c r="J2517" s="64"/>
      <c r="K2517" s="64" t="s">
        <v>2300</v>
      </c>
    </row>
    <row r="2518" ht="15" customHeight="1" spans="1:11">
      <c r="A2518" s="65" t="s">
        <v>5150</v>
      </c>
      <c r="B2518" s="66" t="s">
        <v>5151</v>
      </c>
      <c r="C2518" s="66"/>
      <c r="D2518" s="65" t="s">
        <v>14</v>
      </c>
      <c r="E2518" s="65"/>
      <c r="F2518" s="65" t="s">
        <v>2392</v>
      </c>
      <c r="G2518" s="67">
        <v>1</v>
      </c>
      <c r="H2518" s="67"/>
      <c r="I2518" s="70">
        <v>24.32</v>
      </c>
      <c r="J2518" s="70"/>
      <c r="K2518" s="70">
        <f>TRUNC(TRUNC(G2518,8)*I2518,2)</f>
        <v>24.32</v>
      </c>
    </row>
    <row r="2519" ht="15" customHeight="1" spans="1:11">
      <c r="A2519" s="2"/>
      <c r="B2519" s="2"/>
      <c r="C2519" s="2"/>
      <c r="D2519" s="2"/>
      <c r="E2519" s="2"/>
      <c r="F2519" s="2"/>
      <c r="G2519" s="68" t="s">
        <v>2313</v>
      </c>
      <c r="H2519" s="68"/>
      <c r="I2519" s="68"/>
      <c r="J2519" s="68"/>
      <c r="K2519" s="71">
        <f>SUM(K2518:K2518)</f>
        <v>24.32</v>
      </c>
    </row>
    <row r="2520" ht="15" customHeight="1" spans="1:11">
      <c r="A2520" s="63" t="s">
        <v>2314</v>
      </c>
      <c r="B2520" s="63"/>
      <c r="C2520" s="63"/>
      <c r="D2520" s="64" t="s">
        <v>4</v>
      </c>
      <c r="E2520" s="64"/>
      <c r="F2520" s="64" t="s">
        <v>2297</v>
      </c>
      <c r="G2520" s="64" t="s">
        <v>2298</v>
      </c>
      <c r="H2520" s="64"/>
      <c r="I2520" s="64" t="s">
        <v>2299</v>
      </c>
      <c r="J2520" s="64"/>
      <c r="K2520" s="64" t="s">
        <v>2300</v>
      </c>
    </row>
    <row r="2521" ht="21" customHeight="1" spans="1:11">
      <c r="A2521" s="65" t="s">
        <v>5387</v>
      </c>
      <c r="B2521" s="66" t="s">
        <v>5388</v>
      </c>
      <c r="C2521" s="66"/>
      <c r="D2521" s="65" t="s">
        <v>14</v>
      </c>
      <c r="E2521" s="65"/>
      <c r="F2521" s="65" t="s">
        <v>2392</v>
      </c>
      <c r="G2521" s="67">
        <v>1</v>
      </c>
      <c r="H2521" s="67"/>
      <c r="I2521" s="70">
        <v>0.59</v>
      </c>
      <c r="J2521" s="70"/>
      <c r="K2521" s="70">
        <f>TRUNC(TRUNC(G2521,8)*I2521,2)</f>
        <v>0.59</v>
      </c>
    </row>
    <row r="2522" ht="15" customHeight="1" spans="1:11">
      <c r="A2522" s="2"/>
      <c r="B2522" s="2"/>
      <c r="C2522" s="2"/>
      <c r="D2522" s="2"/>
      <c r="E2522" s="2"/>
      <c r="F2522" s="2"/>
      <c r="G2522" s="68" t="s">
        <v>2317</v>
      </c>
      <c r="H2522" s="68"/>
      <c r="I2522" s="68"/>
      <c r="J2522" s="68"/>
      <c r="K2522" s="71">
        <f>SUM(K2521:K2521)</f>
        <v>0.59</v>
      </c>
    </row>
    <row r="2523" ht="15" customHeight="1" spans="1:11">
      <c r="A2523" s="2"/>
      <c r="B2523" s="2"/>
      <c r="C2523" s="2"/>
      <c r="D2523" s="2"/>
      <c r="E2523" s="2"/>
      <c r="F2523" s="2"/>
      <c r="G2523" s="69" t="s">
        <v>2318</v>
      </c>
      <c r="H2523" s="69"/>
      <c r="I2523" s="69"/>
      <c r="J2523" s="69"/>
      <c r="K2523" s="72">
        <f>SUM(K2516,K2519,K2522)</f>
        <v>33.71</v>
      </c>
    </row>
    <row r="2524" ht="9.95" customHeight="1" spans="1:11">
      <c r="A2524" s="2"/>
      <c r="B2524" s="2"/>
      <c r="C2524" s="2"/>
      <c r="D2524" s="2"/>
      <c r="E2524" s="2"/>
      <c r="F2524" s="2"/>
      <c r="G2524" s="61"/>
      <c r="H2524" s="61"/>
      <c r="I2524" s="61"/>
      <c r="J2524" s="61"/>
      <c r="K2524" s="61"/>
    </row>
    <row r="2525" ht="20.1" customHeight="1" spans="1:11">
      <c r="A2525" s="62" t="s">
        <v>5389</v>
      </c>
      <c r="B2525" s="62"/>
      <c r="C2525" s="62"/>
      <c r="D2525" s="62"/>
      <c r="E2525" s="62"/>
      <c r="F2525" s="62"/>
      <c r="G2525" s="62"/>
      <c r="H2525" s="62"/>
      <c r="I2525" s="62"/>
      <c r="J2525" s="62"/>
      <c r="K2525" s="62"/>
    </row>
    <row r="2526" ht="15" customHeight="1" spans="1:11">
      <c r="A2526" s="63" t="s">
        <v>2314</v>
      </c>
      <c r="B2526" s="63"/>
      <c r="C2526" s="63"/>
      <c r="D2526" s="64" t="s">
        <v>4</v>
      </c>
      <c r="E2526" s="64"/>
      <c r="F2526" s="64" t="s">
        <v>2297</v>
      </c>
      <c r="G2526" s="64" t="s">
        <v>2298</v>
      </c>
      <c r="H2526" s="64"/>
      <c r="I2526" s="64" t="s">
        <v>2299</v>
      </c>
      <c r="J2526" s="64"/>
      <c r="K2526" s="64" t="s">
        <v>2300</v>
      </c>
    </row>
    <row r="2527" ht="29.1" customHeight="1" spans="1:11">
      <c r="A2527" s="65" t="s">
        <v>5390</v>
      </c>
      <c r="B2527" s="66" t="s">
        <v>5391</v>
      </c>
      <c r="C2527" s="66"/>
      <c r="D2527" s="65" t="s">
        <v>14</v>
      </c>
      <c r="E2527" s="65"/>
      <c r="F2527" s="65" t="s">
        <v>35</v>
      </c>
      <c r="G2527" s="67">
        <v>1</v>
      </c>
      <c r="H2527" s="67"/>
      <c r="I2527" s="70">
        <v>38.04</v>
      </c>
      <c r="J2527" s="70"/>
      <c r="K2527" s="70">
        <f>TRUNC(TRUNC(G2527,8)*I2527,2)</f>
        <v>38.04</v>
      </c>
    </row>
    <row r="2528" ht="29.1" customHeight="1" spans="1:11">
      <c r="A2528" s="65" t="s">
        <v>3393</v>
      </c>
      <c r="B2528" s="66" t="s">
        <v>3394</v>
      </c>
      <c r="C2528" s="66"/>
      <c r="D2528" s="65" t="s">
        <v>14</v>
      </c>
      <c r="E2528" s="65"/>
      <c r="F2528" s="65" t="s">
        <v>35</v>
      </c>
      <c r="G2528" s="67">
        <v>1</v>
      </c>
      <c r="H2528" s="67"/>
      <c r="I2528" s="70">
        <v>10.4</v>
      </c>
      <c r="J2528" s="70"/>
      <c r="K2528" s="70">
        <f>TRUNC(TRUNC(G2528,8)*I2528,2)</f>
        <v>10.4</v>
      </c>
    </row>
    <row r="2529" ht="15" customHeight="1" spans="1:11">
      <c r="A2529" s="2"/>
      <c r="B2529" s="2"/>
      <c r="C2529" s="2"/>
      <c r="D2529" s="2"/>
      <c r="E2529" s="2"/>
      <c r="F2529" s="2"/>
      <c r="G2529" s="68" t="s">
        <v>2317</v>
      </c>
      <c r="H2529" s="68"/>
      <c r="I2529" s="68"/>
      <c r="J2529" s="68"/>
      <c r="K2529" s="71">
        <f>SUM(K2527:K2528)</f>
        <v>48.44</v>
      </c>
    </row>
    <row r="2530" ht="15" customHeight="1" spans="1:11">
      <c r="A2530" s="2"/>
      <c r="B2530" s="2"/>
      <c r="C2530" s="2"/>
      <c r="D2530" s="2"/>
      <c r="E2530" s="2"/>
      <c r="F2530" s="2"/>
      <c r="G2530" s="69" t="s">
        <v>2318</v>
      </c>
      <c r="H2530" s="69"/>
      <c r="I2530" s="69"/>
      <c r="J2530" s="69"/>
      <c r="K2530" s="72">
        <f>SUM(K2529)</f>
        <v>48.44</v>
      </c>
    </row>
    <row r="2531" ht="9.95" customHeight="1" spans="1:11">
      <c r="A2531" s="2"/>
      <c r="B2531" s="2"/>
      <c r="C2531" s="2"/>
      <c r="D2531" s="2"/>
      <c r="E2531" s="2"/>
      <c r="F2531" s="2"/>
      <c r="G2531" s="61"/>
      <c r="H2531" s="61"/>
      <c r="I2531" s="61"/>
      <c r="J2531" s="61"/>
      <c r="K2531" s="61"/>
    </row>
    <row r="2532" ht="20.1" customHeight="1" spans="1:11">
      <c r="A2532" s="62" t="s">
        <v>5392</v>
      </c>
      <c r="B2532" s="62"/>
      <c r="C2532" s="62"/>
      <c r="D2532" s="62"/>
      <c r="E2532" s="62"/>
      <c r="F2532" s="62"/>
      <c r="G2532" s="62"/>
      <c r="H2532" s="62"/>
      <c r="I2532" s="62"/>
      <c r="J2532" s="62"/>
      <c r="K2532" s="62"/>
    </row>
    <row r="2533" ht="15" customHeight="1" spans="1:11">
      <c r="A2533" s="63" t="s">
        <v>2413</v>
      </c>
      <c r="B2533" s="63"/>
      <c r="C2533" s="63"/>
      <c r="D2533" s="64" t="s">
        <v>4</v>
      </c>
      <c r="E2533" s="64"/>
      <c r="F2533" s="64" t="s">
        <v>2297</v>
      </c>
      <c r="G2533" s="64" t="s">
        <v>2298</v>
      </c>
      <c r="H2533" s="64"/>
      <c r="I2533" s="64" t="s">
        <v>2299</v>
      </c>
      <c r="J2533" s="64"/>
      <c r="K2533" s="64" t="s">
        <v>2300</v>
      </c>
    </row>
    <row r="2534" ht="15" customHeight="1" spans="1:11">
      <c r="A2534" s="65" t="s">
        <v>5393</v>
      </c>
      <c r="B2534" s="66" t="s">
        <v>5394</v>
      </c>
      <c r="C2534" s="66"/>
      <c r="D2534" s="65" t="s">
        <v>14</v>
      </c>
      <c r="E2534" s="65"/>
      <c r="F2534" s="65" t="s">
        <v>35</v>
      </c>
      <c r="G2534" s="67">
        <v>1</v>
      </c>
      <c r="H2534" s="67"/>
      <c r="I2534" s="70">
        <v>4.82</v>
      </c>
      <c r="J2534" s="70"/>
      <c r="K2534" s="70">
        <f>TRUNC(TRUNC(G2534,8)*I2534,2)</f>
        <v>4.82</v>
      </c>
    </row>
    <row r="2535" ht="15" customHeight="1" spans="1:11">
      <c r="A2535" s="65" t="s">
        <v>5395</v>
      </c>
      <c r="B2535" s="66" t="s">
        <v>5396</v>
      </c>
      <c r="C2535" s="66"/>
      <c r="D2535" s="65" t="s">
        <v>14</v>
      </c>
      <c r="E2535" s="65"/>
      <c r="F2535" s="65" t="s">
        <v>35</v>
      </c>
      <c r="G2535" s="67">
        <v>1</v>
      </c>
      <c r="H2535" s="67"/>
      <c r="I2535" s="70">
        <v>5.49</v>
      </c>
      <c r="J2535" s="70"/>
      <c r="K2535" s="70">
        <f>TRUNC(TRUNC(G2535,8)*I2535,2)</f>
        <v>5.49</v>
      </c>
    </row>
    <row r="2536" ht="15" customHeight="1" spans="1:11">
      <c r="A2536" s="2"/>
      <c r="B2536" s="2"/>
      <c r="C2536" s="2"/>
      <c r="D2536" s="2"/>
      <c r="E2536" s="2"/>
      <c r="F2536" s="2"/>
      <c r="G2536" s="68" t="s">
        <v>2424</v>
      </c>
      <c r="H2536" s="68"/>
      <c r="I2536" s="68"/>
      <c r="J2536" s="68"/>
      <c r="K2536" s="71">
        <f>SUM(K2534:K2535)</f>
        <v>10.31</v>
      </c>
    </row>
    <row r="2537" ht="15" customHeight="1" spans="1:11">
      <c r="A2537" s="63" t="s">
        <v>2389</v>
      </c>
      <c r="B2537" s="63"/>
      <c r="C2537" s="63"/>
      <c r="D2537" s="64" t="s">
        <v>4</v>
      </c>
      <c r="E2537" s="64"/>
      <c r="F2537" s="64" t="s">
        <v>2297</v>
      </c>
      <c r="G2537" s="64" t="s">
        <v>2298</v>
      </c>
      <c r="H2537" s="64"/>
      <c r="I2537" s="64" t="s">
        <v>2299</v>
      </c>
      <c r="J2537" s="64"/>
      <c r="K2537" s="64" t="s">
        <v>2300</v>
      </c>
    </row>
    <row r="2538" ht="21" customHeight="1" spans="1:11">
      <c r="A2538" s="65" t="s">
        <v>3219</v>
      </c>
      <c r="B2538" s="66" t="s">
        <v>3220</v>
      </c>
      <c r="C2538" s="66"/>
      <c r="D2538" s="65" t="s">
        <v>14</v>
      </c>
      <c r="E2538" s="65"/>
      <c r="F2538" s="65" t="s">
        <v>2392</v>
      </c>
      <c r="G2538" s="67">
        <v>0.486</v>
      </c>
      <c r="H2538" s="67"/>
      <c r="I2538" s="70">
        <v>24.39</v>
      </c>
      <c r="J2538" s="70"/>
      <c r="K2538" s="70">
        <f>TRUNC(TRUNC(G2538,8)*I2538,2)</f>
        <v>11.85</v>
      </c>
    </row>
    <row r="2539" ht="15" customHeight="1" spans="1:11">
      <c r="A2539" s="65" t="s">
        <v>2710</v>
      </c>
      <c r="B2539" s="66" t="s">
        <v>2711</v>
      </c>
      <c r="C2539" s="66"/>
      <c r="D2539" s="65" t="s">
        <v>14</v>
      </c>
      <c r="E2539" s="65"/>
      <c r="F2539" s="65" t="s">
        <v>2392</v>
      </c>
      <c r="G2539" s="67">
        <v>0.486</v>
      </c>
      <c r="H2539" s="67"/>
      <c r="I2539" s="70">
        <v>32.69</v>
      </c>
      <c r="J2539" s="70"/>
      <c r="K2539" s="70">
        <f>TRUNC(TRUNC(G2539,8)*I2539,2)</f>
        <v>15.88</v>
      </c>
    </row>
    <row r="2540" ht="18" customHeight="1" spans="1:11">
      <c r="A2540" s="2"/>
      <c r="B2540" s="2"/>
      <c r="C2540" s="2"/>
      <c r="D2540" s="2"/>
      <c r="E2540" s="2"/>
      <c r="F2540" s="2"/>
      <c r="G2540" s="68" t="s">
        <v>2393</v>
      </c>
      <c r="H2540" s="68"/>
      <c r="I2540" s="68"/>
      <c r="J2540" s="68"/>
      <c r="K2540" s="71">
        <f>SUM(K2538:K2539)</f>
        <v>27.73</v>
      </c>
    </row>
    <row r="2541" ht="15" customHeight="1" spans="1:11">
      <c r="A2541" s="2"/>
      <c r="B2541" s="2"/>
      <c r="C2541" s="2"/>
      <c r="D2541" s="2"/>
      <c r="E2541" s="2"/>
      <c r="F2541" s="2"/>
      <c r="G2541" s="69" t="s">
        <v>2318</v>
      </c>
      <c r="H2541" s="69"/>
      <c r="I2541" s="69"/>
      <c r="J2541" s="69"/>
      <c r="K2541" s="72">
        <f>SUM(K2536,K2540)</f>
        <v>38.04</v>
      </c>
    </row>
    <row r="2542" ht="9.95" customHeight="1" spans="1:11">
      <c r="A2542" s="2"/>
      <c r="B2542" s="2"/>
      <c r="C2542" s="2"/>
      <c r="D2542" s="2"/>
      <c r="E2542" s="2"/>
      <c r="F2542" s="2"/>
      <c r="G2542" s="61"/>
      <c r="H2542" s="61"/>
      <c r="I2542" s="61"/>
      <c r="J2542" s="61"/>
      <c r="K2542" s="61"/>
    </row>
    <row r="2543" ht="20.1" customHeight="1" spans="1:11">
      <c r="A2543" s="62" t="s">
        <v>5397</v>
      </c>
      <c r="B2543" s="62"/>
      <c r="C2543" s="62"/>
      <c r="D2543" s="62"/>
      <c r="E2543" s="62"/>
      <c r="F2543" s="62"/>
      <c r="G2543" s="62"/>
      <c r="H2543" s="62"/>
      <c r="I2543" s="62"/>
      <c r="J2543" s="62"/>
      <c r="K2543" s="62"/>
    </row>
    <row r="2544" ht="15" customHeight="1" spans="1:11">
      <c r="A2544" s="63" t="s">
        <v>2314</v>
      </c>
      <c r="B2544" s="63"/>
      <c r="C2544" s="63"/>
      <c r="D2544" s="64" t="s">
        <v>4</v>
      </c>
      <c r="E2544" s="64"/>
      <c r="F2544" s="64" t="s">
        <v>2297</v>
      </c>
      <c r="G2544" s="64" t="s">
        <v>2298</v>
      </c>
      <c r="H2544" s="64"/>
      <c r="I2544" s="64" t="s">
        <v>2299</v>
      </c>
      <c r="J2544" s="64"/>
      <c r="K2544" s="64" t="s">
        <v>2300</v>
      </c>
    </row>
    <row r="2545" ht="29.1" customHeight="1" spans="1:11">
      <c r="A2545" s="65" t="s">
        <v>5398</v>
      </c>
      <c r="B2545" s="66" t="s">
        <v>5399</v>
      </c>
      <c r="C2545" s="66"/>
      <c r="D2545" s="65" t="s">
        <v>14</v>
      </c>
      <c r="E2545" s="65"/>
      <c r="F2545" s="65" t="s">
        <v>35</v>
      </c>
      <c r="G2545" s="67">
        <v>1</v>
      </c>
      <c r="H2545" s="67"/>
      <c r="I2545" s="70">
        <v>58.09</v>
      </c>
      <c r="J2545" s="70"/>
      <c r="K2545" s="70">
        <f>TRUNC(TRUNC(G2545,8)*I2545,2)</f>
        <v>58.09</v>
      </c>
    </row>
    <row r="2546" ht="29.1" customHeight="1" spans="1:11">
      <c r="A2546" s="65" t="s">
        <v>3393</v>
      </c>
      <c r="B2546" s="66" t="s">
        <v>3394</v>
      </c>
      <c r="C2546" s="66"/>
      <c r="D2546" s="65" t="s">
        <v>14</v>
      </c>
      <c r="E2546" s="65"/>
      <c r="F2546" s="65" t="s">
        <v>35</v>
      </c>
      <c r="G2546" s="67">
        <v>1</v>
      </c>
      <c r="H2546" s="67"/>
      <c r="I2546" s="70">
        <v>10.4</v>
      </c>
      <c r="J2546" s="70"/>
      <c r="K2546" s="70">
        <f>TRUNC(TRUNC(G2546,8)*I2546,2)</f>
        <v>10.4</v>
      </c>
    </row>
    <row r="2547" ht="15" customHeight="1" spans="1:11">
      <c r="A2547" s="2"/>
      <c r="B2547" s="2"/>
      <c r="C2547" s="2"/>
      <c r="D2547" s="2"/>
      <c r="E2547" s="2"/>
      <c r="F2547" s="2"/>
      <c r="G2547" s="68" t="s">
        <v>2317</v>
      </c>
      <c r="H2547" s="68"/>
      <c r="I2547" s="68"/>
      <c r="J2547" s="68"/>
      <c r="K2547" s="71">
        <f>SUM(K2545:K2546)</f>
        <v>68.49</v>
      </c>
    </row>
    <row r="2548" ht="15" customHeight="1" spans="1:11">
      <c r="A2548" s="2"/>
      <c r="B2548" s="2"/>
      <c r="C2548" s="2"/>
      <c r="D2548" s="2"/>
      <c r="E2548" s="2"/>
      <c r="F2548" s="2"/>
      <c r="G2548" s="69" t="s">
        <v>2318</v>
      </c>
      <c r="H2548" s="69"/>
      <c r="I2548" s="69"/>
      <c r="J2548" s="69"/>
      <c r="K2548" s="72">
        <f>SUM(K2547)</f>
        <v>68.49</v>
      </c>
    </row>
    <row r="2549" ht="9.95" customHeight="1" spans="1:11">
      <c r="A2549" s="2"/>
      <c r="B2549" s="2"/>
      <c r="C2549" s="2"/>
      <c r="D2549" s="2"/>
      <c r="E2549" s="2"/>
      <c r="F2549" s="2"/>
      <c r="G2549" s="61"/>
      <c r="H2549" s="61"/>
      <c r="I2549" s="61"/>
      <c r="J2549" s="61"/>
      <c r="K2549" s="61"/>
    </row>
    <row r="2550" ht="20.1" customHeight="1" spans="1:11">
      <c r="A2550" s="62" t="s">
        <v>5400</v>
      </c>
      <c r="B2550" s="62"/>
      <c r="C2550" s="62"/>
      <c r="D2550" s="62"/>
      <c r="E2550" s="62"/>
      <c r="F2550" s="62"/>
      <c r="G2550" s="62"/>
      <c r="H2550" s="62"/>
      <c r="I2550" s="62"/>
      <c r="J2550" s="62"/>
      <c r="K2550" s="62"/>
    </row>
    <row r="2551" ht="15" customHeight="1" spans="1:11">
      <c r="A2551" s="63" t="s">
        <v>2413</v>
      </c>
      <c r="B2551" s="63"/>
      <c r="C2551" s="63"/>
      <c r="D2551" s="64" t="s">
        <v>4</v>
      </c>
      <c r="E2551" s="64"/>
      <c r="F2551" s="64" t="s">
        <v>2297</v>
      </c>
      <c r="G2551" s="64" t="s">
        <v>2298</v>
      </c>
      <c r="H2551" s="64"/>
      <c r="I2551" s="64" t="s">
        <v>2299</v>
      </c>
      <c r="J2551" s="64"/>
      <c r="K2551" s="64" t="s">
        <v>2300</v>
      </c>
    </row>
    <row r="2552" ht="15" customHeight="1" spans="1:11">
      <c r="A2552" s="65" t="s">
        <v>5393</v>
      </c>
      <c r="B2552" s="66" t="s">
        <v>5394</v>
      </c>
      <c r="C2552" s="66"/>
      <c r="D2552" s="65" t="s">
        <v>14</v>
      </c>
      <c r="E2552" s="65"/>
      <c r="F2552" s="65" t="s">
        <v>35</v>
      </c>
      <c r="G2552" s="67">
        <v>1</v>
      </c>
      <c r="H2552" s="67"/>
      <c r="I2552" s="70">
        <v>4.82</v>
      </c>
      <c r="J2552" s="70"/>
      <c r="K2552" s="70">
        <f>TRUNC(TRUNC(G2552,8)*I2552,2)</f>
        <v>4.82</v>
      </c>
    </row>
    <row r="2553" ht="15" customHeight="1" spans="1:11">
      <c r="A2553" s="65" t="s">
        <v>5395</v>
      </c>
      <c r="B2553" s="66" t="s">
        <v>5396</v>
      </c>
      <c r="C2553" s="66"/>
      <c r="D2553" s="65" t="s">
        <v>14</v>
      </c>
      <c r="E2553" s="65"/>
      <c r="F2553" s="65" t="s">
        <v>35</v>
      </c>
      <c r="G2553" s="67">
        <v>2</v>
      </c>
      <c r="H2553" s="67"/>
      <c r="I2553" s="70">
        <v>5.49</v>
      </c>
      <c r="J2553" s="70"/>
      <c r="K2553" s="70">
        <f>TRUNC(TRUNC(G2553,8)*I2553,2)</f>
        <v>10.98</v>
      </c>
    </row>
    <row r="2554" ht="15" customHeight="1" spans="1:11">
      <c r="A2554" s="2"/>
      <c r="B2554" s="2"/>
      <c r="C2554" s="2"/>
      <c r="D2554" s="2"/>
      <c r="E2554" s="2"/>
      <c r="F2554" s="2"/>
      <c r="G2554" s="68" t="s">
        <v>2424</v>
      </c>
      <c r="H2554" s="68"/>
      <c r="I2554" s="68"/>
      <c r="J2554" s="68"/>
      <c r="K2554" s="71">
        <f>SUM(K2552:K2553)</f>
        <v>15.8</v>
      </c>
    </row>
    <row r="2555" ht="15" customHeight="1" spans="1:11">
      <c r="A2555" s="63" t="s">
        <v>2389</v>
      </c>
      <c r="B2555" s="63"/>
      <c r="C2555" s="63"/>
      <c r="D2555" s="64" t="s">
        <v>4</v>
      </c>
      <c r="E2555" s="64"/>
      <c r="F2555" s="64" t="s">
        <v>2297</v>
      </c>
      <c r="G2555" s="64" t="s">
        <v>2298</v>
      </c>
      <c r="H2555" s="64"/>
      <c r="I2555" s="64" t="s">
        <v>2299</v>
      </c>
      <c r="J2555" s="64"/>
      <c r="K2555" s="64" t="s">
        <v>2300</v>
      </c>
    </row>
    <row r="2556" ht="21" customHeight="1" spans="1:11">
      <c r="A2556" s="65" t="s">
        <v>3219</v>
      </c>
      <c r="B2556" s="66" t="s">
        <v>3220</v>
      </c>
      <c r="C2556" s="66"/>
      <c r="D2556" s="65" t="s">
        <v>14</v>
      </c>
      <c r="E2556" s="65"/>
      <c r="F2556" s="65" t="s">
        <v>2392</v>
      </c>
      <c r="G2556" s="67">
        <v>0.741</v>
      </c>
      <c r="H2556" s="67"/>
      <c r="I2556" s="70">
        <v>24.39</v>
      </c>
      <c r="J2556" s="70"/>
      <c r="K2556" s="70">
        <f>TRUNC(TRUNC(G2556,8)*I2556,2)</f>
        <v>18.07</v>
      </c>
    </row>
    <row r="2557" ht="15" customHeight="1" spans="1:11">
      <c r="A2557" s="65" t="s">
        <v>2710</v>
      </c>
      <c r="B2557" s="66" t="s">
        <v>2711</v>
      </c>
      <c r="C2557" s="66"/>
      <c r="D2557" s="65" t="s">
        <v>14</v>
      </c>
      <c r="E2557" s="65"/>
      <c r="F2557" s="65" t="s">
        <v>2392</v>
      </c>
      <c r="G2557" s="67">
        <v>0.741</v>
      </c>
      <c r="H2557" s="67"/>
      <c r="I2557" s="70">
        <v>32.69</v>
      </c>
      <c r="J2557" s="70"/>
      <c r="K2557" s="70">
        <f>TRUNC(TRUNC(G2557,8)*I2557,2)</f>
        <v>24.22</v>
      </c>
    </row>
    <row r="2558" ht="18" customHeight="1" spans="1:11">
      <c r="A2558" s="2"/>
      <c r="B2558" s="2"/>
      <c r="C2558" s="2"/>
      <c r="D2558" s="2"/>
      <c r="E2558" s="2"/>
      <c r="F2558" s="2"/>
      <c r="G2558" s="68" t="s">
        <v>2393</v>
      </c>
      <c r="H2558" s="68"/>
      <c r="I2558" s="68"/>
      <c r="J2558" s="68"/>
      <c r="K2558" s="71">
        <f>SUM(K2556:K2557)</f>
        <v>42.29</v>
      </c>
    </row>
    <row r="2559" ht="15" customHeight="1" spans="1:11">
      <c r="A2559" s="2"/>
      <c r="B2559" s="2"/>
      <c r="C2559" s="2"/>
      <c r="D2559" s="2"/>
      <c r="E2559" s="2"/>
      <c r="F2559" s="2"/>
      <c r="G2559" s="69" t="s">
        <v>2318</v>
      </c>
      <c r="H2559" s="69"/>
      <c r="I2559" s="69"/>
      <c r="J2559" s="69"/>
      <c r="K2559" s="72">
        <f>SUM(K2554,K2558)</f>
        <v>58.09</v>
      </c>
    </row>
    <row r="2560" ht="9.95" customHeight="1" spans="1:11">
      <c r="A2560" s="2"/>
      <c r="B2560" s="2"/>
      <c r="C2560" s="2"/>
      <c r="D2560" s="2"/>
      <c r="E2560" s="2"/>
      <c r="F2560" s="2"/>
      <c r="G2560" s="61"/>
      <c r="H2560" s="61"/>
      <c r="I2560" s="61"/>
      <c r="J2560" s="61"/>
      <c r="K2560" s="61"/>
    </row>
    <row r="2561" ht="20.1" customHeight="1" spans="1:11">
      <c r="A2561" s="62" t="s">
        <v>5401</v>
      </c>
      <c r="B2561" s="62"/>
      <c r="C2561" s="62"/>
      <c r="D2561" s="62"/>
      <c r="E2561" s="62"/>
      <c r="F2561" s="62"/>
      <c r="G2561" s="62"/>
      <c r="H2561" s="62"/>
      <c r="I2561" s="62"/>
      <c r="J2561" s="62"/>
      <c r="K2561" s="62"/>
    </row>
    <row r="2562" ht="15" customHeight="1" spans="1:11">
      <c r="A2562" s="63" t="s">
        <v>2314</v>
      </c>
      <c r="B2562" s="63"/>
      <c r="C2562" s="63"/>
      <c r="D2562" s="64" t="s">
        <v>4</v>
      </c>
      <c r="E2562" s="64"/>
      <c r="F2562" s="64" t="s">
        <v>2297</v>
      </c>
      <c r="G2562" s="64" t="s">
        <v>2298</v>
      </c>
      <c r="H2562" s="64"/>
      <c r="I2562" s="64" t="s">
        <v>2299</v>
      </c>
      <c r="J2562" s="64"/>
      <c r="K2562" s="64" t="s">
        <v>2300</v>
      </c>
    </row>
    <row r="2563" ht="29.1" customHeight="1" spans="1:11">
      <c r="A2563" s="65" t="s">
        <v>5402</v>
      </c>
      <c r="B2563" s="66" t="s">
        <v>5403</v>
      </c>
      <c r="C2563" s="66"/>
      <c r="D2563" s="65" t="s">
        <v>14</v>
      </c>
      <c r="E2563" s="65"/>
      <c r="F2563" s="65" t="s">
        <v>35</v>
      </c>
      <c r="G2563" s="67">
        <v>1</v>
      </c>
      <c r="H2563" s="67"/>
      <c r="I2563" s="70">
        <v>18.05</v>
      </c>
      <c r="J2563" s="70"/>
      <c r="K2563" s="70">
        <f>TRUNC(TRUNC(G2563,8)*I2563,2)</f>
        <v>18.05</v>
      </c>
    </row>
    <row r="2564" ht="29.1" customHeight="1" spans="1:11">
      <c r="A2564" s="65" t="s">
        <v>3393</v>
      </c>
      <c r="B2564" s="66" t="s">
        <v>3394</v>
      </c>
      <c r="C2564" s="66"/>
      <c r="D2564" s="65" t="s">
        <v>14</v>
      </c>
      <c r="E2564" s="65"/>
      <c r="F2564" s="65" t="s">
        <v>35</v>
      </c>
      <c r="G2564" s="67">
        <v>1</v>
      </c>
      <c r="H2564" s="67"/>
      <c r="I2564" s="70">
        <v>10.4</v>
      </c>
      <c r="J2564" s="70"/>
      <c r="K2564" s="70">
        <f>TRUNC(TRUNC(G2564,8)*I2564,2)</f>
        <v>10.4</v>
      </c>
    </row>
    <row r="2565" ht="15" customHeight="1" spans="1:11">
      <c r="A2565" s="2"/>
      <c r="B2565" s="2"/>
      <c r="C2565" s="2"/>
      <c r="D2565" s="2"/>
      <c r="E2565" s="2"/>
      <c r="F2565" s="2"/>
      <c r="G2565" s="68" t="s">
        <v>2317</v>
      </c>
      <c r="H2565" s="68"/>
      <c r="I2565" s="68"/>
      <c r="J2565" s="68"/>
      <c r="K2565" s="71">
        <f>SUM(K2563:K2564)</f>
        <v>28.45</v>
      </c>
    </row>
    <row r="2566" ht="15" customHeight="1" spans="1:11">
      <c r="A2566" s="2"/>
      <c r="B2566" s="2"/>
      <c r="C2566" s="2"/>
      <c r="D2566" s="2"/>
      <c r="E2566" s="2"/>
      <c r="F2566" s="2"/>
      <c r="G2566" s="69" t="s">
        <v>2318</v>
      </c>
      <c r="H2566" s="69"/>
      <c r="I2566" s="69"/>
      <c r="J2566" s="69"/>
      <c r="K2566" s="72">
        <f>SUM(K2565)</f>
        <v>28.45</v>
      </c>
    </row>
    <row r="2567" ht="9.95" customHeight="1" spans="1:11">
      <c r="A2567" s="2"/>
      <c r="B2567" s="2"/>
      <c r="C2567" s="2"/>
      <c r="D2567" s="2"/>
      <c r="E2567" s="2"/>
      <c r="F2567" s="2"/>
      <c r="G2567" s="61"/>
      <c r="H2567" s="61"/>
      <c r="I2567" s="61"/>
      <c r="J2567" s="61"/>
      <c r="K2567" s="61"/>
    </row>
    <row r="2568" ht="20.1" customHeight="1" spans="1:11">
      <c r="A2568" s="62" t="s">
        <v>5404</v>
      </c>
      <c r="B2568" s="62"/>
      <c r="C2568" s="62"/>
      <c r="D2568" s="62"/>
      <c r="E2568" s="62"/>
      <c r="F2568" s="62"/>
      <c r="G2568" s="62"/>
      <c r="H2568" s="62"/>
      <c r="I2568" s="62"/>
      <c r="J2568" s="62"/>
      <c r="K2568" s="62"/>
    </row>
    <row r="2569" ht="15" customHeight="1" spans="1:11">
      <c r="A2569" s="63" t="s">
        <v>2413</v>
      </c>
      <c r="B2569" s="63"/>
      <c r="C2569" s="63"/>
      <c r="D2569" s="64" t="s">
        <v>4</v>
      </c>
      <c r="E2569" s="64"/>
      <c r="F2569" s="64" t="s">
        <v>2297</v>
      </c>
      <c r="G2569" s="64" t="s">
        <v>2298</v>
      </c>
      <c r="H2569" s="64"/>
      <c r="I2569" s="64" t="s">
        <v>2299</v>
      </c>
      <c r="J2569" s="64"/>
      <c r="K2569" s="64" t="s">
        <v>2300</v>
      </c>
    </row>
    <row r="2570" ht="15" customHeight="1" spans="1:11">
      <c r="A2570" s="65" t="s">
        <v>5393</v>
      </c>
      <c r="B2570" s="66" t="s">
        <v>5394</v>
      </c>
      <c r="C2570" s="66"/>
      <c r="D2570" s="65" t="s">
        <v>14</v>
      </c>
      <c r="E2570" s="65"/>
      <c r="F2570" s="65" t="s">
        <v>35</v>
      </c>
      <c r="G2570" s="67">
        <v>1</v>
      </c>
      <c r="H2570" s="67"/>
      <c r="I2570" s="70">
        <v>4.82</v>
      </c>
      <c r="J2570" s="70"/>
      <c r="K2570" s="70">
        <f>TRUNC(TRUNC(G2570,8)*I2570,2)</f>
        <v>4.82</v>
      </c>
    </row>
    <row r="2571" ht="15" customHeight="1" spans="1:11">
      <c r="A2571" s="2"/>
      <c r="B2571" s="2"/>
      <c r="C2571" s="2"/>
      <c r="D2571" s="2"/>
      <c r="E2571" s="2"/>
      <c r="F2571" s="2"/>
      <c r="G2571" s="68" t="s">
        <v>2424</v>
      </c>
      <c r="H2571" s="68"/>
      <c r="I2571" s="68"/>
      <c r="J2571" s="68"/>
      <c r="K2571" s="71">
        <f>SUM(K2570:K2570)</f>
        <v>4.82</v>
      </c>
    </row>
    <row r="2572" ht="15" customHeight="1" spans="1:11">
      <c r="A2572" s="63" t="s">
        <v>2389</v>
      </c>
      <c r="B2572" s="63"/>
      <c r="C2572" s="63"/>
      <c r="D2572" s="64" t="s">
        <v>4</v>
      </c>
      <c r="E2572" s="64"/>
      <c r="F2572" s="64" t="s">
        <v>2297</v>
      </c>
      <c r="G2572" s="64" t="s">
        <v>2298</v>
      </c>
      <c r="H2572" s="64"/>
      <c r="I2572" s="64" t="s">
        <v>2299</v>
      </c>
      <c r="J2572" s="64"/>
      <c r="K2572" s="64" t="s">
        <v>2300</v>
      </c>
    </row>
    <row r="2573" ht="21" customHeight="1" spans="1:11">
      <c r="A2573" s="65" t="s">
        <v>3219</v>
      </c>
      <c r="B2573" s="66" t="s">
        <v>3220</v>
      </c>
      <c r="C2573" s="66"/>
      <c r="D2573" s="65" t="s">
        <v>14</v>
      </c>
      <c r="E2573" s="65"/>
      <c r="F2573" s="65" t="s">
        <v>2392</v>
      </c>
      <c r="G2573" s="67">
        <v>0.232</v>
      </c>
      <c r="H2573" s="67"/>
      <c r="I2573" s="70">
        <v>24.39</v>
      </c>
      <c r="J2573" s="70"/>
      <c r="K2573" s="70">
        <f>TRUNC(TRUNC(G2573,8)*I2573,2)</f>
        <v>5.65</v>
      </c>
    </row>
    <row r="2574" ht="15" customHeight="1" spans="1:11">
      <c r="A2574" s="65" t="s">
        <v>2710</v>
      </c>
      <c r="B2574" s="66" t="s">
        <v>2711</v>
      </c>
      <c r="C2574" s="66"/>
      <c r="D2574" s="65" t="s">
        <v>14</v>
      </c>
      <c r="E2574" s="65"/>
      <c r="F2574" s="65" t="s">
        <v>2392</v>
      </c>
      <c r="G2574" s="67">
        <v>0.232</v>
      </c>
      <c r="H2574" s="67"/>
      <c r="I2574" s="70">
        <v>32.69</v>
      </c>
      <c r="J2574" s="70"/>
      <c r="K2574" s="70">
        <f>TRUNC(TRUNC(G2574,8)*I2574,2)</f>
        <v>7.58</v>
      </c>
    </row>
    <row r="2575" ht="18" customHeight="1" spans="1:11">
      <c r="A2575" s="2"/>
      <c r="B2575" s="2"/>
      <c r="C2575" s="2"/>
      <c r="D2575" s="2"/>
      <c r="E2575" s="2"/>
      <c r="F2575" s="2"/>
      <c r="G2575" s="68" t="s">
        <v>2393</v>
      </c>
      <c r="H2575" s="68"/>
      <c r="I2575" s="68"/>
      <c r="J2575" s="68"/>
      <c r="K2575" s="71">
        <f>SUM(K2573:K2574)</f>
        <v>13.23</v>
      </c>
    </row>
    <row r="2576" ht="15" customHeight="1" spans="1:11">
      <c r="A2576" s="2"/>
      <c r="B2576" s="2"/>
      <c r="C2576" s="2"/>
      <c r="D2576" s="2"/>
      <c r="E2576" s="2"/>
      <c r="F2576" s="2"/>
      <c r="G2576" s="69" t="s">
        <v>2318</v>
      </c>
      <c r="H2576" s="69"/>
      <c r="I2576" s="69"/>
      <c r="J2576" s="69"/>
      <c r="K2576" s="72">
        <f>SUM(K2571,K2575)</f>
        <v>18.05</v>
      </c>
    </row>
    <row r="2577" ht="9.95" customHeight="1" spans="1:11">
      <c r="A2577" s="2"/>
      <c r="B2577" s="2"/>
      <c r="C2577" s="2"/>
      <c r="D2577" s="2"/>
      <c r="E2577" s="2"/>
      <c r="F2577" s="2"/>
      <c r="G2577" s="61"/>
      <c r="H2577" s="61"/>
      <c r="I2577" s="61"/>
      <c r="J2577" s="61"/>
      <c r="K2577" s="61"/>
    </row>
    <row r="2578" ht="20.1" customHeight="1" spans="1:11">
      <c r="A2578" s="62" t="s">
        <v>5405</v>
      </c>
      <c r="B2578" s="62"/>
      <c r="C2578" s="62"/>
      <c r="D2578" s="62"/>
      <c r="E2578" s="62"/>
      <c r="F2578" s="62"/>
      <c r="G2578" s="62"/>
      <c r="H2578" s="62"/>
      <c r="I2578" s="62"/>
      <c r="J2578" s="62"/>
      <c r="K2578" s="62"/>
    </row>
    <row r="2579" ht="15" customHeight="1" spans="1:11">
      <c r="A2579" s="63" t="s">
        <v>2314</v>
      </c>
      <c r="B2579" s="63"/>
      <c r="C2579" s="63"/>
      <c r="D2579" s="64" t="s">
        <v>4</v>
      </c>
      <c r="E2579" s="64"/>
      <c r="F2579" s="64" t="s">
        <v>2297</v>
      </c>
      <c r="G2579" s="64" t="s">
        <v>2298</v>
      </c>
      <c r="H2579" s="64"/>
      <c r="I2579" s="64" t="s">
        <v>2299</v>
      </c>
      <c r="J2579" s="64"/>
      <c r="K2579" s="64" t="s">
        <v>2300</v>
      </c>
    </row>
    <row r="2580" ht="29.1" customHeight="1" spans="1:11">
      <c r="A2580" s="65" t="s">
        <v>5406</v>
      </c>
      <c r="B2580" s="66" t="s">
        <v>5407</v>
      </c>
      <c r="C2580" s="66"/>
      <c r="D2580" s="65" t="s">
        <v>14</v>
      </c>
      <c r="E2580" s="65"/>
      <c r="F2580" s="65" t="s">
        <v>35</v>
      </c>
      <c r="G2580" s="67">
        <v>1</v>
      </c>
      <c r="H2580" s="67"/>
      <c r="I2580" s="70">
        <v>32.58</v>
      </c>
      <c r="J2580" s="70"/>
      <c r="K2580" s="70">
        <f>TRUNC(TRUNC(G2580,8)*I2580,2)</f>
        <v>32.58</v>
      </c>
    </row>
    <row r="2581" ht="29.1" customHeight="1" spans="1:11">
      <c r="A2581" s="65" t="s">
        <v>3393</v>
      </c>
      <c r="B2581" s="66" t="s">
        <v>3394</v>
      </c>
      <c r="C2581" s="66"/>
      <c r="D2581" s="65" t="s">
        <v>14</v>
      </c>
      <c r="E2581" s="65"/>
      <c r="F2581" s="65" t="s">
        <v>35</v>
      </c>
      <c r="G2581" s="67">
        <v>1</v>
      </c>
      <c r="H2581" s="67"/>
      <c r="I2581" s="70">
        <v>10.4</v>
      </c>
      <c r="J2581" s="70"/>
      <c r="K2581" s="70">
        <f>TRUNC(TRUNC(G2581,8)*I2581,2)</f>
        <v>10.4</v>
      </c>
    </row>
    <row r="2582" ht="15" customHeight="1" spans="1:11">
      <c r="A2582" s="2"/>
      <c r="B2582" s="2"/>
      <c r="C2582" s="2"/>
      <c r="D2582" s="2"/>
      <c r="E2582" s="2"/>
      <c r="F2582" s="2"/>
      <c r="G2582" s="68" t="s">
        <v>2317</v>
      </c>
      <c r="H2582" s="68"/>
      <c r="I2582" s="68"/>
      <c r="J2582" s="68"/>
      <c r="K2582" s="71">
        <f>SUM(K2580:K2581)</f>
        <v>42.98</v>
      </c>
    </row>
    <row r="2583" ht="15" customHeight="1" spans="1:11">
      <c r="A2583" s="2"/>
      <c r="B2583" s="2"/>
      <c r="C2583" s="2"/>
      <c r="D2583" s="2"/>
      <c r="E2583" s="2"/>
      <c r="F2583" s="2"/>
      <c r="G2583" s="69" t="s">
        <v>2318</v>
      </c>
      <c r="H2583" s="69"/>
      <c r="I2583" s="69"/>
      <c r="J2583" s="69"/>
      <c r="K2583" s="72">
        <f>SUM(K2582)</f>
        <v>42.98</v>
      </c>
    </row>
    <row r="2584" ht="9.95" customHeight="1" spans="1:11">
      <c r="A2584" s="2"/>
      <c r="B2584" s="2"/>
      <c r="C2584" s="2"/>
      <c r="D2584" s="2"/>
      <c r="E2584" s="2"/>
      <c r="F2584" s="2"/>
      <c r="G2584" s="61"/>
      <c r="H2584" s="61"/>
      <c r="I2584" s="61"/>
      <c r="J2584" s="61"/>
      <c r="K2584" s="61"/>
    </row>
    <row r="2585" ht="20.1" customHeight="1" spans="1:11">
      <c r="A2585" s="62" t="s">
        <v>5408</v>
      </c>
      <c r="B2585" s="62"/>
      <c r="C2585" s="62"/>
      <c r="D2585" s="62"/>
      <c r="E2585" s="62"/>
      <c r="F2585" s="62"/>
      <c r="G2585" s="62"/>
      <c r="H2585" s="62"/>
      <c r="I2585" s="62"/>
      <c r="J2585" s="62"/>
      <c r="K2585" s="62"/>
    </row>
    <row r="2586" ht="15" customHeight="1" spans="1:11">
      <c r="A2586" s="63" t="s">
        <v>2413</v>
      </c>
      <c r="B2586" s="63"/>
      <c r="C2586" s="63"/>
      <c r="D2586" s="64" t="s">
        <v>4</v>
      </c>
      <c r="E2586" s="64"/>
      <c r="F2586" s="64" t="s">
        <v>2297</v>
      </c>
      <c r="G2586" s="64" t="s">
        <v>2298</v>
      </c>
      <c r="H2586" s="64"/>
      <c r="I2586" s="64" t="s">
        <v>2299</v>
      </c>
      <c r="J2586" s="64"/>
      <c r="K2586" s="64" t="s">
        <v>2300</v>
      </c>
    </row>
    <row r="2587" ht="15" customHeight="1" spans="1:11">
      <c r="A2587" s="65" t="s">
        <v>5393</v>
      </c>
      <c r="B2587" s="66" t="s">
        <v>5394</v>
      </c>
      <c r="C2587" s="66"/>
      <c r="D2587" s="65" t="s">
        <v>14</v>
      </c>
      <c r="E2587" s="65"/>
      <c r="F2587" s="65" t="s">
        <v>35</v>
      </c>
      <c r="G2587" s="67">
        <v>2</v>
      </c>
      <c r="H2587" s="67"/>
      <c r="I2587" s="70">
        <v>4.82</v>
      </c>
      <c r="J2587" s="70"/>
      <c r="K2587" s="70">
        <f>TRUNC(TRUNC(G2587,8)*I2587,2)</f>
        <v>9.64</v>
      </c>
    </row>
    <row r="2588" ht="15" customHeight="1" spans="1:11">
      <c r="A2588" s="2"/>
      <c r="B2588" s="2"/>
      <c r="C2588" s="2"/>
      <c r="D2588" s="2"/>
      <c r="E2588" s="2"/>
      <c r="F2588" s="2"/>
      <c r="G2588" s="68" t="s">
        <v>2424</v>
      </c>
      <c r="H2588" s="68"/>
      <c r="I2588" s="68"/>
      <c r="J2588" s="68"/>
      <c r="K2588" s="71">
        <f>SUM(K2587:K2587)</f>
        <v>9.64</v>
      </c>
    </row>
    <row r="2589" ht="15" customHeight="1" spans="1:11">
      <c r="A2589" s="63" t="s">
        <v>2389</v>
      </c>
      <c r="B2589" s="63"/>
      <c r="C2589" s="63"/>
      <c r="D2589" s="64" t="s">
        <v>4</v>
      </c>
      <c r="E2589" s="64"/>
      <c r="F2589" s="64" t="s">
        <v>2297</v>
      </c>
      <c r="G2589" s="64" t="s">
        <v>2298</v>
      </c>
      <c r="H2589" s="64"/>
      <c r="I2589" s="64" t="s">
        <v>2299</v>
      </c>
      <c r="J2589" s="64"/>
      <c r="K2589" s="64" t="s">
        <v>2300</v>
      </c>
    </row>
    <row r="2590" ht="21" customHeight="1" spans="1:11">
      <c r="A2590" s="65" t="s">
        <v>3219</v>
      </c>
      <c r="B2590" s="66" t="s">
        <v>3220</v>
      </c>
      <c r="C2590" s="66"/>
      <c r="D2590" s="65" t="s">
        <v>14</v>
      </c>
      <c r="E2590" s="65"/>
      <c r="F2590" s="65" t="s">
        <v>2392</v>
      </c>
      <c r="G2590" s="67">
        <v>0.402</v>
      </c>
      <c r="H2590" s="67"/>
      <c r="I2590" s="70">
        <v>24.39</v>
      </c>
      <c r="J2590" s="70"/>
      <c r="K2590" s="70">
        <f>TRUNC(TRUNC(G2590,8)*I2590,2)</f>
        <v>9.8</v>
      </c>
    </row>
    <row r="2591" ht="15" customHeight="1" spans="1:11">
      <c r="A2591" s="65" t="s">
        <v>2710</v>
      </c>
      <c r="B2591" s="66" t="s">
        <v>2711</v>
      </c>
      <c r="C2591" s="66"/>
      <c r="D2591" s="65" t="s">
        <v>14</v>
      </c>
      <c r="E2591" s="65"/>
      <c r="F2591" s="65" t="s">
        <v>2392</v>
      </c>
      <c r="G2591" s="67">
        <v>0.402</v>
      </c>
      <c r="H2591" s="67"/>
      <c r="I2591" s="70">
        <v>32.69</v>
      </c>
      <c r="J2591" s="70"/>
      <c r="K2591" s="70">
        <f>TRUNC(TRUNC(G2591,8)*I2591,2)</f>
        <v>13.14</v>
      </c>
    </row>
    <row r="2592" ht="18" customHeight="1" spans="1:11">
      <c r="A2592" s="2"/>
      <c r="B2592" s="2"/>
      <c r="C2592" s="2"/>
      <c r="D2592" s="2"/>
      <c r="E2592" s="2"/>
      <c r="F2592" s="2"/>
      <c r="G2592" s="68" t="s">
        <v>2393</v>
      </c>
      <c r="H2592" s="68"/>
      <c r="I2592" s="68"/>
      <c r="J2592" s="68"/>
      <c r="K2592" s="71">
        <f>SUM(K2590:K2591)</f>
        <v>22.94</v>
      </c>
    </row>
    <row r="2593" ht="15" customHeight="1" spans="1:11">
      <c r="A2593" s="2"/>
      <c r="B2593" s="2"/>
      <c r="C2593" s="2"/>
      <c r="D2593" s="2"/>
      <c r="E2593" s="2"/>
      <c r="F2593" s="2"/>
      <c r="G2593" s="69" t="s">
        <v>2318</v>
      </c>
      <c r="H2593" s="69"/>
      <c r="I2593" s="69"/>
      <c r="J2593" s="69"/>
      <c r="K2593" s="72">
        <f>SUM(K2588,K2592)</f>
        <v>32.58</v>
      </c>
    </row>
    <row r="2594" ht="9.95" customHeight="1" spans="1:11">
      <c r="A2594" s="2"/>
      <c r="B2594" s="2"/>
      <c r="C2594" s="2"/>
      <c r="D2594" s="2"/>
      <c r="E2594" s="2"/>
      <c r="F2594" s="2"/>
      <c r="G2594" s="61"/>
      <c r="H2594" s="61"/>
      <c r="I2594" s="61"/>
      <c r="J2594" s="61"/>
      <c r="K2594" s="61"/>
    </row>
    <row r="2595" ht="20.1" customHeight="1" spans="1:11">
      <c r="A2595" s="62" t="s">
        <v>5409</v>
      </c>
      <c r="B2595" s="62"/>
      <c r="C2595" s="62"/>
      <c r="D2595" s="62"/>
      <c r="E2595" s="62"/>
      <c r="F2595" s="62"/>
      <c r="G2595" s="62"/>
      <c r="H2595" s="62"/>
      <c r="I2595" s="62"/>
      <c r="J2595" s="62"/>
      <c r="K2595" s="62"/>
    </row>
    <row r="2596" ht="15" customHeight="1" spans="1:11">
      <c r="A2596" s="63" t="s">
        <v>2314</v>
      </c>
      <c r="B2596" s="63"/>
      <c r="C2596" s="63"/>
      <c r="D2596" s="64" t="s">
        <v>4</v>
      </c>
      <c r="E2596" s="64"/>
      <c r="F2596" s="64" t="s">
        <v>2297</v>
      </c>
      <c r="G2596" s="64" t="s">
        <v>2298</v>
      </c>
      <c r="H2596" s="64"/>
      <c r="I2596" s="64" t="s">
        <v>2299</v>
      </c>
      <c r="J2596" s="64"/>
      <c r="K2596" s="64" t="s">
        <v>2300</v>
      </c>
    </row>
    <row r="2597" ht="29.1" customHeight="1" spans="1:11">
      <c r="A2597" s="65" t="s">
        <v>5410</v>
      </c>
      <c r="B2597" s="66" t="s">
        <v>5411</v>
      </c>
      <c r="C2597" s="66"/>
      <c r="D2597" s="65" t="s">
        <v>14</v>
      </c>
      <c r="E2597" s="65"/>
      <c r="F2597" s="65" t="s">
        <v>35</v>
      </c>
      <c r="G2597" s="67">
        <v>1</v>
      </c>
      <c r="H2597" s="67"/>
      <c r="I2597" s="70">
        <v>47.1</v>
      </c>
      <c r="J2597" s="70"/>
      <c r="K2597" s="70">
        <f>TRUNC(TRUNC(G2597,8)*I2597,2)</f>
        <v>47.1</v>
      </c>
    </row>
    <row r="2598" ht="29.1" customHeight="1" spans="1:11">
      <c r="A2598" s="65" t="s">
        <v>3393</v>
      </c>
      <c r="B2598" s="66" t="s">
        <v>3394</v>
      </c>
      <c r="C2598" s="66"/>
      <c r="D2598" s="65" t="s">
        <v>14</v>
      </c>
      <c r="E2598" s="65"/>
      <c r="F2598" s="65" t="s">
        <v>35</v>
      </c>
      <c r="G2598" s="67">
        <v>1</v>
      </c>
      <c r="H2598" s="67"/>
      <c r="I2598" s="70">
        <v>10.4</v>
      </c>
      <c r="J2598" s="70"/>
      <c r="K2598" s="70">
        <f>TRUNC(TRUNC(G2598,8)*I2598,2)</f>
        <v>10.4</v>
      </c>
    </row>
    <row r="2599" ht="15" customHeight="1" spans="1:11">
      <c r="A2599" s="2"/>
      <c r="B2599" s="2"/>
      <c r="C2599" s="2"/>
      <c r="D2599" s="2"/>
      <c r="E2599" s="2"/>
      <c r="F2599" s="2"/>
      <c r="G2599" s="68" t="s">
        <v>2317</v>
      </c>
      <c r="H2599" s="68"/>
      <c r="I2599" s="68"/>
      <c r="J2599" s="68"/>
      <c r="K2599" s="71">
        <f>SUM(K2597:K2598)</f>
        <v>57.5</v>
      </c>
    </row>
    <row r="2600" ht="15" customHeight="1" spans="1:11">
      <c r="A2600" s="2"/>
      <c r="B2600" s="2"/>
      <c r="C2600" s="2"/>
      <c r="D2600" s="2"/>
      <c r="E2600" s="2"/>
      <c r="F2600" s="2"/>
      <c r="G2600" s="69" t="s">
        <v>2318</v>
      </c>
      <c r="H2600" s="69"/>
      <c r="I2600" s="69"/>
      <c r="J2600" s="69"/>
      <c r="K2600" s="72">
        <f>SUM(K2599)</f>
        <v>57.5</v>
      </c>
    </row>
    <row r="2601" ht="9.95" customHeight="1" spans="1:11">
      <c r="A2601" s="2"/>
      <c r="B2601" s="2"/>
      <c r="C2601" s="2"/>
      <c r="D2601" s="2"/>
      <c r="E2601" s="2"/>
      <c r="F2601" s="2"/>
      <c r="G2601" s="61"/>
      <c r="H2601" s="61"/>
      <c r="I2601" s="61"/>
      <c r="J2601" s="61"/>
      <c r="K2601" s="61"/>
    </row>
    <row r="2602" ht="20.1" customHeight="1" spans="1:11">
      <c r="A2602" s="62" t="s">
        <v>5412</v>
      </c>
      <c r="B2602" s="62"/>
      <c r="C2602" s="62"/>
      <c r="D2602" s="62"/>
      <c r="E2602" s="62"/>
      <c r="F2602" s="62"/>
      <c r="G2602" s="62"/>
      <c r="H2602" s="62"/>
      <c r="I2602" s="62"/>
      <c r="J2602" s="62"/>
      <c r="K2602" s="62"/>
    </row>
    <row r="2603" ht="15" customHeight="1" spans="1:11">
      <c r="A2603" s="63" t="s">
        <v>2413</v>
      </c>
      <c r="B2603" s="63"/>
      <c r="C2603" s="63"/>
      <c r="D2603" s="64" t="s">
        <v>4</v>
      </c>
      <c r="E2603" s="64"/>
      <c r="F2603" s="64" t="s">
        <v>2297</v>
      </c>
      <c r="G2603" s="64" t="s">
        <v>2298</v>
      </c>
      <c r="H2603" s="64"/>
      <c r="I2603" s="64" t="s">
        <v>2299</v>
      </c>
      <c r="J2603" s="64"/>
      <c r="K2603" s="64" t="s">
        <v>2300</v>
      </c>
    </row>
    <row r="2604" ht="15" customHeight="1" spans="1:11">
      <c r="A2604" s="65" t="s">
        <v>5393</v>
      </c>
      <c r="B2604" s="66" t="s">
        <v>5394</v>
      </c>
      <c r="C2604" s="66"/>
      <c r="D2604" s="65" t="s">
        <v>14</v>
      </c>
      <c r="E2604" s="65"/>
      <c r="F2604" s="65" t="s">
        <v>35</v>
      </c>
      <c r="G2604" s="67">
        <v>3</v>
      </c>
      <c r="H2604" s="67"/>
      <c r="I2604" s="70">
        <v>4.82</v>
      </c>
      <c r="J2604" s="70"/>
      <c r="K2604" s="70">
        <f>TRUNC(TRUNC(G2604,8)*I2604,2)</f>
        <v>14.46</v>
      </c>
    </row>
    <row r="2605" ht="15" customHeight="1" spans="1:11">
      <c r="A2605" s="2"/>
      <c r="B2605" s="2"/>
      <c r="C2605" s="2"/>
      <c r="D2605" s="2"/>
      <c r="E2605" s="2"/>
      <c r="F2605" s="2"/>
      <c r="G2605" s="68" t="s">
        <v>2424</v>
      </c>
      <c r="H2605" s="68"/>
      <c r="I2605" s="68"/>
      <c r="J2605" s="68"/>
      <c r="K2605" s="71">
        <f>SUM(K2604:K2604)</f>
        <v>14.46</v>
      </c>
    </row>
    <row r="2606" ht="15" customHeight="1" spans="1:11">
      <c r="A2606" s="63" t="s">
        <v>2389</v>
      </c>
      <c r="B2606" s="63"/>
      <c r="C2606" s="63"/>
      <c r="D2606" s="64" t="s">
        <v>4</v>
      </c>
      <c r="E2606" s="64"/>
      <c r="F2606" s="64" t="s">
        <v>2297</v>
      </c>
      <c r="G2606" s="64" t="s">
        <v>2298</v>
      </c>
      <c r="H2606" s="64"/>
      <c r="I2606" s="64" t="s">
        <v>2299</v>
      </c>
      <c r="J2606" s="64"/>
      <c r="K2606" s="64" t="s">
        <v>2300</v>
      </c>
    </row>
    <row r="2607" ht="21" customHeight="1" spans="1:11">
      <c r="A2607" s="65" t="s">
        <v>3219</v>
      </c>
      <c r="B2607" s="66" t="s">
        <v>3220</v>
      </c>
      <c r="C2607" s="66"/>
      <c r="D2607" s="65" t="s">
        <v>14</v>
      </c>
      <c r="E2607" s="65"/>
      <c r="F2607" s="65" t="s">
        <v>2392</v>
      </c>
      <c r="G2607" s="67">
        <v>0.572</v>
      </c>
      <c r="H2607" s="67"/>
      <c r="I2607" s="70">
        <v>24.39</v>
      </c>
      <c r="J2607" s="70"/>
      <c r="K2607" s="70">
        <f>TRUNC(TRUNC(G2607,8)*I2607,2)</f>
        <v>13.95</v>
      </c>
    </row>
    <row r="2608" ht="15" customHeight="1" spans="1:11">
      <c r="A2608" s="65" t="s">
        <v>2710</v>
      </c>
      <c r="B2608" s="66" t="s">
        <v>2711</v>
      </c>
      <c r="C2608" s="66"/>
      <c r="D2608" s="65" t="s">
        <v>14</v>
      </c>
      <c r="E2608" s="65"/>
      <c r="F2608" s="65" t="s">
        <v>2392</v>
      </c>
      <c r="G2608" s="67">
        <v>0.572</v>
      </c>
      <c r="H2608" s="67"/>
      <c r="I2608" s="70">
        <v>32.69</v>
      </c>
      <c r="J2608" s="70"/>
      <c r="K2608" s="70">
        <f>TRUNC(TRUNC(G2608,8)*I2608,2)</f>
        <v>18.69</v>
      </c>
    </row>
    <row r="2609" ht="18" customHeight="1" spans="1:11">
      <c r="A2609" s="2"/>
      <c r="B2609" s="2"/>
      <c r="C2609" s="2"/>
      <c r="D2609" s="2"/>
      <c r="E2609" s="2"/>
      <c r="F2609" s="2"/>
      <c r="G2609" s="68" t="s">
        <v>2393</v>
      </c>
      <c r="H2609" s="68"/>
      <c r="I2609" s="68"/>
      <c r="J2609" s="68"/>
      <c r="K2609" s="71">
        <f>SUM(K2607:K2608)</f>
        <v>32.64</v>
      </c>
    </row>
    <row r="2610" ht="15" customHeight="1" spans="1:11">
      <c r="A2610" s="2"/>
      <c r="B2610" s="2"/>
      <c r="C2610" s="2"/>
      <c r="D2610" s="2"/>
      <c r="E2610" s="2"/>
      <c r="F2610" s="2"/>
      <c r="G2610" s="69" t="s">
        <v>2318</v>
      </c>
      <c r="H2610" s="69"/>
      <c r="I2610" s="69"/>
      <c r="J2610" s="69"/>
      <c r="K2610" s="72">
        <f>SUM(K2605,K2609)</f>
        <v>47.1</v>
      </c>
    </row>
    <row r="2611" ht="9.95" customHeight="1" spans="1:11">
      <c r="A2611" s="2"/>
      <c r="B2611" s="2"/>
      <c r="C2611" s="2"/>
      <c r="D2611" s="2"/>
      <c r="E2611" s="2"/>
      <c r="F2611" s="2"/>
      <c r="G2611" s="61"/>
      <c r="H2611" s="61"/>
      <c r="I2611" s="61"/>
      <c r="J2611" s="61"/>
      <c r="K2611" s="61"/>
    </row>
    <row r="2612" ht="20.1" customHeight="1" spans="1:11">
      <c r="A2612" s="62" t="s">
        <v>5413</v>
      </c>
      <c r="B2612" s="62"/>
      <c r="C2612" s="62"/>
      <c r="D2612" s="62"/>
      <c r="E2612" s="62"/>
      <c r="F2612" s="62"/>
      <c r="G2612" s="62"/>
      <c r="H2612" s="62"/>
      <c r="I2612" s="62"/>
      <c r="J2612" s="62"/>
      <c r="K2612" s="62"/>
    </row>
    <row r="2613" ht="15" customHeight="1" spans="1:11">
      <c r="A2613" s="63" t="s">
        <v>2413</v>
      </c>
      <c r="B2613" s="63"/>
      <c r="C2613" s="63"/>
      <c r="D2613" s="64" t="s">
        <v>4</v>
      </c>
      <c r="E2613" s="64"/>
      <c r="F2613" s="64" t="s">
        <v>2297</v>
      </c>
      <c r="G2613" s="64" t="s">
        <v>2298</v>
      </c>
      <c r="H2613" s="64"/>
      <c r="I2613" s="64" t="s">
        <v>2299</v>
      </c>
      <c r="J2613" s="64"/>
      <c r="K2613" s="64" t="s">
        <v>2300</v>
      </c>
    </row>
    <row r="2614" ht="21" customHeight="1" spans="1:11">
      <c r="A2614" s="65" t="s">
        <v>5414</v>
      </c>
      <c r="B2614" s="66" t="s">
        <v>5415</v>
      </c>
      <c r="C2614" s="66"/>
      <c r="D2614" s="65" t="s">
        <v>14</v>
      </c>
      <c r="E2614" s="65"/>
      <c r="F2614" s="65" t="s">
        <v>35</v>
      </c>
      <c r="G2614" s="67">
        <v>1</v>
      </c>
      <c r="H2614" s="67"/>
      <c r="I2614" s="70">
        <v>78.93</v>
      </c>
      <c r="J2614" s="70"/>
      <c r="K2614" s="70">
        <f>TRUNC(TRUNC(G2614,8)*I2614,2)</f>
        <v>78.93</v>
      </c>
    </row>
    <row r="2615" ht="15" customHeight="1" spans="1:11">
      <c r="A2615" s="2"/>
      <c r="B2615" s="2"/>
      <c r="C2615" s="2"/>
      <c r="D2615" s="2"/>
      <c r="E2615" s="2"/>
      <c r="F2615" s="2"/>
      <c r="G2615" s="68" t="s">
        <v>2424</v>
      </c>
      <c r="H2615" s="68"/>
      <c r="I2615" s="68"/>
      <c r="J2615" s="68"/>
      <c r="K2615" s="71">
        <f>SUM(K2614:K2614)</f>
        <v>78.93</v>
      </c>
    </row>
    <row r="2616" ht="15" customHeight="1" spans="1:11">
      <c r="A2616" s="63" t="s">
        <v>2389</v>
      </c>
      <c r="B2616" s="63"/>
      <c r="C2616" s="63"/>
      <c r="D2616" s="64" t="s">
        <v>4</v>
      </c>
      <c r="E2616" s="64"/>
      <c r="F2616" s="64" t="s">
        <v>2297</v>
      </c>
      <c r="G2616" s="64" t="s">
        <v>2298</v>
      </c>
      <c r="H2616" s="64"/>
      <c r="I2616" s="64" t="s">
        <v>2299</v>
      </c>
      <c r="J2616" s="64"/>
      <c r="K2616" s="64" t="s">
        <v>2300</v>
      </c>
    </row>
    <row r="2617" ht="21" customHeight="1" spans="1:11">
      <c r="A2617" s="65" t="s">
        <v>3219</v>
      </c>
      <c r="B2617" s="66" t="s">
        <v>3220</v>
      </c>
      <c r="C2617" s="66"/>
      <c r="D2617" s="65" t="s">
        <v>14</v>
      </c>
      <c r="E2617" s="65"/>
      <c r="F2617" s="65" t="s">
        <v>2392</v>
      </c>
      <c r="G2617" s="67">
        <v>0.0068771</v>
      </c>
      <c r="H2617" s="67"/>
      <c r="I2617" s="70">
        <v>24.39</v>
      </c>
      <c r="J2617" s="70"/>
      <c r="K2617" s="70">
        <f>TRUNC(TRUNC(G2617,8)*I2617,2)</f>
        <v>0.16</v>
      </c>
    </row>
    <row r="2618" ht="15" customHeight="1" spans="1:11">
      <c r="A2618" s="65" t="s">
        <v>2710</v>
      </c>
      <c r="B2618" s="66" t="s">
        <v>2711</v>
      </c>
      <c r="C2618" s="66"/>
      <c r="D2618" s="65" t="s">
        <v>14</v>
      </c>
      <c r="E2618" s="65"/>
      <c r="F2618" s="65" t="s">
        <v>2392</v>
      </c>
      <c r="G2618" s="67">
        <v>0.0619</v>
      </c>
      <c r="H2618" s="67"/>
      <c r="I2618" s="70">
        <v>32.69</v>
      </c>
      <c r="J2618" s="70"/>
      <c r="K2618" s="70">
        <f>TRUNC(TRUNC(G2618,8)*I2618,2)</f>
        <v>2.02</v>
      </c>
    </row>
    <row r="2619" ht="18" customHeight="1" spans="1:11">
      <c r="A2619" s="2"/>
      <c r="B2619" s="2"/>
      <c r="C2619" s="2"/>
      <c r="D2619" s="2"/>
      <c r="E2619" s="2"/>
      <c r="F2619" s="2"/>
      <c r="G2619" s="68" t="s">
        <v>2393</v>
      </c>
      <c r="H2619" s="68"/>
      <c r="I2619" s="68"/>
      <c r="J2619" s="68"/>
      <c r="K2619" s="71">
        <f>SUM(K2617:K2618)</f>
        <v>2.18</v>
      </c>
    </row>
    <row r="2620" ht="15" customHeight="1" spans="1:11">
      <c r="A2620" s="2"/>
      <c r="B2620" s="2"/>
      <c r="C2620" s="2"/>
      <c r="D2620" s="2"/>
      <c r="E2620" s="2"/>
      <c r="F2620" s="2"/>
      <c r="G2620" s="69" t="s">
        <v>2318</v>
      </c>
      <c r="H2620" s="69"/>
      <c r="I2620" s="69"/>
      <c r="J2620" s="69"/>
      <c r="K2620" s="72">
        <f>SUM(K2615,K2619)</f>
        <v>81.11</v>
      </c>
    </row>
    <row r="2621" ht="9.95" customHeight="1" spans="1:11">
      <c r="A2621" s="2"/>
      <c r="B2621" s="2"/>
      <c r="C2621" s="2"/>
      <c r="D2621" s="2"/>
      <c r="E2621" s="2"/>
      <c r="F2621" s="2"/>
      <c r="G2621" s="61"/>
      <c r="H2621" s="61"/>
      <c r="I2621" s="61"/>
      <c r="J2621" s="61"/>
      <c r="K2621" s="61"/>
    </row>
    <row r="2622" ht="20.1" customHeight="1" spans="1:11">
      <c r="A2622" s="62" t="s">
        <v>5416</v>
      </c>
      <c r="B2622" s="62"/>
      <c r="C2622" s="62"/>
      <c r="D2622" s="62"/>
      <c r="E2622" s="62"/>
      <c r="F2622" s="62"/>
      <c r="G2622" s="62"/>
      <c r="H2622" s="62"/>
      <c r="I2622" s="62"/>
      <c r="J2622" s="62"/>
      <c r="K2622" s="62"/>
    </row>
    <row r="2623" ht="15" customHeight="1" spans="1:11">
      <c r="A2623" s="63" t="s">
        <v>2413</v>
      </c>
      <c r="B2623" s="63"/>
      <c r="C2623" s="63"/>
      <c r="D2623" s="64" t="s">
        <v>4</v>
      </c>
      <c r="E2623" s="64"/>
      <c r="F2623" s="64" t="s">
        <v>2297</v>
      </c>
      <c r="G2623" s="64" t="s">
        <v>2298</v>
      </c>
      <c r="H2623" s="64"/>
      <c r="I2623" s="64" t="s">
        <v>2299</v>
      </c>
      <c r="J2623" s="64"/>
      <c r="K2623" s="64" t="s">
        <v>2300</v>
      </c>
    </row>
    <row r="2624" ht="38.1" customHeight="1" spans="1:11">
      <c r="A2624" s="65" t="s">
        <v>3139</v>
      </c>
      <c r="B2624" s="66" t="s">
        <v>3140</v>
      </c>
      <c r="C2624" s="66"/>
      <c r="D2624" s="65" t="s">
        <v>14</v>
      </c>
      <c r="E2624" s="65"/>
      <c r="F2624" s="65" t="s">
        <v>35</v>
      </c>
      <c r="G2624" s="67">
        <v>0.8333</v>
      </c>
      <c r="H2624" s="67"/>
      <c r="I2624" s="70">
        <v>227.76</v>
      </c>
      <c r="J2624" s="70"/>
      <c r="K2624" s="70">
        <f>TRUNC(TRUNC(G2624,8)*I2624,2)</f>
        <v>189.79</v>
      </c>
    </row>
    <row r="2625" ht="29.1" customHeight="1" spans="1:11">
      <c r="A2625" s="65" t="s">
        <v>3134</v>
      </c>
      <c r="B2625" s="66" t="s">
        <v>3135</v>
      </c>
      <c r="C2625" s="66"/>
      <c r="D2625" s="65" t="s">
        <v>14</v>
      </c>
      <c r="E2625" s="65"/>
      <c r="F2625" s="65" t="s">
        <v>35</v>
      </c>
      <c r="G2625" s="67">
        <v>9.2</v>
      </c>
      <c r="H2625" s="67"/>
      <c r="I2625" s="70">
        <v>0.19</v>
      </c>
      <c r="J2625" s="70"/>
      <c r="K2625" s="70">
        <f>TRUNC(TRUNC(G2625,8)*I2625,2)</f>
        <v>1.74</v>
      </c>
    </row>
    <row r="2626" ht="15" customHeight="1" spans="1:11">
      <c r="A2626" s="65" t="s">
        <v>3136</v>
      </c>
      <c r="B2626" s="66" t="s">
        <v>3137</v>
      </c>
      <c r="C2626" s="66"/>
      <c r="D2626" s="65" t="s">
        <v>14</v>
      </c>
      <c r="E2626" s="65"/>
      <c r="F2626" s="65" t="s">
        <v>35</v>
      </c>
      <c r="G2626" s="67">
        <v>0.6233</v>
      </c>
      <c r="H2626" s="67"/>
      <c r="I2626" s="70">
        <v>21.07</v>
      </c>
      <c r="J2626" s="70"/>
      <c r="K2626" s="70">
        <f>TRUNC(TRUNC(G2626,8)*I2626,2)</f>
        <v>13.13</v>
      </c>
    </row>
    <row r="2627" ht="15" customHeight="1" spans="1:11">
      <c r="A2627" s="2"/>
      <c r="B2627" s="2"/>
      <c r="C2627" s="2"/>
      <c r="D2627" s="2"/>
      <c r="E2627" s="2"/>
      <c r="F2627" s="2"/>
      <c r="G2627" s="68" t="s">
        <v>2424</v>
      </c>
      <c r="H2627" s="68"/>
      <c r="I2627" s="68"/>
      <c r="J2627" s="68"/>
      <c r="K2627" s="71">
        <f>SUM(K2624:K2626)</f>
        <v>204.66</v>
      </c>
    </row>
    <row r="2628" ht="15" customHeight="1" spans="1:11">
      <c r="A2628" s="63" t="s">
        <v>2389</v>
      </c>
      <c r="B2628" s="63"/>
      <c r="C2628" s="63"/>
      <c r="D2628" s="64" t="s">
        <v>4</v>
      </c>
      <c r="E2628" s="64"/>
      <c r="F2628" s="64" t="s">
        <v>2297</v>
      </c>
      <c r="G2628" s="64" t="s">
        <v>2298</v>
      </c>
      <c r="H2628" s="64"/>
      <c r="I2628" s="64" t="s">
        <v>2299</v>
      </c>
      <c r="J2628" s="64"/>
      <c r="K2628" s="64" t="s">
        <v>2300</v>
      </c>
    </row>
    <row r="2629" ht="15" customHeight="1" spans="1:11">
      <c r="A2629" s="65" t="s">
        <v>2630</v>
      </c>
      <c r="B2629" s="66" t="s">
        <v>2631</v>
      </c>
      <c r="C2629" s="66"/>
      <c r="D2629" s="65" t="s">
        <v>14</v>
      </c>
      <c r="E2629" s="65"/>
      <c r="F2629" s="65" t="s">
        <v>2392</v>
      </c>
      <c r="G2629" s="67">
        <v>0.519</v>
      </c>
      <c r="H2629" s="67"/>
      <c r="I2629" s="70">
        <v>32.27</v>
      </c>
      <c r="J2629" s="70"/>
      <c r="K2629" s="70">
        <f>TRUNC(TRUNC(G2629,8)*I2629,2)</f>
        <v>16.74</v>
      </c>
    </row>
    <row r="2630" ht="15" customHeight="1" spans="1:11">
      <c r="A2630" s="65" t="s">
        <v>2395</v>
      </c>
      <c r="B2630" s="66" t="s">
        <v>2396</v>
      </c>
      <c r="C2630" s="66"/>
      <c r="D2630" s="65" t="s">
        <v>14</v>
      </c>
      <c r="E2630" s="65"/>
      <c r="F2630" s="65" t="s">
        <v>2392</v>
      </c>
      <c r="G2630" s="67">
        <v>0.259</v>
      </c>
      <c r="H2630" s="67"/>
      <c r="I2630" s="70">
        <v>23.23</v>
      </c>
      <c r="J2630" s="70"/>
      <c r="K2630" s="70">
        <f>TRUNC(TRUNC(G2630,8)*I2630,2)</f>
        <v>6.01</v>
      </c>
    </row>
    <row r="2631" ht="18" customHeight="1" spans="1:11">
      <c r="A2631" s="2"/>
      <c r="B2631" s="2"/>
      <c r="C2631" s="2"/>
      <c r="D2631" s="2"/>
      <c r="E2631" s="2"/>
      <c r="F2631" s="2"/>
      <c r="G2631" s="68" t="s">
        <v>2393</v>
      </c>
      <c r="H2631" s="68"/>
      <c r="I2631" s="68"/>
      <c r="J2631" s="68"/>
      <c r="K2631" s="71">
        <f>SUM(K2629:K2630)</f>
        <v>22.75</v>
      </c>
    </row>
    <row r="2632" ht="15" customHeight="1" spans="1:11">
      <c r="A2632" s="2"/>
      <c r="B2632" s="2"/>
      <c r="C2632" s="2"/>
      <c r="D2632" s="2"/>
      <c r="E2632" s="2"/>
      <c r="F2632" s="2"/>
      <c r="G2632" s="69" t="s">
        <v>2318</v>
      </c>
      <c r="H2632" s="69"/>
      <c r="I2632" s="69"/>
      <c r="J2632" s="69"/>
      <c r="K2632" s="72">
        <f>SUM(K2627,K2631)</f>
        <v>227.41</v>
      </c>
    </row>
    <row r="2633" ht="9.95" customHeight="1" spans="1:11">
      <c r="A2633" s="2"/>
      <c r="B2633" s="2"/>
      <c r="C2633" s="2"/>
      <c r="D2633" s="2"/>
      <c r="E2633" s="2"/>
      <c r="F2633" s="2"/>
      <c r="G2633" s="61"/>
      <c r="H2633" s="61"/>
      <c r="I2633" s="61"/>
      <c r="J2633" s="61"/>
      <c r="K2633" s="61"/>
    </row>
    <row r="2634" ht="20.1" customHeight="1" spans="1:11">
      <c r="A2634" s="62" t="s">
        <v>5417</v>
      </c>
      <c r="B2634" s="62"/>
      <c r="C2634" s="62"/>
      <c r="D2634" s="62"/>
      <c r="E2634" s="62"/>
      <c r="F2634" s="62"/>
      <c r="G2634" s="62"/>
      <c r="H2634" s="62"/>
      <c r="I2634" s="62"/>
      <c r="J2634" s="62"/>
      <c r="K2634" s="62"/>
    </row>
    <row r="2635" ht="15" customHeight="1" spans="1:11">
      <c r="A2635" s="63" t="s">
        <v>2413</v>
      </c>
      <c r="B2635" s="63"/>
      <c r="C2635" s="63"/>
      <c r="D2635" s="64" t="s">
        <v>4</v>
      </c>
      <c r="E2635" s="64"/>
      <c r="F2635" s="64" t="s">
        <v>2297</v>
      </c>
      <c r="G2635" s="64" t="s">
        <v>2298</v>
      </c>
      <c r="H2635" s="64"/>
      <c r="I2635" s="64" t="s">
        <v>2299</v>
      </c>
      <c r="J2635" s="64"/>
      <c r="K2635" s="64" t="s">
        <v>2300</v>
      </c>
    </row>
    <row r="2636" ht="21" customHeight="1" spans="1:11">
      <c r="A2636" s="65" t="s">
        <v>5418</v>
      </c>
      <c r="B2636" s="66" t="s">
        <v>5419</v>
      </c>
      <c r="C2636" s="66"/>
      <c r="D2636" s="65" t="s">
        <v>14</v>
      </c>
      <c r="E2636" s="65"/>
      <c r="F2636" s="65" t="s">
        <v>35</v>
      </c>
      <c r="G2636" s="67">
        <v>2.778</v>
      </c>
      <c r="H2636" s="67"/>
      <c r="I2636" s="70">
        <v>174.93</v>
      </c>
      <c r="J2636" s="70"/>
      <c r="K2636" s="70">
        <f>TRUNC(TRUNC(G2636,8)*I2636,2)</f>
        <v>485.95</v>
      </c>
    </row>
    <row r="2637" ht="15" customHeight="1" spans="1:11">
      <c r="A2637" s="2"/>
      <c r="B2637" s="2"/>
      <c r="C2637" s="2"/>
      <c r="D2637" s="2"/>
      <c r="E2637" s="2"/>
      <c r="F2637" s="2"/>
      <c r="G2637" s="68" t="s">
        <v>2424</v>
      </c>
      <c r="H2637" s="68"/>
      <c r="I2637" s="68"/>
      <c r="J2637" s="68"/>
      <c r="K2637" s="71">
        <f>SUM(K2636:K2636)</f>
        <v>485.95</v>
      </c>
    </row>
    <row r="2638" ht="15" customHeight="1" spans="1:11">
      <c r="A2638" s="63" t="s">
        <v>2389</v>
      </c>
      <c r="B2638" s="63"/>
      <c r="C2638" s="63"/>
      <c r="D2638" s="64" t="s">
        <v>4</v>
      </c>
      <c r="E2638" s="64"/>
      <c r="F2638" s="64" t="s">
        <v>2297</v>
      </c>
      <c r="G2638" s="64" t="s">
        <v>2298</v>
      </c>
      <c r="H2638" s="64"/>
      <c r="I2638" s="64" t="s">
        <v>2299</v>
      </c>
      <c r="J2638" s="64"/>
      <c r="K2638" s="64" t="s">
        <v>2300</v>
      </c>
    </row>
    <row r="2639" ht="15" customHeight="1" spans="1:11">
      <c r="A2639" s="65" t="s">
        <v>2630</v>
      </c>
      <c r="B2639" s="66" t="s">
        <v>2631</v>
      </c>
      <c r="C2639" s="66"/>
      <c r="D2639" s="65" t="s">
        <v>14</v>
      </c>
      <c r="E2639" s="65"/>
      <c r="F2639" s="65" t="s">
        <v>2392</v>
      </c>
      <c r="G2639" s="67">
        <v>4.581</v>
      </c>
      <c r="H2639" s="67"/>
      <c r="I2639" s="70">
        <v>32.27</v>
      </c>
      <c r="J2639" s="70"/>
      <c r="K2639" s="70">
        <f>TRUNC(TRUNC(G2639,8)*I2639,2)</f>
        <v>147.82</v>
      </c>
    </row>
    <row r="2640" ht="15" customHeight="1" spans="1:11">
      <c r="A2640" s="65" t="s">
        <v>2395</v>
      </c>
      <c r="B2640" s="66" t="s">
        <v>2396</v>
      </c>
      <c r="C2640" s="66"/>
      <c r="D2640" s="65" t="s">
        <v>14</v>
      </c>
      <c r="E2640" s="65"/>
      <c r="F2640" s="65" t="s">
        <v>2392</v>
      </c>
      <c r="G2640" s="67">
        <v>2.291</v>
      </c>
      <c r="H2640" s="67"/>
      <c r="I2640" s="70">
        <v>23.23</v>
      </c>
      <c r="J2640" s="70"/>
      <c r="K2640" s="70">
        <f>TRUNC(TRUNC(G2640,8)*I2640,2)</f>
        <v>53.21</v>
      </c>
    </row>
    <row r="2641" ht="18" customHeight="1" spans="1:11">
      <c r="A2641" s="2"/>
      <c r="B2641" s="2"/>
      <c r="C2641" s="2"/>
      <c r="D2641" s="2"/>
      <c r="E2641" s="2"/>
      <c r="F2641" s="2"/>
      <c r="G2641" s="68" t="s">
        <v>2393</v>
      </c>
      <c r="H2641" s="68"/>
      <c r="I2641" s="68"/>
      <c r="J2641" s="68"/>
      <c r="K2641" s="71">
        <f>SUM(K2639:K2640)</f>
        <v>201.03</v>
      </c>
    </row>
    <row r="2642" ht="15" customHeight="1" spans="1:11">
      <c r="A2642" s="63" t="s">
        <v>2314</v>
      </c>
      <c r="B2642" s="63"/>
      <c r="C2642" s="63"/>
      <c r="D2642" s="64" t="s">
        <v>4</v>
      </c>
      <c r="E2642" s="64"/>
      <c r="F2642" s="64" t="s">
        <v>2297</v>
      </c>
      <c r="G2642" s="64" t="s">
        <v>2298</v>
      </c>
      <c r="H2642" s="64"/>
      <c r="I2642" s="64" t="s">
        <v>2299</v>
      </c>
      <c r="J2642" s="64"/>
      <c r="K2642" s="64" t="s">
        <v>2300</v>
      </c>
    </row>
    <row r="2643" ht="21" customHeight="1" spans="1:11">
      <c r="A2643" s="65" t="s">
        <v>3082</v>
      </c>
      <c r="B2643" s="66" t="s">
        <v>3083</v>
      </c>
      <c r="C2643" s="66"/>
      <c r="D2643" s="65" t="s">
        <v>14</v>
      </c>
      <c r="E2643" s="65"/>
      <c r="F2643" s="65" t="s">
        <v>51</v>
      </c>
      <c r="G2643" s="67">
        <v>0.021</v>
      </c>
      <c r="H2643" s="67"/>
      <c r="I2643" s="70">
        <v>711.11</v>
      </c>
      <c r="J2643" s="70"/>
      <c r="K2643" s="70">
        <f>TRUNC(TRUNC(G2643,8)*I2643,2)</f>
        <v>14.93</v>
      </c>
    </row>
    <row r="2644" ht="15" customHeight="1" spans="1:11">
      <c r="A2644" s="2"/>
      <c r="B2644" s="2"/>
      <c r="C2644" s="2"/>
      <c r="D2644" s="2"/>
      <c r="E2644" s="2"/>
      <c r="F2644" s="2"/>
      <c r="G2644" s="68" t="s">
        <v>2317</v>
      </c>
      <c r="H2644" s="68"/>
      <c r="I2644" s="68"/>
      <c r="J2644" s="68"/>
      <c r="K2644" s="71">
        <f>SUM(K2643:K2643)</f>
        <v>14.93</v>
      </c>
    </row>
    <row r="2645" ht="15" customHeight="1" spans="1:11">
      <c r="A2645" s="2"/>
      <c r="B2645" s="2"/>
      <c r="C2645" s="2"/>
      <c r="D2645" s="2"/>
      <c r="E2645" s="2"/>
      <c r="F2645" s="2"/>
      <c r="G2645" s="69" t="s">
        <v>2318</v>
      </c>
      <c r="H2645" s="69"/>
      <c r="I2645" s="69"/>
      <c r="J2645" s="69"/>
      <c r="K2645" s="72">
        <f>SUM(K2637,K2641,K2644)</f>
        <v>701.91</v>
      </c>
    </row>
    <row r="2646" ht="9.95" customHeight="1" spans="1:11">
      <c r="A2646" s="2"/>
      <c r="B2646" s="2"/>
      <c r="C2646" s="2"/>
      <c r="D2646" s="2"/>
      <c r="E2646" s="2"/>
      <c r="F2646" s="2"/>
      <c r="G2646" s="61"/>
      <c r="H2646" s="61"/>
      <c r="I2646" s="61"/>
      <c r="J2646" s="61"/>
      <c r="K2646" s="61"/>
    </row>
    <row r="2647" ht="27" customHeight="1" spans="1:11">
      <c r="A2647" s="62" t="s">
        <v>5420</v>
      </c>
      <c r="B2647" s="62"/>
      <c r="C2647" s="62"/>
      <c r="D2647" s="62"/>
      <c r="E2647" s="62"/>
      <c r="F2647" s="62"/>
      <c r="G2647" s="62"/>
      <c r="H2647" s="62"/>
      <c r="I2647" s="62"/>
      <c r="J2647" s="62"/>
      <c r="K2647" s="62"/>
    </row>
    <row r="2648" ht="15" customHeight="1" spans="1:11">
      <c r="A2648" s="63" t="s">
        <v>2413</v>
      </c>
      <c r="B2648" s="63"/>
      <c r="C2648" s="63"/>
      <c r="D2648" s="64" t="s">
        <v>4</v>
      </c>
      <c r="E2648" s="64"/>
      <c r="F2648" s="64" t="s">
        <v>2297</v>
      </c>
      <c r="G2648" s="64" t="s">
        <v>2298</v>
      </c>
      <c r="H2648" s="64"/>
      <c r="I2648" s="64" t="s">
        <v>2299</v>
      </c>
      <c r="J2648" s="64"/>
      <c r="K2648" s="64" t="s">
        <v>2300</v>
      </c>
    </row>
    <row r="2649" ht="29.1" customHeight="1" spans="1:11">
      <c r="A2649" s="65" t="s">
        <v>5421</v>
      </c>
      <c r="B2649" s="66" t="s">
        <v>5422</v>
      </c>
      <c r="C2649" s="66"/>
      <c r="D2649" s="65" t="s">
        <v>14</v>
      </c>
      <c r="E2649" s="65"/>
      <c r="F2649" s="65" t="s">
        <v>146</v>
      </c>
      <c r="G2649" s="67">
        <v>1.7258</v>
      </c>
      <c r="H2649" s="67"/>
      <c r="I2649" s="70">
        <v>13.27</v>
      </c>
      <c r="J2649" s="70"/>
      <c r="K2649" s="70">
        <f>TRUNC(TRUNC(G2649,8)*I2649,2)</f>
        <v>22.9</v>
      </c>
    </row>
    <row r="2650" ht="54.95" customHeight="1" spans="1:11">
      <c r="A2650" s="65" t="s">
        <v>5423</v>
      </c>
      <c r="B2650" s="66" t="s">
        <v>5424</v>
      </c>
      <c r="C2650" s="66"/>
      <c r="D2650" s="65" t="s">
        <v>14</v>
      </c>
      <c r="E2650" s="65"/>
      <c r="F2650" s="65" t="s">
        <v>41</v>
      </c>
      <c r="G2650" s="67">
        <v>1</v>
      </c>
      <c r="H2650" s="67"/>
      <c r="I2650" s="70">
        <v>597.87</v>
      </c>
      <c r="J2650" s="70"/>
      <c r="K2650" s="70">
        <f>TRUNC(TRUNC(G2650,8)*I2650,2)</f>
        <v>597.87</v>
      </c>
    </row>
    <row r="2651" ht="15" customHeight="1" spans="1:11">
      <c r="A2651" s="65" t="s">
        <v>5425</v>
      </c>
      <c r="B2651" s="66" t="s">
        <v>5426</v>
      </c>
      <c r="C2651" s="66"/>
      <c r="D2651" s="65" t="s">
        <v>14</v>
      </c>
      <c r="E2651" s="65"/>
      <c r="F2651" s="65" t="s">
        <v>193</v>
      </c>
      <c r="G2651" s="67">
        <v>0.0428677</v>
      </c>
      <c r="H2651" s="67"/>
      <c r="I2651" s="70">
        <v>18.93</v>
      </c>
      <c r="J2651" s="70"/>
      <c r="K2651" s="70">
        <f>TRUNC(TRUNC(G2651,8)*I2651,2)</f>
        <v>0.81</v>
      </c>
    </row>
    <row r="2652" ht="21" customHeight="1" spans="1:11">
      <c r="A2652" s="65" t="s">
        <v>2898</v>
      </c>
      <c r="B2652" s="66" t="s">
        <v>2899</v>
      </c>
      <c r="C2652" s="66"/>
      <c r="D2652" s="65" t="s">
        <v>14</v>
      </c>
      <c r="E2652" s="65"/>
      <c r="F2652" s="65" t="s">
        <v>2900</v>
      </c>
      <c r="G2652" s="67">
        <v>0.8351</v>
      </c>
      <c r="H2652" s="67"/>
      <c r="I2652" s="70">
        <v>31.89</v>
      </c>
      <c r="J2652" s="70"/>
      <c r="K2652" s="70">
        <f>TRUNC(TRUNC(G2652,8)*I2652,2)</f>
        <v>26.63</v>
      </c>
    </row>
    <row r="2653" ht="15" customHeight="1" spans="1:11">
      <c r="A2653" s="2"/>
      <c r="B2653" s="2"/>
      <c r="C2653" s="2"/>
      <c r="D2653" s="2"/>
      <c r="E2653" s="2"/>
      <c r="F2653" s="2"/>
      <c r="G2653" s="68" t="s">
        <v>2424</v>
      </c>
      <c r="H2653" s="68"/>
      <c r="I2653" s="68"/>
      <c r="J2653" s="68"/>
      <c r="K2653" s="71">
        <f>SUM(K2649:K2652)</f>
        <v>648.21</v>
      </c>
    </row>
    <row r="2654" ht="15" customHeight="1" spans="1:11">
      <c r="A2654" s="63" t="s">
        <v>2389</v>
      </c>
      <c r="B2654" s="63"/>
      <c r="C2654" s="63"/>
      <c r="D2654" s="64" t="s">
        <v>4</v>
      </c>
      <c r="E2654" s="64"/>
      <c r="F2654" s="64" t="s">
        <v>2297</v>
      </c>
      <c r="G2654" s="64" t="s">
        <v>2298</v>
      </c>
      <c r="H2654" s="64"/>
      <c r="I2654" s="64" t="s">
        <v>2299</v>
      </c>
      <c r="J2654" s="64"/>
      <c r="K2654" s="64" t="s">
        <v>2300</v>
      </c>
    </row>
    <row r="2655" ht="21" customHeight="1" spans="1:11">
      <c r="A2655" s="65" t="s">
        <v>3113</v>
      </c>
      <c r="B2655" s="66" t="s">
        <v>3114</v>
      </c>
      <c r="C2655" s="66"/>
      <c r="D2655" s="65" t="s">
        <v>14</v>
      </c>
      <c r="E2655" s="65"/>
      <c r="F2655" s="65" t="s">
        <v>2392</v>
      </c>
      <c r="G2655" s="67">
        <v>1.733</v>
      </c>
      <c r="H2655" s="67"/>
      <c r="I2655" s="70">
        <v>30.84</v>
      </c>
      <c r="J2655" s="70"/>
      <c r="K2655" s="70">
        <f>TRUNC(TRUNC(G2655,8)*I2655,2)</f>
        <v>53.44</v>
      </c>
    </row>
    <row r="2656" ht="15" customHeight="1" spans="1:11">
      <c r="A2656" s="65" t="s">
        <v>2395</v>
      </c>
      <c r="B2656" s="66" t="s">
        <v>2396</v>
      </c>
      <c r="C2656" s="66"/>
      <c r="D2656" s="65" t="s">
        <v>14</v>
      </c>
      <c r="E2656" s="65"/>
      <c r="F2656" s="65" t="s">
        <v>2392</v>
      </c>
      <c r="G2656" s="67">
        <v>0.8665</v>
      </c>
      <c r="H2656" s="67"/>
      <c r="I2656" s="70">
        <v>23.23</v>
      </c>
      <c r="J2656" s="70"/>
      <c r="K2656" s="70">
        <f>TRUNC(TRUNC(G2656,8)*I2656,2)</f>
        <v>20.12</v>
      </c>
    </row>
    <row r="2657" ht="18" customHeight="1" spans="1:11">
      <c r="A2657" s="2"/>
      <c r="B2657" s="2"/>
      <c r="C2657" s="2"/>
      <c r="D2657" s="2"/>
      <c r="E2657" s="2"/>
      <c r="F2657" s="2"/>
      <c r="G2657" s="68" t="s">
        <v>2393</v>
      </c>
      <c r="H2657" s="68"/>
      <c r="I2657" s="68"/>
      <c r="J2657" s="68"/>
      <c r="K2657" s="71">
        <f>SUM(K2655:K2656)</f>
        <v>73.56</v>
      </c>
    </row>
    <row r="2658" ht="15" customHeight="1" spans="1:11">
      <c r="A2658" s="2"/>
      <c r="B2658" s="2"/>
      <c r="C2658" s="2"/>
      <c r="D2658" s="2"/>
      <c r="E2658" s="2"/>
      <c r="F2658" s="2"/>
      <c r="G2658" s="69" t="s">
        <v>2318</v>
      </c>
      <c r="H2658" s="69"/>
      <c r="I2658" s="69"/>
      <c r="J2658" s="69"/>
      <c r="K2658" s="72">
        <f>SUM(K2653,K2657)</f>
        <v>721.77</v>
      </c>
    </row>
    <row r="2659" ht="9.95" customHeight="1" spans="1:11">
      <c r="A2659" s="2"/>
      <c r="B2659" s="2"/>
      <c r="C2659" s="2"/>
      <c r="D2659" s="2"/>
      <c r="E2659" s="2"/>
      <c r="F2659" s="2"/>
      <c r="G2659" s="61"/>
      <c r="H2659" s="61"/>
      <c r="I2659" s="61"/>
      <c r="J2659" s="61"/>
      <c r="K2659" s="61"/>
    </row>
    <row r="2660" ht="20.1" customHeight="1" spans="1:11">
      <c r="A2660" s="62" t="s">
        <v>5427</v>
      </c>
      <c r="B2660" s="62"/>
      <c r="C2660" s="62"/>
      <c r="D2660" s="62"/>
      <c r="E2660" s="62"/>
      <c r="F2660" s="62"/>
      <c r="G2660" s="62"/>
      <c r="H2660" s="62"/>
      <c r="I2660" s="62"/>
      <c r="J2660" s="62"/>
      <c r="K2660" s="62"/>
    </row>
    <row r="2661" ht="15" customHeight="1" spans="1:11">
      <c r="A2661" s="63" t="s">
        <v>2413</v>
      </c>
      <c r="B2661" s="63"/>
      <c r="C2661" s="63"/>
      <c r="D2661" s="64" t="s">
        <v>4</v>
      </c>
      <c r="E2661" s="64"/>
      <c r="F2661" s="64" t="s">
        <v>2297</v>
      </c>
      <c r="G2661" s="64" t="s">
        <v>2298</v>
      </c>
      <c r="H2661" s="64"/>
      <c r="I2661" s="64" t="s">
        <v>2299</v>
      </c>
      <c r="J2661" s="64"/>
      <c r="K2661" s="64" t="s">
        <v>2300</v>
      </c>
    </row>
    <row r="2662" ht="38.1" customHeight="1" spans="1:11">
      <c r="A2662" s="65" t="s">
        <v>5428</v>
      </c>
      <c r="B2662" s="66" t="s">
        <v>5429</v>
      </c>
      <c r="C2662" s="66"/>
      <c r="D2662" s="65" t="s">
        <v>14</v>
      </c>
      <c r="E2662" s="65"/>
      <c r="F2662" s="65" t="s">
        <v>41</v>
      </c>
      <c r="G2662" s="67">
        <v>1</v>
      </c>
      <c r="H2662" s="67"/>
      <c r="I2662" s="70">
        <v>415.38</v>
      </c>
      <c r="J2662" s="70"/>
      <c r="K2662" s="70">
        <f>TRUNC(TRUNC(G2662,8)*I2662,2)</f>
        <v>415.38</v>
      </c>
    </row>
    <row r="2663" ht="29.1" customHeight="1" spans="1:11">
      <c r="A2663" s="65" t="s">
        <v>3134</v>
      </c>
      <c r="B2663" s="66" t="s">
        <v>3135</v>
      </c>
      <c r="C2663" s="66"/>
      <c r="D2663" s="65" t="s">
        <v>14</v>
      </c>
      <c r="E2663" s="65"/>
      <c r="F2663" s="65" t="s">
        <v>35</v>
      </c>
      <c r="G2663" s="67">
        <v>17.413</v>
      </c>
      <c r="H2663" s="67"/>
      <c r="I2663" s="70">
        <v>0.19</v>
      </c>
      <c r="J2663" s="70"/>
      <c r="K2663" s="70">
        <f>TRUNC(TRUNC(G2663,8)*I2663,2)</f>
        <v>3.3</v>
      </c>
    </row>
    <row r="2664" ht="15" customHeight="1" spans="1:11">
      <c r="A2664" s="65" t="s">
        <v>3136</v>
      </c>
      <c r="B2664" s="66" t="s">
        <v>3137</v>
      </c>
      <c r="C2664" s="66"/>
      <c r="D2664" s="65" t="s">
        <v>14</v>
      </c>
      <c r="E2664" s="65"/>
      <c r="F2664" s="65" t="s">
        <v>35</v>
      </c>
      <c r="G2664" s="67">
        <v>0.424</v>
      </c>
      <c r="H2664" s="67"/>
      <c r="I2664" s="70">
        <v>21.07</v>
      </c>
      <c r="J2664" s="70"/>
      <c r="K2664" s="70">
        <f>TRUNC(TRUNC(G2664,8)*I2664,2)</f>
        <v>8.93</v>
      </c>
    </row>
    <row r="2665" ht="15" customHeight="1" spans="1:11">
      <c r="A2665" s="2"/>
      <c r="B2665" s="2"/>
      <c r="C2665" s="2"/>
      <c r="D2665" s="2"/>
      <c r="E2665" s="2"/>
      <c r="F2665" s="2"/>
      <c r="G2665" s="68" t="s">
        <v>2424</v>
      </c>
      <c r="H2665" s="68"/>
      <c r="I2665" s="68"/>
      <c r="J2665" s="68"/>
      <c r="K2665" s="71">
        <f>SUM(K2662:K2664)</f>
        <v>427.61</v>
      </c>
    </row>
    <row r="2666" ht="15" customHeight="1" spans="1:11">
      <c r="A2666" s="63" t="s">
        <v>2389</v>
      </c>
      <c r="B2666" s="63"/>
      <c r="C2666" s="63"/>
      <c r="D2666" s="64" t="s">
        <v>4</v>
      </c>
      <c r="E2666" s="64"/>
      <c r="F2666" s="64" t="s">
        <v>2297</v>
      </c>
      <c r="G2666" s="64" t="s">
        <v>2298</v>
      </c>
      <c r="H2666" s="64"/>
      <c r="I2666" s="64" t="s">
        <v>2299</v>
      </c>
      <c r="J2666" s="64"/>
      <c r="K2666" s="64" t="s">
        <v>2300</v>
      </c>
    </row>
    <row r="2667" ht="15" customHeight="1" spans="1:11">
      <c r="A2667" s="65" t="s">
        <v>2630</v>
      </c>
      <c r="B2667" s="66" t="s">
        <v>2631</v>
      </c>
      <c r="C2667" s="66"/>
      <c r="D2667" s="65" t="s">
        <v>14</v>
      </c>
      <c r="E2667" s="65"/>
      <c r="F2667" s="65" t="s">
        <v>2392</v>
      </c>
      <c r="G2667" s="67">
        <v>0.72</v>
      </c>
      <c r="H2667" s="67"/>
      <c r="I2667" s="70">
        <v>32.27</v>
      </c>
      <c r="J2667" s="70"/>
      <c r="K2667" s="70">
        <f>TRUNC(TRUNC(G2667,8)*I2667,2)</f>
        <v>23.23</v>
      </c>
    </row>
    <row r="2668" ht="15" customHeight="1" spans="1:11">
      <c r="A2668" s="65" t="s">
        <v>2395</v>
      </c>
      <c r="B2668" s="66" t="s">
        <v>2396</v>
      </c>
      <c r="C2668" s="66"/>
      <c r="D2668" s="65" t="s">
        <v>14</v>
      </c>
      <c r="E2668" s="65"/>
      <c r="F2668" s="65" t="s">
        <v>2392</v>
      </c>
      <c r="G2668" s="67">
        <v>0.36</v>
      </c>
      <c r="H2668" s="67"/>
      <c r="I2668" s="70">
        <v>23.23</v>
      </c>
      <c r="J2668" s="70"/>
      <c r="K2668" s="70">
        <f>TRUNC(TRUNC(G2668,8)*I2668,2)</f>
        <v>8.36</v>
      </c>
    </row>
    <row r="2669" ht="18" customHeight="1" spans="1:11">
      <c r="A2669" s="2"/>
      <c r="B2669" s="2"/>
      <c r="C2669" s="2"/>
      <c r="D2669" s="2"/>
      <c r="E2669" s="2"/>
      <c r="F2669" s="2"/>
      <c r="G2669" s="68" t="s">
        <v>2393</v>
      </c>
      <c r="H2669" s="68"/>
      <c r="I2669" s="68"/>
      <c r="J2669" s="68"/>
      <c r="K2669" s="71">
        <f>SUM(K2667:K2668)</f>
        <v>31.59</v>
      </c>
    </row>
    <row r="2670" ht="15" customHeight="1" spans="1:11">
      <c r="A2670" s="2"/>
      <c r="B2670" s="2"/>
      <c r="C2670" s="2"/>
      <c r="D2670" s="2"/>
      <c r="E2670" s="2"/>
      <c r="F2670" s="2"/>
      <c r="G2670" s="69" t="s">
        <v>2318</v>
      </c>
      <c r="H2670" s="69"/>
      <c r="I2670" s="69"/>
      <c r="J2670" s="69"/>
      <c r="K2670" s="72">
        <f>SUM(K2665,K2669)</f>
        <v>459.2</v>
      </c>
    </row>
    <row r="2671" ht="9.95" customHeight="1" spans="1:11">
      <c r="A2671" s="2"/>
      <c r="B2671" s="2"/>
      <c r="C2671" s="2"/>
      <c r="D2671" s="2"/>
      <c r="E2671" s="2"/>
      <c r="F2671" s="2"/>
      <c r="G2671" s="61"/>
      <c r="H2671" s="61"/>
      <c r="I2671" s="61"/>
      <c r="J2671" s="61"/>
      <c r="K2671" s="61"/>
    </row>
    <row r="2672" ht="20.1" customHeight="1" spans="1:11">
      <c r="A2672" s="62" t="s">
        <v>5430</v>
      </c>
      <c r="B2672" s="62"/>
      <c r="C2672" s="62"/>
      <c r="D2672" s="62"/>
      <c r="E2672" s="62"/>
      <c r="F2672" s="62"/>
      <c r="G2672" s="62"/>
      <c r="H2672" s="62"/>
      <c r="I2672" s="62"/>
      <c r="J2672" s="62"/>
      <c r="K2672" s="62"/>
    </row>
    <row r="2673" ht="15" customHeight="1" spans="1:11">
      <c r="A2673" s="63" t="s">
        <v>2296</v>
      </c>
      <c r="B2673" s="63"/>
      <c r="C2673" s="63"/>
      <c r="D2673" s="64" t="s">
        <v>4</v>
      </c>
      <c r="E2673" s="64"/>
      <c r="F2673" s="64" t="s">
        <v>2297</v>
      </c>
      <c r="G2673" s="64" t="s">
        <v>2298</v>
      </c>
      <c r="H2673" s="64"/>
      <c r="I2673" s="64" t="s">
        <v>2299</v>
      </c>
      <c r="J2673" s="64"/>
      <c r="K2673" s="64" t="s">
        <v>2300</v>
      </c>
    </row>
    <row r="2674" ht="21" customHeight="1" spans="1:11">
      <c r="A2674" s="65" t="s">
        <v>4705</v>
      </c>
      <c r="B2674" s="66" t="s">
        <v>4706</v>
      </c>
      <c r="C2674" s="66"/>
      <c r="D2674" s="65" t="s">
        <v>14</v>
      </c>
      <c r="E2674" s="65"/>
      <c r="F2674" s="65" t="s">
        <v>2392</v>
      </c>
      <c r="G2674" s="67">
        <v>1</v>
      </c>
      <c r="H2674" s="67"/>
      <c r="I2674" s="70">
        <v>4.56</v>
      </c>
      <c r="J2674" s="70"/>
      <c r="K2674" s="70">
        <f t="shared" ref="K2674:K2679" si="18">TRUNC(TRUNC(G2674,8)*I2674,2)</f>
        <v>4.56</v>
      </c>
    </row>
    <row r="2675" ht="21" customHeight="1" spans="1:11">
      <c r="A2675" s="65" t="s">
        <v>4707</v>
      </c>
      <c r="B2675" s="66" t="s">
        <v>4708</v>
      </c>
      <c r="C2675" s="66"/>
      <c r="D2675" s="65" t="s">
        <v>14</v>
      </c>
      <c r="E2675" s="65"/>
      <c r="F2675" s="65" t="s">
        <v>2392</v>
      </c>
      <c r="G2675" s="67">
        <v>1</v>
      </c>
      <c r="H2675" s="67"/>
      <c r="I2675" s="70">
        <v>1.24</v>
      </c>
      <c r="J2675" s="70"/>
      <c r="K2675" s="70">
        <f t="shared" si="18"/>
        <v>1.24</v>
      </c>
    </row>
    <row r="2676" ht="21" customHeight="1" spans="1:11">
      <c r="A2676" s="65" t="s">
        <v>4709</v>
      </c>
      <c r="B2676" s="66" t="s">
        <v>4710</v>
      </c>
      <c r="C2676" s="66"/>
      <c r="D2676" s="65" t="s">
        <v>14</v>
      </c>
      <c r="E2676" s="65"/>
      <c r="F2676" s="65" t="s">
        <v>2392</v>
      </c>
      <c r="G2676" s="67">
        <v>1</v>
      </c>
      <c r="H2676" s="67"/>
      <c r="I2676" s="70">
        <v>1.34</v>
      </c>
      <c r="J2676" s="70"/>
      <c r="K2676" s="70">
        <f t="shared" si="18"/>
        <v>1.34</v>
      </c>
    </row>
    <row r="2677" ht="21" customHeight="1" spans="1:11">
      <c r="A2677" s="65" t="s">
        <v>4711</v>
      </c>
      <c r="B2677" s="66" t="s">
        <v>4712</v>
      </c>
      <c r="C2677" s="66"/>
      <c r="D2677" s="65" t="s">
        <v>14</v>
      </c>
      <c r="E2677" s="65"/>
      <c r="F2677" s="65" t="s">
        <v>2392</v>
      </c>
      <c r="G2677" s="67">
        <v>1</v>
      </c>
      <c r="H2677" s="67"/>
      <c r="I2677" s="70">
        <v>0.82</v>
      </c>
      <c r="J2677" s="70"/>
      <c r="K2677" s="70">
        <f t="shared" si="18"/>
        <v>0.82</v>
      </c>
    </row>
    <row r="2678" ht="21" customHeight="1" spans="1:11">
      <c r="A2678" s="65" t="s">
        <v>4713</v>
      </c>
      <c r="B2678" s="66" t="s">
        <v>4714</v>
      </c>
      <c r="C2678" s="66"/>
      <c r="D2678" s="65" t="s">
        <v>14</v>
      </c>
      <c r="E2678" s="65"/>
      <c r="F2678" s="65" t="s">
        <v>2392</v>
      </c>
      <c r="G2678" s="67">
        <v>1</v>
      </c>
      <c r="H2678" s="67"/>
      <c r="I2678" s="70">
        <v>0.04</v>
      </c>
      <c r="J2678" s="70"/>
      <c r="K2678" s="70">
        <f t="shared" si="18"/>
        <v>0.04</v>
      </c>
    </row>
    <row r="2679" ht="21" customHeight="1" spans="1:11">
      <c r="A2679" s="65" t="s">
        <v>4715</v>
      </c>
      <c r="B2679" s="66" t="s">
        <v>4716</v>
      </c>
      <c r="C2679" s="66"/>
      <c r="D2679" s="65" t="s">
        <v>14</v>
      </c>
      <c r="E2679" s="65"/>
      <c r="F2679" s="65" t="s">
        <v>2392</v>
      </c>
      <c r="G2679" s="67">
        <v>1</v>
      </c>
      <c r="H2679" s="67"/>
      <c r="I2679" s="70">
        <v>0.8</v>
      </c>
      <c r="J2679" s="70"/>
      <c r="K2679" s="70">
        <f t="shared" si="18"/>
        <v>0.8</v>
      </c>
    </row>
    <row r="2680" ht="15" customHeight="1" spans="1:11">
      <c r="A2680" s="2"/>
      <c r="B2680" s="2"/>
      <c r="C2680" s="2"/>
      <c r="D2680" s="2"/>
      <c r="E2680" s="2"/>
      <c r="F2680" s="2"/>
      <c r="G2680" s="68" t="s">
        <v>2309</v>
      </c>
      <c r="H2680" s="68"/>
      <c r="I2680" s="68"/>
      <c r="J2680" s="68"/>
      <c r="K2680" s="71">
        <f>SUM(K2674:K2679)</f>
        <v>8.8</v>
      </c>
    </row>
    <row r="2681" ht="15" customHeight="1" spans="1:11">
      <c r="A2681" s="63" t="s">
        <v>2310</v>
      </c>
      <c r="B2681" s="63"/>
      <c r="C2681" s="63"/>
      <c r="D2681" s="64" t="s">
        <v>4</v>
      </c>
      <c r="E2681" s="64"/>
      <c r="F2681" s="64" t="s">
        <v>2297</v>
      </c>
      <c r="G2681" s="64" t="s">
        <v>2298</v>
      </c>
      <c r="H2681" s="64"/>
      <c r="I2681" s="64" t="s">
        <v>2299</v>
      </c>
      <c r="J2681" s="64"/>
      <c r="K2681" s="64" t="s">
        <v>2300</v>
      </c>
    </row>
    <row r="2682" ht="15" customHeight="1" spans="1:11">
      <c r="A2682" s="65" t="s">
        <v>5153</v>
      </c>
      <c r="B2682" s="66" t="s">
        <v>5154</v>
      </c>
      <c r="C2682" s="66"/>
      <c r="D2682" s="65" t="s">
        <v>14</v>
      </c>
      <c r="E2682" s="65"/>
      <c r="F2682" s="65" t="s">
        <v>2392</v>
      </c>
      <c r="G2682" s="67">
        <v>1</v>
      </c>
      <c r="H2682" s="67"/>
      <c r="I2682" s="70">
        <v>15.22</v>
      </c>
      <c r="J2682" s="70"/>
      <c r="K2682" s="70">
        <f>TRUNC(TRUNC(G2682,8)*I2682,2)</f>
        <v>15.22</v>
      </c>
    </row>
    <row r="2683" ht="15" customHeight="1" spans="1:11">
      <c r="A2683" s="2"/>
      <c r="B2683" s="2"/>
      <c r="C2683" s="2"/>
      <c r="D2683" s="2"/>
      <c r="E2683" s="2"/>
      <c r="F2683" s="2"/>
      <c r="G2683" s="68" t="s">
        <v>2313</v>
      </c>
      <c r="H2683" s="68"/>
      <c r="I2683" s="68"/>
      <c r="J2683" s="68"/>
      <c r="K2683" s="71">
        <f>SUM(K2682:K2682)</f>
        <v>15.22</v>
      </c>
    </row>
    <row r="2684" ht="15" customHeight="1" spans="1:11">
      <c r="A2684" s="63" t="s">
        <v>2314</v>
      </c>
      <c r="B2684" s="63"/>
      <c r="C2684" s="63"/>
      <c r="D2684" s="64" t="s">
        <v>4</v>
      </c>
      <c r="E2684" s="64"/>
      <c r="F2684" s="64" t="s">
        <v>2297</v>
      </c>
      <c r="G2684" s="64" t="s">
        <v>2298</v>
      </c>
      <c r="H2684" s="64"/>
      <c r="I2684" s="64" t="s">
        <v>2299</v>
      </c>
      <c r="J2684" s="64"/>
      <c r="K2684" s="64" t="s">
        <v>2300</v>
      </c>
    </row>
    <row r="2685" ht="21" customHeight="1" spans="1:11">
      <c r="A2685" s="65" t="s">
        <v>5431</v>
      </c>
      <c r="B2685" s="66" t="s">
        <v>5432</v>
      </c>
      <c r="C2685" s="66"/>
      <c r="D2685" s="65" t="s">
        <v>14</v>
      </c>
      <c r="E2685" s="65"/>
      <c r="F2685" s="65" t="s">
        <v>2392</v>
      </c>
      <c r="G2685" s="67">
        <v>1</v>
      </c>
      <c r="H2685" s="67"/>
      <c r="I2685" s="70">
        <v>0.08</v>
      </c>
      <c r="J2685" s="70"/>
      <c r="K2685" s="70">
        <f>TRUNC(TRUNC(G2685,8)*I2685,2)</f>
        <v>0.08</v>
      </c>
    </row>
    <row r="2686" ht="15" customHeight="1" spans="1:11">
      <c r="A2686" s="2"/>
      <c r="B2686" s="2"/>
      <c r="C2686" s="2"/>
      <c r="D2686" s="2"/>
      <c r="E2686" s="2"/>
      <c r="F2686" s="2"/>
      <c r="G2686" s="68" t="s">
        <v>2317</v>
      </c>
      <c r="H2686" s="68"/>
      <c r="I2686" s="68"/>
      <c r="J2686" s="68"/>
      <c r="K2686" s="71">
        <f>SUM(K2685:K2685)</f>
        <v>0.08</v>
      </c>
    </row>
    <row r="2687" ht="15" customHeight="1" spans="1:11">
      <c r="A2687" s="2"/>
      <c r="B2687" s="2"/>
      <c r="C2687" s="2"/>
      <c r="D2687" s="2"/>
      <c r="E2687" s="2"/>
      <c r="F2687" s="2"/>
      <c r="G2687" s="69" t="s">
        <v>2318</v>
      </c>
      <c r="H2687" s="69"/>
      <c r="I2687" s="69"/>
      <c r="J2687" s="69"/>
      <c r="K2687" s="72">
        <f>SUM(K2680,K2683,K2686)</f>
        <v>24.1</v>
      </c>
    </row>
    <row r="2688" ht="9.95" customHeight="1" spans="1:11">
      <c r="A2688" s="2"/>
      <c r="B2688" s="2"/>
      <c r="C2688" s="2"/>
      <c r="D2688" s="2"/>
      <c r="E2688" s="2"/>
      <c r="F2688" s="2"/>
      <c r="G2688" s="61"/>
      <c r="H2688" s="61"/>
      <c r="I2688" s="61"/>
      <c r="J2688" s="61"/>
      <c r="K2688" s="61"/>
    </row>
    <row r="2689" ht="20.1" customHeight="1" spans="1:11">
      <c r="A2689" s="62" t="s">
        <v>3997</v>
      </c>
      <c r="B2689" s="62"/>
      <c r="C2689" s="62"/>
      <c r="D2689" s="62"/>
      <c r="E2689" s="62"/>
      <c r="F2689" s="62"/>
      <c r="G2689" s="62"/>
      <c r="H2689" s="62"/>
      <c r="I2689" s="62"/>
      <c r="J2689" s="62"/>
      <c r="K2689" s="62"/>
    </row>
    <row r="2690" ht="15" customHeight="1" spans="1:11">
      <c r="A2690" s="63" t="s">
        <v>2413</v>
      </c>
      <c r="B2690" s="63"/>
      <c r="C2690" s="63"/>
      <c r="D2690" s="64" t="s">
        <v>4</v>
      </c>
      <c r="E2690" s="64"/>
      <c r="F2690" s="64" t="s">
        <v>2297</v>
      </c>
      <c r="G2690" s="64" t="s">
        <v>2298</v>
      </c>
      <c r="H2690" s="64"/>
      <c r="I2690" s="64" t="s">
        <v>2299</v>
      </c>
      <c r="J2690" s="64"/>
      <c r="K2690" s="64" t="s">
        <v>2300</v>
      </c>
    </row>
    <row r="2691" ht="15" customHeight="1" spans="1:11">
      <c r="A2691" s="65" t="s">
        <v>3797</v>
      </c>
      <c r="B2691" s="66" t="s">
        <v>3798</v>
      </c>
      <c r="C2691" s="66"/>
      <c r="D2691" s="65" t="s">
        <v>14</v>
      </c>
      <c r="E2691" s="65"/>
      <c r="F2691" s="65" t="s">
        <v>35</v>
      </c>
      <c r="G2691" s="67">
        <v>0.0099</v>
      </c>
      <c r="H2691" s="67"/>
      <c r="I2691" s="70">
        <v>63.17</v>
      </c>
      <c r="J2691" s="70"/>
      <c r="K2691" s="70">
        <f>TRUNC(TRUNC(G2691,8)*I2691,2)</f>
        <v>0.62</v>
      </c>
    </row>
    <row r="2692" ht="21" customHeight="1" spans="1:11">
      <c r="A2692" s="65" t="s">
        <v>3998</v>
      </c>
      <c r="B2692" s="66" t="s">
        <v>3999</v>
      </c>
      <c r="C2692" s="66"/>
      <c r="D2692" s="65" t="s">
        <v>14</v>
      </c>
      <c r="E2692" s="65"/>
      <c r="F2692" s="65" t="s">
        <v>35</v>
      </c>
      <c r="G2692" s="67">
        <v>1</v>
      </c>
      <c r="H2692" s="67"/>
      <c r="I2692" s="70">
        <v>1.8</v>
      </c>
      <c r="J2692" s="70"/>
      <c r="K2692" s="70">
        <f>TRUNC(TRUNC(G2692,8)*I2692,2)</f>
        <v>1.8</v>
      </c>
    </row>
    <row r="2693" ht="15" customHeight="1" spans="1:11">
      <c r="A2693" s="65" t="s">
        <v>3778</v>
      </c>
      <c r="B2693" s="66" t="s">
        <v>3779</v>
      </c>
      <c r="C2693" s="66"/>
      <c r="D2693" s="65" t="s">
        <v>14</v>
      </c>
      <c r="E2693" s="65"/>
      <c r="F2693" s="65" t="s">
        <v>35</v>
      </c>
      <c r="G2693" s="67">
        <v>0.0071</v>
      </c>
      <c r="H2693" s="67"/>
      <c r="I2693" s="70">
        <v>2.33</v>
      </c>
      <c r="J2693" s="70"/>
      <c r="K2693" s="70">
        <f>TRUNC(TRUNC(G2693,8)*I2693,2)</f>
        <v>0.01</v>
      </c>
    </row>
    <row r="2694" ht="21" customHeight="1" spans="1:11">
      <c r="A2694" s="65" t="s">
        <v>3799</v>
      </c>
      <c r="B2694" s="66" t="s">
        <v>3800</v>
      </c>
      <c r="C2694" s="66"/>
      <c r="D2694" s="65" t="s">
        <v>14</v>
      </c>
      <c r="E2694" s="65"/>
      <c r="F2694" s="65" t="s">
        <v>35</v>
      </c>
      <c r="G2694" s="67">
        <v>0.015</v>
      </c>
      <c r="H2694" s="67"/>
      <c r="I2694" s="70">
        <v>71.57</v>
      </c>
      <c r="J2694" s="70"/>
      <c r="K2694" s="70">
        <f>TRUNC(TRUNC(G2694,8)*I2694,2)</f>
        <v>1.07</v>
      </c>
    </row>
    <row r="2695" ht="15" customHeight="1" spans="1:11">
      <c r="A2695" s="2"/>
      <c r="B2695" s="2"/>
      <c r="C2695" s="2"/>
      <c r="D2695" s="2"/>
      <c r="E2695" s="2"/>
      <c r="F2695" s="2"/>
      <c r="G2695" s="68" t="s">
        <v>2424</v>
      </c>
      <c r="H2695" s="68"/>
      <c r="I2695" s="68"/>
      <c r="J2695" s="68"/>
      <c r="K2695" s="71">
        <f>SUM(K2691:K2694)</f>
        <v>3.5</v>
      </c>
    </row>
    <row r="2696" ht="15" customHeight="1" spans="1:11">
      <c r="A2696" s="63" t="s">
        <v>2389</v>
      </c>
      <c r="B2696" s="63"/>
      <c r="C2696" s="63"/>
      <c r="D2696" s="64" t="s">
        <v>4</v>
      </c>
      <c r="E2696" s="64"/>
      <c r="F2696" s="64" t="s">
        <v>2297</v>
      </c>
      <c r="G2696" s="64" t="s">
        <v>2298</v>
      </c>
      <c r="H2696" s="64"/>
      <c r="I2696" s="64" t="s">
        <v>2299</v>
      </c>
      <c r="J2696" s="64"/>
      <c r="K2696" s="64" t="s">
        <v>2300</v>
      </c>
    </row>
    <row r="2697" ht="21" customHeight="1" spans="1:11">
      <c r="A2697" s="65" t="s">
        <v>2673</v>
      </c>
      <c r="B2697" s="66" t="s">
        <v>2674</v>
      </c>
      <c r="C2697" s="66"/>
      <c r="D2697" s="65" t="s">
        <v>14</v>
      </c>
      <c r="E2697" s="65"/>
      <c r="F2697" s="65" t="s">
        <v>2392</v>
      </c>
      <c r="G2697" s="67">
        <v>0.127</v>
      </c>
      <c r="H2697" s="67"/>
      <c r="I2697" s="70">
        <v>23.37</v>
      </c>
      <c r="J2697" s="70"/>
      <c r="K2697" s="70">
        <f>TRUNC(TRUNC(G2697,8)*I2697,2)</f>
        <v>2.96</v>
      </c>
    </row>
    <row r="2698" ht="21" customHeight="1" spans="1:11">
      <c r="A2698" s="65" t="s">
        <v>2675</v>
      </c>
      <c r="B2698" s="66" t="s">
        <v>2676</v>
      </c>
      <c r="C2698" s="66"/>
      <c r="D2698" s="65" t="s">
        <v>14</v>
      </c>
      <c r="E2698" s="65"/>
      <c r="F2698" s="65" t="s">
        <v>2392</v>
      </c>
      <c r="G2698" s="67">
        <v>0.127</v>
      </c>
      <c r="H2698" s="67"/>
      <c r="I2698" s="70">
        <v>31.5</v>
      </c>
      <c r="J2698" s="70"/>
      <c r="K2698" s="70">
        <f>TRUNC(TRUNC(G2698,8)*I2698,2)</f>
        <v>4</v>
      </c>
    </row>
    <row r="2699" ht="18" customHeight="1" spans="1:11">
      <c r="A2699" s="2"/>
      <c r="B2699" s="2"/>
      <c r="C2699" s="2"/>
      <c r="D2699" s="2"/>
      <c r="E2699" s="2"/>
      <c r="F2699" s="2"/>
      <c r="G2699" s="68" t="s">
        <v>2393</v>
      </c>
      <c r="H2699" s="68"/>
      <c r="I2699" s="68"/>
      <c r="J2699" s="68"/>
      <c r="K2699" s="71">
        <f>SUM(K2697:K2698)</f>
        <v>6.96</v>
      </c>
    </row>
    <row r="2700" ht="15" customHeight="1" spans="1:11">
      <c r="A2700" s="2"/>
      <c r="B2700" s="2"/>
      <c r="C2700" s="2"/>
      <c r="D2700" s="2"/>
      <c r="E2700" s="2"/>
      <c r="F2700" s="2"/>
      <c r="G2700" s="69" t="s">
        <v>2318</v>
      </c>
      <c r="H2700" s="69"/>
      <c r="I2700" s="69"/>
      <c r="J2700" s="69"/>
      <c r="K2700" s="72">
        <f>SUM(K2695,K2699)</f>
        <v>10.46</v>
      </c>
    </row>
    <row r="2701" ht="9.95" customHeight="1" spans="1:11">
      <c r="A2701" s="2"/>
      <c r="B2701" s="2"/>
      <c r="C2701" s="2"/>
      <c r="D2701" s="2"/>
      <c r="E2701" s="2"/>
      <c r="F2701" s="2"/>
      <c r="G2701" s="61"/>
      <c r="H2701" s="61"/>
      <c r="I2701" s="61"/>
      <c r="J2701" s="61"/>
      <c r="K2701" s="61"/>
    </row>
    <row r="2702" ht="20.1" customHeight="1" spans="1:11">
      <c r="A2702" s="62" t="s">
        <v>4015</v>
      </c>
      <c r="B2702" s="62"/>
      <c r="C2702" s="62"/>
      <c r="D2702" s="62"/>
      <c r="E2702" s="62"/>
      <c r="F2702" s="62"/>
      <c r="G2702" s="62"/>
      <c r="H2702" s="62"/>
      <c r="I2702" s="62"/>
      <c r="J2702" s="62"/>
      <c r="K2702" s="62"/>
    </row>
    <row r="2703" ht="15" customHeight="1" spans="1:11">
      <c r="A2703" s="63" t="s">
        <v>2413</v>
      </c>
      <c r="B2703" s="63"/>
      <c r="C2703" s="63"/>
      <c r="D2703" s="64" t="s">
        <v>4</v>
      </c>
      <c r="E2703" s="64"/>
      <c r="F2703" s="64" t="s">
        <v>2297</v>
      </c>
      <c r="G2703" s="64" t="s">
        <v>2298</v>
      </c>
      <c r="H2703" s="64"/>
      <c r="I2703" s="64" t="s">
        <v>2299</v>
      </c>
      <c r="J2703" s="64"/>
      <c r="K2703" s="64" t="s">
        <v>2300</v>
      </c>
    </row>
    <row r="2704" ht="15" customHeight="1" spans="1:11">
      <c r="A2704" s="65" t="s">
        <v>3797</v>
      </c>
      <c r="B2704" s="66" t="s">
        <v>3798</v>
      </c>
      <c r="C2704" s="66"/>
      <c r="D2704" s="65" t="s">
        <v>14</v>
      </c>
      <c r="E2704" s="65"/>
      <c r="F2704" s="65" t="s">
        <v>35</v>
      </c>
      <c r="G2704" s="67">
        <v>0.0099</v>
      </c>
      <c r="H2704" s="67"/>
      <c r="I2704" s="70">
        <v>63.17</v>
      </c>
      <c r="J2704" s="70"/>
      <c r="K2704" s="70">
        <f>TRUNC(TRUNC(G2704,8)*I2704,2)</f>
        <v>0.62</v>
      </c>
    </row>
    <row r="2705" ht="21" customHeight="1" spans="1:11">
      <c r="A2705" s="65" t="s">
        <v>4016</v>
      </c>
      <c r="B2705" s="66" t="s">
        <v>4017</v>
      </c>
      <c r="C2705" s="66"/>
      <c r="D2705" s="65" t="s">
        <v>14</v>
      </c>
      <c r="E2705" s="65"/>
      <c r="F2705" s="65" t="s">
        <v>35</v>
      </c>
      <c r="G2705" s="67">
        <v>1</v>
      </c>
      <c r="H2705" s="67"/>
      <c r="I2705" s="70">
        <v>1.63</v>
      </c>
      <c r="J2705" s="70"/>
      <c r="K2705" s="70">
        <f>TRUNC(TRUNC(G2705,8)*I2705,2)</f>
        <v>1.63</v>
      </c>
    </row>
    <row r="2706" ht="15" customHeight="1" spans="1:11">
      <c r="A2706" s="65" t="s">
        <v>3778</v>
      </c>
      <c r="B2706" s="66" t="s">
        <v>3779</v>
      </c>
      <c r="C2706" s="66"/>
      <c r="D2706" s="65" t="s">
        <v>14</v>
      </c>
      <c r="E2706" s="65"/>
      <c r="F2706" s="65" t="s">
        <v>35</v>
      </c>
      <c r="G2706" s="67">
        <v>0.0071</v>
      </c>
      <c r="H2706" s="67"/>
      <c r="I2706" s="70">
        <v>2.33</v>
      </c>
      <c r="J2706" s="70"/>
      <c r="K2706" s="70">
        <f>TRUNC(TRUNC(G2706,8)*I2706,2)</f>
        <v>0.01</v>
      </c>
    </row>
    <row r="2707" ht="21" customHeight="1" spans="1:11">
      <c r="A2707" s="65" t="s">
        <v>3799</v>
      </c>
      <c r="B2707" s="66" t="s">
        <v>3800</v>
      </c>
      <c r="C2707" s="66"/>
      <c r="D2707" s="65" t="s">
        <v>14</v>
      </c>
      <c r="E2707" s="65"/>
      <c r="F2707" s="65" t="s">
        <v>35</v>
      </c>
      <c r="G2707" s="67">
        <v>0.015</v>
      </c>
      <c r="H2707" s="67"/>
      <c r="I2707" s="70">
        <v>71.57</v>
      </c>
      <c r="J2707" s="70"/>
      <c r="K2707" s="70">
        <f>TRUNC(TRUNC(G2707,8)*I2707,2)</f>
        <v>1.07</v>
      </c>
    </row>
    <row r="2708" ht="15" customHeight="1" spans="1:11">
      <c r="A2708" s="2"/>
      <c r="B2708" s="2"/>
      <c r="C2708" s="2"/>
      <c r="D2708" s="2"/>
      <c r="E2708" s="2"/>
      <c r="F2708" s="2"/>
      <c r="G2708" s="68" t="s">
        <v>2424</v>
      </c>
      <c r="H2708" s="68"/>
      <c r="I2708" s="68"/>
      <c r="J2708" s="68"/>
      <c r="K2708" s="71">
        <f>SUM(K2704:K2707)</f>
        <v>3.33</v>
      </c>
    </row>
    <row r="2709" ht="15" customHeight="1" spans="1:11">
      <c r="A2709" s="63" t="s">
        <v>2389</v>
      </c>
      <c r="B2709" s="63"/>
      <c r="C2709" s="63"/>
      <c r="D2709" s="64" t="s">
        <v>4</v>
      </c>
      <c r="E2709" s="64"/>
      <c r="F2709" s="64" t="s">
        <v>2297</v>
      </c>
      <c r="G2709" s="64" t="s">
        <v>2298</v>
      </c>
      <c r="H2709" s="64"/>
      <c r="I2709" s="64" t="s">
        <v>2299</v>
      </c>
      <c r="J2709" s="64"/>
      <c r="K2709" s="64" t="s">
        <v>2300</v>
      </c>
    </row>
    <row r="2710" ht="21" customHeight="1" spans="1:11">
      <c r="A2710" s="65" t="s">
        <v>2673</v>
      </c>
      <c r="B2710" s="66" t="s">
        <v>2674</v>
      </c>
      <c r="C2710" s="66"/>
      <c r="D2710" s="65" t="s">
        <v>14</v>
      </c>
      <c r="E2710" s="65"/>
      <c r="F2710" s="65" t="s">
        <v>2392</v>
      </c>
      <c r="G2710" s="67">
        <v>0.127</v>
      </c>
      <c r="H2710" s="67"/>
      <c r="I2710" s="70">
        <v>23.37</v>
      </c>
      <c r="J2710" s="70"/>
      <c r="K2710" s="70">
        <f>TRUNC(TRUNC(G2710,8)*I2710,2)</f>
        <v>2.96</v>
      </c>
    </row>
    <row r="2711" ht="21" customHeight="1" spans="1:11">
      <c r="A2711" s="65" t="s">
        <v>2675</v>
      </c>
      <c r="B2711" s="66" t="s">
        <v>2676</v>
      </c>
      <c r="C2711" s="66"/>
      <c r="D2711" s="65" t="s">
        <v>14</v>
      </c>
      <c r="E2711" s="65"/>
      <c r="F2711" s="65" t="s">
        <v>2392</v>
      </c>
      <c r="G2711" s="67">
        <v>0.127</v>
      </c>
      <c r="H2711" s="67"/>
      <c r="I2711" s="70">
        <v>31.5</v>
      </c>
      <c r="J2711" s="70"/>
      <c r="K2711" s="70">
        <f>TRUNC(TRUNC(G2711,8)*I2711,2)</f>
        <v>4</v>
      </c>
    </row>
    <row r="2712" ht="18" customHeight="1" spans="1:11">
      <c r="A2712" s="2"/>
      <c r="B2712" s="2"/>
      <c r="C2712" s="2"/>
      <c r="D2712" s="2"/>
      <c r="E2712" s="2"/>
      <c r="F2712" s="2"/>
      <c r="G2712" s="68" t="s">
        <v>2393</v>
      </c>
      <c r="H2712" s="68"/>
      <c r="I2712" s="68"/>
      <c r="J2712" s="68"/>
      <c r="K2712" s="71">
        <f>SUM(K2710:K2711)</f>
        <v>6.96</v>
      </c>
    </row>
    <row r="2713" ht="15" customHeight="1" spans="1:11">
      <c r="A2713" s="2"/>
      <c r="B2713" s="2"/>
      <c r="C2713" s="2"/>
      <c r="D2713" s="2"/>
      <c r="E2713" s="2"/>
      <c r="F2713" s="2"/>
      <c r="G2713" s="69" t="s">
        <v>2318</v>
      </c>
      <c r="H2713" s="69"/>
      <c r="I2713" s="69"/>
      <c r="J2713" s="69"/>
      <c r="K2713" s="72">
        <f>SUM(K2708,K2712)</f>
        <v>10.29</v>
      </c>
    </row>
    <row r="2714" ht="9.95" customHeight="1" spans="1:11">
      <c r="A2714" s="2"/>
      <c r="B2714" s="2"/>
      <c r="C2714" s="2"/>
      <c r="D2714" s="2"/>
      <c r="E2714" s="2"/>
      <c r="F2714" s="2"/>
      <c r="G2714" s="61"/>
      <c r="H2714" s="61"/>
      <c r="I2714" s="61"/>
      <c r="J2714" s="61"/>
      <c r="K2714" s="61"/>
    </row>
    <row r="2715" ht="20.1" customHeight="1" spans="1:11">
      <c r="A2715" s="62" t="s">
        <v>4021</v>
      </c>
      <c r="B2715" s="62"/>
      <c r="C2715" s="62"/>
      <c r="D2715" s="62"/>
      <c r="E2715" s="62"/>
      <c r="F2715" s="62"/>
      <c r="G2715" s="62"/>
      <c r="H2715" s="62"/>
      <c r="I2715" s="62"/>
      <c r="J2715" s="62"/>
      <c r="K2715" s="62"/>
    </row>
    <row r="2716" ht="15" customHeight="1" spans="1:11">
      <c r="A2716" s="63" t="s">
        <v>2413</v>
      </c>
      <c r="B2716" s="63"/>
      <c r="C2716" s="63"/>
      <c r="D2716" s="64" t="s">
        <v>4</v>
      </c>
      <c r="E2716" s="64"/>
      <c r="F2716" s="64" t="s">
        <v>2297</v>
      </c>
      <c r="G2716" s="64" t="s">
        <v>2298</v>
      </c>
      <c r="H2716" s="64"/>
      <c r="I2716" s="64" t="s">
        <v>2299</v>
      </c>
      <c r="J2716" s="64"/>
      <c r="K2716" s="64" t="s">
        <v>2300</v>
      </c>
    </row>
    <row r="2717" ht="21" customHeight="1" spans="1:11">
      <c r="A2717" s="65" t="s">
        <v>4001</v>
      </c>
      <c r="B2717" s="66" t="s">
        <v>4002</v>
      </c>
      <c r="C2717" s="66"/>
      <c r="D2717" s="65" t="s">
        <v>14</v>
      </c>
      <c r="E2717" s="65"/>
      <c r="F2717" s="65" t="s">
        <v>35</v>
      </c>
      <c r="G2717" s="67">
        <v>2</v>
      </c>
      <c r="H2717" s="67"/>
      <c r="I2717" s="70">
        <v>1.9</v>
      </c>
      <c r="J2717" s="70"/>
      <c r="K2717" s="70">
        <f>TRUNC(TRUNC(G2717,8)*I2717,2)</f>
        <v>3.8</v>
      </c>
    </row>
    <row r="2718" ht="21" customHeight="1" spans="1:11">
      <c r="A2718" s="65" t="s">
        <v>4019</v>
      </c>
      <c r="B2718" s="66" t="s">
        <v>4020</v>
      </c>
      <c r="C2718" s="66"/>
      <c r="D2718" s="65" t="s">
        <v>14</v>
      </c>
      <c r="E2718" s="65"/>
      <c r="F2718" s="65" t="s">
        <v>35</v>
      </c>
      <c r="G2718" s="67">
        <v>1</v>
      </c>
      <c r="H2718" s="67"/>
      <c r="I2718" s="70">
        <v>2.36</v>
      </c>
      <c r="J2718" s="70"/>
      <c r="K2718" s="70">
        <f>TRUNC(TRUNC(G2718,8)*I2718,2)</f>
        <v>2.36</v>
      </c>
    </row>
    <row r="2719" ht="29.1" customHeight="1" spans="1:11">
      <c r="A2719" s="65" t="s">
        <v>3977</v>
      </c>
      <c r="B2719" s="66" t="s">
        <v>3978</v>
      </c>
      <c r="C2719" s="66"/>
      <c r="D2719" s="65" t="s">
        <v>14</v>
      </c>
      <c r="E2719" s="65"/>
      <c r="F2719" s="65" t="s">
        <v>35</v>
      </c>
      <c r="G2719" s="67">
        <v>0.05</v>
      </c>
      <c r="H2719" s="67"/>
      <c r="I2719" s="70">
        <v>26.07</v>
      </c>
      <c r="J2719" s="70"/>
      <c r="K2719" s="70">
        <f>TRUNC(TRUNC(G2719,8)*I2719,2)</f>
        <v>1.3</v>
      </c>
    </row>
    <row r="2720" ht="15" customHeight="1" spans="1:11">
      <c r="A2720" s="2"/>
      <c r="B2720" s="2"/>
      <c r="C2720" s="2"/>
      <c r="D2720" s="2"/>
      <c r="E2720" s="2"/>
      <c r="F2720" s="2"/>
      <c r="G2720" s="68" t="s">
        <v>2424</v>
      </c>
      <c r="H2720" s="68"/>
      <c r="I2720" s="68"/>
      <c r="J2720" s="68"/>
      <c r="K2720" s="71">
        <f>SUM(K2717:K2719)</f>
        <v>7.46</v>
      </c>
    </row>
    <row r="2721" ht="15" customHeight="1" spans="1:11">
      <c r="A2721" s="63" t="s">
        <v>2389</v>
      </c>
      <c r="B2721" s="63"/>
      <c r="C2721" s="63"/>
      <c r="D2721" s="64" t="s">
        <v>4</v>
      </c>
      <c r="E2721" s="64"/>
      <c r="F2721" s="64" t="s">
        <v>2297</v>
      </c>
      <c r="G2721" s="64" t="s">
        <v>2298</v>
      </c>
      <c r="H2721" s="64"/>
      <c r="I2721" s="64" t="s">
        <v>2299</v>
      </c>
      <c r="J2721" s="64"/>
      <c r="K2721" s="64" t="s">
        <v>2300</v>
      </c>
    </row>
    <row r="2722" ht="21" customHeight="1" spans="1:11">
      <c r="A2722" s="65" t="s">
        <v>2673</v>
      </c>
      <c r="B2722" s="66" t="s">
        <v>2674</v>
      </c>
      <c r="C2722" s="66"/>
      <c r="D2722" s="65" t="s">
        <v>14</v>
      </c>
      <c r="E2722" s="65"/>
      <c r="F2722" s="65" t="s">
        <v>2392</v>
      </c>
      <c r="G2722" s="67">
        <v>0.1379</v>
      </c>
      <c r="H2722" s="67"/>
      <c r="I2722" s="70">
        <v>23.37</v>
      </c>
      <c r="J2722" s="70"/>
      <c r="K2722" s="70">
        <f>TRUNC(TRUNC(G2722,8)*I2722,2)</f>
        <v>3.22</v>
      </c>
    </row>
    <row r="2723" ht="21" customHeight="1" spans="1:11">
      <c r="A2723" s="65" t="s">
        <v>2675</v>
      </c>
      <c r="B2723" s="66" t="s">
        <v>2676</v>
      </c>
      <c r="C2723" s="66"/>
      <c r="D2723" s="65" t="s">
        <v>14</v>
      </c>
      <c r="E2723" s="65"/>
      <c r="F2723" s="65" t="s">
        <v>2392</v>
      </c>
      <c r="G2723" s="67">
        <v>0.1379</v>
      </c>
      <c r="H2723" s="67"/>
      <c r="I2723" s="70">
        <v>31.5</v>
      </c>
      <c r="J2723" s="70"/>
      <c r="K2723" s="70">
        <f>TRUNC(TRUNC(G2723,8)*I2723,2)</f>
        <v>4.34</v>
      </c>
    </row>
    <row r="2724" ht="18" customHeight="1" spans="1:11">
      <c r="A2724" s="2"/>
      <c r="B2724" s="2"/>
      <c r="C2724" s="2"/>
      <c r="D2724" s="2"/>
      <c r="E2724" s="2"/>
      <c r="F2724" s="2"/>
      <c r="G2724" s="68" t="s">
        <v>2393</v>
      </c>
      <c r="H2724" s="68"/>
      <c r="I2724" s="68"/>
      <c r="J2724" s="68"/>
      <c r="K2724" s="71">
        <f>SUM(K2722:K2723)</f>
        <v>7.56</v>
      </c>
    </row>
    <row r="2725" ht="15" customHeight="1" spans="1:11">
      <c r="A2725" s="2"/>
      <c r="B2725" s="2"/>
      <c r="C2725" s="2"/>
      <c r="D2725" s="2"/>
      <c r="E2725" s="2"/>
      <c r="F2725" s="2"/>
      <c r="G2725" s="69" t="s">
        <v>2318</v>
      </c>
      <c r="H2725" s="69"/>
      <c r="I2725" s="69"/>
      <c r="J2725" s="69"/>
      <c r="K2725" s="72">
        <f>SUM(K2720,K2724)</f>
        <v>15.02</v>
      </c>
    </row>
    <row r="2726" ht="9.95" customHeight="1" spans="1:11">
      <c r="A2726" s="2"/>
      <c r="B2726" s="2"/>
      <c r="C2726" s="2"/>
      <c r="D2726" s="2"/>
      <c r="E2726" s="2"/>
      <c r="F2726" s="2"/>
      <c r="G2726" s="61"/>
      <c r="H2726" s="61"/>
      <c r="I2726" s="61"/>
      <c r="J2726" s="61"/>
      <c r="K2726" s="61"/>
    </row>
    <row r="2727" ht="20.1" customHeight="1" spans="1:11">
      <c r="A2727" s="62" t="s">
        <v>5433</v>
      </c>
      <c r="B2727" s="62"/>
      <c r="C2727" s="62"/>
      <c r="D2727" s="62"/>
      <c r="E2727" s="62"/>
      <c r="F2727" s="62"/>
      <c r="G2727" s="62"/>
      <c r="H2727" s="62"/>
      <c r="I2727" s="62"/>
      <c r="J2727" s="62"/>
      <c r="K2727" s="62"/>
    </row>
    <row r="2728" ht="15" customHeight="1" spans="1:11">
      <c r="A2728" s="63" t="s">
        <v>2381</v>
      </c>
      <c r="B2728" s="63"/>
      <c r="C2728" s="63"/>
      <c r="D2728" s="64" t="s">
        <v>4</v>
      </c>
      <c r="E2728" s="64"/>
      <c r="F2728" s="64" t="s">
        <v>2297</v>
      </c>
      <c r="G2728" s="64" t="s">
        <v>2298</v>
      </c>
      <c r="H2728" s="64"/>
      <c r="I2728" s="64" t="s">
        <v>2299</v>
      </c>
      <c r="J2728" s="64"/>
      <c r="K2728" s="64" t="s">
        <v>2300</v>
      </c>
    </row>
    <row r="2729" ht="29.1" customHeight="1" spans="1:11">
      <c r="A2729" s="65" t="s">
        <v>5434</v>
      </c>
      <c r="B2729" s="66" t="s">
        <v>5435</v>
      </c>
      <c r="C2729" s="66"/>
      <c r="D2729" s="65" t="s">
        <v>14</v>
      </c>
      <c r="E2729" s="65"/>
      <c r="F2729" s="65" t="s">
        <v>2384</v>
      </c>
      <c r="G2729" s="67">
        <v>0.03</v>
      </c>
      <c r="H2729" s="67"/>
      <c r="I2729" s="70">
        <v>0.71</v>
      </c>
      <c r="J2729" s="70"/>
      <c r="K2729" s="70">
        <f>TRUNC(TRUNC(G2729,8)*I2729,2)</f>
        <v>0.02</v>
      </c>
    </row>
    <row r="2730" ht="29.1" customHeight="1" spans="1:11">
      <c r="A2730" s="65" t="s">
        <v>2820</v>
      </c>
      <c r="B2730" s="66" t="s">
        <v>2821</v>
      </c>
      <c r="C2730" s="66"/>
      <c r="D2730" s="65" t="s">
        <v>14</v>
      </c>
      <c r="E2730" s="65"/>
      <c r="F2730" s="65" t="s">
        <v>2387</v>
      </c>
      <c r="G2730" s="67">
        <v>0.032</v>
      </c>
      <c r="H2730" s="67"/>
      <c r="I2730" s="70">
        <v>10.35</v>
      </c>
      <c r="J2730" s="70"/>
      <c r="K2730" s="70">
        <f>TRUNC(TRUNC(G2730,8)*I2730,2)</f>
        <v>0.33</v>
      </c>
    </row>
    <row r="2731" ht="18" customHeight="1" spans="1:11">
      <c r="A2731" s="2"/>
      <c r="B2731" s="2"/>
      <c r="C2731" s="2"/>
      <c r="D2731" s="2"/>
      <c r="E2731" s="2"/>
      <c r="F2731" s="2"/>
      <c r="G2731" s="68" t="s">
        <v>2388</v>
      </c>
      <c r="H2731" s="68"/>
      <c r="I2731" s="68"/>
      <c r="J2731" s="68"/>
      <c r="K2731" s="71">
        <f>SUM(K2729:K2730)</f>
        <v>0.35</v>
      </c>
    </row>
    <row r="2732" ht="15" customHeight="1" spans="1:11">
      <c r="A2732" s="63" t="s">
        <v>2413</v>
      </c>
      <c r="B2732" s="63"/>
      <c r="C2732" s="63"/>
      <c r="D2732" s="64" t="s">
        <v>4</v>
      </c>
      <c r="E2732" s="64"/>
      <c r="F2732" s="64" t="s">
        <v>2297</v>
      </c>
      <c r="G2732" s="64" t="s">
        <v>2298</v>
      </c>
      <c r="H2732" s="64"/>
      <c r="I2732" s="64" t="s">
        <v>2299</v>
      </c>
      <c r="J2732" s="64"/>
      <c r="K2732" s="64" t="s">
        <v>2300</v>
      </c>
    </row>
    <row r="2733" ht="21" customHeight="1" spans="1:11">
      <c r="A2733" s="65" t="s">
        <v>4697</v>
      </c>
      <c r="B2733" s="66" t="s">
        <v>4698</v>
      </c>
      <c r="C2733" s="66"/>
      <c r="D2733" s="65" t="s">
        <v>14</v>
      </c>
      <c r="E2733" s="65"/>
      <c r="F2733" s="65" t="s">
        <v>51</v>
      </c>
      <c r="G2733" s="67">
        <v>1.19</v>
      </c>
      <c r="H2733" s="67"/>
      <c r="I2733" s="70">
        <v>112.03</v>
      </c>
      <c r="J2733" s="70"/>
      <c r="K2733" s="70">
        <f>TRUNC(TRUNC(G2733,8)*I2733,2)</f>
        <v>133.31</v>
      </c>
    </row>
    <row r="2734" ht="15" customHeight="1" spans="1:11">
      <c r="A2734" s="2"/>
      <c r="B2734" s="2"/>
      <c r="C2734" s="2"/>
      <c r="D2734" s="2"/>
      <c r="E2734" s="2"/>
      <c r="F2734" s="2"/>
      <c r="G2734" s="68" t="s">
        <v>2424</v>
      </c>
      <c r="H2734" s="68"/>
      <c r="I2734" s="68"/>
      <c r="J2734" s="68"/>
      <c r="K2734" s="71">
        <f>SUM(K2733:K2733)</f>
        <v>133.31</v>
      </c>
    </row>
    <row r="2735" ht="15" customHeight="1" spans="1:11">
      <c r="A2735" s="63" t="s">
        <v>2389</v>
      </c>
      <c r="B2735" s="63"/>
      <c r="C2735" s="63"/>
      <c r="D2735" s="64" t="s">
        <v>4</v>
      </c>
      <c r="E2735" s="64"/>
      <c r="F2735" s="64" t="s">
        <v>2297</v>
      </c>
      <c r="G2735" s="64" t="s">
        <v>2298</v>
      </c>
      <c r="H2735" s="64"/>
      <c r="I2735" s="64" t="s">
        <v>2299</v>
      </c>
      <c r="J2735" s="64"/>
      <c r="K2735" s="64" t="s">
        <v>2300</v>
      </c>
    </row>
    <row r="2736" ht="15" customHeight="1" spans="1:11">
      <c r="A2736" s="65" t="s">
        <v>2630</v>
      </c>
      <c r="B2736" s="66" t="s">
        <v>2631</v>
      </c>
      <c r="C2736" s="66"/>
      <c r="D2736" s="65" t="s">
        <v>14</v>
      </c>
      <c r="E2736" s="65"/>
      <c r="F2736" s="65" t="s">
        <v>2392</v>
      </c>
      <c r="G2736" s="67">
        <v>1.579</v>
      </c>
      <c r="H2736" s="67"/>
      <c r="I2736" s="70">
        <v>32.27</v>
      </c>
      <c r="J2736" s="70"/>
      <c r="K2736" s="70">
        <f>TRUNC(TRUNC(G2736,8)*I2736,2)</f>
        <v>50.95</v>
      </c>
    </row>
    <row r="2737" ht="15" customHeight="1" spans="1:11">
      <c r="A2737" s="65" t="s">
        <v>2395</v>
      </c>
      <c r="B2737" s="66" t="s">
        <v>2396</v>
      </c>
      <c r="C2737" s="66"/>
      <c r="D2737" s="65" t="s">
        <v>14</v>
      </c>
      <c r="E2737" s="65"/>
      <c r="F2737" s="65" t="s">
        <v>2392</v>
      </c>
      <c r="G2737" s="67">
        <v>0.634</v>
      </c>
      <c r="H2737" s="67"/>
      <c r="I2737" s="70">
        <v>23.23</v>
      </c>
      <c r="J2737" s="70"/>
      <c r="K2737" s="70">
        <f>TRUNC(TRUNC(G2737,8)*I2737,2)</f>
        <v>14.72</v>
      </c>
    </row>
    <row r="2738" ht="18" customHeight="1" spans="1:11">
      <c r="A2738" s="2"/>
      <c r="B2738" s="2"/>
      <c r="C2738" s="2"/>
      <c r="D2738" s="2"/>
      <c r="E2738" s="2"/>
      <c r="F2738" s="2"/>
      <c r="G2738" s="68" t="s">
        <v>2393</v>
      </c>
      <c r="H2738" s="68"/>
      <c r="I2738" s="68"/>
      <c r="J2738" s="68"/>
      <c r="K2738" s="71">
        <f>SUM(K2736:K2737)</f>
        <v>65.67</v>
      </c>
    </row>
    <row r="2739" ht="15" customHeight="1" spans="1:11">
      <c r="A2739" s="2"/>
      <c r="B2739" s="2"/>
      <c r="C2739" s="2"/>
      <c r="D2739" s="2"/>
      <c r="E2739" s="2"/>
      <c r="F2739" s="2"/>
      <c r="G2739" s="69" t="s">
        <v>2318</v>
      </c>
      <c r="H2739" s="69"/>
      <c r="I2739" s="69"/>
      <c r="J2739" s="69"/>
      <c r="K2739" s="72">
        <f>SUM(K2731,K2734,K2738)</f>
        <v>199.33</v>
      </c>
    </row>
    <row r="2740" ht="9.95" customHeight="1" spans="1:11">
      <c r="A2740" s="2"/>
      <c r="B2740" s="2"/>
      <c r="C2740" s="2"/>
      <c r="D2740" s="2"/>
      <c r="E2740" s="2"/>
      <c r="F2740" s="2"/>
      <c r="G2740" s="61"/>
      <c r="H2740" s="61"/>
      <c r="I2740" s="61"/>
      <c r="J2740" s="61"/>
      <c r="K2740" s="61"/>
    </row>
    <row r="2741" ht="20.1" customHeight="1" spans="1:11">
      <c r="A2741" s="62" t="s">
        <v>5436</v>
      </c>
      <c r="B2741" s="62"/>
      <c r="C2741" s="62"/>
      <c r="D2741" s="62"/>
      <c r="E2741" s="62"/>
      <c r="F2741" s="62"/>
      <c r="G2741" s="62"/>
      <c r="H2741" s="62"/>
      <c r="I2741" s="62"/>
      <c r="J2741" s="62"/>
      <c r="K2741" s="62"/>
    </row>
    <row r="2742" ht="15" customHeight="1" spans="1:11">
      <c r="A2742" s="63" t="s">
        <v>2389</v>
      </c>
      <c r="B2742" s="63"/>
      <c r="C2742" s="63"/>
      <c r="D2742" s="64" t="s">
        <v>4</v>
      </c>
      <c r="E2742" s="64"/>
      <c r="F2742" s="64" t="s">
        <v>2297</v>
      </c>
      <c r="G2742" s="64" t="s">
        <v>2298</v>
      </c>
      <c r="H2742" s="64"/>
      <c r="I2742" s="64" t="s">
        <v>2299</v>
      </c>
      <c r="J2742" s="64"/>
      <c r="K2742" s="64" t="s">
        <v>2300</v>
      </c>
    </row>
    <row r="2743" ht="15" customHeight="1" spans="1:11">
      <c r="A2743" s="65" t="s">
        <v>2630</v>
      </c>
      <c r="B2743" s="66" t="s">
        <v>2631</v>
      </c>
      <c r="C2743" s="66"/>
      <c r="D2743" s="65" t="s">
        <v>14</v>
      </c>
      <c r="E2743" s="65"/>
      <c r="F2743" s="65" t="s">
        <v>2392</v>
      </c>
      <c r="G2743" s="67">
        <v>0.1631</v>
      </c>
      <c r="H2743" s="67"/>
      <c r="I2743" s="70">
        <v>32.27</v>
      </c>
      <c r="J2743" s="70"/>
      <c r="K2743" s="70">
        <f>TRUNC(TRUNC(G2743,8)*I2743,2)</f>
        <v>5.26</v>
      </c>
    </row>
    <row r="2744" ht="15" customHeight="1" spans="1:11">
      <c r="A2744" s="65" t="s">
        <v>2395</v>
      </c>
      <c r="B2744" s="66" t="s">
        <v>2396</v>
      </c>
      <c r="C2744" s="66"/>
      <c r="D2744" s="65" t="s">
        <v>14</v>
      </c>
      <c r="E2744" s="65"/>
      <c r="F2744" s="65" t="s">
        <v>2392</v>
      </c>
      <c r="G2744" s="67">
        <v>0.0444</v>
      </c>
      <c r="H2744" s="67"/>
      <c r="I2744" s="70">
        <v>23.23</v>
      </c>
      <c r="J2744" s="70"/>
      <c r="K2744" s="70">
        <f>TRUNC(TRUNC(G2744,8)*I2744,2)</f>
        <v>1.03</v>
      </c>
    </row>
    <row r="2745" ht="18" customHeight="1" spans="1:11">
      <c r="A2745" s="2"/>
      <c r="B2745" s="2"/>
      <c r="C2745" s="2"/>
      <c r="D2745" s="2"/>
      <c r="E2745" s="2"/>
      <c r="F2745" s="2"/>
      <c r="G2745" s="68" t="s">
        <v>2393</v>
      </c>
      <c r="H2745" s="68"/>
      <c r="I2745" s="68"/>
      <c r="J2745" s="68"/>
      <c r="K2745" s="71">
        <f>SUM(K2743:K2744)</f>
        <v>6.29</v>
      </c>
    </row>
    <row r="2746" ht="15" customHeight="1" spans="1:11">
      <c r="A2746" s="63" t="s">
        <v>2314</v>
      </c>
      <c r="B2746" s="63"/>
      <c r="C2746" s="63"/>
      <c r="D2746" s="64" t="s">
        <v>4</v>
      </c>
      <c r="E2746" s="64"/>
      <c r="F2746" s="64" t="s">
        <v>2297</v>
      </c>
      <c r="G2746" s="64" t="s">
        <v>2298</v>
      </c>
      <c r="H2746" s="64"/>
      <c r="I2746" s="64" t="s">
        <v>2299</v>
      </c>
      <c r="J2746" s="64"/>
      <c r="K2746" s="64" t="s">
        <v>2300</v>
      </c>
    </row>
    <row r="2747" ht="29.1" customHeight="1" spans="1:11">
      <c r="A2747" s="65" t="s">
        <v>2754</v>
      </c>
      <c r="B2747" s="66" t="s">
        <v>2755</v>
      </c>
      <c r="C2747" s="66"/>
      <c r="D2747" s="65" t="s">
        <v>14</v>
      </c>
      <c r="E2747" s="65"/>
      <c r="F2747" s="65" t="s">
        <v>51</v>
      </c>
      <c r="G2747" s="67">
        <v>0.0339</v>
      </c>
      <c r="H2747" s="67"/>
      <c r="I2747" s="70">
        <v>439.27</v>
      </c>
      <c r="J2747" s="70"/>
      <c r="K2747" s="70">
        <f>TRUNC(TRUNC(G2747,8)*I2747,2)</f>
        <v>14.89</v>
      </c>
    </row>
    <row r="2748" ht="15" customHeight="1" spans="1:11">
      <c r="A2748" s="2"/>
      <c r="B2748" s="2"/>
      <c r="C2748" s="2"/>
      <c r="D2748" s="2"/>
      <c r="E2748" s="2"/>
      <c r="F2748" s="2"/>
      <c r="G2748" s="68" t="s">
        <v>2317</v>
      </c>
      <c r="H2748" s="68"/>
      <c r="I2748" s="68"/>
      <c r="J2748" s="68"/>
      <c r="K2748" s="71">
        <f>SUM(K2747:K2747)</f>
        <v>14.89</v>
      </c>
    </row>
    <row r="2749" ht="15" customHeight="1" spans="1:11">
      <c r="A2749" s="2"/>
      <c r="B2749" s="2"/>
      <c r="C2749" s="2"/>
      <c r="D2749" s="2"/>
      <c r="E2749" s="2"/>
      <c r="F2749" s="2"/>
      <c r="G2749" s="69" t="s">
        <v>2318</v>
      </c>
      <c r="H2749" s="69"/>
      <c r="I2749" s="69"/>
      <c r="J2749" s="69"/>
      <c r="K2749" s="72">
        <f>SUM(K2745,K2748)</f>
        <v>21.18</v>
      </c>
    </row>
    <row r="2750" ht="9.95" customHeight="1" spans="1:11">
      <c r="A2750" s="2"/>
      <c r="B2750" s="2"/>
      <c r="C2750" s="2"/>
      <c r="D2750" s="2"/>
      <c r="E2750" s="2"/>
      <c r="F2750" s="2"/>
      <c r="G2750" s="61"/>
      <c r="H2750" s="61"/>
      <c r="I2750" s="61"/>
      <c r="J2750" s="61"/>
      <c r="K2750" s="61"/>
    </row>
    <row r="2751" ht="20.1" customHeight="1" spans="1:11">
      <c r="A2751" s="62" t="s">
        <v>5437</v>
      </c>
      <c r="B2751" s="62"/>
      <c r="C2751" s="62"/>
      <c r="D2751" s="62"/>
      <c r="E2751" s="62"/>
      <c r="F2751" s="62"/>
      <c r="G2751" s="62"/>
      <c r="H2751" s="62"/>
      <c r="I2751" s="62"/>
      <c r="J2751" s="62"/>
      <c r="K2751" s="62"/>
    </row>
    <row r="2752" ht="15" customHeight="1" spans="1:11">
      <c r="A2752" s="63" t="s">
        <v>2389</v>
      </c>
      <c r="B2752" s="63"/>
      <c r="C2752" s="63"/>
      <c r="D2752" s="64" t="s">
        <v>4</v>
      </c>
      <c r="E2752" s="64"/>
      <c r="F2752" s="64" t="s">
        <v>2297</v>
      </c>
      <c r="G2752" s="64" t="s">
        <v>2298</v>
      </c>
      <c r="H2752" s="64"/>
      <c r="I2752" s="64" t="s">
        <v>2299</v>
      </c>
      <c r="J2752" s="64"/>
      <c r="K2752" s="64" t="s">
        <v>2300</v>
      </c>
    </row>
    <row r="2753" ht="15" customHeight="1" spans="1:11">
      <c r="A2753" s="65" t="s">
        <v>2630</v>
      </c>
      <c r="B2753" s="66" t="s">
        <v>2631</v>
      </c>
      <c r="C2753" s="66"/>
      <c r="D2753" s="65" t="s">
        <v>14</v>
      </c>
      <c r="E2753" s="65"/>
      <c r="F2753" s="65" t="s">
        <v>2392</v>
      </c>
      <c r="G2753" s="67">
        <v>0.25415</v>
      </c>
      <c r="H2753" s="67"/>
      <c r="I2753" s="70">
        <v>32.27</v>
      </c>
      <c r="J2753" s="70"/>
      <c r="K2753" s="70">
        <f>TRUNC(TRUNC(G2753,8)*I2753,2)</f>
        <v>8.2</v>
      </c>
    </row>
    <row r="2754" ht="15" customHeight="1" spans="1:11">
      <c r="A2754" s="65" t="s">
        <v>2395</v>
      </c>
      <c r="B2754" s="66" t="s">
        <v>2396</v>
      </c>
      <c r="C2754" s="66"/>
      <c r="D2754" s="65" t="s">
        <v>14</v>
      </c>
      <c r="E2754" s="65"/>
      <c r="F2754" s="65" t="s">
        <v>2392</v>
      </c>
      <c r="G2754" s="67">
        <v>0.0919</v>
      </c>
      <c r="H2754" s="67"/>
      <c r="I2754" s="70">
        <v>23.23</v>
      </c>
      <c r="J2754" s="70"/>
      <c r="K2754" s="70">
        <f>TRUNC(TRUNC(G2754,8)*I2754,2)</f>
        <v>2.13</v>
      </c>
    </row>
    <row r="2755" ht="18" customHeight="1" spans="1:11">
      <c r="A2755" s="2"/>
      <c r="B2755" s="2"/>
      <c r="C2755" s="2"/>
      <c r="D2755" s="2"/>
      <c r="E2755" s="2"/>
      <c r="F2755" s="2"/>
      <c r="G2755" s="68" t="s">
        <v>2393</v>
      </c>
      <c r="H2755" s="68"/>
      <c r="I2755" s="68"/>
      <c r="J2755" s="68"/>
      <c r="K2755" s="71">
        <f>SUM(K2753:K2754)</f>
        <v>10.33</v>
      </c>
    </row>
    <row r="2756" ht="15" customHeight="1" spans="1:11">
      <c r="A2756" s="63" t="s">
        <v>2314</v>
      </c>
      <c r="B2756" s="63"/>
      <c r="C2756" s="63"/>
      <c r="D2756" s="64" t="s">
        <v>4</v>
      </c>
      <c r="E2756" s="64"/>
      <c r="F2756" s="64" t="s">
        <v>2297</v>
      </c>
      <c r="G2756" s="64" t="s">
        <v>2298</v>
      </c>
      <c r="H2756" s="64"/>
      <c r="I2756" s="64" t="s">
        <v>2299</v>
      </c>
      <c r="J2756" s="64"/>
      <c r="K2756" s="64" t="s">
        <v>2300</v>
      </c>
    </row>
    <row r="2757" ht="29.1" customHeight="1" spans="1:11">
      <c r="A2757" s="65" t="s">
        <v>2754</v>
      </c>
      <c r="B2757" s="66" t="s">
        <v>2755</v>
      </c>
      <c r="C2757" s="66"/>
      <c r="D2757" s="65" t="s">
        <v>14</v>
      </c>
      <c r="E2757" s="65"/>
      <c r="F2757" s="65" t="s">
        <v>51</v>
      </c>
      <c r="G2757" s="67">
        <v>0.069</v>
      </c>
      <c r="H2757" s="67"/>
      <c r="I2757" s="70">
        <v>439.27</v>
      </c>
      <c r="J2757" s="70"/>
      <c r="K2757" s="70">
        <f>TRUNC(TRUNC(G2757,8)*I2757,2)</f>
        <v>30.3</v>
      </c>
    </row>
    <row r="2758" ht="15" customHeight="1" spans="1:11">
      <c r="A2758" s="2"/>
      <c r="B2758" s="2"/>
      <c r="C2758" s="2"/>
      <c r="D2758" s="2"/>
      <c r="E2758" s="2"/>
      <c r="F2758" s="2"/>
      <c r="G2758" s="68" t="s">
        <v>2317</v>
      </c>
      <c r="H2758" s="68"/>
      <c r="I2758" s="68"/>
      <c r="J2758" s="68"/>
      <c r="K2758" s="71">
        <f>SUM(K2757:K2757)</f>
        <v>30.3</v>
      </c>
    </row>
    <row r="2759" ht="15" customHeight="1" spans="1:11">
      <c r="A2759" s="2"/>
      <c r="B2759" s="2"/>
      <c r="C2759" s="2"/>
      <c r="D2759" s="2"/>
      <c r="E2759" s="2"/>
      <c r="F2759" s="2"/>
      <c r="G2759" s="69" t="s">
        <v>2318</v>
      </c>
      <c r="H2759" s="69"/>
      <c r="I2759" s="69"/>
      <c r="J2759" s="69"/>
      <c r="K2759" s="72">
        <f>SUM(K2755,K2758)</f>
        <v>40.63</v>
      </c>
    </row>
    <row r="2760" ht="9.95" customHeight="1" spans="1:11">
      <c r="A2760" s="2"/>
      <c r="B2760" s="2"/>
      <c r="C2760" s="2"/>
      <c r="D2760" s="2"/>
      <c r="E2760" s="2"/>
      <c r="F2760" s="2"/>
      <c r="G2760" s="61"/>
      <c r="H2760" s="61"/>
      <c r="I2760" s="61"/>
      <c r="J2760" s="61"/>
      <c r="K2760" s="61"/>
    </row>
    <row r="2761" ht="20.1" customHeight="1" spans="1:11">
      <c r="A2761" s="62" t="s">
        <v>4324</v>
      </c>
      <c r="B2761" s="62"/>
      <c r="C2761" s="62"/>
      <c r="D2761" s="62"/>
      <c r="E2761" s="62"/>
      <c r="F2761" s="62"/>
      <c r="G2761" s="62"/>
      <c r="H2761" s="62"/>
      <c r="I2761" s="62"/>
      <c r="J2761" s="62"/>
      <c r="K2761" s="62"/>
    </row>
    <row r="2762" ht="15" customHeight="1" spans="1:11">
      <c r="A2762" s="63" t="s">
        <v>2413</v>
      </c>
      <c r="B2762" s="63"/>
      <c r="C2762" s="63"/>
      <c r="D2762" s="64" t="s">
        <v>4</v>
      </c>
      <c r="E2762" s="64"/>
      <c r="F2762" s="64" t="s">
        <v>2297</v>
      </c>
      <c r="G2762" s="64" t="s">
        <v>2298</v>
      </c>
      <c r="H2762" s="64"/>
      <c r="I2762" s="64" t="s">
        <v>2299</v>
      </c>
      <c r="J2762" s="64"/>
      <c r="K2762" s="64" t="s">
        <v>2300</v>
      </c>
    </row>
    <row r="2763" ht="21" customHeight="1" spans="1:11">
      <c r="A2763" s="65" t="s">
        <v>4325</v>
      </c>
      <c r="B2763" s="66" t="s">
        <v>4326</v>
      </c>
      <c r="C2763" s="66"/>
      <c r="D2763" s="65" t="s">
        <v>14</v>
      </c>
      <c r="E2763" s="65"/>
      <c r="F2763" s="65" t="s">
        <v>35</v>
      </c>
      <c r="G2763" s="67">
        <v>1</v>
      </c>
      <c r="H2763" s="67"/>
      <c r="I2763" s="70">
        <v>96.84</v>
      </c>
      <c r="J2763" s="70"/>
      <c r="K2763" s="70">
        <f>TRUNC(TRUNC(G2763,8)*I2763,2)</f>
        <v>96.84</v>
      </c>
    </row>
    <row r="2764" ht="29.1" customHeight="1" spans="1:11">
      <c r="A2764" s="65" t="s">
        <v>4327</v>
      </c>
      <c r="B2764" s="66" t="s">
        <v>4328</v>
      </c>
      <c r="C2764" s="66"/>
      <c r="D2764" s="65" t="s">
        <v>14</v>
      </c>
      <c r="E2764" s="65"/>
      <c r="F2764" s="65" t="s">
        <v>35</v>
      </c>
      <c r="G2764" s="67">
        <v>2</v>
      </c>
      <c r="H2764" s="67"/>
      <c r="I2764" s="70">
        <v>17.71</v>
      </c>
      <c r="J2764" s="70"/>
      <c r="K2764" s="70">
        <f>TRUNC(TRUNC(G2764,8)*I2764,2)</f>
        <v>35.42</v>
      </c>
    </row>
    <row r="2765" ht="15" customHeight="1" spans="1:11">
      <c r="A2765" s="65" t="s">
        <v>4329</v>
      </c>
      <c r="B2765" s="66" t="s">
        <v>4330</v>
      </c>
      <c r="C2765" s="66"/>
      <c r="D2765" s="65" t="s">
        <v>14</v>
      </c>
      <c r="E2765" s="65"/>
      <c r="F2765" s="65" t="s">
        <v>193</v>
      </c>
      <c r="G2765" s="67">
        <v>0.0304</v>
      </c>
      <c r="H2765" s="67"/>
      <c r="I2765" s="70">
        <v>105.12</v>
      </c>
      <c r="J2765" s="70"/>
      <c r="K2765" s="70">
        <f>TRUNC(TRUNC(G2765,8)*I2765,2)</f>
        <v>3.19</v>
      </c>
    </row>
    <row r="2766" ht="15" customHeight="1" spans="1:11">
      <c r="A2766" s="2"/>
      <c r="B2766" s="2"/>
      <c r="C2766" s="2"/>
      <c r="D2766" s="2"/>
      <c r="E2766" s="2"/>
      <c r="F2766" s="2"/>
      <c r="G2766" s="68" t="s">
        <v>2424</v>
      </c>
      <c r="H2766" s="68"/>
      <c r="I2766" s="68"/>
      <c r="J2766" s="68"/>
      <c r="K2766" s="71">
        <f>SUM(K2763:K2765)</f>
        <v>135.45</v>
      </c>
    </row>
    <row r="2767" ht="15" customHeight="1" spans="1:11">
      <c r="A2767" s="63" t="s">
        <v>2389</v>
      </c>
      <c r="B2767" s="63"/>
      <c r="C2767" s="63"/>
      <c r="D2767" s="64" t="s">
        <v>4</v>
      </c>
      <c r="E2767" s="64"/>
      <c r="F2767" s="64" t="s">
        <v>2297</v>
      </c>
      <c r="G2767" s="64" t="s">
        <v>2298</v>
      </c>
      <c r="H2767" s="64"/>
      <c r="I2767" s="64" t="s">
        <v>2299</v>
      </c>
      <c r="J2767" s="64"/>
      <c r="K2767" s="64" t="s">
        <v>2300</v>
      </c>
    </row>
    <row r="2768" ht="21" customHeight="1" spans="1:11">
      <c r="A2768" s="65" t="s">
        <v>2675</v>
      </c>
      <c r="B2768" s="66" t="s">
        <v>2676</v>
      </c>
      <c r="C2768" s="66"/>
      <c r="D2768" s="65" t="s">
        <v>14</v>
      </c>
      <c r="E2768" s="65"/>
      <c r="F2768" s="65" t="s">
        <v>2392</v>
      </c>
      <c r="G2768" s="67">
        <v>0.387</v>
      </c>
      <c r="H2768" s="67"/>
      <c r="I2768" s="70">
        <v>31.5</v>
      </c>
      <c r="J2768" s="70"/>
      <c r="K2768" s="70">
        <f>TRUNC(TRUNC(G2768,8)*I2768,2)</f>
        <v>12.19</v>
      </c>
    </row>
    <row r="2769" ht="15" customHeight="1" spans="1:11">
      <c r="A2769" s="65" t="s">
        <v>2395</v>
      </c>
      <c r="B2769" s="66" t="s">
        <v>2396</v>
      </c>
      <c r="C2769" s="66"/>
      <c r="D2769" s="65" t="s">
        <v>14</v>
      </c>
      <c r="E2769" s="65"/>
      <c r="F2769" s="65" t="s">
        <v>2392</v>
      </c>
      <c r="G2769" s="67">
        <v>0.1886</v>
      </c>
      <c r="H2769" s="67"/>
      <c r="I2769" s="70">
        <v>23.23</v>
      </c>
      <c r="J2769" s="70"/>
      <c r="K2769" s="70">
        <f>TRUNC(TRUNC(G2769,8)*I2769,2)</f>
        <v>4.38</v>
      </c>
    </row>
    <row r="2770" ht="18" customHeight="1" spans="1:11">
      <c r="A2770" s="2"/>
      <c r="B2770" s="2"/>
      <c r="C2770" s="2"/>
      <c r="D2770" s="2"/>
      <c r="E2770" s="2"/>
      <c r="F2770" s="2"/>
      <c r="G2770" s="68" t="s">
        <v>2393</v>
      </c>
      <c r="H2770" s="68"/>
      <c r="I2770" s="68"/>
      <c r="J2770" s="68"/>
      <c r="K2770" s="71">
        <f>SUM(K2768:K2769)</f>
        <v>16.57</v>
      </c>
    </row>
    <row r="2771" ht="15" customHeight="1" spans="1:11">
      <c r="A2771" s="2"/>
      <c r="B2771" s="2"/>
      <c r="C2771" s="2"/>
      <c r="D2771" s="2"/>
      <c r="E2771" s="2"/>
      <c r="F2771" s="2"/>
      <c r="G2771" s="69" t="s">
        <v>2318</v>
      </c>
      <c r="H2771" s="69"/>
      <c r="I2771" s="69"/>
      <c r="J2771" s="69"/>
      <c r="K2771" s="72">
        <f>SUM(K2766,K2770)</f>
        <v>152.02</v>
      </c>
    </row>
    <row r="2772" ht="9.95" customHeight="1" spans="1:11">
      <c r="A2772" s="2"/>
      <c r="B2772" s="2"/>
      <c r="C2772" s="2"/>
      <c r="D2772" s="2"/>
      <c r="E2772" s="2"/>
      <c r="F2772" s="2"/>
      <c r="G2772" s="61"/>
      <c r="H2772" s="61"/>
      <c r="I2772" s="61"/>
      <c r="J2772" s="61"/>
      <c r="K2772" s="61"/>
    </row>
    <row r="2773" ht="27" customHeight="1" spans="1:11">
      <c r="A2773" s="62" t="s">
        <v>5438</v>
      </c>
      <c r="B2773" s="62"/>
      <c r="C2773" s="62"/>
      <c r="D2773" s="62"/>
      <c r="E2773" s="62"/>
      <c r="F2773" s="62"/>
      <c r="G2773" s="62"/>
      <c r="H2773" s="62"/>
      <c r="I2773" s="62"/>
      <c r="J2773" s="62"/>
      <c r="K2773" s="62"/>
    </row>
    <row r="2774" ht="15" customHeight="1" spans="1:11">
      <c r="A2774" s="63" t="s">
        <v>2314</v>
      </c>
      <c r="B2774" s="63"/>
      <c r="C2774" s="63"/>
      <c r="D2774" s="64" t="s">
        <v>4</v>
      </c>
      <c r="E2774" s="64"/>
      <c r="F2774" s="64" t="s">
        <v>2297</v>
      </c>
      <c r="G2774" s="64" t="s">
        <v>2298</v>
      </c>
      <c r="H2774" s="64"/>
      <c r="I2774" s="64" t="s">
        <v>2299</v>
      </c>
      <c r="J2774" s="64"/>
      <c r="K2774" s="64" t="s">
        <v>2300</v>
      </c>
    </row>
    <row r="2775" ht="21" customHeight="1" spans="1:11">
      <c r="A2775" s="65" t="s">
        <v>5439</v>
      </c>
      <c r="B2775" s="66" t="s">
        <v>5440</v>
      </c>
      <c r="C2775" s="66"/>
      <c r="D2775" s="65" t="s">
        <v>14</v>
      </c>
      <c r="E2775" s="65"/>
      <c r="F2775" s="65" t="s">
        <v>35</v>
      </c>
      <c r="G2775" s="67">
        <v>1</v>
      </c>
      <c r="H2775" s="67"/>
      <c r="I2775" s="70">
        <v>10.76</v>
      </c>
      <c r="J2775" s="70"/>
      <c r="K2775" s="70">
        <f>TRUNC(TRUNC(G2775,8)*I2775,2)</f>
        <v>10.76</v>
      </c>
    </row>
    <row r="2776" ht="29.1" customHeight="1" spans="1:11">
      <c r="A2776" s="65" t="s">
        <v>1889</v>
      </c>
      <c r="B2776" s="66" t="s">
        <v>1890</v>
      </c>
      <c r="C2776" s="66"/>
      <c r="D2776" s="65" t="s">
        <v>14</v>
      </c>
      <c r="E2776" s="65"/>
      <c r="F2776" s="65" t="s">
        <v>35</v>
      </c>
      <c r="G2776" s="67">
        <v>1</v>
      </c>
      <c r="H2776" s="67"/>
      <c r="I2776" s="70">
        <v>152.02</v>
      </c>
      <c r="J2776" s="70"/>
      <c r="K2776" s="70">
        <f>TRUNC(TRUNC(G2776,8)*I2776,2)</f>
        <v>152.02</v>
      </c>
    </row>
    <row r="2777" ht="21" customHeight="1" spans="1:11">
      <c r="A2777" s="65" t="s">
        <v>4343</v>
      </c>
      <c r="B2777" s="66" t="s">
        <v>4344</v>
      </c>
      <c r="C2777" s="66"/>
      <c r="D2777" s="65" t="s">
        <v>14</v>
      </c>
      <c r="E2777" s="65"/>
      <c r="F2777" s="65" t="s">
        <v>35</v>
      </c>
      <c r="G2777" s="67">
        <v>1</v>
      </c>
      <c r="H2777" s="67"/>
      <c r="I2777" s="70">
        <v>11.29</v>
      </c>
      <c r="J2777" s="70"/>
      <c r="K2777" s="70">
        <f>TRUNC(TRUNC(G2777,8)*I2777,2)</f>
        <v>11.29</v>
      </c>
    </row>
    <row r="2778" ht="29.1" customHeight="1" spans="1:11">
      <c r="A2778" s="65" t="s">
        <v>5441</v>
      </c>
      <c r="B2778" s="66" t="s">
        <v>5442</v>
      </c>
      <c r="C2778" s="66"/>
      <c r="D2778" s="65" t="s">
        <v>14</v>
      </c>
      <c r="E2778" s="65"/>
      <c r="F2778" s="65" t="s">
        <v>35</v>
      </c>
      <c r="G2778" s="67">
        <v>1</v>
      </c>
      <c r="H2778" s="67"/>
      <c r="I2778" s="70">
        <v>78.65</v>
      </c>
      <c r="J2778" s="70"/>
      <c r="K2778" s="70">
        <f>TRUNC(TRUNC(G2778,8)*I2778,2)</f>
        <v>78.65</v>
      </c>
    </row>
    <row r="2779" ht="29.1" customHeight="1" spans="1:11">
      <c r="A2779" s="65" t="s">
        <v>5443</v>
      </c>
      <c r="B2779" s="66" t="s">
        <v>5444</v>
      </c>
      <c r="C2779" s="66"/>
      <c r="D2779" s="65" t="s">
        <v>14</v>
      </c>
      <c r="E2779" s="65"/>
      <c r="F2779" s="65" t="s">
        <v>35</v>
      </c>
      <c r="G2779" s="67">
        <v>1</v>
      </c>
      <c r="H2779" s="67"/>
      <c r="I2779" s="70">
        <v>9.54</v>
      </c>
      <c r="J2779" s="70"/>
      <c r="K2779" s="70">
        <f>TRUNC(TRUNC(G2779,8)*I2779,2)</f>
        <v>9.54</v>
      </c>
    </row>
    <row r="2780" ht="15" customHeight="1" spans="1:11">
      <c r="A2780" s="2"/>
      <c r="B2780" s="2"/>
      <c r="C2780" s="2"/>
      <c r="D2780" s="2"/>
      <c r="E2780" s="2"/>
      <c r="F2780" s="2"/>
      <c r="G2780" s="68" t="s">
        <v>2317</v>
      </c>
      <c r="H2780" s="68"/>
      <c r="I2780" s="68"/>
      <c r="J2780" s="68"/>
      <c r="K2780" s="71">
        <f>SUM(K2775:K2779)</f>
        <v>262.26</v>
      </c>
    </row>
    <row r="2781" ht="15" customHeight="1" spans="1:11">
      <c r="A2781" s="2"/>
      <c r="B2781" s="2"/>
      <c r="C2781" s="2"/>
      <c r="D2781" s="2"/>
      <c r="E2781" s="2"/>
      <c r="F2781" s="2"/>
      <c r="G2781" s="69" t="s">
        <v>2318</v>
      </c>
      <c r="H2781" s="69"/>
      <c r="I2781" s="69"/>
      <c r="J2781" s="69"/>
      <c r="K2781" s="72">
        <f>SUM(K2780)</f>
        <v>262.26</v>
      </c>
    </row>
    <row r="2782" ht="9.95" customHeight="1" spans="1:11">
      <c r="A2782" s="2"/>
      <c r="B2782" s="2"/>
      <c r="C2782" s="2"/>
      <c r="D2782" s="2"/>
      <c r="E2782" s="2"/>
      <c r="F2782" s="2"/>
      <c r="G2782" s="61"/>
      <c r="H2782" s="61"/>
      <c r="I2782" s="61"/>
      <c r="J2782" s="61"/>
      <c r="K2782" s="61"/>
    </row>
    <row r="2783" ht="20.1" customHeight="1" spans="1:11">
      <c r="A2783" s="62" t="s">
        <v>5445</v>
      </c>
      <c r="B2783" s="62"/>
      <c r="C2783" s="62"/>
      <c r="D2783" s="62"/>
      <c r="E2783" s="62"/>
      <c r="F2783" s="62"/>
      <c r="G2783" s="62"/>
      <c r="H2783" s="62"/>
      <c r="I2783" s="62"/>
      <c r="J2783" s="62"/>
      <c r="K2783" s="62"/>
    </row>
    <row r="2784" ht="15" customHeight="1" spans="1:11">
      <c r="A2784" s="63" t="s">
        <v>2413</v>
      </c>
      <c r="B2784" s="63"/>
      <c r="C2784" s="63"/>
      <c r="D2784" s="64" t="s">
        <v>4</v>
      </c>
      <c r="E2784" s="64"/>
      <c r="F2784" s="64" t="s">
        <v>2297</v>
      </c>
      <c r="G2784" s="64" t="s">
        <v>2298</v>
      </c>
      <c r="H2784" s="64"/>
      <c r="I2784" s="64" t="s">
        <v>2299</v>
      </c>
      <c r="J2784" s="64"/>
      <c r="K2784" s="64" t="s">
        <v>2300</v>
      </c>
    </row>
    <row r="2785" ht="21" customHeight="1" spans="1:11">
      <c r="A2785" s="65" t="s">
        <v>5446</v>
      </c>
      <c r="B2785" s="66" t="s">
        <v>5447</v>
      </c>
      <c r="C2785" s="66"/>
      <c r="D2785" s="65" t="s">
        <v>14</v>
      </c>
      <c r="E2785" s="65"/>
      <c r="F2785" s="65" t="s">
        <v>35</v>
      </c>
      <c r="G2785" s="67">
        <v>1</v>
      </c>
      <c r="H2785" s="67"/>
      <c r="I2785" s="70">
        <v>0.71</v>
      </c>
      <c r="J2785" s="70"/>
      <c r="K2785" s="70">
        <f>TRUNC(TRUNC(G2785,8)*I2785,2)</f>
        <v>0.71</v>
      </c>
    </row>
    <row r="2786" ht="15" customHeight="1" spans="1:11">
      <c r="A2786" s="2"/>
      <c r="B2786" s="2"/>
      <c r="C2786" s="2"/>
      <c r="D2786" s="2"/>
      <c r="E2786" s="2"/>
      <c r="F2786" s="2"/>
      <c r="G2786" s="68" t="s">
        <v>2424</v>
      </c>
      <c r="H2786" s="68"/>
      <c r="I2786" s="68"/>
      <c r="J2786" s="68"/>
      <c r="K2786" s="71">
        <f>SUM(K2785:K2785)</f>
        <v>0.71</v>
      </c>
    </row>
    <row r="2787" ht="15" customHeight="1" spans="1:11">
      <c r="A2787" s="63" t="s">
        <v>2389</v>
      </c>
      <c r="B2787" s="63"/>
      <c r="C2787" s="63"/>
      <c r="D2787" s="64" t="s">
        <v>4</v>
      </c>
      <c r="E2787" s="64"/>
      <c r="F2787" s="64" t="s">
        <v>2297</v>
      </c>
      <c r="G2787" s="64" t="s">
        <v>2298</v>
      </c>
      <c r="H2787" s="64"/>
      <c r="I2787" s="64" t="s">
        <v>2299</v>
      </c>
      <c r="J2787" s="64"/>
      <c r="K2787" s="64" t="s">
        <v>2300</v>
      </c>
    </row>
    <row r="2788" ht="21" customHeight="1" spans="1:11">
      <c r="A2788" s="65" t="s">
        <v>3219</v>
      </c>
      <c r="B2788" s="66" t="s">
        <v>3220</v>
      </c>
      <c r="C2788" s="66"/>
      <c r="D2788" s="65" t="s">
        <v>14</v>
      </c>
      <c r="E2788" s="65"/>
      <c r="F2788" s="65" t="s">
        <v>2392</v>
      </c>
      <c r="G2788" s="67">
        <v>0.181</v>
      </c>
      <c r="H2788" s="67"/>
      <c r="I2788" s="70">
        <v>24.39</v>
      </c>
      <c r="J2788" s="70"/>
      <c r="K2788" s="70">
        <f>TRUNC(TRUNC(G2788,8)*I2788,2)</f>
        <v>4.41</v>
      </c>
    </row>
    <row r="2789" ht="15" customHeight="1" spans="1:11">
      <c r="A2789" s="65" t="s">
        <v>2710</v>
      </c>
      <c r="B2789" s="66" t="s">
        <v>2711</v>
      </c>
      <c r="C2789" s="66"/>
      <c r="D2789" s="65" t="s">
        <v>14</v>
      </c>
      <c r="E2789" s="65"/>
      <c r="F2789" s="65" t="s">
        <v>2392</v>
      </c>
      <c r="G2789" s="67">
        <v>0.181</v>
      </c>
      <c r="H2789" s="67"/>
      <c r="I2789" s="70">
        <v>32.69</v>
      </c>
      <c r="J2789" s="70"/>
      <c r="K2789" s="70">
        <f>TRUNC(TRUNC(G2789,8)*I2789,2)</f>
        <v>5.91</v>
      </c>
    </row>
    <row r="2790" ht="18" customHeight="1" spans="1:11">
      <c r="A2790" s="2"/>
      <c r="B2790" s="2"/>
      <c r="C2790" s="2"/>
      <c r="D2790" s="2"/>
      <c r="E2790" s="2"/>
      <c r="F2790" s="2"/>
      <c r="G2790" s="68" t="s">
        <v>2393</v>
      </c>
      <c r="H2790" s="68"/>
      <c r="I2790" s="68"/>
      <c r="J2790" s="68"/>
      <c r="K2790" s="71">
        <f>SUM(K2788:K2789)</f>
        <v>10.32</v>
      </c>
    </row>
    <row r="2791" ht="15" customHeight="1" spans="1:11">
      <c r="A2791" s="2"/>
      <c r="B2791" s="2"/>
      <c r="C2791" s="2"/>
      <c r="D2791" s="2"/>
      <c r="E2791" s="2"/>
      <c r="F2791" s="2"/>
      <c r="G2791" s="69" t="s">
        <v>2318</v>
      </c>
      <c r="H2791" s="69"/>
      <c r="I2791" s="69"/>
      <c r="J2791" s="69"/>
      <c r="K2791" s="72">
        <f>SUM(K2786,K2790)</f>
        <v>11.03</v>
      </c>
    </row>
    <row r="2792" ht="9.95" customHeight="1" spans="1:11">
      <c r="A2792" s="2"/>
      <c r="B2792" s="2"/>
      <c r="C2792" s="2"/>
      <c r="D2792" s="2"/>
      <c r="E2792" s="2"/>
      <c r="F2792" s="2"/>
      <c r="G2792" s="61"/>
      <c r="H2792" s="61"/>
      <c r="I2792" s="61"/>
      <c r="J2792" s="61"/>
      <c r="K2792" s="61"/>
    </row>
    <row r="2793" ht="20.1" customHeight="1" spans="1:11">
      <c r="A2793" s="62" t="s">
        <v>3697</v>
      </c>
      <c r="B2793" s="62"/>
      <c r="C2793" s="62"/>
      <c r="D2793" s="62"/>
      <c r="E2793" s="62"/>
      <c r="F2793" s="62"/>
      <c r="G2793" s="62"/>
      <c r="H2793" s="62"/>
      <c r="I2793" s="62"/>
      <c r="J2793" s="62"/>
      <c r="K2793" s="62"/>
    </row>
    <row r="2794" ht="15" customHeight="1" spans="1:11">
      <c r="A2794" s="63" t="s">
        <v>2413</v>
      </c>
      <c r="B2794" s="63"/>
      <c r="C2794" s="63"/>
      <c r="D2794" s="64" t="s">
        <v>4</v>
      </c>
      <c r="E2794" s="64"/>
      <c r="F2794" s="64" t="s">
        <v>2297</v>
      </c>
      <c r="G2794" s="64" t="s">
        <v>2298</v>
      </c>
      <c r="H2794" s="64"/>
      <c r="I2794" s="64" t="s">
        <v>2299</v>
      </c>
      <c r="J2794" s="64"/>
      <c r="K2794" s="64" t="s">
        <v>2300</v>
      </c>
    </row>
    <row r="2795" ht="21" customHeight="1" spans="1:11">
      <c r="A2795" s="65" t="s">
        <v>3241</v>
      </c>
      <c r="B2795" s="66" t="s">
        <v>3242</v>
      </c>
      <c r="C2795" s="66"/>
      <c r="D2795" s="65" t="s">
        <v>14</v>
      </c>
      <c r="E2795" s="65"/>
      <c r="F2795" s="65" t="s">
        <v>35</v>
      </c>
      <c r="G2795" s="67">
        <v>1</v>
      </c>
      <c r="H2795" s="67"/>
      <c r="I2795" s="70">
        <v>1.05</v>
      </c>
      <c r="J2795" s="70"/>
      <c r="K2795" s="70">
        <f>TRUNC(TRUNC(G2795,8)*I2795,2)</f>
        <v>1.05</v>
      </c>
    </row>
    <row r="2796" ht="15" customHeight="1" spans="1:11">
      <c r="A2796" s="2"/>
      <c r="B2796" s="2"/>
      <c r="C2796" s="2"/>
      <c r="D2796" s="2"/>
      <c r="E2796" s="2"/>
      <c r="F2796" s="2"/>
      <c r="G2796" s="68" t="s">
        <v>2424</v>
      </c>
      <c r="H2796" s="68"/>
      <c r="I2796" s="68"/>
      <c r="J2796" s="68"/>
      <c r="K2796" s="71">
        <f>SUM(K2795:K2795)</f>
        <v>1.05</v>
      </c>
    </row>
    <row r="2797" ht="15" customHeight="1" spans="1:11">
      <c r="A2797" s="63" t="s">
        <v>2389</v>
      </c>
      <c r="B2797" s="63"/>
      <c r="C2797" s="63"/>
      <c r="D2797" s="64" t="s">
        <v>4</v>
      </c>
      <c r="E2797" s="64"/>
      <c r="F2797" s="64" t="s">
        <v>2297</v>
      </c>
      <c r="G2797" s="64" t="s">
        <v>2298</v>
      </c>
      <c r="H2797" s="64"/>
      <c r="I2797" s="64" t="s">
        <v>2299</v>
      </c>
      <c r="J2797" s="64"/>
      <c r="K2797" s="64" t="s">
        <v>2300</v>
      </c>
    </row>
    <row r="2798" ht="21" customHeight="1" spans="1:11">
      <c r="A2798" s="65" t="s">
        <v>3219</v>
      </c>
      <c r="B2798" s="66" t="s">
        <v>3220</v>
      </c>
      <c r="C2798" s="66"/>
      <c r="D2798" s="65" t="s">
        <v>14</v>
      </c>
      <c r="E2798" s="65"/>
      <c r="F2798" s="65" t="s">
        <v>2392</v>
      </c>
      <c r="G2798" s="67">
        <v>0.137</v>
      </c>
      <c r="H2798" s="67"/>
      <c r="I2798" s="70">
        <v>24.39</v>
      </c>
      <c r="J2798" s="70"/>
      <c r="K2798" s="70">
        <f>TRUNC(TRUNC(G2798,8)*I2798,2)</f>
        <v>3.34</v>
      </c>
    </row>
    <row r="2799" ht="15" customHeight="1" spans="1:11">
      <c r="A2799" s="65" t="s">
        <v>2710</v>
      </c>
      <c r="B2799" s="66" t="s">
        <v>2711</v>
      </c>
      <c r="C2799" s="66"/>
      <c r="D2799" s="65" t="s">
        <v>14</v>
      </c>
      <c r="E2799" s="65"/>
      <c r="F2799" s="65" t="s">
        <v>2392</v>
      </c>
      <c r="G2799" s="67">
        <v>0.137</v>
      </c>
      <c r="H2799" s="67"/>
      <c r="I2799" s="70">
        <v>32.69</v>
      </c>
      <c r="J2799" s="70"/>
      <c r="K2799" s="70">
        <f>TRUNC(TRUNC(G2799,8)*I2799,2)</f>
        <v>4.47</v>
      </c>
    </row>
    <row r="2800" ht="18" customHeight="1" spans="1:11">
      <c r="A2800" s="2"/>
      <c r="B2800" s="2"/>
      <c r="C2800" s="2"/>
      <c r="D2800" s="2"/>
      <c r="E2800" s="2"/>
      <c r="F2800" s="2"/>
      <c r="G2800" s="68" t="s">
        <v>2393</v>
      </c>
      <c r="H2800" s="68"/>
      <c r="I2800" s="68"/>
      <c r="J2800" s="68"/>
      <c r="K2800" s="71">
        <f>SUM(K2798:K2799)</f>
        <v>7.81</v>
      </c>
    </row>
    <row r="2801" ht="15" customHeight="1" spans="1:11">
      <c r="A2801" s="2"/>
      <c r="B2801" s="2"/>
      <c r="C2801" s="2"/>
      <c r="D2801" s="2"/>
      <c r="E2801" s="2"/>
      <c r="F2801" s="2"/>
      <c r="G2801" s="69" t="s">
        <v>2318</v>
      </c>
      <c r="H2801" s="69"/>
      <c r="I2801" s="69"/>
      <c r="J2801" s="69"/>
      <c r="K2801" s="72">
        <f>SUM(K2796,K2800)</f>
        <v>8.86</v>
      </c>
    </row>
    <row r="2802" ht="9.95" customHeight="1" spans="1:11">
      <c r="A2802" s="2"/>
      <c r="B2802" s="2"/>
      <c r="C2802" s="2"/>
      <c r="D2802" s="2"/>
      <c r="E2802" s="2"/>
      <c r="F2802" s="2"/>
      <c r="G2802" s="61"/>
      <c r="H2802" s="61"/>
      <c r="I2802" s="61"/>
      <c r="J2802" s="61"/>
      <c r="K2802" s="61"/>
    </row>
    <row r="2803" ht="20.1" customHeight="1" spans="1:11">
      <c r="A2803" s="62" t="s">
        <v>5448</v>
      </c>
      <c r="B2803" s="62"/>
      <c r="C2803" s="62"/>
      <c r="D2803" s="62"/>
      <c r="E2803" s="62"/>
      <c r="F2803" s="62"/>
      <c r="G2803" s="62"/>
      <c r="H2803" s="62"/>
      <c r="I2803" s="62"/>
      <c r="J2803" s="62"/>
      <c r="K2803" s="62"/>
    </row>
    <row r="2804" ht="15" customHeight="1" spans="1:11">
      <c r="A2804" s="63" t="s">
        <v>2413</v>
      </c>
      <c r="B2804" s="63"/>
      <c r="C2804" s="63"/>
      <c r="D2804" s="64" t="s">
        <v>4</v>
      </c>
      <c r="E2804" s="64"/>
      <c r="F2804" s="64" t="s">
        <v>2297</v>
      </c>
      <c r="G2804" s="64" t="s">
        <v>2298</v>
      </c>
      <c r="H2804" s="64"/>
      <c r="I2804" s="64" t="s">
        <v>2299</v>
      </c>
      <c r="J2804" s="64"/>
      <c r="K2804" s="64" t="s">
        <v>2300</v>
      </c>
    </row>
    <row r="2805" ht="15" customHeight="1" spans="1:11">
      <c r="A2805" s="65" t="s">
        <v>5449</v>
      </c>
      <c r="B2805" s="66" t="s">
        <v>5450</v>
      </c>
      <c r="C2805" s="66"/>
      <c r="D2805" s="65" t="s">
        <v>14</v>
      </c>
      <c r="E2805" s="65"/>
      <c r="F2805" s="65" t="s">
        <v>35</v>
      </c>
      <c r="G2805" s="67">
        <v>1</v>
      </c>
      <c r="H2805" s="67"/>
      <c r="I2805" s="70">
        <v>9.58</v>
      </c>
      <c r="J2805" s="70"/>
      <c r="K2805" s="70">
        <f>TRUNC(TRUNC(G2805,8)*I2805,2)</f>
        <v>9.58</v>
      </c>
    </row>
    <row r="2806" ht="15" customHeight="1" spans="1:11">
      <c r="A2806" s="65" t="s">
        <v>5451</v>
      </c>
      <c r="B2806" s="66" t="s">
        <v>5452</v>
      </c>
      <c r="C2806" s="66"/>
      <c r="D2806" s="65" t="s">
        <v>14</v>
      </c>
      <c r="E2806" s="65"/>
      <c r="F2806" s="65" t="s">
        <v>35</v>
      </c>
      <c r="G2806" s="67">
        <v>2</v>
      </c>
      <c r="H2806" s="67"/>
      <c r="I2806" s="70">
        <v>2.16</v>
      </c>
      <c r="J2806" s="70"/>
      <c r="K2806" s="70">
        <f>TRUNC(TRUNC(G2806,8)*I2806,2)</f>
        <v>4.32</v>
      </c>
    </row>
    <row r="2807" ht="15" customHeight="1" spans="1:11">
      <c r="A2807" s="2"/>
      <c r="B2807" s="2"/>
      <c r="C2807" s="2"/>
      <c r="D2807" s="2"/>
      <c r="E2807" s="2"/>
      <c r="F2807" s="2"/>
      <c r="G2807" s="68" t="s">
        <v>2424</v>
      </c>
      <c r="H2807" s="68"/>
      <c r="I2807" s="68"/>
      <c r="J2807" s="68"/>
      <c r="K2807" s="71">
        <f>SUM(K2805:K2806)</f>
        <v>13.9</v>
      </c>
    </row>
    <row r="2808" ht="15" customHeight="1" spans="1:11">
      <c r="A2808" s="63" t="s">
        <v>2389</v>
      </c>
      <c r="B2808" s="63"/>
      <c r="C2808" s="63"/>
      <c r="D2808" s="64" t="s">
        <v>4</v>
      </c>
      <c r="E2808" s="64"/>
      <c r="F2808" s="64" t="s">
        <v>2297</v>
      </c>
      <c r="G2808" s="64" t="s">
        <v>2298</v>
      </c>
      <c r="H2808" s="64"/>
      <c r="I2808" s="64" t="s">
        <v>2299</v>
      </c>
      <c r="J2808" s="64"/>
      <c r="K2808" s="64" t="s">
        <v>2300</v>
      </c>
    </row>
    <row r="2809" ht="21" customHeight="1" spans="1:11">
      <c r="A2809" s="65" t="s">
        <v>3219</v>
      </c>
      <c r="B2809" s="66" t="s">
        <v>3220</v>
      </c>
      <c r="C2809" s="66"/>
      <c r="D2809" s="65" t="s">
        <v>14</v>
      </c>
      <c r="E2809" s="65"/>
      <c r="F2809" s="65" t="s">
        <v>2392</v>
      </c>
      <c r="G2809" s="67">
        <v>0.1250312</v>
      </c>
      <c r="H2809" s="67"/>
      <c r="I2809" s="70">
        <v>24.39</v>
      </c>
      <c r="J2809" s="70"/>
      <c r="K2809" s="70">
        <f>TRUNC(TRUNC(G2809,8)*I2809,2)</f>
        <v>3.04</v>
      </c>
    </row>
    <row r="2810" ht="15" customHeight="1" spans="1:11">
      <c r="A2810" s="65" t="s">
        <v>2710</v>
      </c>
      <c r="B2810" s="66" t="s">
        <v>2711</v>
      </c>
      <c r="C2810" s="66"/>
      <c r="D2810" s="65" t="s">
        <v>14</v>
      </c>
      <c r="E2810" s="65"/>
      <c r="F2810" s="65" t="s">
        <v>2392</v>
      </c>
      <c r="G2810" s="67">
        <v>0.4001</v>
      </c>
      <c r="H2810" s="67"/>
      <c r="I2810" s="70">
        <v>32.69</v>
      </c>
      <c r="J2810" s="70"/>
      <c r="K2810" s="70">
        <f>TRUNC(TRUNC(G2810,8)*I2810,2)</f>
        <v>13.07</v>
      </c>
    </row>
    <row r="2811" ht="18" customHeight="1" spans="1:11">
      <c r="A2811" s="2"/>
      <c r="B2811" s="2"/>
      <c r="C2811" s="2"/>
      <c r="D2811" s="2"/>
      <c r="E2811" s="2"/>
      <c r="F2811" s="2"/>
      <c r="G2811" s="68" t="s">
        <v>2393</v>
      </c>
      <c r="H2811" s="68"/>
      <c r="I2811" s="68"/>
      <c r="J2811" s="68"/>
      <c r="K2811" s="71">
        <f>SUM(K2809:K2810)</f>
        <v>16.11</v>
      </c>
    </row>
    <row r="2812" ht="15" customHeight="1" spans="1:11">
      <c r="A2812" s="2"/>
      <c r="B2812" s="2"/>
      <c r="C2812" s="2"/>
      <c r="D2812" s="2"/>
      <c r="E2812" s="2"/>
      <c r="F2812" s="2"/>
      <c r="G2812" s="69" t="s">
        <v>2318</v>
      </c>
      <c r="H2812" s="69"/>
      <c r="I2812" s="69"/>
      <c r="J2812" s="69"/>
      <c r="K2812" s="72">
        <f>SUM(K2807,K2811)</f>
        <v>30.01</v>
      </c>
    </row>
    <row r="2813" ht="9.95" customHeight="1" spans="1:11">
      <c r="A2813" s="2"/>
      <c r="B2813" s="2"/>
      <c r="C2813" s="2"/>
      <c r="D2813" s="2"/>
      <c r="E2813" s="2"/>
      <c r="F2813" s="2"/>
      <c r="G2813" s="61"/>
      <c r="H2813" s="61"/>
      <c r="I2813" s="61"/>
      <c r="J2813" s="61"/>
      <c r="K2813" s="61"/>
    </row>
    <row r="2814" ht="20.1" customHeight="1" spans="1:11">
      <c r="A2814" s="62" t="s">
        <v>5453</v>
      </c>
      <c r="B2814" s="62"/>
      <c r="C2814" s="62"/>
      <c r="D2814" s="62"/>
      <c r="E2814" s="62"/>
      <c r="F2814" s="62"/>
      <c r="G2814" s="62"/>
      <c r="H2814" s="62"/>
      <c r="I2814" s="62"/>
      <c r="J2814" s="62"/>
      <c r="K2814" s="62"/>
    </row>
    <row r="2815" ht="15" customHeight="1" spans="1:11">
      <c r="A2815" s="63" t="s">
        <v>2296</v>
      </c>
      <c r="B2815" s="63"/>
      <c r="C2815" s="63"/>
      <c r="D2815" s="64" t="s">
        <v>4</v>
      </c>
      <c r="E2815" s="64"/>
      <c r="F2815" s="64" t="s">
        <v>2297</v>
      </c>
      <c r="G2815" s="64" t="s">
        <v>2298</v>
      </c>
      <c r="H2815" s="64"/>
      <c r="I2815" s="64" t="s">
        <v>2299</v>
      </c>
      <c r="J2815" s="64"/>
      <c r="K2815" s="64" t="s">
        <v>2300</v>
      </c>
    </row>
    <row r="2816" ht="21" customHeight="1" spans="1:11">
      <c r="A2816" s="65" t="s">
        <v>4705</v>
      </c>
      <c r="B2816" s="66" t="s">
        <v>4706</v>
      </c>
      <c r="C2816" s="66"/>
      <c r="D2816" s="65" t="s">
        <v>14</v>
      </c>
      <c r="E2816" s="65"/>
      <c r="F2816" s="65" t="s">
        <v>2392</v>
      </c>
      <c r="G2816" s="67">
        <v>1</v>
      </c>
      <c r="H2816" s="67"/>
      <c r="I2816" s="70">
        <v>4.56</v>
      </c>
      <c r="J2816" s="70"/>
      <c r="K2816" s="70">
        <f t="shared" ref="K2816:K2821" si="19">TRUNC(TRUNC(G2816,8)*I2816,2)</f>
        <v>4.56</v>
      </c>
    </row>
    <row r="2817" ht="21" customHeight="1" spans="1:11">
      <c r="A2817" s="65" t="s">
        <v>4707</v>
      </c>
      <c r="B2817" s="66" t="s">
        <v>4708</v>
      </c>
      <c r="C2817" s="66"/>
      <c r="D2817" s="65" t="s">
        <v>14</v>
      </c>
      <c r="E2817" s="65"/>
      <c r="F2817" s="65" t="s">
        <v>2392</v>
      </c>
      <c r="G2817" s="67">
        <v>1</v>
      </c>
      <c r="H2817" s="67"/>
      <c r="I2817" s="70">
        <v>1.24</v>
      </c>
      <c r="J2817" s="70"/>
      <c r="K2817" s="70">
        <f t="shared" si="19"/>
        <v>1.24</v>
      </c>
    </row>
    <row r="2818" ht="21" customHeight="1" spans="1:11">
      <c r="A2818" s="65" t="s">
        <v>4709</v>
      </c>
      <c r="B2818" s="66" t="s">
        <v>4710</v>
      </c>
      <c r="C2818" s="66"/>
      <c r="D2818" s="65" t="s">
        <v>14</v>
      </c>
      <c r="E2818" s="65"/>
      <c r="F2818" s="65" t="s">
        <v>2392</v>
      </c>
      <c r="G2818" s="67">
        <v>1</v>
      </c>
      <c r="H2818" s="67"/>
      <c r="I2818" s="70">
        <v>1.34</v>
      </c>
      <c r="J2818" s="70"/>
      <c r="K2818" s="70">
        <f t="shared" si="19"/>
        <v>1.34</v>
      </c>
    </row>
    <row r="2819" ht="21" customHeight="1" spans="1:11">
      <c r="A2819" s="65" t="s">
        <v>4711</v>
      </c>
      <c r="B2819" s="66" t="s">
        <v>4712</v>
      </c>
      <c r="C2819" s="66"/>
      <c r="D2819" s="65" t="s">
        <v>14</v>
      </c>
      <c r="E2819" s="65"/>
      <c r="F2819" s="65" t="s">
        <v>2392</v>
      </c>
      <c r="G2819" s="67">
        <v>1</v>
      </c>
      <c r="H2819" s="67"/>
      <c r="I2819" s="70">
        <v>0.82</v>
      </c>
      <c r="J2819" s="70"/>
      <c r="K2819" s="70">
        <f t="shared" si="19"/>
        <v>0.82</v>
      </c>
    </row>
    <row r="2820" ht="21" customHeight="1" spans="1:11">
      <c r="A2820" s="65" t="s">
        <v>4713</v>
      </c>
      <c r="B2820" s="66" t="s">
        <v>4714</v>
      </c>
      <c r="C2820" s="66"/>
      <c r="D2820" s="65" t="s">
        <v>14</v>
      </c>
      <c r="E2820" s="65"/>
      <c r="F2820" s="65" t="s">
        <v>2392</v>
      </c>
      <c r="G2820" s="67">
        <v>1</v>
      </c>
      <c r="H2820" s="67"/>
      <c r="I2820" s="70">
        <v>0.04</v>
      </c>
      <c r="J2820" s="70"/>
      <c r="K2820" s="70">
        <f t="shared" si="19"/>
        <v>0.04</v>
      </c>
    </row>
    <row r="2821" ht="21" customHeight="1" spans="1:11">
      <c r="A2821" s="65" t="s">
        <v>4715</v>
      </c>
      <c r="B2821" s="66" t="s">
        <v>4716</v>
      </c>
      <c r="C2821" s="66"/>
      <c r="D2821" s="65" t="s">
        <v>14</v>
      </c>
      <c r="E2821" s="65"/>
      <c r="F2821" s="65" t="s">
        <v>2392</v>
      </c>
      <c r="G2821" s="67">
        <v>1</v>
      </c>
      <c r="H2821" s="67"/>
      <c r="I2821" s="70">
        <v>0.8</v>
      </c>
      <c r="J2821" s="70"/>
      <c r="K2821" s="70">
        <f t="shared" si="19"/>
        <v>0.8</v>
      </c>
    </row>
    <row r="2822" ht="15" customHeight="1" spans="1:11">
      <c r="A2822" s="2"/>
      <c r="B2822" s="2"/>
      <c r="C2822" s="2"/>
      <c r="D2822" s="2"/>
      <c r="E2822" s="2"/>
      <c r="F2822" s="2"/>
      <c r="G2822" s="68" t="s">
        <v>2309</v>
      </c>
      <c r="H2822" s="68"/>
      <c r="I2822" s="68"/>
      <c r="J2822" s="68"/>
      <c r="K2822" s="71">
        <f>SUM(K2816:K2821)</f>
        <v>8.8</v>
      </c>
    </row>
    <row r="2823" ht="15" customHeight="1" spans="1:11">
      <c r="A2823" s="63" t="s">
        <v>2310</v>
      </c>
      <c r="B2823" s="63"/>
      <c r="C2823" s="63"/>
      <c r="D2823" s="64" t="s">
        <v>4</v>
      </c>
      <c r="E2823" s="64"/>
      <c r="F2823" s="64" t="s">
        <v>2297</v>
      </c>
      <c r="G2823" s="64" t="s">
        <v>2298</v>
      </c>
      <c r="H2823" s="64"/>
      <c r="I2823" s="64" t="s">
        <v>2299</v>
      </c>
      <c r="J2823" s="64"/>
      <c r="K2823" s="64" t="s">
        <v>2300</v>
      </c>
    </row>
    <row r="2824" ht="15" customHeight="1" spans="1:11">
      <c r="A2824" s="65" t="s">
        <v>5156</v>
      </c>
      <c r="B2824" s="66" t="s">
        <v>5157</v>
      </c>
      <c r="C2824" s="66"/>
      <c r="D2824" s="65" t="s">
        <v>14</v>
      </c>
      <c r="E2824" s="65"/>
      <c r="F2824" s="65" t="s">
        <v>2392</v>
      </c>
      <c r="G2824" s="67">
        <v>1</v>
      </c>
      <c r="H2824" s="67"/>
      <c r="I2824" s="70">
        <v>22.92</v>
      </c>
      <c r="J2824" s="70"/>
      <c r="K2824" s="70">
        <f>TRUNC(TRUNC(G2824,8)*I2824,2)</f>
        <v>22.92</v>
      </c>
    </row>
    <row r="2825" ht="15" customHeight="1" spans="1:11">
      <c r="A2825" s="2"/>
      <c r="B2825" s="2"/>
      <c r="C2825" s="2"/>
      <c r="D2825" s="2"/>
      <c r="E2825" s="2"/>
      <c r="F2825" s="2"/>
      <c r="G2825" s="68" t="s">
        <v>2313</v>
      </c>
      <c r="H2825" s="68"/>
      <c r="I2825" s="68"/>
      <c r="J2825" s="68"/>
      <c r="K2825" s="71">
        <f>SUM(K2824:K2824)</f>
        <v>22.92</v>
      </c>
    </row>
    <row r="2826" ht="15" customHeight="1" spans="1:11">
      <c r="A2826" s="63" t="s">
        <v>2314</v>
      </c>
      <c r="B2826" s="63"/>
      <c r="C2826" s="63"/>
      <c r="D2826" s="64" t="s">
        <v>4</v>
      </c>
      <c r="E2826" s="64"/>
      <c r="F2826" s="64" t="s">
        <v>2297</v>
      </c>
      <c r="G2826" s="64" t="s">
        <v>2298</v>
      </c>
      <c r="H2826" s="64"/>
      <c r="I2826" s="64" t="s">
        <v>2299</v>
      </c>
      <c r="J2826" s="64"/>
      <c r="K2826" s="64" t="s">
        <v>2300</v>
      </c>
    </row>
    <row r="2827" ht="21" customHeight="1" spans="1:11">
      <c r="A2827" s="65" t="s">
        <v>5454</v>
      </c>
      <c r="B2827" s="66" t="s">
        <v>5455</v>
      </c>
      <c r="C2827" s="66"/>
      <c r="D2827" s="65" t="s">
        <v>14</v>
      </c>
      <c r="E2827" s="65"/>
      <c r="F2827" s="65" t="s">
        <v>2392</v>
      </c>
      <c r="G2827" s="67">
        <v>1</v>
      </c>
      <c r="H2827" s="67"/>
      <c r="I2827" s="70">
        <v>0.38</v>
      </c>
      <c r="J2827" s="70"/>
      <c r="K2827" s="70">
        <f>TRUNC(TRUNC(G2827,8)*I2827,2)</f>
        <v>0.38</v>
      </c>
    </row>
    <row r="2828" ht="15" customHeight="1" spans="1:11">
      <c r="A2828" s="2"/>
      <c r="B2828" s="2"/>
      <c r="C2828" s="2"/>
      <c r="D2828" s="2"/>
      <c r="E2828" s="2"/>
      <c r="F2828" s="2"/>
      <c r="G2828" s="68" t="s">
        <v>2317</v>
      </c>
      <c r="H2828" s="68"/>
      <c r="I2828" s="68"/>
      <c r="J2828" s="68"/>
      <c r="K2828" s="71">
        <f>SUM(K2827:K2827)</f>
        <v>0.38</v>
      </c>
    </row>
    <row r="2829" ht="15" customHeight="1" spans="1:11">
      <c r="A2829" s="2"/>
      <c r="B2829" s="2"/>
      <c r="C2829" s="2"/>
      <c r="D2829" s="2"/>
      <c r="E2829" s="2"/>
      <c r="F2829" s="2"/>
      <c r="G2829" s="69" t="s">
        <v>2318</v>
      </c>
      <c r="H2829" s="69"/>
      <c r="I2829" s="69"/>
      <c r="J2829" s="69"/>
      <c r="K2829" s="72">
        <f>SUM(K2822,K2825,K2828)</f>
        <v>32.1</v>
      </c>
    </row>
    <row r="2830" ht="9.95" customHeight="1" spans="1:11">
      <c r="A2830" s="2"/>
      <c r="B2830" s="2"/>
      <c r="C2830" s="2"/>
      <c r="D2830" s="2"/>
      <c r="E2830" s="2"/>
      <c r="F2830" s="2"/>
      <c r="G2830" s="61"/>
      <c r="H2830" s="61"/>
      <c r="I2830" s="61"/>
      <c r="J2830" s="61"/>
      <c r="K2830" s="61"/>
    </row>
    <row r="2831" ht="20.1" customHeight="1" spans="1:11">
      <c r="A2831" s="62" t="s">
        <v>5456</v>
      </c>
      <c r="B2831" s="62"/>
      <c r="C2831" s="62"/>
      <c r="D2831" s="62"/>
      <c r="E2831" s="62"/>
      <c r="F2831" s="62"/>
      <c r="G2831" s="62"/>
      <c r="H2831" s="62"/>
      <c r="I2831" s="62"/>
      <c r="J2831" s="62"/>
      <c r="K2831" s="62"/>
    </row>
    <row r="2832" ht="15" customHeight="1" spans="1:11">
      <c r="A2832" s="63" t="s">
        <v>2389</v>
      </c>
      <c r="B2832" s="63"/>
      <c r="C2832" s="63"/>
      <c r="D2832" s="64" t="s">
        <v>4</v>
      </c>
      <c r="E2832" s="64"/>
      <c r="F2832" s="64" t="s">
        <v>2297</v>
      </c>
      <c r="G2832" s="64" t="s">
        <v>2298</v>
      </c>
      <c r="H2832" s="64"/>
      <c r="I2832" s="64" t="s">
        <v>2299</v>
      </c>
      <c r="J2832" s="64"/>
      <c r="K2832" s="64" t="s">
        <v>2300</v>
      </c>
    </row>
    <row r="2833" ht="21" customHeight="1" spans="1:11">
      <c r="A2833" s="65" t="s">
        <v>5457</v>
      </c>
      <c r="B2833" s="66" t="s">
        <v>5458</v>
      </c>
      <c r="C2833" s="66"/>
      <c r="D2833" s="65" t="s">
        <v>14</v>
      </c>
      <c r="E2833" s="65"/>
      <c r="F2833" s="65" t="s">
        <v>2392</v>
      </c>
      <c r="G2833" s="67">
        <v>1</v>
      </c>
      <c r="H2833" s="67"/>
      <c r="I2833" s="70">
        <v>35.49</v>
      </c>
      <c r="J2833" s="70"/>
      <c r="K2833" s="70">
        <f>TRUNC(TRUNC(G2833,8)*I2833,2)</f>
        <v>35.49</v>
      </c>
    </row>
    <row r="2834" ht="18" customHeight="1" spans="1:11">
      <c r="A2834" s="2"/>
      <c r="B2834" s="2"/>
      <c r="C2834" s="2"/>
      <c r="D2834" s="2"/>
      <c r="E2834" s="2"/>
      <c r="F2834" s="2"/>
      <c r="G2834" s="68" t="s">
        <v>2393</v>
      </c>
      <c r="H2834" s="68"/>
      <c r="I2834" s="68"/>
      <c r="J2834" s="68"/>
      <c r="K2834" s="71">
        <f>SUM(K2833:K2833)</f>
        <v>35.49</v>
      </c>
    </row>
    <row r="2835" ht="15" customHeight="1" spans="1:11">
      <c r="A2835" s="63" t="s">
        <v>2314</v>
      </c>
      <c r="B2835" s="63"/>
      <c r="C2835" s="63"/>
      <c r="D2835" s="64" t="s">
        <v>4</v>
      </c>
      <c r="E2835" s="64"/>
      <c r="F2835" s="64" t="s">
        <v>2297</v>
      </c>
      <c r="G2835" s="64" t="s">
        <v>2298</v>
      </c>
      <c r="H2835" s="64"/>
      <c r="I2835" s="64" t="s">
        <v>2299</v>
      </c>
      <c r="J2835" s="64"/>
      <c r="K2835" s="64" t="s">
        <v>2300</v>
      </c>
    </row>
    <row r="2836" ht="21" customHeight="1" spans="1:11">
      <c r="A2836" s="65" t="s">
        <v>5459</v>
      </c>
      <c r="B2836" s="66" t="s">
        <v>5460</v>
      </c>
      <c r="C2836" s="66"/>
      <c r="D2836" s="65" t="s">
        <v>14</v>
      </c>
      <c r="E2836" s="65"/>
      <c r="F2836" s="65" t="s">
        <v>2392</v>
      </c>
      <c r="G2836" s="67">
        <v>1</v>
      </c>
      <c r="H2836" s="67"/>
      <c r="I2836" s="70">
        <v>1.6</v>
      </c>
      <c r="J2836" s="70"/>
      <c r="K2836" s="70">
        <f>TRUNC(TRUNC(G2836,8)*I2836,2)</f>
        <v>1.6</v>
      </c>
    </row>
    <row r="2837" ht="21" customHeight="1" spans="1:11">
      <c r="A2837" s="65" t="s">
        <v>5461</v>
      </c>
      <c r="B2837" s="66" t="s">
        <v>5462</v>
      </c>
      <c r="C2837" s="66"/>
      <c r="D2837" s="65" t="s">
        <v>14</v>
      </c>
      <c r="E2837" s="65"/>
      <c r="F2837" s="65" t="s">
        <v>2392</v>
      </c>
      <c r="G2837" s="67">
        <v>1</v>
      </c>
      <c r="H2837" s="67"/>
      <c r="I2837" s="70">
        <v>0.37</v>
      </c>
      <c r="J2837" s="70"/>
      <c r="K2837" s="70">
        <f>TRUNC(TRUNC(G2837,8)*I2837,2)</f>
        <v>0.37</v>
      </c>
    </row>
    <row r="2838" ht="15" customHeight="1" spans="1:11">
      <c r="A2838" s="2"/>
      <c r="B2838" s="2"/>
      <c r="C2838" s="2"/>
      <c r="D2838" s="2"/>
      <c r="E2838" s="2"/>
      <c r="F2838" s="2"/>
      <c r="G2838" s="68" t="s">
        <v>2317</v>
      </c>
      <c r="H2838" s="68"/>
      <c r="I2838" s="68"/>
      <c r="J2838" s="68"/>
      <c r="K2838" s="71">
        <f>SUM(K2836:K2837)</f>
        <v>1.97</v>
      </c>
    </row>
    <row r="2839" ht="15" customHeight="1" spans="1:11">
      <c r="A2839" s="2"/>
      <c r="B2839" s="2"/>
      <c r="C2839" s="2"/>
      <c r="D2839" s="2"/>
      <c r="E2839" s="2"/>
      <c r="F2839" s="2"/>
      <c r="G2839" s="69" t="s">
        <v>2318</v>
      </c>
      <c r="H2839" s="69"/>
      <c r="I2839" s="69"/>
      <c r="J2839" s="69"/>
      <c r="K2839" s="72">
        <f>SUM(K2834,K2838)</f>
        <v>37.46</v>
      </c>
    </row>
    <row r="2840" ht="9.95" customHeight="1" spans="1:11">
      <c r="A2840" s="2"/>
      <c r="B2840" s="2"/>
      <c r="C2840" s="2"/>
      <c r="D2840" s="2"/>
      <c r="E2840" s="2"/>
      <c r="F2840" s="2"/>
      <c r="G2840" s="61"/>
      <c r="H2840" s="61"/>
      <c r="I2840" s="61"/>
      <c r="J2840" s="61"/>
      <c r="K2840" s="61"/>
    </row>
    <row r="2841" ht="20.1" customHeight="1" spans="1:11">
      <c r="A2841" s="62" t="s">
        <v>5463</v>
      </c>
      <c r="B2841" s="62"/>
      <c r="C2841" s="62"/>
      <c r="D2841" s="62"/>
      <c r="E2841" s="62"/>
      <c r="F2841" s="62"/>
      <c r="G2841" s="62"/>
      <c r="H2841" s="62"/>
      <c r="I2841" s="62"/>
      <c r="J2841" s="62"/>
      <c r="K2841" s="62"/>
    </row>
    <row r="2842" ht="15" customHeight="1" spans="1:11">
      <c r="A2842" s="63" t="s">
        <v>2389</v>
      </c>
      <c r="B2842" s="63"/>
      <c r="C2842" s="63"/>
      <c r="D2842" s="64" t="s">
        <v>4</v>
      </c>
      <c r="E2842" s="64"/>
      <c r="F2842" s="64" t="s">
        <v>2297</v>
      </c>
      <c r="G2842" s="64" t="s">
        <v>2298</v>
      </c>
      <c r="H2842" s="64"/>
      <c r="I2842" s="64" t="s">
        <v>2299</v>
      </c>
      <c r="J2842" s="64"/>
      <c r="K2842" s="64" t="s">
        <v>2300</v>
      </c>
    </row>
    <row r="2843" ht="21" customHeight="1" spans="1:11">
      <c r="A2843" s="65" t="s">
        <v>5457</v>
      </c>
      <c r="B2843" s="66" t="s">
        <v>5458</v>
      </c>
      <c r="C2843" s="66"/>
      <c r="D2843" s="65" t="s">
        <v>14</v>
      </c>
      <c r="E2843" s="65"/>
      <c r="F2843" s="65" t="s">
        <v>2392</v>
      </c>
      <c r="G2843" s="67">
        <v>1</v>
      </c>
      <c r="H2843" s="67"/>
      <c r="I2843" s="70">
        <v>35.49</v>
      </c>
      <c r="J2843" s="70"/>
      <c r="K2843" s="70">
        <f>TRUNC(TRUNC(G2843,8)*I2843,2)</f>
        <v>35.49</v>
      </c>
    </row>
    <row r="2844" ht="18" customHeight="1" spans="1:11">
      <c r="A2844" s="2"/>
      <c r="B2844" s="2"/>
      <c r="C2844" s="2"/>
      <c r="D2844" s="2"/>
      <c r="E2844" s="2"/>
      <c r="F2844" s="2"/>
      <c r="G2844" s="68" t="s">
        <v>2393</v>
      </c>
      <c r="H2844" s="68"/>
      <c r="I2844" s="68"/>
      <c r="J2844" s="68"/>
      <c r="K2844" s="71">
        <f>SUM(K2843:K2843)</f>
        <v>35.49</v>
      </c>
    </row>
    <row r="2845" ht="15" customHeight="1" spans="1:11">
      <c r="A2845" s="63" t="s">
        <v>2314</v>
      </c>
      <c r="B2845" s="63"/>
      <c r="C2845" s="63"/>
      <c r="D2845" s="64" t="s">
        <v>4</v>
      </c>
      <c r="E2845" s="64"/>
      <c r="F2845" s="64" t="s">
        <v>2297</v>
      </c>
      <c r="G2845" s="64" t="s">
        <v>2298</v>
      </c>
      <c r="H2845" s="64"/>
      <c r="I2845" s="64" t="s">
        <v>2299</v>
      </c>
      <c r="J2845" s="64"/>
      <c r="K2845" s="64" t="s">
        <v>2300</v>
      </c>
    </row>
    <row r="2846" ht="21" customHeight="1" spans="1:11">
      <c r="A2846" s="65" t="s">
        <v>5459</v>
      </c>
      <c r="B2846" s="66" t="s">
        <v>5460</v>
      </c>
      <c r="C2846" s="66"/>
      <c r="D2846" s="65" t="s">
        <v>14</v>
      </c>
      <c r="E2846" s="65"/>
      <c r="F2846" s="65" t="s">
        <v>2392</v>
      </c>
      <c r="G2846" s="67">
        <v>1</v>
      </c>
      <c r="H2846" s="67"/>
      <c r="I2846" s="70">
        <v>1.6</v>
      </c>
      <c r="J2846" s="70"/>
      <c r="K2846" s="70">
        <f>TRUNC(TRUNC(G2846,8)*I2846,2)</f>
        <v>1.6</v>
      </c>
    </row>
    <row r="2847" ht="21" customHeight="1" spans="1:11">
      <c r="A2847" s="65" t="s">
        <v>5461</v>
      </c>
      <c r="B2847" s="66" t="s">
        <v>5462</v>
      </c>
      <c r="C2847" s="66"/>
      <c r="D2847" s="65" t="s">
        <v>14</v>
      </c>
      <c r="E2847" s="65"/>
      <c r="F2847" s="65" t="s">
        <v>2392</v>
      </c>
      <c r="G2847" s="67">
        <v>1</v>
      </c>
      <c r="H2847" s="67"/>
      <c r="I2847" s="70">
        <v>0.37</v>
      </c>
      <c r="J2847" s="70"/>
      <c r="K2847" s="70">
        <f>TRUNC(TRUNC(G2847,8)*I2847,2)</f>
        <v>0.37</v>
      </c>
    </row>
    <row r="2848" ht="21" customHeight="1" spans="1:11">
      <c r="A2848" s="65" t="s">
        <v>5464</v>
      </c>
      <c r="B2848" s="66" t="s">
        <v>5465</v>
      </c>
      <c r="C2848" s="66"/>
      <c r="D2848" s="65" t="s">
        <v>14</v>
      </c>
      <c r="E2848" s="65"/>
      <c r="F2848" s="65" t="s">
        <v>2392</v>
      </c>
      <c r="G2848" s="67">
        <v>1</v>
      </c>
      <c r="H2848" s="67"/>
      <c r="I2848" s="70">
        <v>2</v>
      </c>
      <c r="J2848" s="70"/>
      <c r="K2848" s="70">
        <f>TRUNC(TRUNC(G2848,8)*I2848,2)</f>
        <v>2</v>
      </c>
    </row>
    <row r="2849" ht="15" customHeight="1" spans="1:11">
      <c r="A2849" s="2"/>
      <c r="B2849" s="2"/>
      <c r="C2849" s="2"/>
      <c r="D2849" s="2"/>
      <c r="E2849" s="2"/>
      <c r="F2849" s="2"/>
      <c r="G2849" s="68" t="s">
        <v>2317</v>
      </c>
      <c r="H2849" s="68"/>
      <c r="I2849" s="68"/>
      <c r="J2849" s="68"/>
      <c r="K2849" s="71">
        <f>SUM(K2846:K2848)</f>
        <v>3.97</v>
      </c>
    </row>
    <row r="2850" ht="15" customHeight="1" spans="1:11">
      <c r="A2850" s="2"/>
      <c r="B2850" s="2"/>
      <c r="C2850" s="2"/>
      <c r="D2850" s="2"/>
      <c r="E2850" s="2"/>
      <c r="F2850" s="2"/>
      <c r="G2850" s="69" t="s">
        <v>2318</v>
      </c>
      <c r="H2850" s="69"/>
      <c r="I2850" s="69"/>
      <c r="J2850" s="69"/>
      <c r="K2850" s="72">
        <f>SUM(K2844,K2849)</f>
        <v>39.46</v>
      </c>
    </row>
    <row r="2851" ht="9.95" customHeight="1" spans="1:11">
      <c r="A2851" s="2"/>
      <c r="B2851" s="2"/>
      <c r="C2851" s="2"/>
      <c r="D2851" s="2"/>
      <c r="E2851" s="2"/>
      <c r="F2851" s="2"/>
      <c r="G2851" s="61"/>
      <c r="H2851" s="61"/>
      <c r="I2851" s="61"/>
      <c r="J2851" s="61"/>
      <c r="K2851" s="61"/>
    </row>
    <row r="2852" ht="20.1" customHeight="1" spans="1:11">
      <c r="A2852" s="62" t="s">
        <v>5466</v>
      </c>
      <c r="B2852" s="62"/>
      <c r="C2852" s="62"/>
      <c r="D2852" s="62"/>
      <c r="E2852" s="62"/>
      <c r="F2852" s="62"/>
      <c r="G2852" s="62"/>
      <c r="H2852" s="62"/>
      <c r="I2852" s="62"/>
      <c r="J2852" s="62"/>
      <c r="K2852" s="62"/>
    </row>
    <row r="2853" ht="15" customHeight="1" spans="1:11">
      <c r="A2853" s="63" t="s">
        <v>2790</v>
      </c>
      <c r="B2853" s="63"/>
      <c r="C2853" s="63"/>
      <c r="D2853" s="64" t="s">
        <v>4</v>
      </c>
      <c r="E2853" s="64"/>
      <c r="F2853" s="64" t="s">
        <v>2297</v>
      </c>
      <c r="G2853" s="64" t="s">
        <v>2298</v>
      </c>
      <c r="H2853" s="64"/>
      <c r="I2853" s="64" t="s">
        <v>2299</v>
      </c>
      <c r="J2853" s="64"/>
      <c r="K2853" s="64" t="s">
        <v>2300</v>
      </c>
    </row>
    <row r="2854" ht="21" customHeight="1" spans="1:11">
      <c r="A2854" s="65" t="s">
        <v>5467</v>
      </c>
      <c r="B2854" s="66" t="s">
        <v>5468</v>
      </c>
      <c r="C2854" s="66"/>
      <c r="D2854" s="65" t="s">
        <v>14</v>
      </c>
      <c r="E2854" s="65"/>
      <c r="F2854" s="65" t="s">
        <v>35</v>
      </c>
      <c r="G2854" s="67">
        <v>6.4e-5</v>
      </c>
      <c r="H2854" s="67"/>
      <c r="I2854" s="70">
        <v>25055.92</v>
      </c>
      <c r="J2854" s="70"/>
      <c r="K2854" s="70">
        <f>TRUNC(TRUNC(G2854,8)*I2854,2)</f>
        <v>1.6</v>
      </c>
    </row>
    <row r="2855" ht="15" customHeight="1" spans="1:11">
      <c r="A2855" s="2"/>
      <c r="B2855" s="2"/>
      <c r="C2855" s="2"/>
      <c r="D2855" s="2"/>
      <c r="E2855" s="2"/>
      <c r="F2855" s="2"/>
      <c r="G2855" s="68" t="s">
        <v>2792</v>
      </c>
      <c r="H2855" s="68"/>
      <c r="I2855" s="68"/>
      <c r="J2855" s="68"/>
      <c r="K2855" s="71">
        <f>SUM(K2854:K2854)</f>
        <v>1.6</v>
      </c>
    </row>
    <row r="2856" ht="15" customHeight="1" spans="1:11">
      <c r="A2856" s="2"/>
      <c r="B2856" s="2"/>
      <c r="C2856" s="2"/>
      <c r="D2856" s="2"/>
      <c r="E2856" s="2"/>
      <c r="F2856" s="2"/>
      <c r="G2856" s="69" t="s">
        <v>2318</v>
      </c>
      <c r="H2856" s="69"/>
      <c r="I2856" s="69"/>
      <c r="J2856" s="69"/>
      <c r="K2856" s="72">
        <f>SUM(K2855)</f>
        <v>1.6</v>
      </c>
    </row>
    <row r="2857" ht="9.95" customHeight="1" spans="1:11">
      <c r="A2857" s="2"/>
      <c r="B2857" s="2"/>
      <c r="C2857" s="2"/>
      <c r="D2857" s="2"/>
      <c r="E2857" s="2"/>
      <c r="F2857" s="2"/>
      <c r="G2857" s="61"/>
      <c r="H2857" s="61"/>
      <c r="I2857" s="61"/>
      <c r="J2857" s="61"/>
      <c r="K2857" s="61"/>
    </row>
    <row r="2858" ht="20.1" customHeight="1" spans="1:11">
      <c r="A2858" s="62" t="s">
        <v>5469</v>
      </c>
      <c r="B2858" s="62"/>
      <c r="C2858" s="62"/>
      <c r="D2858" s="62"/>
      <c r="E2858" s="62"/>
      <c r="F2858" s="62"/>
      <c r="G2858" s="62"/>
      <c r="H2858" s="62"/>
      <c r="I2858" s="62"/>
      <c r="J2858" s="62"/>
      <c r="K2858" s="62"/>
    </row>
    <row r="2859" ht="15" customHeight="1" spans="1:11">
      <c r="A2859" s="63" t="s">
        <v>2790</v>
      </c>
      <c r="B2859" s="63"/>
      <c r="C2859" s="63"/>
      <c r="D2859" s="64" t="s">
        <v>4</v>
      </c>
      <c r="E2859" s="64"/>
      <c r="F2859" s="64" t="s">
        <v>2297</v>
      </c>
      <c r="G2859" s="64" t="s">
        <v>2298</v>
      </c>
      <c r="H2859" s="64"/>
      <c r="I2859" s="64" t="s">
        <v>2299</v>
      </c>
      <c r="J2859" s="64"/>
      <c r="K2859" s="64" t="s">
        <v>2300</v>
      </c>
    </row>
    <row r="2860" ht="21" customHeight="1" spans="1:11">
      <c r="A2860" s="65" t="s">
        <v>5467</v>
      </c>
      <c r="B2860" s="66" t="s">
        <v>5468</v>
      </c>
      <c r="C2860" s="66"/>
      <c r="D2860" s="65" t="s">
        <v>14</v>
      </c>
      <c r="E2860" s="65"/>
      <c r="F2860" s="65" t="s">
        <v>35</v>
      </c>
      <c r="G2860" s="67">
        <v>1.48e-5</v>
      </c>
      <c r="H2860" s="67"/>
      <c r="I2860" s="70">
        <v>25055.92</v>
      </c>
      <c r="J2860" s="70"/>
      <c r="K2860" s="70">
        <f>TRUNC(TRUNC(G2860,8)*I2860,2)</f>
        <v>0.37</v>
      </c>
    </row>
    <row r="2861" ht="15" customHeight="1" spans="1:11">
      <c r="A2861" s="2"/>
      <c r="B2861" s="2"/>
      <c r="C2861" s="2"/>
      <c r="D2861" s="2"/>
      <c r="E2861" s="2"/>
      <c r="F2861" s="2"/>
      <c r="G2861" s="68" t="s">
        <v>2792</v>
      </c>
      <c r="H2861" s="68"/>
      <c r="I2861" s="68"/>
      <c r="J2861" s="68"/>
      <c r="K2861" s="71">
        <f>SUM(K2860:K2860)</f>
        <v>0.37</v>
      </c>
    </row>
    <row r="2862" ht="15" customHeight="1" spans="1:11">
      <c r="A2862" s="2"/>
      <c r="B2862" s="2"/>
      <c r="C2862" s="2"/>
      <c r="D2862" s="2"/>
      <c r="E2862" s="2"/>
      <c r="F2862" s="2"/>
      <c r="G2862" s="69" t="s">
        <v>2318</v>
      </c>
      <c r="H2862" s="69"/>
      <c r="I2862" s="69"/>
      <c r="J2862" s="69"/>
      <c r="K2862" s="72">
        <f>SUM(K2861)</f>
        <v>0.37</v>
      </c>
    </row>
    <row r="2863" ht="9.95" customHeight="1" spans="1:11">
      <c r="A2863" s="2"/>
      <c r="B2863" s="2"/>
      <c r="C2863" s="2"/>
      <c r="D2863" s="2"/>
      <c r="E2863" s="2"/>
      <c r="F2863" s="2"/>
      <c r="G2863" s="61"/>
      <c r="H2863" s="61"/>
      <c r="I2863" s="61"/>
      <c r="J2863" s="61"/>
      <c r="K2863" s="61"/>
    </row>
    <row r="2864" ht="20.1" customHeight="1" spans="1:11">
      <c r="A2864" s="62" t="s">
        <v>5470</v>
      </c>
      <c r="B2864" s="62"/>
      <c r="C2864" s="62"/>
      <c r="D2864" s="62"/>
      <c r="E2864" s="62"/>
      <c r="F2864" s="62"/>
      <c r="G2864" s="62"/>
      <c r="H2864" s="62"/>
      <c r="I2864" s="62"/>
      <c r="J2864" s="62"/>
      <c r="K2864" s="62"/>
    </row>
    <row r="2865" ht="15" customHeight="1" spans="1:11">
      <c r="A2865" s="63" t="s">
        <v>2790</v>
      </c>
      <c r="B2865" s="63"/>
      <c r="C2865" s="63"/>
      <c r="D2865" s="64" t="s">
        <v>4</v>
      </c>
      <c r="E2865" s="64"/>
      <c r="F2865" s="64" t="s">
        <v>2297</v>
      </c>
      <c r="G2865" s="64" t="s">
        <v>2298</v>
      </c>
      <c r="H2865" s="64"/>
      <c r="I2865" s="64" t="s">
        <v>2299</v>
      </c>
      <c r="J2865" s="64"/>
      <c r="K2865" s="64" t="s">
        <v>2300</v>
      </c>
    </row>
    <row r="2866" ht="21" customHeight="1" spans="1:11">
      <c r="A2866" s="65" t="s">
        <v>5467</v>
      </c>
      <c r="B2866" s="66" t="s">
        <v>5468</v>
      </c>
      <c r="C2866" s="66"/>
      <c r="D2866" s="65" t="s">
        <v>14</v>
      </c>
      <c r="E2866" s="65"/>
      <c r="F2866" s="65" t="s">
        <v>35</v>
      </c>
      <c r="G2866" s="67">
        <v>8e-5</v>
      </c>
      <c r="H2866" s="67"/>
      <c r="I2866" s="70">
        <v>25055.92</v>
      </c>
      <c r="J2866" s="70"/>
      <c r="K2866" s="70">
        <f>TRUNC(TRUNC(G2866,8)*I2866,2)</f>
        <v>2</v>
      </c>
    </row>
    <row r="2867" ht="15" customHeight="1" spans="1:11">
      <c r="A2867" s="2"/>
      <c r="B2867" s="2"/>
      <c r="C2867" s="2"/>
      <c r="D2867" s="2"/>
      <c r="E2867" s="2"/>
      <c r="F2867" s="2"/>
      <c r="G2867" s="68" t="s">
        <v>2792</v>
      </c>
      <c r="H2867" s="68"/>
      <c r="I2867" s="68"/>
      <c r="J2867" s="68"/>
      <c r="K2867" s="71">
        <f>SUM(K2866:K2866)</f>
        <v>2</v>
      </c>
    </row>
    <row r="2868" ht="15" customHeight="1" spans="1:11">
      <c r="A2868" s="2"/>
      <c r="B2868" s="2"/>
      <c r="C2868" s="2"/>
      <c r="D2868" s="2"/>
      <c r="E2868" s="2"/>
      <c r="F2868" s="2"/>
      <c r="G2868" s="69" t="s">
        <v>2318</v>
      </c>
      <c r="H2868" s="69"/>
      <c r="I2868" s="69"/>
      <c r="J2868" s="69"/>
      <c r="K2868" s="72">
        <f>SUM(K2867)</f>
        <v>2</v>
      </c>
    </row>
    <row r="2869" ht="9.95" customHeight="1" spans="1:11">
      <c r="A2869" s="2"/>
      <c r="B2869" s="2"/>
      <c r="C2869" s="2"/>
      <c r="D2869" s="2"/>
      <c r="E2869" s="2"/>
      <c r="F2869" s="2"/>
      <c r="G2869" s="61"/>
      <c r="H2869" s="61"/>
      <c r="I2869" s="61"/>
      <c r="J2869" s="61"/>
      <c r="K2869" s="61"/>
    </row>
    <row r="2870" ht="20.1" customHeight="1" spans="1:11">
      <c r="A2870" s="62" t="s">
        <v>5471</v>
      </c>
      <c r="B2870" s="62"/>
      <c r="C2870" s="62"/>
      <c r="D2870" s="62"/>
      <c r="E2870" s="62"/>
      <c r="F2870" s="62"/>
      <c r="G2870" s="62"/>
      <c r="H2870" s="62"/>
      <c r="I2870" s="62"/>
      <c r="J2870" s="62"/>
      <c r="K2870" s="62"/>
    </row>
    <row r="2871" ht="15" customHeight="1" spans="1:11">
      <c r="A2871" s="63" t="s">
        <v>2389</v>
      </c>
      <c r="B2871" s="63"/>
      <c r="C2871" s="63"/>
      <c r="D2871" s="64" t="s">
        <v>4</v>
      </c>
      <c r="E2871" s="64"/>
      <c r="F2871" s="64" t="s">
        <v>2297</v>
      </c>
      <c r="G2871" s="64" t="s">
        <v>2298</v>
      </c>
      <c r="H2871" s="64"/>
      <c r="I2871" s="64" t="s">
        <v>2299</v>
      </c>
      <c r="J2871" s="64"/>
      <c r="K2871" s="64" t="s">
        <v>2300</v>
      </c>
    </row>
    <row r="2872" ht="21" customHeight="1" spans="1:11">
      <c r="A2872" s="65" t="s">
        <v>5457</v>
      </c>
      <c r="B2872" s="66" t="s">
        <v>5458</v>
      </c>
      <c r="C2872" s="66"/>
      <c r="D2872" s="65" t="s">
        <v>14</v>
      </c>
      <c r="E2872" s="65"/>
      <c r="F2872" s="65" t="s">
        <v>2392</v>
      </c>
      <c r="G2872" s="67">
        <v>1</v>
      </c>
      <c r="H2872" s="67"/>
      <c r="I2872" s="70">
        <v>35.49</v>
      </c>
      <c r="J2872" s="70"/>
      <c r="K2872" s="70">
        <f>TRUNC(TRUNC(G2872,8)*I2872,2)</f>
        <v>35.49</v>
      </c>
    </row>
    <row r="2873" ht="18" customHeight="1" spans="1:11">
      <c r="A2873" s="2"/>
      <c r="B2873" s="2"/>
      <c r="C2873" s="2"/>
      <c r="D2873" s="2"/>
      <c r="E2873" s="2"/>
      <c r="F2873" s="2"/>
      <c r="G2873" s="68" t="s">
        <v>2393</v>
      </c>
      <c r="H2873" s="68"/>
      <c r="I2873" s="68"/>
      <c r="J2873" s="68"/>
      <c r="K2873" s="71">
        <f>SUM(K2872:K2872)</f>
        <v>35.49</v>
      </c>
    </row>
    <row r="2874" ht="15" customHeight="1" spans="1:11">
      <c r="A2874" s="63" t="s">
        <v>2314</v>
      </c>
      <c r="B2874" s="63"/>
      <c r="C2874" s="63"/>
      <c r="D2874" s="64" t="s">
        <v>4</v>
      </c>
      <c r="E2874" s="64"/>
      <c r="F2874" s="64" t="s">
        <v>2297</v>
      </c>
      <c r="G2874" s="64" t="s">
        <v>2298</v>
      </c>
      <c r="H2874" s="64"/>
      <c r="I2874" s="64" t="s">
        <v>2299</v>
      </c>
      <c r="J2874" s="64"/>
      <c r="K2874" s="64" t="s">
        <v>2300</v>
      </c>
    </row>
    <row r="2875" ht="29.1" customHeight="1" spans="1:11">
      <c r="A2875" s="65" t="s">
        <v>5472</v>
      </c>
      <c r="B2875" s="66" t="s">
        <v>5473</v>
      </c>
      <c r="C2875" s="66"/>
      <c r="D2875" s="65" t="s">
        <v>14</v>
      </c>
      <c r="E2875" s="65"/>
      <c r="F2875" s="65" t="s">
        <v>2392</v>
      </c>
      <c r="G2875" s="67">
        <v>1</v>
      </c>
      <c r="H2875" s="67"/>
      <c r="I2875" s="70">
        <v>0.7</v>
      </c>
      <c r="J2875" s="70"/>
      <c r="K2875" s="70">
        <f>TRUNC(TRUNC(G2875,8)*I2875,2)</f>
        <v>0.7</v>
      </c>
    </row>
    <row r="2876" ht="29.1" customHeight="1" spans="1:11">
      <c r="A2876" s="65" t="s">
        <v>5474</v>
      </c>
      <c r="B2876" s="66" t="s">
        <v>5475</v>
      </c>
      <c r="C2876" s="66"/>
      <c r="D2876" s="65" t="s">
        <v>14</v>
      </c>
      <c r="E2876" s="65"/>
      <c r="F2876" s="65" t="s">
        <v>2392</v>
      </c>
      <c r="G2876" s="67">
        <v>1</v>
      </c>
      <c r="H2876" s="67"/>
      <c r="I2876" s="70">
        <v>0.16</v>
      </c>
      <c r="J2876" s="70"/>
      <c r="K2876" s="70">
        <f>TRUNC(TRUNC(G2876,8)*I2876,2)</f>
        <v>0.16</v>
      </c>
    </row>
    <row r="2877" ht="15" customHeight="1" spans="1:11">
      <c r="A2877" s="2"/>
      <c r="B2877" s="2"/>
      <c r="C2877" s="2"/>
      <c r="D2877" s="2"/>
      <c r="E2877" s="2"/>
      <c r="F2877" s="2"/>
      <c r="G2877" s="68" t="s">
        <v>2317</v>
      </c>
      <c r="H2877" s="68"/>
      <c r="I2877" s="68"/>
      <c r="J2877" s="68"/>
      <c r="K2877" s="71">
        <f>SUM(K2875:K2876)</f>
        <v>0.86</v>
      </c>
    </row>
    <row r="2878" ht="15" customHeight="1" spans="1:11">
      <c r="A2878" s="2"/>
      <c r="B2878" s="2"/>
      <c r="C2878" s="2"/>
      <c r="D2878" s="2"/>
      <c r="E2878" s="2"/>
      <c r="F2878" s="2"/>
      <c r="G2878" s="69" t="s">
        <v>2318</v>
      </c>
      <c r="H2878" s="69"/>
      <c r="I2878" s="69"/>
      <c r="J2878" s="69"/>
      <c r="K2878" s="72">
        <f>SUM(K2873,K2877)</f>
        <v>36.35</v>
      </c>
    </row>
    <row r="2879" ht="9.95" customHeight="1" spans="1:11">
      <c r="A2879" s="2"/>
      <c r="B2879" s="2"/>
      <c r="C2879" s="2"/>
      <c r="D2879" s="2"/>
      <c r="E2879" s="2"/>
      <c r="F2879" s="2"/>
      <c r="G2879" s="61"/>
      <c r="H2879" s="61"/>
      <c r="I2879" s="61"/>
      <c r="J2879" s="61"/>
      <c r="K2879" s="61"/>
    </row>
    <row r="2880" ht="20.1" customHeight="1" spans="1:11">
      <c r="A2880" s="62" t="s">
        <v>5476</v>
      </c>
      <c r="B2880" s="62"/>
      <c r="C2880" s="62"/>
      <c r="D2880" s="62"/>
      <c r="E2880" s="62"/>
      <c r="F2880" s="62"/>
      <c r="G2880" s="62"/>
      <c r="H2880" s="62"/>
      <c r="I2880" s="62"/>
      <c r="J2880" s="62"/>
      <c r="K2880" s="62"/>
    </row>
    <row r="2881" ht="15" customHeight="1" spans="1:11">
      <c r="A2881" s="63" t="s">
        <v>2389</v>
      </c>
      <c r="B2881" s="63"/>
      <c r="C2881" s="63"/>
      <c r="D2881" s="64" t="s">
        <v>4</v>
      </c>
      <c r="E2881" s="64"/>
      <c r="F2881" s="64" t="s">
        <v>2297</v>
      </c>
      <c r="G2881" s="64" t="s">
        <v>2298</v>
      </c>
      <c r="H2881" s="64"/>
      <c r="I2881" s="64" t="s">
        <v>2299</v>
      </c>
      <c r="J2881" s="64"/>
      <c r="K2881" s="64" t="s">
        <v>2300</v>
      </c>
    </row>
    <row r="2882" ht="21" customHeight="1" spans="1:11">
      <c r="A2882" s="65" t="s">
        <v>5457</v>
      </c>
      <c r="B2882" s="66" t="s">
        <v>5458</v>
      </c>
      <c r="C2882" s="66"/>
      <c r="D2882" s="65" t="s">
        <v>14</v>
      </c>
      <c r="E2882" s="65"/>
      <c r="F2882" s="65" t="s">
        <v>2392</v>
      </c>
      <c r="G2882" s="67">
        <v>1</v>
      </c>
      <c r="H2882" s="67"/>
      <c r="I2882" s="70">
        <v>35.49</v>
      </c>
      <c r="J2882" s="70"/>
      <c r="K2882" s="70">
        <f>TRUNC(TRUNC(G2882,8)*I2882,2)</f>
        <v>35.49</v>
      </c>
    </row>
    <row r="2883" ht="18" customHeight="1" spans="1:11">
      <c r="A2883" s="2"/>
      <c r="B2883" s="2"/>
      <c r="C2883" s="2"/>
      <c r="D2883" s="2"/>
      <c r="E2883" s="2"/>
      <c r="F2883" s="2"/>
      <c r="G2883" s="68" t="s">
        <v>2393</v>
      </c>
      <c r="H2883" s="68"/>
      <c r="I2883" s="68"/>
      <c r="J2883" s="68"/>
      <c r="K2883" s="71">
        <f>SUM(K2882:K2882)</f>
        <v>35.49</v>
      </c>
    </row>
    <row r="2884" ht="15" customHeight="1" spans="1:11">
      <c r="A2884" s="63" t="s">
        <v>2314</v>
      </c>
      <c r="B2884" s="63"/>
      <c r="C2884" s="63"/>
      <c r="D2884" s="64" t="s">
        <v>4</v>
      </c>
      <c r="E2884" s="64"/>
      <c r="F2884" s="64" t="s">
        <v>2297</v>
      </c>
      <c r="G2884" s="64" t="s">
        <v>2298</v>
      </c>
      <c r="H2884" s="64"/>
      <c r="I2884" s="64" t="s">
        <v>2299</v>
      </c>
      <c r="J2884" s="64"/>
      <c r="K2884" s="64" t="s">
        <v>2300</v>
      </c>
    </row>
    <row r="2885" ht="29.1" customHeight="1" spans="1:11">
      <c r="A2885" s="65" t="s">
        <v>5472</v>
      </c>
      <c r="B2885" s="66" t="s">
        <v>5473</v>
      </c>
      <c r="C2885" s="66"/>
      <c r="D2885" s="65" t="s">
        <v>14</v>
      </c>
      <c r="E2885" s="65"/>
      <c r="F2885" s="65" t="s">
        <v>2392</v>
      </c>
      <c r="G2885" s="67">
        <v>1</v>
      </c>
      <c r="H2885" s="67"/>
      <c r="I2885" s="70">
        <v>0.7</v>
      </c>
      <c r="J2885" s="70"/>
      <c r="K2885" s="70">
        <f>TRUNC(TRUNC(G2885,8)*I2885,2)</f>
        <v>0.7</v>
      </c>
    </row>
    <row r="2886" ht="29.1" customHeight="1" spans="1:11">
      <c r="A2886" s="65" t="s">
        <v>5474</v>
      </c>
      <c r="B2886" s="66" t="s">
        <v>5475</v>
      </c>
      <c r="C2886" s="66"/>
      <c r="D2886" s="65" t="s">
        <v>14</v>
      </c>
      <c r="E2886" s="65"/>
      <c r="F2886" s="65" t="s">
        <v>2392</v>
      </c>
      <c r="G2886" s="67">
        <v>1</v>
      </c>
      <c r="H2886" s="67"/>
      <c r="I2886" s="70">
        <v>0.16</v>
      </c>
      <c r="J2886" s="70"/>
      <c r="K2886" s="70">
        <f>TRUNC(TRUNC(G2886,8)*I2886,2)</f>
        <v>0.16</v>
      </c>
    </row>
    <row r="2887" ht="29.1" customHeight="1" spans="1:11">
      <c r="A2887" s="65" t="s">
        <v>5477</v>
      </c>
      <c r="B2887" s="66" t="s">
        <v>5478</v>
      </c>
      <c r="C2887" s="66"/>
      <c r="D2887" s="65" t="s">
        <v>14</v>
      </c>
      <c r="E2887" s="65"/>
      <c r="F2887" s="65" t="s">
        <v>2392</v>
      </c>
      <c r="G2887" s="67">
        <v>1</v>
      </c>
      <c r="H2887" s="67"/>
      <c r="I2887" s="70">
        <v>0.87</v>
      </c>
      <c r="J2887" s="70"/>
      <c r="K2887" s="70">
        <f>TRUNC(TRUNC(G2887,8)*I2887,2)</f>
        <v>0.87</v>
      </c>
    </row>
    <row r="2888" ht="29.1" customHeight="1" spans="1:11">
      <c r="A2888" s="65" t="s">
        <v>5479</v>
      </c>
      <c r="B2888" s="66" t="s">
        <v>5480</v>
      </c>
      <c r="C2888" s="66"/>
      <c r="D2888" s="65" t="s">
        <v>14</v>
      </c>
      <c r="E2888" s="65"/>
      <c r="F2888" s="65" t="s">
        <v>2392</v>
      </c>
      <c r="G2888" s="67">
        <v>1</v>
      </c>
      <c r="H2888" s="67"/>
      <c r="I2888" s="70">
        <v>1.83</v>
      </c>
      <c r="J2888" s="70"/>
      <c r="K2888" s="70">
        <f>TRUNC(TRUNC(G2888,8)*I2888,2)</f>
        <v>1.83</v>
      </c>
    </row>
    <row r="2889" ht="15" customHeight="1" spans="1:11">
      <c r="A2889" s="2"/>
      <c r="B2889" s="2"/>
      <c r="C2889" s="2"/>
      <c r="D2889" s="2"/>
      <c r="E2889" s="2"/>
      <c r="F2889" s="2"/>
      <c r="G2889" s="68" t="s">
        <v>2317</v>
      </c>
      <c r="H2889" s="68"/>
      <c r="I2889" s="68"/>
      <c r="J2889" s="68"/>
      <c r="K2889" s="71">
        <f>SUM(K2885:K2888)</f>
        <v>3.56</v>
      </c>
    </row>
    <row r="2890" ht="15" customHeight="1" spans="1:11">
      <c r="A2890" s="2"/>
      <c r="B2890" s="2"/>
      <c r="C2890" s="2"/>
      <c r="D2890" s="2"/>
      <c r="E2890" s="2"/>
      <c r="F2890" s="2"/>
      <c r="G2890" s="69" t="s">
        <v>2318</v>
      </c>
      <c r="H2890" s="69"/>
      <c r="I2890" s="69"/>
      <c r="J2890" s="69"/>
      <c r="K2890" s="72">
        <f>SUM(K2883,K2889)</f>
        <v>39.05</v>
      </c>
    </row>
    <row r="2891" ht="9.95" customHeight="1" spans="1:11">
      <c r="A2891" s="2"/>
      <c r="B2891" s="2"/>
      <c r="C2891" s="2"/>
      <c r="D2891" s="2"/>
      <c r="E2891" s="2"/>
      <c r="F2891" s="2"/>
      <c r="G2891" s="61"/>
      <c r="H2891" s="61"/>
      <c r="I2891" s="61"/>
      <c r="J2891" s="61"/>
      <c r="K2891" s="61"/>
    </row>
    <row r="2892" ht="20.1" customHeight="1" spans="1:11">
      <c r="A2892" s="62" t="s">
        <v>5481</v>
      </c>
      <c r="B2892" s="62"/>
      <c r="C2892" s="62"/>
      <c r="D2892" s="62"/>
      <c r="E2892" s="62"/>
      <c r="F2892" s="62"/>
      <c r="G2892" s="62"/>
      <c r="H2892" s="62"/>
      <c r="I2892" s="62"/>
      <c r="J2892" s="62"/>
      <c r="K2892" s="62"/>
    </row>
    <row r="2893" ht="15" customHeight="1" spans="1:11">
      <c r="A2893" s="63" t="s">
        <v>2790</v>
      </c>
      <c r="B2893" s="63"/>
      <c r="C2893" s="63"/>
      <c r="D2893" s="64" t="s">
        <v>4</v>
      </c>
      <c r="E2893" s="64"/>
      <c r="F2893" s="64" t="s">
        <v>2297</v>
      </c>
      <c r="G2893" s="64" t="s">
        <v>2298</v>
      </c>
      <c r="H2893" s="64"/>
      <c r="I2893" s="64" t="s">
        <v>2299</v>
      </c>
      <c r="J2893" s="64"/>
      <c r="K2893" s="64" t="s">
        <v>2300</v>
      </c>
    </row>
    <row r="2894" ht="29.1" customHeight="1" spans="1:11">
      <c r="A2894" s="65" t="s">
        <v>5482</v>
      </c>
      <c r="B2894" s="66" t="s">
        <v>5483</v>
      </c>
      <c r="C2894" s="66"/>
      <c r="D2894" s="65" t="s">
        <v>14</v>
      </c>
      <c r="E2894" s="65"/>
      <c r="F2894" s="65" t="s">
        <v>35</v>
      </c>
      <c r="G2894" s="67">
        <v>6.4e-5</v>
      </c>
      <c r="H2894" s="67"/>
      <c r="I2894" s="70">
        <v>10990</v>
      </c>
      <c r="J2894" s="70"/>
      <c r="K2894" s="70">
        <f>TRUNC(TRUNC(G2894,8)*I2894,2)</f>
        <v>0.7</v>
      </c>
    </row>
    <row r="2895" ht="15" customHeight="1" spans="1:11">
      <c r="A2895" s="2"/>
      <c r="B2895" s="2"/>
      <c r="C2895" s="2"/>
      <c r="D2895" s="2"/>
      <c r="E2895" s="2"/>
      <c r="F2895" s="2"/>
      <c r="G2895" s="68" t="s">
        <v>2792</v>
      </c>
      <c r="H2895" s="68"/>
      <c r="I2895" s="68"/>
      <c r="J2895" s="68"/>
      <c r="K2895" s="71">
        <f>SUM(K2894:K2894)</f>
        <v>0.7</v>
      </c>
    </row>
    <row r="2896" ht="15" customHeight="1" spans="1:11">
      <c r="A2896" s="2"/>
      <c r="B2896" s="2"/>
      <c r="C2896" s="2"/>
      <c r="D2896" s="2"/>
      <c r="E2896" s="2"/>
      <c r="F2896" s="2"/>
      <c r="G2896" s="69" t="s">
        <v>2318</v>
      </c>
      <c r="H2896" s="69"/>
      <c r="I2896" s="69"/>
      <c r="J2896" s="69"/>
      <c r="K2896" s="72">
        <f>SUM(K2895)</f>
        <v>0.7</v>
      </c>
    </row>
    <row r="2897" ht="9.95" customHeight="1" spans="1:11">
      <c r="A2897" s="2"/>
      <c r="B2897" s="2"/>
      <c r="C2897" s="2"/>
      <c r="D2897" s="2"/>
      <c r="E2897" s="2"/>
      <c r="F2897" s="2"/>
      <c r="G2897" s="61"/>
      <c r="H2897" s="61"/>
      <c r="I2897" s="61"/>
      <c r="J2897" s="61"/>
      <c r="K2897" s="61"/>
    </row>
    <row r="2898" ht="20.1" customHeight="1" spans="1:11">
      <c r="A2898" s="62" t="s">
        <v>5484</v>
      </c>
      <c r="B2898" s="62"/>
      <c r="C2898" s="62"/>
      <c r="D2898" s="62"/>
      <c r="E2898" s="62"/>
      <c r="F2898" s="62"/>
      <c r="G2898" s="62"/>
      <c r="H2898" s="62"/>
      <c r="I2898" s="62"/>
      <c r="J2898" s="62"/>
      <c r="K2898" s="62"/>
    </row>
    <row r="2899" ht="15" customHeight="1" spans="1:11">
      <c r="A2899" s="63" t="s">
        <v>2790</v>
      </c>
      <c r="B2899" s="63"/>
      <c r="C2899" s="63"/>
      <c r="D2899" s="64" t="s">
        <v>4</v>
      </c>
      <c r="E2899" s="64"/>
      <c r="F2899" s="64" t="s">
        <v>2297</v>
      </c>
      <c r="G2899" s="64" t="s">
        <v>2298</v>
      </c>
      <c r="H2899" s="64"/>
      <c r="I2899" s="64" t="s">
        <v>2299</v>
      </c>
      <c r="J2899" s="64"/>
      <c r="K2899" s="64" t="s">
        <v>2300</v>
      </c>
    </row>
    <row r="2900" ht="29.1" customHeight="1" spans="1:11">
      <c r="A2900" s="65" t="s">
        <v>5482</v>
      </c>
      <c r="B2900" s="66" t="s">
        <v>5483</v>
      </c>
      <c r="C2900" s="66"/>
      <c r="D2900" s="65" t="s">
        <v>14</v>
      </c>
      <c r="E2900" s="65"/>
      <c r="F2900" s="65" t="s">
        <v>35</v>
      </c>
      <c r="G2900" s="67">
        <v>1.48e-5</v>
      </c>
      <c r="H2900" s="67"/>
      <c r="I2900" s="70">
        <v>10990</v>
      </c>
      <c r="J2900" s="70"/>
      <c r="K2900" s="70">
        <f>TRUNC(TRUNC(G2900,8)*I2900,2)</f>
        <v>0.16</v>
      </c>
    </row>
    <row r="2901" ht="15" customHeight="1" spans="1:11">
      <c r="A2901" s="2"/>
      <c r="B2901" s="2"/>
      <c r="C2901" s="2"/>
      <c r="D2901" s="2"/>
      <c r="E2901" s="2"/>
      <c r="F2901" s="2"/>
      <c r="G2901" s="68" t="s">
        <v>2792</v>
      </c>
      <c r="H2901" s="68"/>
      <c r="I2901" s="68"/>
      <c r="J2901" s="68"/>
      <c r="K2901" s="71">
        <f>SUM(K2900:K2900)</f>
        <v>0.16</v>
      </c>
    </row>
    <row r="2902" ht="15" customHeight="1" spans="1:11">
      <c r="A2902" s="2"/>
      <c r="B2902" s="2"/>
      <c r="C2902" s="2"/>
      <c r="D2902" s="2"/>
      <c r="E2902" s="2"/>
      <c r="F2902" s="2"/>
      <c r="G2902" s="69" t="s">
        <v>2318</v>
      </c>
      <c r="H2902" s="69"/>
      <c r="I2902" s="69"/>
      <c r="J2902" s="69"/>
      <c r="K2902" s="72">
        <f>SUM(K2901)</f>
        <v>0.16</v>
      </c>
    </row>
    <row r="2903" ht="9.95" customHeight="1" spans="1:11">
      <c r="A2903" s="2"/>
      <c r="B2903" s="2"/>
      <c r="C2903" s="2"/>
      <c r="D2903" s="2"/>
      <c r="E2903" s="2"/>
      <c r="F2903" s="2"/>
      <c r="G2903" s="61"/>
      <c r="H2903" s="61"/>
      <c r="I2903" s="61"/>
      <c r="J2903" s="61"/>
      <c r="K2903" s="61"/>
    </row>
    <row r="2904" ht="20.1" customHeight="1" spans="1:11">
      <c r="A2904" s="62" t="s">
        <v>5485</v>
      </c>
      <c r="B2904" s="62"/>
      <c r="C2904" s="62"/>
      <c r="D2904" s="62"/>
      <c r="E2904" s="62"/>
      <c r="F2904" s="62"/>
      <c r="G2904" s="62"/>
      <c r="H2904" s="62"/>
      <c r="I2904" s="62"/>
      <c r="J2904" s="62"/>
      <c r="K2904" s="62"/>
    </row>
    <row r="2905" ht="15" customHeight="1" spans="1:11">
      <c r="A2905" s="63" t="s">
        <v>2790</v>
      </c>
      <c r="B2905" s="63"/>
      <c r="C2905" s="63"/>
      <c r="D2905" s="64" t="s">
        <v>4</v>
      </c>
      <c r="E2905" s="64"/>
      <c r="F2905" s="64" t="s">
        <v>2297</v>
      </c>
      <c r="G2905" s="64" t="s">
        <v>2298</v>
      </c>
      <c r="H2905" s="64"/>
      <c r="I2905" s="64" t="s">
        <v>2299</v>
      </c>
      <c r="J2905" s="64"/>
      <c r="K2905" s="64" t="s">
        <v>2300</v>
      </c>
    </row>
    <row r="2906" ht="29.1" customHeight="1" spans="1:11">
      <c r="A2906" s="65" t="s">
        <v>5482</v>
      </c>
      <c r="B2906" s="66" t="s">
        <v>5483</v>
      </c>
      <c r="C2906" s="66"/>
      <c r="D2906" s="65" t="s">
        <v>14</v>
      </c>
      <c r="E2906" s="65"/>
      <c r="F2906" s="65" t="s">
        <v>35</v>
      </c>
      <c r="G2906" s="67">
        <v>8e-5</v>
      </c>
      <c r="H2906" s="67"/>
      <c r="I2906" s="70">
        <v>10990</v>
      </c>
      <c r="J2906" s="70"/>
      <c r="K2906" s="70">
        <f>TRUNC(TRUNC(G2906,8)*I2906,2)</f>
        <v>0.87</v>
      </c>
    </row>
    <row r="2907" ht="15" customHeight="1" spans="1:11">
      <c r="A2907" s="2"/>
      <c r="B2907" s="2"/>
      <c r="C2907" s="2"/>
      <c r="D2907" s="2"/>
      <c r="E2907" s="2"/>
      <c r="F2907" s="2"/>
      <c r="G2907" s="68" t="s">
        <v>2792</v>
      </c>
      <c r="H2907" s="68"/>
      <c r="I2907" s="68"/>
      <c r="J2907" s="68"/>
      <c r="K2907" s="71">
        <f>SUM(K2906:K2906)</f>
        <v>0.87</v>
      </c>
    </row>
    <row r="2908" ht="15" customHeight="1" spans="1:11">
      <c r="A2908" s="2"/>
      <c r="B2908" s="2"/>
      <c r="C2908" s="2"/>
      <c r="D2908" s="2"/>
      <c r="E2908" s="2"/>
      <c r="F2908" s="2"/>
      <c r="G2908" s="69" t="s">
        <v>2318</v>
      </c>
      <c r="H2908" s="69"/>
      <c r="I2908" s="69"/>
      <c r="J2908" s="69"/>
      <c r="K2908" s="72">
        <f>SUM(K2907)</f>
        <v>0.87</v>
      </c>
    </row>
    <row r="2909" ht="9.95" customHeight="1" spans="1:11">
      <c r="A2909" s="2"/>
      <c r="B2909" s="2"/>
      <c r="C2909" s="2"/>
      <c r="D2909" s="2"/>
      <c r="E2909" s="2"/>
      <c r="F2909" s="2"/>
      <c r="G2909" s="61"/>
      <c r="H2909" s="61"/>
      <c r="I2909" s="61"/>
      <c r="J2909" s="61"/>
      <c r="K2909" s="61"/>
    </row>
    <row r="2910" ht="20.1" customHeight="1" spans="1:11">
      <c r="A2910" s="62" t="s">
        <v>5486</v>
      </c>
      <c r="B2910" s="62"/>
      <c r="C2910" s="62"/>
      <c r="D2910" s="62"/>
      <c r="E2910" s="62"/>
      <c r="F2910" s="62"/>
      <c r="G2910" s="62"/>
      <c r="H2910" s="62"/>
      <c r="I2910" s="62"/>
      <c r="J2910" s="62"/>
      <c r="K2910" s="62"/>
    </row>
    <row r="2911" ht="15" customHeight="1" spans="1:11">
      <c r="A2911" s="63" t="s">
        <v>4865</v>
      </c>
      <c r="B2911" s="63"/>
      <c r="C2911" s="63"/>
      <c r="D2911" s="64" t="s">
        <v>4</v>
      </c>
      <c r="E2911" s="64"/>
      <c r="F2911" s="64" t="s">
        <v>2297</v>
      </c>
      <c r="G2911" s="64" t="s">
        <v>2298</v>
      </c>
      <c r="H2911" s="64"/>
      <c r="I2911" s="64" t="s">
        <v>2299</v>
      </c>
      <c r="J2911" s="64"/>
      <c r="K2911" s="64" t="s">
        <v>2300</v>
      </c>
    </row>
    <row r="2912" ht="21" customHeight="1" spans="1:11">
      <c r="A2912" s="65" t="s">
        <v>4866</v>
      </c>
      <c r="B2912" s="66" t="s">
        <v>4867</v>
      </c>
      <c r="C2912" s="66"/>
      <c r="D2912" s="65" t="s">
        <v>14</v>
      </c>
      <c r="E2912" s="65"/>
      <c r="F2912" s="65" t="s">
        <v>4868</v>
      </c>
      <c r="G2912" s="67">
        <v>1.7</v>
      </c>
      <c r="H2912" s="67"/>
      <c r="I2912" s="70">
        <v>1.08</v>
      </c>
      <c r="J2912" s="70"/>
      <c r="K2912" s="70">
        <f>TRUNC(TRUNC(G2912,8)*I2912,2)</f>
        <v>1.83</v>
      </c>
    </row>
    <row r="2913" ht="15" customHeight="1" spans="1:11">
      <c r="A2913" s="2"/>
      <c r="B2913" s="2"/>
      <c r="C2913" s="2"/>
      <c r="D2913" s="2"/>
      <c r="E2913" s="2"/>
      <c r="F2913" s="2"/>
      <c r="G2913" s="68" t="s">
        <v>4869</v>
      </c>
      <c r="H2913" s="68"/>
      <c r="I2913" s="68"/>
      <c r="J2913" s="68"/>
      <c r="K2913" s="71">
        <f>SUM(K2912:K2912)</f>
        <v>1.83</v>
      </c>
    </row>
    <row r="2914" ht="15" customHeight="1" spans="1:11">
      <c r="A2914" s="2"/>
      <c r="B2914" s="2"/>
      <c r="C2914" s="2"/>
      <c r="D2914" s="2"/>
      <c r="E2914" s="2"/>
      <c r="F2914" s="2"/>
      <c r="G2914" s="69" t="s">
        <v>2318</v>
      </c>
      <c r="H2914" s="69"/>
      <c r="I2914" s="69"/>
      <c r="J2914" s="69"/>
      <c r="K2914" s="72">
        <f>SUM(K2913)</f>
        <v>1.83</v>
      </c>
    </row>
    <row r="2915" ht="9.95" customHeight="1" spans="1:11">
      <c r="A2915" s="2"/>
      <c r="B2915" s="2"/>
      <c r="C2915" s="2"/>
      <c r="D2915" s="2"/>
      <c r="E2915" s="2"/>
      <c r="F2915" s="2"/>
      <c r="G2915" s="61"/>
      <c r="H2915" s="61"/>
      <c r="I2915" s="61"/>
      <c r="J2915" s="61"/>
      <c r="K2915" s="61"/>
    </row>
    <row r="2916" ht="20.1" customHeight="1" spans="1:11">
      <c r="A2916" s="62" t="s">
        <v>5487</v>
      </c>
      <c r="B2916" s="62"/>
      <c r="C2916" s="62"/>
      <c r="D2916" s="62"/>
      <c r="E2916" s="62"/>
      <c r="F2916" s="62"/>
      <c r="G2916" s="62"/>
      <c r="H2916" s="62"/>
      <c r="I2916" s="62"/>
      <c r="J2916" s="62"/>
      <c r="K2916" s="62"/>
    </row>
    <row r="2917" ht="15" customHeight="1" spans="1:11">
      <c r="A2917" s="63" t="s">
        <v>2389</v>
      </c>
      <c r="B2917" s="63"/>
      <c r="C2917" s="63"/>
      <c r="D2917" s="64" t="s">
        <v>4</v>
      </c>
      <c r="E2917" s="64"/>
      <c r="F2917" s="64" t="s">
        <v>2297</v>
      </c>
      <c r="G2917" s="64" t="s">
        <v>2298</v>
      </c>
      <c r="H2917" s="64"/>
      <c r="I2917" s="64" t="s">
        <v>2299</v>
      </c>
      <c r="J2917" s="64"/>
      <c r="K2917" s="64" t="s">
        <v>2300</v>
      </c>
    </row>
    <row r="2918" ht="15" customHeight="1" spans="1:11">
      <c r="A2918" s="65" t="s">
        <v>2630</v>
      </c>
      <c r="B2918" s="66" t="s">
        <v>2631</v>
      </c>
      <c r="C2918" s="66"/>
      <c r="D2918" s="65" t="s">
        <v>14</v>
      </c>
      <c r="E2918" s="65"/>
      <c r="F2918" s="65" t="s">
        <v>2392</v>
      </c>
      <c r="G2918" s="67">
        <v>0.3789</v>
      </c>
      <c r="H2918" s="67"/>
      <c r="I2918" s="70">
        <v>32.27</v>
      </c>
      <c r="J2918" s="70"/>
      <c r="K2918" s="70">
        <f>TRUNC(TRUNC(G2918,8)*I2918,2)</f>
        <v>12.22</v>
      </c>
    </row>
    <row r="2919" ht="15" customHeight="1" spans="1:11">
      <c r="A2919" s="65" t="s">
        <v>2395</v>
      </c>
      <c r="B2919" s="66" t="s">
        <v>2396</v>
      </c>
      <c r="C2919" s="66"/>
      <c r="D2919" s="65" t="s">
        <v>14</v>
      </c>
      <c r="E2919" s="65"/>
      <c r="F2919" s="65" t="s">
        <v>2392</v>
      </c>
      <c r="G2919" s="67">
        <v>0.1894</v>
      </c>
      <c r="H2919" s="67"/>
      <c r="I2919" s="70">
        <v>23.23</v>
      </c>
      <c r="J2919" s="70"/>
      <c r="K2919" s="70">
        <f>TRUNC(TRUNC(G2919,8)*I2919,2)</f>
        <v>4.39</v>
      </c>
    </row>
    <row r="2920" ht="18" customHeight="1" spans="1:11">
      <c r="A2920" s="2"/>
      <c r="B2920" s="2"/>
      <c r="C2920" s="2"/>
      <c r="D2920" s="2"/>
      <c r="E2920" s="2"/>
      <c r="F2920" s="2"/>
      <c r="G2920" s="68" t="s">
        <v>2393</v>
      </c>
      <c r="H2920" s="68"/>
      <c r="I2920" s="68"/>
      <c r="J2920" s="68"/>
      <c r="K2920" s="71">
        <f>SUM(K2918:K2919)</f>
        <v>16.61</v>
      </c>
    </row>
    <row r="2921" ht="15" customHeight="1" spans="1:11">
      <c r="A2921" s="63" t="s">
        <v>2314</v>
      </c>
      <c r="B2921" s="63"/>
      <c r="C2921" s="63"/>
      <c r="D2921" s="64" t="s">
        <v>4</v>
      </c>
      <c r="E2921" s="64"/>
      <c r="F2921" s="64" t="s">
        <v>2297</v>
      </c>
      <c r="G2921" s="64" t="s">
        <v>2298</v>
      </c>
      <c r="H2921" s="64"/>
      <c r="I2921" s="64" t="s">
        <v>2299</v>
      </c>
      <c r="J2921" s="64"/>
      <c r="K2921" s="64" t="s">
        <v>2300</v>
      </c>
    </row>
    <row r="2922" ht="38.1" customHeight="1" spans="1:11">
      <c r="A2922" s="65" t="s">
        <v>4311</v>
      </c>
      <c r="B2922" s="66" t="s">
        <v>4312</v>
      </c>
      <c r="C2922" s="66"/>
      <c r="D2922" s="65" t="s">
        <v>14</v>
      </c>
      <c r="E2922" s="65"/>
      <c r="F2922" s="65" t="s">
        <v>51</v>
      </c>
      <c r="G2922" s="67">
        <v>0.0194</v>
      </c>
      <c r="H2922" s="67"/>
      <c r="I2922" s="70">
        <v>807.57</v>
      </c>
      <c r="J2922" s="70"/>
      <c r="K2922" s="70">
        <f>TRUNC(TRUNC(G2922,8)*I2922,2)</f>
        <v>15.66</v>
      </c>
    </row>
    <row r="2923" ht="15" customHeight="1" spans="1:11">
      <c r="A2923" s="2"/>
      <c r="B2923" s="2"/>
      <c r="C2923" s="2"/>
      <c r="D2923" s="2"/>
      <c r="E2923" s="2"/>
      <c r="F2923" s="2"/>
      <c r="G2923" s="68" t="s">
        <v>2317</v>
      </c>
      <c r="H2923" s="68"/>
      <c r="I2923" s="68"/>
      <c r="J2923" s="68"/>
      <c r="K2923" s="71">
        <f>SUM(K2922:K2922)</f>
        <v>15.66</v>
      </c>
    </row>
    <row r="2924" ht="15" customHeight="1" spans="1:11">
      <c r="A2924" s="2"/>
      <c r="B2924" s="2"/>
      <c r="C2924" s="2"/>
      <c r="D2924" s="2"/>
      <c r="E2924" s="2"/>
      <c r="F2924" s="2"/>
      <c r="G2924" s="69" t="s">
        <v>2318</v>
      </c>
      <c r="H2924" s="69"/>
      <c r="I2924" s="69"/>
      <c r="J2924" s="69"/>
      <c r="K2924" s="72">
        <f>SUM(K2920,K2923)</f>
        <v>32.27</v>
      </c>
    </row>
    <row r="2925" ht="9.95" customHeight="1" spans="1:11">
      <c r="A2925" s="2"/>
      <c r="B2925" s="2"/>
      <c r="C2925" s="2"/>
      <c r="D2925" s="2"/>
      <c r="E2925" s="2"/>
      <c r="F2925" s="2"/>
      <c r="G2925" s="61"/>
      <c r="H2925" s="61"/>
      <c r="I2925" s="61"/>
      <c r="J2925" s="61"/>
      <c r="K2925" s="61"/>
    </row>
    <row r="2926" ht="20.1" customHeight="1" spans="1:11">
      <c r="A2926" s="62" t="s">
        <v>5488</v>
      </c>
      <c r="B2926" s="62"/>
      <c r="C2926" s="62"/>
      <c r="D2926" s="62"/>
      <c r="E2926" s="62"/>
      <c r="F2926" s="62"/>
      <c r="G2926" s="62"/>
      <c r="H2926" s="62"/>
      <c r="I2926" s="62"/>
      <c r="J2926" s="62"/>
      <c r="K2926" s="62"/>
    </row>
    <row r="2927" ht="15" customHeight="1" spans="1:11">
      <c r="A2927" s="63" t="s">
        <v>2296</v>
      </c>
      <c r="B2927" s="63"/>
      <c r="C2927" s="63"/>
      <c r="D2927" s="64" t="s">
        <v>4</v>
      </c>
      <c r="E2927" s="64"/>
      <c r="F2927" s="64" t="s">
        <v>2297</v>
      </c>
      <c r="G2927" s="64" t="s">
        <v>2298</v>
      </c>
      <c r="H2927" s="64"/>
      <c r="I2927" s="64" t="s">
        <v>2299</v>
      </c>
      <c r="J2927" s="64"/>
      <c r="K2927" s="64" t="s">
        <v>2300</v>
      </c>
    </row>
    <row r="2928" ht="21" customHeight="1" spans="1:11">
      <c r="A2928" s="65" t="s">
        <v>4705</v>
      </c>
      <c r="B2928" s="66" t="s">
        <v>4706</v>
      </c>
      <c r="C2928" s="66"/>
      <c r="D2928" s="65" t="s">
        <v>14</v>
      </c>
      <c r="E2928" s="65"/>
      <c r="F2928" s="65" t="s">
        <v>2392</v>
      </c>
      <c r="G2928" s="67">
        <v>1</v>
      </c>
      <c r="H2928" s="67"/>
      <c r="I2928" s="70">
        <v>4.56</v>
      </c>
      <c r="J2928" s="70"/>
      <c r="K2928" s="70">
        <f t="shared" ref="K2928:K2933" si="20">TRUNC(TRUNC(G2928,8)*I2928,2)</f>
        <v>4.56</v>
      </c>
    </row>
    <row r="2929" ht="21" customHeight="1" spans="1:11">
      <c r="A2929" s="65" t="s">
        <v>4809</v>
      </c>
      <c r="B2929" s="66" t="s">
        <v>4810</v>
      </c>
      <c r="C2929" s="66"/>
      <c r="D2929" s="65" t="s">
        <v>14</v>
      </c>
      <c r="E2929" s="65"/>
      <c r="F2929" s="65" t="s">
        <v>2392</v>
      </c>
      <c r="G2929" s="67">
        <v>1</v>
      </c>
      <c r="H2929" s="67"/>
      <c r="I2929" s="70">
        <v>1.2</v>
      </c>
      <c r="J2929" s="70"/>
      <c r="K2929" s="70">
        <f t="shared" si="20"/>
        <v>1.2</v>
      </c>
    </row>
    <row r="2930" ht="21" customHeight="1" spans="1:11">
      <c r="A2930" s="65" t="s">
        <v>4709</v>
      </c>
      <c r="B2930" s="66" t="s">
        <v>4710</v>
      </c>
      <c r="C2930" s="66"/>
      <c r="D2930" s="65" t="s">
        <v>14</v>
      </c>
      <c r="E2930" s="65"/>
      <c r="F2930" s="65" t="s">
        <v>2392</v>
      </c>
      <c r="G2930" s="67">
        <v>1</v>
      </c>
      <c r="H2930" s="67"/>
      <c r="I2930" s="70">
        <v>1.34</v>
      </c>
      <c r="J2930" s="70"/>
      <c r="K2930" s="70">
        <f t="shared" si="20"/>
        <v>1.34</v>
      </c>
    </row>
    <row r="2931" ht="21" customHeight="1" spans="1:11">
      <c r="A2931" s="65" t="s">
        <v>4811</v>
      </c>
      <c r="B2931" s="66" t="s">
        <v>4812</v>
      </c>
      <c r="C2931" s="66"/>
      <c r="D2931" s="65" t="s">
        <v>14</v>
      </c>
      <c r="E2931" s="65"/>
      <c r="F2931" s="65" t="s">
        <v>2392</v>
      </c>
      <c r="G2931" s="67">
        <v>1</v>
      </c>
      <c r="H2931" s="67"/>
      <c r="I2931" s="70">
        <v>0.85</v>
      </c>
      <c r="J2931" s="70"/>
      <c r="K2931" s="70">
        <f t="shared" si="20"/>
        <v>0.85</v>
      </c>
    </row>
    <row r="2932" ht="21" customHeight="1" spans="1:11">
      <c r="A2932" s="65" t="s">
        <v>4713</v>
      </c>
      <c r="B2932" s="66" t="s">
        <v>4714</v>
      </c>
      <c r="C2932" s="66"/>
      <c r="D2932" s="65" t="s">
        <v>14</v>
      </c>
      <c r="E2932" s="65"/>
      <c r="F2932" s="65" t="s">
        <v>2392</v>
      </c>
      <c r="G2932" s="67">
        <v>1</v>
      </c>
      <c r="H2932" s="67"/>
      <c r="I2932" s="70">
        <v>0.04</v>
      </c>
      <c r="J2932" s="70"/>
      <c r="K2932" s="70">
        <f t="shared" si="20"/>
        <v>0.04</v>
      </c>
    </row>
    <row r="2933" ht="21" customHeight="1" spans="1:11">
      <c r="A2933" s="65" t="s">
        <v>4715</v>
      </c>
      <c r="B2933" s="66" t="s">
        <v>4716</v>
      </c>
      <c r="C2933" s="66"/>
      <c r="D2933" s="65" t="s">
        <v>14</v>
      </c>
      <c r="E2933" s="65"/>
      <c r="F2933" s="65" t="s">
        <v>2392</v>
      </c>
      <c r="G2933" s="67">
        <v>1</v>
      </c>
      <c r="H2933" s="67"/>
      <c r="I2933" s="70">
        <v>0.8</v>
      </c>
      <c r="J2933" s="70"/>
      <c r="K2933" s="70">
        <f t="shared" si="20"/>
        <v>0.8</v>
      </c>
    </row>
    <row r="2934" ht="15" customHeight="1" spans="1:11">
      <c r="A2934" s="2"/>
      <c r="B2934" s="2"/>
      <c r="C2934" s="2"/>
      <c r="D2934" s="2"/>
      <c r="E2934" s="2"/>
      <c r="F2934" s="2"/>
      <c r="G2934" s="68" t="s">
        <v>2309</v>
      </c>
      <c r="H2934" s="68"/>
      <c r="I2934" s="68"/>
      <c r="J2934" s="68"/>
      <c r="K2934" s="71">
        <f>SUM(K2928:K2933)</f>
        <v>8.79</v>
      </c>
    </row>
    <row r="2935" ht="15" customHeight="1" spans="1:11">
      <c r="A2935" s="63" t="s">
        <v>2310</v>
      </c>
      <c r="B2935" s="63"/>
      <c r="C2935" s="63"/>
      <c r="D2935" s="64" t="s">
        <v>4</v>
      </c>
      <c r="E2935" s="64"/>
      <c r="F2935" s="64" t="s">
        <v>2297</v>
      </c>
      <c r="G2935" s="64" t="s">
        <v>2298</v>
      </c>
      <c r="H2935" s="64"/>
      <c r="I2935" s="64" t="s">
        <v>2299</v>
      </c>
      <c r="J2935" s="64"/>
      <c r="K2935" s="64" t="s">
        <v>2300</v>
      </c>
    </row>
    <row r="2936" ht="15" customHeight="1" spans="1:11">
      <c r="A2936" s="65" t="s">
        <v>5159</v>
      </c>
      <c r="B2936" s="66" t="s">
        <v>5160</v>
      </c>
      <c r="C2936" s="66"/>
      <c r="D2936" s="65" t="s">
        <v>14</v>
      </c>
      <c r="E2936" s="65"/>
      <c r="F2936" s="65" t="s">
        <v>2392</v>
      </c>
      <c r="G2936" s="67">
        <v>1</v>
      </c>
      <c r="H2936" s="67"/>
      <c r="I2936" s="70">
        <v>20.97</v>
      </c>
      <c r="J2936" s="70"/>
      <c r="K2936" s="70">
        <f>TRUNC(TRUNC(G2936,8)*I2936,2)</f>
        <v>20.97</v>
      </c>
    </row>
    <row r="2937" ht="15" customHeight="1" spans="1:11">
      <c r="A2937" s="2"/>
      <c r="B2937" s="2"/>
      <c r="C2937" s="2"/>
      <c r="D2937" s="2"/>
      <c r="E2937" s="2"/>
      <c r="F2937" s="2"/>
      <c r="G2937" s="68" t="s">
        <v>2313</v>
      </c>
      <c r="H2937" s="68"/>
      <c r="I2937" s="68"/>
      <c r="J2937" s="68"/>
      <c r="K2937" s="71">
        <f>SUM(K2936:K2936)</f>
        <v>20.97</v>
      </c>
    </row>
    <row r="2938" ht="15" customHeight="1" spans="1:11">
      <c r="A2938" s="63" t="s">
        <v>2314</v>
      </c>
      <c r="B2938" s="63"/>
      <c r="C2938" s="63"/>
      <c r="D2938" s="64" t="s">
        <v>4</v>
      </c>
      <c r="E2938" s="64"/>
      <c r="F2938" s="64" t="s">
        <v>2297</v>
      </c>
      <c r="G2938" s="64" t="s">
        <v>2298</v>
      </c>
      <c r="H2938" s="64"/>
      <c r="I2938" s="64" t="s">
        <v>2299</v>
      </c>
      <c r="J2938" s="64"/>
      <c r="K2938" s="64" t="s">
        <v>2300</v>
      </c>
    </row>
    <row r="2939" ht="21" customHeight="1" spans="1:11">
      <c r="A2939" s="65" t="s">
        <v>5489</v>
      </c>
      <c r="B2939" s="66" t="s">
        <v>5490</v>
      </c>
      <c r="C2939" s="66"/>
      <c r="D2939" s="65" t="s">
        <v>14</v>
      </c>
      <c r="E2939" s="65"/>
      <c r="F2939" s="65" t="s">
        <v>2392</v>
      </c>
      <c r="G2939" s="67">
        <v>1</v>
      </c>
      <c r="H2939" s="67"/>
      <c r="I2939" s="70">
        <v>0.66</v>
      </c>
      <c r="J2939" s="70"/>
      <c r="K2939" s="70">
        <f>TRUNC(TRUNC(G2939,8)*I2939,2)</f>
        <v>0.66</v>
      </c>
    </row>
    <row r="2940" ht="15" customHeight="1" spans="1:11">
      <c r="A2940" s="2"/>
      <c r="B2940" s="2"/>
      <c r="C2940" s="2"/>
      <c r="D2940" s="2"/>
      <c r="E2940" s="2"/>
      <c r="F2940" s="2"/>
      <c r="G2940" s="68" t="s">
        <v>2317</v>
      </c>
      <c r="H2940" s="68"/>
      <c r="I2940" s="68"/>
      <c r="J2940" s="68"/>
      <c r="K2940" s="71">
        <f>SUM(K2939:K2939)</f>
        <v>0.66</v>
      </c>
    </row>
    <row r="2941" ht="15" customHeight="1" spans="1:11">
      <c r="A2941" s="2"/>
      <c r="B2941" s="2"/>
      <c r="C2941" s="2"/>
      <c r="D2941" s="2"/>
      <c r="E2941" s="2"/>
      <c r="F2941" s="2"/>
      <c r="G2941" s="69" t="s">
        <v>2318</v>
      </c>
      <c r="H2941" s="69"/>
      <c r="I2941" s="69"/>
      <c r="J2941" s="69"/>
      <c r="K2941" s="72">
        <f>SUM(K2934,K2937,K2940)</f>
        <v>30.42</v>
      </c>
    </row>
    <row r="2942" ht="9.95" customHeight="1" spans="1:11">
      <c r="A2942" s="2"/>
      <c r="B2942" s="2"/>
      <c r="C2942" s="2"/>
      <c r="D2942" s="2"/>
      <c r="E2942" s="2"/>
      <c r="F2942" s="2"/>
      <c r="G2942" s="61"/>
      <c r="H2942" s="61"/>
      <c r="I2942" s="61"/>
      <c r="J2942" s="61"/>
      <c r="K2942" s="61"/>
    </row>
    <row r="2943" ht="20.1" customHeight="1" spans="1:11">
      <c r="A2943" s="62" t="s">
        <v>5491</v>
      </c>
      <c r="B2943" s="62"/>
      <c r="C2943" s="62"/>
      <c r="D2943" s="62"/>
      <c r="E2943" s="62"/>
      <c r="F2943" s="62"/>
      <c r="G2943" s="62"/>
      <c r="H2943" s="62"/>
      <c r="I2943" s="62"/>
      <c r="J2943" s="62"/>
      <c r="K2943" s="62"/>
    </row>
    <row r="2944" ht="15" customHeight="1" spans="1:11">
      <c r="A2944" s="63" t="s">
        <v>2314</v>
      </c>
      <c r="B2944" s="63"/>
      <c r="C2944" s="63"/>
      <c r="D2944" s="64" t="s">
        <v>4</v>
      </c>
      <c r="E2944" s="64"/>
      <c r="F2944" s="64" t="s">
        <v>2297</v>
      </c>
      <c r="G2944" s="64" t="s">
        <v>2298</v>
      </c>
      <c r="H2944" s="64"/>
      <c r="I2944" s="64" t="s">
        <v>2299</v>
      </c>
      <c r="J2944" s="64"/>
      <c r="K2944" s="64" t="s">
        <v>2300</v>
      </c>
    </row>
    <row r="2945" ht="29.1" customHeight="1" spans="1:11">
      <c r="A2945" s="65" t="s">
        <v>5492</v>
      </c>
      <c r="B2945" s="66" t="s">
        <v>5493</v>
      </c>
      <c r="C2945" s="66"/>
      <c r="D2945" s="65" t="s">
        <v>14</v>
      </c>
      <c r="E2945" s="65"/>
      <c r="F2945" s="65" t="s">
        <v>2392</v>
      </c>
      <c r="G2945" s="67">
        <v>1</v>
      </c>
      <c r="H2945" s="67"/>
      <c r="I2945" s="70">
        <v>0.86</v>
      </c>
      <c r="J2945" s="70"/>
      <c r="K2945" s="70">
        <f>TRUNC(TRUNC(G2945,8)*I2945,2)</f>
        <v>0.86</v>
      </c>
    </row>
    <row r="2946" ht="29.1" customHeight="1" spans="1:11">
      <c r="A2946" s="65" t="s">
        <v>5494</v>
      </c>
      <c r="B2946" s="66" t="s">
        <v>5495</v>
      </c>
      <c r="C2946" s="66"/>
      <c r="D2946" s="65" t="s">
        <v>14</v>
      </c>
      <c r="E2946" s="65"/>
      <c r="F2946" s="65" t="s">
        <v>2392</v>
      </c>
      <c r="G2946" s="67">
        <v>1</v>
      </c>
      <c r="H2946" s="67"/>
      <c r="I2946" s="70">
        <v>0.21</v>
      </c>
      <c r="J2946" s="70"/>
      <c r="K2946" s="70">
        <f>TRUNC(TRUNC(G2946,8)*I2946,2)</f>
        <v>0.21</v>
      </c>
    </row>
    <row r="2947" ht="15" customHeight="1" spans="1:11">
      <c r="A2947" s="2"/>
      <c r="B2947" s="2"/>
      <c r="C2947" s="2"/>
      <c r="D2947" s="2"/>
      <c r="E2947" s="2"/>
      <c r="F2947" s="2"/>
      <c r="G2947" s="68" t="s">
        <v>2317</v>
      </c>
      <c r="H2947" s="68"/>
      <c r="I2947" s="68"/>
      <c r="J2947" s="68"/>
      <c r="K2947" s="71">
        <f>SUM(K2945:K2946)</f>
        <v>1.07</v>
      </c>
    </row>
    <row r="2948" ht="15" customHeight="1" spans="1:11">
      <c r="A2948" s="2"/>
      <c r="B2948" s="2"/>
      <c r="C2948" s="2"/>
      <c r="D2948" s="2"/>
      <c r="E2948" s="2"/>
      <c r="F2948" s="2"/>
      <c r="G2948" s="69" t="s">
        <v>2318</v>
      </c>
      <c r="H2948" s="69"/>
      <c r="I2948" s="69"/>
      <c r="J2948" s="69"/>
      <c r="K2948" s="72">
        <f>SUM(K2947)</f>
        <v>1.07</v>
      </c>
    </row>
    <row r="2949" ht="9.95" customHeight="1" spans="1:11">
      <c r="A2949" s="2"/>
      <c r="B2949" s="2"/>
      <c r="C2949" s="2"/>
      <c r="D2949" s="2"/>
      <c r="E2949" s="2"/>
      <c r="F2949" s="2"/>
      <c r="G2949" s="61"/>
      <c r="H2949" s="61"/>
      <c r="I2949" s="61"/>
      <c r="J2949" s="61"/>
      <c r="K2949" s="61"/>
    </row>
    <row r="2950" ht="20.1" customHeight="1" spans="1:11">
      <c r="A2950" s="62" t="s">
        <v>5496</v>
      </c>
      <c r="B2950" s="62"/>
      <c r="C2950" s="62"/>
      <c r="D2950" s="62"/>
      <c r="E2950" s="62"/>
      <c r="F2950" s="62"/>
      <c r="G2950" s="62"/>
      <c r="H2950" s="62"/>
      <c r="I2950" s="62"/>
      <c r="J2950" s="62"/>
      <c r="K2950" s="62"/>
    </row>
    <row r="2951" ht="15" customHeight="1" spans="1:11">
      <c r="A2951" s="63" t="s">
        <v>2314</v>
      </c>
      <c r="B2951" s="63"/>
      <c r="C2951" s="63"/>
      <c r="D2951" s="64" t="s">
        <v>4</v>
      </c>
      <c r="E2951" s="64"/>
      <c r="F2951" s="64" t="s">
        <v>2297</v>
      </c>
      <c r="G2951" s="64" t="s">
        <v>2298</v>
      </c>
      <c r="H2951" s="64"/>
      <c r="I2951" s="64" t="s">
        <v>2299</v>
      </c>
      <c r="J2951" s="64"/>
      <c r="K2951" s="64" t="s">
        <v>2300</v>
      </c>
    </row>
    <row r="2952" ht="29.1" customHeight="1" spans="1:11">
      <c r="A2952" s="65" t="s">
        <v>5492</v>
      </c>
      <c r="B2952" s="66" t="s">
        <v>5493</v>
      </c>
      <c r="C2952" s="66"/>
      <c r="D2952" s="65" t="s">
        <v>14</v>
      </c>
      <c r="E2952" s="65"/>
      <c r="F2952" s="65" t="s">
        <v>2392</v>
      </c>
      <c r="G2952" s="67">
        <v>1</v>
      </c>
      <c r="H2952" s="67"/>
      <c r="I2952" s="70">
        <v>0.86</v>
      </c>
      <c r="J2952" s="70"/>
      <c r="K2952" s="70">
        <f>TRUNC(TRUNC(G2952,8)*I2952,2)</f>
        <v>0.86</v>
      </c>
    </row>
    <row r="2953" ht="29.1" customHeight="1" spans="1:11">
      <c r="A2953" s="65" t="s">
        <v>5494</v>
      </c>
      <c r="B2953" s="66" t="s">
        <v>5495</v>
      </c>
      <c r="C2953" s="66"/>
      <c r="D2953" s="65" t="s">
        <v>14</v>
      </c>
      <c r="E2953" s="65"/>
      <c r="F2953" s="65" t="s">
        <v>2392</v>
      </c>
      <c r="G2953" s="67">
        <v>1</v>
      </c>
      <c r="H2953" s="67"/>
      <c r="I2953" s="70">
        <v>0.21</v>
      </c>
      <c r="J2953" s="70"/>
      <c r="K2953" s="70">
        <f>TRUNC(TRUNC(G2953,8)*I2953,2)</f>
        <v>0.21</v>
      </c>
    </row>
    <row r="2954" ht="29.1" customHeight="1" spans="1:11">
      <c r="A2954" s="65" t="s">
        <v>5497</v>
      </c>
      <c r="B2954" s="66" t="s">
        <v>5498</v>
      </c>
      <c r="C2954" s="66"/>
      <c r="D2954" s="65" t="s">
        <v>14</v>
      </c>
      <c r="E2954" s="65"/>
      <c r="F2954" s="65" t="s">
        <v>2392</v>
      </c>
      <c r="G2954" s="67">
        <v>1</v>
      </c>
      <c r="H2954" s="67"/>
      <c r="I2954" s="70">
        <v>1</v>
      </c>
      <c r="J2954" s="70"/>
      <c r="K2954" s="70">
        <f>TRUNC(TRUNC(G2954,8)*I2954,2)</f>
        <v>1</v>
      </c>
    </row>
    <row r="2955" ht="29.1" customHeight="1" spans="1:11">
      <c r="A2955" s="65" t="s">
        <v>5499</v>
      </c>
      <c r="B2955" s="66" t="s">
        <v>5500</v>
      </c>
      <c r="C2955" s="66"/>
      <c r="D2955" s="65" t="s">
        <v>14</v>
      </c>
      <c r="E2955" s="65"/>
      <c r="F2955" s="65" t="s">
        <v>2392</v>
      </c>
      <c r="G2955" s="67">
        <v>1</v>
      </c>
      <c r="H2955" s="67"/>
      <c r="I2955" s="70">
        <v>3.37</v>
      </c>
      <c r="J2955" s="70"/>
      <c r="K2955" s="70">
        <f>TRUNC(TRUNC(G2955,8)*I2955,2)</f>
        <v>3.37</v>
      </c>
    </row>
    <row r="2956" ht="15" customHeight="1" spans="1:11">
      <c r="A2956" s="2"/>
      <c r="B2956" s="2"/>
      <c r="C2956" s="2"/>
      <c r="D2956" s="2"/>
      <c r="E2956" s="2"/>
      <c r="F2956" s="2"/>
      <c r="G2956" s="68" t="s">
        <v>2317</v>
      </c>
      <c r="H2956" s="68"/>
      <c r="I2956" s="68"/>
      <c r="J2956" s="68"/>
      <c r="K2956" s="71">
        <f>SUM(K2952:K2955)</f>
        <v>5.44</v>
      </c>
    </row>
    <row r="2957" ht="15" customHeight="1" spans="1:11">
      <c r="A2957" s="2"/>
      <c r="B2957" s="2"/>
      <c r="C2957" s="2"/>
      <c r="D2957" s="2"/>
      <c r="E2957" s="2"/>
      <c r="F2957" s="2"/>
      <c r="G2957" s="69" t="s">
        <v>2318</v>
      </c>
      <c r="H2957" s="69"/>
      <c r="I2957" s="69"/>
      <c r="J2957" s="69"/>
      <c r="K2957" s="72">
        <f>SUM(K2956)</f>
        <v>5.44</v>
      </c>
    </row>
    <row r="2958" ht="9.95" customHeight="1" spans="1:11">
      <c r="A2958" s="2"/>
      <c r="B2958" s="2"/>
      <c r="C2958" s="2"/>
      <c r="D2958" s="2"/>
      <c r="E2958" s="2"/>
      <c r="F2958" s="2"/>
      <c r="G2958" s="61"/>
      <c r="H2958" s="61"/>
      <c r="I2958" s="61"/>
      <c r="J2958" s="61"/>
      <c r="K2958" s="61"/>
    </row>
    <row r="2959" ht="20.1" customHeight="1" spans="1:11">
      <c r="A2959" s="62" t="s">
        <v>5501</v>
      </c>
      <c r="B2959" s="62"/>
      <c r="C2959" s="62"/>
      <c r="D2959" s="62"/>
      <c r="E2959" s="62"/>
      <c r="F2959" s="62"/>
      <c r="G2959" s="62"/>
      <c r="H2959" s="62"/>
      <c r="I2959" s="62"/>
      <c r="J2959" s="62"/>
      <c r="K2959" s="62"/>
    </row>
    <row r="2960" ht="15" customHeight="1" spans="1:11">
      <c r="A2960" s="63" t="s">
        <v>2790</v>
      </c>
      <c r="B2960" s="63"/>
      <c r="C2960" s="63"/>
      <c r="D2960" s="64" t="s">
        <v>4</v>
      </c>
      <c r="E2960" s="64"/>
      <c r="F2960" s="64" t="s">
        <v>2297</v>
      </c>
      <c r="G2960" s="64" t="s">
        <v>2298</v>
      </c>
      <c r="H2960" s="64"/>
      <c r="I2960" s="64" t="s">
        <v>2299</v>
      </c>
      <c r="J2960" s="64"/>
      <c r="K2960" s="64" t="s">
        <v>2300</v>
      </c>
    </row>
    <row r="2961" ht="29.1" customHeight="1" spans="1:11">
      <c r="A2961" s="65" t="s">
        <v>5502</v>
      </c>
      <c r="B2961" s="66" t="s">
        <v>5503</v>
      </c>
      <c r="C2961" s="66"/>
      <c r="D2961" s="65" t="s">
        <v>14</v>
      </c>
      <c r="E2961" s="65"/>
      <c r="F2961" s="65" t="s">
        <v>35</v>
      </c>
      <c r="G2961" s="67">
        <v>6e-5</v>
      </c>
      <c r="H2961" s="67"/>
      <c r="I2961" s="70">
        <v>14337.53</v>
      </c>
      <c r="J2961" s="70"/>
      <c r="K2961" s="70">
        <f>TRUNC(TRUNC(G2961,8)*I2961,2)</f>
        <v>0.86</v>
      </c>
    </row>
    <row r="2962" ht="15" customHeight="1" spans="1:11">
      <c r="A2962" s="2"/>
      <c r="B2962" s="2"/>
      <c r="C2962" s="2"/>
      <c r="D2962" s="2"/>
      <c r="E2962" s="2"/>
      <c r="F2962" s="2"/>
      <c r="G2962" s="68" t="s">
        <v>2792</v>
      </c>
      <c r="H2962" s="68"/>
      <c r="I2962" s="68"/>
      <c r="J2962" s="68"/>
      <c r="K2962" s="71">
        <f>SUM(K2961:K2961)</f>
        <v>0.86</v>
      </c>
    </row>
    <row r="2963" ht="15" customHeight="1" spans="1:11">
      <c r="A2963" s="2"/>
      <c r="B2963" s="2"/>
      <c r="C2963" s="2"/>
      <c r="D2963" s="2"/>
      <c r="E2963" s="2"/>
      <c r="F2963" s="2"/>
      <c r="G2963" s="69" t="s">
        <v>2318</v>
      </c>
      <c r="H2963" s="69"/>
      <c r="I2963" s="69"/>
      <c r="J2963" s="69"/>
      <c r="K2963" s="72">
        <f>SUM(K2962)</f>
        <v>0.86</v>
      </c>
    </row>
    <row r="2964" ht="9.95" customHeight="1" spans="1:11">
      <c r="A2964" s="2"/>
      <c r="B2964" s="2"/>
      <c r="C2964" s="2"/>
      <c r="D2964" s="2"/>
      <c r="E2964" s="2"/>
      <c r="F2964" s="2"/>
      <c r="G2964" s="61"/>
      <c r="H2964" s="61"/>
      <c r="I2964" s="61"/>
      <c r="J2964" s="61"/>
      <c r="K2964" s="61"/>
    </row>
    <row r="2965" ht="20.1" customHeight="1" spans="1:11">
      <c r="A2965" s="62" t="s">
        <v>5504</v>
      </c>
      <c r="B2965" s="62"/>
      <c r="C2965" s="62"/>
      <c r="D2965" s="62"/>
      <c r="E2965" s="62"/>
      <c r="F2965" s="62"/>
      <c r="G2965" s="62"/>
      <c r="H2965" s="62"/>
      <c r="I2965" s="62"/>
      <c r="J2965" s="62"/>
      <c r="K2965" s="62"/>
    </row>
    <row r="2966" ht="15" customHeight="1" spans="1:11">
      <c r="A2966" s="63" t="s">
        <v>2790</v>
      </c>
      <c r="B2966" s="63"/>
      <c r="C2966" s="63"/>
      <c r="D2966" s="64" t="s">
        <v>4</v>
      </c>
      <c r="E2966" s="64"/>
      <c r="F2966" s="64" t="s">
        <v>2297</v>
      </c>
      <c r="G2966" s="64" t="s">
        <v>2298</v>
      </c>
      <c r="H2966" s="64"/>
      <c r="I2966" s="64" t="s">
        <v>2299</v>
      </c>
      <c r="J2966" s="64"/>
      <c r="K2966" s="64" t="s">
        <v>2300</v>
      </c>
    </row>
    <row r="2967" ht="29.1" customHeight="1" spans="1:11">
      <c r="A2967" s="65" t="s">
        <v>5502</v>
      </c>
      <c r="B2967" s="66" t="s">
        <v>5503</v>
      </c>
      <c r="C2967" s="66"/>
      <c r="D2967" s="65" t="s">
        <v>14</v>
      </c>
      <c r="E2967" s="65"/>
      <c r="F2967" s="65" t="s">
        <v>35</v>
      </c>
      <c r="G2967" s="67">
        <v>1.48e-5</v>
      </c>
      <c r="H2967" s="67"/>
      <c r="I2967" s="70">
        <v>14337.53</v>
      </c>
      <c r="J2967" s="70"/>
      <c r="K2967" s="70">
        <f>TRUNC(TRUNC(G2967,8)*I2967,2)</f>
        <v>0.21</v>
      </c>
    </row>
    <row r="2968" ht="15" customHeight="1" spans="1:11">
      <c r="A2968" s="2"/>
      <c r="B2968" s="2"/>
      <c r="C2968" s="2"/>
      <c r="D2968" s="2"/>
      <c r="E2968" s="2"/>
      <c r="F2968" s="2"/>
      <c r="G2968" s="68" t="s">
        <v>2792</v>
      </c>
      <c r="H2968" s="68"/>
      <c r="I2968" s="68"/>
      <c r="J2968" s="68"/>
      <c r="K2968" s="71">
        <f>SUM(K2967:K2967)</f>
        <v>0.21</v>
      </c>
    </row>
    <row r="2969" ht="15" customHeight="1" spans="1:11">
      <c r="A2969" s="2"/>
      <c r="B2969" s="2"/>
      <c r="C2969" s="2"/>
      <c r="D2969" s="2"/>
      <c r="E2969" s="2"/>
      <c r="F2969" s="2"/>
      <c r="G2969" s="69" t="s">
        <v>2318</v>
      </c>
      <c r="H2969" s="69"/>
      <c r="I2969" s="69"/>
      <c r="J2969" s="69"/>
      <c r="K2969" s="72">
        <f>SUM(K2968)</f>
        <v>0.21</v>
      </c>
    </row>
    <row r="2970" ht="9.95" customHeight="1" spans="1:11">
      <c r="A2970" s="2"/>
      <c r="B2970" s="2"/>
      <c r="C2970" s="2"/>
      <c r="D2970" s="2"/>
      <c r="E2970" s="2"/>
      <c r="F2970" s="2"/>
      <c r="G2970" s="61"/>
      <c r="H2970" s="61"/>
      <c r="I2970" s="61"/>
      <c r="J2970" s="61"/>
      <c r="K2970" s="61"/>
    </row>
    <row r="2971" ht="20.1" customHeight="1" spans="1:11">
      <c r="A2971" s="62" t="s">
        <v>5505</v>
      </c>
      <c r="B2971" s="62"/>
      <c r="C2971" s="62"/>
      <c r="D2971" s="62"/>
      <c r="E2971" s="62"/>
      <c r="F2971" s="62"/>
      <c r="G2971" s="62"/>
      <c r="H2971" s="62"/>
      <c r="I2971" s="62"/>
      <c r="J2971" s="62"/>
      <c r="K2971" s="62"/>
    </row>
    <row r="2972" ht="15" customHeight="1" spans="1:11">
      <c r="A2972" s="63" t="s">
        <v>2790</v>
      </c>
      <c r="B2972" s="63"/>
      <c r="C2972" s="63"/>
      <c r="D2972" s="64" t="s">
        <v>4</v>
      </c>
      <c r="E2972" s="64"/>
      <c r="F2972" s="64" t="s">
        <v>2297</v>
      </c>
      <c r="G2972" s="64" t="s">
        <v>2298</v>
      </c>
      <c r="H2972" s="64"/>
      <c r="I2972" s="64" t="s">
        <v>2299</v>
      </c>
      <c r="J2972" s="64"/>
      <c r="K2972" s="64" t="s">
        <v>2300</v>
      </c>
    </row>
    <row r="2973" ht="29.1" customHeight="1" spans="1:11">
      <c r="A2973" s="65" t="s">
        <v>5502</v>
      </c>
      <c r="B2973" s="66" t="s">
        <v>5503</v>
      </c>
      <c r="C2973" s="66"/>
      <c r="D2973" s="65" t="s">
        <v>14</v>
      </c>
      <c r="E2973" s="65"/>
      <c r="F2973" s="65" t="s">
        <v>35</v>
      </c>
      <c r="G2973" s="67">
        <v>7e-5</v>
      </c>
      <c r="H2973" s="67"/>
      <c r="I2973" s="70">
        <v>14337.53</v>
      </c>
      <c r="J2973" s="70"/>
      <c r="K2973" s="70">
        <f>TRUNC(TRUNC(G2973,8)*I2973,2)</f>
        <v>1</v>
      </c>
    </row>
    <row r="2974" ht="15" customHeight="1" spans="1:11">
      <c r="A2974" s="2"/>
      <c r="B2974" s="2"/>
      <c r="C2974" s="2"/>
      <c r="D2974" s="2"/>
      <c r="E2974" s="2"/>
      <c r="F2974" s="2"/>
      <c r="G2974" s="68" t="s">
        <v>2792</v>
      </c>
      <c r="H2974" s="68"/>
      <c r="I2974" s="68"/>
      <c r="J2974" s="68"/>
      <c r="K2974" s="71">
        <f>SUM(K2973:K2973)</f>
        <v>1</v>
      </c>
    </row>
    <row r="2975" ht="15" customHeight="1" spans="1:11">
      <c r="A2975" s="2"/>
      <c r="B2975" s="2"/>
      <c r="C2975" s="2"/>
      <c r="D2975" s="2"/>
      <c r="E2975" s="2"/>
      <c r="F2975" s="2"/>
      <c r="G2975" s="69" t="s">
        <v>2318</v>
      </c>
      <c r="H2975" s="69"/>
      <c r="I2975" s="69"/>
      <c r="J2975" s="69"/>
      <c r="K2975" s="72">
        <f>SUM(K2974)</f>
        <v>1</v>
      </c>
    </row>
    <row r="2976" ht="9.95" customHeight="1" spans="1:11">
      <c r="A2976" s="2"/>
      <c r="B2976" s="2"/>
      <c r="C2976" s="2"/>
      <c r="D2976" s="2"/>
      <c r="E2976" s="2"/>
      <c r="F2976" s="2"/>
      <c r="G2976" s="61"/>
      <c r="H2976" s="61"/>
      <c r="I2976" s="61"/>
      <c r="J2976" s="61"/>
      <c r="K2976" s="61"/>
    </row>
    <row r="2977" ht="20.1" customHeight="1" spans="1:11">
      <c r="A2977" s="62" t="s">
        <v>5506</v>
      </c>
      <c r="B2977" s="62"/>
      <c r="C2977" s="62"/>
      <c r="D2977" s="62"/>
      <c r="E2977" s="62"/>
      <c r="F2977" s="62"/>
      <c r="G2977" s="62"/>
      <c r="H2977" s="62"/>
      <c r="I2977" s="62"/>
      <c r="J2977" s="62"/>
      <c r="K2977" s="62"/>
    </row>
    <row r="2978" ht="15" customHeight="1" spans="1:11">
      <c r="A2978" s="63" t="s">
        <v>4865</v>
      </c>
      <c r="B2978" s="63"/>
      <c r="C2978" s="63"/>
      <c r="D2978" s="64" t="s">
        <v>4</v>
      </c>
      <c r="E2978" s="64"/>
      <c r="F2978" s="64" t="s">
        <v>2297</v>
      </c>
      <c r="G2978" s="64" t="s">
        <v>2298</v>
      </c>
      <c r="H2978" s="64"/>
      <c r="I2978" s="64" t="s">
        <v>2299</v>
      </c>
      <c r="J2978" s="64"/>
      <c r="K2978" s="64" t="s">
        <v>2300</v>
      </c>
    </row>
    <row r="2979" ht="21" customHeight="1" spans="1:11">
      <c r="A2979" s="65" t="s">
        <v>4866</v>
      </c>
      <c r="B2979" s="66" t="s">
        <v>4867</v>
      </c>
      <c r="C2979" s="66"/>
      <c r="D2979" s="65" t="s">
        <v>14</v>
      </c>
      <c r="E2979" s="65"/>
      <c r="F2979" s="65" t="s">
        <v>4868</v>
      </c>
      <c r="G2979" s="67">
        <v>3.12799</v>
      </c>
      <c r="H2979" s="67"/>
      <c r="I2979" s="70">
        <v>1.08</v>
      </c>
      <c r="J2979" s="70"/>
      <c r="K2979" s="70">
        <f>TRUNC(TRUNC(G2979,8)*I2979,2)</f>
        <v>3.37</v>
      </c>
    </row>
    <row r="2980" ht="15" customHeight="1" spans="1:11">
      <c r="A2980" s="2"/>
      <c r="B2980" s="2"/>
      <c r="C2980" s="2"/>
      <c r="D2980" s="2"/>
      <c r="E2980" s="2"/>
      <c r="F2980" s="2"/>
      <c r="G2980" s="68" t="s">
        <v>4869</v>
      </c>
      <c r="H2980" s="68"/>
      <c r="I2980" s="68"/>
      <c r="J2980" s="68"/>
      <c r="K2980" s="71">
        <f>SUM(K2979:K2979)</f>
        <v>3.37</v>
      </c>
    </row>
    <row r="2981" ht="15" customHeight="1" spans="1:11">
      <c r="A2981" s="2"/>
      <c r="B2981" s="2"/>
      <c r="C2981" s="2"/>
      <c r="D2981" s="2"/>
      <c r="E2981" s="2"/>
      <c r="F2981" s="2"/>
      <c r="G2981" s="69" t="s">
        <v>2318</v>
      </c>
      <c r="H2981" s="69"/>
      <c r="I2981" s="69"/>
      <c r="J2981" s="69"/>
      <c r="K2981" s="72">
        <f>SUM(K2980)</f>
        <v>3.37</v>
      </c>
    </row>
    <row r="2982" ht="9.95" customHeight="1" spans="1:11">
      <c r="A2982" s="2"/>
      <c r="B2982" s="2"/>
      <c r="C2982" s="2"/>
      <c r="D2982" s="2"/>
      <c r="E2982" s="2"/>
      <c r="F2982" s="2"/>
      <c r="G2982" s="61"/>
      <c r="H2982" s="61"/>
      <c r="I2982" s="61"/>
      <c r="J2982" s="61"/>
      <c r="K2982" s="61"/>
    </row>
    <row r="2983" ht="20.1" customHeight="1" spans="1:11">
      <c r="A2983" s="62" t="s">
        <v>5507</v>
      </c>
      <c r="B2983" s="62"/>
      <c r="C2983" s="62"/>
      <c r="D2983" s="62"/>
      <c r="E2983" s="62"/>
      <c r="F2983" s="62"/>
      <c r="G2983" s="62"/>
      <c r="H2983" s="62"/>
      <c r="I2983" s="62"/>
      <c r="J2983" s="62"/>
      <c r="K2983" s="62"/>
    </row>
    <row r="2984" ht="15" customHeight="1" spans="1:11">
      <c r="A2984" s="63" t="s">
        <v>2296</v>
      </c>
      <c r="B2984" s="63"/>
      <c r="C2984" s="63"/>
      <c r="D2984" s="64" t="s">
        <v>4</v>
      </c>
      <c r="E2984" s="64"/>
      <c r="F2984" s="64" t="s">
        <v>2297</v>
      </c>
      <c r="G2984" s="64" t="s">
        <v>2298</v>
      </c>
      <c r="H2984" s="64"/>
      <c r="I2984" s="64" t="s">
        <v>2299</v>
      </c>
      <c r="J2984" s="64"/>
      <c r="K2984" s="64" t="s">
        <v>2300</v>
      </c>
    </row>
    <row r="2985" ht="21" customHeight="1" spans="1:11">
      <c r="A2985" s="65" t="s">
        <v>4705</v>
      </c>
      <c r="B2985" s="66" t="s">
        <v>4706</v>
      </c>
      <c r="C2985" s="66"/>
      <c r="D2985" s="65" t="s">
        <v>14</v>
      </c>
      <c r="E2985" s="65"/>
      <c r="F2985" s="65" t="s">
        <v>2392</v>
      </c>
      <c r="G2985" s="67">
        <v>1</v>
      </c>
      <c r="H2985" s="67"/>
      <c r="I2985" s="70">
        <v>4.56</v>
      </c>
      <c r="J2985" s="70"/>
      <c r="K2985" s="70">
        <f t="shared" ref="K2985:K2990" si="21">TRUNC(TRUNC(G2985,8)*I2985,2)</f>
        <v>4.56</v>
      </c>
    </row>
    <row r="2986" ht="21" customHeight="1" spans="1:11">
      <c r="A2986" s="65" t="s">
        <v>4809</v>
      </c>
      <c r="B2986" s="66" t="s">
        <v>4810</v>
      </c>
      <c r="C2986" s="66"/>
      <c r="D2986" s="65" t="s">
        <v>14</v>
      </c>
      <c r="E2986" s="65"/>
      <c r="F2986" s="65" t="s">
        <v>2392</v>
      </c>
      <c r="G2986" s="67">
        <v>1</v>
      </c>
      <c r="H2986" s="67"/>
      <c r="I2986" s="70">
        <v>1.2</v>
      </c>
      <c r="J2986" s="70"/>
      <c r="K2986" s="70">
        <f t="shared" si="21"/>
        <v>1.2</v>
      </c>
    </row>
    <row r="2987" ht="21" customHeight="1" spans="1:11">
      <c r="A2987" s="65" t="s">
        <v>4709</v>
      </c>
      <c r="B2987" s="66" t="s">
        <v>4710</v>
      </c>
      <c r="C2987" s="66"/>
      <c r="D2987" s="65" t="s">
        <v>14</v>
      </c>
      <c r="E2987" s="65"/>
      <c r="F2987" s="65" t="s">
        <v>2392</v>
      </c>
      <c r="G2987" s="67">
        <v>1</v>
      </c>
      <c r="H2987" s="67"/>
      <c r="I2987" s="70">
        <v>1.34</v>
      </c>
      <c r="J2987" s="70"/>
      <c r="K2987" s="70">
        <f t="shared" si="21"/>
        <v>1.34</v>
      </c>
    </row>
    <row r="2988" ht="21" customHeight="1" spans="1:11">
      <c r="A2988" s="65" t="s">
        <v>4811</v>
      </c>
      <c r="B2988" s="66" t="s">
        <v>4812</v>
      </c>
      <c r="C2988" s="66"/>
      <c r="D2988" s="65" t="s">
        <v>14</v>
      </c>
      <c r="E2988" s="65"/>
      <c r="F2988" s="65" t="s">
        <v>2392</v>
      </c>
      <c r="G2988" s="67">
        <v>1</v>
      </c>
      <c r="H2988" s="67"/>
      <c r="I2988" s="70">
        <v>0.85</v>
      </c>
      <c r="J2988" s="70"/>
      <c r="K2988" s="70">
        <f t="shared" si="21"/>
        <v>0.85</v>
      </c>
    </row>
    <row r="2989" ht="21" customHeight="1" spans="1:11">
      <c r="A2989" s="65" t="s">
        <v>4713</v>
      </c>
      <c r="B2989" s="66" t="s">
        <v>4714</v>
      </c>
      <c r="C2989" s="66"/>
      <c r="D2989" s="65" t="s">
        <v>14</v>
      </c>
      <c r="E2989" s="65"/>
      <c r="F2989" s="65" t="s">
        <v>2392</v>
      </c>
      <c r="G2989" s="67">
        <v>1</v>
      </c>
      <c r="H2989" s="67"/>
      <c r="I2989" s="70">
        <v>0.04</v>
      </c>
      <c r="J2989" s="70"/>
      <c r="K2989" s="70">
        <f t="shared" si="21"/>
        <v>0.04</v>
      </c>
    </row>
    <row r="2990" ht="21" customHeight="1" spans="1:11">
      <c r="A2990" s="65" t="s">
        <v>4715</v>
      </c>
      <c r="B2990" s="66" t="s">
        <v>4716</v>
      </c>
      <c r="C2990" s="66"/>
      <c r="D2990" s="65" t="s">
        <v>14</v>
      </c>
      <c r="E2990" s="65"/>
      <c r="F2990" s="65" t="s">
        <v>2392</v>
      </c>
      <c r="G2990" s="67">
        <v>1</v>
      </c>
      <c r="H2990" s="67"/>
      <c r="I2990" s="70">
        <v>0.8</v>
      </c>
      <c r="J2990" s="70"/>
      <c r="K2990" s="70">
        <f t="shared" si="21"/>
        <v>0.8</v>
      </c>
    </row>
    <row r="2991" ht="15" customHeight="1" spans="1:11">
      <c r="A2991" s="2"/>
      <c r="B2991" s="2"/>
      <c r="C2991" s="2"/>
      <c r="D2991" s="2"/>
      <c r="E2991" s="2"/>
      <c r="F2991" s="2"/>
      <c r="G2991" s="68" t="s">
        <v>2309</v>
      </c>
      <c r="H2991" s="68"/>
      <c r="I2991" s="68"/>
      <c r="J2991" s="68"/>
      <c r="K2991" s="71">
        <f>SUM(K2985:K2990)</f>
        <v>8.79</v>
      </c>
    </row>
    <row r="2992" ht="15" customHeight="1" spans="1:11">
      <c r="A2992" s="63" t="s">
        <v>2310</v>
      </c>
      <c r="B2992" s="63"/>
      <c r="C2992" s="63"/>
      <c r="D2992" s="64" t="s">
        <v>4</v>
      </c>
      <c r="E2992" s="64"/>
      <c r="F2992" s="64" t="s">
        <v>2297</v>
      </c>
      <c r="G2992" s="64" t="s">
        <v>2298</v>
      </c>
      <c r="H2992" s="64"/>
      <c r="I2992" s="64" t="s">
        <v>2299</v>
      </c>
      <c r="J2992" s="64"/>
      <c r="K2992" s="64" t="s">
        <v>2300</v>
      </c>
    </row>
    <row r="2993" ht="15" customHeight="1" spans="1:11">
      <c r="A2993" s="65" t="s">
        <v>5162</v>
      </c>
      <c r="B2993" s="66" t="s">
        <v>5163</v>
      </c>
      <c r="C2993" s="66"/>
      <c r="D2993" s="65" t="s">
        <v>14</v>
      </c>
      <c r="E2993" s="65"/>
      <c r="F2993" s="65" t="s">
        <v>2392</v>
      </c>
      <c r="G2993" s="67">
        <v>1</v>
      </c>
      <c r="H2993" s="67"/>
      <c r="I2993" s="70">
        <v>19.41</v>
      </c>
      <c r="J2993" s="70"/>
      <c r="K2993" s="70">
        <f>TRUNC(TRUNC(G2993,8)*I2993,2)</f>
        <v>19.41</v>
      </c>
    </row>
    <row r="2994" ht="15" customHeight="1" spans="1:11">
      <c r="A2994" s="2"/>
      <c r="B2994" s="2"/>
      <c r="C2994" s="2"/>
      <c r="D2994" s="2"/>
      <c r="E2994" s="2"/>
      <c r="F2994" s="2"/>
      <c r="G2994" s="68" t="s">
        <v>2313</v>
      </c>
      <c r="H2994" s="68"/>
      <c r="I2994" s="68"/>
      <c r="J2994" s="68"/>
      <c r="K2994" s="71">
        <f>SUM(K2993:K2993)</f>
        <v>19.41</v>
      </c>
    </row>
    <row r="2995" ht="15" customHeight="1" spans="1:11">
      <c r="A2995" s="63" t="s">
        <v>2314</v>
      </c>
      <c r="B2995" s="63"/>
      <c r="C2995" s="63"/>
      <c r="D2995" s="64" t="s">
        <v>4</v>
      </c>
      <c r="E2995" s="64"/>
      <c r="F2995" s="64" t="s">
        <v>2297</v>
      </c>
      <c r="G2995" s="64" t="s">
        <v>2298</v>
      </c>
      <c r="H2995" s="64"/>
      <c r="I2995" s="64" t="s">
        <v>2299</v>
      </c>
      <c r="J2995" s="64"/>
      <c r="K2995" s="64" t="s">
        <v>2300</v>
      </c>
    </row>
    <row r="2996" ht="29.1" customHeight="1" spans="1:11">
      <c r="A2996" s="65" t="s">
        <v>5508</v>
      </c>
      <c r="B2996" s="66" t="s">
        <v>5509</v>
      </c>
      <c r="C2996" s="66"/>
      <c r="D2996" s="65" t="s">
        <v>14</v>
      </c>
      <c r="E2996" s="65"/>
      <c r="F2996" s="65" t="s">
        <v>2392</v>
      </c>
      <c r="G2996" s="67">
        <v>1</v>
      </c>
      <c r="H2996" s="67"/>
      <c r="I2996" s="70">
        <v>0.69</v>
      </c>
      <c r="J2996" s="70"/>
      <c r="K2996" s="70">
        <f>TRUNC(TRUNC(G2996,8)*I2996,2)</f>
        <v>0.69</v>
      </c>
    </row>
    <row r="2997" ht="15" customHeight="1" spans="1:11">
      <c r="A2997" s="2"/>
      <c r="B2997" s="2"/>
      <c r="C2997" s="2"/>
      <c r="D2997" s="2"/>
      <c r="E2997" s="2"/>
      <c r="F2997" s="2"/>
      <c r="G2997" s="68" t="s">
        <v>2317</v>
      </c>
      <c r="H2997" s="68"/>
      <c r="I2997" s="68"/>
      <c r="J2997" s="68"/>
      <c r="K2997" s="71">
        <f>SUM(K2996:K2996)</f>
        <v>0.69</v>
      </c>
    </row>
    <row r="2998" ht="15" customHeight="1" spans="1:11">
      <c r="A2998" s="2"/>
      <c r="B2998" s="2"/>
      <c r="C2998" s="2"/>
      <c r="D2998" s="2"/>
      <c r="E2998" s="2"/>
      <c r="F2998" s="2"/>
      <c r="G2998" s="69" t="s">
        <v>2318</v>
      </c>
      <c r="H2998" s="69"/>
      <c r="I2998" s="69"/>
      <c r="J2998" s="69"/>
      <c r="K2998" s="72">
        <f>SUM(K2991,K2994,K2997)</f>
        <v>28.89</v>
      </c>
    </row>
    <row r="2999" ht="9.95" customHeight="1" spans="1:11">
      <c r="A2999" s="2"/>
      <c r="B2999" s="2"/>
      <c r="C2999" s="2"/>
      <c r="D2999" s="2"/>
      <c r="E2999" s="2"/>
      <c r="F2999" s="2"/>
      <c r="G2999" s="61"/>
      <c r="H2999" s="61"/>
      <c r="I2999" s="61"/>
      <c r="J2999" s="61"/>
      <c r="K2999" s="61"/>
    </row>
    <row r="3000" ht="20.1" customHeight="1" spans="1:11">
      <c r="A3000" s="62" t="s">
        <v>5510</v>
      </c>
      <c r="B3000" s="62"/>
      <c r="C3000" s="62"/>
      <c r="D3000" s="62"/>
      <c r="E3000" s="62"/>
      <c r="F3000" s="62"/>
      <c r="G3000" s="62"/>
      <c r="H3000" s="62"/>
      <c r="I3000" s="62"/>
      <c r="J3000" s="62"/>
      <c r="K3000" s="62"/>
    </row>
    <row r="3001" ht="15" customHeight="1" spans="1:11">
      <c r="A3001" s="63" t="s">
        <v>2296</v>
      </c>
      <c r="B3001" s="63"/>
      <c r="C3001" s="63"/>
      <c r="D3001" s="64" t="s">
        <v>4</v>
      </c>
      <c r="E3001" s="64"/>
      <c r="F3001" s="64" t="s">
        <v>2297</v>
      </c>
      <c r="G3001" s="64" t="s">
        <v>2298</v>
      </c>
      <c r="H3001" s="64"/>
      <c r="I3001" s="64" t="s">
        <v>2299</v>
      </c>
      <c r="J3001" s="64"/>
      <c r="K3001" s="64" t="s">
        <v>2300</v>
      </c>
    </row>
    <row r="3002" ht="21" customHeight="1" spans="1:11">
      <c r="A3002" s="65" t="s">
        <v>4705</v>
      </c>
      <c r="B3002" s="66" t="s">
        <v>4706</v>
      </c>
      <c r="C3002" s="66"/>
      <c r="D3002" s="65" t="s">
        <v>14</v>
      </c>
      <c r="E3002" s="65"/>
      <c r="F3002" s="65" t="s">
        <v>2392</v>
      </c>
      <c r="G3002" s="67">
        <v>1</v>
      </c>
      <c r="H3002" s="67"/>
      <c r="I3002" s="70">
        <v>4.56</v>
      </c>
      <c r="J3002" s="70"/>
      <c r="K3002" s="70">
        <f t="shared" ref="K3002:K3007" si="22">TRUNC(TRUNC(G3002,8)*I3002,2)</f>
        <v>4.56</v>
      </c>
    </row>
    <row r="3003" ht="21" customHeight="1" spans="1:11">
      <c r="A3003" s="65" t="s">
        <v>4800</v>
      </c>
      <c r="B3003" s="66" t="s">
        <v>4801</v>
      </c>
      <c r="C3003" s="66"/>
      <c r="D3003" s="65" t="s">
        <v>14</v>
      </c>
      <c r="E3003" s="65"/>
      <c r="F3003" s="65" t="s">
        <v>2392</v>
      </c>
      <c r="G3003" s="67">
        <v>1</v>
      </c>
      <c r="H3003" s="67"/>
      <c r="I3003" s="70">
        <v>0.86</v>
      </c>
      <c r="J3003" s="70"/>
      <c r="K3003" s="70">
        <f t="shared" si="22"/>
        <v>0.86</v>
      </c>
    </row>
    <row r="3004" ht="21" customHeight="1" spans="1:11">
      <c r="A3004" s="65" t="s">
        <v>4709</v>
      </c>
      <c r="B3004" s="66" t="s">
        <v>4710</v>
      </c>
      <c r="C3004" s="66"/>
      <c r="D3004" s="65" t="s">
        <v>14</v>
      </c>
      <c r="E3004" s="65"/>
      <c r="F3004" s="65" t="s">
        <v>2392</v>
      </c>
      <c r="G3004" s="67">
        <v>1</v>
      </c>
      <c r="H3004" s="67"/>
      <c r="I3004" s="70">
        <v>1.34</v>
      </c>
      <c r="J3004" s="70"/>
      <c r="K3004" s="70">
        <f t="shared" si="22"/>
        <v>1.34</v>
      </c>
    </row>
    <row r="3005" ht="29.1" customHeight="1" spans="1:11">
      <c r="A3005" s="65" t="s">
        <v>4802</v>
      </c>
      <c r="B3005" s="66" t="s">
        <v>4803</v>
      </c>
      <c r="C3005" s="66"/>
      <c r="D3005" s="65" t="s">
        <v>14</v>
      </c>
      <c r="E3005" s="65"/>
      <c r="F3005" s="65" t="s">
        <v>2392</v>
      </c>
      <c r="G3005" s="67">
        <v>1</v>
      </c>
      <c r="H3005" s="67"/>
      <c r="I3005" s="70">
        <v>0.01</v>
      </c>
      <c r="J3005" s="70"/>
      <c r="K3005" s="70">
        <f t="shared" si="22"/>
        <v>0.01</v>
      </c>
    </row>
    <row r="3006" ht="21" customHeight="1" spans="1:11">
      <c r="A3006" s="65" t="s">
        <v>4713</v>
      </c>
      <c r="B3006" s="66" t="s">
        <v>4714</v>
      </c>
      <c r="C3006" s="66"/>
      <c r="D3006" s="65" t="s">
        <v>14</v>
      </c>
      <c r="E3006" s="65"/>
      <c r="F3006" s="65" t="s">
        <v>2392</v>
      </c>
      <c r="G3006" s="67">
        <v>1</v>
      </c>
      <c r="H3006" s="67"/>
      <c r="I3006" s="70">
        <v>0.04</v>
      </c>
      <c r="J3006" s="70"/>
      <c r="K3006" s="70">
        <f t="shared" si="22"/>
        <v>0.04</v>
      </c>
    </row>
    <row r="3007" ht="21" customHeight="1" spans="1:11">
      <c r="A3007" s="65" t="s">
        <v>4715</v>
      </c>
      <c r="B3007" s="66" t="s">
        <v>4716</v>
      </c>
      <c r="C3007" s="66"/>
      <c r="D3007" s="65" t="s">
        <v>14</v>
      </c>
      <c r="E3007" s="65"/>
      <c r="F3007" s="65" t="s">
        <v>2392</v>
      </c>
      <c r="G3007" s="67">
        <v>1</v>
      </c>
      <c r="H3007" s="67"/>
      <c r="I3007" s="70">
        <v>0.8</v>
      </c>
      <c r="J3007" s="70"/>
      <c r="K3007" s="70">
        <f t="shared" si="22"/>
        <v>0.8</v>
      </c>
    </row>
    <row r="3008" ht="15" customHeight="1" spans="1:11">
      <c r="A3008" s="2"/>
      <c r="B3008" s="2"/>
      <c r="C3008" s="2"/>
      <c r="D3008" s="2"/>
      <c r="E3008" s="2"/>
      <c r="F3008" s="2"/>
      <c r="G3008" s="68" t="s">
        <v>2309</v>
      </c>
      <c r="H3008" s="68"/>
      <c r="I3008" s="68"/>
      <c r="J3008" s="68"/>
      <c r="K3008" s="71">
        <f>SUM(K3002:K3007)</f>
        <v>7.61</v>
      </c>
    </row>
    <row r="3009" ht="15" customHeight="1" spans="1:11">
      <c r="A3009" s="63" t="s">
        <v>2310</v>
      </c>
      <c r="B3009" s="63"/>
      <c r="C3009" s="63"/>
      <c r="D3009" s="64" t="s">
        <v>4</v>
      </c>
      <c r="E3009" s="64"/>
      <c r="F3009" s="64" t="s">
        <v>2297</v>
      </c>
      <c r="G3009" s="64" t="s">
        <v>2298</v>
      </c>
      <c r="H3009" s="64"/>
      <c r="I3009" s="64" t="s">
        <v>2299</v>
      </c>
      <c r="J3009" s="64"/>
      <c r="K3009" s="64" t="s">
        <v>2300</v>
      </c>
    </row>
    <row r="3010" ht="15" customHeight="1" spans="1:11">
      <c r="A3010" s="65" t="s">
        <v>5165</v>
      </c>
      <c r="B3010" s="66" t="s">
        <v>5166</v>
      </c>
      <c r="C3010" s="66"/>
      <c r="D3010" s="65" t="s">
        <v>14</v>
      </c>
      <c r="E3010" s="65"/>
      <c r="F3010" s="65" t="s">
        <v>2392</v>
      </c>
      <c r="G3010" s="67">
        <v>1</v>
      </c>
      <c r="H3010" s="67"/>
      <c r="I3010" s="70">
        <v>25.93</v>
      </c>
      <c r="J3010" s="70"/>
      <c r="K3010" s="70">
        <f>TRUNC(TRUNC(G3010,8)*I3010,2)</f>
        <v>25.93</v>
      </c>
    </row>
    <row r="3011" ht="15" customHeight="1" spans="1:11">
      <c r="A3011" s="2"/>
      <c r="B3011" s="2"/>
      <c r="C3011" s="2"/>
      <c r="D3011" s="2"/>
      <c r="E3011" s="2"/>
      <c r="F3011" s="2"/>
      <c r="G3011" s="68" t="s">
        <v>2313</v>
      </c>
      <c r="H3011" s="68"/>
      <c r="I3011" s="68"/>
      <c r="J3011" s="68"/>
      <c r="K3011" s="71">
        <f>SUM(K3010:K3010)</f>
        <v>25.93</v>
      </c>
    </row>
    <row r="3012" ht="15" customHeight="1" spans="1:11">
      <c r="A3012" s="63" t="s">
        <v>2314</v>
      </c>
      <c r="B3012" s="63"/>
      <c r="C3012" s="63"/>
      <c r="D3012" s="64" t="s">
        <v>4</v>
      </c>
      <c r="E3012" s="64"/>
      <c r="F3012" s="64" t="s">
        <v>2297</v>
      </c>
      <c r="G3012" s="64" t="s">
        <v>2298</v>
      </c>
      <c r="H3012" s="64"/>
      <c r="I3012" s="64" t="s">
        <v>2299</v>
      </c>
      <c r="J3012" s="64"/>
      <c r="K3012" s="64" t="s">
        <v>2300</v>
      </c>
    </row>
    <row r="3013" ht="21" customHeight="1" spans="1:11">
      <c r="A3013" s="65" t="s">
        <v>5511</v>
      </c>
      <c r="B3013" s="66" t="s">
        <v>5512</v>
      </c>
      <c r="C3013" s="66"/>
      <c r="D3013" s="65" t="s">
        <v>14</v>
      </c>
      <c r="E3013" s="65"/>
      <c r="F3013" s="65" t="s">
        <v>2392</v>
      </c>
      <c r="G3013" s="67">
        <v>1</v>
      </c>
      <c r="H3013" s="67"/>
      <c r="I3013" s="70">
        <v>0.34</v>
      </c>
      <c r="J3013" s="70"/>
      <c r="K3013" s="70">
        <f>TRUNC(TRUNC(G3013,8)*I3013,2)</f>
        <v>0.34</v>
      </c>
    </row>
    <row r="3014" ht="15" customHeight="1" spans="1:11">
      <c r="A3014" s="2"/>
      <c r="B3014" s="2"/>
      <c r="C3014" s="2"/>
      <c r="D3014" s="2"/>
      <c r="E3014" s="2"/>
      <c r="F3014" s="2"/>
      <c r="G3014" s="68" t="s">
        <v>2317</v>
      </c>
      <c r="H3014" s="68"/>
      <c r="I3014" s="68"/>
      <c r="J3014" s="68"/>
      <c r="K3014" s="71">
        <f>SUM(K3013:K3013)</f>
        <v>0.34</v>
      </c>
    </row>
    <row r="3015" ht="15" customHeight="1" spans="1:11">
      <c r="A3015" s="2"/>
      <c r="B3015" s="2"/>
      <c r="C3015" s="2"/>
      <c r="D3015" s="2"/>
      <c r="E3015" s="2"/>
      <c r="F3015" s="2"/>
      <c r="G3015" s="69" t="s">
        <v>2318</v>
      </c>
      <c r="H3015" s="69"/>
      <c r="I3015" s="69"/>
      <c r="J3015" s="69"/>
      <c r="K3015" s="72">
        <f>SUM(K3008,K3011,K3014)</f>
        <v>33.88</v>
      </c>
    </row>
    <row r="3016" ht="9.95" customHeight="1" spans="1:11">
      <c r="A3016" s="2"/>
      <c r="B3016" s="2"/>
      <c r="C3016" s="2"/>
      <c r="D3016" s="2"/>
      <c r="E3016" s="2"/>
      <c r="F3016" s="2"/>
      <c r="G3016" s="61"/>
      <c r="H3016" s="61"/>
      <c r="I3016" s="61"/>
      <c r="J3016" s="61"/>
      <c r="K3016" s="61"/>
    </row>
    <row r="3017" ht="20.1" customHeight="1" spans="1:11">
      <c r="A3017" s="62" t="s">
        <v>5513</v>
      </c>
      <c r="B3017" s="62"/>
      <c r="C3017" s="62"/>
      <c r="D3017" s="62"/>
      <c r="E3017" s="62"/>
      <c r="F3017" s="62"/>
      <c r="G3017" s="62"/>
      <c r="H3017" s="62"/>
      <c r="I3017" s="62"/>
      <c r="J3017" s="62"/>
      <c r="K3017" s="62"/>
    </row>
    <row r="3018" ht="15" customHeight="1" spans="1:11">
      <c r="A3018" s="63" t="s">
        <v>2296</v>
      </c>
      <c r="B3018" s="63"/>
      <c r="C3018" s="63"/>
      <c r="D3018" s="64" t="s">
        <v>4</v>
      </c>
      <c r="E3018" s="64"/>
      <c r="F3018" s="64" t="s">
        <v>2297</v>
      </c>
      <c r="G3018" s="64" t="s">
        <v>2298</v>
      </c>
      <c r="H3018" s="64"/>
      <c r="I3018" s="64" t="s">
        <v>2299</v>
      </c>
      <c r="J3018" s="64"/>
      <c r="K3018" s="64" t="s">
        <v>2300</v>
      </c>
    </row>
    <row r="3019" ht="21" customHeight="1" spans="1:11">
      <c r="A3019" s="65" t="s">
        <v>4705</v>
      </c>
      <c r="B3019" s="66" t="s">
        <v>4706</v>
      </c>
      <c r="C3019" s="66"/>
      <c r="D3019" s="65" t="s">
        <v>14</v>
      </c>
      <c r="E3019" s="65"/>
      <c r="F3019" s="65" t="s">
        <v>2392</v>
      </c>
      <c r="G3019" s="67">
        <v>1</v>
      </c>
      <c r="H3019" s="67"/>
      <c r="I3019" s="70">
        <v>4.56</v>
      </c>
      <c r="J3019" s="70"/>
      <c r="K3019" s="70">
        <f t="shared" ref="K3019:K3024" si="23">TRUNC(TRUNC(G3019,8)*I3019,2)</f>
        <v>4.56</v>
      </c>
    </row>
    <row r="3020" ht="21" customHeight="1" spans="1:11">
      <c r="A3020" s="65" t="s">
        <v>4809</v>
      </c>
      <c r="B3020" s="66" t="s">
        <v>4810</v>
      </c>
      <c r="C3020" s="66"/>
      <c r="D3020" s="65" t="s">
        <v>14</v>
      </c>
      <c r="E3020" s="65"/>
      <c r="F3020" s="65" t="s">
        <v>2392</v>
      </c>
      <c r="G3020" s="67">
        <v>1</v>
      </c>
      <c r="H3020" s="67"/>
      <c r="I3020" s="70">
        <v>1.2</v>
      </c>
      <c r="J3020" s="70"/>
      <c r="K3020" s="70">
        <f t="shared" si="23"/>
        <v>1.2</v>
      </c>
    </row>
    <row r="3021" ht="21" customHeight="1" spans="1:11">
      <c r="A3021" s="65" t="s">
        <v>4709</v>
      </c>
      <c r="B3021" s="66" t="s">
        <v>4710</v>
      </c>
      <c r="C3021" s="66"/>
      <c r="D3021" s="65" t="s">
        <v>14</v>
      </c>
      <c r="E3021" s="65"/>
      <c r="F3021" s="65" t="s">
        <v>2392</v>
      </c>
      <c r="G3021" s="67">
        <v>1</v>
      </c>
      <c r="H3021" s="67"/>
      <c r="I3021" s="70">
        <v>1.34</v>
      </c>
      <c r="J3021" s="70"/>
      <c r="K3021" s="70">
        <f t="shared" si="23"/>
        <v>1.34</v>
      </c>
    </row>
    <row r="3022" ht="21" customHeight="1" spans="1:11">
      <c r="A3022" s="65" t="s">
        <v>4811</v>
      </c>
      <c r="B3022" s="66" t="s">
        <v>4812</v>
      </c>
      <c r="C3022" s="66"/>
      <c r="D3022" s="65" t="s">
        <v>14</v>
      </c>
      <c r="E3022" s="65"/>
      <c r="F3022" s="65" t="s">
        <v>2392</v>
      </c>
      <c r="G3022" s="67">
        <v>1</v>
      </c>
      <c r="H3022" s="67"/>
      <c r="I3022" s="70">
        <v>0.85</v>
      </c>
      <c r="J3022" s="70"/>
      <c r="K3022" s="70">
        <f t="shared" si="23"/>
        <v>0.85</v>
      </c>
    </row>
    <row r="3023" ht="21" customHeight="1" spans="1:11">
      <c r="A3023" s="65" t="s">
        <v>4713</v>
      </c>
      <c r="B3023" s="66" t="s">
        <v>4714</v>
      </c>
      <c r="C3023" s="66"/>
      <c r="D3023" s="65" t="s">
        <v>14</v>
      </c>
      <c r="E3023" s="65"/>
      <c r="F3023" s="65" t="s">
        <v>2392</v>
      </c>
      <c r="G3023" s="67">
        <v>1</v>
      </c>
      <c r="H3023" s="67"/>
      <c r="I3023" s="70">
        <v>0.04</v>
      </c>
      <c r="J3023" s="70"/>
      <c r="K3023" s="70">
        <f t="shared" si="23"/>
        <v>0.04</v>
      </c>
    </row>
    <row r="3024" ht="21" customHeight="1" spans="1:11">
      <c r="A3024" s="65" t="s">
        <v>4715</v>
      </c>
      <c r="B3024" s="66" t="s">
        <v>4716</v>
      </c>
      <c r="C3024" s="66"/>
      <c r="D3024" s="65" t="s">
        <v>14</v>
      </c>
      <c r="E3024" s="65"/>
      <c r="F3024" s="65" t="s">
        <v>2392</v>
      </c>
      <c r="G3024" s="67">
        <v>1</v>
      </c>
      <c r="H3024" s="67"/>
      <c r="I3024" s="70">
        <v>0.8</v>
      </c>
      <c r="J3024" s="70"/>
      <c r="K3024" s="70">
        <f t="shared" si="23"/>
        <v>0.8</v>
      </c>
    </row>
    <row r="3025" ht="15" customHeight="1" spans="1:11">
      <c r="A3025" s="2"/>
      <c r="B3025" s="2"/>
      <c r="C3025" s="2"/>
      <c r="D3025" s="2"/>
      <c r="E3025" s="2"/>
      <c r="F3025" s="2"/>
      <c r="G3025" s="68" t="s">
        <v>2309</v>
      </c>
      <c r="H3025" s="68"/>
      <c r="I3025" s="68"/>
      <c r="J3025" s="68"/>
      <c r="K3025" s="71">
        <f>SUM(K3019:K3024)</f>
        <v>8.79</v>
      </c>
    </row>
    <row r="3026" ht="15" customHeight="1" spans="1:11">
      <c r="A3026" s="63" t="s">
        <v>2310</v>
      </c>
      <c r="B3026" s="63"/>
      <c r="C3026" s="63"/>
      <c r="D3026" s="64" t="s">
        <v>4</v>
      </c>
      <c r="E3026" s="64"/>
      <c r="F3026" s="64" t="s">
        <v>2297</v>
      </c>
      <c r="G3026" s="64" t="s">
        <v>2298</v>
      </c>
      <c r="H3026" s="64"/>
      <c r="I3026" s="64" t="s">
        <v>2299</v>
      </c>
      <c r="J3026" s="64"/>
      <c r="K3026" s="64" t="s">
        <v>2300</v>
      </c>
    </row>
    <row r="3027" ht="15" customHeight="1" spans="1:11">
      <c r="A3027" s="65" t="s">
        <v>5168</v>
      </c>
      <c r="B3027" s="66" t="s">
        <v>5169</v>
      </c>
      <c r="C3027" s="66"/>
      <c r="D3027" s="65" t="s">
        <v>14</v>
      </c>
      <c r="E3027" s="65"/>
      <c r="F3027" s="65" t="s">
        <v>2392</v>
      </c>
      <c r="G3027" s="67">
        <v>1</v>
      </c>
      <c r="H3027" s="67"/>
      <c r="I3027" s="70">
        <v>41.03</v>
      </c>
      <c r="J3027" s="70"/>
      <c r="K3027" s="70">
        <f>TRUNC(TRUNC(G3027,8)*I3027,2)</f>
        <v>41.03</v>
      </c>
    </row>
    <row r="3028" ht="15" customHeight="1" spans="1:11">
      <c r="A3028" s="2"/>
      <c r="B3028" s="2"/>
      <c r="C3028" s="2"/>
      <c r="D3028" s="2"/>
      <c r="E3028" s="2"/>
      <c r="F3028" s="2"/>
      <c r="G3028" s="68" t="s">
        <v>2313</v>
      </c>
      <c r="H3028" s="68"/>
      <c r="I3028" s="68"/>
      <c r="J3028" s="68"/>
      <c r="K3028" s="71">
        <f>SUM(K3027:K3027)</f>
        <v>41.03</v>
      </c>
    </row>
    <row r="3029" ht="15" customHeight="1" spans="1:11">
      <c r="A3029" s="63" t="s">
        <v>2314</v>
      </c>
      <c r="B3029" s="63"/>
      <c r="C3029" s="63"/>
      <c r="D3029" s="64" t="s">
        <v>4</v>
      </c>
      <c r="E3029" s="64"/>
      <c r="F3029" s="64" t="s">
        <v>2297</v>
      </c>
      <c r="G3029" s="64" t="s">
        <v>2298</v>
      </c>
      <c r="H3029" s="64"/>
      <c r="I3029" s="64" t="s">
        <v>2299</v>
      </c>
      <c r="J3029" s="64"/>
      <c r="K3029" s="64" t="s">
        <v>2300</v>
      </c>
    </row>
    <row r="3030" ht="29.1" customHeight="1" spans="1:11">
      <c r="A3030" s="65" t="s">
        <v>5514</v>
      </c>
      <c r="B3030" s="66" t="s">
        <v>5515</v>
      </c>
      <c r="C3030" s="66"/>
      <c r="D3030" s="65" t="s">
        <v>14</v>
      </c>
      <c r="E3030" s="65"/>
      <c r="F3030" s="65" t="s">
        <v>2392</v>
      </c>
      <c r="G3030" s="67">
        <v>1</v>
      </c>
      <c r="H3030" s="67"/>
      <c r="I3030" s="70">
        <v>1.45</v>
      </c>
      <c r="J3030" s="70"/>
      <c r="K3030" s="70">
        <f>TRUNC(TRUNC(G3030,8)*I3030,2)</f>
        <v>1.45</v>
      </c>
    </row>
    <row r="3031" ht="15" customHeight="1" spans="1:11">
      <c r="A3031" s="2"/>
      <c r="B3031" s="2"/>
      <c r="C3031" s="2"/>
      <c r="D3031" s="2"/>
      <c r="E3031" s="2"/>
      <c r="F3031" s="2"/>
      <c r="G3031" s="68" t="s">
        <v>2317</v>
      </c>
      <c r="H3031" s="68"/>
      <c r="I3031" s="68"/>
      <c r="J3031" s="68"/>
      <c r="K3031" s="71">
        <f>SUM(K3030:K3030)</f>
        <v>1.45</v>
      </c>
    </row>
    <row r="3032" ht="15" customHeight="1" spans="1:11">
      <c r="A3032" s="2"/>
      <c r="B3032" s="2"/>
      <c r="C3032" s="2"/>
      <c r="D3032" s="2"/>
      <c r="E3032" s="2"/>
      <c r="F3032" s="2"/>
      <c r="G3032" s="69" t="s">
        <v>2318</v>
      </c>
      <c r="H3032" s="69"/>
      <c r="I3032" s="69"/>
      <c r="J3032" s="69"/>
      <c r="K3032" s="72">
        <f>SUM(K3025,K3028,K3031)</f>
        <v>51.27</v>
      </c>
    </row>
    <row r="3033" ht="9.95" customHeight="1" spans="1:11">
      <c r="A3033" s="2"/>
      <c r="B3033" s="2"/>
      <c r="C3033" s="2"/>
      <c r="D3033" s="2"/>
      <c r="E3033" s="2"/>
      <c r="F3033" s="2"/>
      <c r="G3033" s="61"/>
      <c r="H3033" s="61"/>
      <c r="I3033" s="61"/>
      <c r="J3033" s="61"/>
      <c r="K3033" s="61"/>
    </row>
    <row r="3034" ht="20.1" customHeight="1" spans="1:11">
      <c r="A3034" s="62" t="s">
        <v>5516</v>
      </c>
      <c r="B3034" s="62"/>
      <c r="C3034" s="62"/>
      <c r="D3034" s="62"/>
      <c r="E3034" s="62"/>
      <c r="F3034" s="62"/>
      <c r="G3034" s="62"/>
      <c r="H3034" s="62"/>
      <c r="I3034" s="62"/>
      <c r="J3034" s="62"/>
      <c r="K3034" s="62"/>
    </row>
    <row r="3035" ht="15" customHeight="1" spans="1:11">
      <c r="A3035" s="63" t="s">
        <v>2790</v>
      </c>
      <c r="B3035" s="63"/>
      <c r="C3035" s="63"/>
      <c r="D3035" s="64" t="s">
        <v>4</v>
      </c>
      <c r="E3035" s="64"/>
      <c r="F3035" s="64" t="s">
        <v>2297</v>
      </c>
      <c r="G3035" s="64" t="s">
        <v>2298</v>
      </c>
      <c r="H3035" s="64"/>
      <c r="I3035" s="64" t="s">
        <v>2299</v>
      </c>
      <c r="J3035" s="64"/>
      <c r="K3035" s="64" t="s">
        <v>2300</v>
      </c>
    </row>
    <row r="3036" ht="38.1" customHeight="1" spans="1:11">
      <c r="A3036" s="65" t="s">
        <v>2855</v>
      </c>
      <c r="B3036" s="66" t="s">
        <v>2856</v>
      </c>
      <c r="C3036" s="66"/>
      <c r="D3036" s="65" t="s">
        <v>14</v>
      </c>
      <c r="E3036" s="65"/>
      <c r="F3036" s="65" t="s">
        <v>2836</v>
      </c>
      <c r="G3036" s="67">
        <v>1.864</v>
      </c>
      <c r="H3036" s="67"/>
      <c r="I3036" s="70">
        <v>18.19</v>
      </c>
      <c r="J3036" s="70"/>
      <c r="K3036" s="70">
        <f>TRUNC(TRUNC(G3036,8)*I3036,2)</f>
        <v>33.9</v>
      </c>
    </row>
    <row r="3037" ht="15" customHeight="1" spans="1:11">
      <c r="A3037" s="2"/>
      <c r="B3037" s="2"/>
      <c r="C3037" s="2"/>
      <c r="D3037" s="2"/>
      <c r="E3037" s="2"/>
      <c r="F3037" s="2"/>
      <c r="G3037" s="68" t="s">
        <v>2792</v>
      </c>
      <c r="H3037" s="68"/>
      <c r="I3037" s="68"/>
      <c r="J3037" s="68"/>
      <c r="K3037" s="71">
        <f>SUM(K3036:K3036)</f>
        <v>33.9</v>
      </c>
    </row>
    <row r="3038" ht="15" customHeight="1" spans="1:11">
      <c r="A3038" s="63" t="s">
        <v>2413</v>
      </c>
      <c r="B3038" s="63"/>
      <c r="C3038" s="63"/>
      <c r="D3038" s="64" t="s">
        <v>4</v>
      </c>
      <c r="E3038" s="64"/>
      <c r="F3038" s="64" t="s">
        <v>2297</v>
      </c>
      <c r="G3038" s="64" t="s">
        <v>2298</v>
      </c>
      <c r="H3038" s="64"/>
      <c r="I3038" s="64" t="s">
        <v>2299</v>
      </c>
      <c r="J3038" s="64"/>
      <c r="K3038" s="64" t="s">
        <v>2300</v>
      </c>
    </row>
    <row r="3039" ht="21" customHeight="1" spans="1:11">
      <c r="A3039" s="65" t="s">
        <v>2743</v>
      </c>
      <c r="B3039" s="66" t="s">
        <v>2744</v>
      </c>
      <c r="C3039" s="66"/>
      <c r="D3039" s="65" t="s">
        <v>14</v>
      </c>
      <c r="E3039" s="65"/>
      <c r="F3039" s="65" t="s">
        <v>2732</v>
      </c>
      <c r="G3039" s="67">
        <v>0.01</v>
      </c>
      <c r="H3039" s="67"/>
      <c r="I3039" s="70">
        <v>6.39</v>
      </c>
      <c r="J3039" s="70"/>
      <c r="K3039" s="70">
        <f>TRUNC(TRUNC(G3039,8)*I3039,2)</f>
        <v>0.06</v>
      </c>
    </row>
    <row r="3040" ht="21" customHeight="1" spans="1:11">
      <c r="A3040" s="65" t="s">
        <v>2749</v>
      </c>
      <c r="B3040" s="66" t="s">
        <v>2750</v>
      </c>
      <c r="C3040" s="66"/>
      <c r="D3040" s="65" t="s">
        <v>14</v>
      </c>
      <c r="E3040" s="65"/>
      <c r="F3040" s="65" t="s">
        <v>193</v>
      </c>
      <c r="G3040" s="67">
        <v>0.07</v>
      </c>
      <c r="H3040" s="67"/>
      <c r="I3040" s="70">
        <v>21.92</v>
      </c>
      <c r="J3040" s="70"/>
      <c r="K3040" s="70">
        <f>TRUNC(TRUNC(G3040,8)*I3040,2)</f>
        <v>1.53</v>
      </c>
    </row>
    <row r="3041" ht="15" customHeight="1" spans="1:11">
      <c r="A3041" s="2"/>
      <c r="B3041" s="2"/>
      <c r="C3041" s="2"/>
      <c r="D3041" s="2"/>
      <c r="E3041" s="2"/>
      <c r="F3041" s="2"/>
      <c r="G3041" s="68" t="s">
        <v>2424</v>
      </c>
      <c r="H3041" s="68"/>
      <c r="I3041" s="68"/>
      <c r="J3041" s="68"/>
      <c r="K3041" s="71">
        <f>SUM(K3039:K3040)</f>
        <v>1.59</v>
      </c>
    </row>
    <row r="3042" ht="15" customHeight="1" spans="1:11">
      <c r="A3042" s="63" t="s">
        <v>2389</v>
      </c>
      <c r="B3042" s="63"/>
      <c r="C3042" s="63"/>
      <c r="D3042" s="64" t="s">
        <v>4</v>
      </c>
      <c r="E3042" s="64"/>
      <c r="F3042" s="64" t="s">
        <v>2297</v>
      </c>
      <c r="G3042" s="64" t="s">
        <v>2298</v>
      </c>
      <c r="H3042" s="64"/>
      <c r="I3042" s="64" t="s">
        <v>2299</v>
      </c>
      <c r="J3042" s="64"/>
      <c r="K3042" s="64" t="s">
        <v>2300</v>
      </c>
    </row>
    <row r="3043" ht="21" customHeight="1" spans="1:11">
      <c r="A3043" s="65" t="s">
        <v>2612</v>
      </c>
      <c r="B3043" s="66" t="s">
        <v>2613</v>
      </c>
      <c r="C3043" s="66"/>
      <c r="D3043" s="65" t="s">
        <v>14</v>
      </c>
      <c r="E3043" s="65"/>
      <c r="F3043" s="65" t="s">
        <v>2392</v>
      </c>
      <c r="G3043" s="67">
        <v>0.581</v>
      </c>
      <c r="H3043" s="67"/>
      <c r="I3043" s="70">
        <v>23.87</v>
      </c>
      <c r="J3043" s="70"/>
      <c r="K3043" s="70">
        <f>TRUNC(TRUNC(G3043,8)*I3043,2)</f>
        <v>13.86</v>
      </c>
    </row>
    <row r="3044" ht="21" customHeight="1" spans="1:11">
      <c r="A3044" s="65" t="s">
        <v>2523</v>
      </c>
      <c r="B3044" s="66" t="s">
        <v>2524</v>
      </c>
      <c r="C3044" s="66"/>
      <c r="D3044" s="65" t="s">
        <v>14</v>
      </c>
      <c r="E3044" s="65"/>
      <c r="F3044" s="65" t="s">
        <v>2392</v>
      </c>
      <c r="G3044" s="67">
        <v>3.488</v>
      </c>
      <c r="H3044" s="67"/>
      <c r="I3044" s="70">
        <v>31.88</v>
      </c>
      <c r="J3044" s="70"/>
      <c r="K3044" s="70">
        <f>TRUNC(TRUNC(G3044,8)*I3044,2)</f>
        <v>111.19</v>
      </c>
    </row>
    <row r="3045" ht="18" customHeight="1" spans="1:11">
      <c r="A3045" s="2"/>
      <c r="B3045" s="2"/>
      <c r="C3045" s="2"/>
      <c r="D3045" s="2"/>
      <c r="E3045" s="2"/>
      <c r="F3045" s="2"/>
      <c r="G3045" s="68" t="s">
        <v>2393</v>
      </c>
      <c r="H3045" s="68"/>
      <c r="I3045" s="68"/>
      <c r="J3045" s="68"/>
      <c r="K3045" s="71">
        <f>SUM(K3043:K3044)</f>
        <v>125.05</v>
      </c>
    </row>
    <row r="3046" ht="15" customHeight="1" spans="1:11">
      <c r="A3046" s="63" t="s">
        <v>2314</v>
      </c>
      <c r="B3046" s="63"/>
      <c r="C3046" s="63"/>
      <c r="D3046" s="64" t="s">
        <v>4</v>
      </c>
      <c r="E3046" s="64"/>
      <c r="F3046" s="64" t="s">
        <v>2297</v>
      </c>
      <c r="G3046" s="64" t="s">
        <v>2298</v>
      </c>
      <c r="H3046" s="64"/>
      <c r="I3046" s="64" t="s">
        <v>2299</v>
      </c>
      <c r="J3046" s="64"/>
      <c r="K3046" s="64" t="s">
        <v>2300</v>
      </c>
    </row>
    <row r="3047" ht="29.1" customHeight="1" spans="1:11">
      <c r="A3047" s="65" t="s">
        <v>5517</v>
      </c>
      <c r="B3047" s="66" t="s">
        <v>5518</v>
      </c>
      <c r="C3047" s="66"/>
      <c r="D3047" s="65" t="s">
        <v>14</v>
      </c>
      <c r="E3047" s="65"/>
      <c r="F3047" s="65" t="s">
        <v>41</v>
      </c>
      <c r="G3047" s="67">
        <v>0.9</v>
      </c>
      <c r="H3047" s="67"/>
      <c r="I3047" s="70">
        <v>149.27</v>
      </c>
      <c r="J3047" s="70"/>
      <c r="K3047" s="70">
        <f>TRUNC(TRUNC(G3047,8)*I3047,2)</f>
        <v>134.34</v>
      </c>
    </row>
    <row r="3048" ht="15" customHeight="1" spans="1:11">
      <c r="A3048" s="2"/>
      <c r="B3048" s="2"/>
      <c r="C3048" s="2"/>
      <c r="D3048" s="2"/>
      <c r="E3048" s="2"/>
      <c r="F3048" s="2"/>
      <c r="G3048" s="68" t="s">
        <v>2317</v>
      </c>
      <c r="H3048" s="68"/>
      <c r="I3048" s="68"/>
      <c r="J3048" s="68"/>
      <c r="K3048" s="71">
        <f>SUM(K3047:K3047)</f>
        <v>134.34</v>
      </c>
    </row>
    <row r="3049" ht="15" customHeight="1" spans="1:11">
      <c r="A3049" s="2"/>
      <c r="B3049" s="2"/>
      <c r="C3049" s="2"/>
      <c r="D3049" s="2"/>
      <c r="E3049" s="2"/>
      <c r="F3049" s="2"/>
      <c r="G3049" s="69" t="s">
        <v>2318</v>
      </c>
      <c r="H3049" s="69"/>
      <c r="I3049" s="69"/>
      <c r="J3049" s="69"/>
      <c r="K3049" s="72">
        <f>SUM(K3037,K3041,K3045,K3048)</f>
        <v>294.88</v>
      </c>
    </row>
    <row r="3050" ht="9.95" customHeight="1" spans="1:11">
      <c r="A3050" s="2"/>
      <c r="B3050" s="2"/>
      <c r="C3050" s="2"/>
      <c r="D3050" s="2"/>
      <c r="E3050" s="2"/>
      <c r="F3050" s="2"/>
      <c r="G3050" s="61"/>
      <c r="H3050" s="61"/>
      <c r="I3050" s="61"/>
      <c r="J3050" s="61"/>
      <c r="K3050" s="61"/>
    </row>
    <row r="3051" ht="20.1" customHeight="1" spans="1:11">
      <c r="A3051" s="62" t="s">
        <v>5519</v>
      </c>
      <c r="B3051" s="62"/>
      <c r="C3051" s="62"/>
      <c r="D3051" s="62"/>
      <c r="E3051" s="62"/>
      <c r="F3051" s="62"/>
      <c r="G3051" s="62"/>
      <c r="H3051" s="62"/>
      <c r="I3051" s="62"/>
      <c r="J3051" s="62"/>
      <c r="K3051" s="62"/>
    </row>
    <row r="3052" ht="15" customHeight="1" spans="1:11">
      <c r="A3052" s="63" t="s">
        <v>2296</v>
      </c>
      <c r="B3052" s="63"/>
      <c r="C3052" s="63"/>
      <c r="D3052" s="64" t="s">
        <v>4</v>
      </c>
      <c r="E3052" s="64"/>
      <c r="F3052" s="64" t="s">
        <v>2297</v>
      </c>
      <c r="G3052" s="64" t="s">
        <v>2298</v>
      </c>
      <c r="H3052" s="64"/>
      <c r="I3052" s="64" t="s">
        <v>2299</v>
      </c>
      <c r="J3052" s="64"/>
      <c r="K3052" s="64" t="s">
        <v>2300</v>
      </c>
    </row>
    <row r="3053" ht="21" customHeight="1" spans="1:11">
      <c r="A3053" s="65" t="s">
        <v>4705</v>
      </c>
      <c r="B3053" s="66" t="s">
        <v>4706</v>
      </c>
      <c r="C3053" s="66"/>
      <c r="D3053" s="65" t="s">
        <v>14</v>
      </c>
      <c r="E3053" s="65"/>
      <c r="F3053" s="65" t="s">
        <v>2392</v>
      </c>
      <c r="G3053" s="67">
        <v>1</v>
      </c>
      <c r="H3053" s="67"/>
      <c r="I3053" s="70">
        <v>4.56</v>
      </c>
      <c r="J3053" s="70"/>
      <c r="K3053" s="70">
        <f t="shared" ref="K3053:K3058" si="24">TRUNC(TRUNC(G3053,8)*I3053,2)</f>
        <v>4.56</v>
      </c>
    </row>
    <row r="3054" ht="21" customHeight="1" spans="1:11">
      <c r="A3054" s="65" t="s">
        <v>4800</v>
      </c>
      <c r="B3054" s="66" t="s">
        <v>4801</v>
      </c>
      <c r="C3054" s="66"/>
      <c r="D3054" s="65" t="s">
        <v>14</v>
      </c>
      <c r="E3054" s="65"/>
      <c r="F3054" s="65" t="s">
        <v>2392</v>
      </c>
      <c r="G3054" s="67">
        <v>1</v>
      </c>
      <c r="H3054" s="67"/>
      <c r="I3054" s="70">
        <v>0.86</v>
      </c>
      <c r="J3054" s="70"/>
      <c r="K3054" s="70">
        <f t="shared" si="24"/>
        <v>0.86</v>
      </c>
    </row>
    <row r="3055" ht="21" customHeight="1" spans="1:11">
      <c r="A3055" s="65" t="s">
        <v>4709</v>
      </c>
      <c r="B3055" s="66" t="s">
        <v>4710</v>
      </c>
      <c r="C3055" s="66"/>
      <c r="D3055" s="65" t="s">
        <v>14</v>
      </c>
      <c r="E3055" s="65"/>
      <c r="F3055" s="65" t="s">
        <v>2392</v>
      </c>
      <c r="G3055" s="67">
        <v>1</v>
      </c>
      <c r="H3055" s="67"/>
      <c r="I3055" s="70">
        <v>1.34</v>
      </c>
      <c r="J3055" s="70"/>
      <c r="K3055" s="70">
        <f t="shared" si="24"/>
        <v>1.34</v>
      </c>
    </row>
    <row r="3056" ht="29.1" customHeight="1" spans="1:11">
      <c r="A3056" s="65" t="s">
        <v>4802</v>
      </c>
      <c r="B3056" s="66" t="s">
        <v>4803</v>
      </c>
      <c r="C3056" s="66"/>
      <c r="D3056" s="65" t="s">
        <v>14</v>
      </c>
      <c r="E3056" s="65"/>
      <c r="F3056" s="65" t="s">
        <v>2392</v>
      </c>
      <c r="G3056" s="67">
        <v>1</v>
      </c>
      <c r="H3056" s="67"/>
      <c r="I3056" s="70">
        <v>0.01</v>
      </c>
      <c r="J3056" s="70"/>
      <c r="K3056" s="70">
        <f t="shared" si="24"/>
        <v>0.01</v>
      </c>
    </row>
    <row r="3057" ht="21" customHeight="1" spans="1:11">
      <c r="A3057" s="65" t="s">
        <v>4713</v>
      </c>
      <c r="B3057" s="66" t="s">
        <v>4714</v>
      </c>
      <c r="C3057" s="66"/>
      <c r="D3057" s="65" t="s">
        <v>14</v>
      </c>
      <c r="E3057" s="65"/>
      <c r="F3057" s="65" t="s">
        <v>2392</v>
      </c>
      <c r="G3057" s="67">
        <v>1</v>
      </c>
      <c r="H3057" s="67"/>
      <c r="I3057" s="70">
        <v>0.04</v>
      </c>
      <c r="J3057" s="70"/>
      <c r="K3057" s="70">
        <f t="shared" si="24"/>
        <v>0.04</v>
      </c>
    </row>
    <row r="3058" ht="21" customHeight="1" spans="1:11">
      <c r="A3058" s="65" t="s">
        <v>4715</v>
      </c>
      <c r="B3058" s="66" t="s">
        <v>4716</v>
      </c>
      <c r="C3058" s="66"/>
      <c r="D3058" s="65" t="s">
        <v>14</v>
      </c>
      <c r="E3058" s="65"/>
      <c r="F3058" s="65" t="s">
        <v>2392</v>
      </c>
      <c r="G3058" s="67">
        <v>1</v>
      </c>
      <c r="H3058" s="67"/>
      <c r="I3058" s="70">
        <v>0.8</v>
      </c>
      <c r="J3058" s="70"/>
      <c r="K3058" s="70">
        <f t="shared" si="24"/>
        <v>0.8</v>
      </c>
    </row>
    <row r="3059" ht="15" customHeight="1" spans="1:11">
      <c r="A3059" s="2"/>
      <c r="B3059" s="2"/>
      <c r="C3059" s="2"/>
      <c r="D3059" s="2"/>
      <c r="E3059" s="2"/>
      <c r="F3059" s="2"/>
      <c r="G3059" s="68" t="s">
        <v>2309</v>
      </c>
      <c r="H3059" s="68"/>
      <c r="I3059" s="68"/>
      <c r="J3059" s="68"/>
      <c r="K3059" s="71">
        <f>SUM(K3053:K3058)</f>
        <v>7.61</v>
      </c>
    </row>
    <row r="3060" ht="15" customHeight="1" spans="1:11">
      <c r="A3060" s="63" t="s">
        <v>2310</v>
      </c>
      <c r="B3060" s="63"/>
      <c r="C3060" s="63"/>
      <c r="D3060" s="64" t="s">
        <v>4</v>
      </c>
      <c r="E3060" s="64"/>
      <c r="F3060" s="64" t="s">
        <v>2297</v>
      </c>
      <c r="G3060" s="64" t="s">
        <v>2298</v>
      </c>
      <c r="H3060" s="64"/>
      <c r="I3060" s="64" t="s">
        <v>2299</v>
      </c>
      <c r="J3060" s="64"/>
      <c r="K3060" s="64" t="s">
        <v>2300</v>
      </c>
    </row>
    <row r="3061" ht="15" customHeight="1" spans="1:11">
      <c r="A3061" s="65" t="s">
        <v>5171</v>
      </c>
      <c r="B3061" s="66" t="s">
        <v>5172</v>
      </c>
      <c r="C3061" s="66"/>
      <c r="D3061" s="65" t="s">
        <v>14</v>
      </c>
      <c r="E3061" s="65"/>
      <c r="F3061" s="65" t="s">
        <v>2392</v>
      </c>
      <c r="G3061" s="67">
        <v>1</v>
      </c>
      <c r="H3061" s="67"/>
      <c r="I3061" s="70">
        <v>27.51</v>
      </c>
      <c r="J3061" s="70"/>
      <c r="K3061" s="70">
        <f>TRUNC(TRUNC(G3061,8)*I3061,2)</f>
        <v>27.51</v>
      </c>
    </row>
    <row r="3062" ht="15" customHeight="1" spans="1:11">
      <c r="A3062" s="2"/>
      <c r="B3062" s="2"/>
      <c r="C3062" s="2"/>
      <c r="D3062" s="2"/>
      <c r="E3062" s="2"/>
      <c r="F3062" s="2"/>
      <c r="G3062" s="68" t="s">
        <v>2313</v>
      </c>
      <c r="H3062" s="68"/>
      <c r="I3062" s="68"/>
      <c r="J3062" s="68"/>
      <c r="K3062" s="71">
        <f>SUM(K3061:K3061)</f>
        <v>27.51</v>
      </c>
    </row>
    <row r="3063" ht="15" customHeight="1" spans="1:11">
      <c r="A3063" s="63" t="s">
        <v>2314</v>
      </c>
      <c r="B3063" s="63"/>
      <c r="C3063" s="63"/>
      <c r="D3063" s="64" t="s">
        <v>4</v>
      </c>
      <c r="E3063" s="64"/>
      <c r="F3063" s="64" t="s">
        <v>2297</v>
      </c>
      <c r="G3063" s="64" t="s">
        <v>2298</v>
      </c>
      <c r="H3063" s="64"/>
      <c r="I3063" s="64" t="s">
        <v>2299</v>
      </c>
      <c r="J3063" s="64"/>
      <c r="K3063" s="64" t="s">
        <v>2300</v>
      </c>
    </row>
    <row r="3064" ht="21" customHeight="1" spans="1:11">
      <c r="A3064" s="65" t="s">
        <v>5520</v>
      </c>
      <c r="B3064" s="66" t="s">
        <v>5521</v>
      </c>
      <c r="C3064" s="66"/>
      <c r="D3064" s="65" t="s">
        <v>14</v>
      </c>
      <c r="E3064" s="65"/>
      <c r="F3064" s="65" t="s">
        <v>2392</v>
      </c>
      <c r="G3064" s="67">
        <v>1</v>
      </c>
      <c r="H3064" s="67"/>
      <c r="I3064" s="70">
        <v>0.16</v>
      </c>
      <c r="J3064" s="70"/>
      <c r="K3064" s="70">
        <f>TRUNC(TRUNC(G3064,8)*I3064,2)</f>
        <v>0.16</v>
      </c>
    </row>
    <row r="3065" ht="15" customHeight="1" spans="1:11">
      <c r="A3065" s="2"/>
      <c r="B3065" s="2"/>
      <c r="C3065" s="2"/>
      <c r="D3065" s="2"/>
      <c r="E3065" s="2"/>
      <c r="F3065" s="2"/>
      <c r="G3065" s="68" t="s">
        <v>2317</v>
      </c>
      <c r="H3065" s="68"/>
      <c r="I3065" s="68"/>
      <c r="J3065" s="68"/>
      <c r="K3065" s="71">
        <f>SUM(K3064:K3064)</f>
        <v>0.16</v>
      </c>
    </row>
    <row r="3066" ht="15" customHeight="1" spans="1:11">
      <c r="A3066" s="2"/>
      <c r="B3066" s="2"/>
      <c r="C3066" s="2"/>
      <c r="D3066" s="2"/>
      <c r="E3066" s="2"/>
      <c r="F3066" s="2"/>
      <c r="G3066" s="69" t="s">
        <v>2318</v>
      </c>
      <c r="H3066" s="69"/>
      <c r="I3066" s="69"/>
      <c r="J3066" s="69"/>
      <c r="K3066" s="72">
        <f>SUM(K3059,K3062,K3065)</f>
        <v>35.28</v>
      </c>
    </row>
    <row r="3067" ht="9.95" customHeight="1" spans="1:11">
      <c r="A3067" s="2"/>
      <c r="B3067" s="2"/>
      <c r="C3067" s="2"/>
      <c r="D3067" s="2"/>
      <c r="E3067" s="2"/>
      <c r="F3067" s="2"/>
      <c r="G3067" s="61"/>
      <c r="H3067" s="61"/>
      <c r="I3067" s="61"/>
      <c r="J3067" s="61"/>
      <c r="K3067" s="61"/>
    </row>
    <row r="3068" ht="20.1" customHeight="1" spans="1:11">
      <c r="A3068" s="62" t="s">
        <v>5522</v>
      </c>
      <c r="B3068" s="62"/>
      <c r="C3068" s="62"/>
      <c r="D3068" s="62"/>
      <c r="E3068" s="62"/>
      <c r="F3068" s="62"/>
      <c r="G3068" s="62"/>
      <c r="H3068" s="62"/>
      <c r="I3068" s="62"/>
      <c r="J3068" s="62"/>
      <c r="K3068" s="62"/>
    </row>
    <row r="3069" ht="15" customHeight="1" spans="1:11">
      <c r="A3069" s="63" t="s">
        <v>2296</v>
      </c>
      <c r="B3069" s="63"/>
      <c r="C3069" s="63"/>
      <c r="D3069" s="64" t="s">
        <v>4</v>
      </c>
      <c r="E3069" s="64"/>
      <c r="F3069" s="64" t="s">
        <v>2297</v>
      </c>
      <c r="G3069" s="64" t="s">
        <v>2298</v>
      </c>
      <c r="H3069" s="64"/>
      <c r="I3069" s="64" t="s">
        <v>2299</v>
      </c>
      <c r="J3069" s="64"/>
      <c r="K3069" s="64" t="s">
        <v>2300</v>
      </c>
    </row>
    <row r="3070" ht="21" customHeight="1" spans="1:11">
      <c r="A3070" s="65" t="s">
        <v>4705</v>
      </c>
      <c r="B3070" s="66" t="s">
        <v>4706</v>
      </c>
      <c r="C3070" s="66"/>
      <c r="D3070" s="65" t="s">
        <v>14</v>
      </c>
      <c r="E3070" s="65"/>
      <c r="F3070" s="65" t="s">
        <v>2392</v>
      </c>
      <c r="G3070" s="67">
        <v>1</v>
      </c>
      <c r="H3070" s="67"/>
      <c r="I3070" s="70">
        <v>4.56</v>
      </c>
      <c r="J3070" s="70"/>
      <c r="K3070" s="70">
        <f t="shared" ref="K3070:K3075" si="25">TRUNC(TRUNC(G3070,8)*I3070,2)</f>
        <v>4.56</v>
      </c>
    </row>
    <row r="3071" ht="21" customHeight="1" spans="1:11">
      <c r="A3071" s="65" t="s">
        <v>4800</v>
      </c>
      <c r="B3071" s="66" t="s">
        <v>4801</v>
      </c>
      <c r="C3071" s="66"/>
      <c r="D3071" s="65" t="s">
        <v>14</v>
      </c>
      <c r="E3071" s="65"/>
      <c r="F3071" s="65" t="s">
        <v>2392</v>
      </c>
      <c r="G3071" s="67">
        <v>1</v>
      </c>
      <c r="H3071" s="67"/>
      <c r="I3071" s="70">
        <v>0.86</v>
      </c>
      <c r="J3071" s="70"/>
      <c r="K3071" s="70">
        <f t="shared" si="25"/>
        <v>0.86</v>
      </c>
    </row>
    <row r="3072" ht="21" customHeight="1" spans="1:11">
      <c r="A3072" s="65" t="s">
        <v>4709</v>
      </c>
      <c r="B3072" s="66" t="s">
        <v>4710</v>
      </c>
      <c r="C3072" s="66"/>
      <c r="D3072" s="65" t="s">
        <v>14</v>
      </c>
      <c r="E3072" s="65"/>
      <c r="F3072" s="65" t="s">
        <v>2392</v>
      </c>
      <c r="G3072" s="67">
        <v>1</v>
      </c>
      <c r="H3072" s="67"/>
      <c r="I3072" s="70">
        <v>1.34</v>
      </c>
      <c r="J3072" s="70"/>
      <c r="K3072" s="70">
        <f t="shared" si="25"/>
        <v>1.34</v>
      </c>
    </row>
    <row r="3073" ht="29.1" customHeight="1" spans="1:11">
      <c r="A3073" s="65" t="s">
        <v>4802</v>
      </c>
      <c r="B3073" s="66" t="s">
        <v>4803</v>
      </c>
      <c r="C3073" s="66"/>
      <c r="D3073" s="65" t="s">
        <v>14</v>
      </c>
      <c r="E3073" s="65"/>
      <c r="F3073" s="65" t="s">
        <v>2392</v>
      </c>
      <c r="G3073" s="67">
        <v>1</v>
      </c>
      <c r="H3073" s="67"/>
      <c r="I3073" s="70">
        <v>0.01</v>
      </c>
      <c r="J3073" s="70"/>
      <c r="K3073" s="70">
        <f t="shared" si="25"/>
        <v>0.01</v>
      </c>
    </row>
    <row r="3074" ht="21" customHeight="1" spans="1:11">
      <c r="A3074" s="65" t="s">
        <v>4713</v>
      </c>
      <c r="B3074" s="66" t="s">
        <v>4714</v>
      </c>
      <c r="C3074" s="66"/>
      <c r="D3074" s="65" t="s">
        <v>14</v>
      </c>
      <c r="E3074" s="65"/>
      <c r="F3074" s="65" t="s">
        <v>2392</v>
      </c>
      <c r="G3074" s="67">
        <v>1</v>
      </c>
      <c r="H3074" s="67"/>
      <c r="I3074" s="70">
        <v>0.04</v>
      </c>
      <c r="J3074" s="70"/>
      <c r="K3074" s="70">
        <f t="shared" si="25"/>
        <v>0.04</v>
      </c>
    </row>
    <row r="3075" ht="21" customHeight="1" spans="1:11">
      <c r="A3075" s="65" t="s">
        <v>4715</v>
      </c>
      <c r="B3075" s="66" t="s">
        <v>4716</v>
      </c>
      <c r="C3075" s="66"/>
      <c r="D3075" s="65" t="s">
        <v>14</v>
      </c>
      <c r="E3075" s="65"/>
      <c r="F3075" s="65" t="s">
        <v>2392</v>
      </c>
      <c r="G3075" s="67">
        <v>1</v>
      </c>
      <c r="H3075" s="67"/>
      <c r="I3075" s="70">
        <v>0.8</v>
      </c>
      <c r="J3075" s="70"/>
      <c r="K3075" s="70">
        <f t="shared" si="25"/>
        <v>0.8</v>
      </c>
    </row>
    <row r="3076" ht="15" customHeight="1" spans="1:11">
      <c r="A3076" s="2"/>
      <c r="B3076" s="2"/>
      <c r="C3076" s="2"/>
      <c r="D3076" s="2"/>
      <c r="E3076" s="2"/>
      <c r="F3076" s="2"/>
      <c r="G3076" s="68" t="s">
        <v>2309</v>
      </c>
      <c r="H3076" s="68"/>
      <c r="I3076" s="68"/>
      <c r="J3076" s="68"/>
      <c r="K3076" s="71">
        <f>SUM(K3070:K3075)</f>
        <v>7.61</v>
      </c>
    </row>
    <row r="3077" ht="15" customHeight="1" spans="1:11">
      <c r="A3077" s="63" t="s">
        <v>2310</v>
      </c>
      <c r="B3077" s="63"/>
      <c r="C3077" s="63"/>
      <c r="D3077" s="64" t="s">
        <v>4</v>
      </c>
      <c r="E3077" s="64"/>
      <c r="F3077" s="64" t="s">
        <v>2297</v>
      </c>
      <c r="G3077" s="64" t="s">
        <v>2298</v>
      </c>
      <c r="H3077" s="64"/>
      <c r="I3077" s="64" t="s">
        <v>2299</v>
      </c>
      <c r="J3077" s="64"/>
      <c r="K3077" s="64" t="s">
        <v>2300</v>
      </c>
    </row>
    <row r="3078" ht="15" customHeight="1" spans="1:11">
      <c r="A3078" s="65" t="s">
        <v>5174</v>
      </c>
      <c r="B3078" s="66" t="s">
        <v>5175</v>
      </c>
      <c r="C3078" s="66"/>
      <c r="D3078" s="65" t="s">
        <v>14</v>
      </c>
      <c r="E3078" s="65"/>
      <c r="F3078" s="65" t="s">
        <v>2392</v>
      </c>
      <c r="G3078" s="67">
        <v>1</v>
      </c>
      <c r="H3078" s="67"/>
      <c r="I3078" s="70">
        <v>26.49</v>
      </c>
      <c r="J3078" s="70"/>
      <c r="K3078" s="70">
        <f>TRUNC(TRUNC(G3078,8)*I3078,2)</f>
        <v>26.49</v>
      </c>
    </row>
    <row r="3079" ht="15" customHeight="1" spans="1:11">
      <c r="A3079" s="2"/>
      <c r="B3079" s="2"/>
      <c r="C3079" s="2"/>
      <c r="D3079" s="2"/>
      <c r="E3079" s="2"/>
      <c r="F3079" s="2"/>
      <c r="G3079" s="68" t="s">
        <v>2313</v>
      </c>
      <c r="H3079" s="68"/>
      <c r="I3079" s="68"/>
      <c r="J3079" s="68"/>
      <c r="K3079" s="71">
        <f>SUM(K3078:K3078)</f>
        <v>26.49</v>
      </c>
    </row>
    <row r="3080" ht="15" customHeight="1" spans="1:11">
      <c r="A3080" s="63" t="s">
        <v>2314</v>
      </c>
      <c r="B3080" s="63"/>
      <c r="C3080" s="63"/>
      <c r="D3080" s="64" t="s">
        <v>4</v>
      </c>
      <c r="E3080" s="64"/>
      <c r="F3080" s="64" t="s">
        <v>2297</v>
      </c>
      <c r="G3080" s="64" t="s">
        <v>2298</v>
      </c>
      <c r="H3080" s="64"/>
      <c r="I3080" s="64" t="s">
        <v>2299</v>
      </c>
      <c r="J3080" s="64"/>
      <c r="K3080" s="64" t="s">
        <v>2300</v>
      </c>
    </row>
    <row r="3081" ht="21" customHeight="1" spans="1:11">
      <c r="A3081" s="65" t="s">
        <v>5523</v>
      </c>
      <c r="B3081" s="66" t="s">
        <v>5524</v>
      </c>
      <c r="C3081" s="66"/>
      <c r="D3081" s="65" t="s">
        <v>14</v>
      </c>
      <c r="E3081" s="65"/>
      <c r="F3081" s="65" t="s">
        <v>2392</v>
      </c>
      <c r="G3081" s="67">
        <v>1</v>
      </c>
      <c r="H3081" s="67"/>
      <c r="I3081" s="70">
        <v>0.15</v>
      </c>
      <c r="J3081" s="70"/>
      <c r="K3081" s="70">
        <f>TRUNC(TRUNC(G3081,8)*I3081,2)</f>
        <v>0.15</v>
      </c>
    </row>
    <row r="3082" ht="15" customHeight="1" spans="1:11">
      <c r="A3082" s="2"/>
      <c r="B3082" s="2"/>
      <c r="C3082" s="2"/>
      <c r="D3082" s="2"/>
      <c r="E3082" s="2"/>
      <c r="F3082" s="2"/>
      <c r="G3082" s="68" t="s">
        <v>2317</v>
      </c>
      <c r="H3082" s="68"/>
      <c r="I3082" s="68"/>
      <c r="J3082" s="68"/>
      <c r="K3082" s="71">
        <f>SUM(K3081:K3081)</f>
        <v>0.15</v>
      </c>
    </row>
    <row r="3083" ht="15" customHeight="1" spans="1:11">
      <c r="A3083" s="2"/>
      <c r="B3083" s="2"/>
      <c r="C3083" s="2"/>
      <c r="D3083" s="2"/>
      <c r="E3083" s="2"/>
      <c r="F3083" s="2"/>
      <c r="G3083" s="69" t="s">
        <v>2318</v>
      </c>
      <c r="H3083" s="69"/>
      <c r="I3083" s="69"/>
      <c r="J3083" s="69"/>
      <c r="K3083" s="72">
        <f>SUM(K3076,K3079,K3082)</f>
        <v>34.25</v>
      </c>
    </row>
    <row r="3084" ht="9.95" customHeight="1" spans="1:11">
      <c r="A3084" s="2"/>
      <c r="B3084" s="2"/>
      <c r="C3084" s="2"/>
      <c r="D3084" s="2"/>
      <c r="E3084" s="2"/>
      <c r="F3084" s="2"/>
      <c r="G3084" s="61"/>
      <c r="H3084" s="61"/>
      <c r="I3084" s="61"/>
      <c r="J3084" s="61"/>
      <c r="K3084" s="61"/>
    </row>
    <row r="3085" ht="20.1" customHeight="1" spans="1:11">
      <c r="A3085" s="62" t="s">
        <v>5525</v>
      </c>
      <c r="B3085" s="62"/>
      <c r="C3085" s="62"/>
      <c r="D3085" s="62"/>
      <c r="E3085" s="62"/>
      <c r="F3085" s="62"/>
      <c r="G3085" s="62"/>
      <c r="H3085" s="62"/>
      <c r="I3085" s="62"/>
      <c r="J3085" s="62"/>
      <c r="K3085" s="62"/>
    </row>
    <row r="3086" ht="15" customHeight="1" spans="1:11">
      <c r="A3086" s="63" t="s">
        <v>2296</v>
      </c>
      <c r="B3086" s="63"/>
      <c r="C3086" s="63"/>
      <c r="D3086" s="64" t="s">
        <v>4</v>
      </c>
      <c r="E3086" s="64"/>
      <c r="F3086" s="64" t="s">
        <v>2297</v>
      </c>
      <c r="G3086" s="64" t="s">
        <v>2298</v>
      </c>
      <c r="H3086" s="64"/>
      <c r="I3086" s="64" t="s">
        <v>2299</v>
      </c>
      <c r="J3086" s="64"/>
      <c r="K3086" s="64" t="s">
        <v>2300</v>
      </c>
    </row>
    <row r="3087" ht="21" customHeight="1" spans="1:11">
      <c r="A3087" s="65" t="s">
        <v>4705</v>
      </c>
      <c r="B3087" s="66" t="s">
        <v>4706</v>
      </c>
      <c r="C3087" s="66"/>
      <c r="D3087" s="65" t="s">
        <v>14</v>
      </c>
      <c r="E3087" s="65"/>
      <c r="F3087" s="65" t="s">
        <v>2392</v>
      </c>
      <c r="G3087" s="67">
        <v>1</v>
      </c>
      <c r="H3087" s="67"/>
      <c r="I3087" s="70">
        <v>4.56</v>
      </c>
      <c r="J3087" s="70"/>
      <c r="K3087" s="70">
        <f t="shared" ref="K3087:K3092" si="26">TRUNC(TRUNC(G3087,8)*I3087,2)</f>
        <v>4.56</v>
      </c>
    </row>
    <row r="3088" ht="21" customHeight="1" spans="1:11">
      <c r="A3088" s="65" t="s">
        <v>4800</v>
      </c>
      <c r="B3088" s="66" t="s">
        <v>4801</v>
      </c>
      <c r="C3088" s="66"/>
      <c r="D3088" s="65" t="s">
        <v>14</v>
      </c>
      <c r="E3088" s="65"/>
      <c r="F3088" s="65" t="s">
        <v>2392</v>
      </c>
      <c r="G3088" s="67">
        <v>1</v>
      </c>
      <c r="H3088" s="67"/>
      <c r="I3088" s="70">
        <v>0.86</v>
      </c>
      <c r="J3088" s="70"/>
      <c r="K3088" s="70">
        <f t="shared" si="26"/>
        <v>0.86</v>
      </c>
    </row>
    <row r="3089" ht="21" customHeight="1" spans="1:11">
      <c r="A3089" s="65" t="s">
        <v>4709</v>
      </c>
      <c r="B3089" s="66" t="s">
        <v>4710</v>
      </c>
      <c r="C3089" s="66"/>
      <c r="D3089" s="65" t="s">
        <v>14</v>
      </c>
      <c r="E3089" s="65"/>
      <c r="F3089" s="65" t="s">
        <v>2392</v>
      </c>
      <c r="G3089" s="67">
        <v>1</v>
      </c>
      <c r="H3089" s="67"/>
      <c r="I3089" s="70">
        <v>1.34</v>
      </c>
      <c r="J3089" s="70"/>
      <c r="K3089" s="70">
        <f t="shared" si="26"/>
        <v>1.34</v>
      </c>
    </row>
    <row r="3090" ht="29.1" customHeight="1" spans="1:11">
      <c r="A3090" s="65" t="s">
        <v>4802</v>
      </c>
      <c r="B3090" s="66" t="s">
        <v>4803</v>
      </c>
      <c r="C3090" s="66"/>
      <c r="D3090" s="65" t="s">
        <v>14</v>
      </c>
      <c r="E3090" s="65"/>
      <c r="F3090" s="65" t="s">
        <v>2392</v>
      </c>
      <c r="G3090" s="67">
        <v>1</v>
      </c>
      <c r="H3090" s="67"/>
      <c r="I3090" s="70">
        <v>0.01</v>
      </c>
      <c r="J3090" s="70"/>
      <c r="K3090" s="70">
        <f t="shared" si="26"/>
        <v>0.01</v>
      </c>
    </row>
    <row r="3091" ht="21" customHeight="1" spans="1:11">
      <c r="A3091" s="65" t="s">
        <v>4713</v>
      </c>
      <c r="B3091" s="66" t="s">
        <v>4714</v>
      </c>
      <c r="C3091" s="66"/>
      <c r="D3091" s="65" t="s">
        <v>14</v>
      </c>
      <c r="E3091" s="65"/>
      <c r="F3091" s="65" t="s">
        <v>2392</v>
      </c>
      <c r="G3091" s="67">
        <v>1</v>
      </c>
      <c r="H3091" s="67"/>
      <c r="I3091" s="70">
        <v>0.04</v>
      </c>
      <c r="J3091" s="70"/>
      <c r="K3091" s="70">
        <f t="shared" si="26"/>
        <v>0.04</v>
      </c>
    </row>
    <row r="3092" ht="21" customHeight="1" spans="1:11">
      <c r="A3092" s="65" t="s">
        <v>4715</v>
      </c>
      <c r="B3092" s="66" t="s">
        <v>4716</v>
      </c>
      <c r="C3092" s="66"/>
      <c r="D3092" s="65" t="s">
        <v>14</v>
      </c>
      <c r="E3092" s="65"/>
      <c r="F3092" s="65" t="s">
        <v>2392</v>
      </c>
      <c r="G3092" s="67">
        <v>1</v>
      </c>
      <c r="H3092" s="67"/>
      <c r="I3092" s="70">
        <v>0.8</v>
      </c>
      <c r="J3092" s="70"/>
      <c r="K3092" s="70">
        <f t="shared" si="26"/>
        <v>0.8</v>
      </c>
    </row>
    <row r="3093" ht="15" customHeight="1" spans="1:11">
      <c r="A3093" s="2"/>
      <c r="B3093" s="2"/>
      <c r="C3093" s="2"/>
      <c r="D3093" s="2"/>
      <c r="E3093" s="2"/>
      <c r="F3093" s="2"/>
      <c r="G3093" s="68" t="s">
        <v>2309</v>
      </c>
      <c r="H3093" s="68"/>
      <c r="I3093" s="68"/>
      <c r="J3093" s="68"/>
      <c r="K3093" s="71">
        <f>SUM(K3087:K3092)</f>
        <v>7.61</v>
      </c>
    </row>
    <row r="3094" ht="15" customHeight="1" spans="1:11">
      <c r="A3094" s="63" t="s">
        <v>2310</v>
      </c>
      <c r="B3094" s="63"/>
      <c r="C3094" s="63"/>
      <c r="D3094" s="64" t="s">
        <v>4</v>
      </c>
      <c r="E3094" s="64"/>
      <c r="F3094" s="64" t="s">
        <v>2297</v>
      </c>
      <c r="G3094" s="64" t="s">
        <v>2298</v>
      </c>
      <c r="H3094" s="64"/>
      <c r="I3094" s="64" t="s">
        <v>2299</v>
      </c>
      <c r="J3094" s="64"/>
      <c r="K3094" s="64" t="s">
        <v>2300</v>
      </c>
    </row>
    <row r="3095" ht="21" customHeight="1" spans="1:11">
      <c r="A3095" s="65" t="s">
        <v>5177</v>
      </c>
      <c r="B3095" s="66" t="s">
        <v>5178</v>
      </c>
      <c r="C3095" s="66"/>
      <c r="D3095" s="65" t="s">
        <v>14</v>
      </c>
      <c r="E3095" s="65"/>
      <c r="F3095" s="65" t="s">
        <v>2392</v>
      </c>
      <c r="G3095" s="67">
        <v>1</v>
      </c>
      <c r="H3095" s="67"/>
      <c r="I3095" s="70">
        <v>29.7</v>
      </c>
      <c r="J3095" s="70"/>
      <c r="K3095" s="70">
        <f>TRUNC(TRUNC(G3095,8)*I3095,2)</f>
        <v>29.7</v>
      </c>
    </row>
    <row r="3096" ht="15" customHeight="1" spans="1:11">
      <c r="A3096" s="2"/>
      <c r="B3096" s="2"/>
      <c r="C3096" s="2"/>
      <c r="D3096" s="2"/>
      <c r="E3096" s="2"/>
      <c r="F3096" s="2"/>
      <c r="G3096" s="68" t="s">
        <v>2313</v>
      </c>
      <c r="H3096" s="68"/>
      <c r="I3096" s="68"/>
      <c r="J3096" s="68"/>
      <c r="K3096" s="71">
        <f>SUM(K3095:K3095)</f>
        <v>29.7</v>
      </c>
    </row>
    <row r="3097" ht="15" customHeight="1" spans="1:11">
      <c r="A3097" s="63" t="s">
        <v>2314</v>
      </c>
      <c r="B3097" s="63"/>
      <c r="C3097" s="63"/>
      <c r="D3097" s="64" t="s">
        <v>4</v>
      </c>
      <c r="E3097" s="64"/>
      <c r="F3097" s="64" t="s">
        <v>2297</v>
      </c>
      <c r="G3097" s="64" t="s">
        <v>2298</v>
      </c>
      <c r="H3097" s="64"/>
      <c r="I3097" s="64" t="s">
        <v>2299</v>
      </c>
      <c r="J3097" s="64"/>
      <c r="K3097" s="64" t="s">
        <v>2300</v>
      </c>
    </row>
    <row r="3098" ht="21" customHeight="1" spans="1:11">
      <c r="A3098" s="65" t="s">
        <v>5526</v>
      </c>
      <c r="B3098" s="66" t="s">
        <v>5527</v>
      </c>
      <c r="C3098" s="66"/>
      <c r="D3098" s="65" t="s">
        <v>14</v>
      </c>
      <c r="E3098" s="65"/>
      <c r="F3098" s="65" t="s">
        <v>2392</v>
      </c>
      <c r="G3098" s="67">
        <v>1</v>
      </c>
      <c r="H3098" s="67"/>
      <c r="I3098" s="70">
        <v>0.55</v>
      </c>
      <c r="J3098" s="70"/>
      <c r="K3098" s="70">
        <f>TRUNC(TRUNC(G3098,8)*I3098,2)</f>
        <v>0.55</v>
      </c>
    </row>
    <row r="3099" ht="15" customHeight="1" spans="1:11">
      <c r="A3099" s="2"/>
      <c r="B3099" s="2"/>
      <c r="C3099" s="2"/>
      <c r="D3099" s="2"/>
      <c r="E3099" s="2"/>
      <c r="F3099" s="2"/>
      <c r="G3099" s="68" t="s">
        <v>2317</v>
      </c>
      <c r="H3099" s="68"/>
      <c r="I3099" s="68"/>
      <c r="J3099" s="68"/>
      <c r="K3099" s="71">
        <f>SUM(K3098:K3098)</f>
        <v>0.55</v>
      </c>
    </row>
    <row r="3100" ht="15" customHeight="1" spans="1:11">
      <c r="A3100" s="2"/>
      <c r="B3100" s="2"/>
      <c r="C3100" s="2"/>
      <c r="D3100" s="2"/>
      <c r="E3100" s="2"/>
      <c r="F3100" s="2"/>
      <c r="G3100" s="69" t="s">
        <v>2318</v>
      </c>
      <c r="H3100" s="69"/>
      <c r="I3100" s="69"/>
      <c r="J3100" s="69"/>
      <c r="K3100" s="72">
        <f>SUM(K3093,K3096,K3099)</f>
        <v>37.86</v>
      </c>
    </row>
    <row r="3101" ht="9.95" customHeight="1" spans="1:11">
      <c r="A3101" s="2"/>
      <c r="B3101" s="2"/>
      <c r="C3101" s="2"/>
      <c r="D3101" s="2"/>
      <c r="E3101" s="2"/>
      <c r="F3101" s="2"/>
      <c r="G3101" s="61"/>
      <c r="H3101" s="61"/>
      <c r="I3101" s="61"/>
      <c r="J3101" s="61"/>
      <c r="K3101" s="61"/>
    </row>
    <row r="3102" ht="20.1" customHeight="1" spans="1:11">
      <c r="A3102" s="62" t="s">
        <v>5528</v>
      </c>
      <c r="B3102" s="62"/>
      <c r="C3102" s="62"/>
      <c r="D3102" s="62"/>
      <c r="E3102" s="62"/>
      <c r="F3102" s="62"/>
      <c r="G3102" s="62"/>
      <c r="H3102" s="62"/>
      <c r="I3102" s="62"/>
      <c r="J3102" s="62"/>
      <c r="K3102" s="62"/>
    </row>
    <row r="3103" ht="12.95" customHeight="1" spans="1:11">
      <c r="A3103" s="74" t="s">
        <v>2097</v>
      </c>
      <c r="B3103" s="74"/>
      <c r="C3103" s="74"/>
      <c r="D3103" s="75" t="s">
        <v>2352</v>
      </c>
      <c r="E3103" s="76" t="s">
        <v>2353</v>
      </c>
      <c r="F3103" s="76"/>
      <c r="G3103" s="76" t="s">
        <v>2354</v>
      </c>
      <c r="H3103" s="76"/>
      <c r="I3103" s="76"/>
      <c r="J3103" s="76"/>
      <c r="K3103" s="76" t="s">
        <v>2355</v>
      </c>
    </row>
    <row r="3104" ht="12" customHeight="1" spans="1:11">
      <c r="A3104" s="74"/>
      <c r="B3104" s="74"/>
      <c r="C3104" s="74"/>
      <c r="D3104" s="75"/>
      <c r="E3104" s="64" t="s">
        <v>2356</v>
      </c>
      <c r="F3104" s="64" t="s">
        <v>2357</v>
      </c>
      <c r="G3104" s="64" t="s">
        <v>2356</v>
      </c>
      <c r="H3104" s="64"/>
      <c r="I3104" s="64" t="s">
        <v>2357</v>
      </c>
      <c r="J3104" s="64"/>
      <c r="K3104" s="76"/>
    </row>
    <row r="3105" ht="15" customHeight="1" spans="1:11">
      <c r="A3105" s="77" t="s">
        <v>5529</v>
      </c>
      <c r="B3105" s="78" t="s">
        <v>5530</v>
      </c>
      <c r="C3105" s="78"/>
      <c r="D3105" s="79">
        <v>0.1004</v>
      </c>
      <c r="E3105" s="80">
        <v>1</v>
      </c>
      <c r="F3105" s="80">
        <v>0</v>
      </c>
      <c r="G3105" s="81">
        <v>18.2437</v>
      </c>
      <c r="H3105" s="81"/>
      <c r="I3105" s="81">
        <v>4.6104</v>
      </c>
      <c r="J3105" s="81"/>
      <c r="K3105" s="81">
        <f>ROUND(D3105*(ROUND(E3105*G3105,4)+ROUND(F3105*I3105,4)),4)</f>
        <v>1.8317</v>
      </c>
    </row>
    <row r="3106" ht="15" customHeight="1" spans="1:11">
      <c r="A3106" s="77" t="s">
        <v>5531</v>
      </c>
      <c r="B3106" s="78" t="s">
        <v>5532</v>
      </c>
      <c r="C3106" s="78"/>
      <c r="D3106" s="79">
        <v>0.1004</v>
      </c>
      <c r="E3106" s="80">
        <v>1</v>
      </c>
      <c r="F3106" s="80">
        <v>0</v>
      </c>
      <c r="G3106" s="81">
        <v>32.7699</v>
      </c>
      <c r="H3106" s="81"/>
      <c r="I3106" s="81">
        <v>32.4165</v>
      </c>
      <c r="J3106" s="81"/>
      <c r="K3106" s="81">
        <f>ROUND(D3106*(ROUND(E3106*G3106,4)+ROUND(F3106*I3106,4)),4)</f>
        <v>3.2901</v>
      </c>
    </row>
    <row r="3107" ht="15" customHeight="1" spans="1:11">
      <c r="A3107" s="1"/>
      <c r="B3107" s="1"/>
      <c r="C3107" s="1"/>
      <c r="D3107" s="1"/>
      <c r="E3107" s="1"/>
      <c r="F3107" s="1"/>
      <c r="G3107" s="82" t="s">
        <v>2374</v>
      </c>
      <c r="H3107" s="82"/>
      <c r="I3107" s="82"/>
      <c r="J3107" s="82"/>
      <c r="K3107" s="85">
        <f>SUM(K3104:K3106)</f>
        <v>5.1218</v>
      </c>
    </row>
    <row r="3108" ht="20.1" customHeight="1" spans="1:11">
      <c r="A3108" s="83" t="s">
        <v>2288</v>
      </c>
      <c r="B3108" s="83"/>
      <c r="C3108" s="83"/>
      <c r="D3108" s="83"/>
      <c r="E3108" s="83"/>
      <c r="F3108" s="76" t="s">
        <v>2297</v>
      </c>
      <c r="G3108" s="76" t="s">
        <v>2912</v>
      </c>
      <c r="H3108" s="76"/>
      <c r="I3108" s="76" t="s">
        <v>2913</v>
      </c>
      <c r="J3108" s="76"/>
      <c r="K3108" s="76" t="s">
        <v>2355</v>
      </c>
    </row>
    <row r="3109" ht="15" customHeight="1" spans="1:11">
      <c r="A3109" s="77" t="s">
        <v>2914</v>
      </c>
      <c r="B3109" s="84" t="s">
        <v>2915</v>
      </c>
      <c r="C3109" s="84"/>
      <c r="D3109" s="84"/>
      <c r="E3109" s="84"/>
      <c r="F3109" s="77" t="s">
        <v>2392</v>
      </c>
      <c r="G3109" s="79">
        <v>1.8</v>
      </c>
      <c r="H3109" s="79"/>
      <c r="I3109" s="81">
        <v>15.74</v>
      </c>
      <c r="J3109" s="81"/>
      <c r="K3109" s="81">
        <f>ROUND(ROUND(G3109,8)*I3109,4)</f>
        <v>28.332</v>
      </c>
    </row>
    <row r="3110" ht="15" customHeight="1" spans="1:11">
      <c r="A3110" s="77" t="s">
        <v>5001</v>
      </c>
      <c r="B3110" s="84" t="s">
        <v>5002</v>
      </c>
      <c r="C3110" s="84"/>
      <c r="D3110" s="84"/>
      <c r="E3110" s="84"/>
      <c r="F3110" s="77" t="s">
        <v>2392</v>
      </c>
      <c r="G3110" s="79">
        <v>1.8</v>
      </c>
      <c r="H3110" s="79"/>
      <c r="I3110" s="81">
        <v>21.81</v>
      </c>
      <c r="J3110" s="81"/>
      <c r="K3110" s="81">
        <f>ROUND(ROUND(G3110,8)*I3110,4)</f>
        <v>39.258</v>
      </c>
    </row>
    <row r="3111" ht="15" customHeight="1" spans="1:11">
      <c r="A3111" s="1"/>
      <c r="B3111" s="1"/>
      <c r="C3111" s="1"/>
      <c r="D3111" s="1"/>
      <c r="E3111" s="1"/>
      <c r="F3111" s="1"/>
      <c r="G3111" s="82" t="s">
        <v>2918</v>
      </c>
      <c r="H3111" s="82"/>
      <c r="I3111" s="82"/>
      <c r="J3111" s="82"/>
      <c r="K3111" s="85">
        <f>SUM(K3109:K3110)</f>
        <v>67.59</v>
      </c>
    </row>
    <row r="3112" ht="15" customHeight="1" spans="1:11">
      <c r="A3112" s="2"/>
      <c r="B3112" s="2"/>
      <c r="C3112" s="2"/>
      <c r="D3112" s="2"/>
      <c r="E3112" s="2"/>
      <c r="F3112" s="2"/>
      <c r="G3112" s="69" t="s">
        <v>2375</v>
      </c>
      <c r="H3112" s="69"/>
      <c r="I3112" s="69"/>
      <c r="J3112" s="69"/>
      <c r="K3112" s="81">
        <f>SUM(K3107,K3111)</f>
        <v>72.7118</v>
      </c>
    </row>
    <row r="3113" ht="15" customHeight="1" spans="1:11">
      <c r="A3113" s="2"/>
      <c r="B3113" s="2"/>
      <c r="C3113" s="2"/>
      <c r="D3113" s="2"/>
      <c r="E3113" s="2"/>
      <c r="F3113" s="2"/>
      <c r="G3113" s="69" t="s">
        <v>2376</v>
      </c>
      <c r="H3113" s="69"/>
      <c r="I3113" s="69"/>
      <c r="J3113" s="69"/>
      <c r="K3113" s="86">
        <v>1</v>
      </c>
    </row>
    <row r="3114" ht="15" customHeight="1" spans="1:11">
      <c r="A3114" s="2"/>
      <c r="B3114" s="2"/>
      <c r="C3114" s="2"/>
      <c r="D3114" s="2"/>
      <c r="E3114" s="2"/>
      <c r="F3114" s="2"/>
      <c r="G3114" s="69" t="s">
        <v>2377</v>
      </c>
      <c r="H3114" s="69"/>
      <c r="I3114" s="69"/>
      <c r="J3114" s="69"/>
      <c r="K3114" s="81">
        <f>ROUND(K3112/K3113,4)</f>
        <v>72.7118</v>
      </c>
    </row>
    <row r="3115" ht="20.1" customHeight="1" spans="1:11">
      <c r="A3115" s="83" t="s">
        <v>2919</v>
      </c>
      <c r="B3115" s="83"/>
      <c r="C3115" s="83"/>
      <c r="D3115" s="83"/>
      <c r="E3115" s="83"/>
      <c r="F3115" s="76" t="s">
        <v>2297</v>
      </c>
      <c r="G3115" s="76" t="s">
        <v>2912</v>
      </c>
      <c r="H3115" s="76"/>
      <c r="I3115" s="76" t="s">
        <v>2920</v>
      </c>
      <c r="J3115" s="76"/>
      <c r="K3115" s="76" t="s">
        <v>2921</v>
      </c>
    </row>
    <row r="3116" ht="15" customHeight="1" spans="1:11">
      <c r="A3116" s="77" t="s">
        <v>5533</v>
      </c>
      <c r="B3116" s="78" t="s">
        <v>5534</v>
      </c>
      <c r="C3116" s="78"/>
      <c r="D3116" s="78"/>
      <c r="E3116" s="78"/>
      <c r="F3116" s="77" t="s">
        <v>2958</v>
      </c>
      <c r="G3116" s="79">
        <v>1.1</v>
      </c>
      <c r="H3116" s="79"/>
      <c r="I3116" s="81">
        <v>42.3295</v>
      </c>
      <c r="J3116" s="81"/>
      <c r="K3116" s="81">
        <f>ROUND(ROUND(G3116,8)*I3116,4)</f>
        <v>46.5625</v>
      </c>
    </row>
    <row r="3117" ht="15" customHeight="1" spans="1:11">
      <c r="A3117" s="77" t="s">
        <v>5535</v>
      </c>
      <c r="B3117" s="78" t="s">
        <v>5536</v>
      </c>
      <c r="C3117" s="78"/>
      <c r="D3117" s="78"/>
      <c r="E3117" s="78"/>
      <c r="F3117" s="77" t="s">
        <v>372</v>
      </c>
      <c r="G3117" s="79">
        <v>0.2</v>
      </c>
      <c r="H3117" s="79"/>
      <c r="I3117" s="81">
        <v>16.0477</v>
      </c>
      <c r="J3117" s="81"/>
      <c r="K3117" s="81">
        <f>ROUND(ROUND(G3117,8)*I3117,4)</f>
        <v>3.2095</v>
      </c>
    </row>
    <row r="3118" ht="15" customHeight="1" spans="1:11">
      <c r="A3118" s="1"/>
      <c r="B3118" s="1"/>
      <c r="C3118" s="1"/>
      <c r="D3118" s="1"/>
      <c r="E3118" s="1"/>
      <c r="F3118" s="1"/>
      <c r="G3118" s="82" t="s">
        <v>2926</v>
      </c>
      <c r="H3118" s="82"/>
      <c r="I3118" s="82"/>
      <c r="J3118" s="82"/>
      <c r="K3118" s="85">
        <f>SUM(K3116:K3117)</f>
        <v>49.772</v>
      </c>
    </row>
    <row r="3119" ht="15" customHeight="1" spans="1:11">
      <c r="A3119" s="83" t="s">
        <v>2931</v>
      </c>
      <c r="B3119" s="83"/>
      <c r="C3119" s="83"/>
      <c r="D3119" s="64" t="s">
        <v>2283</v>
      </c>
      <c r="E3119" s="64" t="s">
        <v>2932</v>
      </c>
      <c r="F3119" s="64"/>
      <c r="G3119" s="64" t="s">
        <v>2912</v>
      </c>
      <c r="H3119" s="64"/>
      <c r="I3119" s="64" t="s">
        <v>2299</v>
      </c>
      <c r="J3119" s="64"/>
      <c r="K3119" s="64" t="s">
        <v>2921</v>
      </c>
    </row>
    <row r="3120" ht="20.1" customHeight="1" spans="1:11">
      <c r="A3120" s="88" t="s">
        <v>5533</v>
      </c>
      <c r="B3120" s="89" t="s">
        <v>5537</v>
      </c>
      <c r="C3120" s="89"/>
      <c r="D3120" s="88" t="s">
        <v>2934</v>
      </c>
      <c r="E3120" s="88" t="s">
        <v>2960</v>
      </c>
      <c r="F3120" s="88"/>
      <c r="G3120" s="90">
        <v>0.0066</v>
      </c>
      <c r="H3120" s="90"/>
      <c r="I3120" s="92">
        <v>28.96</v>
      </c>
      <c r="J3120" s="92"/>
      <c r="K3120" s="92">
        <f>ROUND(ROUND(G3120,8)*I3120,4)</f>
        <v>0.1911</v>
      </c>
    </row>
    <row r="3121" ht="20.1" customHeight="1" spans="1:11">
      <c r="A3121" s="88" t="s">
        <v>5535</v>
      </c>
      <c r="B3121" s="89" t="s">
        <v>5538</v>
      </c>
      <c r="C3121" s="89"/>
      <c r="D3121" s="88" t="s">
        <v>2934</v>
      </c>
      <c r="E3121" s="88" t="s">
        <v>2960</v>
      </c>
      <c r="F3121" s="88"/>
      <c r="G3121" s="90">
        <v>0.0002</v>
      </c>
      <c r="H3121" s="90"/>
      <c r="I3121" s="92">
        <v>28.96</v>
      </c>
      <c r="J3121" s="92"/>
      <c r="K3121" s="92">
        <f>ROUND(ROUND(G3121,8)*I3121,4)</f>
        <v>0.0058</v>
      </c>
    </row>
    <row r="3122" ht="15" customHeight="1" spans="1:11">
      <c r="A3122" s="1"/>
      <c r="B3122" s="1"/>
      <c r="C3122" s="1"/>
      <c r="D3122" s="1"/>
      <c r="E3122" s="1"/>
      <c r="F3122" s="1"/>
      <c r="G3122" s="82" t="s">
        <v>2936</v>
      </c>
      <c r="H3122" s="82"/>
      <c r="I3122" s="82"/>
      <c r="J3122" s="82"/>
      <c r="K3122" s="81">
        <f>SUM(K3120:K3121)</f>
        <v>0.1969</v>
      </c>
    </row>
    <row r="3123" ht="12.95" customHeight="1" spans="1:11">
      <c r="A3123" s="83" t="s">
        <v>2937</v>
      </c>
      <c r="B3123" s="83"/>
      <c r="C3123" s="64" t="s">
        <v>5</v>
      </c>
      <c r="D3123" s="64" t="s">
        <v>6</v>
      </c>
      <c r="E3123" s="64" t="s">
        <v>2938</v>
      </c>
      <c r="F3123" s="64"/>
      <c r="G3123" s="64" t="s">
        <v>2939</v>
      </c>
      <c r="H3123" s="64"/>
      <c r="I3123" s="64" t="s">
        <v>2940</v>
      </c>
      <c r="J3123" s="64"/>
      <c r="K3123" s="64" t="s">
        <v>2921</v>
      </c>
    </row>
    <row r="3124" ht="12" customHeight="1" spans="1:11">
      <c r="A3124" s="83"/>
      <c r="B3124" s="83"/>
      <c r="C3124" s="64"/>
      <c r="D3124" s="64"/>
      <c r="E3124" s="64" t="s">
        <v>2941</v>
      </c>
      <c r="F3124" s="64" t="s">
        <v>2942</v>
      </c>
      <c r="G3124" s="64" t="s">
        <v>2941</v>
      </c>
      <c r="H3124" s="64" t="s">
        <v>2942</v>
      </c>
      <c r="I3124" s="64" t="s">
        <v>2941</v>
      </c>
      <c r="J3124" s="64" t="s">
        <v>2942</v>
      </c>
      <c r="K3124" s="64"/>
    </row>
    <row r="3125" ht="20.1" customHeight="1" spans="1:11">
      <c r="A3125" s="88" t="s">
        <v>5533</v>
      </c>
      <c r="B3125" s="89" t="s">
        <v>5537</v>
      </c>
      <c r="C3125" s="88" t="s">
        <v>2943</v>
      </c>
      <c r="D3125" s="90">
        <v>0.0066</v>
      </c>
      <c r="E3125" s="91">
        <v>0</v>
      </c>
      <c r="F3125" s="92">
        <v>1.05</v>
      </c>
      <c r="G3125" s="91">
        <v>0</v>
      </c>
      <c r="H3125" s="92">
        <v>0.84</v>
      </c>
      <c r="I3125" s="91">
        <v>0</v>
      </c>
      <c r="J3125" s="92">
        <v>0.69</v>
      </c>
      <c r="K3125" s="92">
        <f>ROUND(D3125*(ROUND(E3125*F3125,4)+ROUND(G3125*H3125,4)+ROUND(I3125*J3125,4)),4)</f>
        <v>0</v>
      </c>
    </row>
    <row r="3126" ht="20.1" customHeight="1" spans="1:11">
      <c r="A3126" s="88" t="s">
        <v>5535</v>
      </c>
      <c r="B3126" s="89" t="s">
        <v>5538</v>
      </c>
      <c r="C3126" s="88" t="s">
        <v>2943</v>
      </c>
      <c r="D3126" s="90">
        <v>0.0002</v>
      </c>
      <c r="E3126" s="91">
        <v>0</v>
      </c>
      <c r="F3126" s="92">
        <v>1.05</v>
      </c>
      <c r="G3126" s="91">
        <v>0</v>
      </c>
      <c r="H3126" s="92">
        <v>0.84</v>
      </c>
      <c r="I3126" s="91">
        <v>0</v>
      </c>
      <c r="J3126" s="92">
        <v>0.69</v>
      </c>
      <c r="K3126" s="92">
        <f>ROUND(D3126*(ROUND(E3126*F3126,4)+ROUND(G3126*H3126,4)+ROUND(I3126*J3126,4)),4)</f>
        <v>0</v>
      </c>
    </row>
    <row r="3127" ht="15" customHeight="1" spans="1:11">
      <c r="A3127" s="1"/>
      <c r="B3127" s="1"/>
      <c r="C3127" s="1"/>
      <c r="D3127" s="1"/>
      <c r="E3127" s="1"/>
      <c r="F3127" s="1"/>
      <c r="G3127" s="82" t="s">
        <v>2944</v>
      </c>
      <c r="H3127" s="82"/>
      <c r="I3127" s="82"/>
      <c r="J3127" s="82"/>
      <c r="K3127" s="81">
        <f>SUM(K3124:K3126)</f>
        <v>0</v>
      </c>
    </row>
    <row r="3128" ht="15" customHeight="1" spans="1:11">
      <c r="A3128" s="2"/>
      <c r="B3128" s="2"/>
      <c r="C3128" s="2"/>
      <c r="D3128" s="2"/>
      <c r="E3128" s="2"/>
      <c r="F3128" s="2"/>
      <c r="G3128" s="69" t="s">
        <v>2378</v>
      </c>
      <c r="H3128" s="69"/>
      <c r="I3128" s="69"/>
      <c r="J3128" s="69"/>
      <c r="K3128" s="81">
        <f>SUM(K3114,K3118,K3122,K3127)</f>
        <v>122.6807</v>
      </c>
    </row>
    <row r="3129" ht="15" customHeight="1" spans="1:11">
      <c r="A3129" s="2"/>
      <c r="B3129" s="2"/>
      <c r="C3129" s="2"/>
      <c r="D3129" s="2"/>
      <c r="E3129" s="2"/>
      <c r="F3129" s="2"/>
      <c r="G3129" s="69" t="s">
        <v>2318</v>
      </c>
      <c r="H3129" s="69"/>
      <c r="I3129" s="69"/>
      <c r="J3129" s="69"/>
      <c r="K3129" s="72">
        <f>SUM(K3128)</f>
        <v>122.6807</v>
      </c>
    </row>
    <row r="3130" ht="9.95" customHeight="1" spans="1:11">
      <c r="A3130" s="2"/>
      <c r="B3130" s="2"/>
      <c r="C3130" s="2"/>
      <c r="D3130" s="2"/>
      <c r="E3130" s="2"/>
      <c r="F3130" s="2"/>
      <c r="G3130" s="61"/>
      <c r="H3130" s="61"/>
      <c r="I3130" s="61"/>
      <c r="J3130" s="61"/>
      <c r="K3130" s="61"/>
    </row>
    <row r="3131" ht="20.1" customHeight="1" spans="1:11">
      <c r="A3131" s="62" t="s">
        <v>5539</v>
      </c>
      <c r="B3131" s="62"/>
      <c r="C3131" s="62"/>
      <c r="D3131" s="62"/>
      <c r="E3131" s="62"/>
      <c r="F3131" s="62"/>
      <c r="G3131" s="62"/>
      <c r="H3131" s="62"/>
      <c r="I3131" s="62"/>
      <c r="J3131" s="62"/>
      <c r="K3131" s="62"/>
    </row>
    <row r="3132" ht="15" customHeight="1" spans="1:11">
      <c r="A3132" s="63" t="s">
        <v>2296</v>
      </c>
      <c r="B3132" s="63"/>
      <c r="C3132" s="63"/>
      <c r="D3132" s="64" t="s">
        <v>4</v>
      </c>
      <c r="E3132" s="64"/>
      <c r="F3132" s="64" t="s">
        <v>2297</v>
      </c>
      <c r="G3132" s="64" t="s">
        <v>2298</v>
      </c>
      <c r="H3132" s="64"/>
      <c r="I3132" s="64" t="s">
        <v>2299</v>
      </c>
      <c r="J3132" s="64"/>
      <c r="K3132" s="64" t="s">
        <v>2300</v>
      </c>
    </row>
    <row r="3133" ht="21" customHeight="1" spans="1:11">
      <c r="A3133" s="65" t="s">
        <v>4705</v>
      </c>
      <c r="B3133" s="66" t="s">
        <v>4706</v>
      </c>
      <c r="C3133" s="66"/>
      <c r="D3133" s="65" t="s">
        <v>14</v>
      </c>
      <c r="E3133" s="65"/>
      <c r="F3133" s="65" t="s">
        <v>2392</v>
      </c>
      <c r="G3133" s="67">
        <v>1</v>
      </c>
      <c r="H3133" s="67"/>
      <c r="I3133" s="70">
        <v>4.56</v>
      </c>
      <c r="J3133" s="70"/>
      <c r="K3133" s="70">
        <f t="shared" ref="K3133:K3138" si="27">TRUNC(TRUNC(G3133,8)*I3133,2)</f>
        <v>4.56</v>
      </c>
    </row>
    <row r="3134" ht="21" customHeight="1" spans="1:11">
      <c r="A3134" s="65" t="s">
        <v>4800</v>
      </c>
      <c r="B3134" s="66" t="s">
        <v>4801</v>
      </c>
      <c r="C3134" s="66"/>
      <c r="D3134" s="65" t="s">
        <v>14</v>
      </c>
      <c r="E3134" s="65"/>
      <c r="F3134" s="65" t="s">
        <v>2392</v>
      </c>
      <c r="G3134" s="67">
        <v>1</v>
      </c>
      <c r="H3134" s="67"/>
      <c r="I3134" s="70">
        <v>0.86</v>
      </c>
      <c r="J3134" s="70"/>
      <c r="K3134" s="70">
        <f t="shared" si="27"/>
        <v>0.86</v>
      </c>
    </row>
    <row r="3135" ht="21" customHeight="1" spans="1:11">
      <c r="A3135" s="65" t="s">
        <v>4709</v>
      </c>
      <c r="B3135" s="66" t="s">
        <v>4710</v>
      </c>
      <c r="C3135" s="66"/>
      <c r="D3135" s="65" t="s">
        <v>14</v>
      </c>
      <c r="E3135" s="65"/>
      <c r="F3135" s="65" t="s">
        <v>2392</v>
      </c>
      <c r="G3135" s="67">
        <v>1</v>
      </c>
      <c r="H3135" s="67"/>
      <c r="I3135" s="70">
        <v>1.34</v>
      </c>
      <c r="J3135" s="70"/>
      <c r="K3135" s="70">
        <f t="shared" si="27"/>
        <v>1.34</v>
      </c>
    </row>
    <row r="3136" ht="29.1" customHeight="1" spans="1:11">
      <c r="A3136" s="65" t="s">
        <v>4802</v>
      </c>
      <c r="B3136" s="66" t="s">
        <v>4803</v>
      </c>
      <c r="C3136" s="66"/>
      <c r="D3136" s="65" t="s">
        <v>14</v>
      </c>
      <c r="E3136" s="65"/>
      <c r="F3136" s="65" t="s">
        <v>2392</v>
      </c>
      <c r="G3136" s="67">
        <v>1</v>
      </c>
      <c r="H3136" s="67"/>
      <c r="I3136" s="70">
        <v>0.01</v>
      </c>
      <c r="J3136" s="70"/>
      <c r="K3136" s="70">
        <f t="shared" si="27"/>
        <v>0.01</v>
      </c>
    </row>
    <row r="3137" ht="21" customHeight="1" spans="1:11">
      <c r="A3137" s="65" t="s">
        <v>4713</v>
      </c>
      <c r="B3137" s="66" t="s">
        <v>4714</v>
      </c>
      <c r="C3137" s="66"/>
      <c r="D3137" s="65" t="s">
        <v>14</v>
      </c>
      <c r="E3137" s="65"/>
      <c r="F3137" s="65" t="s">
        <v>2392</v>
      </c>
      <c r="G3137" s="67">
        <v>1</v>
      </c>
      <c r="H3137" s="67"/>
      <c r="I3137" s="70">
        <v>0.04</v>
      </c>
      <c r="J3137" s="70"/>
      <c r="K3137" s="70">
        <f t="shared" si="27"/>
        <v>0.04</v>
      </c>
    </row>
    <row r="3138" ht="21" customHeight="1" spans="1:11">
      <c r="A3138" s="65" t="s">
        <v>4715</v>
      </c>
      <c r="B3138" s="66" t="s">
        <v>4716</v>
      </c>
      <c r="C3138" s="66"/>
      <c r="D3138" s="65" t="s">
        <v>14</v>
      </c>
      <c r="E3138" s="65"/>
      <c r="F3138" s="65" t="s">
        <v>2392</v>
      </c>
      <c r="G3138" s="67">
        <v>1</v>
      </c>
      <c r="H3138" s="67"/>
      <c r="I3138" s="70">
        <v>0.8</v>
      </c>
      <c r="J3138" s="70"/>
      <c r="K3138" s="70">
        <f t="shared" si="27"/>
        <v>0.8</v>
      </c>
    </row>
    <row r="3139" ht="15" customHeight="1" spans="1:11">
      <c r="A3139" s="2"/>
      <c r="B3139" s="2"/>
      <c r="C3139" s="2"/>
      <c r="D3139" s="2"/>
      <c r="E3139" s="2"/>
      <c r="F3139" s="2"/>
      <c r="G3139" s="68" t="s">
        <v>2309</v>
      </c>
      <c r="H3139" s="68"/>
      <c r="I3139" s="68"/>
      <c r="J3139" s="68"/>
      <c r="K3139" s="71">
        <f>SUM(K3133:K3138)</f>
        <v>7.61</v>
      </c>
    </row>
    <row r="3140" ht="15" customHeight="1" spans="1:11">
      <c r="A3140" s="63" t="s">
        <v>2310</v>
      </c>
      <c r="B3140" s="63"/>
      <c r="C3140" s="63"/>
      <c r="D3140" s="64" t="s">
        <v>4</v>
      </c>
      <c r="E3140" s="64"/>
      <c r="F3140" s="64" t="s">
        <v>2297</v>
      </c>
      <c r="G3140" s="64" t="s">
        <v>2298</v>
      </c>
      <c r="H3140" s="64"/>
      <c r="I3140" s="64" t="s">
        <v>2299</v>
      </c>
      <c r="J3140" s="64"/>
      <c r="K3140" s="64" t="s">
        <v>2300</v>
      </c>
    </row>
    <row r="3141" ht="21" customHeight="1" spans="1:11">
      <c r="A3141" s="65" t="s">
        <v>5180</v>
      </c>
      <c r="B3141" s="66" t="s">
        <v>5181</v>
      </c>
      <c r="C3141" s="66"/>
      <c r="D3141" s="65" t="s">
        <v>14</v>
      </c>
      <c r="E3141" s="65"/>
      <c r="F3141" s="65" t="s">
        <v>2392</v>
      </c>
      <c r="G3141" s="67">
        <v>1</v>
      </c>
      <c r="H3141" s="67"/>
      <c r="I3141" s="70">
        <v>31.08</v>
      </c>
      <c r="J3141" s="70"/>
      <c r="K3141" s="70">
        <f>TRUNC(TRUNC(G3141,8)*I3141,2)</f>
        <v>31.08</v>
      </c>
    </row>
    <row r="3142" ht="15" customHeight="1" spans="1:11">
      <c r="A3142" s="2"/>
      <c r="B3142" s="2"/>
      <c r="C3142" s="2"/>
      <c r="D3142" s="2"/>
      <c r="E3142" s="2"/>
      <c r="F3142" s="2"/>
      <c r="G3142" s="68" t="s">
        <v>2313</v>
      </c>
      <c r="H3142" s="68"/>
      <c r="I3142" s="68"/>
      <c r="J3142" s="68"/>
      <c r="K3142" s="71">
        <f>SUM(K3141:K3141)</f>
        <v>31.08</v>
      </c>
    </row>
    <row r="3143" ht="15" customHeight="1" spans="1:11">
      <c r="A3143" s="63" t="s">
        <v>2314</v>
      </c>
      <c r="B3143" s="63"/>
      <c r="C3143" s="63"/>
      <c r="D3143" s="64" t="s">
        <v>4</v>
      </c>
      <c r="E3143" s="64"/>
      <c r="F3143" s="64" t="s">
        <v>2297</v>
      </c>
      <c r="G3143" s="64" t="s">
        <v>2298</v>
      </c>
      <c r="H3143" s="64"/>
      <c r="I3143" s="64" t="s">
        <v>2299</v>
      </c>
      <c r="J3143" s="64"/>
      <c r="K3143" s="64" t="s">
        <v>2300</v>
      </c>
    </row>
    <row r="3144" ht="29.1" customHeight="1" spans="1:11">
      <c r="A3144" s="65" t="s">
        <v>5540</v>
      </c>
      <c r="B3144" s="66" t="s">
        <v>5541</v>
      </c>
      <c r="C3144" s="66"/>
      <c r="D3144" s="65" t="s">
        <v>14</v>
      </c>
      <c r="E3144" s="65"/>
      <c r="F3144" s="65" t="s">
        <v>2392</v>
      </c>
      <c r="G3144" s="67">
        <v>1</v>
      </c>
      <c r="H3144" s="67"/>
      <c r="I3144" s="70">
        <v>0.29</v>
      </c>
      <c r="J3144" s="70"/>
      <c r="K3144" s="70">
        <f>TRUNC(TRUNC(G3144,8)*I3144,2)</f>
        <v>0.29</v>
      </c>
    </row>
    <row r="3145" ht="15" customHeight="1" spans="1:11">
      <c r="A3145" s="2"/>
      <c r="B3145" s="2"/>
      <c r="C3145" s="2"/>
      <c r="D3145" s="2"/>
      <c r="E3145" s="2"/>
      <c r="F3145" s="2"/>
      <c r="G3145" s="68" t="s">
        <v>2317</v>
      </c>
      <c r="H3145" s="68"/>
      <c r="I3145" s="68"/>
      <c r="J3145" s="68"/>
      <c r="K3145" s="71">
        <f>SUM(K3144:K3144)</f>
        <v>0.29</v>
      </c>
    </row>
    <row r="3146" ht="15" customHeight="1" spans="1:11">
      <c r="A3146" s="2"/>
      <c r="B3146" s="2"/>
      <c r="C3146" s="2"/>
      <c r="D3146" s="2"/>
      <c r="E3146" s="2"/>
      <c r="F3146" s="2"/>
      <c r="G3146" s="69" t="s">
        <v>2318</v>
      </c>
      <c r="H3146" s="69"/>
      <c r="I3146" s="69"/>
      <c r="J3146" s="69"/>
      <c r="K3146" s="72">
        <f>SUM(K3139,K3142,K3145)</f>
        <v>38.98</v>
      </c>
    </row>
    <row r="3147" ht="9.95" customHeight="1" spans="1:11">
      <c r="A3147" s="2"/>
      <c r="B3147" s="2"/>
      <c r="C3147" s="2"/>
      <c r="D3147" s="2"/>
      <c r="E3147" s="2"/>
      <c r="F3147" s="2"/>
      <c r="G3147" s="61"/>
      <c r="H3147" s="61"/>
      <c r="I3147" s="61"/>
      <c r="J3147" s="61"/>
      <c r="K3147" s="61"/>
    </row>
    <row r="3148" ht="20.1" customHeight="1" spans="1:11">
      <c r="A3148" s="62" t="s">
        <v>5542</v>
      </c>
      <c r="B3148" s="62"/>
      <c r="C3148" s="62"/>
      <c r="D3148" s="62"/>
      <c r="E3148" s="62"/>
      <c r="F3148" s="62"/>
      <c r="G3148" s="62"/>
      <c r="H3148" s="62"/>
      <c r="I3148" s="62"/>
      <c r="J3148" s="62"/>
      <c r="K3148" s="62"/>
    </row>
    <row r="3149" ht="15" customHeight="1" spans="1:11">
      <c r="A3149" s="63" t="s">
        <v>2296</v>
      </c>
      <c r="B3149" s="63"/>
      <c r="C3149" s="63"/>
      <c r="D3149" s="64" t="s">
        <v>4</v>
      </c>
      <c r="E3149" s="64"/>
      <c r="F3149" s="64" t="s">
        <v>2297</v>
      </c>
      <c r="G3149" s="64" t="s">
        <v>2298</v>
      </c>
      <c r="H3149" s="64"/>
      <c r="I3149" s="64" t="s">
        <v>2299</v>
      </c>
      <c r="J3149" s="64"/>
      <c r="K3149" s="64" t="s">
        <v>2300</v>
      </c>
    </row>
    <row r="3150" ht="21" customHeight="1" spans="1:11">
      <c r="A3150" s="65" t="s">
        <v>4705</v>
      </c>
      <c r="B3150" s="66" t="s">
        <v>4706</v>
      </c>
      <c r="C3150" s="66"/>
      <c r="D3150" s="65" t="s">
        <v>14</v>
      </c>
      <c r="E3150" s="65"/>
      <c r="F3150" s="65" t="s">
        <v>2392</v>
      </c>
      <c r="G3150" s="67">
        <v>1</v>
      </c>
      <c r="H3150" s="67"/>
      <c r="I3150" s="70">
        <v>4.56</v>
      </c>
      <c r="J3150" s="70"/>
      <c r="K3150" s="70">
        <f t="shared" ref="K3150:K3155" si="28">TRUNC(TRUNC(G3150,8)*I3150,2)</f>
        <v>4.56</v>
      </c>
    </row>
    <row r="3151" ht="21" customHeight="1" spans="1:11">
      <c r="A3151" s="65" t="s">
        <v>4800</v>
      </c>
      <c r="B3151" s="66" t="s">
        <v>4801</v>
      </c>
      <c r="C3151" s="66"/>
      <c r="D3151" s="65" t="s">
        <v>14</v>
      </c>
      <c r="E3151" s="65"/>
      <c r="F3151" s="65" t="s">
        <v>2392</v>
      </c>
      <c r="G3151" s="67">
        <v>1</v>
      </c>
      <c r="H3151" s="67"/>
      <c r="I3151" s="70">
        <v>0.86</v>
      </c>
      <c r="J3151" s="70"/>
      <c r="K3151" s="70">
        <f t="shared" si="28"/>
        <v>0.86</v>
      </c>
    </row>
    <row r="3152" ht="21" customHeight="1" spans="1:11">
      <c r="A3152" s="65" t="s">
        <v>4709</v>
      </c>
      <c r="B3152" s="66" t="s">
        <v>4710</v>
      </c>
      <c r="C3152" s="66"/>
      <c r="D3152" s="65" t="s">
        <v>14</v>
      </c>
      <c r="E3152" s="65"/>
      <c r="F3152" s="65" t="s">
        <v>2392</v>
      </c>
      <c r="G3152" s="67">
        <v>1</v>
      </c>
      <c r="H3152" s="67"/>
      <c r="I3152" s="70">
        <v>1.34</v>
      </c>
      <c r="J3152" s="70"/>
      <c r="K3152" s="70">
        <f t="shared" si="28"/>
        <v>1.34</v>
      </c>
    </row>
    <row r="3153" ht="29.1" customHeight="1" spans="1:11">
      <c r="A3153" s="65" t="s">
        <v>4802</v>
      </c>
      <c r="B3153" s="66" t="s">
        <v>4803</v>
      </c>
      <c r="C3153" s="66"/>
      <c r="D3153" s="65" t="s">
        <v>14</v>
      </c>
      <c r="E3153" s="65"/>
      <c r="F3153" s="65" t="s">
        <v>2392</v>
      </c>
      <c r="G3153" s="67">
        <v>1</v>
      </c>
      <c r="H3153" s="67"/>
      <c r="I3153" s="70">
        <v>0.01</v>
      </c>
      <c r="J3153" s="70"/>
      <c r="K3153" s="70">
        <f t="shared" si="28"/>
        <v>0.01</v>
      </c>
    </row>
    <row r="3154" ht="21" customHeight="1" spans="1:11">
      <c r="A3154" s="65" t="s">
        <v>4713</v>
      </c>
      <c r="B3154" s="66" t="s">
        <v>4714</v>
      </c>
      <c r="C3154" s="66"/>
      <c r="D3154" s="65" t="s">
        <v>14</v>
      </c>
      <c r="E3154" s="65"/>
      <c r="F3154" s="65" t="s">
        <v>2392</v>
      </c>
      <c r="G3154" s="67">
        <v>1</v>
      </c>
      <c r="H3154" s="67"/>
      <c r="I3154" s="70">
        <v>0.04</v>
      </c>
      <c r="J3154" s="70"/>
      <c r="K3154" s="70">
        <f t="shared" si="28"/>
        <v>0.04</v>
      </c>
    </row>
    <row r="3155" ht="21" customHeight="1" spans="1:11">
      <c r="A3155" s="65" t="s">
        <v>4715</v>
      </c>
      <c r="B3155" s="66" t="s">
        <v>4716</v>
      </c>
      <c r="C3155" s="66"/>
      <c r="D3155" s="65" t="s">
        <v>14</v>
      </c>
      <c r="E3155" s="65"/>
      <c r="F3155" s="65" t="s">
        <v>2392</v>
      </c>
      <c r="G3155" s="67">
        <v>1</v>
      </c>
      <c r="H3155" s="67"/>
      <c r="I3155" s="70">
        <v>0.8</v>
      </c>
      <c r="J3155" s="70"/>
      <c r="K3155" s="70">
        <f t="shared" si="28"/>
        <v>0.8</v>
      </c>
    </row>
    <row r="3156" ht="15" customHeight="1" spans="1:11">
      <c r="A3156" s="2"/>
      <c r="B3156" s="2"/>
      <c r="C3156" s="2"/>
      <c r="D3156" s="2"/>
      <c r="E3156" s="2"/>
      <c r="F3156" s="2"/>
      <c r="G3156" s="68" t="s">
        <v>2309</v>
      </c>
      <c r="H3156" s="68"/>
      <c r="I3156" s="68"/>
      <c r="J3156" s="68"/>
      <c r="K3156" s="71">
        <f>SUM(K3150:K3155)</f>
        <v>7.61</v>
      </c>
    </row>
    <row r="3157" ht="15" customHeight="1" spans="1:11">
      <c r="A3157" s="63" t="s">
        <v>2310</v>
      </c>
      <c r="B3157" s="63"/>
      <c r="C3157" s="63"/>
      <c r="D3157" s="64" t="s">
        <v>4</v>
      </c>
      <c r="E3157" s="64"/>
      <c r="F3157" s="64" t="s">
        <v>2297</v>
      </c>
      <c r="G3157" s="64" t="s">
        <v>2298</v>
      </c>
      <c r="H3157" s="64"/>
      <c r="I3157" s="64" t="s">
        <v>2299</v>
      </c>
      <c r="J3157" s="64"/>
      <c r="K3157" s="64" t="s">
        <v>2300</v>
      </c>
    </row>
    <row r="3158" ht="15" customHeight="1" spans="1:11">
      <c r="A3158" s="65" t="s">
        <v>5183</v>
      </c>
      <c r="B3158" s="66" t="s">
        <v>5184</v>
      </c>
      <c r="C3158" s="66"/>
      <c r="D3158" s="65" t="s">
        <v>14</v>
      </c>
      <c r="E3158" s="65"/>
      <c r="F3158" s="65" t="s">
        <v>2392</v>
      </c>
      <c r="G3158" s="67">
        <v>1</v>
      </c>
      <c r="H3158" s="67"/>
      <c r="I3158" s="70">
        <v>33.77</v>
      </c>
      <c r="J3158" s="70"/>
      <c r="K3158" s="70">
        <f>TRUNC(TRUNC(G3158,8)*I3158,2)</f>
        <v>33.77</v>
      </c>
    </row>
    <row r="3159" ht="15" customHeight="1" spans="1:11">
      <c r="A3159" s="2"/>
      <c r="B3159" s="2"/>
      <c r="C3159" s="2"/>
      <c r="D3159" s="2"/>
      <c r="E3159" s="2"/>
      <c r="F3159" s="2"/>
      <c r="G3159" s="68" t="s">
        <v>2313</v>
      </c>
      <c r="H3159" s="68"/>
      <c r="I3159" s="68"/>
      <c r="J3159" s="68"/>
      <c r="K3159" s="71">
        <f>SUM(K3158:K3158)</f>
        <v>33.77</v>
      </c>
    </row>
    <row r="3160" ht="15" customHeight="1" spans="1:11">
      <c r="A3160" s="63" t="s">
        <v>2314</v>
      </c>
      <c r="B3160" s="63"/>
      <c r="C3160" s="63"/>
      <c r="D3160" s="64" t="s">
        <v>4</v>
      </c>
      <c r="E3160" s="64"/>
      <c r="F3160" s="64" t="s">
        <v>2297</v>
      </c>
      <c r="G3160" s="64" t="s">
        <v>2298</v>
      </c>
      <c r="H3160" s="64"/>
      <c r="I3160" s="64" t="s">
        <v>2299</v>
      </c>
      <c r="J3160" s="64"/>
      <c r="K3160" s="64" t="s">
        <v>2300</v>
      </c>
    </row>
    <row r="3161" ht="21" customHeight="1" spans="1:11">
      <c r="A3161" s="65" t="s">
        <v>5543</v>
      </c>
      <c r="B3161" s="66" t="s">
        <v>5544</v>
      </c>
      <c r="C3161" s="66"/>
      <c r="D3161" s="65" t="s">
        <v>14</v>
      </c>
      <c r="E3161" s="65"/>
      <c r="F3161" s="65" t="s">
        <v>2392</v>
      </c>
      <c r="G3161" s="67">
        <v>1</v>
      </c>
      <c r="H3161" s="67"/>
      <c r="I3161" s="70">
        <v>0.44</v>
      </c>
      <c r="J3161" s="70"/>
      <c r="K3161" s="70">
        <f>TRUNC(TRUNC(G3161,8)*I3161,2)</f>
        <v>0.44</v>
      </c>
    </row>
    <row r="3162" ht="15" customHeight="1" spans="1:11">
      <c r="A3162" s="2"/>
      <c r="B3162" s="2"/>
      <c r="C3162" s="2"/>
      <c r="D3162" s="2"/>
      <c r="E3162" s="2"/>
      <c r="F3162" s="2"/>
      <c r="G3162" s="68" t="s">
        <v>2317</v>
      </c>
      <c r="H3162" s="68"/>
      <c r="I3162" s="68"/>
      <c r="J3162" s="68"/>
      <c r="K3162" s="71">
        <f>SUM(K3161:K3161)</f>
        <v>0.44</v>
      </c>
    </row>
    <row r="3163" ht="15" customHeight="1" spans="1:11">
      <c r="A3163" s="2"/>
      <c r="B3163" s="2"/>
      <c r="C3163" s="2"/>
      <c r="D3163" s="2"/>
      <c r="E3163" s="2"/>
      <c r="F3163" s="2"/>
      <c r="G3163" s="69" t="s">
        <v>2318</v>
      </c>
      <c r="H3163" s="69"/>
      <c r="I3163" s="69"/>
      <c r="J3163" s="69"/>
      <c r="K3163" s="72">
        <f>SUM(K3156,K3159,K3162)</f>
        <v>41.82</v>
      </c>
    </row>
    <row r="3164" ht="9.95" customHeight="1" spans="1:11">
      <c r="A3164" s="2"/>
      <c r="B3164" s="2"/>
      <c r="C3164" s="2"/>
      <c r="D3164" s="2"/>
      <c r="E3164" s="2"/>
      <c r="F3164" s="2"/>
      <c r="G3164" s="61"/>
      <c r="H3164" s="61"/>
      <c r="I3164" s="61"/>
      <c r="J3164" s="61"/>
      <c r="K3164" s="61"/>
    </row>
    <row r="3165" ht="20.1" customHeight="1" spans="1:11">
      <c r="A3165" s="62" t="s">
        <v>5545</v>
      </c>
      <c r="B3165" s="62"/>
      <c r="C3165" s="62"/>
      <c r="D3165" s="62"/>
      <c r="E3165" s="62"/>
      <c r="F3165" s="62"/>
      <c r="G3165" s="62"/>
      <c r="H3165" s="62"/>
      <c r="I3165" s="62"/>
      <c r="J3165" s="62"/>
      <c r="K3165" s="62"/>
    </row>
    <row r="3166" ht="15" customHeight="1" spans="1:11">
      <c r="A3166" s="63" t="s">
        <v>2296</v>
      </c>
      <c r="B3166" s="63"/>
      <c r="C3166" s="63"/>
      <c r="D3166" s="64" t="s">
        <v>4</v>
      </c>
      <c r="E3166" s="64"/>
      <c r="F3166" s="64" t="s">
        <v>2297</v>
      </c>
      <c r="G3166" s="64" t="s">
        <v>2298</v>
      </c>
      <c r="H3166" s="64"/>
      <c r="I3166" s="64" t="s">
        <v>2299</v>
      </c>
      <c r="J3166" s="64"/>
      <c r="K3166" s="64" t="s">
        <v>2300</v>
      </c>
    </row>
    <row r="3167" ht="21" customHeight="1" spans="1:11">
      <c r="A3167" s="65" t="s">
        <v>4705</v>
      </c>
      <c r="B3167" s="66" t="s">
        <v>4706</v>
      </c>
      <c r="C3167" s="66"/>
      <c r="D3167" s="65" t="s">
        <v>14</v>
      </c>
      <c r="E3167" s="65"/>
      <c r="F3167" s="65" t="s">
        <v>2392</v>
      </c>
      <c r="G3167" s="67">
        <v>1</v>
      </c>
      <c r="H3167" s="67"/>
      <c r="I3167" s="70">
        <v>4.56</v>
      </c>
      <c r="J3167" s="70"/>
      <c r="K3167" s="70">
        <f t="shared" ref="K3167:K3172" si="29">TRUNC(TRUNC(G3167,8)*I3167,2)</f>
        <v>4.56</v>
      </c>
    </row>
    <row r="3168" ht="21" customHeight="1" spans="1:11">
      <c r="A3168" s="65" t="s">
        <v>4800</v>
      </c>
      <c r="B3168" s="66" t="s">
        <v>4801</v>
      </c>
      <c r="C3168" s="66"/>
      <c r="D3168" s="65" t="s">
        <v>14</v>
      </c>
      <c r="E3168" s="65"/>
      <c r="F3168" s="65" t="s">
        <v>2392</v>
      </c>
      <c r="G3168" s="67">
        <v>1</v>
      </c>
      <c r="H3168" s="67"/>
      <c r="I3168" s="70">
        <v>0.86</v>
      </c>
      <c r="J3168" s="70"/>
      <c r="K3168" s="70">
        <f t="shared" si="29"/>
        <v>0.86</v>
      </c>
    </row>
    <row r="3169" ht="21" customHeight="1" spans="1:11">
      <c r="A3169" s="65" t="s">
        <v>4709</v>
      </c>
      <c r="B3169" s="66" t="s">
        <v>4710</v>
      </c>
      <c r="C3169" s="66"/>
      <c r="D3169" s="65" t="s">
        <v>14</v>
      </c>
      <c r="E3169" s="65"/>
      <c r="F3169" s="65" t="s">
        <v>2392</v>
      </c>
      <c r="G3169" s="67">
        <v>1</v>
      </c>
      <c r="H3169" s="67"/>
      <c r="I3169" s="70">
        <v>1.34</v>
      </c>
      <c r="J3169" s="70"/>
      <c r="K3169" s="70">
        <f t="shared" si="29"/>
        <v>1.34</v>
      </c>
    </row>
    <row r="3170" ht="29.1" customHeight="1" spans="1:11">
      <c r="A3170" s="65" t="s">
        <v>4802</v>
      </c>
      <c r="B3170" s="66" t="s">
        <v>4803</v>
      </c>
      <c r="C3170" s="66"/>
      <c r="D3170" s="65" t="s">
        <v>14</v>
      </c>
      <c r="E3170" s="65"/>
      <c r="F3170" s="65" t="s">
        <v>2392</v>
      </c>
      <c r="G3170" s="67">
        <v>1</v>
      </c>
      <c r="H3170" s="67"/>
      <c r="I3170" s="70">
        <v>0.01</v>
      </c>
      <c r="J3170" s="70"/>
      <c r="K3170" s="70">
        <f t="shared" si="29"/>
        <v>0.01</v>
      </c>
    </row>
    <row r="3171" ht="21" customHeight="1" spans="1:11">
      <c r="A3171" s="65" t="s">
        <v>4713</v>
      </c>
      <c r="B3171" s="66" t="s">
        <v>4714</v>
      </c>
      <c r="C3171" s="66"/>
      <c r="D3171" s="65" t="s">
        <v>14</v>
      </c>
      <c r="E3171" s="65"/>
      <c r="F3171" s="65" t="s">
        <v>2392</v>
      </c>
      <c r="G3171" s="67">
        <v>1</v>
      </c>
      <c r="H3171" s="67"/>
      <c r="I3171" s="70">
        <v>0.04</v>
      </c>
      <c r="J3171" s="70"/>
      <c r="K3171" s="70">
        <f t="shared" si="29"/>
        <v>0.04</v>
      </c>
    </row>
    <row r="3172" ht="21" customHeight="1" spans="1:11">
      <c r="A3172" s="65" t="s">
        <v>4715</v>
      </c>
      <c r="B3172" s="66" t="s">
        <v>4716</v>
      </c>
      <c r="C3172" s="66"/>
      <c r="D3172" s="65" t="s">
        <v>14</v>
      </c>
      <c r="E3172" s="65"/>
      <c r="F3172" s="65" t="s">
        <v>2392</v>
      </c>
      <c r="G3172" s="67">
        <v>1</v>
      </c>
      <c r="H3172" s="67"/>
      <c r="I3172" s="70">
        <v>0.8</v>
      </c>
      <c r="J3172" s="70"/>
      <c r="K3172" s="70">
        <f t="shared" si="29"/>
        <v>0.8</v>
      </c>
    </row>
    <row r="3173" ht="15" customHeight="1" spans="1:11">
      <c r="A3173" s="2"/>
      <c r="B3173" s="2"/>
      <c r="C3173" s="2"/>
      <c r="D3173" s="2"/>
      <c r="E3173" s="2"/>
      <c r="F3173" s="2"/>
      <c r="G3173" s="68" t="s">
        <v>2309</v>
      </c>
      <c r="H3173" s="68"/>
      <c r="I3173" s="68"/>
      <c r="J3173" s="68"/>
      <c r="K3173" s="71">
        <f>SUM(K3167:K3172)</f>
        <v>7.61</v>
      </c>
    </row>
    <row r="3174" ht="15" customHeight="1" spans="1:11">
      <c r="A3174" s="63" t="s">
        <v>2310</v>
      </c>
      <c r="B3174" s="63"/>
      <c r="C3174" s="63"/>
      <c r="D3174" s="64" t="s">
        <v>4</v>
      </c>
      <c r="E3174" s="64"/>
      <c r="F3174" s="64" t="s">
        <v>2297</v>
      </c>
      <c r="G3174" s="64" t="s">
        <v>2298</v>
      </c>
      <c r="H3174" s="64"/>
      <c r="I3174" s="64" t="s">
        <v>2299</v>
      </c>
      <c r="J3174" s="64"/>
      <c r="K3174" s="64" t="s">
        <v>2300</v>
      </c>
    </row>
    <row r="3175" ht="15" customHeight="1" spans="1:11">
      <c r="A3175" s="65" t="s">
        <v>5186</v>
      </c>
      <c r="B3175" s="66" t="s">
        <v>5187</v>
      </c>
      <c r="C3175" s="66"/>
      <c r="D3175" s="65" t="s">
        <v>14</v>
      </c>
      <c r="E3175" s="65"/>
      <c r="F3175" s="65" t="s">
        <v>2392</v>
      </c>
      <c r="G3175" s="67">
        <v>1</v>
      </c>
      <c r="H3175" s="67"/>
      <c r="I3175" s="70">
        <v>27.57</v>
      </c>
      <c r="J3175" s="70"/>
      <c r="K3175" s="70">
        <f>TRUNC(TRUNC(G3175,8)*I3175,2)</f>
        <v>27.57</v>
      </c>
    </row>
    <row r="3176" ht="15" customHeight="1" spans="1:11">
      <c r="A3176" s="2"/>
      <c r="B3176" s="2"/>
      <c r="C3176" s="2"/>
      <c r="D3176" s="2"/>
      <c r="E3176" s="2"/>
      <c r="F3176" s="2"/>
      <c r="G3176" s="68" t="s">
        <v>2313</v>
      </c>
      <c r="H3176" s="68"/>
      <c r="I3176" s="68"/>
      <c r="J3176" s="68"/>
      <c r="K3176" s="71">
        <f>SUM(K3175:K3175)</f>
        <v>27.57</v>
      </c>
    </row>
    <row r="3177" ht="15" customHeight="1" spans="1:11">
      <c r="A3177" s="63" t="s">
        <v>2314</v>
      </c>
      <c r="B3177" s="63"/>
      <c r="C3177" s="63"/>
      <c r="D3177" s="64" t="s">
        <v>4</v>
      </c>
      <c r="E3177" s="64"/>
      <c r="F3177" s="64" t="s">
        <v>2297</v>
      </c>
      <c r="G3177" s="64" t="s">
        <v>2298</v>
      </c>
      <c r="H3177" s="64"/>
      <c r="I3177" s="64" t="s">
        <v>2299</v>
      </c>
      <c r="J3177" s="64"/>
      <c r="K3177" s="64" t="s">
        <v>2300</v>
      </c>
    </row>
    <row r="3178" ht="21" customHeight="1" spans="1:11">
      <c r="A3178" s="65" t="s">
        <v>5546</v>
      </c>
      <c r="B3178" s="66" t="s">
        <v>5547</v>
      </c>
      <c r="C3178" s="66"/>
      <c r="D3178" s="65" t="s">
        <v>14</v>
      </c>
      <c r="E3178" s="65"/>
      <c r="F3178" s="65" t="s">
        <v>2392</v>
      </c>
      <c r="G3178" s="67">
        <v>1</v>
      </c>
      <c r="H3178" s="67"/>
      <c r="I3178" s="70">
        <v>0.51</v>
      </c>
      <c r="J3178" s="70"/>
      <c r="K3178" s="70">
        <f>TRUNC(TRUNC(G3178,8)*I3178,2)</f>
        <v>0.51</v>
      </c>
    </row>
    <row r="3179" ht="15" customHeight="1" spans="1:11">
      <c r="A3179" s="2"/>
      <c r="B3179" s="2"/>
      <c r="C3179" s="2"/>
      <c r="D3179" s="2"/>
      <c r="E3179" s="2"/>
      <c r="F3179" s="2"/>
      <c r="G3179" s="68" t="s">
        <v>2317</v>
      </c>
      <c r="H3179" s="68"/>
      <c r="I3179" s="68"/>
      <c r="J3179" s="68"/>
      <c r="K3179" s="71">
        <f>SUM(K3178:K3178)</f>
        <v>0.51</v>
      </c>
    </row>
    <row r="3180" ht="15" customHeight="1" spans="1:11">
      <c r="A3180" s="2"/>
      <c r="B3180" s="2"/>
      <c r="C3180" s="2"/>
      <c r="D3180" s="2"/>
      <c r="E3180" s="2"/>
      <c r="F3180" s="2"/>
      <c r="G3180" s="69" t="s">
        <v>2318</v>
      </c>
      <c r="H3180" s="69"/>
      <c r="I3180" s="69"/>
      <c r="J3180" s="69"/>
      <c r="K3180" s="72">
        <f>SUM(K3173,K3176,K3179)</f>
        <v>35.69</v>
      </c>
    </row>
    <row r="3181" ht="9.95" customHeight="1" spans="1:11">
      <c r="A3181" s="2"/>
      <c r="B3181" s="2"/>
      <c r="C3181" s="2"/>
      <c r="D3181" s="2"/>
      <c r="E3181" s="2"/>
      <c r="F3181" s="2"/>
      <c r="G3181" s="61"/>
      <c r="H3181" s="61"/>
      <c r="I3181" s="61"/>
      <c r="J3181" s="61"/>
      <c r="K3181" s="61"/>
    </row>
    <row r="3182" ht="20.1" customHeight="1" spans="1:11">
      <c r="A3182" s="62" t="s">
        <v>5548</v>
      </c>
      <c r="B3182" s="62"/>
      <c r="C3182" s="62"/>
      <c r="D3182" s="62"/>
      <c r="E3182" s="62"/>
      <c r="F3182" s="62"/>
      <c r="G3182" s="62"/>
      <c r="H3182" s="62"/>
      <c r="I3182" s="62"/>
      <c r="J3182" s="62"/>
      <c r="K3182" s="62"/>
    </row>
    <row r="3183" ht="15" customHeight="1" spans="1:11">
      <c r="A3183" s="63" t="s">
        <v>2296</v>
      </c>
      <c r="B3183" s="63"/>
      <c r="C3183" s="63"/>
      <c r="D3183" s="64" t="s">
        <v>4</v>
      </c>
      <c r="E3183" s="64"/>
      <c r="F3183" s="64" t="s">
        <v>2297</v>
      </c>
      <c r="G3183" s="64" t="s">
        <v>2298</v>
      </c>
      <c r="H3183" s="64"/>
      <c r="I3183" s="64" t="s">
        <v>2299</v>
      </c>
      <c r="J3183" s="64"/>
      <c r="K3183" s="64" t="s">
        <v>2300</v>
      </c>
    </row>
    <row r="3184" ht="21" customHeight="1" spans="1:11">
      <c r="A3184" s="65" t="s">
        <v>4705</v>
      </c>
      <c r="B3184" s="66" t="s">
        <v>4706</v>
      </c>
      <c r="C3184" s="66"/>
      <c r="D3184" s="65" t="s">
        <v>14</v>
      </c>
      <c r="E3184" s="65"/>
      <c r="F3184" s="65" t="s">
        <v>2392</v>
      </c>
      <c r="G3184" s="67">
        <v>1</v>
      </c>
      <c r="H3184" s="67"/>
      <c r="I3184" s="70">
        <v>4.56</v>
      </c>
      <c r="J3184" s="70"/>
      <c r="K3184" s="70">
        <f t="shared" ref="K3184:K3189" si="30">TRUNC(TRUNC(G3184,8)*I3184,2)</f>
        <v>4.56</v>
      </c>
    </row>
    <row r="3185" ht="21" customHeight="1" spans="1:11">
      <c r="A3185" s="65" t="s">
        <v>4800</v>
      </c>
      <c r="B3185" s="66" t="s">
        <v>4801</v>
      </c>
      <c r="C3185" s="66"/>
      <c r="D3185" s="65" t="s">
        <v>14</v>
      </c>
      <c r="E3185" s="65"/>
      <c r="F3185" s="65" t="s">
        <v>2392</v>
      </c>
      <c r="G3185" s="67">
        <v>1</v>
      </c>
      <c r="H3185" s="67"/>
      <c r="I3185" s="70">
        <v>0.86</v>
      </c>
      <c r="J3185" s="70"/>
      <c r="K3185" s="70">
        <f t="shared" si="30"/>
        <v>0.86</v>
      </c>
    </row>
    <row r="3186" ht="21" customHeight="1" spans="1:11">
      <c r="A3186" s="65" t="s">
        <v>4709</v>
      </c>
      <c r="B3186" s="66" t="s">
        <v>4710</v>
      </c>
      <c r="C3186" s="66"/>
      <c r="D3186" s="65" t="s">
        <v>14</v>
      </c>
      <c r="E3186" s="65"/>
      <c r="F3186" s="65" t="s">
        <v>2392</v>
      </c>
      <c r="G3186" s="67">
        <v>1</v>
      </c>
      <c r="H3186" s="67"/>
      <c r="I3186" s="70">
        <v>1.34</v>
      </c>
      <c r="J3186" s="70"/>
      <c r="K3186" s="70">
        <f t="shared" si="30"/>
        <v>1.34</v>
      </c>
    </row>
    <row r="3187" ht="29.1" customHeight="1" spans="1:11">
      <c r="A3187" s="65" t="s">
        <v>4802</v>
      </c>
      <c r="B3187" s="66" t="s">
        <v>4803</v>
      </c>
      <c r="C3187" s="66"/>
      <c r="D3187" s="65" t="s">
        <v>14</v>
      </c>
      <c r="E3187" s="65"/>
      <c r="F3187" s="65" t="s">
        <v>2392</v>
      </c>
      <c r="G3187" s="67">
        <v>1</v>
      </c>
      <c r="H3187" s="67"/>
      <c r="I3187" s="70">
        <v>0.01</v>
      </c>
      <c r="J3187" s="70"/>
      <c r="K3187" s="70">
        <f t="shared" si="30"/>
        <v>0.01</v>
      </c>
    </row>
    <row r="3188" ht="21" customHeight="1" spans="1:11">
      <c r="A3188" s="65" t="s">
        <v>4713</v>
      </c>
      <c r="B3188" s="66" t="s">
        <v>4714</v>
      </c>
      <c r="C3188" s="66"/>
      <c r="D3188" s="65" t="s">
        <v>14</v>
      </c>
      <c r="E3188" s="65"/>
      <c r="F3188" s="65" t="s">
        <v>2392</v>
      </c>
      <c r="G3188" s="67">
        <v>1</v>
      </c>
      <c r="H3188" s="67"/>
      <c r="I3188" s="70">
        <v>0.04</v>
      </c>
      <c r="J3188" s="70"/>
      <c r="K3188" s="70">
        <f t="shared" si="30"/>
        <v>0.04</v>
      </c>
    </row>
    <row r="3189" ht="21" customHeight="1" spans="1:11">
      <c r="A3189" s="65" t="s">
        <v>4715</v>
      </c>
      <c r="B3189" s="66" t="s">
        <v>4716</v>
      </c>
      <c r="C3189" s="66"/>
      <c r="D3189" s="65" t="s">
        <v>14</v>
      </c>
      <c r="E3189" s="65"/>
      <c r="F3189" s="65" t="s">
        <v>2392</v>
      </c>
      <c r="G3189" s="67">
        <v>1</v>
      </c>
      <c r="H3189" s="67"/>
      <c r="I3189" s="70">
        <v>0.8</v>
      </c>
      <c r="J3189" s="70"/>
      <c r="K3189" s="70">
        <f t="shared" si="30"/>
        <v>0.8</v>
      </c>
    </row>
    <row r="3190" ht="15" customHeight="1" spans="1:11">
      <c r="A3190" s="2"/>
      <c r="B3190" s="2"/>
      <c r="C3190" s="2"/>
      <c r="D3190" s="2"/>
      <c r="E3190" s="2"/>
      <c r="F3190" s="2"/>
      <c r="G3190" s="68" t="s">
        <v>2309</v>
      </c>
      <c r="H3190" s="68"/>
      <c r="I3190" s="68"/>
      <c r="J3190" s="68"/>
      <c r="K3190" s="71">
        <f>SUM(K3184:K3189)</f>
        <v>7.61</v>
      </c>
    </row>
    <row r="3191" ht="15" customHeight="1" spans="1:11">
      <c r="A3191" s="63" t="s">
        <v>2310</v>
      </c>
      <c r="B3191" s="63"/>
      <c r="C3191" s="63"/>
      <c r="D3191" s="64" t="s">
        <v>4</v>
      </c>
      <c r="E3191" s="64"/>
      <c r="F3191" s="64" t="s">
        <v>2297</v>
      </c>
      <c r="G3191" s="64" t="s">
        <v>2298</v>
      </c>
      <c r="H3191" s="64"/>
      <c r="I3191" s="64" t="s">
        <v>2299</v>
      </c>
      <c r="J3191" s="64"/>
      <c r="K3191" s="64" t="s">
        <v>2300</v>
      </c>
    </row>
    <row r="3192" ht="15" customHeight="1" spans="1:11">
      <c r="A3192" s="65" t="s">
        <v>5189</v>
      </c>
      <c r="B3192" s="66" t="s">
        <v>5190</v>
      </c>
      <c r="C3192" s="66"/>
      <c r="D3192" s="65" t="s">
        <v>14</v>
      </c>
      <c r="E3192" s="65"/>
      <c r="F3192" s="65" t="s">
        <v>2392</v>
      </c>
      <c r="G3192" s="67">
        <v>1</v>
      </c>
      <c r="H3192" s="67"/>
      <c r="I3192" s="70">
        <v>27.62</v>
      </c>
      <c r="J3192" s="70"/>
      <c r="K3192" s="70">
        <f>TRUNC(TRUNC(G3192,8)*I3192,2)</f>
        <v>27.62</v>
      </c>
    </row>
    <row r="3193" ht="15" customHeight="1" spans="1:11">
      <c r="A3193" s="2"/>
      <c r="B3193" s="2"/>
      <c r="C3193" s="2"/>
      <c r="D3193" s="2"/>
      <c r="E3193" s="2"/>
      <c r="F3193" s="2"/>
      <c r="G3193" s="68" t="s">
        <v>2313</v>
      </c>
      <c r="H3193" s="68"/>
      <c r="I3193" s="68"/>
      <c r="J3193" s="68"/>
      <c r="K3193" s="71">
        <f>SUM(K3192:K3192)</f>
        <v>27.62</v>
      </c>
    </row>
    <row r="3194" ht="15" customHeight="1" spans="1:11">
      <c r="A3194" s="63" t="s">
        <v>2314</v>
      </c>
      <c r="B3194" s="63"/>
      <c r="C3194" s="63"/>
      <c r="D3194" s="64" t="s">
        <v>4</v>
      </c>
      <c r="E3194" s="64"/>
      <c r="F3194" s="64" t="s">
        <v>2297</v>
      </c>
      <c r="G3194" s="64" t="s">
        <v>2298</v>
      </c>
      <c r="H3194" s="64"/>
      <c r="I3194" s="64" t="s">
        <v>2299</v>
      </c>
      <c r="J3194" s="64"/>
      <c r="K3194" s="64" t="s">
        <v>2300</v>
      </c>
    </row>
    <row r="3195" ht="29.1" customHeight="1" spans="1:11">
      <c r="A3195" s="65" t="s">
        <v>5549</v>
      </c>
      <c r="B3195" s="66" t="s">
        <v>5550</v>
      </c>
      <c r="C3195" s="66"/>
      <c r="D3195" s="65" t="s">
        <v>14</v>
      </c>
      <c r="E3195" s="65"/>
      <c r="F3195" s="65" t="s">
        <v>2392</v>
      </c>
      <c r="G3195" s="67">
        <v>1</v>
      </c>
      <c r="H3195" s="67"/>
      <c r="I3195" s="70">
        <v>0.26</v>
      </c>
      <c r="J3195" s="70"/>
      <c r="K3195" s="70">
        <f>TRUNC(TRUNC(G3195,8)*I3195,2)</f>
        <v>0.26</v>
      </c>
    </row>
    <row r="3196" ht="15" customHeight="1" spans="1:11">
      <c r="A3196" s="2"/>
      <c r="B3196" s="2"/>
      <c r="C3196" s="2"/>
      <c r="D3196" s="2"/>
      <c r="E3196" s="2"/>
      <c r="F3196" s="2"/>
      <c r="G3196" s="68" t="s">
        <v>2317</v>
      </c>
      <c r="H3196" s="68"/>
      <c r="I3196" s="68"/>
      <c r="J3196" s="68"/>
      <c r="K3196" s="71">
        <f>SUM(K3195:K3195)</f>
        <v>0.26</v>
      </c>
    </row>
    <row r="3197" ht="15" customHeight="1" spans="1:11">
      <c r="A3197" s="2"/>
      <c r="B3197" s="2"/>
      <c r="C3197" s="2"/>
      <c r="D3197" s="2"/>
      <c r="E3197" s="2"/>
      <c r="F3197" s="2"/>
      <c r="G3197" s="69" t="s">
        <v>2318</v>
      </c>
      <c r="H3197" s="69"/>
      <c r="I3197" s="69"/>
      <c r="J3197" s="69"/>
      <c r="K3197" s="72">
        <f>SUM(K3190,K3193,K3196)</f>
        <v>35.49</v>
      </c>
    </row>
    <row r="3198" ht="9.95" customHeight="1" spans="1:11">
      <c r="A3198" s="2"/>
      <c r="B3198" s="2"/>
      <c r="C3198" s="2"/>
      <c r="D3198" s="2"/>
      <c r="E3198" s="2"/>
      <c r="F3198" s="2"/>
      <c r="G3198" s="61"/>
      <c r="H3198" s="61"/>
      <c r="I3198" s="61"/>
      <c r="J3198" s="61"/>
      <c r="K3198" s="61"/>
    </row>
    <row r="3199" ht="20.1" customHeight="1" spans="1:11">
      <c r="A3199" s="62" t="s">
        <v>5551</v>
      </c>
      <c r="B3199" s="62"/>
      <c r="C3199" s="62"/>
      <c r="D3199" s="62"/>
      <c r="E3199" s="62"/>
      <c r="F3199" s="62"/>
      <c r="G3199" s="62"/>
      <c r="H3199" s="62"/>
      <c r="I3199" s="62"/>
      <c r="J3199" s="62"/>
      <c r="K3199" s="62"/>
    </row>
    <row r="3200" ht="15" customHeight="1" spans="1:11">
      <c r="A3200" s="63" t="s">
        <v>2296</v>
      </c>
      <c r="B3200" s="63"/>
      <c r="C3200" s="63"/>
      <c r="D3200" s="64" t="s">
        <v>4</v>
      </c>
      <c r="E3200" s="64"/>
      <c r="F3200" s="64" t="s">
        <v>2297</v>
      </c>
      <c r="G3200" s="64" t="s">
        <v>2298</v>
      </c>
      <c r="H3200" s="64"/>
      <c r="I3200" s="64" t="s">
        <v>2299</v>
      </c>
      <c r="J3200" s="64"/>
      <c r="K3200" s="64" t="s">
        <v>2300</v>
      </c>
    </row>
    <row r="3201" ht="21" customHeight="1" spans="1:11">
      <c r="A3201" s="65" t="s">
        <v>4705</v>
      </c>
      <c r="B3201" s="66" t="s">
        <v>4706</v>
      </c>
      <c r="C3201" s="66"/>
      <c r="D3201" s="65" t="s">
        <v>14</v>
      </c>
      <c r="E3201" s="65"/>
      <c r="F3201" s="65" t="s">
        <v>2392</v>
      </c>
      <c r="G3201" s="67">
        <v>1</v>
      </c>
      <c r="H3201" s="67"/>
      <c r="I3201" s="70">
        <v>4.56</v>
      </c>
      <c r="J3201" s="70"/>
      <c r="K3201" s="70">
        <f t="shared" ref="K3201:K3206" si="31">TRUNC(TRUNC(G3201,8)*I3201,2)</f>
        <v>4.56</v>
      </c>
    </row>
    <row r="3202" ht="21" customHeight="1" spans="1:11">
      <c r="A3202" s="65" t="s">
        <v>4800</v>
      </c>
      <c r="B3202" s="66" t="s">
        <v>4801</v>
      </c>
      <c r="C3202" s="66"/>
      <c r="D3202" s="65" t="s">
        <v>14</v>
      </c>
      <c r="E3202" s="65"/>
      <c r="F3202" s="65" t="s">
        <v>2392</v>
      </c>
      <c r="G3202" s="67">
        <v>1</v>
      </c>
      <c r="H3202" s="67"/>
      <c r="I3202" s="70">
        <v>0.86</v>
      </c>
      <c r="J3202" s="70"/>
      <c r="K3202" s="70">
        <f t="shared" si="31"/>
        <v>0.86</v>
      </c>
    </row>
    <row r="3203" ht="21" customHeight="1" spans="1:11">
      <c r="A3203" s="65" t="s">
        <v>4709</v>
      </c>
      <c r="B3203" s="66" t="s">
        <v>4710</v>
      </c>
      <c r="C3203" s="66"/>
      <c r="D3203" s="65" t="s">
        <v>14</v>
      </c>
      <c r="E3203" s="65"/>
      <c r="F3203" s="65" t="s">
        <v>2392</v>
      </c>
      <c r="G3203" s="67">
        <v>1</v>
      </c>
      <c r="H3203" s="67"/>
      <c r="I3203" s="70">
        <v>1.34</v>
      </c>
      <c r="J3203" s="70"/>
      <c r="K3203" s="70">
        <f t="shared" si="31"/>
        <v>1.34</v>
      </c>
    </row>
    <row r="3204" ht="29.1" customHeight="1" spans="1:11">
      <c r="A3204" s="65" t="s">
        <v>4802</v>
      </c>
      <c r="B3204" s="66" t="s">
        <v>4803</v>
      </c>
      <c r="C3204" s="66"/>
      <c r="D3204" s="65" t="s">
        <v>14</v>
      </c>
      <c r="E3204" s="65"/>
      <c r="F3204" s="65" t="s">
        <v>2392</v>
      </c>
      <c r="G3204" s="67">
        <v>1</v>
      </c>
      <c r="H3204" s="67"/>
      <c r="I3204" s="70">
        <v>0.01</v>
      </c>
      <c r="J3204" s="70"/>
      <c r="K3204" s="70">
        <f t="shared" si="31"/>
        <v>0.01</v>
      </c>
    </row>
    <row r="3205" ht="21" customHeight="1" spans="1:11">
      <c r="A3205" s="65" t="s">
        <v>4713</v>
      </c>
      <c r="B3205" s="66" t="s">
        <v>4714</v>
      </c>
      <c r="C3205" s="66"/>
      <c r="D3205" s="65" t="s">
        <v>14</v>
      </c>
      <c r="E3205" s="65"/>
      <c r="F3205" s="65" t="s">
        <v>2392</v>
      </c>
      <c r="G3205" s="67">
        <v>1</v>
      </c>
      <c r="H3205" s="67"/>
      <c r="I3205" s="70">
        <v>0.04</v>
      </c>
      <c r="J3205" s="70"/>
      <c r="K3205" s="70">
        <f t="shared" si="31"/>
        <v>0.04</v>
      </c>
    </row>
    <row r="3206" ht="21" customHeight="1" spans="1:11">
      <c r="A3206" s="65" t="s">
        <v>4715</v>
      </c>
      <c r="B3206" s="66" t="s">
        <v>4716</v>
      </c>
      <c r="C3206" s="66"/>
      <c r="D3206" s="65" t="s">
        <v>14</v>
      </c>
      <c r="E3206" s="65"/>
      <c r="F3206" s="65" t="s">
        <v>2392</v>
      </c>
      <c r="G3206" s="67">
        <v>1</v>
      </c>
      <c r="H3206" s="67"/>
      <c r="I3206" s="70">
        <v>0.8</v>
      </c>
      <c r="J3206" s="70"/>
      <c r="K3206" s="70">
        <f t="shared" si="31"/>
        <v>0.8</v>
      </c>
    </row>
    <row r="3207" ht="15" customHeight="1" spans="1:11">
      <c r="A3207" s="2"/>
      <c r="B3207" s="2"/>
      <c r="C3207" s="2"/>
      <c r="D3207" s="2"/>
      <c r="E3207" s="2"/>
      <c r="F3207" s="2"/>
      <c r="G3207" s="68" t="s">
        <v>2309</v>
      </c>
      <c r="H3207" s="68"/>
      <c r="I3207" s="68"/>
      <c r="J3207" s="68"/>
      <c r="K3207" s="71">
        <f>SUM(K3201:K3206)</f>
        <v>7.61</v>
      </c>
    </row>
    <row r="3208" ht="15" customHeight="1" spans="1:11">
      <c r="A3208" s="63" t="s">
        <v>2310</v>
      </c>
      <c r="B3208" s="63"/>
      <c r="C3208" s="63"/>
      <c r="D3208" s="64" t="s">
        <v>4</v>
      </c>
      <c r="E3208" s="64"/>
      <c r="F3208" s="64" t="s">
        <v>2297</v>
      </c>
      <c r="G3208" s="64" t="s">
        <v>2298</v>
      </c>
      <c r="H3208" s="64"/>
      <c r="I3208" s="64" t="s">
        <v>2299</v>
      </c>
      <c r="J3208" s="64"/>
      <c r="K3208" s="64" t="s">
        <v>2300</v>
      </c>
    </row>
    <row r="3209" ht="21" customHeight="1" spans="1:11">
      <c r="A3209" s="65" t="s">
        <v>5192</v>
      </c>
      <c r="B3209" s="66" t="s">
        <v>5193</v>
      </c>
      <c r="C3209" s="66"/>
      <c r="D3209" s="65" t="s">
        <v>14</v>
      </c>
      <c r="E3209" s="65"/>
      <c r="F3209" s="65" t="s">
        <v>2392</v>
      </c>
      <c r="G3209" s="67">
        <v>1</v>
      </c>
      <c r="H3209" s="67"/>
      <c r="I3209" s="70">
        <v>30.82</v>
      </c>
      <c r="J3209" s="70"/>
      <c r="K3209" s="70">
        <f>TRUNC(TRUNC(G3209,8)*I3209,2)</f>
        <v>30.82</v>
      </c>
    </row>
    <row r="3210" ht="15" customHeight="1" spans="1:11">
      <c r="A3210" s="2"/>
      <c r="B3210" s="2"/>
      <c r="C3210" s="2"/>
      <c r="D3210" s="2"/>
      <c r="E3210" s="2"/>
      <c r="F3210" s="2"/>
      <c r="G3210" s="68" t="s">
        <v>2313</v>
      </c>
      <c r="H3210" s="68"/>
      <c r="I3210" s="68"/>
      <c r="J3210" s="68"/>
      <c r="K3210" s="71">
        <f>SUM(K3209:K3209)</f>
        <v>30.82</v>
      </c>
    </row>
    <row r="3211" ht="15" customHeight="1" spans="1:11">
      <c r="A3211" s="63" t="s">
        <v>2314</v>
      </c>
      <c r="B3211" s="63"/>
      <c r="C3211" s="63"/>
      <c r="D3211" s="64" t="s">
        <v>4</v>
      </c>
      <c r="E3211" s="64"/>
      <c r="F3211" s="64" t="s">
        <v>2297</v>
      </c>
      <c r="G3211" s="64" t="s">
        <v>2298</v>
      </c>
      <c r="H3211" s="64"/>
      <c r="I3211" s="64" t="s">
        <v>2299</v>
      </c>
      <c r="J3211" s="64"/>
      <c r="K3211" s="64" t="s">
        <v>2300</v>
      </c>
    </row>
    <row r="3212" ht="29.1" customHeight="1" spans="1:11">
      <c r="A3212" s="65" t="s">
        <v>5552</v>
      </c>
      <c r="B3212" s="66" t="s">
        <v>5553</v>
      </c>
      <c r="C3212" s="66"/>
      <c r="D3212" s="65" t="s">
        <v>14</v>
      </c>
      <c r="E3212" s="65"/>
      <c r="F3212" s="65" t="s">
        <v>2392</v>
      </c>
      <c r="G3212" s="67">
        <v>1</v>
      </c>
      <c r="H3212" s="67"/>
      <c r="I3212" s="70">
        <v>0.4</v>
      </c>
      <c r="J3212" s="70"/>
      <c r="K3212" s="70">
        <f>TRUNC(TRUNC(G3212,8)*I3212,2)</f>
        <v>0.4</v>
      </c>
    </row>
    <row r="3213" ht="15" customHeight="1" spans="1:11">
      <c r="A3213" s="2"/>
      <c r="B3213" s="2"/>
      <c r="C3213" s="2"/>
      <c r="D3213" s="2"/>
      <c r="E3213" s="2"/>
      <c r="F3213" s="2"/>
      <c r="G3213" s="68" t="s">
        <v>2317</v>
      </c>
      <c r="H3213" s="68"/>
      <c r="I3213" s="68"/>
      <c r="J3213" s="68"/>
      <c r="K3213" s="71">
        <f>SUM(K3212:K3212)</f>
        <v>0.4</v>
      </c>
    </row>
    <row r="3214" ht="15" customHeight="1" spans="1:11">
      <c r="A3214" s="2"/>
      <c r="B3214" s="2"/>
      <c r="C3214" s="2"/>
      <c r="D3214" s="2"/>
      <c r="E3214" s="2"/>
      <c r="F3214" s="2"/>
      <c r="G3214" s="69" t="s">
        <v>2318</v>
      </c>
      <c r="H3214" s="69"/>
      <c r="I3214" s="69"/>
      <c r="J3214" s="69"/>
      <c r="K3214" s="72">
        <f>SUM(K3207,K3210,K3213)</f>
        <v>38.83</v>
      </c>
    </row>
    <row r="3215" ht="9.95" customHeight="1" spans="1:11">
      <c r="A3215" s="2"/>
      <c r="B3215" s="2"/>
      <c r="C3215" s="2"/>
      <c r="D3215" s="2"/>
      <c r="E3215" s="2"/>
      <c r="F3215" s="2"/>
      <c r="G3215" s="61"/>
      <c r="H3215" s="61"/>
      <c r="I3215" s="61"/>
      <c r="J3215" s="61"/>
      <c r="K3215" s="61"/>
    </row>
    <row r="3216" ht="20.1" customHeight="1" spans="1:11">
      <c r="A3216" s="62" t="s">
        <v>5554</v>
      </c>
      <c r="B3216" s="62"/>
      <c r="C3216" s="62"/>
      <c r="D3216" s="62"/>
      <c r="E3216" s="62"/>
      <c r="F3216" s="62"/>
      <c r="G3216" s="62"/>
      <c r="H3216" s="62"/>
      <c r="I3216" s="62"/>
      <c r="J3216" s="62"/>
      <c r="K3216" s="62"/>
    </row>
    <row r="3217" ht="15" customHeight="1" spans="1:11">
      <c r="A3217" s="63" t="s">
        <v>2296</v>
      </c>
      <c r="B3217" s="63"/>
      <c r="C3217" s="63"/>
      <c r="D3217" s="64" t="s">
        <v>4</v>
      </c>
      <c r="E3217" s="64"/>
      <c r="F3217" s="64" t="s">
        <v>2297</v>
      </c>
      <c r="G3217" s="64" t="s">
        <v>2298</v>
      </c>
      <c r="H3217" s="64"/>
      <c r="I3217" s="64" t="s">
        <v>2299</v>
      </c>
      <c r="J3217" s="64"/>
      <c r="K3217" s="64" t="s">
        <v>2300</v>
      </c>
    </row>
    <row r="3218" ht="21" customHeight="1" spans="1:11">
      <c r="A3218" s="65" t="s">
        <v>4705</v>
      </c>
      <c r="B3218" s="66" t="s">
        <v>4706</v>
      </c>
      <c r="C3218" s="66"/>
      <c r="D3218" s="65" t="s">
        <v>14</v>
      </c>
      <c r="E3218" s="65"/>
      <c r="F3218" s="65" t="s">
        <v>2392</v>
      </c>
      <c r="G3218" s="67">
        <v>1</v>
      </c>
      <c r="H3218" s="67"/>
      <c r="I3218" s="70">
        <v>4.56</v>
      </c>
      <c r="J3218" s="70"/>
      <c r="K3218" s="70">
        <f t="shared" ref="K3218:K3223" si="32">TRUNC(TRUNC(G3218,8)*I3218,2)</f>
        <v>4.56</v>
      </c>
    </row>
    <row r="3219" ht="21" customHeight="1" spans="1:11">
      <c r="A3219" s="65" t="s">
        <v>4800</v>
      </c>
      <c r="B3219" s="66" t="s">
        <v>4801</v>
      </c>
      <c r="C3219" s="66"/>
      <c r="D3219" s="65" t="s">
        <v>14</v>
      </c>
      <c r="E3219" s="65"/>
      <c r="F3219" s="65" t="s">
        <v>2392</v>
      </c>
      <c r="G3219" s="67">
        <v>1</v>
      </c>
      <c r="H3219" s="67"/>
      <c r="I3219" s="70">
        <v>0.86</v>
      </c>
      <c r="J3219" s="70"/>
      <c r="K3219" s="70">
        <f t="shared" si="32"/>
        <v>0.86</v>
      </c>
    </row>
    <row r="3220" ht="21" customHeight="1" spans="1:11">
      <c r="A3220" s="65" t="s">
        <v>4709</v>
      </c>
      <c r="B3220" s="66" t="s">
        <v>4710</v>
      </c>
      <c r="C3220" s="66"/>
      <c r="D3220" s="65" t="s">
        <v>14</v>
      </c>
      <c r="E3220" s="65"/>
      <c r="F3220" s="65" t="s">
        <v>2392</v>
      </c>
      <c r="G3220" s="67">
        <v>1</v>
      </c>
      <c r="H3220" s="67"/>
      <c r="I3220" s="70">
        <v>1.34</v>
      </c>
      <c r="J3220" s="70"/>
      <c r="K3220" s="70">
        <f t="shared" si="32"/>
        <v>1.34</v>
      </c>
    </row>
    <row r="3221" ht="29.1" customHeight="1" spans="1:11">
      <c r="A3221" s="65" t="s">
        <v>4802</v>
      </c>
      <c r="B3221" s="66" t="s">
        <v>4803</v>
      </c>
      <c r="C3221" s="66"/>
      <c r="D3221" s="65" t="s">
        <v>14</v>
      </c>
      <c r="E3221" s="65"/>
      <c r="F3221" s="65" t="s">
        <v>2392</v>
      </c>
      <c r="G3221" s="67">
        <v>1</v>
      </c>
      <c r="H3221" s="67"/>
      <c r="I3221" s="70">
        <v>0.01</v>
      </c>
      <c r="J3221" s="70"/>
      <c r="K3221" s="70">
        <f t="shared" si="32"/>
        <v>0.01</v>
      </c>
    </row>
    <row r="3222" ht="21" customHeight="1" spans="1:11">
      <c r="A3222" s="65" t="s">
        <v>4713</v>
      </c>
      <c r="B3222" s="66" t="s">
        <v>4714</v>
      </c>
      <c r="C3222" s="66"/>
      <c r="D3222" s="65" t="s">
        <v>14</v>
      </c>
      <c r="E3222" s="65"/>
      <c r="F3222" s="65" t="s">
        <v>2392</v>
      </c>
      <c r="G3222" s="67">
        <v>1</v>
      </c>
      <c r="H3222" s="67"/>
      <c r="I3222" s="70">
        <v>0.04</v>
      </c>
      <c r="J3222" s="70"/>
      <c r="K3222" s="70">
        <f t="shared" si="32"/>
        <v>0.04</v>
      </c>
    </row>
    <row r="3223" ht="21" customHeight="1" spans="1:11">
      <c r="A3223" s="65" t="s">
        <v>4715</v>
      </c>
      <c r="B3223" s="66" t="s">
        <v>4716</v>
      </c>
      <c r="C3223" s="66"/>
      <c r="D3223" s="65" t="s">
        <v>14</v>
      </c>
      <c r="E3223" s="65"/>
      <c r="F3223" s="65" t="s">
        <v>2392</v>
      </c>
      <c r="G3223" s="67">
        <v>1</v>
      </c>
      <c r="H3223" s="67"/>
      <c r="I3223" s="70">
        <v>0.8</v>
      </c>
      <c r="J3223" s="70"/>
      <c r="K3223" s="70">
        <f t="shared" si="32"/>
        <v>0.8</v>
      </c>
    </row>
    <row r="3224" ht="15" customHeight="1" spans="1:11">
      <c r="A3224" s="2"/>
      <c r="B3224" s="2"/>
      <c r="C3224" s="2"/>
      <c r="D3224" s="2"/>
      <c r="E3224" s="2"/>
      <c r="F3224" s="2"/>
      <c r="G3224" s="68" t="s">
        <v>2309</v>
      </c>
      <c r="H3224" s="68"/>
      <c r="I3224" s="68"/>
      <c r="J3224" s="68"/>
      <c r="K3224" s="71">
        <f>SUM(K3218:K3223)</f>
        <v>7.61</v>
      </c>
    </row>
    <row r="3225" ht="15" customHeight="1" spans="1:11">
      <c r="A3225" s="63" t="s">
        <v>2310</v>
      </c>
      <c r="B3225" s="63"/>
      <c r="C3225" s="63"/>
      <c r="D3225" s="64" t="s">
        <v>4</v>
      </c>
      <c r="E3225" s="64"/>
      <c r="F3225" s="64" t="s">
        <v>2297</v>
      </c>
      <c r="G3225" s="64" t="s">
        <v>2298</v>
      </c>
      <c r="H3225" s="64"/>
      <c r="I3225" s="64" t="s">
        <v>2299</v>
      </c>
      <c r="J3225" s="64"/>
      <c r="K3225" s="64" t="s">
        <v>2300</v>
      </c>
    </row>
    <row r="3226" ht="15" customHeight="1" spans="1:11">
      <c r="A3226" s="65" t="s">
        <v>5195</v>
      </c>
      <c r="B3226" s="66" t="s">
        <v>5196</v>
      </c>
      <c r="C3226" s="66"/>
      <c r="D3226" s="65" t="s">
        <v>14</v>
      </c>
      <c r="E3226" s="65"/>
      <c r="F3226" s="65" t="s">
        <v>2392</v>
      </c>
      <c r="G3226" s="67">
        <v>1</v>
      </c>
      <c r="H3226" s="67"/>
      <c r="I3226" s="70">
        <v>31.62</v>
      </c>
      <c r="J3226" s="70"/>
      <c r="K3226" s="70">
        <f>TRUNC(TRUNC(G3226,8)*I3226,2)</f>
        <v>31.62</v>
      </c>
    </row>
    <row r="3227" ht="15" customHeight="1" spans="1:11">
      <c r="A3227" s="2"/>
      <c r="B3227" s="2"/>
      <c r="C3227" s="2"/>
      <c r="D3227" s="2"/>
      <c r="E3227" s="2"/>
      <c r="F3227" s="2"/>
      <c r="G3227" s="68" t="s">
        <v>2313</v>
      </c>
      <c r="H3227" s="68"/>
      <c r="I3227" s="68"/>
      <c r="J3227" s="68"/>
      <c r="K3227" s="71">
        <f>SUM(K3226:K3226)</f>
        <v>31.62</v>
      </c>
    </row>
    <row r="3228" ht="15" customHeight="1" spans="1:11">
      <c r="A3228" s="63" t="s">
        <v>2314</v>
      </c>
      <c r="B3228" s="63"/>
      <c r="C3228" s="63"/>
      <c r="D3228" s="64" t="s">
        <v>4</v>
      </c>
      <c r="E3228" s="64"/>
      <c r="F3228" s="64" t="s">
        <v>2297</v>
      </c>
      <c r="G3228" s="64" t="s">
        <v>2298</v>
      </c>
      <c r="H3228" s="64"/>
      <c r="I3228" s="64" t="s">
        <v>2299</v>
      </c>
      <c r="J3228" s="64"/>
      <c r="K3228" s="64" t="s">
        <v>2300</v>
      </c>
    </row>
    <row r="3229" ht="21" customHeight="1" spans="1:11">
      <c r="A3229" s="65" t="s">
        <v>5555</v>
      </c>
      <c r="B3229" s="66" t="s">
        <v>5556</v>
      </c>
      <c r="C3229" s="66"/>
      <c r="D3229" s="65" t="s">
        <v>14</v>
      </c>
      <c r="E3229" s="65"/>
      <c r="F3229" s="65" t="s">
        <v>2392</v>
      </c>
      <c r="G3229" s="67">
        <v>1</v>
      </c>
      <c r="H3229" s="67"/>
      <c r="I3229" s="70">
        <v>0.3</v>
      </c>
      <c r="J3229" s="70"/>
      <c r="K3229" s="70">
        <f>TRUNC(TRUNC(G3229,8)*I3229,2)</f>
        <v>0.3</v>
      </c>
    </row>
    <row r="3230" ht="15" customHeight="1" spans="1:11">
      <c r="A3230" s="2"/>
      <c r="B3230" s="2"/>
      <c r="C3230" s="2"/>
      <c r="D3230" s="2"/>
      <c r="E3230" s="2"/>
      <c r="F3230" s="2"/>
      <c r="G3230" s="68" t="s">
        <v>2317</v>
      </c>
      <c r="H3230" s="68"/>
      <c r="I3230" s="68"/>
      <c r="J3230" s="68"/>
      <c r="K3230" s="71">
        <f>SUM(K3229:K3229)</f>
        <v>0.3</v>
      </c>
    </row>
    <row r="3231" ht="15" customHeight="1" spans="1:11">
      <c r="A3231" s="2"/>
      <c r="B3231" s="2"/>
      <c r="C3231" s="2"/>
      <c r="D3231" s="2"/>
      <c r="E3231" s="2"/>
      <c r="F3231" s="2"/>
      <c r="G3231" s="69" t="s">
        <v>2318</v>
      </c>
      <c r="H3231" s="69"/>
      <c r="I3231" s="69"/>
      <c r="J3231" s="69"/>
      <c r="K3231" s="72">
        <f>SUM(K3224,K3227,K3230)</f>
        <v>39.53</v>
      </c>
    </row>
    <row r="3232" ht="9.95" customHeight="1" spans="1:11">
      <c r="A3232" s="2"/>
      <c r="B3232" s="2"/>
      <c r="C3232" s="2"/>
      <c r="D3232" s="2"/>
      <c r="E3232" s="2"/>
      <c r="F3232" s="2"/>
      <c r="G3232" s="61"/>
      <c r="H3232" s="61"/>
      <c r="I3232" s="61"/>
      <c r="J3232" s="61"/>
      <c r="K3232" s="61"/>
    </row>
    <row r="3233" ht="20.1" customHeight="1" spans="1:11">
      <c r="A3233" s="62" t="s">
        <v>5557</v>
      </c>
      <c r="B3233" s="62"/>
      <c r="C3233" s="62"/>
      <c r="D3233" s="62"/>
      <c r="E3233" s="62"/>
      <c r="F3233" s="62"/>
      <c r="G3233" s="62"/>
      <c r="H3233" s="62"/>
      <c r="I3233" s="62"/>
      <c r="J3233" s="62"/>
      <c r="K3233" s="62"/>
    </row>
    <row r="3234" ht="15" customHeight="1" spans="1:11">
      <c r="A3234" s="63" t="s">
        <v>2381</v>
      </c>
      <c r="B3234" s="63"/>
      <c r="C3234" s="63"/>
      <c r="D3234" s="64" t="s">
        <v>4</v>
      </c>
      <c r="E3234" s="64"/>
      <c r="F3234" s="64" t="s">
        <v>2297</v>
      </c>
      <c r="G3234" s="64" t="s">
        <v>2298</v>
      </c>
      <c r="H3234" s="64"/>
      <c r="I3234" s="64" t="s">
        <v>2299</v>
      </c>
      <c r="J3234" s="64"/>
      <c r="K3234" s="64" t="s">
        <v>2300</v>
      </c>
    </row>
    <row r="3235" ht="29.1" customHeight="1" spans="1:11">
      <c r="A3235" s="65" t="s">
        <v>2600</v>
      </c>
      <c r="B3235" s="66" t="s">
        <v>2601</v>
      </c>
      <c r="C3235" s="66"/>
      <c r="D3235" s="65" t="s">
        <v>14</v>
      </c>
      <c r="E3235" s="65"/>
      <c r="F3235" s="65" t="s">
        <v>2384</v>
      </c>
      <c r="G3235" s="67">
        <v>0.0751</v>
      </c>
      <c r="H3235" s="67"/>
      <c r="I3235" s="70">
        <v>38.95</v>
      </c>
      <c r="J3235" s="70"/>
      <c r="K3235" s="70">
        <f>TRUNC(TRUNC(G3235,8)*I3235,2)</f>
        <v>2.92</v>
      </c>
    </row>
    <row r="3236" ht="29.1" customHeight="1" spans="1:11">
      <c r="A3236" s="65" t="s">
        <v>2602</v>
      </c>
      <c r="B3236" s="66" t="s">
        <v>2603</v>
      </c>
      <c r="C3236" s="66"/>
      <c r="D3236" s="65" t="s">
        <v>14</v>
      </c>
      <c r="E3236" s="65"/>
      <c r="F3236" s="65" t="s">
        <v>2387</v>
      </c>
      <c r="G3236" s="67">
        <v>0.0187</v>
      </c>
      <c r="H3236" s="67"/>
      <c r="I3236" s="70">
        <v>40.48</v>
      </c>
      <c r="J3236" s="70"/>
      <c r="K3236" s="70">
        <f>TRUNC(TRUNC(G3236,8)*I3236,2)</f>
        <v>0.75</v>
      </c>
    </row>
    <row r="3237" ht="18" customHeight="1" spans="1:11">
      <c r="A3237" s="2"/>
      <c r="B3237" s="2"/>
      <c r="C3237" s="2"/>
      <c r="D3237" s="2"/>
      <c r="E3237" s="2"/>
      <c r="F3237" s="2"/>
      <c r="G3237" s="68" t="s">
        <v>2388</v>
      </c>
      <c r="H3237" s="68"/>
      <c r="I3237" s="68"/>
      <c r="J3237" s="68"/>
      <c r="K3237" s="71">
        <f>SUM(K3235:K3236)</f>
        <v>3.67</v>
      </c>
    </row>
    <row r="3238" ht="15" customHeight="1" spans="1:11">
      <c r="A3238" s="63" t="s">
        <v>2413</v>
      </c>
      <c r="B3238" s="63"/>
      <c r="C3238" s="63"/>
      <c r="D3238" s="64" t="s">
        <v>4</v>
      </c>
      <c r="E3238" s="64"/>
      <c r="F3238" s="64" t="s">
        <v>2297</v>
      </c>
      <c r="G3238" s="64" t="s">
        <v>2298</v>
      </c>
      <c r="H3238" s="64"/>
      <c r="I3238" s="64" t="s">
        <v>2299</v>
      </c>
      <c r="J3238" s="64"/>
      <c r="K3238" s="64" t="s">
        <v>2300</v>
      </c>
    </row>
    <row r="3239" ht="29.1" customHeight="1" spans="1:11">
      <c r="A3239" s="65" t="s">
        <v>5558</v>
      </c>
      <c r="B3239" s="66" t="s">
        <v>5559</v>
      </c>
      <c r="C3239" s="66"/>
      <c r="D3239" s="65" t="s">
        <v>14</v>
      </c>
      <c r="E3239" s="65"/>
      <c r="F3239" s="65" t="s">
        <v>41</v>
      </c>
      <c r="G3239" s="67">
        <v>2.100076</v>
      </c>
      <c r="H3239" s="67"/>
      <c r="I3239" s="70">
        <v>24.15</v>
      </c>
      <c r="J3239" s="70"/>
      <c r="K3239" s="70">
        <f>TRUNC(TRUNC(G3239,8)*I3239,2)</f>
        <v>50.71</v>
      </c>
    </row>
    <row r="3240" ht="21" customHeight="1" spans="1:11">
      <c r="A3240" s="65" t="s">
        <v>2604</v>
      </c>
      <c r="B3240" s="66" t="s">
        <v>2605</v>
      </c>
      <c r="C3240" s="66"/>
      <c r="D3240" s="65" t="s">
        <v>14</v>
      </c>
      <c r="E3240" s="65"/>
      <c r="F3240" s="65" t="s">
        <v>146</v>
      </c>
      <c r="G3240" s="67">
        <v>1.2308</v>
      </c>
      <c r="H3240" s="67"/>
      <c r="I3240" s="70">
        <v>9.5</v>
      </c>
      <c r="J3240" s="70"/>
      <c r="K3240" s="70">
        <f>TRUNC(TRUNC(G3240,8)*I3240,2)</f>
        <v>11.69</v>
      </c>
    </row>
    <row r="3241" ht="15" customHeight="1" spans="1:11">
      <c r="A3241" s="65" t="s">
        <v>2606</v>
      </c>
      <c r="B3241" s="66" t="s">
        <v>2607</v>
      </c>
      <c r="C3241" s="66"/>
      <c r="D3241" s="65" t="s">
        <v>14</v>
      </c>
      <c r="E3241" s="65"/>
      <c r="F3241" s="65" t="s">
        <v>193</v>
      </c>
      <c r="G3241" s="67">
        <v>0.114</v>
      </c>
      <c r="H3241" s="67"/>
      <c r="I3241" s="70">
        <v>17.46</v>
      </c>
      <c r="J3241" s="70"/>
      <c r="K3241" s="70">
        <f>TRUNC(TRUNC(G3241,8)*I3241,2)</f>
        <v>1.99</v>
      </c>
    </row>
    <row r="3242" ht="21" customHeight="1" spans="1:11">
      <c r="A3242" s="65" t="s">
        <v>2608</v>
      </c>
      <c r="B3242" s="66" t="s">
        <v>2609</v>
      </c>
      <c r="C3242" s="66"/>
      <c r="D3242" s="65" t="s">
        <v>14</v>
      </c>
      <c r="E3242" s="65"/>
      <c r="F3242" s="65" t="s">
        <v>146</v>
      </c>
      <c r="G3242" s="67">
        <v>1.6923</v>
      </c>
      <c r="H3242" s="67"/>
      <c r="I3242" s="70">
        <v>6.78</v>
      </c>
      <c r="J3242" s="70"/>
      <c r="K3242" s="70">
        <f>TRUNC(TRUNC(G3242,8)*I3242,2)</f>
        <v>11.47</v>
      </c>
    </row>
    <row r="3243" ht="15" customHeight="1" spans="1:11">
      <c r="A3243" s="2"/>
      <c r="B3243" s="2"/>
      <c r="C3243" s="2"/>
      <c r="D3243" s="2"/>
      <c r="E3243" s="2"/>
      <c r="F3243" s="2"/>
      <c r="G3243" s="68" t="s">
        <v>2424</v>
      </c>
      <c r="H3243" s="68"/>
      <c r="I3243" s="68"/>
      <c r="J3243" s="68"/>
      <c r="K3243" s="71">
        <f>SUM(K3239:K3242)</f>
        <v>75.86</v>
      </c>
    </row>
    <row r="3244" ht="15" customHeight="1" spans="1:11">
      <c r="A3244" s="63" t="s">
        <v>2389</v>
      </c>
      <c r="B3244" s="63"/>
      <c r="C3244" s="63"/>
      <c r="D3244" s="64" t="s">
        <v>4</v>
      </c>
      <c r="E3244" s="64"/>
      <c r="F3244" s="64" t="s">
        <v>2297</v>
      </c>
      <c r="G3244" s="64" t="s">
        <v>2298</v>
      </c>
      <c r="H3244" s="64"/>
      <c r="I3244" s="64" t="s">
        <v>2299</v>
      </c>
      <c r="J3244" s="64"/>
      <c r="K3244" s="64" t="s">
        <v>2300</v>
      </c>
    </row>
    <row r="3245" ht="21" customHeight="1" spans="1:11">
      <c r="A3245" s="65" t="s">
        <v>2612</v>
      </c>
      <c r="B3245" s="66" t="s">
        <v>2613</v>
      </c>
      <c r="C3245" s="66"/>
      <c r="D3245" s="65" t="s">
        <v>14</v>
      </c>
      <c r="E3245" s="65"/>
      <c r="F3245" s="65" t="s">
        <v>2392</v>
      </c>
      <c r="G3245" s="67">
        <v>0.62</v>
      </c>
      <c r="H3245" s="67"/>
      <c r="I3245" s="70">
        <v>23.87</v>
      </c>
      <c r="J3245" s="70"/>
      <c r="K3245" s="70">
        <f>TRUNC(TRUNC(G3245,8)*I3245,2)</f>
        <v>14.79</v>
      </c>
    </row>
    <row r="3246" ht="21" customHeight="1" spans="1:11">
      <c r="A3246" s="65" t="s">
        <v>2523</v>
      </c>
      <c r="B3246" s="66" t="s">
        <v>2524</v>
      </c>
      <c r="C3246" s="66"/>
      <c r="D3246" s="65" t="s">
        <v>14</v>
      </c>
      <c r="E3246" s="65"/>
      <c r="F3246" s="65" t="s">
        <v>2392</v>
      </c>
      <c r="G3246" s="67">
        <v>0.92</v>
      </c>
      <c r="H3246" s="67"/>
      <c r="I3246" s="70">
        <v>31.88</v>
      </c>
      <c r="J3246" s="70"/>
      <c r="K3246" s="70">
        <f>TRUNC(TRUNC(G3246,8)*I3246,2)</f>
        <v>29.32</v>
      </c>
    </row>
    <row r="3247" ht="18" customHeight="1" spans="1:11">
      <c r="A3247" s="2"/>
      <c r="B3247" s="2"/>
      <c r="C3247" s="2"/>
      <c r="D3247" s="2"/>
      <c r="E3247" s="2"/>
      <c r="F3247" s="2"/>
      <c r="G3247" s="68" t="s">
        <v>2393</v>
      </c>
      <c r="H3247" s="68"/>
      <c r="I3247" s="68"/>
      <c r="J3247" s="68"/>
      <c r="K3247" s="71">
        <f>SUM(K3245:K3246)</f>
        <v>44.11</v>
      </c>
    </row>
    <row r="3248" ht="15" customHeight="1" spans="1:11">
      <c r="A3248" s="63" t="s">
        <v>2314</v>
      </c>
      <c r="B3248" s="63"/>
      <c r="C3248" s="63"/>
      <c r="D3248" s="64" t="s">
        <v>4</v>
      </c>
      <c r="E3248" s="64"/>
      <c r="F3248" s="64" t="s">
        <v>2297</v>
      </c>
      <c r="G3248" s="64" t="s">
        <v>2298</v>
      </c>
      <c r="H3248" s="64"/>
      <c r="I3248" s="64" t="s">
        <v>2299</v>
      </c>
      <c r="J3248" s="64"/>
      <c r="K3248" s="64" t="s">
        <v>2300</v>
      </c>
    </row>
    <row r="3249" ht="29.1" customHeight="1" spans="1:11">
      <c r="A3249" s="65" t="s">
        <v>2614</v>
      </c>
      <c r="B3249" s="66" t="s">
        <v>2615</v>
      </c>
      <c r="C3249" s="66"/>
      <c r="D3249" s="65" t="s">
        <v>14</v>
      </c>
      <c r="E3249" s="65"/>
      <c r="F3249" s="65" t="s">
        <v>51</v>
      </c>
      <c r="G3249" s="67">
        <v>0.0029</v>
      </c>
      <c r="H3249" s="67"/>
      <c r="I3249" s="70">
        <v>487.96</v>
      </c>
      <c r="J3249" s="70"/>
      <c r="K3249" s="70">
        <f>TRUNC(TRUNC(G3249,8)*I3249,2)</f>
        <v>1.41</v>
      </c>
    </row>
    <row r="3250" ht="15" customHeight="1" spans="1:11">
      <c r="A3250" s="2"/>
      <c r="B3250" s="2"/>
      <c r="C3250" s="2"/>
      <c r="D3250" s="2"/>
      <c r="E3250" s="2"/>
      <c r="F3250" s="2"/>
      <c r="G3250" s="68" t="s">
        <v>2317</v>
      </c>
      <c r="H3250" s="68"/>
      <c r="I3250" s="68"/>
      <c r="J3250" s="68"/>
      <c r="K3250" s="71">
        <f>SUM(K3249:K3249)</f>
        <v>1.41</v>
      </c>
    </row>
    <row r="3251" ht="15" customHeight="1" spans="1:11">
      <c r="A3251" s="2"/>
      <c r="B3251" s="2"/>
      <c r="C3251" s="2"/>
      <c r="D3251" s="2"/>
      <c r="E3251" s="2"/>
      <c r="F3251" s="2"/>
      <c r="G3251" s="69" t="s">
        <v>2318</v>
      </c>
      <c r="H3251" s="69"/>
      <c r="I3251" s="69"/>
      <c r="J3251" s="69"/>
      <c r="K3251" s="72">
        <f>SUM(K3237,K3243,K3247,K3250)</f>
        <v>125.05</v>
      </c>
    </row>
    <row r="3252" ht="9.95" customHeight="1" spans="1:11">
      <c r="A3252" s="2"/>
      <c r="B3252" s="2"/>
      <c r="C3252" s="2"/>
      <c r="D3252" s="2"/>
      <c r="E3252" s="2"/>
      <c r="F3252" s="2"/>
      <c r="G3252" s="61"/>
      <c r="H3252" s="61"/>
      <c r="I3252" s="61"/>
      <c r="J3252" s="61"/>
      <c r="K3252" s="61"/>
    </row>
    <row r="3253" ht="20.1" customHeight="1" spans="1:11">
      <c r="A3253" s="62" t="s">
        <v>5560</v>
      </c>
      <c r="B3253" s="62"/>
      <c r="C3253" s="62"/>
      <c r="D3253" s="62"/>
      <c r="E3253" s="62"/>
      <c r="F3253" s="62"/>
      <c r="G3253" s="62"/>
      <c r="H3253" s="62"/>
      <c r="I3253" s="62"/>
      <c r="J3253" s="62"/>
      <c r="K3253" s="62"/>
    </row>
    <row r="3254" ht="15" customHeight="1" spans="1:11">
      <c r="A3254" s="63" t="s">
        <v>2381</v>
      </c>
      <c r="B3254" s="63"/>
      <c r="C3254" s="63"/>
      <c r="D3254" s="64" t="s">
        <v>4</v>
      </c>
      <c r="E3254" s="64"/>
      <c r="F3254" s="64" t="s">
        <v>2297</v>
      </c>
      <c r="G3254" s="64" t="s">
        <v>2298</v>
      </c>
      <c r="H3254" s="64"/>
      <c r="I3254" s="64" t="s">
        <v>2299</v>
      </c>
      <c r="J3254" s="64"/>
      <c r="K3254" s="64" t="s">
        <v>2300</v>
      </c>
    </row>
    <row r="3255" ht="29.1" customHeight="1" spans="1:11">
      <c r="A3255" s="65" t="s">
        <v>2600</v>
      </c>
      <c r="B3255" s="66" t="s">
        <v>2601</v>
      </c>
      <c r="C3255" s="66"/>
      <c r="D3255" s="65" t="s">
        <v>14</v>
      </c>
      <c r="E3255" s="65"/>
      <c r="F3255" s="65" t="s">
        <v>2384</v>
      </c>
      <c r="G3255" s="67">
        <v>0.1016</v>
      </c>
      <c r="H3255" s="67"/>
      <c r="I3255" s="70">
        <v>38.95</v>
      </c>
      <c r="J3255" s="70"/>
      <c r="K3255" s="70">
        <f>TRUNC(TRUNC(G3255,8)*I3255,2)</f>
        <v>3.95</v>
      </c>
    </row>
    <row r="3256" ht="29.1" customHeight="1" spans="1:11">
      <c r="A3256" s="65" t="s">
        <v>2602</v>
      </c>
      <c r="B3256" s="66" t="s">
        <v>2603</v>
      </c>
      <c r="C3256" s="66"/>
      <c r="D3256" s="65" t="s">
        <v>14</v>
      </c>
      <c r="E3256" s="65"/>
      <c r="F3256" s="65" t="s">
        <v>2387</v>
      </c>
      <c r="G3256" s="67">
        <v>0.0253</v>
      </c>
      <c r="H3256" s="67"/>
      <c r="I3256" s="70">
        <v>40.48</v>
      </c>
      <c r="J3256" s="70"/>
      <c r="K3256" s="70">
        <f>TRUNC(TRUNC(G3256,8)*I3256,2)</f>
        <v>1.02</v>
      </c>
    </row>
    <row r="3257" ht="18" customHeight="1" spans="1:11">
      <c r="A3257" s="2"/>
      <c r="B3257" s="2"/>
      <c r="C3257" s="2"/>
      <c r="D3257" s="2"/>
      <c r="E3257" s="2"/>
      <c r="F3257" s="2"/>
      <c r="G3257" s="68" t="s">
        <v>2388</v>
      </c>
      <c r="H3257" s="68"/>
      <c r="I3257" s="68"/>
      <c r="J3257" s="68"/>
      <c r="K3257" s="71">
        <f>SUM(K3255:K3256)</f>
        <v>4.97</v>
      </c>
    </row>
    <row r="3258" ht="15" customHeight="1" spans="1:11">
      <c r="A3258" s="63" t="s">
        <v>2413</v>
      </c>
      <c r="B3258" s="63"/>
      <c r="C3258" s="63"/>
      <c r="D3258" s="64" t="s">
        <v>4</v>
      </c>
      <c r="E3258" s="64"/>
      <c r="F3258" s="64" t="s">
        <v>2297</v>
      </c>
      <c r="G3258" s="64" t="s">
        <v>2298</v>
      </c>
      <c r="H3258" s="64"/>
      <c r="I3258" s="64" t="s">
        <v>2299</v>
      </c>
      <c r="J3258" s="64"/>
      <c r="K3258" s="64" t="s">
        <v>2300</v>
      </c>
    </row>
    <row r="3259" ht="29.1" customHeight="1" spans="1:11">
      <c r="A3259" s="65" t="s">
        <v>5558</v>
      </c>
      <c r="B3259" s="66" t="s">
        <v>5559</v>
      </c>
      <c r="C3259" s="66"/>
      <c r="D3259" s="65" t="s">
        <v>14</v>
      </c>
      <c r="E3259" s="65"/>
      <c r="F3259" s="65" t="s">
        <v>41</v>
      </c>
      <c r="G3259" s="67">
        <v>1.050038</v>
      </c>
      <c r="H3259" s="67"/>
      <c r="I3259" s="70">
        <v>24.15</v>
      </c>
      <c r="J3259" s="70"/>
      <c r="K3259" s="70">
        <f>TRUNC(TRUNC(G3259,8)*I3259,2)</f>
        <v>25.35</v>
      </c>
    </row>
    <row r="3260" ht="21" customHeight="1" spans="1:11">
      <c r="A3260" s="65" t="s">
        <v>2604</v>
      </c>
      <c r="B3260" s="66" t="s">
        <v>2605</v>
      </c>
      <c r="C3260" s="66"/>
      <c r="D3260" s="65" t="s">
        <v>14</v>
      </c>
      <c r="E3260" s="65"/>
      <c r="F3260" s="65" t="s">
        <v>146</v>
      </c>
      <c r="G3260" s="67">
        <v>1.8033</v>
      </c>
      <c r="H3260" s="67"/>
      <c r="I3260" s="70">
        <v>9.5</v>
      </c>
      <c r="J3260" s="70"/>
      <c r="K3260" s="70">
        <f>TRUNC(TRUNC(G3260,8)*I3260,2)</f>
        <v>17.13</v>
      </c>
    </row>
    <row r="3261" ht="15" customHeight="1" spans="1:11">
      <c r="A3261" s="65" t="s">
        <v>2606</v>
      </c>
      <c r="B3261" s="66" t="s">
        <v>2607</v>
      </c>
      <c r="C3261" s="66"/>
      <c r="D3261" s="65" t="s">
        <v>14</v>
      </c>
      <c r="E3261" s="65"/>
      <c r="F3261" s="65" t="s">
        <v>193</v>
      </c>
      <c r="G3261" s="67">
        <v>0.069</v>
      </c>
      <c r="H3261" s="67"/>
      <c r="I3261" s="70">
        <v>17.46</v>
      </c>
      <c r="J3261" s="70"/>
      <c r="K3261" s="70">
        <f>TRUNC(TRUNC(G3261,8)*I3261,2)</f>
        <v>1.2</v>
      </c>
    </row>
    <row r="3262" ht="21" customHeight="1" spans="1:11">
      <c r="A3262" s="65" t="s">
        <v>2608</v>
      </c>
      <c r="B3262" s="66" t="s">
        <v>2609</v>
      </c>
      <c r="C3262" s="66"/>
      <c r="D3262" s="65" t="s">
        <v>14</v>
      </c>
      <c r="E3262" s="65"/>
      <c r="F3262" s="65" t="s">
        <v>146</v>
      </c>
      <c r="G3262" s="67">
        <v>1.8033</v>
      </c>
      <c r="H3262" s="67"/>
      <c r="I3262" s="70">
        <v>6.78</v>
      </c>
      <c r="J3262" s="70"/>
      <c r="K3262" s="70">
        <f>TRUNC(TRUNC(G3262,8)*I3262,2)</f>
        <v>12.22</v>
      </c>
    </row>
    <row r="3263" ht="15" customHeight="1" spans="1:11">
      <c r="A3263" s="2"/>
      <c r="B3263" s="2"/>
      <c r="C3263" s="2"/>
      <c r="D3263" s="2"/>
      <c r="E3263" s="2"/>
      <c r="F3263" s="2"/>
      <c r="G3263" s="68" t="s">
        <v>2424</v>
      </c>
      <c r="H3263" s="68"/>
      <c r="I3263" s="68"/>
      <c r="J3263" s="68"/>
      <c r="K3263" s="71">
        <f>SUM(K3259:K3262)</f>
        <v>55.9</v>
      </c>
    </row>
    <row r="3264" ht="15" customHeight="1" spans="1:11">
      <c r="A3264" s="63" t="s">
        <v>2389</v>
      </c>
      <c r="B3264" s="63"/>
      <c r="C3264" s="63"/>
      <c r="D3264" s="64" t="s">
        <v>4</v>
      </c>
      <c r="E3264" s="64"/>
      <c r="F3264" s="64" t="s">
        <v>2297</v>
      </c>
      <c r="G3264" s="64" t="s">
        <v>2298</v>
      </c>
      <c r="H3264" s="64"/>
      <c r="I3264" s="64" t="s">
        <v>2299</v>
      </c>
      <c r="J3264" s="64"/>
      <c r="K3264" s="64" t="s">
        <v>2300</v>
      </c>
    </row>
    <row r="3265" ht="21" customHeight="1" spans="1:11">
      <c r="A3265" s="65" t="s">
        <v>2612</v>
      </c>
      <c r="B3265" s="66" t="s">
        <v>2613</v>
      </c>
      <c r="C3265" s="66"/>
      <c r="D3265" s="65" t="s">
        <v>14</v>
      </c>
      <c r="E3265" s="65"/>
      <c r="F3265" s="65" t="s">
        <v>2392</v>
      </c>
      <c r="G3265" s="67">
        <v>0.689</v>
      </c>
      <c r="H3265" s="67"/>
      <c r="I3265" s="70">
        <v>23.87</v>
      </c>
      <c r="J3265" s="70"/>
      <c r="K3265" s="70">
        <f>TRUNC(TRUNC(G3265,8)*I3265,2)</f>
        <v>16.44</v>
      </c>
    </row>
    <row r="3266" ht="21" customHeight="1" spans="1:11">
      <c r="A3266" s="65" t="s">
        <v>2523</v>
      </c>
      <c r="B3266" s="66" t="s">
        <v>2524</v>
      </c>
      <c r="C3266" s="66"/>
      <c r="D3266" s="65" t="s">
        <v>14</v>
      </c>
      <c r="E3266" s="65"/>
      <c r="F3266" s="65" t="s">
        <v>2392</v>
      </c>
      <c r="G3266" s="67">
        <v>1.021</v>
      </c>
      <c r="H3266" s="67"/>
      <c r="I3266" s="70">
        <v>31.88</v>
      </c>
      <c r="J3266" s="70"/>
      <c r="K3266" s="70">
        <f>TRUNC(TRUNC(G3266,8)*I3266,2)</f>
        <v>32.54</v>
      </c>
    </row>
    <row r="3267" ht="18" customHeight="1" spans="1:11">
      <c r="A3267" s="2"/>
      <c r="B3267" s="2"/>
      <c r="C3267" s="2"/>
      <c r="D3267" s="2"/>
      <c r="E3267" s="2"/>
      <c r="F3267" s="2"/>
      <c r="G3267" s="68" t="s">
        <v>2393</v>
      </c>
      <c r="H3267" s="68"/>
      <c r="I3267" s="68"/>
      <c r="J3267" s="68"/>
      <c r="K3267" s="71">
        <f>SUM(K3265:K3266)</f>
        <v>48.98</v>
      </c>
    </row>
    <row r="3268" ht="15" customHeight="1" spans="1:11">
      <c r="A3268" s="63" t="s">
        <v>2314</v>
      </c>
      <c r="B3268" s="63"/>
      <c r="C3268" s="63"/>
      <c r="D3268" s="64" t="s">
        <v>4</v>
      </c>
      <c r="E3268" s="64"/>
      <c r="F3268" s="64" t="s">
        <v>2297</v>
      </c>
      <c r="G3268" s="64" t="s">
        <v>2298</v>
      </c>
      <c r="H3268" s="64"/>
      <c r="I3268" s="64" t="s">
        <v>2299</v>
      </c>
      <c r="J3268" s="64"/>
      <c r="K3268" s="64" t="s">
        <v>2300</v>
      </c>
    </row>
    <row r="3269" ht="29.1" customHeight="1" spans="1:11">
      <c r="A3269" s="65" t="s">
        <v>2614</v>
      </c>
      <c r="B3269" s="66" t="s">
        <v>2615</v>
      </c>
      <c r="C3269" s="66"/>
      <c r="D3269" s="65" t="s">
        <v>14</v>
      </c>
      <c r="E3269" s="65"/>
      <c r="F3269" s="65" t="s">
        <v>51</v>
      </c>
      <c r="G3269" s="67">
        <v>0.0043</v>
      </c>
      <c r="H3269" s="67"/>
      <c r="I3269" s="70">
        <v>487.96</v>
      </c>
      <c r="J3269" s="70"/>
      <c r="K3269" s="70">
        <f>TRUNC(TRUNC(G3269,8)*I3269,2)</f>
        <v>2.09</v>
      </c>
    </row>
    <row r="3270" ht="15" customHeight="1" spans="1:11">
      <c r="A3270" s="2"/>
      <c r="B3270" s="2"/>
      <c r="C3270" s="2"/>
      <c r="D3270" s="2"/>
      <c r="E3270" s="2"/>
      <c r="F3270" s="2"/>
      <c r="G3270" s="68" t="s">
        <v>2317</v>
      </c>
      <c r="H3270" s="68"/>
      <c r="I3270" s="68"/>
      <c r="J3270" s="68"/>
      <c r="K3270" s="71">
        <f>SUM(K3269:K3269)</f>
        <v>2.09</v>
      </c>
    </row>
    <row r="3271" ht="15" customHeight="1" spans="1:11">
      <c r="A3271" s="2"/>
      <c r="B3271" s="2"/>
      <c r="C3271" s="2"/>
      <c r="D3271" s="2"/>
      <c r="E3271" s="2"/>
      <c r="F3271" s="2"/>
      <c r="G3271" s="69" t="s">
        <v>2318</v>
      </c>
      <c r="H3271" s="69"/>
      <c r="I3271" s="69"/>
      <c r="J3271" s="69"/>
      <c r="K3271" s="72">
        <f>SUM(K3257,K3263,K3267,K3270)</f>
        <v>111.94</v>
      </c>
    </row>
    <row r="3272" ht="9.95" customHeight="1" spans="1:11">
      <c r="A3272" s="2"/>
      <c r="B3272" s="2"/>
      <c r="C3272" s="2"/>
      <c r="D3272" s="2"/>
      <c r="E3272" s="2"/>
      <c r="F3272" s="2"/>
      <c r="G3272" s="61"/>
      <c r="H3272" s="61"/>
      <c r="I3272" s="61"/>
      <c r="J3272" s="61"/>
      <c r="K3272" s="61"/>
    </row>
    <row r="3273" ht="20.1" customHeight="1" spans="1:11">
      <c r="A3273" s="62" t="s">
        <v>5561</v>
      </c>
      <c r="B3273" s="62"/>
      <c r="C3273" s="62"/>
      <c r="D3273" s="62"/>
      <c r="E3273" s="62"/>
      <c r="F3273" s="62"/>
      <c r="G3273" s="62"/>
      <c r="H3273" s="62"/>
      <c r="I3273" s="62"/>
      <c r="J3273" s="62"/>
      <c r="K3273" s="62"/>
    </row>
    <row r="3274" ht="15" customHeight="1" spans="1:11">
      <c r="A3274" s="63" t="s">
        <v>2381</v>
      </c>
      <c r="B3274" s="63"/>
      <c r="C3274" s="63"/>
      <c r="D3274" s="64" t="s">
        <v>4</v>
      </c>
      <c r="E3274" s="64"/>
      <c r="F3274" s="64" t="s">
        <v>2297</v>
      </c>
      <c r="G3274" s="64" t="s">
        <v>2298</v>
      </c>
      <c r="H3274" s="64"/>
      <c r="I3274" s="64" t="s">
        <v>2299</v>
      </c>
      <c r="J3274" s="64"/>
      <c r="K3274" s="64" t="s">
        <v>2300</v>
      </c>
    </row>
    <row r="3275" ht="29.1" customHeight="1" spans="1:11">
      <c r="A3275" s="65" t="s">
        <v>2600</v>
      </c>
      <c r="B3275" s="66" t="s">
        <v>2601</v>
      </c>
      <c r="C3275" s="66"/>
      <c r="D3275" s="65" t="s">
        <v>14</v>
      </c>
      <c r="E3275" s="65"/>
      <c r="F3275" s="65" t="s">
        <v>2384</v>
      </c>
      <c r="G3275" s="67">
        <v>0.1391</v>
      </c>
      <c r="H3275" s="67"/>
      <c r="I3275" s="70">
        <v>38.95</v>
      </c>
      <c r="J3275" s="70"/>
      <c r="K3275" s="70">
        <f>TRUNC(TRUNC(G3275,8)*I3275,2)</f>
        <v>5.41</v>
      </c>
    </row>
    <row r="3276" ht="29.1" customHeight="1" spans="1:11">
      <c r="A3276" s="65" t="s">
        <v>2602</v>
      </c>
      <c r="B3276" s="66" t="s">
        <v>2603</v>
      </c>
      <c r="C3276" s="66"/>
      <c r="D3276" s="65" t="s">
        <v>14</v>
      </c>
      <c r="E3276" s="65"/>
      <c r="F3276" s="65" t="s">
        <v>2387</v>
      </c>
      <c r="G3276" s="67">
        <v>0.0346</v>
      </c>
      <c r="H3276" s="67"/>
      <c r="I3276" s="70">
        <v>40.48</v>
      </c>
      <c r="J3276" s="70"/>
      <c r="K3276" s="70">
        <f>TRUNC(TRUNC(G3276,8)*I3276,2)</f>
        <v>1.4</v>
      </c>
    </row>
    <row r="3277" ht="18" customHeight="1" spans="1:11">
      <c r="A3277" s="2"/>
      <c r="B3277" s="2"/>
      <c r="C3277" s="2"/>
      <c r="D3277" s="2"/>
      <c r="E3277" s="2"/>
      <c r="F3277" s="2"/>
      <c r="G3277" s="68" t="s">
        <v>2388</v>
      </c>
      <c r="H3277" s="68"/>
      <c r="I3277" s="68"/>
      <c r="J3277" s="68"/>
      <c r="K3277" s="71">
        <f>SUM(K3275:K3276)</f>
        <v>6.81</v>
      </c>
    </row>
    <row r="3278" ht="15" customHeight="1" spans="1:11">
      <c r="A3278" s="63" t="s">
        <v>2413</v>
      </c>
      <c r="B3278" s="63"/>
      <c r="C3278" s="63"/>
      <c r="D3278" s="64" t="s">
        <v>4</v>
      </c>
      <c r="E3278" s="64"/>
      <c r="F3278" s="64" t="s">
        <v>2297</v>
      </c>
      <c r="G3278" s="64" t="s">
        <v>2298</v>
      </c>
      <c r="H3278" s="64"/>
      <c r="I3278" s="64" t="s">
        <v>2299</v>
      </c>
      <c r="J3278" s="64"/>
      <c r="K3278" s="64" t="s">
        <v>2300</v>
      </c>
    </row>
    <row r="3279" ht="29.1" customHeight="1" spans="1:11">
      <c r="A3279" s="65" t="s">
        <v>5558</v>
      </c>
      <c r="B3279" s="66" t="s">
        <v>5559</v>
      </c>
      <c r="C3279" s="66"/>
      <c r="D3279" s="65" t="s">
        <v>14</v>
      </c>
      <c r="E3279" s="65"/>
      <c r="F3279" s="65" t="s">
        <v>41</v>
      </c>
      <c r="G3279" s="67">
        <v>1.050038</v>
      </c>
      <c r="H3279" s="67"/>
      <c r="I3279" s="70">
        <v>24.15</v>
      </c>
      <c r="J3279" s="70"/>
      <c r="K3279" s="70">
        <f>TRUNC(TRUNC(G3279,8)*I3279,2)</f>
        <v>25.35</v>
      </c>
    </row>
    <row r="3280" ht="21" customHeight="1" spans="1:11">
      <c r="A3280" s="65" t="s">
        <v>2604</v>
      </c>
      <c r="B3280" s="66" t="s">
        <v>2605</v>
      </c>
      <c r="C3280" s="66"/>
      <c r="D3280" s="65" t="s">
        <v>14</v>
      </c>
      <c r="E3280" s="65"/>
      <c r="F3280" s="65" t="s">
        <v>146</v>
      </c>
      <c r="G3280" s="67">
        <v>2.6139</v>
      </c>
      <c r="H3280" s="67"/>
      <c r="I3280" s="70">
        <v>9.5</v>
      </c>
      <c r="J3280" s="70"/>
      <c r="K3280" s="70">
        <f>TRUNC(TRUNC(G3280,8)*I3280,2)</f>
        <v>24.83</v>
      </c>
    </row>
    <row r="3281" ht="15" customHeight="1" spans="1:11">
      <c r="A3281" s="65" t="s">
        <v>2606</v>
      </c>
      <c r="B3281" s="66" t="s">
        <v>2607</v>
      </c>
      <c r="C3281" s="66"/>
      <c r="D3281" s="65" t="s">
        <v>14</v>
      </c>
      <c r="E3281" s="65"/>
      <c r="F3281" s="65" t="s">
        <v>193</v>
      </c>
      <c r="G3281" s="67">
        <v>0.086</v>
      </c>
      <c r="H3281" s="67"/>
      <c r="I3281" s="70">
        <v>17.46</v>
      </c>
      <c r="J3281" s="70"/>
      <c r="K3281" s="70">
        <f>TRUNC(TRUNC(G3281,8)*I3281,2)</f>
        <v>1.5</v>
      </c>
    </row>
    <row r="3282" ht="21" customHeight="1" spans="1:11">
      <c r="A3282" s="65" t="s">
        <v>2608</v>
      </c>
      <c r="B3282" s="66" t="s">
        <v>2609</v>
      </c>
      <c r="C3282" s="66"/>
      <c r="D3282" s="65" t="s">
        <v>14</v>
      </c>
      <c r="E3282" s="65"/>
      <c r="F3282" s="65" t="s">
        <v>146</v>
      </c>
      <c r="G3282" s="67">
        <v>1.9604</v>
      </c>
      <c r="H3282" s="67"/>
      <c r="I3282" s="70">
        <v>6.78</v>
      </c>
      <c r="J3282" s="70"/>
      <c r="K3282" s="70">
        <f>TRUNC(TRUNC(G3282,8)*I3282,2)</f>
        <v>13.29</v>
      </c>
    </row>
    <row r="3283" ht="15" customHeight="1" spans="1:11">
      <c r="A3283" s="2"/>
      <c r="B3283" s="2"/>
      <c r="C3283" s="2"/>
      <c r="D3283" s="2"/>
      <c r="E3283" s="2"/>
      <c r="F3283" s="2"/>
      <c r="G3283" s="68" t="s">
        <v>2424</v>
      </c>
      <c r="H3283" s="68"/>
      <c r="I3283" s="68"/>
      <c r="J3283" s="68"/>
      <c r="K3283" s="71">
        <f>SUM(K3279:K3282)</f>
        <v>64.97</v>
      </c>
    </row>
    <row r="3284" ht="15" customHeight="1" spans="1:11">
      <c r="A3284" s="63" t="s">
        <v>2389</v>
      </c>
      <c r="B3284" s="63"/>
      <c r="C3284" s="63"/>
      <c r="D3284" s="64" t="s">
        <v>4</v>
      </c>
      <c r="E3284" s="64"/>
      <c r="F3284" s="64" t="s">
        <v>2297</v>
      </c>
      <c r="G3284" s="64" t="s">
        <v>2298</v>
      </c>
      <c r="H3284" s="64"/>
      <c r="I3284" s="64" t="s">
        <v>2299</v>
      </c>
      <c r="J3284" s="64"/>
      <c r="K3284" s="64" t="s">
        <v>2300</v>
      </c>
    </row>
    <row r="3285" ht="21" customHeight="1" spans="1:11">
      <c r="A3285" s="65" t="s">
        <v>2612</v>
      </c>
      <c r="B3285" s="66" t="s">
        <v>2613</v>
      </c>
      <c r="C3285" s="66"/>
      <c r="D3285" s="65" t="s">
        <v>14</v>
      </c>
      <c r="E3285" s="65"/>
      <c r="F3285" s="65" t="s">
        <v>2392</v>
      </c>
      <c r="G3285" s="67">
        <v>0.995</v>
      </c>
      <c r="H3285" s="67"/>
      <c r="I3285" s="70">
        <v>23.87</v>
      </c>
      <c r="J3285" s="70"/>
      <c r="K3285" s="70">
        <f>TRUNC(TRUNC(G3285,8)*I3285,2)</f>
        <v>23.75</v>
      </c>
    </row>
    <row r="3286" ht="21" customHeight="1" spans="1:11">
      <c r="A3286" s="65" t="s">
        <v>2523</v>
      </c>
      <c r="B3286" s="66" t="s">
        <v>2524</v>
      </c>
      <c r="C3286" s="66"/>
      <c r="D3286" s="65" t="s">
        <v>14</v>
      </c>
      <c r="E3286" s="65"/>
      <c r="F3286" s="65" t="s">
        <v>2392</v>
      </c>
      <c r="G3286" s="67">
        <v>1.475</v>
      </c>
      <c r="H3286" s="67"/>
      <c r="I3286" s="70">
        <v>31.88</v>
      </c>
      <c r="J3286" s="70"/>
      <c r="K3286" s="70">
        <f>TRUNC(TRUNC(G3286,8)*I3286,2)</f>
        <v>47.02</v>
      </c>
    </row>
    <row r="3287" ht="18" customHeight="1" spans="1:11">
      <c r="A3287" s="2"/>
      <c r="B3287" s="2"/>
      <c r="C3287" s="2"/>
      <c r="D3287" s="2"/>
      <c r="E3287" s="2"/>
      <c r="F3287" s="2"/>
      <c r="G3287" s="68" t="s">
        <v>2393</v>
      </c>
      <c r="H3287" s="68"/>
      <c r="I3287" s="68"/>
      <c r="J3287" s="68"/>
      <c r="K3287" s="71">
        <f>SUM(K3285:K3286)</f>
        <v>70.77</v>
      </c>
    </row>
    <row r="3288" ht="15" customHeight="1" spans="1:11">
      <c r="A3288" s="63" t="s">
        <v>2314</v>
      </c>
      <c r="B3288" s="63"/>
      <c r="C3288" s="63"/>
      <c r="D3288" s="64" t="s">
        <v>4</v>
      </c>
      <c r="E3288" s="64"/>
      <c r="F3288" s="64" t="s">
        <v>2297</v>
      </c>
      <c r="G3288" s="64" t="s">
        <v>2298</v>
      </c>
      <c r="H3288" s="64"/>
      <c r="I3288" s="64" t="s">
        <v>2299</v>
      </c>
      <c r="J3288" s="64"/>
      <c r="K3288" s="64" t="s">
        <v>2300</v>
      </c>
    </row>
    <row r="3289" ht="29.1" customHeight="1" spans="1:11">
      <c r="A3289" s="65" t="s">
        <v>2614</v>
      </c>
      <c r="B3289" s="66" t="s">
        <v>2615</v>
      </c>
      <c r="C3289" s="66"/>
      <c r="D3289" s="65" t="s">
        <v>14</v>
      </c>
      <c r="E3289" s="65"/>
      <c r="F3289" s="65" t="s">
        <v>51</v>
      </c>
      <c r="G3289" s="67">
        <v>0.0062</v>
      </c>
      <c r="H3289" s="67"/>
      <c r="I3289" s="70">
        <v>487.96</v>
      </c>
      <c r="J3289" s="70"/>
      <c r="K3289" s="70">
        <f>TRUNC(TRUNC(G3289,8)*I3289,2)</f>
        <v>3.02</v>
      </c>
    </row>
    <row r="3290" ht="15" customHeight="1" spans="1:11">
      <c r="A3290" s="2"/>
      <c r="B3290" s="2"/>
      <c r="C3290" s="2"/>
      <c r="D3290" s="2"/>
      <c r="E3290" s="2"/>
      <c r="F3290" s="2"/>
      <c r="G3290" s="68" t="s">
        <v>2317</v>
      </c>
      <c r="H3290" s="68"/>
      <c r="I3290" s="68"/>
      <c r="J3290" s="68"/>
      <c r="K3290" s="71">
        <f>SUM(K3289:K3289)</f>
        <v>3.02</v>
      </c>
    </row>
    <row r="3291" ht="15" customHeight="1" spans="1:11">
      <c r="A3291" s="2"/>
      <c r="B3291" s="2"/>
      <c r="C3291" s="2"/>
      <c r="D3291" s="2"/>
      <c r="E3291" s="2"/>
      <c r="F3291" s="2"/>
      <c r="G3291" s="69" t="s">
        <v>2318</v>
      </c>
      <c r="H3291" s="69"/>
      <c r="I3291" s="69"/>
      <c r="J3291" s="69"/>
      <c r="K3291" s="72">
        <f>SUM(K3277,K3283,K3287,K3290)</f>
        <v>145.57</v>
      </c>
    </row>
    <row r="3292" ht="9.95" customHeight="1" spans="1:11">
      <c r="A3292" s="2"/>
      <c r="B3292" s="2"/>
      <c r="C3292" s="2"/>
      <c r="D3292" s="2"/>
      <c r="E3292" s="2"/>
      <c r="F3292" s="2"/>
      <c r="G3292" s="61"/>
      <c r="H3292" s="61"/>
      <c r="I3292" s="61"/>
      <c r="J3292" s="61"/>
      <c r="K3292" s="61"/>
    </row>
    <row r="3293" ht="20.1" customHeight="1" spans="1:11">
      <c r="A3293" s="62" t="s">
        <v>5562</v>
      </c>
      <c r="B3293" s="62"/>
      <c r="C3293" s="62"/>
      <c r="D3293" s="62"/>
      <c r="E3293" s="62"/>
      <c r="F3293" s="62"/>
      <c r="G3293" s="62"/>
      <c r="H3293" s="62"/>
      <c r="I3293" s="62"/>
      <c r="J3293" s="62"/>
      <c r="K3293" s="62"/>
    </row>
    <row r="3294" ht="15" customHeight="1" spans="1:11">
      <c r="A3294" s="63" t="s">
        <v>2381</v>
      </c>
      <c r="B3294" s="63"/>
      <c r="C3294" s="63"/>
      <c r="D3294" s="64" t="s">
        <v>4</v>
      </c>
      <c r="E3294" s="64"/>
      <c r="F3294" s="64" t="s">
        <v>2297</v>
      </c>
      <c r="G3294" s="64" t="s">
        <v>2298</v>
      </c>
      <c r="H3294" s="64"/>
      <c r="I3294" s="64" t="s">
        <v>2299</v>
      </c>
      <c r="J3294" s="64"/>
      <c r="K3294" s="64" t="s">
        <v>2300</v>
      </c>
    </row>
    <row r="3295" ht="29.1" customHeight="1" spans="1:11">
      <c r="A3295" s="65" t="s">
        <v>2600</v>
      </c>
      <c r="B3295" s="66" t="s">
        <v>2601</v>
      </c>
      <c r="C3295" s="66"/>
      <c r="D3295" s="65" t="s">
        <v>14</v>
      </c>
      <c r="E3295" s="65"/>
      <c r="F3295" s="65" t="s">
        <v>2384</v>
      </c>
      <c r="G3295" s="67">
        <v>0.0751</v>
      </c>
      <c r="H3295" s="67"/>
      <c r="I3295" s="70">
        <v>38.95</v>
      </c>
      <c r="J3295" s="70"/>
      <c r="K3295" s="70">
        <f>TRUNC(TRUNC(G3295,8)*I3295,2)</f>
        <v>2.92</v>
      </c>
    </row>
    <row r="3296" ht="29.1" customHeight="1" spans="1:11">
      <c r="A3296" s="65" t="s">
        <v>2602</v>
      </c>
      <c r="B3296" s="66" t="s">
        <v>2603</v>
      </c>
      <c r="C3296" s="66"/>
      <c r="D3296" s="65" t="s">
        <v>14</v>
      </c>
      <c r="E3296" s="65"/>
      <c r="F3296" s="65" t="s">
        <v>2387</v>
      </c>
      <c r="G3296" s="67">
        <v>0.0187</v>
      </c>
      <c r="H3296" s="67"/>
      <c r="I3296" s="70">
        <v>40.48</v>
      </c>
      <c r="J3296" s="70"/>
      <c r="K3296" s="70">
        <f>TRUNC(TRUNC(G3296,8)*I3296,2)</f>
        <v>0.75</v>
      </c>
    </row>
    <row r="3297" ht="18" customHeight="1" spans="1:11">
      <c r="A3297" s="2"/>
      <c r="B3297" s="2"/>
      <c r="C3297" s="2"/>
      <c r="D3297" s="2"/>
      <c r="E3297" s="2"/>
      <c r="F3297" s="2"/>
      <c r="G3297" s="68" t="s">
        <v>2388</v>
      </c>
      <c r="H3297" s="68"/>
      <c r="I3297" s="68"/>
      <c r="J3297" s="68"/>
      <c r="K3297" s="71">
        <f>SUM(K3295:K3296)</f>
        <v>3.67</v>
      </c>
    </row>
    <row r="3298" ht="15" customHeight="1" spans="1:11">
      <c r="A3298" s="63" t="s">
        <v>2413</v>
      </c>
      <c r="B3298" s="63"/>
      <c r="C3298" s="63"/>
      <c r="D3298" s="64" t="s">
        <v>4</v>
      </c>
      <c r="E3298" s="64"/>
      <c r="F3298" s="64" t="s">
        <v>2297</v>
      </c>
      <c r="G3298" s="64" t="s">
        <v>2298</v>
      </c>
      <c r="H3298" s="64"/>
      <c r="I3298" s="64" t="s">
        <v>2299</v>
      </c>
      <c r="J3298" s="64"/>
      <c r="K3298" s="64" t="s">
        <v>2300</v>
      </c>
    </row>
    <row r="3299" ht="29.1" customHeight="1" spans="1:11">
      <c r="A3299" s="65" t="s">
        <v>5558</v>
      </c>
      <c r="B3299" s="66" t="s">
        <v>5559</v>
      </c>
      <c r="C3299" s="66"/>
      <c r="D3299" s="65" t="s">
        <v>14</v>
      </c>
      <c r="E3299" s="65"/>
      <c r="F3299" s="65" t="s">
        <v>41</v>
      </c>
      <c r="G3299" s="67">
        <v>1.050038</v>
      </c>
      <c r="H3299" s="67"/>
      <c r="I3299" s="70">
        <v>24.15</v>
      </c>
      <c r="J3299" s="70"/>
      <c r="K3299" s="70">
        <f>TRUNC(TRUNC(G3299,8)*I3299,2)</f>
        <v>25.35</v>
      </c>
    </row>
    <row r="3300" ht="21" customHeight="1" spans="1:11">
      <c r="A3300" s="65" t="s">
        <v>2604</v>
      </c>
      <c r="B3300" s="66" t="s">
        <v>2605</v>
      </c>
      <c r="C3300" s="66"/>
      <c r="D3300" s="65" t="s">
        <v>14</v>
      </c>
      <c r="E3300" s="65"/>
      <c r="F3300" s="65" t="s">
        <v>146</v>
      </c>
      <c r="G3300" s="67">
        <v>1.2308</v>
      </c>
      <c r="H3300" s="67"/>
      <c r="I3300" s="70">
        <v>9.5</v>
      </c>
      <c r="J3300" s="70"/>
      <c r="K3300" s="70">
        <f>TRUNC(TRUNC(G3300,8)*I3300,2)</f>
        <v>11.69</v>
      </c>
    </row>
    <row r="3301" ht="15" customHeight="1" spans="1:11">
      <c r="A3301" s="65" t="s">
        <v>2606</v>
      </c>
      <c r="B3301" s="66" t="s">
        <v>2607</v>
      </c>
      <c r="C3301" s="66"/>
      <c r="D3301" s="65" t="s">
        <v>14</v>
      </c>
      <c r="E3301" s="65"/>
      <c r="F3301" s="65" t="s">
        <v>193</v>
      </c>
      <c r="G3301" s="67">
        <v>0.057</v>
      </c>
      <c r="H3301" s="67"/>
      <c r="I3301" s="70">
        <v>17.46</v>
      </c>
      <c r="J3301" s="70"/>
      <c r="K3301" s="70">
        <f>TRUNC(TRUNC(G3301,8)*I3301,2)</f>
        <v>0.99</v>
      </c>
    </row>
    <row r="3302" ht="21" customHeight="1" spans="1:11">
      <c r="A3302" s="65" t="s">
        <v>2608</v>
      </c>
      <c r="B3302" s="66" t="s">
        <v>2609</v>
      </c>
      <c r="C3302" s="66"/>
      <c r="D3302" s="65" t="s">
        <v>14</v>
      </c>
      <c r="E3302" s="65"/>
      <c r="F3302" s="65" t="s">
        <v>146</v>
      </c>
      <c r="G3302" s="67">
        <v>1.6923</v>
      </c>
      <c r="H3302" s="67"/>
      <c r="I3302" s="70">
        <v>6.78</v>
      </c>
      <c r="J3302" s="70"/>
      <c r="K3302" s="70">
        <f>TRUNC(TRUNC(G3302,8)*I3302,2)</f>
        <v>11.47</v>
      </c>
    </row>
    <row r="3303" ht="15" customHeight="1" spans="1:11">
      <c r="A3303" s="2"/>
      <c r="B3303" s="2"/>
      <c r="C3303" s="2"/>
      <c r="D3303" s="2"/>
      <c r="E3303" s="2"/>
      <c r="F3303" s="2"/>
      <c r="G3303" s="68" t="s">
        <v>2424</v>
      </c>
      <c r="H3303" s="68"/>
      <c r="I3303" s="68"/>
      <c r="J3303" s="68"/>
      <c r="K3303" s="71">
        <f>SUM(K3299:K3302)</f>
        <v>49.5</v>
      </c>
    </row>
    <row r="3304" ht="15" customHeight="1" spans="1:11">
      <c r="A3304" s="63" t="s">
        <v>2389</v>
      </c>
      <c r="B3304" s="63"/>
      <c r="C3304" s="63"/>
      <c r="D3304" s="64" t="s">
        <v>4</v>
      </c>
      <c r="E3304" s="64"/>
      <c r="F3304" s="64" t="s">
        <v>2297</v>
      </c>
      <c r="G3304" s="64" t="s">
        <v>2298</v>
      </c>
      <c r="H3304" s="64"/>
      <c r="I3304" s="64" t="s">
        <v>2299</v>
      </c>
      <c r="J3304" s="64"/>
      <c r="K3304" s="64" t="s">
        <v>2300</v>
      </c>
    </row>
    <row r="3305" ht="21" customHeight="1" spans="1:11">
      <c r="A3305" s="65" t="s">
        <v>2612</v>
      </c>
      <c r="B3305" s="66" t="s">
        <v>2613</v>
      </c>
      <c r="C3305" s="66"/>
      <c r="D3305" s="65" t="s">
        <v>14</v>
      </c>
      <c r="E3305" s="65"/>
      <c r="F3305" s="65" t="s">
        <v>2392</v>
      </c>
      <c r="G3305" s="67">
        <v>0.55</v>
      </c>
      <c r="H3305" s="67"/>
      <c r="I3305" s="70">
        <v>23.87</v>
      </c>
      <c r="J3305" s="70"/>
      <c r="K3305" s="70">
        <f>TRUNC(TRUNC(G3305,8)*I3305,2)</f>
        <v>13.12</v>
      </c>
    </row>
    <row r="3306" ht="21" customHeight="1" spans="1:11">
      <c r="A3306" s="65" t="s">
        <v>2523</v>
      </c>
      <c r="B3306" s="66" t="s">
        <v>2524</v>
      </c>
      <c r="C3306" s="66"/>
      <c r="D3306" s="65" t="s">
        <v>14</v>
      </c>
      <c r="E3306" s="65"/>
      <c r="F3306" s="65" t="s">
        <v>2392</v>
      </c>
      <c r="G3306" s="67">
        <v>0.816</v>
      </c>
      <c r="H3306" s="67"/>
      <c r="I3306" s="70">
        <v>31.88</v>
      </c>
      <c r="J3306" s="70"/>
      <c r="K3306" s="70">
        <f>TRUNC(TRUNC(G3306,8)*I3306,2)</f>
        <v>26.01</v>
      </c>
    </row>
    <row r="3307" ht="18" customHeight="1" spans="1:11">
      <c r="A3307" s="2"/>
      <c r="B3307" s="2"/>
      <c r="C3307" s="2"/>
      <c r="D3307" s="2"/>
      <c r="E3307" s="2"/>
      <c r="F3307" s="2"/>
      <c r="G3307" s="68" t="s">
        <v>2393</v>
      </c>
      <c r="H3307" s="68"/>
      <c r="I3307" s="68"/>
      <c r="J3307" s="68"/>
      <c r="K3307" s="71">
        <f>SUM(K3305:K3306)</f>
        <v>39.13</v>
      </c>
    </row>
    <row r="3308" ht="15" customHeight="1" spans="1:11">
      <c r="A3308" s="63" t="s">
        <v>2314</v>
      </c>
      <c r="B3308" s="63"/>
      <c r="C3308" s="63"/>
      <c r="D3308" s="64" t="s">
        <v>4</v>
      </c>
      <c r="E3308" s="64"/>
      <c r="F3308" s="64" t="s">
        <v>2297</v>
      </c>
      <c r="G3308" s="64" t="s">
        <v>2298</v>
      </c>
      <c r="H3308" s="64"/>
      <c r="I3308" s="64" t="s">
        <v>2299</v>
      </c>
      <c r="J3308" s="64"/>
      <c r="K3308" s="64" t="s">
        <v>2300</v>
      </c>
    </row>
    <row r="3309" ht="29.1" customHeight="1" spans="1:11">
      <c r="A3309" s="65" t="s">
        <v>2614</v>
      </c>
      <c r="B3309" s="66" t="s">
        <v>2615</v>
      </c>
      <c r="C3309" s="66"/>
      <c r="D3309" s="65" t="s">
        <v>14</v>
      </c>
      <c r="E3309" s="65"/>
      <c r="F3309" s="65" t="s">
        <v>51</v>
      </c>
      <c r="G3309" s="67">
        <v>0.0029</v>
      </c>
      <c r="H3309" s="67"/>
      <c r="I3309" s="70">
        <v>487.96</v>
      </c>
      <c r="J3309" s="70"/>
      <c r="K3309" s="70">
        <f>TRUNC(TRUNC(G3309,8)*I3309,2)</f>
        <v>1.41</v>
      </c>
    </row>
    <row r="3310" ht="15" customHeight="1" spans="1:11">
      <c r="A3310" s="2"/>
      <c r="B3310" s="2"/>
      <c r="C3310" s="2"/>
      <c r="D3310" s="2"/>
      <c r="E3310" s="2"/>
      <c r="F3310" s="2"/>
      <c r="G3310" s="68" t="s">
        <v>2317</v>
      </c>
      <c r="H3310" s="68"/>
      <c r="I3310" s="68"/>
      <c r="J3310" s="68"/>
      <c r="K3310" s="71">
        <f>SUM(K3309:K3309)</f>
        <v>1.41</v>
      </c>
    </row>
    <row r="3311" ht="15" customHeight="1" spans="1:11">
      <c r="A3311" s="2"/>
      <c r="B3311" s="2"/>
      <c r="C3311" s="2"/>
      <c r="D3311" s="2"/>
      <c r="E3311" s="2"/>
      <c r="F3311" s="2"/>
      <c r="G3311" s="69" t="s">
        <v>2318</v>
      </c>
      <c r="H3311" s="69"/>
      <c r="I3311" s="69"/>
      <c r="J3311" s="69"/>
      <c r="K3311" s="72">
        <f>SUM(K3297,K3303,K3307,K3310)</f>
        <v>93.71</v>
      </c>
    </row>
    <row r="3312" ht="9.95" customHeight="1" spans="1:11">
      <c r="A3312" s="2"/>
      <c r="B3312" s="2"/>
      <c r="C3312" s="2"/>
      <c r="D3312" s="2"/>
      <c r="E3312" s="2"/>
      <c r="F3312" s="2"/>
      <c r="G3312" s="61"/>
      <c r="H3312" s="61"/>
      <c r="I3312" s="61"/>
      <c r="J3312" s="61"/>
      <c r="K3312" s="61"/>
    </row>
    <row r="3313" ht="20.1" customHeight="1" spans="1:11">
      <c r="A3313" s="62" t="s">
        <v>5563</v>
      </c>
      <c r="B3313" s="62"/>
      <c r="C3313" s="62"/>
      <c r="D3313" s="62"/>
      <c r="E3313" s="62"/>
      <c r="F3313" s="62"/>
      <c r="G3313" s="62"/>
      <c r="H3313" s="62"/>
      <c r="I3313" s="62"/>
      <c r="J3313" s="62"/>
      <c r="K3313" s="62"/>
    </row>
    <row r="3314" ht="15" customHeight="1" spans="1:11">
      <c r="A3314" s="63" t="s">
        <v>2381</v>
      </c>
      <c r="B3314" s="63"/>
      <c r="C3314" s="63"/>
      <c r="D3314" s="64" t="s">
        <v>4</v>
      </c>
      <c r="E3314" s="64"/>
      <c r="F3314" s="64" t="s">
        <v>2297</v>
      </c>
      <c r="G3314" s="64" t="s">
        <v>2298</v>
      </c>
      <c r="H3314" s="64"/>
      <c r="I3314" s="64" t="s">
        <v>2299</v>
      </c>
      <c r="J3314" s="64"/>
      <c r="K3314" s="64" t="s">
        <v>2300</v>
      </c>
    </row>
    <row r="3315" ht="29.1" customHeight="1" spans="1:11">
      <c r="A3315" s="65" t="s">
        <v>2600</v>
      </c>
      <c r="B3315" s="66" t="s">
        <v>2601</v>
      </c>
      <c r="C3315" s="66"/>
      <c r="D3315" s="65" t="s">
        <v>14</v>
      </c>
      <c r="E3315" s="65"/>
      <c r="F3315" s="65" t="s">
        <v>2384</v>
      </c>
      <c r="G3315" s="67">
        <v>0.0856</v>
      </c>
      <c r="H3315" s="67"/>
      <c r="I3315" s="70">
        <v>38.95</v>
      </c>
      <c r="J3315" s="70"/>
      <c r="K3315" s="70">
        <f>TRUNC(TRUNC(G3315,8)*I3315,2)</f>
        <v>3.33</v>
      </c>
    </row>
    <row r="3316" ht="29.1" customHeight="1" spans="1:11">
      <c r="A3316" s="65" t="s">
        <v>2602</v>
      </c>
      <c r="B3316" s="66" t="s">
        <v>2603</v>
      </c>
      <c r="C3316" s="66"/>
      <c r="D3316" s="65" t="s">
        <v>14</v>
      </c>
      <c r="E3316" s="65"/>
      <c r="F3316" s="65" t="s">
        <v>2387</v>
      </c>
      <c r="G3316" s="67">
        <v>0.0213</v>
      </c>
      <c r="H3316" s="67"/>
      <c r="I3316" s="70">
        <v>40.48</v>
      </c>
      <c r="J3316" s="70"/>
      <c r="K3316" s="70">
        <f>TRUNC(TRUNC(G3316,8)*I3316,2)</f>
        <v>0.86</v>
      </c>
    </row>
    <row r="3317" ht="18" customHeight="1" spans="1:11">
      <c r="A3317" s="2"/>
      <c r="B3317" s="2"/>
      <c r="C3317" s="2"/>
      <c r="D3317" s="2"/>
      <c r="E3317" s="2"/>
      <c r="F3317" s="2"/>
      <c r="G3317" s="68" t="s">
        <v>2388</v>
      </c>
      <c r="H3317" s="68"/>
      <c r="I3317" s="68"/>
      <c r="J3317" s="68"/>
      <c r="K3317" s="71">
        <f>SUM(K3315:K3316)</f>
        <v>4.19</v>
      </c>
    </row>
    <row r="3318" ht="15" customHeight="1" spans="1:11">
      <c r="A3318" s="63" t="s">
        <v>2413</v>
      </c>
      <c r="B3318" s="63"/>
      <c r="C3318" s="63"/>
      <c r="D3318" s="64" t="s">
        <v>4</v>
      </c>
      <c r="E3318" s="64"/>
      <c r="F3318" s="64" t="s">
        <v>2297</v>
      </c>
      <c r="G3318" s="64" t="s">
        <v>2298</v>
      </c>
      <c r="H3318" s="64"/>
      <c r="I3318" s="64" t="s">
        <v>2299</v>
      </c>
      <c r="J3318" s="64"/>
      <c r="K3318" s="64" t="s">
        <v>2300</v>
      </c>
    </row>
    <row r="3319" ht="29.1" customHeight="1" spans="1:11">
      <c r="A3319" s="65" t="s">
        <v>5558</v>
      </c>
      <c r="B3319" s="66" t="s">
        <v>5559</v>
      </c>
      <c r="C3319" s="66"/>
      <c r="D3319" s="65" t="s">
        <v>14</v>
      </c>
      <c r="E3319" s="65"/>
      <c r="F3319" s="65" t="s">
        <v>41</v>
      </c>
      <c r="G3319" s="67">
        <v>1.050038</v>
      </c>
      <c r="H3319" s="67"/>
      <c r="I3319" s="70">
        <v>24.15</v>
      </c>
      <c r="J3319" s="70"/>
      <c r="K3319" s="70">
        <f>TRUNC(TRUNC(G3319,8)*I3319,2)</f>
        <v>25.35</v>
      </c>
    </row>
    <row r="3320" ht="21" customHeight="1" spans="1:11">
      <c r="A3320" s="65" t="s">
        <v>2604</v>
      </c>
      <c r="B3320" s="66" t="s">
        <v>2605</v>
      </c>
      <c r="C3320" s="66"/>
      <c r="D3320" s="65" t="s">
        <v>14</v>
      </c>
      <c r="E3320" s="65"/>
      <c r="F3320" s="65" t="s">
        <v>146</v>
      </c>
      <c r="G3320" s="67">
        <v>1.7875</v>
      </c>
      <c r="H3320" s="67"/>
      <c r="I3320" s="70">
        <v>9.5</v>
      </c>
      <c r="J3320" s="70"/>
      <c r="K3320" s="70">
        <f>TRUNC(TRUNC(G3320,8)*I3320,2)</f>
        <v>16.98</v>
      </c>
    </row>
    <row r="3321" ht="15" customHeight="1" spans="1:11">
      <c r="A3321" s="65" t="s">
        <v>2606</v>
      </c>
      <c r="B3321" s="66" t="s">
        <v>2607</v>
      </c>
      <c r="C3321" s="66"/>
      <c r="D3321" s="65" t="s">
        <v>14</v>
      </c>
      <c r="E3321" s="65"/>
      <c r="F3321" s="65" t="s">
        <v>193</v>
      </c>
      <c r="G3321" s="67">
        <v>0.071</v>
      </c>
      <c r="H3321" s="67"/>
      <c r="I3321" s="70">
        <v>17.46</v>
      </c>
      <c r="J3321" s="70"/>
      <c r="K3321" s="70">
        <f>TRUNC(TRUNC(G3321,8)*I3321,2)</f>
        <v>1.23</v>
      </c>
    </row>
    <row r="3322" ht="21" customHeight="1" spans="1:11">
      <c r="A3322" s="65" t="s">
        <v>2608</v>
      </c>
      <c r="B3322" s="66" t="s">
        <v>2609</v>
      </c>
      <c r="C3322" s="66"/>
      <c r="D3322" s="65" t="s">
        <v>14</v>
      </c>
      <c r="E3322" s="65"/>
      <c r="F3322" s="65" t="s">
        <v>146</v>
      </c>
      <c r="G3322" s="67">
        <v>1.595</v>
      </c>
      <c r="H3322" s="67"/>
      <c r="I3322" s="70">
        <v>6.78</v>
      </c>
      <c r="J3322" s="70"/>
      <c r="K3322" s="70">
        <f>TRUNC(TRUNC(G3322,8)*I3322,2)</f>
        <v>10.81</v>
      </c>
    </row>
    <row r="3323" ht="15" customHeight="1" spans="1:11">
      <c r="A3323" s="2"/>
      <c r="B3323" s="2"/>
      <c r="C3323" s="2"/>
      <c r="D3323" s="2"/>
      <c r="E3323" s="2"/>
      <c r="F3323" s="2"/>
      <c r="G3323" s="68" t="s">
        <v>2424</v>
      </c>
      <c r="H3323" s="68"/>
      <c r="I3323" s="68"/>
      <c r="J3323" s="68"/>
      <c r="K3323" s="71">
        <f>SUM(K3319:K3322)</f>
        <v>54.37</v>
      </c>
    </row>
    <row r="3324" ht="15" customHeight="1" spans="1:11">
      <c r="A3324" s="63" t="s">
        <v>2389</v>
      </c>
      <c r="B3324" s="63"/>
      <c r="C3324" s="63"/>
      <c r="D3324" s="64" t="s">
        <v>4</v>
      </c>
      <c r="E3324" s="64"/>
      <c r="F3324" s="64" t="s">
        <v>2297</v>
      </c>
      <c r="G3324" s="64" t="s">
        <v>2298</v>
      </c>
      <c r="H3324" s="64"/>
      <c r="I3324" s="64" t="s">
        <v>2299</v>
      </c>
      <c r="J3324" s="64"/>
      <c r="K3324" s="64" t="s">
        <v>2300</v>
      </c>
    </row>
    <row r="3325" ht="21" customHeight="1" spans="1:11">
      <c r="A3325" s="65" t="s">
        <v>2612</v>
      </c>
      <c r="B3325" s="66" t="s">
        <v>2613</v>
      </c>
      <c r="C3325" s="66"/>
      <c r="D3325" s="65" t="s">
        <v>14</v>
      </c>
      <c r="E3325" s="65"/>
      <c r="F3325" s="65" t="s">
        <v>2392</v>
      </c>
      <c r="G3325" s="67">
        <v>0.383</v>
      </c>
      <c r="H3325" s="67"/>
      <c r="I3325" s="70">
        <v>23.87</v>
      </c>
      <c r="J3325" s="70"/>
      <c r="K3325" s="70">
        <f>TRUNC(TRUNC(G3325,8)*I3325,2)</f>
        <v>9.14</v>
      </c>
    </row>
    <row r="3326" ht="21" customHeight="1" spans="1:11">
      <c r="A3326" s="65" t="s">
        <v>2523</v>
      </c>
      <c r="B3326" s="66" t="s">
        <v>2524</v>
      </c>
      <c r="C3326" s="66"/>
      <c r="D3326" s="65" t="s">
        <v>14</v>
      </c>
      <c r="E3326" s="65"/>
      <c r="F3326" s="65" t="s">
        <v>2392</v>
      </c>
      <c r="G3326" s="67">
        <v>0.564</v>
      </c>
      <c r="H3326" s="67"/>
      <c r="I3326" s="70">
        <v>31.88</v>
      </c>
      <c r="J3326" s="70"/>
      <c r="K3326" s="70">
        <f>TRUNC(TRUNC(G3326,8)*I3326,2)</f>
        <v>17.98</v>
      </c>
    </row>
    <row r="3327" ht="18" customHeight="1" spans="1:11">
      <c r="A3327" s="2"/>
      <c r="B3327" s="2"/>
      <c r="C3327" s="2"/>
      <c r="D3327" s="2"/>
      <c r="E3327" s="2"/>
      <c r="F3327" s="2"/>
      <c r="G3327" s="68" t="s">
        <v>2393</v>
      </c>
      <c r="H3327" s="68"/>
      <c r="I3327" s="68"/>
      <c r="J3327" s="68"/>
      <c r="K3327" s="71">
        <f>SUM(K3325:K3326)</f>
        <v>27.12</v>
      </c>
    </row>
    <row r="3328" ht="15" customHeight="1" spans="1:11">
      <c r="A3328" s="2"/>
      <c r="B3328" s="2"/>
      <c r="C3328" s="2"/>
      <c r="D3328" s="2"/>
      <c r="E3328" s="2"/>
      <c r="F3328" s="2"/>
      <c r="G3328" s="69" t="s">
        <v>2318</v>
      </c>
      <c r="H3328" s="69"/>
      <c r="I3328" s="69"/>
      <c r="J3328" s="69"/>
      <c r="K3328" s="72">
        <f>SUM(K3317,K3323,K3327)</f>
        <v>85.68</v>
      </c>
    </row>
    <row r="3329" ht="9.95" customHeight="1" spans="1:11">
      <c r="A3329" s="2"/>
      <c r="B3329" s="2"/>
      <c r="C3329" s="2"/>
      <c r="D3329" s="2"/>
      <c r="E3329" s="2"/>
      <c r="F3329" s="2"/>
      <c r="G3329" s="61"/>
      <c r="H3329" s="61"/>
      <c r="I3329" s="61"/>
      <c r="J3329" s="61"/>
      <c r="K3329" s="61"/>
    </row>
    <row r="3330" ht="20.1" customHeight="1" spans="1:11">
      <c r="A3330" s="62" t="s">
        <v>5564</v>
      </c>
      <c r="B3330" s="62"/>
      <c r="C3330" s="62"/>
      <c r="D3330" s="62"/>
      <c r="E3330" s="62"/>
      <c r="F3330" s="62"/>
      <c r="G3330" s="62"/>
      <c r="H3330" s="62"/>
      <c r="I3330" s="62"/>
      <c r="J3330" s="62"/>
      <c r="K3330" s="62"/>
    </row>
    <row r="3331" ht="15" customHeight="1" spans="1:11">
      <c r="A3331" s="63" t="s">
        <v>2381</v>
      </c>
      <c r="B3331" s="63"/>
      <c r="C3331" s="63"/>
      <c r="D3331" s="64" t="s">
        <v>4</v>
      </c>
      <c r="E3331" s="64"/>
      <c r="F3331" s="64" t="s">
        <v>2297</v>
      </c>
      <c r="G3331" s="64" t="s">
        <v>2298</v>
      </c>
      <c r="H3331" s="64"/>
      <c r="I3331" s="64" t="s">
        <v>2299</v>
      </c>
      <c r="J3331" s="64"/>
      <c r="K3331" s="64" t="s">
        <v>2300</v>
      </c>
    </row>
    <row r="3332" ht="29.1" customHeight="1" spans="1:11">
      <c r="A3332" s="65" t="s">
        <v>2600</v>
      </c>
      <c r="B3332" s="66" t="s">
        <v>2601</v>
      </c>
      <c r="C3332" s="66"/>
      <c r="D3332" s="65" t="s">
        <v>14</v>
      </c>
      <c r="E3332" s="65"/>
      <c r="F3332" s="65" t="s">
        <v>2384</v>
      </c>
      <c r="G3332" s="67">
        <v>0.1225</v>
      </c>
      <c r="H3332" s="67"/>
      <c r="I3332" s="70">
        <v>38.95</v>
      </c>
      <c r="J3332" s="70"/>
      <c r="K3332" s="70">
        <f>TRUNC(TRUNC(G3332,8)*I3332,2)</f>
        <v>4.77</v>
      </c>
    </row>
    <row r="3333" ht="29.1" customHeight="1" spans="1:11">
      <c r="A3333" s="65" t="s">
        <v>2602</v>
      </c>
      <c r="B3333" s="66" t="s">
        <v>2603</v>
      </c>
      <c r="C3333" s="66"/>
      <c r="D3333" s="65" t="s">
        <v>14</v>
      </c>
      <c r="E3333" s="65"/>
      <c r="F3333" s="65" t="s">
        <v>2387</v>
      </c>
      <c r="G3333" s="67">
        <v>0.0305</v>
      </c>
      <c r="H3333" s="67"/>
      <c r="I3333" s="70">
        <v>40.48</v>
      </c>
      <c r="J3333" s="70"/>
      <c r="K3333" s="70">
        <f>TRUNC(TRUNC(G3333,8)*I3333,2)</f>
        <v>1.23</v>
      </c>
    </row>
    <row r="3334" ht="18" customHeight="1" spans="1:11">
      <c r="A3334" s="2"/>
      <c r="B3334" s="2"/>
      <c r="C3334" s="2"/>
      <c r="D3334" s="2"/>
      <c r="E3334" s="2"/>
      <c r="F3334" s="2"/>
      <c r="G3334" s="68" t="s">
        <v>2388</v>
      </c>
      <c r="H3334" s="68"/>
      <c r="I3334" s="68"/>
      <c r="J3334" s="68"/>
      <c r="K3334" s="71">
        <f>SUM(K3332:K3333)</f>
        <v>6</v>
      </c>
    </row>
    <row r="3335" ht="15" customHeight="1" spans="1:11">
      <c r="A3335" s="63" t="s">
        <v>2413</v>
      </c>
      <c r="B3335" s="63"/>
      <c r="C3335" s="63"/>
      <c r="D3335" s="64" t="s">
        <v>4</v>
      </c>
      <c r="E3335" s="64"/>
      <c r="F3335" s="64" t="s">
        <v>2297</v>
      </c>
      <c r="G3335" s="64" t="s">
        <v>2298</v>
      </c>
      <c r="H3335" s="64"/>
      <c r="I3335" s="64" t="s">
        <v>2299</v>
      </c>
      <c r="J3335" s="64"/>
      <c r="K3335" s="64" t="s">
        <v>2300</v>
      </c>
    </row>
    <row r="3336" ht="29.1" customHeight="1" spans="1:11">
      <c r="A3336" s="65" t="s">
        <v>5558</v>
      </c>
      <c r="B3336" s="66" t="s">
        <v>5559</v>
      </c>
      <c r="C3336" s="66"/>
      <c r="D3336" s="65" t="s">
        <v>14</v>
      </c>
      <c r="E3336" s="65"/>
      <c r="F3336" s="65" t="s">
        <v>41</v>
      </c>
      <c r="G3336" s="67">
        <v>1.050038</v>
      </c>
      <c r="H3336" s="67"/>
      <c r="I3336" s="70">
        <v>24.15</v>
      </c>
      <c r="J3336" s="70"/>
      <c r="K3336" s="70">
        <f>TRUNC(TRUNC(G3336,8)*I3336,2)</f>
        <v>25.35</v>
      </c>
    </row>
    <row r="3337" ht="21" customHeight="1" spans="1:11">
      <c r="A3337" s="65" t="s">
        <v>2604</v>
      </c>
      <c r="B3337" s="66" t="s">
        <v>2605</v>
      </c>
      <c r="C3337" s="66"/>
      <c r="D3337" s="65" t="s">
        <v>14</v>
      </c>
      <c r="E3337" s="65"/>
      <c r="F3337" s="65" t="s">
        <v>146</v>
      </c>
      <c r="G3337" s="67">
        <v>2.7152</v>
      </c>
      <c r="H3337" s="67"/>
      <c r="I3337" s="70">
        <v>9.5</v>
      </c>
      <c r="J3337" s="70"/>
      <c r="K3337" s="70">
        <f>TRUNC(TRUNC(G3337,8)*I3337,2)</f>
        <v>25.79</v>
      </c>
    </row>
    <row r="3338" ht="15" customHeight="1" spans="1:11">
      <c r="A3338" s="65" t="s">
        <v>2606</v>
      </c>
      <c r="B3338" s="66" t="s">
        <v>2607</v>
      </c>
      <c r="C3338" s="66"/>
      <c r="D3338" s="65" t="s">
        <v>14</v>
      </c>
      <c r="E3338" s="65"/>
      <c r="F3338" s="65" t="s">
        <v>193</v>
      </c>
      <c r="G3338" s="67">
        <v>0.094</v>
      </c>
      <c r="H3338" s="67"/>
      <c r="I3338" s="70">
        <v>17.46</v>
      </c>
      <c r="J3338" s="70"/>
      <c r="K3338" s="70">
        <f>TRUNC(TRUNC(G3338,8)*I3338,2)</f>
        <v>1.64</v>
      </c>
    </row>
    <row r="3339" ht="21" customHeight="1" spans="1:11">
      <c r="A3339" s="65" t="s">
        <v>2608</v>
      </c>
      <c r="B3339" s="66" t="s">
        <v>2609</v>
      </c>
      <c r="C3339" s="66"/>
      <c r="D3339" s="65" t="s">
        <v>14</v>
      </c>
      <c r="E3339" s="65"/>
      <c r="F3339" s="65" t="s">
        <v>146</v>
      </c>
      <c r="G3339" s="67">
        <v>1.7405</v>
      </c>
      <c r="H3339" s="67"/>
      <c r="I3339" s="70">
        <v>6.78</v>
      </c>
      <c r="J3339" s="70"/>
      <c r="K3339" s="70">
        <f>TRUNC(TRUNC(G3339,8)*I3339,2)</f>
        <v>11.8</v>
      </c>
    </row>
    <row r="3340" ht="15" customHeight="1" spans="1:11">
      <c r="A3340" s="2"/>
      <c r="B3340" s="2"/>
      <c r="C3340" s="2"/>
      <c r="D3340" s="2"/>
      <c r="E3340" s="2"/>
      <c r="F3340" s="2"/>
      <c r="G3340" s="68" t="s">
        <v>2424</v>
      </c>
      <c r="H3340" s="68"/>
      <c r="I3340" s="68"/>
      <c r="J3340" s="68"/>
      <c r="K3340" s="71">
        <f>SUM(K3336:K3339)</f>
        <v>64.58</v>
      </c>
    </row>
    <row r="3341" ht="15" customHeight="1" spans="1:11">
      <c r="A3341" s="63" t="s">
        <v>2389</v>
      </c>
      <c r="B3341" s="63"/>
      <c r="C3341" s="63"/>
      <c r="D3341" s="64" t="s">
        <v>4</v>
      </c>
      <c r="E3341" s="64"/>
      <c r="F3341" s="64" t="s">
        <v>2297</v>
      </c>
      <c r="G3341" s="64" t="s">
        <v>2298</v>
      </c>
      <c r="H3341" s="64"/>
      <c r="I3341" s="64" t="s">
        <v>2299</v>
      </c>
      <c r="J3341" s="64"/>
      <c r="K3341" s="64" t="s">
        <v>2300</v>
      </c>
    </row>
    <row r="3342" ht="21" customHeight="1" spans="1:11">
      <c r="A3342" s="65" t="s">
        <v>2612</v>
      </c>
      <c r="B3342" s="66" t="s">
        <v>2613</v>
      </c>
      <c r="C3342" s="66"/>
      <c r="D3342" s="65" t="s">
        <v>14</v>
      </c>
      <c r="E3342" s="65"/>
      <c r="F3342" s="65" t="s">
        <v>2392</v>
      </c>
      <c r="G3342" s="67">
        <v>0.595</v>
      </c>
      <c r="H3342" s="67"/>
      <c r="I3342" s="70">
        <v>23.87</v>
      </c>
      <c r="J3342" s="70"/>
      <c r="K3342" s="70">
        <f>TRUNC(TRUNC(G3342,8)*I3342,2)</f>
        <v>14.2</v>
      </c>
    </row>
    <row r="3343" ht="21" customHeight="1" spans="1:11">
      <c r="A3343" s="65" t="s">
        <v>2523</v>
      </c>
      <c r="B3343" s="66" t="s">
        <v>2524</v>
      </c>
      <c r="C3343" s="66"/>
      <c r="D3343" s="65" t="s">
        <v>14</v>
      </c>
      <c r="E3343" s="65"/>
      <c r="F3343" s="65" t="s">
        <v>2392</v>
      </c>
      <c r="G3343" s="67">
        <v>0.878</v>
      </c>
      <c r="H3343" s="67"/>
      <c r="I3343" s="70">
        <v>31.88</v>
      </c>
      <c r="J3343" s="70"/>
      <c r="K3343" s="70">
        <f>TRUNC(TRUNC(G3343,8)*I3343,2)</f>
        <v>27.99</v>
      </c>
    </row>
    <row r="3344" ht="18" customHeight="1" spans="1:11">
      <c r="A3344" s="2"/>
      <c r="B3344" s="2"/>
      <c r="C3344" s="2"/>
      <c r="D3344" s="2"/>
      <c r="E3344" s="2"/>
      <c r="F3344" s="2"/>
      <c r="G3344" s="68" t="s">
        <v>2393</v>
      </c>
      <c r="H3344" s="68"/>
      <c r="I3344" s="68"/>
      <c r="J3344" s="68"/>
      <c r="K3344" s="71">
        <f>SUM(K3342:K3343)</f>
        <v>42.19</v>
      </c>
    </row>
    <row r="3345" ht="15" customHeight="1" spans="1:11">
      <c r="A3345" s="2"/>
      <c r="B3345" s="2"/>
      <c r="C3345" s="2"/>
      <c r="D3345" s="2"/>
      <c r="E3345" s="2"/>
      <c r="F3345" s="2"/>
      <c r="G3345" s="69" t="s">
        <v>2318</v>
      </c>
      <c r="H3345" s="69"/>
      <c r="I3345" s="69"/>
      <c r="J3345" s="69"/>
      <c r="K3345" s="72">
        <f>SUM(K3334,K3340,K3344)</f>
        <v>112.77</v>
      </c>
    </row>
    <row r="3346" ht="9.95" customHeight="1" spans="1:11">
      <c r="A3346" s="2"/>
      <c r="B3346" s="2"/>
      <c r="C3346" s="2"/>
      <c r="D3346" s="2"/>
      <c r="E3346" s="2"/>
      <c r="F3346" s="2"/>
      <c r="G3346" s="61"/>
      <c r="H3346" s="61"/>
      <c r="I3346" s="61"/>
      <c r="J3346" s="61"/>
      <c r="K3346" s="61"/>
    </row>
    <row r="3347" ht="20.1" customHeight="1" spans="1:11">
      <c r="A3347" s="62" t="s">
        <v>5565</v>
      </c>
      <c r="B3347" s="62"/>
      <c r="C3347" s="62"/>
      <c r="D3347" s="62"/>
      <c r="E3347" s="62"/>
      <c r="F3347" s="62"/>
      <c r="G3347" s="62"/>
      <c r="H3347" s="62"/>
      <c r="I3347" s="62"/>
      <c r="J3347" s="62"/>
      <c r="K3347" s="62"/>
    </row>
    <row r="3348" ht="15" customHeight="1" spans="1:11">
      <c r="A3348" s="63" t="s">
        <v>2381</v>
      </c>
      <c r="B3348" s="63"/>
      <c r="C3348" s="63"/>
      <c r="D3348" s="64" t="s">
        <v>4</v>
      </c>
      <c r="E3348" s="64"/>
      <c r="F3348" s="64" t="s">
        <v>2297</v>
      </c>
      <c r="G3348" s="64" t="s">
        <v>2298</v>
      </c>
      <c r="H3348" s="64"/>
      <c r="I3348" s="64" t="s">
        <v>2299</v>
      </c>
      <c r="J3348" s="64"/>
      <c r="K3348" s="64" t="s">
        <v>2300</v>
      </c>
    </row>
    <row r="3349" ht="29.1" customHeight="1" spans="1:11">
      <c r="A3349" s="65" t="s">
        <v>2600</v>
      </c>
      <c r="B3349" s="66" t="s">
        <v>2601</v>
      </c>
      <c r="C3349" s="66"/>
      <c r="D3349" s="65" t="s">
        <v>14</v>
      </c>
      <c r="E3349" s="65"/>
      <c r="F3349" s="65" t="s">
        <v>2384</v>
      </c>
      <c r="G3349" s="67">
        <v>0.0615</v>
      </c>
      <c r="H3349" s="67"/>
      <c r="I3349" s="70">
        <v>38.95</v>
      </c>
      <c r="J3349" s="70"/>
      <c r="K3349" s="70">
        <f>TRUNC(TRUNC(G3349,8)*I3349,2)</f>
        <v>2.39</v>
      </c>
    </row>
    <row r="3350" ht="29.1" customHeight="1" spans="1:11">
      <c r="A3350" s="65" t="s">
        <v>2602</v>
      </c>
      <c r="B3350" s="66" t="s">
        <v>2603</v>
      </c>
      <c r="C3350" s="66"/>
      <c r="D3350" s="65" t="s">
        <v>14</v>
      </c>
      <c r="E3350" s="65"/>
      <c r="F3350" s="65" t="s">
        <v>2387</v>
      </c>
      <c r="G3350" s="67">
        <v>0.0153</v>
      </c>
      <c r="H3350" s="67"/>
      <c r="I3350" s="70">
        <v>40.48</v>
      </c>
      <c r="J3350" s="70"/>
      <c r="K3350" s="70">
        <f>TRUNC(TRUNC(G3350,8)*I3350,2)</f>
        <v>0.61</v>
      </c>
    </row>
    <row r="3351" ht="18" customHeight="1" spans="1:11">
      <c r="A3351" s="2"/>
      <c r="B3351" s="2"/>
      <c r="C3351" s="2"/>
      <c r="D3351" s="2"/>
      <c r="E3351" s="2"/>
      <c r="F3351" s="2"/>
      <c r="G3351" s="68" t="s">
        <v>2388</v>
      </c>
      <c r="H3351" s="68"/>
      <c r="I3351" s="68"/>
      <c r="J3351" s="68"/>
      <c r="K3351" s="71">
        <f>SUM(K3349:K3350)</f>
        <v>3</v>
      </c>
    </row>
    <row r="3352" ht="15" customHeight="1" spans="1:11">
      <c r="A3352" s="63" t="s">
        <v>2413</v>
      </c>
      <c r="B3352" s="63"/>
      <c r="C3352" s="63"/>
      <c r="D3352" s="64" t="s">
        <v>4</v>
      </c>
      <c r="E3352" s="64"/>
      <c r="F3352" s="64" t="s">
        <v>2297</v>
      </c>
      <c r="G3352" s="64" t="s">
        <v>2298</v>
      </c>
      <c r="H3352" s="64"/>
      <c r="I3352" s="64" t="s">
        <v>2299</v>
      </c>
      <c r="J3352" s="64"/>
      <c r="K3352" s="64" t="s">
        <v>2300</v>
      </c>
    </row>
    <row r="3353" ht="29.1" customHeight="1" spans="1:11">
      <c r="A3353" s="65" t="s">
        <v>5558</v>
      </c>
      <c r="B3353" s="66" t="s">
        <v>5559</v>
      </c>
      <c r="C3353" s="66"/>
      <c r="D3353" s="65" t="s">
        <v>14</v>
      </c>
      <c r="E3353" s="65"/>
      <c r="F3353" s="65" t="s">
        <v>41</v>
      </c>
      <c r="G3353" s="67">
        <v>1.050038</v>
      </c>
      <c r="H3353" s="67"/>
      <c r="I3353" s="70">
        <v>24.15</v>
      </c>
      <c r="J3353" s="70"/>
      <c r="K3353" s="70">
        <f>TRUNC(TRUNC(G3353,8)*I3353,2)</f>
        <v>25.35</v>
      </c>
    </row>
    <row r="3354" ht="21" customHeight="1" spans="1:11">
      <c r="A3354" s="65" t="s">
        <v>2604</v>
      </c>
      <c r="B3354" s="66" t="s">
        <v>2605</v>
      </c>
      <c r="C3354" s="66"/>
      <c r="D3354" s="65" t="s">
        <v>14</v>
      </c>
      <c r="E3354" s="65"/>
      <c r="F3354" s="65" t="s">
        <v>146</v>
      </c>
      <c r="G3354" s="67">
        <v>1.1818</v>
      </c>
      <c r="H3354" s="67"/>
      <c r="I3354" s="70">
        <v>9.5</v>
      </c>
      <c r="J3354" s="70"/>
      <c r="K3354" s="70">
        <f>TRUNC(TRUNC(G3354,8)*I3354,2)</f>
        <v>11.22</v>
      </c>
    </row>
    <row r="3355" ht="15" customHeight="1" spans="1:11">
      <c r="A3355" s="65" t="s">
        <v>2606</v>
      </c>
      <c r="B3355" s="66" t="s">
        <v>2607</v>
      </c>
      <c r="C3355" s="66"/>
      <c r="D3355" s="65" t="s">
        <v>14</v>
      </c>
      <c r="E3355" s="65"/>
      <c r="F3355" s="65" t="s">
        <v>193</v>
      </c>
      <c r="G3355" s="67">
        <v>0.057</v>
      </c>
      <c r="H3355" s="67"/>
      <c r="I3355" s="70">
        <v>17.46</v>
      </c>
      <c r="J3355" s="70"/>
      <c r="K3355" s="70">
        <f>TRUNC(TRUNC(G3355,8)*I3355,2)</f>
        <v>0.99</v>
      </c>
    </row>
    <row r="3356" ht="21" customHeight="1" spans="1:11">
      <c r="A3356" s="65" t="s">
        <v>2608</v>
      </c>
      <c r="B3356" s="66" t="s">
        <v>2609</v>
      </c>
      <c r="C3356" s="66"/>
      <c r="D3356" s="65" t="s">
        <v>14</v>
      </c>
      <c r="E3356" s="65"/>
      <c r="F3356" s="65" t="s">
        <v>146</v>
      </c>
      <c r="G3356" s="67">
        <v>1.5</v>
      </c>
      <c r="H3356" s="67"/>
      <c r="I3356" s="70">
        <v>6.78</v>
      </c>
      <c r="J3356" s="70"/>
      <c r="K3356" s="70">
        <f>TRUNC(TRUNC(G3356,8)*I3356,2)</f>
        <v>10.17</v>
      </c>
    </row>
    <row r="3357" ht="15" customHeight="1" spans="1:11">
      <c r="A3357" s="2"/>
      <c r="B3357" s="2"/>
      <c r="C3357" s="2"/>
      <c r="D3357" s="2"/>
      <c r="E3357" s="2"/>
      <c r="F3357" s="2"/>
      <c r="G3357" s="68" t="s">
        <v>2424</v>
      </c>
      <c r="H3357" s="68"/>
      <c r="I3357" s="68"/>
      <c r="J3357" s="68"/>
      <c r="K3357" s="71">
        <f>SUM(K3353:K3356)</f>
        <v>47.73</v>
      </c>
    </row>
    <row r="3358" ht="15" customHeight="1" spans="1:11">
      <c r="A3358" s="63" t="s">
        <v>2389</v>
      </c>
      <c r="B3358" s="63"/>
      <c r="C3358" s="63"/>
      <c r="D3358" s="64" t="s">
        <v>4</v>
      </c>
      <c r="E3358" s="64"/>
      <c r="F3358" s="64" t="s">
        <v>2297</v>
      </c>
      <c r="G3358" s="64" t="s">
        <v>2298</v>
      </c>
      <c r="H3358" s="64"/>
      <c r="I3358" s="64" t="s">
        <v>2299</v>
      </c>
      <c r="J3358" s="64"/>
      <c r="K3358" s="64" t="s">
        <v>2300</v>
      </c>
    </row>
    <row r="3359" ht="21" customHeight="1" spans="1:11">
      <c r="A3359" s="65" t="s">
        <v>2612</v>
      </c>
      <c r="B3359" s="66" t="s">
        <v>2613</v>
      </c>
      <c r="C3359" s="66"/>
      <c r="D3359" s="65" t="s">
        <v>14</v>
      </c>
      <c r="E3359" s="65"/>
      <c r="F3359" s="65" t="s">
        <v>2392</v>
      </c>
      <c r="G3359" s="67">
        <v>0.288</v>
      </c>
      <c r="H3359" s="67"/>
      <c r="I3359" s="70">
        <v>23.87</v>
      </c>
      <c r="J3359" s="70"/>
      <c r="K3359" s="70">
        <f>TRUNC(TRUNC(G3359,8)*I3359,2)</f>
        <v>6.87</v>
      </c>
    </row>
    <row r="3360" ht="21" customHeight="1" spans="1:11">
      <c r="A3360" s="65" t="s">
        <v>2523</v>
      </c>
      <c r="B3360" s="66" t="s">
        <v>2524</v>
      </c>
      <c r="C3360" s="66"/>
      <c r="D3360" s="65" t="s">
        <v>14</v>
      </c>
      <c r="E3360" s="65"/>
      <c r="F3360" s="65" t="s">
        <v>2392</v>
      </c>
      <c r="G3360" s="67">
        <v>0.424</v>
      </c>
      <c r="H3360" s="67"/>
      <c r="I3360" s="70">
        <v>31.88</v>
      </c>
      <c r="J3360" s="70"/>
      <c r="K3360" s="70">
        <f>TRUNC(TRUNC(G3360,8)*I3360,2)</f>
        <v>13.51</v>
      </c>
    </row>
    <row r="3361" ht="18" customHeight="1" spans="1:11">
      <c r="A3361" s="2"/>
      <c r="B3361" s="2"/>
      <c r="C3361" s="2"/>
      <c r="D3361" s="2"/>
      <c r="E3361" s="2"/>
      <c r="F3361" s="2"/>
      <c r="G3361" s="68" t="s">
        <v>2393</v>
      </c>
      <c r="H3361" s="68"/>
      <c r="I3361" s="68"/>
      <c r="J3361" s="68"/>
      <c r="K3361" s="71">
        <f>SUM(K3359:K3360)</f>
        <v>20.38</v>
      </c>
    </row>
    <row r="3362" ht="15" customHeight="1" spans="1:11">
      <c r="A3362" s="2"/>
      <c r="B3362" s="2"/>
      <c r="C3362" s="2"/>
      <c r="D3362" s="2"/>
      <c r="E3362" s="2"/>
      <c r="F3362" s="2"/>
      <c r="G3362" s="69" t="s">
        <v>2318</v>
      </c>
      <c r="H3362" s="69"/>
      <c r="I3362" s="69"/>
      <c r="J3362" s="69"/>
      <c r="K3362" s="72">
        <f>SUM(K3351,K3357,K3361)</f>
        <v>71.11</v>
      </c>
    </row>
    <row r="3363" ht="9.95" customHeight="1" spans="1:11">
      <c r="A3363" s="2"/>
      <c r="B3363" s="2"/>
      <c r="C3363" s="2"/>
      <c r="D3363" s="2"/>
      <c r="E3363" s="2"/>
      <c r="F3363" s="2"/>
      <c r="G3363" s="61"/>
      <c r="H3363" s="61"/>
      <c r="I3363" s="61"/>
      <c r="J3363" s="61"/>
      <c r="K3363" s="61"/>
    </row>
    <row r="3364" ht="20.1" customHeight="1" spans="1:11">
      <c r="A3364" s="62" t="s">
        <v>5566</v>
      </c>
      <c r="B3364" s="62"/>
      <c r="C3364" s="62"/>
      <c r="D3364" s="62"/>
      <c r="E3364" s="62"/>
      <c r="F3364" s="62"/>
      <c r="G3364" s="62"/>
      <c r="H3364" s="62"/>
      <c r="I3364" s="62"/>
      <c r="J3364" s="62"/>
      <c r="K3364" s="62"/>
    </row>
    <row r="3365" ht="15" customHeight="1" spans="1:11">
      <c r="A3365" s="63" t="s">
        <v>2296</v>
      </c>
      <c r="B3365" s="63"/>
      <c r="C3365" s="63"/>
      <c r="D3365" s="64" t="s">
        <v>4</v>
      </c>
      <c r="E3365" s="64"/>
      <c r="F3365" s="64" t="s">
        <v>2297</v>
      </c>
      <c r="G3365" s="64" t="s">
        <v>2298</v>
      </c>
      <c r="H3365" s="64"/>
      <c r="I3365" s="64" t="s">
        <v>2299</v>
      </c>
      <c r="J3365" s="64"/>
      <c r="K3365" s="64" t="s">
        <v>2300</v>
      </c>
    </row>
    <row r="3366" ht="21" customHeight="1" spans="1:11">
      <c r="A3366" s="65" t="s">
        <v>4705</v>
      </c>
      <c r="B3366" s="66" t="s">
        <v>4706</v>
      </c>
      <c r="C3366" s="66"/>
      <c r="D3366" s="65" t="s">
        <v>14</v>
      </c>
      <c r="E3366" s="65"/>
      <c r="F3366" s="65" t="s">
        <v>2392</v>
      </c>
      <c r="G3366" s="67">
        <v>1</v>
      </c>
      <c r="H3366" s="67"/>
      <c r="I3366" s="70">
        <v>4.56</v>
      </c>
      <c r="J3366" s="70"/>
      <c r="K3366" s="70">
        <f t="shared" ref="K3366:K3371" si="33">TRUNC(TRUNC(G3366,8)*I3366,2)</f>
        <v>4.56</v>
      </c>
    </row>
    <row r="3367" ht="21" customHeight="1" spans="1:11">
      <c r="A3367" s="65" t="s">
        <v>4707</v>
      </c>
      <c r="B3367" s="66" t="s">
        <v>4708</v>
      </c>
      <c r="C3367" s="66"/>
      <c r="D3367" s="65" t="s">
        <v>14</v>
      </c>
      <c r="E3367" s="65"/>
      <c r="F3367" s="65" t="s">
        <v>2392</v>
      </c>
      <c r="G3367" s="67">
        <v>1</v>
      </c>
      <c r="H3367" s="67"/>
      <c r="I3367" s="70">
        <v>1.24</v>
      </c>
      <c r="J3367" s="70"/>
      <c r="K3367" s="70">
        <f t="shared" si="33"/>
        <v>1.24</v>
      </c>
    </row>
    <row r="3368" ht="21" customHeight="1" spans="1:11">
      <c r="A3368" s="65" t="s">
        <v>4709</v>
      </c>
      <c r="B3368" s="66" t="s">
        <v>4710</v>
      </c>
      <c r="C3368" s="66"/>
      <c r="D3368" s="65" t="s">
        <v>14</v>
      </c>
      <c r="E3368" s="65"/>
      <c r="F3368" s="65" t="s">
        <v>2392</v>
      </c>
      <c r="G3368" s="67">
        <v>1</v>
      </c>
      <c r="H3368" s="67"/>
      <c r="I3368" s="70">
        <v>1.34</v>
      </c>
      <c r="J3368" s="70"/>
      <c r="K3368" s="70">
        <f t="shared" si="33"/>
        <v>1.34</v>
      </c>
    </row>
    <row r="3369" ht="21" customHeight="1" spans="1:11">
      <c r="A3369" s="65" t="s">
        <v>4711</v>
      </c>
      <c r="B3369" s="66" t="s">
        <v>4712</v>
      </c>
      <c r="C3369" s="66"/>
      <c r="D3369" s="65" t="s">
        <v>14</v>
      </c>
      <c r="E3369" s="65"/>
      <c r="F3369" s="65" t="s">
        <v>2392</v>
      </c>
      <c r="G3369" s="67">
        <v>1</v>
      </c>
      <c r="H3369" s="67"/>
      <c r="I3369" s="70">
        <v>0.82</v>
      </c>
      <c r="J3369" s="70"/>
      <c r="K3369" s="70">
        <f t="shared" si="33"/>
        <v>0.82</v>
      </c>
    </row>
    <row r="3370" ht="21" customHeight="1" spans="1:11">
      <c r="A3370" s="65" t="s">
        <v>4713</v>
      </c>
      <c r="B3370" s="66" t="s">
        <v>4714</v>
      </c>
      <c r="C3370" s="66"/>
      <c r="D3370" s="65" t="s">
        <v>14</v>
      </c>
      <c r="E3370" s="65"/>
      <c r="F3370" s="65" t="s">
        <v>2392</v>
      </c>
      <c r="G3370" s="67">
        <v>1</v>
      </c>
      <c r="H3370" s="67"/>
      <c r="I3370" s="70">
        <v>0.04</v>
      </c>
      <c r="J3370" s="70"/>
      <c r="K3370" s="70">
        <f t="shared" si="33"/>
        <v>0.04</v>
      </c>
    </row>
    <row r="3371" ht="21" customHeight="1" spans="1:11">
      <c r="A3371" s="65" t="s">
        <v>4715</v>
      </c>
      <c r="B3371" s="66" t="s">
        <v>4716</v>
      </c>
      <c r="C3371" s="66"/>
      <c r="D3371" s="65" t="s">
        <v>14</v>
      </c>
      <c r="E3371" s="65"/>
      <c r="F3371" s="65" t="s">
        <v>2392</v>
      </c>
      <c r="G3371" s="67">
        <v>1</v>
      </c>
      <c r="H3371" s="67"/>
      <c r="I3371" s="70">
        <v>0.8</v>
      </c>
      <c r="J3371" s="70"/>
      <c r="K3371" s="70">
        <f t="shared" si="33"/>
        <v>0.8</v>
      </c>
    </row>
    <row r="3372" ht="15" customHeight="1" spans="1:11">
      <c r="A3372" s="2"/>
      <c r="B3372" s="2"/>
      <c r="C3372" s="2"/>
      <c r="D3372" s="2"/>
      <c r="E3372" s="2"/>
      <c r="F3372" s="2"/>
      <c r="G3372" s="68" t="s">
        <v>2309</v>
      </c>
      <c r="H3372" s="68"/>
      <c r="I3372" s="68"/>
      <c r="J3372" s="68"/>
      <c r="K3372" s="71">
        <f>SUM(K3366:K3371)</f>
        <v>8.8</v>
      </c>
    </row>
    <row r="3373" ht="15" customHeight="1" spans="1:11">
      <c r="A3373" s="63" t="s">
        <v>2310</v>
      </c>
      <c r="B3373" s="63"/>
      <c r="C3373" s="63"/>
      <c r="D3373" s="64" t="s">
        <v>4</v>
      </c>
      <c r="E3373" s="64"/>
      <c r="F3373" s="64" t="s">
        <v>2297</v>
      </c>
      <c r="G3373" s="64" t="s">
        <v>2298</v>
      </c>
      <c r="H3373" s="64"/>
      <c r="I3373" s="64" t="s">
        <v>2299</v>
      </c>
      <c r="J3373" s="64"/>
      <c r="K3373" s="64" t="s">
        <v>2300</v>
      </c>
    </row>
    <row r="3374" ht="15" customHeight="1" spans="1:11">
      <c r="A3374" s="65" t="s">
        <v>5198</v>
      </c>
      <c r="B3374" s="66" t="s">
        <v>5199</v>
      </c>
      <c r="C3374" s="66"/>
      <c r="D3374" s="65" t="s">
        <v>14</v>
      </c>
      <c r="E3374" s="65"/>
      <c r="F3374" s="65" t="s">
        <v>2392</v>
      </c>
      <c r="G3374" s="67">
        <v>1</v>
      </c>
      <c r="H3374" s="67"/>
      <c r="I3374" s="70">
        <v>22.92</v>
      </c>
      <c r="J3374" s="70"/>
      <c r="K3374" s="70">
        <f>TRUNC(TRUNC(G3374,8)*I3374,2)</f>
        <v>22.92</v>
      </c>
    </row>
    <row r="3375" ht="15" customHeight="1" spans="1:11">
      <c r="A3375" s="2"/>
      <c r="B3375" s="2"/>
      <c r="C3375" s="2"/>
      <c r="D3375" s="2"/>
      <c r="E3375" s="2"/>
      <c r="F3375" s="2"/>
      <c r="G3375" s="68" t="s">
        <v>2313</v>
      </c>
      <c r="H3375" s="68"/>
      <c r="I3375" s="68"/>
      <c r="J3375" s="68"/>
      <c r="K3375" s="71">
        <f>SUM(K3374:K3374)</f>
        <v>22.92</v>
      </c>
    </row>
    <row r="3376" ht="15" customHeight="1" spans="1:11">
      <c r="A3376" s="63" t="s">
        <v>2314</v>
      </c>
      <c r="B3376" s="63"/>
      <c r="C3376" s="63"/>
      <c r="D3376" s="64" t="s">
        <v>4</v>
      </c>
      <c r="E3376" s="64"/>
      <c r="F3376" s="64" t="s">
        <v>2297</v>
      </c>
      <c r="G3376" s="64" t="s">
        <v>2298</v>
      </c>
      <c r="H3376" s="64"/>
      <c r="I3376" s="64" t="s">
        <v>2299</v>
      </c>
      <c r="J3376" s="64"/>
      <c r="K3376" s="64" t="s">
        <v>2300</v>
      </c>
    </row>
    <row r="3377" ht="21" customHeight="1" spans="1:11">
      <c r="A3377" s="65" t="s">
        <v>5567</v>
      </c>
      <c r="B3377" s="66" t="s">
        <v>5568</v>
      </c>
      <c r="C3377" s="66"/>
      <c r="D3377" s="65" t="s">
        <v>14</v>
      </c>
      <c r="E3377" s="65"/>
      <c r="F3377" s="65" t="s">
        <v>2392</v>
      </c>
      <c r="G3377" s="67">
        <v>1</v>
      </c>
      <c r="H3377" s="67"/>
      <c r="I3377" s="70">
        <v>0.55</v>
      </c>
      <c r="J3377" s="70"/>
      <c r="K3377" s="70">
        <f>TRUNC(TRUNC(G3377,8)*I3377,2)</f>
        <v>0.55</v>
      </c>
    </row>
    <row r="3378" ht="15" customHeight="1" spans="1:11">
      <c r="A3378" s="2"/>
      <c r="B3378" s="2"/>
      <c r="C3378" s="2"/>
      <c r="D3378" s="2"/>
      <c r="E3378" s="2"/>
      <c r="F3378" s="2"/>
      <c r="G3378" s="68" t="s">
        <v>2317</v>
      </c>
      <c r="H3378" s="68"/>
      <c r="I3378" s="68"/>
      <c r="J3378" s="68"/>
      <c r="K3378" s="71">
        <f>SUM(K3377:K3377)</f>
        <v>0.55</v>
      </c>
    </row>
    <row r="3379" ht="15" customHeight="1" spans="1:11">
      <c r="A3379" s="2"/>
      <c r="B3379" s="2"/>
      <c r="C3379" s="2"/>
      <c r="D3379" s="2"/>
      <c r="E3379" s="2"/>
      <c r="F3379" s="2"/>
      <c r="G3379" s="69" t="s">
        <v>2318</v>
      </c>
      <c r="H3379" s="69"/>
      <c r="I3379" s="69"/>
      <c r="J3379" s="69"/>
      <c r="K3379" s="72">
        <f>SUM(K3372,K3375,K3378)</f>
        <v>32.27</v>
      </c>
    </row>
    <row r="3380" ht="9.95" customHeight="1" spans="1:11">
      <c r="A3380" s="2"/>
      <c r="B3380" s="2"/>
      <c r="C3380" s="2"/>
      <c r="D3380" s="2"/>
      <c r="E3380" s="2"/>
      <c r="F3380" s="2"/>
      <c r="G3380" s="61"/>
      <c r="H3380" s="61"/>
      <c r="I3380" s="61"/>
      <c r="J3380" s="61"/>
      <c r="K3380" s="61"/>
    </row>
    <row r="3381" ht="27" customHeight="1" spans="1:11">
      <c r="A3381" s="62" t="s">
        <v>5569</v>
      </c>
      <c r="B3381" s="62"/>
      <c r="C3381" s="62"/>
      <c r="D3381" s="62"/>
      <c r="E3381" s="62"/>
      <c r="F3381" s="62"/>
      <c r="G3381" s="62"/>
      <c r="H3381" s="62"/>
      <c r="I3381" s="62"/>
      <c r="J3381" s="62"/>
      <c r="K3381" s="62"/>
    </row>
    <row r="3382" ht="15" customHeight="1" spans="1:11">
      <c r="A3382" s="63" t="s">
        <v>2389</v>
      </c>
      <c r="B3382" s="63"/>
      <c r="C3382" s="63"/>
      <c r="D3382" s="64" t="s">
        <v>4</v>
      </c>
      <c r="E3382" s="64"/>
      <c r="F3382" s="64" t="s">
        <v>2297</v>
      </c>
      <c r="G3382" s="64" t="s">
        <v>2298</v>
      </c>
      <c r="H3382" s="64"/>
      <c r="I3382" s="64" t="s">
        <v>2299</v>
      </c>
      <c r="J3382" s="64"/>
      <c r="K3382" s="64" t="s">
        <v>2300</v>
      </c>
    </row>
    <row r="3383" ht="21" customHeight="1" spans="1:11">
      <c r="A3383" s="65" t="s">
        <v>5019</v>
      </c>
      <c r="B3383" s="66" t="s">
        <v>5020</v>
      </c>
      <c r="C3383" s="66"/>
      <c r="D3383" s="65" t="s">
        <v>14</v>
      </c>
      <c r="E3383" s="65"/>
      <c r="F3383" s="65" t="s">
        <v>2392</v>
      </c>
      <c r="G3383" s="67">
        <v>1</v>
      </c>
      <c r="H3383" s="67"/>
      <c r="I3383" s="70">
        <v>38.83</v>
      </c>
      <c r="J3383" s="70"/>
      <c r="K3383" s="70">
        <f>TRUNC(TRUNC(G3383,8)*I3383,2)</f>
        <v>38.83</v>
      </c>
    </row>
    <row r="3384" ht="18" customHeight="1" spans="1:11">
      <c r="A3384" s="2"/>
      <c r="B3384" s="2"/>
      <c r="C3384" s="2"/>
      <c r="D3384" s="2"/>
      <c r="E3384" s="2"/>
      <c r="F3384" s="2"/>
      <c r="G3384" s="68" t="s">
        <v>2393</v>
      </c>
      <c r="H3384" s="68"/>
      <c r="I3384" s="68"/>
      <c r="J3384" s="68"/>
      <c r="K3384" s="71">
        <f>SUM(K3383:K3383)</f>
        <v>38.83</v>
      </c>
    </row>
    <row r="3385" ht="15" customHeight="1" spans="1:11">
      <c r="A3385" s="63" t="s">
        <v>2314</v>
      </c>
      <c r="B3385" s="63"/>
      <c r="C3385" s="63"/>
      <c r="D3385" s="64" t="s">
        <v>4</v>
      </c>
      <c r="E3385" s="64"/>
      <c r="F3385" s="64" t="s">
        <v>2297</v>
      </c>
      <c r="G3385" s="64" t="s">
        <v>2298</v>
      </c>
      <c r="H3385" s="64"/>
      <c r="I3385" s="64" t="s">
        <v>2299</v>
      </c>
      <c r="J3385" s="64"/>
      <c r="K3385" s="64" t="s">
        <v>2300</v>
      </c>
    </row>
    <row r="3386" ht="45.95" customHeight="1" spans="1:11">
      <c r="A3386" s="65" t="s">
        <v>5570</v>
      </c>
      <c r="B3386" s="66" t="s">
        <v>5571</v>
      </c>
      <c r="C3386" s="66"/>
      <c r="D3386" s="65" t="s">
        <v>14</v>
      </c>
      <c r="E3386" s="65"/>
      <c r="F3386" s="65" t="s">
        <v>2392</v>
      </c>
      <c r="G3386" s="67">
        <v>1</v>
      </c>
      <c r="H3386" s="67"/>
      <c r="I3386" s="70">
        <v>214.5</v>
      </c>
      <c r="J3386" s="70"/>
      <c r="K3386" s="70">
        <f>TRUNC(TRUNC(G3386,8)*I3386,2)</f>
        <v>214.5</v>
      </c>
    </row>
    <row r="3387" ht="45.95" customHeight="1" spans="1:11">
      <c r="A3387" s="65" t="s">
        <v>5572</v>
      </c>
      <c r="B3387" s="66" t="s">
        <v>5573</v>
      </c>
      <c r="C3387" s="66"/>
      <c r="D3387" s="65" t="s">
        <v>14</v>
      </c>
      <c r="E3387" s="65"/>
      <c r="F3387" s="65" t="s">
        <v>2392</v>
      </c>
      <c r="G3387" s="67">
        <v>1</v>
      </c>
      <c r="H3387" s="67"/>
      <c r="I3387" s="70">
        <v>57.54</v>
      </c>
      <c r="J3387" s="70"/>
      <c r="K3387" s="70">
        <f>TRUNC(TRUNC(G3387,8)*I3387,2)</f>
        <v>57.54</v>
      </c>
    </row>
    <row r="3388" ht="15" customHeight="1" spans="1:11">
      <c r="A3388" s="2"/>
      <c r="B3388" s="2"/>
      <c r="C3388" s="2"/>
      <c r="D3388" s="2"/>
      <c r="E3388" s="2"/>
      <c r="F3388" s="2"/>
      <c r="G3388" s="68" t="s">
        <v>2317</v>
      </c>
      <c r="H3388" s="68"/>
      <c r="I3388" s="68"/>
      <c r="J3388" s="68"/>
      <c r="K3388" s="71">
        <f>SUM(K3386:K3387)</f>
        <v>272.04</v>
      </c>
    </row>
    <row r="3389" ht="15" customHeight="1" spans="1:11">
      <c r="A3389" s="2"/>
      <c r="B3389" s="2"/>
      <c r="C3389" s="2"/>
      <c r="D3389" s="2"/>
      <c r="E3389" s="2"/>
      <c r="F3389" s="2"/>
      <c r="G3389" s="69" t="s">
        <v>2318</v>
      </c>
      <c r="H3389" s="69"/>
      <c r="I3389" s="69"/>
      <c r="J3389" s="69"/>
      <c r="K3389" s="72">
        <f>SUM(K3384,K3388)</f>
        <v>310.87</v>
      </c>
    </row>
    <row r="3390" ht="9.95" customHeight="1" spans="1:11">
      <c r="A3390" s="2"/>
      <c r="B3390" s="2"/>
      <c r="C3390" s="2"/>
      <c r="D3390" s="2"/>
      <c r="E3390" s="2"/>
      <c r="F3390" s="2"/>
      <c r="G3390" s="61"/>
      <c r="H3390" s="61"/>
      <c r="I3390" s="61"/>
      <c r="J3390" s="61"/>
      <c r="K3390" s="61"/>
    </row>
    <row r="3391" ht="27" customHeight="1" spans="1:11">
      <c r="A3391" s="62" t="s">
        <v>5574</v>
      </c>
      <c r="B3391" s="62"/>
      <c r="C3391" s="62"/>
      <c r="D3391" s="62"/>
      <c r="E3391" s="62"/>
      <c r="F3391" s="62"/>
      <c r="G3391" s="62"/>
      <c r="H3391" s="62"/>
      <c r="I3391" s="62"/>
      <c r="J3391" s="62"/>
      <c r="K3391" s="62"/>
    </row>
    <row r="3392" ht="15" customHeight="1" spans="1:11">
      <c r="A3392" s="63" t="s">
        <v>2389</v>
      </c>
      <c r="B3392" s="63"/>
      <c r="C3392" s="63"/>
      <c r="D3392" s="64" t="s">
        <v>4</v>
      </c>
      <c r="E3392" s="64"/>
      <c r="F3392" s="64" t="s">
        <v>2297</v>
      </c>
      <c r="G3392" s="64" t="s">
        <v>2298</v>
      </c>
      <c r="H3392" s="64"/>
      <c r="I3392" s="64" t="s">
        <v>2299</v>
      </c>
      <c r="J3392" s="64"/>
      <c r="K3392" s="64" t="s">
        <v>2300</v>
      </c>
    </row>
    <row r="3393" ht="21" customHeight="1" spans="1:11">
      <c r="A3393" s="65" t="s">
        <v>5019</v>
      </c>
      <c r="B3393" s="66" t="s">
        <v>5020</v>
      </c>
      <c r="C3393" s="66"/>
      <c r="D3393" s="65" t="s">
        <v>14</v>
      </c>
      <c r="E3393" s="65"/>
      <c r="F3393" s="65" t="s">
        <v>2392</v>
      </c>
      <c r="G3393" s="67">
        <v>1</v>
      </c>
      <c r="H3393" s="67"/>
      <c r="I3393" s="70">
        <v>38.83</v>
      </c>
      <c r="J3393" s="70"/>
      <c r="K3393" s="70">
        <f>TRUNC(TRUNC(G3393,8)*I3393,2)</f>
        <v>38.83</v>
      </c>
    </row>
    <row r="3394" ht="18" customHeight="1" spans="1:11">
      <c r="A3394" s="2"/>
      <c r="B3394" s="2"/>
      <c r="C3394" s="2"/>
      <c r="D3394" s="2"/>
      <c r="E3394" s="2"/>
      <c r="F3394" s="2"/>
      <c r="G3394" s="68" t="s">
        <v>2393</v>
      </c>
      <c r="H3394" s="68"/>
      <c r="I3394" s="68"/>
      <c r="J3394" s="68"/>
      <c r="K3394" s="71">
        <f>SUM(K3393:K3393)</f>
        <v>38.83</v>
      </c>
    </row>
    <row r="3395" ht="15" customHeight="1" spans="1:11">
      <c r="A3395" s="63" t="s">
        <v>2314</v>
      </c>
      <c r="B3395" s="63"/>
      <c r="C3395" s="63"/>
      <c r="D3395" s="64" t="s">
        <v>4</v>
      </c>
      <c r="E3395" s="64"/>
      <c r="F3395" s="64" t="s">
        <v>2297</v>
      </c>
      <c r="G3395" s="64" t="s">
        <v>2298</v>
      </c>
      <c r="H3395" s="64"/>
      <c r="I3395" s="64" t="s">
        <v>2299</v>
      </c>
      <c r="J3395" s="64"/>
      <c r="K3395" s="64" t="s">
        <v>2300</v>
      </c>
    </row>
    <row r="3396" ht="45.95" customHeight="1" spans="1:11">
      <c r="A3396" s="65" t="s">
        <v>5570</v>
      </c>
      <c r="B3396" s="66" t="s">
        <v>5571</v>
      </c>
      <c r="C3396" s="66"/>
      <c r="D3396" s="65" t="s">
        <v>14</v>
      </c>
      <c r="E3396" s="65"/>
      <c r="F3396" s="65" t="s">
        <v>2392</v>
      </c>
      <c r="G3396" s="67">
        <v>1</v>
      </c>
      <c r="H3396" s="67"/>
      <c r="I3396" s="70">
        <v>214.5</v>
      </c>
      <c r="J3396" s="70"/>
      <c r="K3396" s="70">
        <f>TRUNC(TRUNC(G3396,8)*I3396,2)</f>
        <v>214.5</v>
      </c>
    </row>
    <row r="3397" ht="45.95" customHeight="1" spans="1:11">
      <c r="A3397" s="65" t="s">
        <v>5572</v>
      </c>
      <c r="B3397" s="66" t="s">
        <v>5573</v>
      </c>
      <c r="C3397" s="66"/>
      <c r="D3397" s="65" t="s">
        <v>14</v>
      </c>
      <c r="E3397" s="65"/>
      <c r="F3397" s="65" t="s">
        <v>2392</v>
      </c>
      <c r="G3397" s="67">
        <v>1</v>
      </c>
      <c r="H3397" s="67"/>
      <c r="I3397" s="70">
        <v>57.54</v>
      </c>
      <c r="J3397" s="70"/>
      <c r="K3397" s="70">
        <f>TRUNC(TRUNC(G3397,8)*I3397,2)</f>
        <v>57.54</v>
      </c>
    </row>
    <row r="3398" ht="45.95" customHeight="1" spans="1:11">
      <c r="A3398" s="65" t="s">
        <v>5575</v>
      </c>
      <c r="B3398" s="66" t="s">
        <v>5576</v>
      </c>
      <c r="C3398" s="66"/>
      <c r="D3398" s="65" t="s">
        <v>14</v>
      </c>
      <c r="E3398" s="65"/>
      <c r="F3398" s="65" t="s">
        <v>2392</v>
      </c>
      <c r="G3398" s="67">
        <v>1</v>
      </c>
      <c r="H3398" s="67"/>
      <c r="I3398" s="70">
        <v>268.43</v>
      </c>
      <c r="J3398" s="70"/>
      <c r="K3398" s="70">
        <f>TRUNC(TRUNC(G3398,8)*I3398,2)</f>
        <v>268.43</v>
      </c>
    </row>
    <row r="3399" ht="45.95" customHeight="1" spans="1:11">
      <c r="A3399" s="65" t="s">
        <v>5577</v>
      </c>
      <c r="B3399" s="66" t="s">
        <v>5578</v>
      </c>
      <c r="C3399" s="66"/>
      <c r="D3399" s="65" t="s">
        <v>14</v>
      </c>
      <c r="E3399" s="65"/>
      <c r="F3399" s="65" t="s">
        <v>2392</v>
      </c>
      <c r="G3399" s="67">
        <v>1</v>
      </c>
      <c r="H3399" s="67"/>
      <c r="I3399" s="70">
        <v>117.94</v>
      </c>
      <c r="J3399" s="70"/>
      <c r="K3399" s="70">
        <f>TRUNC(TRUNC(G3399,8)*I3399,2)</f>
        <v>117.94</v>
      </c>
    </row>
    <row r="3400" ht="15" customHeight="1" spans="1:11">
      <c r="A3400" s="2"/>
      <c r="B3400" s="2"/>
      <c r="C3400" s="2"/>
      <c r="D3400" s="2"/>
      <c r="E3400" s="2"/>
      <c r="F3400" s="2"/>
      <c r="G3400" s="68" t="s">
        <v>2317</v>
      </c>
      <c r="H3400" s="68"/>
      <c r="I3400" s="68"/>
      <c r="J3400" s="68"/>
      <c r="K3400" s="71">
        <f>SUM(K3396:K3399)</f>
        <v>658.41</v>
      </c>
    </row>
    <row r="3401" ht="15" customHeight="1" spans="1:11">
      <c r="A3401" s="2"/>
      <c r="B3401" s="2"/>
      <c r="C3401" s="2"/>
      <c r="D3401" s="2"/>
      <c r="E3401" s="2"/>
      <c r="F3401" s="2"/>
      <c r="G3401" s="69" t="s">
        <v>2318</v>
      </c>
      <c r="H3401" s="69"/>
      <c r="I3401" s="69"/>
      <c r="J3401" s="69"/>
      <c r="K3401" s="72">
        <f>SUM(K3394,K3400)</f>
        <v>697.24</v>
      </c>
    </row>
    <row r="3402" ht="9.95" customHeight="1" spans="1:11">
      <c r="A3402" s="2"/>
      <c r="B3402" s="2"/>
      <c r="C3402" s="2"/>
      <c r="D3402" s="2"/>
      <c r="E3402" s="2"/>
      <c r="F3402" s="2"/>
      <c r="G3402" s="61"/>
      <c r="H3402" s="61"/>
      <c r="I3402" s="61"/>
      <c r="J3402" s="61"/>
      <c r="K3402" s="61"/>
    </row>
    <row r="3403" ht="27" customHeight="1" spans="1:11">
      <c r="A3403" s="62" t="s">
        <v>5579</v>
      </c>
      <c r="B3403" s="62"/>
      <c r="C3403" s="62"/>
      <c r="D3403" s="62"/>
      <c r="E3403" s="62"/>
      <c r="F3403" s="62"/>
      <c r="G3403" s="62"/>
      <c r="H3403" s="62"/>
      <c r="I3403" s="62"/>
      <c r="J3403" s="62"/>
      <c r="K3403" s="62"/>
    </row>
    <row r="3404" ht="15" customHeight="1" spans="1:11">
      <c r="A3404" s="63" t="s">
        <v>2790</v>
      </c>
      <c r="B3404" s="63"/>
      <c r="C3404" s="63"/>
      <c r="D3404" s="64" t="s">
        <v>4</v>
      </c>
      <c r="E3404" s="64"/>
      <c r="F3404" s="64" t="s">
        <v>2297</v>
      </c>
      <c r="G3404" s="64" t="s">
        <v>2298</v>
      </c>
      <c r="H3404" s="64"/>
      <c r="I3404" s="64" t="s">
        <v>2299</v>
      </c>
      <c r="J3404" s="64"/>
      <c r="K3404" s="64" t="s">
        <v>2300</v>
      </c>
    </row>
    <row r="3405" ht="45.95" customHeight="1" spans="1:11">
      <c r="A3405" s="65" t="s">
        <v>5580</v>
      </c>
      <c r="B3405" s="66" t="s">
        <v>5581</v>
      </c>
      <c r="C3405" s="66"/>
      <c r="D3405" s="65" t="s">
        <v>14</v>
      </c>
      <c r="E3405" s="65"/>
      <c r="F3405" s="65" t="s">
        <v>35</v>
      </c>
      <c r="G3405" s="67">
        <v>5.33e-5</v>
      </c>
      <c r="H3405" s="67"/>
      <c r="I3405" s="70">
        <v>4024473.65</v>
      </c>
      <c r="J3405" s="70"/>
      <c r="K3405" s="70">
        <f>TRUNC(TRUNC(G3405,8)*I3405,2)</f>
        <v>214.5</v>
      </c>
    </row>
    <row r="3406" ht="15" customHeight="1" spans="1:11">
      <c r="A3406" s="2"/>
      <c r="B3406" s="2"/>
      <c r="C3406" s="2"/>
      <c r="D3406" s="2"/>
      <c r="E3406" s="2"/>
      <c r="F3406" s="2"/>
      <c r="G3406" s="68" t="s">
        <v>2792</v>
      </c>
      <c r="H3406" s="68"/>
      <c r="I3406" s="68"/>
      <c r="J3406" s="68"/>
      <c r="K3406" s="71">
        <f>SUM(K3405:K3405)</f>
        <v>214.5</v>
      </c>
    </row>
    <row r="3407" ht="15" customHeight="1" spans="1:11">
      <c r="A3407" s="2"/>
      <c r="B3407" s="2"/>
      <c r="C3407" s="2"/>
      <c r="D3407" s="2"/>
      <c r="E3407" s="2"/>
      <c r="F3407" s="2"/>
      <c r="G3407" s="69" t="s">
        <v>2318</v>
      </c>
      <c r="H3407" s="69"/>
      <c r="I3407" s="69"/>
      <c r="J3407" s="69"/>
      <c r="K3407" s="72">
        <f>SUM(K3406)</f>
        <v>214.5</v>
      </c>
    </row>
    <row r="3408" ht="9.95" customHeight="1" spans="1:11">
      <c r="A3408" s="2"/>
      <c r="B3408" s="2"/>
      <c r="C3408" s="2"/>
      <c r="D3408" s="2"/>
      <c r="E3408" s="2"/>
      <c r="F3408" s="2"/>
      <c r="G3408" s="61"/>
      <c r="H3408" s="61"/>
      <c r="I3408" s="61"/>
      <c r="J3408" s="61"/>
      <c r="K3408" s="61"/>
    </row>
    <row r="3409" ht="27" customHeight="1" spans="1:11">
      <c r="A3409" s="62" t="s">
        <v>5582</v>
      </c>
      <c r="B3409" s="62"/>
      <c r="C3409" s="62"/>
      <c r="D3409" s="62"/>
      <c r="E3409" s="62"/>
      <c r="F3409" s="62"/>
      <c r="G3409" s="62"/>
      <c r="H3409" s="62"/>
      <c r="I3409" s="62"/>
      <c r="J3409" s="62"/>
      <c r="K3409" s="62"/>
    </row>
    <row r="3410" ht="15" customHeight="1" spans="1:11">
      <c r="A3410" s="63" t="s">
        <v>2790</v>
      </c>
      <c r="B3410" s="63"/>
      <c r="C3410" s="63"/>
      <c r="D3410" s="64" t="s">
        <v>4</v>
      </c>
      <c r="E3410" s="64"/>
      <c r="F3410" s="64" t="s">
        <v>2297</v>
      </c>
      <c r="G3410" s="64" t="s">
        <v>2298</v>
      </c>
      <c r="H3410" s="64"/>
      <c r="I3410" s="64" t="s">
        <v>2299</v>
      </c>
      <c r="J3410" s="64"/>
      <c r="K3410" s="64" t="s">
        <v>2300</v>
      </c>
    </row>
    <row r="3411" ht="45.95" customHeight="1" spans="1:11">
      <c r="A3411" s="65" t="s">
        <v>5580</v>
      </c>
      <c r="B3411" s="66" t="s">
        <v>5581</v>
      </c>
      <c r="C3411" s="66"/>
      <c r="D3411" s="65" t="s">
        <v>14</v>
      </c>
      <c r="E3411" s="65"/>
      <c r="F3411" s="65" t="s">
        <v>35</v>
      </c>
      <c r="G3411" s="67">
        <v>1.43e-5</v>
      </c>
      <c r="H3411" s="67"/>
      <c r="I3411" s="70">
        <v>4024473.65</v>
      </c>
      <c r="J3411" s="70"/>
      <c r="K3411" s="70">
        <f>TRUNC(TRUNC(G3411,8)*I3411,2)</f>
        <v>57.54</v>
      </c>
    </row>
    <row r="3412" ht="15" customHeight="1" spans="1:11">
      <c r="A3412" s="2"/>
      <c r="B3412" s="2"/>
      <c r="C3412" s="2"/>
      <c r="D3412" s="2"/>
      <c r="E3412" s="2"/>
      <c r="F3412" s="2"/>
      <c r="G3412" s="68" t="s">
        <v>2792</v>
      </c>
      <c r="H3412" s="68"/>
      <c r="I3412" s="68"/>
      <c r="J3412" s="68"/>
      <c r="K3412" s="71">
        <f>SUM(K3411:K3411)</f>
        <v>57.54</v>
      </c>
    </row>
    <row r="3413" ht="15" customHeight="1" spans="1:11">
      <c r="A3413" s="2"/>
      <c r="B3413" s="2"/>
      <c r="C3413" s="2"/>
      <c r="D3413" s="2"/>
      <c r="E3413" s="2"/>
      <c r="F3413" s="2"/>
      <c r="G3413" s="69" t="s">
        <v>2318</v>
      </c>
      <c r="H3413" s="69"/>
      <c r="I3413" s="69"/>
      <c r="J3413" s="69"/>
      <c r="K3413" s="72">
        <f>SUM(K3412)</f>
        <v>57.54</v>
      </c>
    </row>
    <row r="3414" ht="9.95" customHeight="1" spans="1:11">
      <c r="A3414" s="2"/>
      <c r="B3414" s="2"/>
      <c r="C3414" s="2"/>
      <c r="D3414" s="2"/>
      <c r="E3414" s="2"/>
      <c r="F3414" s="2"/>
      <c r="G3414" s="61"/>
      <c r="H3414" s="61"/>
      <c r="I3414" s="61"/>
      <c r="J3414" s="61"/>
      <c r="K3414" s="61"/>
    </row>
    <row r="3415" ht="27" customHeight="1" spans="1:11">
      <c r="A3415" s="62" t="s">
        <v>5583</v>
      </c>
      <c r="B3415" s="62"/>
      <c r="C3415" s="62"/>
      <c r="D3415" s="62"/>
      <c r="E3415" s="62"/>
      <c r="F3415" s="62"/>
      <c r="G3415" s="62"/>
      <c r="H3415" s="62"/>
      <c r="I3415" s="62"/>
      <c r="J3415" s="62"/>
      <c r="K3415" s="62"/>
    </row>
    <row r="3416" ht="15" customHeight="1" spans="1:11">
      <c r="A3416" s="63" t="s">
        <v>2790</v>
      </c>
      <c r="B3416" s="63"/>
      <c r="C3416" s="63"/>
      <c r="D3416" s="64" t="s">
        <v>4</v>
      </c>
      <c r="E3416" s="64"/>
      <c r="F3416" s="64" t="s">
        <v>2297</v>
      </c>
      <c r="G3416" s="64" t="s">
        <v>2298</v>
      </c>
      <c r="H3416" s="64"/>
      <c r="I3416" s="64" t="s">
        <v>2299</v>
      </c>
      <c r="J3416" s="64"/>
      <c r="K3416" s="64" t="s">
        <v>2300</v>
      </c>
    </row>
    <row r="3417" ht="45.95" customHeight="1" spans="1:11">
      <c r="A3417" s="65" t="s">
        <v>5580</v>
      </c>
      <c r="B3417" s="66" t="s">
        <v>5581</v>
      </c>
      <c r="C3417" s="66"/>
      <c r="D3417" s="65" t="s">
        <v>14</v>
      </c>
      <c r="E3417" s="65"/>
      <c r="F3417" s="65" t="s">
        <v>35</v>
      </c>
      <c r="G3417" s="67">
        <v>6.67e-5</v>
      </c>
      <c r="H3417" s="67"/>
      <c r="I3417" s="70">
        <v>4024473.65</v>
      </c>
      <c r="J3417" s="70"/>
      <c r="K3417" s="70">
        <f>TRUNC(TRUNC(G3417,8)*I3417,2)</f>
        <v>268.43</v>
      </c>
    </row>
    <row r="3418" ht="15" customHeight="1" spans="1:11">
      <c r="A3418" s="2"/>
      <c r="B3418" s="2"/>
      <c r="C3418" s="2"/>
      <c r="D3418" s="2"/>
      <c r="E3418" s="2"/>
      <c r="F3418" s="2"/>
      <c r="G3418" s="68" t="s">
        <v>2792</v>
      </c>
      <c r="H3418" s="68"/>
      <c r="I3418" s="68"/>
      <c r="J3418" s="68"/>
      <c r="K3418" s="71">
        <f>SUM(K3417:K3417)</f>
        <v>268.43</v>
      </c>
    </row>
    <row r="3419" ht="15" customHeight="1" spans="1:11">
      <c r="A3419" s="2"/>
      <c r="B3419" s="2"/>
      <c r="C3419" s="2"/>
      <c r="D3419" s="2"/>
      <c r="E3419" s="2"/>
      <c r="F3419" s="2"/>
      <c r="G3419" s="69" t="s">
        <v>2318</v>
      </c>
      <c r="H3419" s="69"/>
      <c r="I3419" s="69"/>
      <c r="J3419" s="69"/>
      <c r="K3419" s="72">
        <f>SUM(K3418)</f>
        <v>268.43</v>
      </c>
    </row>
    <row r="3420" ht="9.95" customHeight="1" spans="1:11">
      <c r="A3420" s="2"/>
      <c r="B3420" s="2"/>
      <c r="C3420" s="2"/>
      <c r="D3420" s="2"/>
      <c r="E3420" s="2"/>
      <c r="F3420" s="2"/>
      <c r="G3420" s="61"/>
      <c r="H3420" s="61"/>
      <c r="I3420" s="61"/>
      <c r="J3420" s="61"/>
      <c r="K3420" s="61"/>
    </row>
    <row r="3421" ht="27" customHeight="1" spans="1:11">
      <c r="A3421" s="62" t="s">
        <v>5584</v>
      </c>
      <c r="B3421" s="62"/>
      <c r="C3421" s="62"/>
      <c r="D3421" s="62"/>
      <c r="E3421" s="62"/>
      <c r="F3421" s="62"/>
      <c r="G3421" s="62"/>
      <c r="H3421" s="62"/>
      <c r="I3421" s="62"/>
      <c r="J3421" s="62"/>
      <c r="K3421" s="62"/>
    </row>
    <row r="3422" ht="15" customHeight="1" spans="1:11">
      <c r="A3422" s="63" t="s">
        <v>2413</v>
      </c>
      <c r="B3422" s="63"/>
      <c r="C3422" s="63"/>
      <c r="D3422" s="64" t="s">
        <v>4</v>
      </c>
      <c r="E3422" s="64"/>
      <c r="F3422" s="64" t="s">
        <v>2297</v>
      </c>
      <c r="G3422" s="64" t="s">
        <v>2298</v>
      </c>
      <c r="H3422" s="64"/>
      <c r="I3422" s="64" t="s">
        <v>2299</v>
      </c>
      <c r="J3422" s="64"/>
      <c r="K3422" s="64" t="s">
        <v>2300</v>
      </c>
    </row>
    <row r="3423" ht="21" customHeight="1" spans="1:11">
      <c r="A3423" s="65" t="s">
        <v>4932</v>
      </c>
      <c r="B3423" s="66" t="s">
        <v>4933</v>
      </c>
      <c r="C3423" s="66"/>
      <c r="D3423" s="65" t="s">
        <v>14</v>
      </c>
      <c r="E3423" s="65"/>
      <c r="F3423" s="65" t="s">
        <v>2732</v>
      </c>
      <c r="G3423" s="67">
        <v>19.99</v>
      </c>
      <c r="H3423" s="67"/>
      <c r="I3423" s="70">
        <v>5.9</v>
      </c>
      <c r="J3423" s="70"/>
      <c r="K3423" s="70">
        <f>TRUNC(TRUNC(G3423,8)*I3423,2)</f>
        <v>117.94</v>
      </c>
    </row>
    <row r="3424" ht="15" customHeight="1" spans="1:11">
      <c r="A3424" s="2"/>
      <c r="B3424" s="2"/>
      <c r="C3424" s="2"/>
      <c r="D3424" s="2"/>
      <c r="E3424" s="2"/>
      <c r="F3424" s="2"/>
      <c r="G3424" s="68" t="s">
        <v>2424</v>
      </c>
      <c r="H3424" s="68"/>
      <c r="I3424" s="68"/>
      <c r="J3424" s="68"/>
      <c r="K3424" s="71">
        <f>SUM(K3423:K3423)</f>
        <v>117.94</v>
      </c>
    </row>
    <row r="3425" ht="15" customHeight="1" spans="1:11">
      <c r="A3425" s="2"/>
      <c r="B3425" s="2"/>
      <c r="C3425" s="2"/>
      <c r="D3425" s="2"/>
      <c r="E3425" s="2"/>
      <c r="F3425" s="2"/>
      <c r="G3425" s="69" t="s">
        <v>2318</v>
      </c>
      <c r="H3425" s="69"/>
      <c r="I3425" s="69"/>
      <c r="J3425" s="69"/>
      <c r="K3425" s="72">
        <f>SUM(K3424)</f>
        <v>117.94</v>
      </c>
    </row>
    <row r="3426" ht="9.95" customHeight="1" spans="1:11">
      <c r="A3426" s="2"/>
      <c r="B3426" s="2"/>
      <c r="C3426" s="2"/>
      <c r="D3426" s="2"/>
      <c r="E3426" s="2"/>
      <c r="F3426" s="2"/>
      <c r="G3426" s="61"/>
      <c r="H3426" s="61"/>
      <c r="I3426" s="61"/>
      <c r="J3426" s="61"/>
      <c r="K3426" s="61"/>
    </row>
    <row r="3427" ht="20.1" customHeight="1" spans="1:11">
      <c r="A3427" s="62" t="s">
        <v>5585</v>
      </c>
      <c r="B3427" s="62"/>
      <c r="C3427" s="62"/>
      <c r="D3427" s="62"/>
      <c r="E3427" s="62"/>
      <c r="F3427" s="62"/>
      <c r="G3427" s="62"/>
      <c r="H3427" s="62"/>
      <c r="I3427" s="62"/>
      <c r="J3427" s="62"/>
      <c r="K3427" s="62"/>
    </row>
    <row r="3428" ht="15" customHeight="1" spans="1:11">
      <c r="A3428" s="63" t="s">
        <v>2381</v>
      </c>
      <c r="B3428" s="63"/>
      <c r="C3428" s="63"/>
      <c r="D3428" s="64" t="s">
        <v>4</v>
      </c>
      <c r="E3428" s="64"/>
      <c r="F3428" s="64" t="s">
        <v>2297</v>
      </c>
      <c r="G3428" s="64" t="s">
        <v>2298</v>
      </c>
      <c r="H3428" s="64"/>
      <c r="I3428" s="64" t="s">
        <v>2299</v>
      </c>
      <c r="J3428" s="64"/>
      <c r="K3428" s="64" t="s">
        <v>2300</v>
      </c>
    </row>
    <row r="3429" ht="29.1" customHeight="1" spans="1:11">
      <c r="A3429" s="65" t="s">
        <v>2600</v>
      </c>
      <c r="B3429" s="66" t="s">
        <v>2601</v>
      </c>
      <c r="C3429" s="66"/>
      <c r="D3429" s="65" t="s">
        <v>14</v>
      </c>
      <c r="E3429" s="65"/>
      <c r="F3429" s="65" t="s">
        <v>2384</v>
      </c>
      <c r="G3429" s="67">
        <v>0.5938</v>
      </c>
      <c r="H3429" s="67"/>
      <c r="I3429" s="70">
        <v>38.95</v>
      </c>
      <c r="J3429" s="70"/>
      <c r="K3429" s="70">
        <f>TRUNC(TRUNC(G3429,8)*I3429,2)</f>
        <v>23.12</v>
      </c>
    </row>
    <row r="3430" ht="29.1" customHeight="1" spans="1:11">
      <c r="A3430" s="65" t="s">
        <v>2602</v>
      </c>
      <c r="B3430" s="66" t="s">
        <v>2603</v>
      </c>
      <c r="C3430" s="66"/>
      <c r="D3430" s="65" t="s">
        <v>14</v>
      </c>
      <c r="E3430" s="65"/>
      <c r="F3430" s="65" t="s">
        <v>2387</v>
      </c>
      <c r="G3430" s="67">
        <v>0.2675</v>
      </c>
      <c r="H3430" s="67"/>
      <c r="I3430" s="70">
        <v>40.48</v>
      </c>
      <c r="J3430" s="70"/>
      <c r="K3430" s="70">
        <f>TRUNC(TRUNC(G3430,8)*I3430,2)</f>
        <v>10.82</v>
      </c>
    </row>
    <row r="3431" ht="29.1" customHeight="1" spans="1:11">
      <c r="A3431" s="65" t="s">
        <v>2757</v>
      </c>
      <c r="B3431" s="66" t="s">
        <v>2758</v>
      </c>
      <c r="C3431" s="66"/>
      <c r="D3431" s="65" t="s">
        <v>14</v>
      </c>
      <c r="E3431" s="65"/>
      <c r="F3431" s="65" t="s">
        <v>2384</v>
      </c>
      <c r="G3431" s="67">
        <v>2.7986</v>
      </c>
      <c r="H3431" s="67"/>
      <c r="I3431" s="70">
        <v>0.46</v>
      </c>
      <c r="J3431" s="70"/>
      <c r="K3431" s="70">
        <f>TRUNC(TRUNC(G3431,8)*I3431,2)</f>
        <v>1.28</v>
      </c>
    </row>
    <row r="3432" ht="29.1" customHeight="1" spans="1:11">
      <c r="A3432" s="65" t="s">
        <v>2759</v>
      </c>
      <c r="B3432" s="66" t="s">
        <v>2760</v>
      </c>
      <c r="C3432" s="66"/>
      <c r="D3432" s="65" t="s">
        <v>14</v>
      </c>
      <c r="E3432" s="65"/>
      <c r="F3432" s="65" t="s">
        <v>2387</v>
      </c>
      <c r="G3432" s="67">
        <v>1.0264</v>
      </c>
      <c r="H3432" s="67"/>
      <c r="I3432" s="70">
        <v>1.32</v>
      </c>
      <c r="J3432" s="70"/>
      <c r="K3432" s="70">
        <f>TRUNC(TRUNC(G3432,8)*I3432,2)</f>
        <v>1.35</v>
      </c>
    </row>
    <row r="3433" ht="18" customHeight="1" spans="1:11">
      <c r="A3433" s="2"/>
      <c r="B3433" s="2"/>
      <c r="C3433" s="2"/>
      <c r="D3433" s="2"/>
      <c r="E3433" s="2"/>
      <c r="F3433" s="2"/>
      <c r="G3433" s="68" t="s">
        <v>2388</v>
      </c>
      <c r="H3433" s="68"/>
      <c r="I3433" s="68"/>
      <c r="J3433" s="68"/>
      <c r="K3433" s="71">
        <f>SUM(K3429:K3432)</f>
        <v>36.57</v>
      </c>
    </row>
    <row r="3434" ht="15" customHeight="1" spans="1:11">
      <c r="A3434" s="63" t="s">
        <v>2413</v>
      </c>
      <c r="B3434" s="63"/>
      <c r="C3434" s="63"/>
      <c r="D3434" s="64" t="s">
        <v>4</v>
      </c>
      <c r="E3434" s="64"/>
      <c r="F3434" s="64" t="s">
        <v>2297</v>
      </c>
      <c r="G3434" s="64" t="s">
        <v>2298</v>
      </c>
      <c r="H3434" s="64"/>
      <c r="I3434" s="64" t="s">
        <v>2299</v>
      </c>
      <c r="J3434" s="64"/>
      <c r="K3434" s="64" t="s">
        <v>2300</v>
      </c>
    </row>
    <row r="3435" ht="29.1" customHeight="1" spans="1:11">
      <c r="A3435" s="65" t="s">
        <v>5319</v>
      </c>
      <c r="B3435" s="66" t="s">
        <v>5320</v>
      </c>
      <c r="C3435" s="66"/>
      <c r="D3435" s="65" t="s">
        <v>14</v>
      </c>
      <c r="E3435" s="65"/>
      <c r="F3435" s="65" t="s">
        <v>41</v>
      </c>
      <c r="G3435" s="67">
        <v>6.7614</v>
      </c>
      <c r="H3435" s="67"/>
      <c r="I3435" s="70">
        <v>38.33</v>
      </c>
      <c r="J3435" s="70"/>
      <c r="K3435" s="70">
        <f t="shared" ref="K3435:K3442" si="34">TRUNC(TRUNC(G3435,8)*I3435,2)</f>
        <v>259.16</v>
      </c>
    </row>
    <row r="3436" ht="29.1" customHeight="1" spans="1:11">
      <c r="A3436" s="65" t="s">
        <v>5586</v>
      </c>
      <c r="B3436" s="66" t="s">
        <v>5587</v>
      </c>
      <c r="C3436" s="66"/>
      <c r="D3436" s="65" t="s">
        <v>14</v>
      </c>
      <c r="E3436" s="65"/>
      <c r="F3436" s="65" t="s">
        <v>41</v>
      </c>
      <c r="G3436" s="67">
        <v>0.3189</v>
      </c>
      <c r="H3436" s="67"/>
      <c r="I3436" s="70">
        <v>14.58</v>
      </c>
      <c r="J3436" s="70"/>
      <c r="K3436" s="70">
        <f t="shared" si="34"/>
        <v>4.64</v>
      </c>
    </row>
    <row r="3437" ht="21" customHeight="1" spans="1:11">
      <c r="A3437" s="65" t="s">
        <v>2743</v>
      </c>
      <c r="B3437" s="66" t="s">
        <v>2744</v>
      </c>
      <c r="C3437" s="66"/>
      <c r="D3437" s="65" t="s">
        <v>14</v>
      </c>
      <c r="E3437" s="65"/>
      <c r="F3437" s="65" t="s">
        <v>2732</v>
      </c>
      <c r="G3437" s="67">
        <v>0.035</v>
      </c>
      <c r="H3437" s="67"/>
      <c r="I3437" s="70">
        <v>6.39</v>
      </c>
      <c r="J3437" s="70"/>
      <c r="K3437" s="70">
        <f t="shared" si="34"/>
        <v>0.22</v>
      </c>
    </row>
    <row r="3438" ht="15" customHeight="1" spans="1:11">
      <c r="A3438" s="65" t="s">
        <v>2883</v>
      </c>
      <c r="B3438" s="66" t="s">
        <v>2884</v>
      </c>
      <c r="C3438" s="66"/>
      <c r="D3438" s="65" t="s">
        <v>14</v>
      </c>
      <c r="E3438" s="65"/>
      <c r="F3438" s="65" t="s">
        <v>51</v>
      </c>
      <c r="G3438" s="67">
        <v>0.2475</v>
      </c>
      <c r="H3438" s="67"/>
      <c r="I3438" s="70">
        <v>647.68</v>
      </c>
      <c r="J3438" s="70"/>
      <c r="K3438" s="70">
        <f t="shared" si="34"/>
        <v>160.3</v>
      </c>
    </row>
    <row r="3439" ht="21" customHeight="1" spans="1:11">
      <c r="A3439" s="65" t="s">
        <v>2604</v>
      </c>
      <c r="B3439" s="66" t="s">
        <v>2605</v>
      </c>
      <c r="C3439" s="66"/>
      <c r="D3439" s="65" t="s">
        <v>14</v>
      </c>
      <c r="E3439" s="65"/>
      <c r="F3439" s="65" t="s">
        <v>146</v>
      </c>
      <c r="G3439" s="67">
        <v>1.4216</v>
      </c>
      <c r="H3439" s="67"/>
      <c r="I3439" s="70">
        <v>9.5</v>
      </c>
      <c r="J3439" s="70"/>
      <c r="K3439" s="70">
        <f t="shared" si="34"/>
        <v>13.5</v>
      </c>
    </row>
    <row r="3440" ht="15" customHeight="1" spans="1:11">
      <c r="A3440" s="65" t="s">
        <v>5321</v>
      </c>
      <c r="B3440" s="66" t="s">
        <v>5322</v>
      </c>
      <c r="C3440" s="66"/>
      <c r="D3440" s="65" t="s">
        <v>14</v>
      </c>
      <c r="E3440" s="65"/>
      <c r="F3440" s="65" t="s">
        <v>193</v>
      </c>
      <c r="G3440" s="67">
        <v>0.2954</v>
      </c>
      <c r="H3440" s="67"/>
      <c r="I3440" s="70">
        <v>19.66</v>
      </c>
      <c r="J3440" s="70"/>
      <c r="K3440" s="70">
        <f t="shared" si="34"/>
        <v>5.8</v>
      </c>
    </row>
    <row r="3441" ht="15" customHeight="1" spans="1:11">
      <c r="A3441" s="65" t="s">
        <v>2747</v>
      </c>
      <c r="B3441" s="66" t="s">
        <v>2748</v>
      </c>
      <c r="C3441" s="66"/>
      <c r="D3441" s="65" t="s">
        <v>14</v>
      </c>
      <c r="E3441" s="65"/>
      <c r="F3441" s="65" t="s">
        <v>193</v>
      </c>
      <c r="G3441" s="67">
        <v>0.1843</v>
      </c>
      <c r="H3441" s="67"/>
      <c r="I3441" s="70">
        <v>18.1</v>
      </c>
      <c r="J3441" s="70"/>
      <c r="K3441" s="70">
        <f t="shared" si="34"/>
        <v>3.33</v>
      </c>
    </row>
    <row r="3442" ht="21" customHeight="1" spans="1:11">
      <c r="A3442" s="65" t="s">
        <v>2751</v>
      </c>
      <c r="B3442" s="66" t="s">
        <v>2752</v>
      </c>
      <c r="C3442" s="66"/>
      <c r="D3442" s="65" t="s">
        <v>14</v>
      </c>
      <c r="E3442" s="65"/>
      <c r="F3442" s="65" t="s">
        <v>146</v>
      </c>
      <c r="G3442" s="67">
        <v>6.25</v>
      </c>
      <c r="H3442" s="67"/>
      <c r="I3442" s="70">
        <v>3.32</v>
      </c>
      <c r="J3442" s="70"/>
      <c r="K3442" s="70">
        <f t="shared" si="34"/>
        <v>20.75</v>
      </c>
    </row>
    <row r="3443" ht="15" customHeight="1" spans="1:11">
      <c r="A3443" s="2"/>
      <c r="B3443" s="2"/>
      <c r="C3443" s="2"/>
      <c r="D3443" s="2"/>
      <c r="E3443" s="2"/>
      <c r="F3443" s="2"/>
      <c r="G3443" s="68" t="s">
        <v>2424</v>
      </c>
      <c r="H3443" s="68"/>
      <c r="I3443" s="68"/>
      <c r="J3443" s="68"/>
      <c r="K3443" s="71">
        <f>SUM(K3435:K3442)</f>
        <v>467.7</v>
      </c>
    </row>
    <row r="3444" ht="15" customHeight="1" spans="1:11">
      <c r="A3444" s="63" t="s">
        <v>2389</v>
      </c>
      <c r="B3444" s="63"/>
      <c r="C3444" s="63"/>
      <c r="D3444" s="64" t="s">
        <v>4</v>
      </c>
      <c r="E3444" s="64"/>
      <c r="F3444" s="64" t="s">
        <v>2297</v>
      </c>
      <c r="G3444" s="64" t="s">
        <v>2298</v>
      </c>
      <c r="H3444" s="64"/>
      <c r="I3444" s="64" t="s">
        <v>2299</v>
      </c>
      <c r="J3444" s="64"/>
      <c r="K3444" s="64" t="s">
        <v>2300</v>
      </c>
    </row>
    <row r="3445" ht="21" customHeight="1" spans="1:11">
      <c r="A3445" s="65" t="s">
        <v>2612</v>
      </c>
      <c r="B3445" s="66" t="s">
        <v>2613</v>
      </c>
      <c r="C3445" s="66"/>
      <c r="D3445" s="65" t="s">
        <v>14</v>
      </c>
      <c r="E3445" s="65"/>
      <c r="F3445" s="65" t="s">
        <v>2392</v>
      </c>
      <c r="G3445" s="67">
        <v>0.8613</v>
      </c>
      <c r="H3445" s="67"/>
      <c r="I3445" s="70">
        <v>23.87</v>
      </c>
      <c r="J3445" s="70"/>
      <c r="K3445" s="70">
        <f>TRUNC(TRUNC(G3445,8)*I3445,2)</f>
        <v>20.55</v>
      </c>
    </row>
    <row r="3446" ht="21" customHeight="1" spans="1:11">
      <c r="A3446" s="65" t="s">
        <v>3113</v>
      </c>
      <c r="B3446" s="66" t="s">
        <v>3114</v>
      </c>
      <c r="C3446" s="66"/>
      <c r="D3446" s="65" t="s">
        <v>14</v>
      </c>
      <c r="E3446" s="65"/>
      <c r="F3446" s="65" t="s">
        <v>2392</v>
      </c>
      <c r="G3446" s="67">
        <v>4.3066</v>
      </c>
      <c r="H3446" s="67"/>
      <c r="I3446" s="70">
        <v>30.84</v>
      </c>
      <c r="J3446" s="70"/>
      <c r="K3446" s="70">
        <f>TRUNC(TRUNC(G3446,8)*I3446,2)</f>
        <v>132.81</v>
      </c>
    </row>
    <row r="3447" ht="15" customHeight="1" spans="1:11">
      <c r="A3447" s="65" t="s">
        <v>2630</v>
      </c>
      <c r="B3447" s="66" t="s">
        <v>2631</v>
      </c>
      <c r="C3447" s="66"/>
      <c r="D3447" s="65" t="s">
        <v>14</v>
      </c>
      <c r="E3447" s="65"/>
      <c r="F3447" s="65" t="s">
        <v>2392</v>
      </c>
      <c r="G3447" s="67">
        <v>7.3795</v>
      </c>
      <c r="H3447" s="67"/>
      <c r="I3447" s="70">
        <v>32.27</v>
      </c>
      <c r="J3447" s="70"/>
      <c r="K3447" s="70">
        <f>TRUNC(TRUNC(G3447,8)*I3447,2)</f>
        <v>238.13</v>
      </c>
    </row>
    <row r="3448" ht="15" customHeight="1" spans="1:11">
      <c r="A3448" s="65" t="s">
        <v>2395</v>
      </c>
      <c r="B3448" s="66" t="s">
        <v>2396</v>
      </c>
      <c r="C3448" s="66"/>
      <c r="D3448" s="65" t="s">
        <v>14</v>
      </c>
      <c r="E3448" s="65"/>
      <c r="F3448" s="65" t="s">
        <v>2392</v>
      </c>
      <c r="G3448" s="67">
        <v>7.3795</v>
      </c>
      <c r="H3448" s="67"/>
      <c r="I3448" s="70">
        <v>23.23</v>
      </c>
      <c r="J3448" s="70"/>
      <c r="K3448" s="70">
        <f>TRUNC(TRUNC(G3448,8)*I3448,2)</f>
        <v>171.42</v>
      </c>
    </row>
    <row r="3449" ht="18" customHeight="1" spans="1:11">
      <c r="A3449" s="2"/>
      <c r="B3449" s="2"/>
      <c r="C3449" s="2"/>
      <c r="D3449" s="2"/>
      <c r="E3449" s="2"/>
      <c r="F3449" s="2"/>
      <c r="G3449" s="68" t="s">
        <v>2393</v>
      </c>
      <c r="H3449" s="68"/>
      <c r="I3449" s="68"/>
      <c r="J3449" s="68"/>
      <c r="K3449" s="71">
        <f>SUM(K3445:K3448)</f>
        <v>562.91</v>
      </c>
    </row>
    <row r="3450" ht="15" customHeight="1" spans="1:11">
      <c r="A3450" s="63" t="s">
        <v>2314</v>
      </c>
      <c r="B3450" s="63"/>
      <c r="C3450" s="63"/>
      <c r="D3450" s="64" t="s">
        <v>4</v>
      </c>
      <c r="E3450" s="64"/>
      <c r="F3450" s="64" t="s">
        <v>2297</v>
      </c>
      <c r="G3450" s="64" t="s">
        <v>2298</v>
      </c>
      <c r="H3450" s="64"/>
      <c r="I3450" s="64" t="s">
        <v>2299</v>
      </c>
      <c r="J3450" s="64"/>
      <c r="K3450" s="64" t="s">
        <v>2300</v>
      </c>
    </row>
    <row r="3451" ht="29.1" customHeight="1" spans="1:11">
      <c r="A3451" s="65" t="s">
        <v>343</v>
      </c>
      <c r="B3451" s="66" t="s">
        <v>344</v>
      </c>
      <c r="C3451" s="66"/>
      <c r="D3451" s="65" t="s">
        <v>14</v>
      </c>
      <c r="E3451" s="65"/>
      <c r="F3451" s="65" t="s">
        <v>193</v>
      </c>
      <c r="G3451" s="67">
        <v>32.6798</v>
      </c>
      <c r="H3451" s="67"/>
      <c r="I3451" s="70">
        <v>14.71</v>
      </c>
      <c r="J3451" s="70"/>
      <c r="K3451" s="70">
        <f>TRUNC(TRUNC(G3451,8)*I3451,2)</f>
        <v>480.71</v>
      </c>
    </row>
    <row r="3452" ht="29.1" customHeight="1" spans="1:11">
      <c r="A3452" s="65" t="s">
        <v>5588</v>
      </c>
      <c r="B3452" s="66" t="s">
        <v>5589</v>
      </c>
      <c r="C3452" s="66"/>
      <c r="D3452" s="65" t="s">
        <v>14</v>
      </c>
      <c r="E3452" s="65"/>
      <c r="F3452" s="65" t="s">
        <v>51</v>
      </c>
      <c r="G3452" s="67">
        <v>1.103</v>
      </c>
      <c r="H3452" s="67"/>
      <c r="I3452" s="70">
        <v>561.25</v>
      </c>
      <c r="J3452" s="70"/>
      <c r="K3452" s="70">
        <f>TRUNC(TRUNC(G3452,8)*I3452,2)</f>
        <v>619.05</v>
      </c>
    </row>
    <row r="3453" ht="15" customHeight="1" spans="1:11">
      <c r="A3453" s="2"/>
      <c r="B3453" s="2"/>
      <c r="C3453" s="2"/>
      <c r="D3453" s="2"/>
      <c r="E3453" s="2"/>
      <c r="F3453" s="2"/>
      <c r="G3453" s="68" t="s">
        <v>2317</v>
      </c>
      <c r="H3453" s="68"/>
      <c r="I3453" s="68"/>
      <c r="J3453" s="68"/>
      <c r="K3453" s="71">
        <f>SUM(K3451:K3452)</f>
        <v>1099.76</v>
      </c>
    </row>
    <row r="3454" ht="15" customHeight="1" spans="1:11">
      <c r="A3454" s="2"/>
      <c r="B3454" s="2"/>
      <c r="C3454" s="2"/>
      <c r="D3454" s="2"/>
      <c r="E3454" s="2"/>
      <c r="F3454" s="2"/>
      <c r="G3454" s="69" t="s">
        <v>2318</v>
      </c>
      <c r="H3454" s="69"/>
      <c r="I3454" s="69"/>
      <c r="J3454" s="69"/>
      <c r="K3454" s="72">
        <f>SUM(K3433,K3443,K3449,K3453)</f>
        <v>2166.94</v>
      </c>
    </row>
    <row r="3455" ht="9.95" customHeight="1" spans="1:11">
      <c r="A3455" s="2"/>
      <c r="B3455" s="2"/>
      <c r="C3455" s="2"/>
      <c r="D3455" s="2"/>
      <c r="E3455" s="2"/>
      <c r="F3455" s="2"/>
      <c r="G3455" s="61"/>
      <c r="H3455" s="61"/>
      <c r="I3455" s="61"/>
      <c r="J3455" s="61"/>
      <c r="K3455" s="61"/>
    </row>
    <row r="3456" ht="20.1" customHeight="1" spans="1:11">
      <c r="A3456" s="62" t="s">
        <v>5590</v>
      </c>
      <c r="B3456" s="62"/>
      <c r="C3456" s="62"/>
      <c r="D3456" s="62"/>
      <c r="E3456" s="62"/>
      <c r="F3456" s="62"/>
      <c r="G3456" s="62"/>
      <c r="H3456" s="62"/>
      <c r="I3456" s="62"/>
      <c r="J3456" s="62"/>
      <c r="K3456" s="62"/>
    </row>
    <row r="3457" ht="15" customHeight="1" spans="1:11">
      <c r="A3457" s="63" t="s">
        <v>2381</v>
      </c>
      <c r="B3457" s="63"/>
      <c r="C3457" s="63"/>
      <c r="D3457" s="64" t="s">
        <v>4</v>
      </c>
      <c r="E3457" s="64"/>
      <c r="F3457" s="64" t="s">
        <v>2297</v>
      </c>
      <c r="G3457" s="64" t="s">
        <v>2298</v>
      </c>
      <c r="H3457" s="64"/>
      <c r="I3457" s="64" t="s">
        <v>2299</v>
      </c>
      <c r="J3457" s="64"/>
      <c r="K3457" s="64" t="s">
        <v>2300</v>
      </c>
    </row>
    <row r="3458" ht="29.1" customHeight="1" spans="1:11">
      <c r="A3458" s="65" t="s">
        <v>2600</v>
      </c>
      <c r="B3458" s="66" t="s">
        <v>2601</v>
      </c>
      <c r="C3458" s="66"/>
      <c r="D3458" s="65" t="s">
        <v>14</v>
      </c>
      <c r="E3458" s="65"/>
      <c r="F3458" s="65" t="s">
        <v>2384</v>
      </c>
      <c r="G3458" s="67">
        <v>3.4271</v>
      </c>
      <c r="H3458" s="67"/>
      <c r="I3458" s="70">
        <v>38.95</v>
      </c>
      <c r="J3458" s="70"/>
      <c r="K3458" s="70">
        <f>TRUNC(TRUNC(G3458,8)*I3458,2)</f>
        <v>133.48</v>
      </c>
    </row>
    <row r="3459" ht="29.1" customHeight="1" spans="1:11">
      <c r="A3459" s="65" t="s">
        <v>2602</v>
      </c>
      <c r="B3459" s="66" t="s">
        <v>2603</v>
      </c>
      <c r="C3459" s="66"/>
      <c r="D3459" s="65" t="s">
        <v>14</v>
      </c>
      <c r="E3459" s="65"/>
      <c r="F3459" s="65" t="s">
        <v>2387</v>
      </c>
      <c r="G3459" s="67">
        <v>0.8801</v>
      </c>
      <c r="H3459" s="67"/>
      <c r="I3459" s="70">
        <v>40.48</v>
      </c>
      <c r="J3459" s="70"/>
      <c r="K3459" s="70">
        <f>TRUNC(TRUNC(G3459,8)*I3459,2)</f>
        <v>35.62</v>
      </c>
    </row>
    <row r="3460" ht="29.1" customHeight="1" spans="1:11">
      <c r="A3460" s="65" t="s">
        <v>2757</v>
      </c>
      <c r="B3460" s="66" t="s">
        <v>2758</v>
      </c>
      <c r="C3460" s="66"/>
      <c r="D3460" s="65" t="s">
        <v>14</v>
      </c>
      <c r="E3460" s="65"/>
      <c r="F3460" s="65" t="s">
        <v>2384</v>
      </c>
      <c r="G3460" s="67">
        <v>18.0917</v>
      </c>
      <c r="H3460" s="67"/>
      <c r="I3460" s="70">
        <v>0.46</v>
      </c>
      <c r="J3460" s="70"/>
      <c r="K3460" s="70">
        <f>TRUNC(TRUNC(G3460,8)*I3460,2)</f>
        <v>8.32</v>
      </c>
    </row>
    <row r="3461" ht="29.1" customHeight="1" spans="1:11">
      <c r="A3461" s="65" t="s">
        <v>2759</v>
      </c>
      <c r="B3461" s="66" t="s">
        <v>2760</v>
      </c>
      <c r="C3461" s="66"/>
      <c r="D3461" s="65" t="s">
        <v>14</v>
      </c>
      <c r="E3461" s="65"/>
      <c r="F3461" s="65" t="s">
        <v>2387</v>
      </c>
      <c r="G3461" s="67">
        <v>6.635</v>
      </c>
      <c r="H3461" s="67"/>
      <c r="I3461" s="70">
        <v>1.32</v>
      </c>
      <c r="J3461" s="70"/>
      <c r="K3461" s="70">
        <f>TRUNC(TRUNC(G3461,8)*I3461,2)</f>
        <v>8.75</v>
      </c>
    </row>
    <row r="3462" ht="18" customHeight="1" spans="1:11">
      <c r="A3462" s="2"/>
      <c r="B3462" s="2"/>
      <c r="C3462" s="2"/>
      <c r="D3462" s="2"/>
      <c r="E3462" s="2"/>
      <c r="F3462" s="2"/>
      <c r="G3462" s="68" t="s">
        <v>2388</v>
      </c>
      <c r="H3462" s="68"/>
      <c r="I3462" s="68"/>
      <c r="J3462" s="68"/>
      <c r="K3462" s="71">
        <f>SUM(K3458:K3461)</f>
        <v>186.17</v>
      </c>
    </row>
    <row r="3463" ht="15" customHeight="1" spans="1:11">
      <c r="A3463" s="63" t="s">
        <v>2413</v>
      </c>
      <c r="B3463" s="63"/>
      <c r="C3463" s="63"/>
      <c r="D3463" s="64" t="s">
        <v>4</v>
      </c>
      <c r="E3463" s="64"/>
      <c r="F3463" s="64" t="s">
        <v>2297</v>
      </c>
      <c r="G3463" s="64" t="s">
        <v>2298</v>
      </c>
      <c r="H3463" s="64"/>
      <c r="I3463" s="64" t="s">
        <v>2299</v>
      </c>
      <c r="J3463" s="64"/>
      <c r="K3463" s="64" t="s">
        <v>2300</v>
      </c>
    </row>
    <row r="3464" ht="29.1" customHeight="1" spans="1:11">
      <c r="A3464" s="65" t="s">
        <v>5591</v>
      </c>
      <c r="B3464" s="66" t="s">
        <v>5592</v>
      </c>
      <c r="C3464" s="66"/>
      <c r="D3464" s="65" t="s">
        <v>14</v>
      </c>
      <c r="E3464" s="65"/>
      <c r="F3464" s="65" t="s">
        <v>41</v>
      </c>
      <c r="G3464" s="67">
        <v>13.0514</v>
      </c>
      <c r="H3464" s="67"/>
      <c r="I3464" s="70">
        <v>47.55</v>
      </c>
      <c r="J3464" s="70"/>
      <c r="K3464" s="70">
        <f>TRUNC(TRUNC(G3464,8)*I3464,2)</f>
        <v>620.59</v>
      </c>
    </row>
    <row r="3465" ht="29.1" customHeight="1" spans="1:11">
      <c r="A3465" s="65" t="s">
        <v>5586</v>
      </c>
      <c r="B3465" s="66" t="s">
        <v>5587</v>
      </c>
      <c r="C3465" s="66"/>
      <c r="D3465" s="65" t="s">
        <v>14</v>
      </c>
      <c r="E3465" s="65"/>
      <c r="F3465" s="65" t="s">
        <v>41</v>
      </c>
      <c r="G3465" s="67">
        <v>0.6074</v>
      </c>
      <c r="H3465" s="67"/>
      <c r="I3465" s="70">
        <v>14.58</v>
      </c>
      <c r="J3465" s="70"/>
      <c r="K3465" s="70">
        <f>TRUNC(TRUNC(G3465,8)*I3465,2)</f>
        <v>8.85</v>
      </c>
    </row>
    <row r="3466" ht="21" customHeight="1" spans="1:11">
      <c r="A3466" s="65" t="s">
        <v>2743</v>
      </c>
      <c r="B3466" s="66" t="s">
        <v>2744</v>
      </c>
      <c r="C3466" s="66"/>
      <c r="D3466" s="65" t="s">
        <v>14</v>
      </c>
      <c r="E3466" s="65"/>
      <c r="F3466" s="65" t="s">
        <v>2732</v>
      </c>
      <c r="G3466" s="67">
        <v>0.0667</v>
      </c>
      <c r="H3466" s="67"/>
      <c r="I3466" s="70">
        <v>6.39</v>
      </c>
      <c r="J3466" s="70"/>
      <c r="K3466" s="70">
        <f>TRUNC(TRUNC(G3466,8)*I3466,2)</f>
        <v>0.42</v>
      </c>
    </row>
    <row r="3467" ht="29.1" customHeight="1" spans="1:11">
      <c r="A3467" s="65" t="s">
        <v>5593</v>
      </c>
      <c r="B3467" s="66" t="s">
        <v>5594</v>
      </c>
      <c r="C3467" s="66"/>
      <c r="D3467" s="65" t="s">
        <v>14</v>
      </c>
      <c r="E3467" s="65"/>
      <c r="F3467" s="65" t="s">
        <v>193</v>
      </c>
      <c r="G3467" s="67">
        <v>6</v>
      </c>
      <c r="H3467" s="67"/>
      <c r="I3467" s="70">
        <v>9.8</v>
      </c>
      <c r="J3467" s="70"/>
      <c r="K3467" s="70">
        <f>TRUNC(TRUNC(G3467,8)*I3467,2)</f>
        <v>58.8</v>
      </c>
    </row>
    <row r="3468" ht="15" customHeight="1" spans="1:11">
      <c r="A3468" s="65" t="s">
        <v>5321</v>
      </c>
      <c r="B3468" s="66" t="s">
        <v>5322</v>
      </c>
      <c r="C3468" s="66"/>
      <c r="D3468" s="65" t="s">
        <v>14</v>
      </c>
      <c r="E3468" s="65"/>
      <c r="F3468" s="65" t="s">
        <v>193</v>
      </c>
      <c r="G3468" s="67">
        <v>2.1276</v>
      </c>
      <c r="H3468" s="67"/>
      <c r="I3468" s="70">
        <v>19.66</v>
      </c>
      <c r="J3468" s="70"/>
      <c r="K3468" s="70">
        <f>TRUNC(TRUNC(G3468,8)*I3468,2)</f>
        <v>41.82</v>
      </c>
    </row>
    <row r="3469" ht="15" customHeight="1" spans="1:11">
      <c r="A3469" s="2"/>
      <c r="B3469" s="2"/>
      <c r="C3469" s="2"/>
      <c r="D3469" s="2"/>
      <c r="E3469" s="2"/>
      <c r="F3469" s="2"/>
      <c r="G3469" s="68" t="s">
        <v>2424</v>
      </c>
      <c r="H3469" s="68"/>
      <c r="I3469" s="68"/>
      <c r="J3469" s="68"/>
      <c r="K3469" s="71">
        <f>SUM(K3464:K3468)</f>
        <v>730.48</v>
      </c>
    </row>
    <row r="3470" ht="15" customHeight="1" spans="1:11">
      <c r="A3470" s="63" t="s">
        <v>2389</v>
      </c>
      <c r="B3470" s="63"/>
      <c r="C3470" s="63"/>
      <c r="D3470" s="64" t="s">
        <v>4</v>
      </c>
      <c r="E3470" s="64"/>
      <c r="F3470" s="64" t="s">
        <v>2297</v>
      </c>
      <c r="G3470" s="64" t="s">
        <v>2298</v>
      </c>
      <c r="H3470" s="64"/>
      <c r="I3470" s="64" t="s">
        <v>2299</v>
      </c>
      <c r="J3470" s="64"/>
      <c r="K3470" s="64" t="s">
        <v>2300</v>
      </c>
    </row>
    <row r="3471" ht="21" customHeight="1" spans="1:11">
      <c r="A3471" s="65" t="s">
        <v>2612</v>
      </c>
      <c r="B3471" s="66" t="s">
        <v>2613</v>
      </c>
      <c r="C3471" s="66"/>
      <c r="D3471" s="65" t="s">
        <v>14</v>
      </c>
      <c r="E3471" s="65"/>
      <c r="F3471" s="65" t="s">
        <v>2392</v>
      </c>
      <c r="G3471" s="67">
        <v>4.3072</v>
      </c>
      <c r="H3471" s="67"/>
      <c r="I3471" s="70">
        <v>23.87</v>
      </c>
      <c r="J3471" s="70"/>
      <c r="K3471" s="70">
        <f>TRUNC(TRUNC(G3471,8)*I3471,2)</f>
        <v>102.81</v>
      </c>
    </row>
    <row r="3472" ht="21" customHeight="1" spans="1:11">
      <c r="A3472" s="65" t="s">
        <v>3113</v>
      </c>
      <c r="B3472" s="66" t="s">
        <v>3114</v>
      </c>
      <c r="C3472" s="66"/>
      <c r="D3472" s="65" t="s">
        <v>14</v>
      </c>
      <c r="E3472" s="65"/>
      <c r="F3472" s="65" t="s">
        <v>2392</v>
      </c>
      <c r="G3472" s="67">
        <v>21.5358</v>
      </c>
      <c r="H3472" s="67"/>
      <c r="I3472" s="70">
        <v>30.84</v>
      </c>
      <c r="J3472" s="70"/>
      <c r="K3472" s="70">
        <f>TRUNC(TRUNC(G3472,8)*I3472,2)</f>
        <v>664.16</v>
      </c>
    </row>
    <row r="3473" ht="15" customHeight="1" spans="1:11">
      <c r="A3473" s="65" t="s">
        <v>2630</v>
      </c>
      <c r="B3473" s="66" t="s">
        <v>2631</v>
      </c>
      <c r="C3473" s="66"/>
      <c r="D3473" s="65" t="s">
        <v>14</v>
      </c>
      <c r="E3473" s="65"/>
      <c r="F3473" s="65" t="s">
        <v>2392</v>
      </c>
      <c r="G3473" s="67">
        <v>31.7545</v>
      </c>
      <c r="H3473" s="67"/>
      <c r="I3473" s="70">
        <v>32.27</v>
      </c>
      <c r="J3473" s="70"/>
      <c r="K3473" s="70">
        <f>TRUNC(TRUNC(G3473,8)*I3473,2)</f>
        <v>1024.71</v>
      </c>
    </row>
    <row r="3474" ht="15" customHeight="1" spans="1:11">
      <c r="A3474" s="65" t="s">
        <v>2395</v>
      </c>
      <c r="B3474" s="66" t="s">
        <v>2396</v>
      </c>
      <c r="C3474" s="66"/>
      <c r="D3474" s="65" t="s">
        <v>14</v>
      </c>
      <c r="E3474" s="65"/>
      <c r="F3474" s="65" t="s">
        <v>2392</v>
      </c>
      <c r="G3474" s="67">
        <v>31.7545</v>
      </c>
      <c r="H3474" s="67"/>
      <c r="I3474" s="70">
        <v>23.23</v>
      </c>
      <c r="J3474" s="70"/>
      <c r="K3474" s="70">
        <f>TRUNC(TRUNC(G3474,8)*I3474,2)</f>
        <v>737.65</v>
      </c>
    </row>
    <row r="3475" ht="18" customHeight="1" spans="1:11">
      <c r="A3475" s="2"/>
      <c r="B3475" s="2"/>
      <c r="C3475" s="2"/>
      <c r="D3475" s="2"/>
      <c r="E3475" s="2"/>
      <c r="F3475" s="2"/>
      <c r="G3475" s="68" t="s">
        <v>2393</v>
      </c>
      <c r="H3475" s="68"/>
      <c r="I3475" s="68"/>
      <c r="J3475" s="68"/>
      <c r="K3475" s="71">
        <f>SUM(K3471:K3474)</f>
        <v>2529.33</v>
      </c>
    </row>
    <row r="3476" ht="15" customHeight="1" spans="1:11">
      <c r="A3476" s="63" t="s">
        <v>2314</v>
      </c>
      <c r="B3476" s="63"/>
      <c r="C3476" s="63"/>
      <c r="D3476" s="64" t="s">
        <v>4</v>
      </c>
      <c r="E3476" s="64"/>
      <c r="F3476" s="64" t="s">
        <v>2297</v>
      </c>
      <c r="G3476" s="64" t="s">
        <v>2298</v>
      </c>
      <c r="H3476" s="64"/>
      <c r="I3476" s="64" t="s">
        <v>2299</v>
      </c>
      <c r="J3476" s="64"/>
      <c r="K3476" s="64" t="s">
        <v>2300</v>
      </c>
    </row>
    <row r="3477" ht="29.1" customHeight="1" spans="1:11">
      <c r="A3477" s="65" t="s">
        <v>5595</v>
      </c>
      <c r="B3477" s="66" t="s">
        <v>5596</v>
      </c>
      <c r="C3477" s="66"/>
      <c r="D3477" s="65" t="s">
        <v>14</v>
      </c>
      <c r="E3477" s="65"/>
      <c r="F3477" s="65" t="s">
        <v>51</v>
      </c>
      <c r="G3477" s="67">
        <v>1.2</v>
      </c>
      <c r="H3477" s="67"/>
      <c r="I3477" s="70">
        <v>543.4</v>
      </c>
      <c r="J3477" s="70"/>
      <c r="K3477" s="70">
        <f>TRUNC(TRUNC(G3477,8)*I3477,2)</f>
        <v>652.08</v>
      </c>
    </row>
    <row r="3478" ht="15" customHeight="1" spans="1:11">
      <c r="A3478" s="2"/>
      <c r="B3478" s="2"/>
      <c r="C3478" s="2"/>
      <c r="D3478" s="2"/>
      <c r="E3478" s="2"/>
      <c r="F3478" s="2"/>
      <c r="G3478" s="68" t="s">
        <v>2317</v>
      </c>
      <c r="H3478" s="68"/>
      <c r="I3478" s="68"/>
      <c r="J3478" s="68"/>
      <c r="K3478" s="71">
        <f>SUM(K3477:K3477)</f>
        <v>652.08</v>
      </c>
    </row>
    <row r="3479" ht="15" customHeight="1" spans="1:11">
      <c r="A3479" s="2"/>
      <c r="B3479" s="2"/>
      <c r="C3479" s="2"/>
      <c r="D3479" s="2"/>
      <c r="E3479" s="2"/>
      <c r="F3479" s="2"/>
      <c r="G3479" s="69" t="s">
        <v>2318</v>
      </c>
      <c r="H3479" s="69"/>
      <c r="I3479" s="69"/>
      <c r="J3479" s="69"/>
      <c r="K3479" s="72">
        <f>SUM(K3462,K3469,K3475,K3478)</f>
        <v>4098.06</v>
      </c>
    </row>
    <row r="3480" ht="9.95" customHeight="1" spans="1:11">
      <c r="A3480" s="2"/>
      <c r="B3480" s="2"/>
      <c r="C3480" s="2"/>
      <c r="D3480" s="2"/>
      <c r="E3480" s="2"/>
      <c r="F3480" s="2"/>
      <c r="G3480" s="61"/>
      <c r="H3480" s="61"/>
      <c r="I3480" s="61"/>
      <c r="J3480" s="61"/>
      <c r="K3480" s="61"/>
    </row>
    <row r="3481" ht="20.1" customHeight="1" spans="1:11">
      <c r="A3481" s="62" t="s">
        <v>5597</v>
      </c>
      <c r="B3481" s="62"/>
      <c r="C3481" s="62"/>
      <c r="D3481" s="62"/>
      <c r="E3481" s="62"/>
      <c r="F3481" s="62"/>
      <c r="G3481" s="62"/>
      <c r="H3481" s="62"/>
      <c r="I3481" s="62"/>
      <c r="J3481" s="62"/>
      <c r="K3481" s="62"/>
    </row>
    <row r="3482" ht="15" customHeight="1" spans="1:11">
      <c r="A3482" s="63" t="s">
        <v>2381</v>
      </c>
      <c r="B3482" s="63"/>
      <c r="C3482" s="63"/>
      <c r="D3482" s="64" t="s">
        <v>4</v>
      </c>
      <c r="E3482" s="64"/>
      <c r="F3482" s="64" t="s">
        <v>2297</v>
      </c>
      <c r="G3482" s="64" t="s">
        <v>2298</v>
      </c>
      <c r="H3482" s="64"/>
      <c r="I3482" s="64" t="s">
        <v>2299</v>
      </c>
      <c r="J3482" s="64"/>
      <c r="K3482" s="64" t="s">
        <v>2300</v>
      </c>
    </row>
    <row r="3483" ht="29.1" customHeight="1" spans="1:11">
      <c r="A3483" s="65" t="s">
        <v>2600</v>
      </c>
      <c r="B3483" s="66" t="s">
        <v>2601</v>
      </c>
      <c r="C3483" s="66"/>
      <c r="D3483" s="65" t="s">
        <v>14</v>
      </c>
      <c r="E3483" s="65"/>
      <c r="F3483" s="65" t="s">
        <v>2384</v>
      </c>
      <c r="G3483" s="67">
        <v>1.1233</v>
      </c>
      <c r="H3483" s="67"/>
      <c r="I3483" s="70">
        <v>38.95</v>
      </c>
      <c r="J3483" s="70"/>
      <c r="K3483" s="70">
        <f>TRUNC(TRUNC(G3483,8)*I3483,2)</f>
        <v>43.75</v>
      </c>
    </row>
    <row r="3484" ht="29.1" customHeight="1" spans="1:11">
      <c r="A3484" s="65" t="s">
        <v>2602</v>
      </c>
      <c r="B3484" s="66" t="s">
        <v>2603</v>
      </c>
      <c r="C3484" s="66"/>
      <c r="D3484" s="65" t="s">
        <v>14</v>
      </c>
      <c r="E3484" s="65"/>
      <c r="F3484" s="65" t="s">
        <v>2387</v>
      </c>
      <c r="G3484" s="67">
        <v>0.4398</v>
      </c>
      <c r="H3484" s="67"/>
      <c r="I3484" s="70">
        <v>40.48</v>
      </c>
      <c r="J3484" s="70"/>
      <c r="K3484" s="70">
        <f>TRUNC(TRUNC(G3484,8)*I3484,2)</f>
        <v>17.8</v>
      </c>
    </row>
    <row r="3485" ht="29.1" customHeight="1" spans="1:11">
      <c r="A3485" s="65" t="s">
        <v>2757</v>
      </c>
      <c r="B3485" s="66" t="s">
        <v>2758</v>
      </c>
      <c r="C3485" s="66"/>
      <c r="D3485" s="65" t="s">
        <v>14</v>
      </c>
      <c r="E3485" s="65"/>
      <c r="F3485" s="65" t="s">
        <v>2384</v>
      </c>
      <c r="G3485" s="67">
        <v>12.6542</v>
      </c>
      <c r="H3485" s="67"/>
      <c r="I3485" s="70">
        <v>0.46</v>
      </c>
      <c r="J3485" s="70"/>
      <c r="K3485" s="70">
        <f>TRUNC(TRUNC(G3485,8)*I3485,2)</f>
        <v>5.82</v>
      </c>
    </row>
    <row r="3486" ht="29.1" customHeight="1" spans="1:11">
      <c r="A3486" s="65" t="s">
        <v>2759</v>
      </c>
      <c r="B3486" s="66" t="s">
        <v>2760</v>
      </c>
      <c r="C3486" s="66"/>
      <c r="D3486" s="65" t="s">
        <v>14</v>
      </c>
      <c r="E3486" s="65"/>
      <c r="F3486" s="65" t="s">
        <v>2387</v>
      </c>
      <c r="G3486" s="67">
        <v>4.6408</v>
      </c>
      <c r="H3486" s="67"/>
      <c r="I3486" s="70">
        <v>1.32</v>
      </c>
      <c r="J3486" s="70"/>
      <c r="K3486" s="70">
        <f>TRUNC(TRUNC(G3486,8)*I3486,2)</f>
        <v>6.12</v>
      </c>
    </row>
    <row r="3487" ht="18" customHeight="1" spans="1:11">
      <c r="A3487" s="2"/>
      <c r="B3487" s="2"/>
      <c r="C3487" s="2"/>
      <c r="D3487" s="2"/>
      <c r="E3487" s="2"/>
      <c r="F3487" s="2"/>
      <c r="G3487" s="68" t="s">
        <v>2388</v>
      </c>
      <c r="H3487" s="68"/>
      <c r="I3487" s="68"/>
      <c r="J3487" s="68"/>
      <c r="K3487" s="71">
        <f>SUM(K3483:K3486)</f>
        <v>73.49</v>
      </c>
    </row>
    <row r="3488" ht="15" customHeight="1" spans="1:11">
      <c r="A3488" s="63" t="s">
        <v>2413</v>
      </c>
      <c r="B3488" s="63"/>
      <c r="C3488" s="63"/>
      <c r="D3488" s="64" t="s">
        <v>4</v>
      </c>
      <c r="E3488" s="64"/>
      <c r="F3488" s="64" t="s">
        <v>2297</v>
      </c>
      <c r="G3488" s="64" t="s">
        <v>2298</v>
      </c>
      <c r="H3488" s="64"/>
      <c r="I3488" s="64" t="s">
        <v>2299</v>
      </c>
      <c r="J3488" s="64"/>
      <c r="K3488" s="64" t="s">
        <v>2300</v>
      </c>
    </row>
    <row r="3489" ht="29.1" customHeight="1" spans="1:11">
      <c r="A3489" s="65" t="s">
        <v>5319</v>
      </c>
      <c r="B3489" s="66" t="s">
        <v>5320</v>
      </c>
      <c r="C3489" s="66"/>
      <c r="D3489" s="65" t="s">
        <v>14</v>
      </c>
      <c r="E3489" s="65"/>
      <c r="F3489" s="65" t="s">
        <v>41</v>
      </c>
      <c r="G3489" s="67">
        <v>8.4225</v>
      </c>
      <c r="H3489" s="67"/>
      <c r="I3489" s="70">
        <v>38.33</v>
      </c>
      <c r="J3489" s="70"/>
      <c r="K3489" s="70">
        <f t="shared" ref="K3489:K3494" si="35">TRUNC(TRUNC(G3489,8)*I3489,2)</f>
        <v>322.83</v>
      </c>
    </row>
    <row r="3490" ht="29.1" customHeight="1" spans="1:11">
      <c r="A3490" s="65" t="s">
        <v>5586</v>
      </c>
      <c r="B3490" s="66" t="s">
        <v>5587</v>
      </c>
      <c r="C3490" s="66"/>
      <c r="D3490" s="65" t="s">
        <v>14</v>
      </c>
      <c r="E3490" s="65"/>
      <c r="F3490" s="65" t="s">
        <v>41</v>
      </c>
      <c r="G3490" s="67">
        <v>0.6074</v>
      </c>
      <c r="H3490" s="67"/>
      <c r="I3490" s="70">
        <v>14.58</v>
      </c>
      <c r="J3490" s="70"/>
      <c r="K3490" s="70">
        <f t="shared" si="35"/>
        <v>8.85</v>
      </c>
    </row>
    <row r="3491" ht="21" customHeight="1" spans="1:11">
      <c r="A3491" s="65" t="s">
        <v>2743</v>
      </c>
      <c r="B3491" s="66" t="s">
        <v>2744</v>
      </c>
      <c r="C3491" s="66"/>
      <c r="D3491" s="65" t="s">
        <v>14</v>
      </c>
      <c r="E3491" s="65"/>
      <c r="F3491" s="65" t="s">
        <v>2732</v>
      </c>
      <c r="G3491" s="67">
        <v>0.0667</v>
      </c>
      <c r="H3491" s="67"/>
      <c r="I3491" s="70">
        <v>6.39</v>
      </c>
      <c r="J3491" s="70"/>
      <c r="K3491" s="70">
        <f t="shared" si="35"/>
        <v>0.42</v>
      </c>
    </row>
    <row r="3492" ht="21" customHeight="1" spans="1:11">
      <c r="A3492" s="65" t="s">
        <v>2604</v>
      </c>
      <c r="B3492" s="66" t="s">
        <v>2605</v>
      </c>
      <c r="C3492" s="66"/>
      <c r="D3492" s="65" t="s">
        <v>14</v>
      </c>
      <c r="E3492" s="65"/>
      <c r="F3492" s="65" t="s">
        <v>146</v>
      </c>
      <c r="G3492" s="67">
        <v>5.0545</v>
      </c>
      <c r="H3492" s="67"/>
      <c r="I3492" s="70">
        <v>9.5</v>
      </c>
      <c r="J3492" s="70"/>
      <c r="K3492" s="70">
        <f t="shared" si="35"/>
        <v>48.01</v>
      </c>
    </row>
    <row r="3493" ht="15" customHeight="1" spans="1:11">
      <c r="A3493" s="65" t="s">
        <v>5321</v>
      </c>
      <c r="B3493" s="66" t="s">
        <v>5322</v>
      </c>
      <c r="C3493" s="66"/>
      <c r="D3493" s="65" t="s">
        <v>14</v>
      </c>
      <c r="E3493" s="65"/>
      <c r="F3493" s="65" t="s">
        <v>193</v>
      </c>
      <c r="G3493" s="67">
        <v>0.4377</v>
      </c>
      <c r="H3493" s="67"/>
      <c r="I3493" s="70">
        <v>19.66</v>
      </c>
      <c r="J3493" s="70"/>
      <c r="K3493" s="70">
        <f t="shared" si="35"/>
        <v>8.6</v>
      </c>
    </row>
    <row r="3494" ht="15" customHeight="1" spans="1:11">
      <c r="A3494" s="65" t="s">
        <v>2747</v>
      </c>
      <c r="B3494" s="66" t="s">
        <v>2748</v>
      </c>
      <c r="C3494" s="66"/>
      <c r="D3494" s="65" t="s">
        <v>14</v>
      </c>
      <c r="E3494" s="65"/>
      <c r="F3494" s="65" t="s">
        <v>193</v>
      </c>
      <c r="G3494" s="67">
        <v>0.6552</v>
      </c>
      <c r="H3494" s="67"/>
      <c r="I3494" s="70">
        <v>18.1</v>
      </c>
      <c r="J3494" s="70"/>
      <c r="K3494" s="70">
        <f t="shared" si="35"/>
        <v>11.85</v>
      </c>
    </row>
    <row r="3495" ht="15" customHeight="1" spans="1:11">
      <c r="A3495" s="2"/>
      <c r="B3495" s="2"/>
      <c r="C3495" s="2"/>
      <c r="D3495" s="2"/>
      <c r="E3495" s="2"/>
      <c r="F3495" s="2"/>
      <c r="G3495" s="68" t="s">
        <v>2424</v>
      </c>
      <c r="H3495" s="68"/>
      <c r="I3495" s="68"/>
      <c r="J3495" s="68"/>
      <c r="K3495" s="71">
        <f>SUM(K3489:K3494)</f>
        <v>400.56</v>
      </c>
    </row>
    <row r="3496" ht="15" customHeight="1" spans="1:11">
      <c r="A3496" s="63" t="s">
        <v>2389</v>
      </c>
      <c r="B3496" s="63"/>
      <c r="C3496" s="63"/>
      <c r="D3496" s="64" t="s">
        <v>4</v>
      </c>
      <c r="E3496" s="64"/>
      <c r="F3496" s="64" t="s">
        <v>2297</v>
      </c>
      <c r="G3496" s="64" t="s">
        <v>2298</v>
      </c>
      <c r="H3496" s="64"/>
      <c r="I3496" s="64" t="s">
        <v>2299</v>
      </c>
      <c r="J3496" s="64"/>
      <c r="K3496" s="64" t="s">
        <v>2300</v>
      </c>
    </row>
    <row r="3497" ht="21" customHeight="1" spans="1:11">
      <c r="A3497" s="65" t="s">
        <v>2612</v>
      </c>
      <c r="B3497" s="66" t="s">
        <v>2613</v>
      </c>
      <c r="C3497" s="66"/>
      <c r="D3497" s="65" t="s">
        <v>14</v>
      </c>
      <c r="E3497" s="65"/>
      <c r="F3497" s="65" t="s">
        <v>2392</v>
      </c>
      <c r="G3497" s="67">
        <v>1.5632</v>
      </c>
      <c r="H3497" s="67"/>
      <c r="I3497" s="70">
        <v>23.87</v>
      </c>
      <c r="J3497" s="70"/>
      <c r="K3497" s="70">
        <f>TRUNC(TRUNC(G3497,8)*I3497,2)</f>
        <v>37.31</v>
      </c>
    </row>
    <row r="3498" ht="21" customHeight="1" spans="1:11">
      <c r="A3498" s="65" t="s">
        <v>3113</v>
      </c>
      <c r="B3498" s="66" t="s">
        <v>3114</v>
      </c>
      <c r="C3498" s="66"/>
      <c r="D3498" s="65" t="s">
        <v>14</v>
      </c>
      <c r="E3498" s="65"/>
      <c r="F3498" s="65" t="s">
        <v>2392</v>
      </c>
      <c r="G3498" s="67">
        <v>7.8158</v>
      </c>
      <c r="H3498" s="67"/>
      <c r="I3498" s="70">
        <v>30.84</v>
      </c>
      <c r="J3498" s="70"/>
      <c r="K3498" s="70">
        <f>TRUNC(TRUNC(G3498,8)*I3498,2)</f>
        <v>241.03</v>
      </c>
    </row>
    <row r="3499" ht="15" customHeight="1" spans="1:11">
      <c r="A3499" s="65" t="s">
        <v>2630</v>
      </c>
      <c r="B3499" s="66" t="s">
        <v>2631</v>
      </c>
      <c r="C3499" s="66"/>
      <c r="D3499" s="65" t="s">
        <v>14</v>
      </c>
      <c r="E3499" s="65"/>
      <c r="F3499" s="65" t="s">
        <v>2392</v>
      </c>
      <c r="G3499" s="67">
        <v>22.0181</v>
      </c>
      <c r="H3499" s="67"/>
      <c r="I3499" s="70">
        <v>32.27</v>
      </c>
      <c r="J3499" s="70"/>
      <c r="K3499" s="70">
        <f>TRUNC(TRUNC(G3499,8)*I3499,2)</f>
        <v>710.52</v>
      </c>
    </row>
    <row r="3500" ht="15" customHeight="1" spans="1:11">
      <c r="A3500" s="65" t="s">
        <v>2395</v>
      </c>
      <c r="B3500" s="66" t="s">
        <v>2396</v>
      </c>
      <c r="C3500" s="66"/>
      <c r="D3500" s="65" t="s">
        <v>14</v>
      </c>
      <c r="E3500" s="65"/>
      <c r="F3500" s="65" t="s">
        <v>2392</v>
      </c>
      <c r="G3500" s="67">
        <v>22.0181</v>
      </c>
      <c r="H3500" s="67"/>
      <c r="I3500" s="70">
        <v>23.23</v>
      </c>
      <c r="J3500" s="70"/>
      <c r="K3500" s="70">
        <f>TRUNC(TRUNC(G3500,8)*I3500,2)</f>
        <v>511.48</v>
      </c>
    </row>
    <row r="3501" ht="18" customHeight="1" spans="1:11">
      <c r="A3501" s="2"/>
      <c r="B3501" s="2"/>
      <c r="C3501" s="2"/>
      <c r="D3501" s="2"/>
      <c r="E3501" s="2"/>
      <c r="F3501" s="2"/>
      <c r="G3501" s="68" t="s">
        <v>2393</v>
      </c>
      <c r="H3501" s="68"/>
      <c r="I3501" s="68"/>
      <c r="J3501" s="68"/>
      <c r="K3501" s="71">
        <f>SUM(K3497:K3500)</f>
        <v>1500.34</v>
      </c>
    </row>
    <row r="3502" ht="15" customHeight="1" spans="1:11">
      <c r="A3502" s="63" t="s">
        <v>2314</v>
      </c>
      <c r="B3502" s="63"/>
      <c r="C3502" s="63"/>
      <c r="D3502" s="64" t="s">
        <v>4</v>
      </c>
      <c r="E3502" s="64"/>
      <c r="F3502" s="64" t="s">
        <v>2297</v>
      </c>
      <c r="G3502" s="64" t="s">
        <v>2298</v>
      </c>
      <c r="H3502" s="64"/>
      <c r="I3502" s="64" t="s">
        <v>2299</v>
      </c>
      <c r="J3502" s="64"/>
      <c r="K3502" s="64" t="s">
        <v>2300</v>
      </c>
    </row>
    <row r="3503" ht="29.1" customHeight="1" spans="1:11">
      <c r="A3503" s="65" t="s">
        <v>2885</v>
      </c>
      <c r="B3503" s="66" t="s">
        <v>2886</v>
      </c>
      <c r="C3503" s="66"/>
      <c r="D3503" s="65" t="s">
        <v>14</v>
      </c>
      <c r="E3503" s="65"/>
      <c r="F3503" s="65" t="s">
        <v>193</v>
      </c>
      <c r="G3503" s="67">
        <v>21.9997</v>
      </c>
      <c r="H3503" s="67"/>
      <c r="I3503" s="70">
        <v>16.91</v>
      </c>
      <c r="J3503" s="70"/>
      <c r="K3503" s="70">
        <f>TRUNC(TRUNC(G3503,8)*I3503,2)</f>
        <v>372.01</v>
      </c>
    </row>
    <row r="3504" ht="29.1" customHeight="1" spans="1:11">
      <c r="A3504" s="65" t="s">
        <v>5588</v>
      </c>
      <c r="B3504" s="66" t="s">
        <v>5589</v>
      </c>
      <c r="C3504" s="66"/>
      <c r="D3504" s="65" t="s">
        <v>14</v>
      </c>
      <c r="E3504" s="65"/>
      <c r="F3504" s="65" t="s">
        <v>51</v>
      </c>
      <c r="G3504" s="67">
        <v>1.2</v>
      </c>
      <c r="H3504" s="67"/>
      <c r="I3504" s="70">
        <v>561.25</v>
      </c>
      <c r="J3504" s="70"/>
      <c r="K3504" s="70">
        <f>TRUNC(TRUNC(G3504,8)*I3504,2)</f>
        <v>673.5</v>
      </c>
    </row>
    <row r="3505" ht="15" customHeight="1" spans="1:11">
      <c r="A3505" s="2"/>
      <c r="B3505" s="2"/>
      <c r="C3505" s="2"/>
      <c r="D3505" s="2"/>
      <c r="E3505" s="2"/>
      <c r="F3505" s="2"/>
      <c r="G3505" s="68" t="s">
        <v>2317</v>
      </c>
      <c r="H3505" s="68"/>
      <c r="I3505" s="68"/>
      <c r="J3505" s="68"/>
      <c r="K3505" s="71">
        <f>SUM(K3503:K3504)</f>
        <v>1045.51</v>
      </c>
    </row>
    <row r="3506" ht="15" customHeight="1" spans="1:11">
      <c r="A3506" s="2"/>
      <c r="B3506" s="2"/>
      <c r="C3506" s="2"/>
      <c r="D3506" s="2"/>
      <c r="E3506" s="2"/>
      <c r="F3506" s="2"/>
      <c r="G3506" s="69" t="s">
        <v>2318</v>
      </c>
      <c r="H3506" s="69"/>
      <c r="I3506" s="69"/>
      <c r="J3506" s="69"/>
      <c r="K3506" s="72">
        <f>SUM(K3487,K3495,K3501,K3505)</f>
        <v>3019.9</v>
      </c>
    </row>
    <row r="3507" ht="9.95" customHeight="1" spans="1:11">
      <c r="A3507" s="2"/>
      <c r="B3507" s="2"/>
      <c r="C3507" s="2"/>
      <c r="D3507" s="2"/>
      <c r="E3507" s="2"/>
      <c r="F3507" s="2"/>
      <c r="G3507" s="61"/>
      <c r="H3507" s="61"/>
      <c r="I3507" s="61"/>
      <c r="J3507" s="61"/>
      <c r="K3507" s="61"/>
    </row>
    <row r="3508" ht="20.1" customHeight="1" spans="1:11">
      <c r="A3508" s="62" t="s">
        <v>5598</v>
      </c>
      <c r="B3508" s="62"/>
      <c r="C3508" s="62"/>
      <c r="D3508" s="62"/>
      <c r="E3508" s="62"/>
      <c r="F3508" s="62"/>
      <c r="G3508" s="62"/>
      <c r="H3508" s="62"/>
      <c r="I3508" s="62"/>
      <c r="J3508" s="62"/>
      <c r="K3508" s="62"/>
    </row>
    <row r="3509" ht="15" customHeight="1" spans="1:11">
      <c r="A3509" s="63" t="s">
        <v>2381</v>
      </c>
      <c r="B3509" s="63"/>
      <c r="C3509" s="63"/>
      <c r="D3509" s="64" t="s">
        <v>4</v>
      </c>
      <c r="E3509" s="64"/>
      <c r="F3509" s="64" t="s">
        <v>2297</v>
      </c>
      <c r="G3509" s="64" t="s">
        <v>2298</v>
      </c>
      <c r="H3509" s="64"/>
      <c r="I3509" s="64" t="s">
        <v>2299</v>
      </c>
      <c r="J3509" s="64"/>
      <c r="K3509" s="64" t="s">
        <v>2300</v>
      </c>
    </row>
    <row r="3510" ht="29.1" customHeight="1" spans="1:11">
      <c r="A3510" s="65" t="s">
        <v>2600</v>
      </c>
      <c r="B3510" s="66" t="s">
        <v>2601</v>
      </c>
      <c r="C3510" s="66"/>
      <c r="D3510" s="65" t="s">
        <v>14</v>
      </c>
      <c r="E3510" s="65"/>
      <c r="F3510" s="65" t="s">
        <v>2384</v>
      </c>
      <c r="G3510" s="67">
        <v>0.0971</v>
      </c>
      <c r="H3510" s="67"/>
      <c r="I3510" s="70">
        <v>38.95</v>
      </c>
      <c r="J3510" s="70"/>
      <c r="K3510" s="70">
        <f>TRUNC(TRUNC(G3510,8)*I3510,2)</f>
        <v>3.78</v>
      </c>
    </row>
    <row r="3511" ht="29.1" customHeight="1" spans="1:11">
      <c r="A3511" s="65" t="s">
        <v>2602</v>
      </c>
      <c r="B3511" s="66" t="s">
        <v>2603</v>
      </c>
      <c r="C3511" s="66"/>
      <c r="D3511" s="65" t="s">
        <v>14</v>
      </c>
      <c r="E3511" s="65"/>
      <c r="F3511" s="65" t="s">
        <v>2387</v>
      </c>
      <c r="G3511" s="67">
        <v>0.0894</v>
      </c>
      <c r="H3511" s="67"/>
      <c r="I3511" s="70">
        <v>40.48</v>
      </c>
      <c r="J3511" s="70"/>
      <c r="K3511" s="70">
        <f>TRUNC(TRUNC(G3511,8)*I3511,2)</f>
        <v>3.61</v>
      </c>
    </row>
    <row r="3512" ht="29.1" customHeight="1" spans="1:11">
      <c r="A3512" s="65" t="s">
        <v>2757</v>
      </c>
      <c r="B3512" s="66" t="s">
        <v>2758</v>
      </c>
      <c r="C3512" s="66"/>
      <c r="D3512" s="65" t="s">
        <v>14</v>
      </c>
      <c r="E3512" s="65"/>
      <c r="F3512" s="65" t="s">
        <v>2384</v>
      </c>
      <c r="G3512" s="67">
        <v>2.081</v>
      </c>
      <c r="H3512" s="67"/>
      <c r="I3512" s="70">
        <v>0.46</v>
      </c>
      <c r="J3512" s="70"/>
      <c r="K3512" s="70">
        <f>TRUNC(TRUNC(G3512,8)*I3512,2)</f>
        <v>0.95</v>
      </c>
    </row>
    <row r="3513" ht="29.1" customHeight="1" spans="1:11">
      <c r="A3513" s="65" t="s">
        <v>2759</v>
      </c>
      <c r="B3513" s="66" t="s">
        <v>2760</v>
      </c>
      <c r="C3513" s="66"/>
      <c r="D3513" s="65" t="s">
        <v>14</v>
      </c>
      <c r="E3513" s="65"/>
      <c r="F3513" s="65" t="s">
        <v>2387</v>
      </c>
      <c r="G3513" s="67">
        <v>0.7632</v>
      </c>
      <c r="H3513" s="67"/>
      <c r="I3513" s="70">
        <v>1.32</v>
      </c>
      <c r="J3513" s="70"/>
      <c r="K3513" s="70">
        <f>TRUNC(TRUNC(G3513,8)*I3513,2)</f>
        <v>1</v>
      </c>
    </row>
    <row r="3514" ht="18" customHeight="1" spans="1:11">
      <c r="A3514" s="2"/>
      <c r="B3514" s="2"/>
      <c r="C3514" s="2"/>
      <c r="D3514" s="2"/>
      <c r="E3514" s="2"/>
      <c r="F3514" s="2"/>
      <c r="G3514" s="68" t="s">
        <v>2388</v>
      </c>
      <c r="H3514" s="68"/>
      <c r="I3514" s="68"/>
      <c r="J3514" s="68"/>
      <c r="K3514" s="71">
        <f>SUM(K3510:K3513)</f>
        <v>9.34</v>
      </c>
    </row>
    <row r="3515" ht="15" customHeight="1" spans="1:11">
      <c r="A3515" s="63" t="s">
        <v>2413</v>
      </c>
      <c r="B3515" s="63"/>
      <c r="C3515" s="63"/>
      <c r="D3515" s="64" t="s">
        <v>4</v>
      </c>
      <c r="E3515" s="64"/>
      <c r="F3515" s="64" t="s">
        <v>2297</v>
      </c>
      <c r="G3515" s="64" t="s">
        <v>2298</v>
      </c>
      <c r="H3515" s="64"/>
      <c r="I3515" s="64" t="s">
        <v>2299</v>
      </c>
      <c r="J3515" s="64"/>
      <c r="K3515" s="64" t="s">
        <v>2300</v>
      </c>
    </row>
    <row r="3516" ht="29.1" customHeight="1" spans="1:11">
      <c r="A3516" s="65" t="s">
        <v>5319</v>
      </c>
      <c r="B3516" s="66" t="s">
        <v>5320</v>
      </c>
      <c r="C3516" s="66"/>
      <c r="D3516" s="65" t="s">
        <v>14</v>
      </c>
      <c r="E3516" s="65"/>
      <c r="F3516" s="65" t="s">
        <v>41</v>
      </c>
      <c r="G3516" s="67">
        <v>0.7583</v>
      </c>
      <c r="H3516" s="67"/>
      <c r="I3516" s="70">
        <v>38.33</v>
      </c>
      <c r="J3516" s="70"/>
      <c r="K3516" s="70">
        <f>TRUNC(TRUNC(G3516,8)*I3516,2)</f>
        <v>29.06</v>
      </c>
    </row>
    <row r="3517" ht="21" customHeight="1" spans="1:11">
      <c r="A3517" s="65" t="s">
        <v>2743</v>
      </c>
      <c r="B3517" s="66" t="s">
        <v>2744</v>
      </c>
      <c r="C3517" s="66"/>
      <c r="D3517" s="65" t="s">
        <v>14</v>
      </c>
      <c r="E3517" s="65"/>
      <c r="F3517" s="65" t="s">
        <v>2732</v>
      </c>
      <c r="G3517" s="67">
        <v>0.0334</v>
      </c>
      <c r="H3517" s="67"/>
      <c r="I3517" s="70">
        <v>6.39</v>
      </c>
      <c r="J3517" s="70"/>
      <c r="K3517" s="70">
        <f>TRUNC(TRUNC(G3517,8)*I3517,2)</f>
        <v>0.21</v>
      </c>
    </row>
    <row r="3518" ht="15" customHeight="1" spans="1:11">
      <c r="A3518" s="65" t="s">
        <v>2883</v>
      </c>
      <c r="B3518" s="66" t="s">
        <v>2884</v>
      </c>
      <c r="C3518" s="66"/>
      <c r="D3518" s="65" t="s">
        <v>14</v>
      </c>
      <c r="E3518" s="65"/>
      <c r="F3518" s="65" t="s">
        <v>51</v>
      </c>
      <c r="G3518" s="67">
        <v>0.1854</v>
      </c>
      <c r="H3518" s="67"/>
      <c r="I3518" s="70">
        <v>647.68</v>
      </c>
      <c r="J3518" s="70"/>
      <c r="K3518" s="70">
        <f>TRUNC(TRUNC(G3518,8)*I3518,2)</f>
        <v>120.07</v>
      </c>
    </row>
    <row r="3519" ht="15" customHeight="1" spans="1:11">
      <c r="A3519" s="65" t="s">
        <v>5321</v>
      </c>
      <c r="B3519" s="66" t="s">
        <v>5322</v>
      </c>
      <c r="C3519" s="66"/>
      <c r="D3519" s="65" t="s">
        <v>14</v>
      </c>
      <c r="E3519" s="65"/>
      <c r="F3519" s="65" t="s">
        <v>193</v>
      </c>
      <c r="G3519" s="67">
        <v>0.0601</v>
      </c>
      <c r="H3519" s="67"/>
      <c r="I3519" s="70">
        <v>19.66</v>
      </c>
      <c r="J3519" s="70"/>
      <c r="K3519" s="70">
        <f>TRUNC(TRUNC(G3519,8)*I3519,2)</f>
        <v>1.18</v>
      </c>
    </row>
    <row r="3520" ht="21" customHeight="1" spans="1:11">
      <c r="A3520" s="65" t="s">
        <v>2751</v>
      </c>
      <c r="B3520" s="66" t="s">
        <v>2752</v>
      </c>
      <c r="C3520" s="66"/>
      <c r="D3520" s="65" t="s">
        <v>14</v>
      </c>
      <c r="E3520" s="65"/>
      <c r="F3520" s="65" t="s">
        <v>146</v>
      </c>
      <c r="G3520" s="67">
        <v>2.8316</v>
      </c>
      <c r="H3520" s="67"/>
      <c r="I3520" s="70">
        <v>3.32</v>
      </c>
      <c r="J3520" s="70"/>
      <c r="K3520" s="70">
        <f>TRUNC(TRUNC(G3520,8)*I3520,2)</f>
        <v>9.4</v>
      </c>
    </row>
    <row r="3521" ht="15" customHeight="1" spans="1:11">
      <c r="A3521" s="2"/>
      <c r="B3521" s="2"/>
      <c r="C3521" s="2"/>
      <c r="D3521" s="2"/>
      <c r="E3521" s="2"/>
      <c r="F3521" s="2"/>
      <c r="G3521" s="68" t="s">
        <v>2424</v>
      </c>
      <c r="H3521" s="68"/>
      <c r="I3521" s="68"/>
      <c r="J3521" s="68"/>
      <c r="K3521" s="71">
        <f>SUM(K3516:K3520)</f>
        <v>159.92</v>
      </c>
    </row>
    <row r="3522" ht="15" customHeight="1" spans="1:11">
      <c r="A3522" s="63" t="s">
        <v>2389</v>
      </c>
      <c r="B3522" s="63"/>
      <c r="C3522" s="63"/>
      <c r="D3522" s="64" t="s">
        <v>4</v>
      </c>
      <c r="E3522" s="64"/>
      <c r="F3522" s="64" t="s">
        <v>2297</v>
      </c>
      <c r="G3522" s="64" t="s">
        <v>2298</v>
      </c>
      <c r="H3522" s="64"/>
      <c r="I3522" s="64" t="s">
        <v>2299</v>
      </c>
      <c r="J3522" s="64"/>
      <c r="K3522" s="64" t="s">
        <v>2300</v>
      </c>
    </row>
    <row r="3523" ht="21" customHeight="1" spans="1:11">
      <c r="A3523" s="65" t="s">
        <v>2612</v>
      </c>
      <c r="B3523" s="66" t="s">
        <v>2613</v>
      </c>
      <c r="C3523" s="66"/>
      <c r="D3523" s="65" t="s">
        <v>14</v>
      </c>
      <c r="E3523" s="65"/>
      <c r="F3523" s="65" t="s">
        <v>2392</v>
      </c>
      <c r="G3523" s="67">
        <v>0.1865</v>
      </c>
      <c r="H3523" s="67"/>
      <c r="I3523" s="70">
        <v>23.87</v>
      </c>
      <c r="J3523" s="70"/>
      <c r="K3523" s="70">
        <f>TRUNC(TRUNC(G3523,8)*I3523,2)</f>
        <v>4.45</v>
      </c>
    </row>
    <row r="3524" ht="21" customHeight="1" spans="1:11">
      <c r="A3524" s="65" t="s">
        <v>3113</v>
      </c>
      <c r="B3524" s="66" t="s">
        <v>3114</v>
      </c>
      <c r="C3524" s="66"/>
      <c r="D3524" s="65" t="s">
        <v>14</v>
      </c>
      <c r="E3524" s="65"/>
      <c r="F3524" s="65" t="s">
        <v>2392</v>
      </c>
      <c r="G3524" s="67">
        <v>0.9326</v>
      </c>
      <c r="H3524" s="67"/>
      <c r="I3524" s="70">
        <v>30.84</v>
      </c>
      <c r="J3524" s="70"/>
      <c r="K3524" s="70">
        <f>TRUNC(TRUNC(G3524,8)*I3524,2)</f>
        <v>28.76</v>
      </c>
    </row>
    <row r="3525" ht="15" customHeight="1" spans="1:11">
      <c r="A3525" s="65" t="s">
        <v>2630</v>
      </c>
      <c r="B3525" s="66" t="s">
        <v>2631</v>
      </c>
      <c r="C3525" s="66"/>
      <c r="D3525" s="65" t="s">
        <v>14</v>
      </c>
      <c r="E3525" s="65"/>
      <c r="F3525" s="65" t="s">
        <v>2392</v>
      </c>
      <c r="G3525" s="67">
        <v>6.3168</v>
      </c>
      <c r="H3525" s="67"/>
      <c r="I3525" s="70">
        <v>32.27</v>
      </c>
      <c r="J3525" s="70"/>
      <c r="K3525" s="70">
        <f>TRUNC(TRUNC(G3525,8)*I3525,2)</f>
        <v>203.84</v>
      </c>
    </row>
    <row r="3526" ht="15" customHeight="1" spans="1:11">
      <c r="A3526" s="65" t="s">
        <v>2395</v>
      </c>
      <c r="B3526" s="66" t="s">
        <v>2396</v>
      </c>
      <c r="C3526" s="66"/>
      <c r="D3526" s="65" t="s">
        <v>14</v>
      </c>
      <c r="E3526" s="65"/>
      <c r="F3526" s="65" t="s">
        <v>2392</v>
      </c>
      <c r="G3526" s="67">
        <v>6.3168</v>
      </c>
      <c r="H3526" s="67"/>
      <c r="I3526" s="70">
        <v>23.23</v>
      </c>
      <c r="J3526" s="70"/>
      <c r="K3526" s="70">
        <f>TRUNC(TRUNC(G3526,8)*I3526,2)</f>
        <v>146.73</v>
      </c>
    </row>
    <row r="3527" ht="18" customHeight="1" spans="1:11">
      <c r="A3527" s="2"/>
      <c r="B3527" s="2"/>
      <c r="C3527" s="2"/>
      <c r="D3527" s="2"/>
      <c r="E3527" s="2"/>
      <c r="F3527" s="2"/>
      <c r="G3527" s="68" t="s">
        <v>2393</v>
      </c>
      <c r="H3527" s="68"/>
      <c r="I3527" s="68"/>
      <c r="J3527" s="68"/>
      <c r="K3527" s="71">
        <f>SUM(K3523:K3526)</f>
        <v>383.78</v>
      </c>
    </row>
    <row r="3528" ht="15" customHeight="1" spans="1:11">
      <c r="A3528" s="63" t="s">
        <v>2314</v>
      </c>
      <c r="B3528" s="63"/>
      <c r="C3528" s="63"/>
      <c r="D3528" s="64" t="s">
        <v>4</v>
      </c>
      <c r="E3528" s="64"/>
      <c r="F3528" s="64" t="s">
        <v>2297</v>
      </c>
      <c r="G3528" s="64" t="s">
        <v>2298</v>
      </c>
      <c r="H3528" s="64"/>
      <c r="I3528" s="64" t="s">
        <v>2299</v>
      </c>
      <c r="J3528" s="64"/>
      <c r="K3528" s="64" t="s">
        <v>2300</v>
      </c>
    </row>
    <row r="3529" ht="29.1" customHeight="1" spans="1:11">
      <c r="A3529" s="65" t="s">
        <v>343</v>
      </c>
      <c r="B3529" s="66" t="s">
        <v>344</v>
      </c>
      <c r="C3529" s="66"/>
      <c r="D3529" s="65" t="s">
        <v>14</v>
      </c>
      <c r="E3529" s="65"/>
      <c r="F3529" s="65" t="s">
        <v>193</v>
      </c>
      <c r="G3529" s="67">
        <v>31.7318</v>
      </c>
      <c r="H3529" s="67"/>
      <c r="I3529" s="70">
        <v>14.71</v>
      </c>
      <c r="J3529" s="70"/>
      <c r="K3529" s="70">
        <f>TRUNC(TRUNC(G3529,8)*I3529,2)</f>
        <v>466.77</v>
      </c>
    </row>
    <row r="3530" ht="29.1" customHeight="1" spans="1:11">
      <c r="A3530" s="65" t="s">
        <v>5588</v>
      </c>
      <c r="B3530" s="66" t="s">
        <v>5589</v>
      </c>
      <c r="C3530" s="66"/>
      <c r="D3530" s="65" t="s">
        <v>14</v>
      </c>
      <c r="E3530" s="65"/>
      <c r="F3530" s="65" t="s">
        <v>51</v>
      </c>
      <c r="G3530" s="67">
        <v>1.103</v>
      </c>
      <c r="H3530" s="67"/>
      <c r="I3530" s="70">
        <v>561.25</v>
      </c>
      <c r="J3530" s="70"/>
      <c r="K3530" s="70">
        <f>TRUNC(TRUNC(G3530,8)*I3530,2)</f>
        <v>619.05</v>
      </c>
    </row>
    <row r="3531" ht="15" customHeight="1" spans="1:11">
      <c r="A3531" s="2"/>
      <c r="B3531" s="2"/>
      <c r="C3531" s="2"/>
      <c r="D3531" s="2"/>
      <c r="E3531" s="2"/>
      <c r="F3531" s="2"/>
      <c r="G3531" s="68" t="s">
        <v>2317</v>
      </c>
      <c r="H3531" s="68"/>
      <c r="I3531" s="68"/>
      <c r="J3531" s="68"/>
      <c r="K3531" s="71">
        <f>SUM(K3529:K3530)</f>
        <v>1085.82</v>
      </c>
    </row>
    <row r="3532" ht="15" customHeight="1" spans="1:11">
      <c r="A3532" s="2"/>
      <c r="B3532" s="2"/>
      <c r="C3532" s="2"/>
      <c r="D3532" s="2"/>
      <c r="E3532" s="2"/>
      <c r="F3532" s="2"/>
      <c r="G3532" s="69" t="s">
        <v>2318</v>
      </c>
      <c r="H3532" s="69"/>
      <c r="I3532" s="69"/>
      <c r="J3532" s="69"/>
      <c r="K3532" s="72">
        <f>SUM(K3514,K3521,K3527,K3531)</f>
        <v>1638.86</v>
      </c>
    </row>
    <row r="3533" ht="9.95" customHeight="1" spans="1:11">
      <c r="A3533" s="2"/>
      <c r="B3533" s="2"/>
      <c r="C3533" s="2"/>
      <c r="D3533" s="2"/>
      <c r="E3533" s="2"/>
      <c r="F3533" s="2"/>
      <c r="G3533" s="61"/>
      <c r="H3533" s="61"/>
      <c r="I3533" s="61"/>
      <c r="J3533" s="61"/>
      <c r="K3533" s="61"/>
    </row>
    <row r="3534" ht="20.1" customHeight="1" spans="1:11">
      <c r="A3534" s="62" t="s">
        <v>5599</v>
      </c>
      <c r="B3534" s="62"/>
      <c r="C3534" s="62"/>
      <c r="D3534" s="62"/>
      <c r="E3534" s="62"/>
      <c r="F3534" s="62"/>
      <c r="G3534" s="62"/>
      <c r="H3534" s="62"/>
      <c r="I3534" s="62"/>
      <c r="J3534" s="62"/>
      <c r="K3534" s="62"/>
    </row>
    <row r="3535" ht="15" customHeight="1" spans="1:11">
      <c r="A3535" s="63" t="s">
        <v>2381</v>
      </c>
      <c r="B3535" s="63"/>
      <c r="C3535" s="63"/>
      <c r="D3535" s="64" t="s">
        <v>4</v>
      </c>
      <c r="E3535" s="64"/>
      <c r="F3535" s="64" t="s">
        <v>2297</v>
      </c>
      <c r="G3535" s="64" t="s">
        <v>2298</v>
      </c>
      <c r="H3535" s="64"/>
      <c r="I3535" s="64" t="s">
        <v>2299</v>
      </c>
      <c r="J3535" s="64"/>
      <c r="K3535" s="64" t="s">
        <v>2300</v>
      </c>
    </row>
    <row r="3536" ht="29.1" customHeight="1" spans="1:11">
      <c r="A3536" s="65" t="s">
        <v>2600</v>
      </c>
      <c r="B3536" s="66" t="s">
        <v>2601</v>
      </c>
      <c r="C3536" s="66"/>
      <c r="D3536" s="65" t="s">
        <v>14</v>
      </c>
      <c r="E3536" s="65"/>
      <c r="F3536" s="65" t="s">
        <v>2384</v>
      </c>
      <c r="G3536" s="67">
        <v>0.7043</v>
      </c>
      <c r="H3536" s="67"/>
      <c r="I3536" s="70">
        <v>38.95</v>
      </c>
      <c r="J3536" s="70"/>
      <c r="K3536" s="70">
        <f>TRUNC(TRUNC(G3536,8)*I3536,2)</f>
        <v>27.43</v>
      </c>
    </row>
    <row r="3537" ht="29.1" customHeight="1" spans="1:11">
      <c r="A3537" s="65" t="s">
        <v>2602</v>
      </c>
      <c r="B3537" s="66" t="s">
        <v>2603</v>
      </c>
      <c r="C3537" s="66"/>
      <c r="D3537" s="65" t="s">
        <v>14</v>
      </c>
      <c r="E3537" s="65"/>
      <c r="F3537" s="65" t="s">
        <v>2387</v>
      </c>
      <c r="G3537" s="67">
        <v>0.4877</v>
      </c>
      <c r="H3537" s="67"/>
      <c r="I3537" s="70">
        <v>40.48</v>
      </c>
      <c r="J3537" s="70"/>
      <c r="K3537" s="70">
        <f>TRUNC(TRUNC(G3537,8)*I3537,2)</f>
        <v>19.74</v>
      </c>
    </row>
    <row r="3538" ht="29.1" customHeight="1" spans="1:11">
      <c r="A3538" s="65" t="s">
        <v>2757</v>
      </c>
      <c r="B3538" s="66" t="s">
        <v>2758</v>
      </c>
      <c r="C3538" s="66"/>
      <c r="D3538" s="65" t="s">
        <v>14</v>
      </c>
      <c r="E3538" s="65"/>
      <c r="F3538" s="65" t="s">
        <v>2384</v>
      </c>
      <c r="G3538" s="67">
        <v>18.0917</v>
      </c>
      <c r="H3538" s="67"/>
      <c r="I3538" s="70">
        <v>0.46</v>
      </c>
      <c r="J3538" s="70"/>
      <c r="K3538" s="70">
        <f>TRUNC(TRUNC(G3538,8)*I3538,2)</f>
        <v>8.32</v>
      </c>
    </row>
    <row r="3539" ht="29.1" customHeight="1" spans="1:11">
      <c r="A3539" s="65" t="s">
        <v>2759</v>
      </c>
      <c r="B3539" s="66" t="s">
        <v>2760</v>
      </c>
      <c r="C3539" s="66"/>
      <c r="D3539" s="65" t="s">
        <v>14</v>
      </c>
      <c r="E3539" s="65"/>
      <c r="F3539" s="65" t="s">
        <v>2387</v>
      </c>
      <c r="G3539" s="67">
        <v>6.635</v>
      </c>
      <c r="H3539" s="67"/>
      <c r="I3539" s="70">
        <v>1.32</v>
      </c>
      <c r="J3539" s="70"/>
      <c r="K3539" s="70">
        <f>TRUNC(TRUNC(G3539,8)*I3539,2)</f>
        <v>8.75</v>
      </c>
    </row>
    <row r="3540" ht="18" customHeight="1" spans="1:11">
      <c r="A3540" s="2"/>
      <c r="B3540" s="2"/>
      <c r="C3540" s="2"/>
      <c r="D3540" s="2"/>
      <c r="E3540" s="2"/>
      <c r="F3540" s="2"/>
      <c r="G3540" s="68" t="s">
        <v>2388</v>
      </c>
      <c r="H3540" s="68"/>
      <c r="I3540" s="68"/>
      <c r="J3540" s="68"/>
      <c r="K3540" s="71">
        <f>SUM(K3536:K3539)</f>
        <v>64.24</v>
      </c>
    </row>
    <row r="3541" ht="15" customHeight="1" spans="1:11">
      <c r="A3541" s="63" t="s">
        <v>2413</v>
      </c>
      <c r="B3541" s="63"/>
      <c r="C3541" s="63"/>
      <c r="D3541" s="64" t="s">
        <v>4</v>
      </c>
      <c r="E3541" s="64"/>
      <c r="F3541" s="64" t="s">
        <v>2297</v>
      </c>
      <c r="G3541" s="64" t="s">
        <v>2298</v>
      </c>
      <c r="H3541" s="64"/>
      <c r="I3541" s="64" t="s">
        <v>2299</v>
      </c>
      <c r="J3541" s="64"/>
      <c r="K3541" s="64" t="s">
        <v>2300</v>
      </c>
    </row>
    <row r="3542" ht="29.1" customHeight="1" spans="1:11">
      <c r="A3542" s="65" t="s">
        <v>5319</v>
      </c>
      <c r="B3542" s="66" t="s">
        <v>5320</v>
      </c>
      <c r="C3542" s="66"/>
      <c r="D3542" s="65" t="s">
        <v>14</v>
      </c>
      <c r="E3542" s="65"/>
      <c r="F3542" s="65" t="s">
        <v>41</v>
      </c>
      <c r="G3542" s="67">
        <v>1.9404</v>
      </c>
      <c r="H3542" s="67"/>
      <c r="I3542" s="70">
        <v>38.33</v>
      </c>
      <c r="J3542" s="70"/>
      <c r="K3542" s="70">
        <f>TRUNC(TRUNC(G3542,8)*I3542,2)</f>
        <v>74.37</v>
      </c>
    </row>
    <row r="3543" ht="21" customHeight="1" spans="1:11">
      <c r="A3543" s="65" t="s">
        <v>2743</v>
      </c>
      <c r="B3543" s="66" t="s">
        <v>2744</v>
      </c>
      <c r="C3543" s="66"/>
      <c r="D3543" s="65" t="s">
        <v>14</v>
      </c>
      <c r="E3543" s="65"/>
      <c r="F3543" s="65" t="s">
        <v>2732</v>
      </c>
      <c r="G3543" s="67">
        <v>0.0833</v>
      </c>
      <c r="H3543" s="67"/>
      <c r="I3543" s="70">
        <v>6.39</v>
      </c>
      <c r="J3543" s="70"/>
      <c r="K3543" s="70">
        <f>TRUNC(TRUNC(G3543,8)*I3543,2)</f>
        <v>0.53</v>
      </c>
    </row>
    <row r="3544" ht="15" customHeight="1" spans="1:11">
      <c r="A3544" s="65" t="s">
        <v>5321</v>
      </c>
      <c r="B3544" s="66" t="s">
        <v>5322</v>
      </c>
      <c r="C3544" s="66"/>
      <c r="D3544" s="65" t="s">
        <v>14</v>
      </c>
      <c r="E3544" s="65"/>
      <c r="F3544" s="65" t="s">
        <v>193</v>
      </c>
      <c r="G3544" s="67">
        <v>0.4365</v>
      </c>
      <c r="H3544" s="67"/>
      <c r="I3544" s="70">
        <v>19.66</v>
      </c>
      <c r="J3544" s="70"/>
      <c r="K3544" s="70">
        <f>TRUNC(TRUNC(G3544,8)*I3544,2)</f>
        <v>8.58</v>
      </c>
    </row>
    <row r="3545" ht="21" customHeight="1" spans="1:11">
      <c r="A3545" s="65" t="s">
        <v>2751</v>
      </c>
      <c r="B3545" s="66" t="s">
        <v>2752</v>
      </c>
      <c r="C3545" s="66"/>
      <c r="D3545" s="65" t="s">
        <v>14</v>
      </c>
      <c r="E3545" s="65"/>
      <c r="F3545" s="65" t="s">
        <v>146</v>
      </c>
      <c r="G3545" s="67">
        <v>5.6283</v>
      </c>
      <c r="H3545" s="67"/>
      <c r="I3545" s="70">
        <v>3.32</v>
      </c>
      <c r="J3545" s="70"/>
      <c r="K3545" s="70">
        <f>TRUNC(TRUNC(G3545,8)*I3545,2)</f>
        <v>18.68</v>
      </c>
    </row>
    <row r="3546" ht="15" customHeight="1" spans="1:11">
      <c r="A3546" s="2"/>
      <c r="B3546" s="2"/>
      <c r="C3546" s="2"/>
      <c r="D3546" s="2"/>
      <c r="E3546" s="2"/>
      <c r="F3546" s="2"/>
      <c r="G3546" s="68" t="s">
        <v>2424</v>
      </c>
      <c r="H3546" s="68"/>
      <c r="I3546" s="68"/>
      <c r="J3546" s="68"/>
      <c r="K3546" s="71">
        <f>SUM(K3542:K3545)</f>
        <v>102.16</v>
      </c>
    </row>
    <row r="3547" ht="15" customHeight="1" spans="1:11">
      <c r="A3547" s="63" t="s">
        <v>2389</v>
      </c>
      <c r="B3547" s="63"/>
      <c r="C3547" s="63"/>
      <c r="D3547" s="64" t="s">
        <v>4</v>
      </c>
      <c r="E3547" s="64"/>
      <c r="F3547" s="64" t="s">
        <v>2297</v>
      </c>
      <c r="G3547" s="64" t="s">
        <v>2298</v>
      </c>
      <c r="H3547" s="64"/>
      <c r="I3547" s="64" t="s">
        <v>2299</v>
      </c>
      <c r="J3547" s="64"/>
      <c r="K3547" s="64" t="s">
        <v>2300</v>
      </c>
    </row>
    <row r="3548" ht="21" customHeight="1" spans="1:11">
      <c r="A3548" s="65" t="s">
        <v>2612</v>
      </c>
      <c r="B3548" s="66" t="s">
        <v>2613</v>
      </c>
      <c r="C3548" s="66"/>
      <c r="D3548" s="65" t="s">
        <v>14</v>
      </c>
      <c r="E3548" s="65"/>
      <c r="F3548" s="65" t="s">
        <v>2392</v>
      </c>
      <c r="G3548" s="67">
        <v>1.192</v>
      </c>
      <c r="H3548" s="67"/>
      <c r="I3548" s="70">
        <v>23.87</v>
      </c>
      <c r="J3548" s="70"/>
      <c r="K3548" s="70">
        <f>TRUNC(TRUNC(G3548,8)*I3548,2)</f>
        <v>28.45</v>
      </c>
    </row>
    <row r="3549" ht="21" customHeight="1" spans="1:11">
      <c r="A3549" s="65" t="s">
        <v>3113</v>
      </c>
      <c r="B3549" s="66" t="s">
        <v>3114</v>
      </c>
      <c r="C3549" s="66"/>
      <c r="D3549" s="65" t="s">
        <v>14</v>
      </c>
      <c r="E3549" s="65"/>
      <c r="F3549" s="65" t="s">
        <v>2392</v>
      </c>
      <c r="G3549" s="67">
        <v>5.96</v>
      </c>
      <c r="H3549" s="67"/>
      <c r="I3549" s="70">
        <v>30.84</v>
      </c>
      <c r="J3549" s="70"/>
      <c r="K3549" s="70">
        <f>TRUNC(TRUNC(G3549,8)*I3549,2)</f>
        <v>183.8</v>
      </c>
    </row>
    <row r="3550" ht="15" customHeight="1" spans="1:11">
      <c r="A3550" s="65" t="s">
        <v>2630</v>
      </c>
      <c r="B3550" s="66" t="s">
        <v>2631</v>
      </c>
      <c r="C3550" s="66"/>
      <c r="D3550" s="65" t="s">
        <v>14</v>
      </c>
      <c r="E3550" s="65"/>
      <c r="F3550" s="65" t="s">
        <v>2392</v>
      </c>
      <c r="G3550" s="67">
        <v>31.3499</v>
      </c>
      <c r="H3550" s="67"/>
      <c r="I3550" s="70">
        <v>32.27</v>
      </c>
      <c r="J3550" s="70"/>
      <c r="K3550" s="70">
        <f>TRUNC(TRUNC(G3550,8)*I3550,2)</f>
        <v>1011.66</v>
      </c>
    </row>
    <row r="3551" ht="15" customHeight="1" spans="1:11">
      <c r="A3551" s="65" t="s">
        <v>2395</v>
      </c>
      <c r="B3551" s="66" t="s">
        <v>2396</v>
      </c>
      <c r="C3551" s="66"/>
      <c r="D3551" s="65" t="s">
        <v>14</v>
      </c>
      <c r="E3551" s="65"/>
      <c r="F3551" s="65" t="s">
        <v>2392</v>
      </c>
      <c r="G3551" s="67">
        <v>31.3499</v>
      </c>
      <c r="H3551" s="67"/>
      <c r="I3551" s="70">
        <v>23.23</v>
      </c>
      <c r="J3551" s="70"/>
      <c r="K3551" s="70">
        <f>TRUNC(TRUNC(G3551,8)*I3551,2)</f>
        <v>728.25</v>
      </c>
    </row>
    <row r="3552" ht="18" customHeight="1" spans="1:11">
      <c r="A3552" s="2"/>
      <c r="B3552" s="2"/>
      <c r="C3552" s="2"/>
      <c r="D3552" s="2"/>
      <c r="E3552" s="2"/>
      <c r="F3552" s="2"/>
      <c r="G3552" s="68" t="s">
        <v>2393</v>
      </c>
      <c r="H3552" s="68"/>
      <c r="I3552" s="68"/>
      <c r="J3552" s="68"/>
      <c r="K3552" s="71">
        <f>SUM(K3548:K3551)</f>
        <v>1952.16</v>
      </c>
    </row>
    <row r="3553" ht="15" customHeight="1" spans="1:11">
      <c r="A3553" s="63" t="s">
        <v>2314</v>
      </c>
      <c r="B3553" s="63"/>
      <c r="C3553" s="63"/>
      <c r="D3553" s="64" t="s">
        <v>4</v>
      </c>
      <c r="E3553" s="64"/>
      <c r="F3553" s="64" t="s">
        <v>2297</v>
      </c>
      <c r="G3553" s="64" t="s">
        <v>2298</v>
      </c>
      <c r="H3553" s="64"/>
      <c r="I3553" s="64" t="s">
        <v>2299</v>
      </c>
      <c r="J3553" s="64"/>
      <c r="K3553" s="64" t="s">
        <v>2300</v>
      </c>
    </row>
    <row r="3554" ht="29.1" customHeight="1" spans="1:11">
      <c r="A3554" s="65" t="s">
        <v>2885</v>
      </c>
      <c r="B3554" s="66" t="s">
        <v>2886</v>
      </c>
      <c r="C3554" s="66"/>
      <c r="D3554" s="65" t="s">
        <v>14</v>
      </c>
      <c r="E3554" s="65"/>
      <c r="F3554" s="65" t="s">
        <v>193</v>
      </c>
      <c r="G3554" s="67">
        <v>27.8988</v>
      </c>
      <c r="H3554" s="67"/>
      <c r="I3554" s="70">
        <v>16.91</v>
      </c>
      <c r="J3554" s="70"/>
      <c r="K3554" s="70">
        <f>TRUNC(TRUNC(G3554,8)*I3554,2)</f>
        <v>471.76</v>
      </c>
    </row>
    <row r="3555" ht="29.1" customHeight="1" spans="1:11">
      <c r="A3555" s="65" t="s">
        <v>5595</v>
      </c>
      <c r="B3555" s="66" t="s">
        <v>5596</v>
      </c>
      <c r="C3555" s="66"/>
      <c r="D3555" s="65" t="s">
        <v>14</v>
      </c>
      <c r="E3555" s="65"/>
      <c r="F3555" s="65" t="s">
        <v>51</v>
      </c>
      <c r="G3555" s="67">
        <v>1.2</v>
      </c>
      <c r="H3555" s="67"/>
      <c r="I3555" s="70">
        <v>543.4</v>
      </c>
      <c r="J3555" s="70"/>
      <c r="K3555" s="70">
        <f>TRUNC(TRUNC(G3555,8)*I3555,2)</f>
        <v>652.08</v>
      </c>
    </row>
    <row r="3556" ht="15" customHeight="1" spans="1:11">
      <c r="A3556" s="2"/>
      <c r="B3556" s="2"/>
      <c r="C3556" s="2"/>
      <c r="D3556" s="2"/>
      <c r="E3556" s="2"/>
      <c r="F3556" s="2"/>
      <c r="G3556" s="68" t="s">
        <v>2317</v>
      </c>
      <c r="H3556" s="68"/>
      <c r="I3556" s="68"/>
      <c r="J3556" s="68"/>
      <c r="K3556" s="71">
        <f>SUM(K3554:K3555)</f>
        <v>1123.84</v>
      </c>
    </row>
    <row r="3557" ht="15" customHeight="1" spans="1:11">
      <c r="A3557" s="2"/>
      <c r="B3557" s="2"/>
      <c r="C3557" s="2"/>
      <c r="D3557" s="2"/>
      <c r="E3557" s="2"/>
      <c r="F3557" s="2"/>
      <c r="G3557" s="69" t="s">
        <v>2318</v>
      </c>
      <c r="H3557" s="69"/>
      <c r="I3557" s="69"/>
      <c r="J3557" s="69"/>
      <c r="K3557" s="72">
        <f>SUM(K3540,K3546,K3552,K3556)</f>
        <v>3242.4</v>
      </c>
    </row>
    <row r="3558" ht="9.95" customHeight="1" spans="1:11">
      <c r="A3558" s="2"/>
      <c r="B3558" s="2"/>
      <c r="C3558" s="2"/>
      <c r="D3558" s="2"/>
      <c r="E3558" s="2"/>
      <c r="F3558" s="2"/>
      <c r="G3558" s="61"/>
      <c r="H3558" s="61"/>
      <c r="I3558" s="61"/>
      <c r="J3558" s="61"/>
      <c r="K3558" s="61"/>
    </row>
    <row r="3559" ht="20.1" customHeight="1" spans="1:11">
      <c r="A3559" s="62" t="s">
        <v>5600</v>
      </c>
      <c r="B3559" s="62"/>
      <c r="C3559" s="62"/>
      <c r="D3559" s="62"/>
      <c r="E3559" s="62"/>
      <c r="F3559" s="62"/>
      <c r="G3559" s="62"/>
      <c r="H3559" s="62"/>
      <c r="I3559" s="62"/>
      <c r="J3559" s="62"/>
      <c r="K3559" s="62"/>
    </row>
    <row r="3560" ht="15" customHeight="1" spans="1:11">
      <c r="A3560" s="63" t="s">
        <v>2381</v>
      </c>
      <c r="B3560" s="63"/>
      <c r="C3560" s="63"/>
      <c r="D3560" s="64" t="s">
        <v>4</v>
      </c>
      <c r="E3560" s="64"/>
      <c r="F3560" s="64" t="s">
        <v>2297</v>
      </c>
      <c r="G3560" s="64" t="s">
        <v>2298</v>
      </c>
      <c r="H3560" s="64"/>
      <c r="I3560" s="64" t="s">
        <v>2299</v>
      </c>
      <c r="J3560" s="64"/>
      <c r="K3560" s="64" t="s">
        <v>2300</v>
      </c>
    </row>
    <row r="3561" ht="29.1" customHeight="1" spans="1:11">
      <c r="A3561" s="65" t="s">
        <v>2600</v>
      </c>
      <c r="B3561" s="66" t="s">
        <v>2601</v>
      </c>
      <c r="C3561" s="66"/>
      <c r="D3561" s="65" t="s">
        <v>14</v>
      </c>
      <c r="E3561" s="65"/>
      <c r="F3561" s="65" t="s">
        <v>2384</v>
      </c>
      <c r="G3561" s="67">
        <v>0.4226</v>
      </c>
      <c r="H3561" s="67"/>
      <c r="I3561" s="70">
        <v>38.95</v>
      </c>
      <c r="J3561" s="70"/>
      <c r="K3561" s="70">
        <f>TRUNC(TRUNC(G3561,8)*I3561,2)</f>
        <v>16.46</v>
      </c>
    </row>
    <row r="3562" ht="29.1" customHeight="1" spans="1:11">
      <c r="A3562" s="65" t="s">
        <v>2602</v>
      </c>
      <c r="B3562" s="66" t="s">
        <v>2603</v>
      </c>
      <c r="C3562" s="66"/>
      <c r="D3562" s="65" t="s">
        <v>14</v>
      </c>
      <c r="E3562" s="65"/>
      <c r="F3562" s="65" t="s">
        <v>2387</v>
      </c>
      <c r="G3562" s="67">
        <v>0.313</v>
      </c>
      <c r="H3562" s="67"/>
      <c r="I3562" s="70">
        <v>40.48</v>
      </c>
      <c r="J3562" s="70"/>
      <c r="K3562" s="70">
        <f>TRUNC(TRUNC(G3562,8)*I3562,2)</f>
        <v>12.67</v>
      </c>
    </row>
    <row r="3563" ht="29.1" customHeight="1" spans="1:11">
      <c r="A3563" s="65" t="s">
        <v>2757</v>
      </c>
      <c r="B3563" s="66" t="s">
        <v>2758</v>
      </c>
      <c r="C3563" s="66"/>
      <c r="D3563" s="65" t="s">
        <v>14</v>
      </c>
      <c r="E3563" s="65"/>
      <c r="F3563" s="65" t="s">
        <v>2384</v>
      </c>
      <c r="G3563" s="67">
        <v>12.7788</v>
      </c>
      <c r="H3563" s="67"/>
      <c r="I3563" s="70">
        <v>0.46</v>
      </c>
      <c r="J3563" s="70"/>
      <c r="K3563" s="70">
        <f>TRUNC(TRUNC(G3563,8)*I3563,2)</f>
        <v>5.87</v>
      </c>
    </row>
    <row r="3564" ht="29.1" customHeight="1" spans="1:11">
      <c r="A3564" s="65" t="s">
        <v>2759</v>
      </c>
      <c r="B3564" s="66" t="s">
        <v>2760</v>
      </c>
      <c r="C3564" s="66"/>
      <c r="D3564" s="65" t="s">
        <v>14</v>
      </c>
      <c r="E3564" s="65"/>
      <c r="F3564" s="65" t="s">
        <v>2387</v>
      </c>
      <c r="G3564" s="67">
        <v>4.6865</v>
      </c>
      <c r="H3564" s="67"/>
      <c r="I3564" s="70">
        <v>1.32</v>
      </c>
      <c r="J3564" s="70"/>
      <c r="K3564" s="70">
        <f>TRUNC(TRUNC(G3564,8)*I3564,2)</f>
        <v>6.18</v>
      </c>
    </row>
    <row r="3565" ht="18" customHeight="1" spans="1:11">
      <c r="A3565" s="2"/>
      <c r="B3565" s="2"/>
      <c r="C3565" s="2"/>
      <c r="D3565" s="2"/>
      <c r="E3565" s="2"/>
      <c r="F3565" s="2"/>
      <c r="G3565" s="68" t="s">
        <v>2388</v>
      </c>
      <c r="H3565" s="68"/>
      <c r="I3565" s="68"/>
      <c r="J3565" s="68"/>
      <c r="K3565" s="71">
        <f>SUM(K3561:K3564)</f>
        <v>41.18</v>
      </c>
    </row>
    <row r="3566" ht="15" customHeight="1" spans="1:11">
      <c r="A3566" s="63" t="s">
        <v>2413</v>
      </c>
      <c r="B3566" s="63"/>
      <c r="C3566" s="63"/>
      <c r="D3566" s="64" t="s">
        <v>4</v>
      </c>
      <c r="E3566" s="64"/>
      <c r="F3566" s="64" t="s">
        <v>2297</v>
      </c>
      <c r="G3566" s="64" t="s">
        <v>2298</v>
      </c>
      <c r="H3566" s="64"/>
      <c r="I3566" s="64" t="s">
        <v>2299</v>
      </c>
      <c r="J3566" s="64"/>
      <c r="K3566" s="64" t="s">
        <v>2300</v>
      </c>
    </row>
    <row r="3567" ht="29.1" customHeight="1" spans="1:11">
      <c r="A3567" s="65" t="s">
        <v>5319</v>
      </c>
      <c r="B3567" s="66" t="s">
        <v>5320</v>
      </c>
      <c r="C3567" s="66"/>
      <c r="D3567" s="65" t="s">
        <v>14</v>
      </c>
      <c r="E3567" s="65"/>
      <c r="F3567" s="65" t="s">
        <v>41</v>
      </c>
      <c r="G3567" s="67">
        <v>1.3112</v>
      </c>
      <c r="H3567" s="67"/>
      <c r="I3567" s="70">
        <v>38.33</v>
      </c>
      <c r="J3567" s="70"/>
      <c r="K3567" s="70">
        <f>TRUNC(TRUNC(G3567,8)*I3567,2)</f>
        <v>50.25</v>
      </c>
    </row>
    <row r="3568" ht="21" customHeight="1" spans="1:11">
      <c r="A3568" s="65" t="s">
        <v>2743</v>
      </c>
      <c r="B3568" s="66" t="s">
        <v>2744</v>
      </c>
      <c r="C3568" s="66"/>
      <c r="D3568" s="65" t="s">
        <v>14</v>
      </c>
      <c r="E3568" s="65"/>
      <c r="F3568" s="65" t="s">
        <v>2732</v>
      </c>
      <c r="G3568" s="67">
        <v>0.0567</v>
      </c>
      <c r="H3568" s="67"/>
      <c r="I3568" s="70">
        <v>6.39</v>
      </c>
      <c r="J3568" s="70"/>
      <c r="K3568" s="70">
        <f>TRUNC(TRUNC(G3568,8)*I3568,2)</f>
        <v>0.36</v>
      </c>
    </row>
    <row r="3569" ht="15" customHeight="1" spans="1:11">
      <c r="A3569" s="65" t="s">
        <v>5321</v>
      </c>
      <c r="B3569" s="66" t="s">
        <v>5322</v>
      </c>
      <c r="C3569" s="66"/>
      <c r="D3569" s="65" t="s">
        <v>14</v>
      </c>
      <c r="E3569" s="65"/>
      <c r="F3569" s="65" t="s">
        <v>193</v>
      </c>
      <c r="G3569" s="67">
        <v>0.2619</v>
      </c>
      <c r="H3569" s="67"/>
      <c r="I3569" s="70">
        <v>19.66</v>
      </c>
      <c r="J3569" s="70"/>
      <c r="K3569" s="70">
        <f>TRUNC(TRUNC(G3569,8)*I3569,2)</f>
        <v>5.14</v>
      </c>
    </row>
    <row r="3570" ht="21" customHeight="1" spans="1:11">
      <c r="A3570" s="65" t="s">
        <v>2751</v>
      </c>
      <c r="B3570" s="66" t="s">
        <v>2752</v>
      </c>
      <c r="C3570" s="66"/>
      <c r="D3570" s="65" t="s">
        <v>14</v>
      </c>
      <c r="E3570" s="65"/>
      <c r="F3570" s="65" t="s">
        <v>146</v>
      </c>
      <c r="G3570" s="67">
        <v>4.477</v>
      </c>
      <c r="H3570" s="67"/>
      <c r="I3570" s="70">
        <v>3.32</v>
      </c>
      <c r="J3570" s="70"/>
      <c r="K3570" s="70">
        <f>TRUNC(TRUNC(G3570,8)*I3570,2)</f>
        <v>14.86</v>
      </c>
    </row>
    <row r="3571" ht="15" customHeight="1" spans="1:11">
      <c r="A3571" s="2"/>
      <c r="B3571" s="2"/>
      <c r="C3571" s="2"/>
      <c r="D3571" s="2"/>
      <c r="E3571" s="2"/>
      <c r="F3571" s="2"/>
      <c r="G3571" s="68" t="s">
        <v>2424</v>
      </c>
      <c r="H3571" s="68"/>
      <c r="I3571" s="68"/>
      <c r="J3571" s="68"/>
      <c r="K3571" s="71">
        <f>SUM(K3567:K3570)</f>
        <v>70.61</v>
      </c>
    </row>
    <row r="3572" ht="15" customHeight="1" spans="1:11">
      <c r="A3572" s="63" t="s">
        <v>2389</v>
      </c>
      <c r="B3572" s="63"/>
      <c r="C3572" s="63"/>
      <c r="D3572" s="64" t="s">
        <v>4</v>
      </c>
      <c r="E3572" s="64"/>
      <c r="F3572" s="64" t="s">
        <v>2297</v>
      </c>
      <c r="G3572" s="64" t="s">
        <v>2298</v>
      </c>
      <c r="H3572" s="64"/>
      <c r="I3572" s="64" t="s">
        <v>2299</v>
      </c>
      <c r="J3572" s="64"/>
      <c r="K3572" s="64" t="s">
        <v>2300</v>
      </c>
    </row>
    <row r="3573" ht="21" customHeight="1" spans="1:11">
      <c r="A3573" s="65" t="s">
        <v>2612</v>
      </c>
      <c r="B3573" s="66" t="s">
        <v>2613</v>
      </c>
      <c r="C3573" s="66"/>
      <c r="D3573" s="65" t="s">
        <v>14</v>
      </c>
      <c r="E3573" s="65"/>
      <c r="F3573" s="65" t="s">
        <v>2392</v>
      </c>
      <c r="G3573" s="67">
        <v>0.7356</v>
      </c>
      <c r="H3573" s="67"/>
      <c r="I3573" s="70">
        <v>23.87</v>
      </c>
      <c r="J3573" s="70"/>
      <c r="K3573" s="70">
        <f>TRUNC(TRUNC(G3573,8)*I3573,2)</f>
        <v>17.55</v>
      </c>
    </row>
    <row r="3574" ht="21" customHeight="1" spans="1:11">
      <c r="A3574" s="65" t="s">
        <v>3113</v>
      </c>
      <c r="B3574" s="66" t="s">
        <v>3114</v>
      </c>
      <c r="C3574" s="66"/>
      <c r="D3574" s="65" t="s">
        <v>14</v>
      </c>
      <c r="E3574" s="65"/>
      <c r="F3574" s="65" t="s">
        <v>2392</v>
      </c>
      <c r="G3574" s="67">
        <v>3.678</v>
      </c>
      <c r="H3574" s="67"/>
      <c r="I3574" s="70">
        <v>30.84</v>
      </c>
      <c r="J3574" s="70"/>
      <c r="K3574" s="70">
        <f>TRUNC(TRUNC(G3574,8)*I3574,2)</f>
        <v>113.42</v>
      </c>
    </row>
    <row r="3575" ht="15" customHeight="1" spans="1:11">
      <c r="A3575" s="65" t="s">
        <v>2630</v>
      </c>
      <c r="B3575" s="66" t="s">
        <v>2631</v>
      </c>
      <c r="C3575" s="66"/>
      <c r="D3575" s="65" t="s">
        <v>14</v>
      </c>
      <c r="E3575" s="65"/>
      <c r="F3575" s="65" t="s">
        <v>2392</v>
      </c>
      <c r="G3575" s="67">
        <v>22.4974</v>
      </c>
      <c r="H3575" s="67"/>
      <c r="I3575" s="70">
        <v>32.27</v>
      </c>
      <c r="J3575" s="70"/>
      <c r="K3575" s="70">
        <f>TRUNC(TRUNC(G3575,8)*I3575,2)</f>
        <v>725.99</v>
      </c>
    </row>
    <row r="3576" ht="15" customHeight="1" spans="1:11">
      <c r="A3576" s="65" t="s">
        <v>2395</v>
      </c>
      <c r="B3576" s="66" t="s">
        <v>2396</v>
      </c>
      <c r="C3576" s="66"/>
      <c r="D3576" s="65" t="s">
        <v>14</v>
      </c>
      <c r="E3576" s="65"/>
      <c r="F3576" s="65" t="s">
        <v>2392</v>
      </c>
      <c r="G3576" s="67">
        <v>22.4974</v>
      </c>
      <c r="H3576" s="67"/>
      <c r="I3576" s="70">
        <v>23.23</v>
      </c>
      <c r="J3576" s="70"/>
      <c r="K3576" s="70">
        <f>TRUNC(TRUNC(G3576,8)*I3576,2)</f>
        <v>522.61</v>
      </c>
    </row>
    <row r="3577" ht="18" customHeight="1" spans="1:11">
      <c r="A3577" s="2"/>
      <c r="B3577" s="2"/>
      <c r="C3577" s="2"/>
      <c r="D3577" s="2"/>
      <c r="E3577" s="2"/>
      <c r="F3577" s="2"/>
      <c r="G3577" s="68" t="s">
        <v>2393</v>
      </c>
      <c r="H3577" s="68"/>
      <c r="I3577" s="68"/>
      <c r="J3577" s="68"/>
      <c r="K3577" s="71">
        <f>SUM(K3573:K3576)</f>
        <v>1379.57</v>
      </c>
    </row>
    <row r="3578" ht="15" customHeight="1" spans="1:11">
      <c r="A3578" s="63" t="s">
        <v>2314</v>
      </c>
      <c r="B3578" s="63"/>
      <c r="C3578" s="63"/>
      <c r="D3578" s="64" t="s">
        <v>4</v>
      </c>
      <c r="E3578" s="64"/>
      <c r="F3578" s="64" t="s">
        <v>2297</v>
      </c>
      <c r="G3578" s="64" t="s">
        <v>2298</v>
      </c>
      <c r="H3578" s="64"/>
      <c r="I3578" s="64" t="s">
        <v>2299</v>
      </c>
      <c r="J3578" s="64"/>
      <c r="K3578" s="64" t="s">
        <v>2300</v>
      </c>
    </row>
    <row r="3579" ht="29.1" customHeight="1" spans="1:11">
      <c r="A3579" s="65" t="s">
        <v>2885</v>
      </c>
      <c r="B3579" s="66" t="s">
        <v>2886</v>
      </c>
      <c r="C3579" s="66"/>
      <c r="D3579" s="65" t="s">
        <v>14</v>
      </c>
      <c r="E3579" s="65"/>
      <c r="F3579" s="65" t="s">
        <v>193</v>
      </c>
      <c r="G3579" s="67">
        <v>28.9369</v>
      </c>
      <c r="H3579" s="67"/>
      <c r="I3579" s="70">
        <v>16.91</v>
      </c>
      <c r="J3579" s="70"/>
      <c r="K3579" s="70">
        <f>TRUNC(TRUNC(G3579,8)*I3579,2)</f>
        <v>489.32</v>
      </c>
    </row>
    <row r="3580" ht="29.1" customHeight="1" spans="1:11">
      <c r="A3580" s="65" t="s">
        <v>5588</v>
      </c>
      <c r="B3580" s="66" t="s">
        <v>5589</v>
      </c>
      <c r="C3580" s="66"/>
      <c r="D3580" s="65" t="s">
        <v>14</v>
      </c>
      <c r="E3580" s="65"/>
      <c r="F3580" s="65" t="s">
        <v>51</v>
      </c>
      <c r="G3580" s="67">
        <v>1.2</v>
      </c>
      <c r="H3580" s="67"/>
      <c r="I3580" s="70">
        <v>561.25</v>
      </c>
      <c r="J3580" s="70"/>
      <c r="K3580" s="70">
        <f>TRUNC(TRUNC(G3580,8)*I3580,2)</f>
        <v>673.5</v>
      </c>
    </row>
    <row r="3581" ht="15" customHeight="1" spans="1:11">
      <c r="A3581" s="2"/>
      <c r="B3581" s="2"/>
      <c r="C3581" s="2"/>
      <c r="D3581" s="2"/>
      <c r="E3581" s="2"/>
      <c r="F3581" s="2"/>
      <c r="G3581" s="68" t="s">
        <v>2317</v>
      </c>
      <c r="H3581" s="68"/>
      <c r="I3581" s="68"/>
      <c r="J3581" s="68"/>
      <c r="K3581" s="71">
        <f>SUM(K3579:K3580)</f>
        <v>1162.82</v>
      </c>
    </row>
    <row r="3582" ht="15" customHeight="1" spans="1:11">
      <c r="A3582" s="2"/>
      <c r="B3582" s="2"/>
      <c r="C3582" s="2"/>
      <c r="D3582" s="2"/>
      <c r="E3582" s="2"/>
      <c r="F3582" s="2"/>
      <c r="G3582" s="69" t="s">
        <v>2318</v>
      </c>
      <c r="H3582" s="69"/>
      <c r="I3582" s="69"/>
      <c r="J3582" s="69"/>
      <c r="K3582" s="72">
        <f>SUM(K3565,K3571,K3577,K3581)</f>
        <v>2654.18</v>
      </c>
    </row>
    <row r="3583" ht="9.95" customHeight="1" spans="1:11">
      <c r="A3583" s="2"/>
      <c r="B3583" s="2"/>
      <c r="C3583" s="2"/>
      <c r="D3583" s="2"/>
      <c r="E3583" s="2"/>
      <c r="F3583" s="2"/>
      <c r="G3583" s="61"/>
      <c r="H3583" s="61"/>
      <c r="I3583" s="61"/>
      <c r="J3583" s="61"/>
      <c r="K3583" s="61"/>
    </row>
    <row r="3584" ht="20.1" customHeight="1" spans="1:11">
      <c r="A3584" s="62" t="s">
        <v>5601</v>
      </c>
      <c r="B3584" s="62"/>
      <c r="C3584" s="62"/>
      <c r="D3584" s="62"/>
      <c r="E3584" s="62"/>
      <c r="F3584" s="62"/>
      <c r="G3584" s="62"/>
      <c r="H3584" s="62"/>
      <c r="I3584" s="62"/>
      <c r="J3584" s="62"/>
      <c r="K3584" s="62"/>
    </row>
    <row r="3585" ht="15" customHeight="1" spans="1:11">
      <c r="A3585" s="63" t="s">
        <v>2381</v>
      </c>
      <c r="B3585" s="63"/>
      <c r="C3585" s="63"/>
      <c r="D3585" s="64" t="s">
        <v>4</v>
      </c>
      <c r="E3585" s="64"/>
      <c r="F3585" s="64" t="s">
        <v>2297</v>
      </c>
      <c r="G3585" s="64" t="s">
        <v>2298</v>
      </c>
      <c r="H3585" s="64"/>
      <c r="I3585" s="64" t="s">
        <v>2299</v>
      </c>
      <c r="J3585" s="64"/>
      <c r="K3585" s="64" t="s">
        <v>2300</v>
      </c>
    </row>
    <row r="3586" ht="29.1" customHeight="1" spans="1:11">
      <c r="A3586" s="65" t="s">
        <v>2600</v>
      </c>
      <c r="B3586" s="66" t="s">
        <v>2601</v>
      </c>
      <c r="C3586" s="66"/>
      <c r="D3586" s="65" t="s">
        <v>14</v>
      </c>
      <c r="E3586" s="65"/>
      <c r="F3586" s="65" t="s">
        <v>2384</v>
      </c>
      <c r="G3586" s="67">
        <v>1.0401</v>
      </c>
      <c r="H3586" s="67"/>
      <c r="I3586" s="70">
        <v>38.95</v>
      </c>
      <c r="J3586" s="70"/>
      <c r="K3586" s="70">
        <f>TRUNC(TRUNC(G3586,8)*I3586,2)</f>
        <v>40.51</v>
      </c>
    </row>
    <row r="3587" ht="29.1" customHeight="1" spans="1:11">
      <c r="A3587" s="65" t="s">
        <v>2602</v>
      </c>
      <c r="B3587" s="66" t="s">
        <v>2603</v>
      </c>
      <c r="C3587" s="66"/>
      <c r="D3587" s="65" t="s">
        <v>14</v>
      </c>
      <c r="E3587" s="65"/>
      <c r="F3587" s="65" t="s">
        <v>2387</v>
      </c>
      <c r="G3587" s="67">
        <v>0.7736</v>
      </c>
      <c r="H3587" s="67"/>
      <c r="I3587" s="70">
        <v>40.48</v>
      </c>
      <c r="J3587" s="70"/>
      <c r="K3587" s="70">
        <f>TRUNC(TRUNC(G3587,8)*I3587,2)</f>
        <v>31.31</v>
      </c>
    </row>
    <row r="3588" ht="29.1" customHeight="1" spans="1:11">
      <c r="A3588" s="65" t="s">
        <v>2757</v>
      </c>
      <c r="B3588" s="66" t="s">
        <v>2758</v>
      </c>
      <c r="C3588" s="66"/>
      <c r="D3588" s="65" t="s">
        <v>14</v>
      </c>
      <c r="E3588" s="65"/>
      <c r="F3588" s="65" t="s">
        <v>2384</v>
      </c>
      <c r="G3588" s="67">
        <v>18.0917</v>
      </c>
      <c r="H3588" s="67"/>
      <c r="I3588" s="70">
        <v>0.46</v>
      </c>
      <c r="J3588" s="70"/>
      <c r="K3588" s="70">
        <f>TRUNC(TRUNC(G3588,8)*I3588,2)</f>
        <v>8.32</v>
      </c>
    </row>
    <row r="3589" ht="29.1" customHeight="1" spans="1:11">
      <c r="A3589" s="65" t="s">
        <v>2759</v>
      </c>
      <c r="B3589" s="66" t="s">
        <v>2760</v>
      </c>
      <c r="C3589" s="66"/>
      <c r="D3589" s="65" t="s">
        <v>14</v>
      </c>
      <c r="E3589" s="65"/>
      <c r="F3589" s="65" t="s">
        <v>2387</v>
      </c>
      <c r="G3589" s="67">
        <v>6.635</v>
      </c>
      <c r="H3589" s="67"/>
      <c r="I3589" s="70">
        <v>1.32</v>
      </c>
      <c r="J3589" s="70"/>
      <c r="K3589" s="70">
        <f>TRUNC(TRUNC(G3589,8)*I3589,2)</f>
        <v>8.75</v>
      </c>
    </row>
    <row r="3590" ht="18" customHeight="1" spans="1:11">
      <c r="A3590" s="2"/>
      <c r="B3590" s="2"/>
      <c r="C3590" s="2"/>
      <c r="D3590" s="2"/>
      <c r="E3590" s="2"/>
      <c r="F3590" s="2"/>
      <c r="G3590" s="68" t="s">
        <v>2388</v>
      </c>
      <c r="H3590" s="68"/>
      <c r="I3590" s="68"/>
      <c r="J3590" s="68"/>
      <c r="K3590" s="71">
        <f>SUM(K3586:K3589)</f>
        <v>88.89</v>
      </c>
    </row>
    <row r="3591" ht="15" customHeight="1" spans="1:11">
      <c r="A3591" s="63" t="s">
        <v>2413</v>
      </c>
      <c r="B3591" s="63"/>
      <c r="C3591" s="63"/>
      <c r="D3591" s="64" t="s">
        <v>4</v>
      </c>
      <c r="E3591" s="64"/>
      <c r="F3591" s="64" t="s">
        <v>2297</v>
      </c>
      <c r="G3591" s="64" t="s">
        <v>2298</v>
      </c>
      <c r="H3591" s="64"/>
      <c r="I3591" s="64" t="s">
        <v>2299</v>
      </c>
      <c r="J3591" s="64"/>
      <c r="K3591" s="64" t="s">
        <v>2300</v>
      </c>
    </row>
    <row r="3592" ht="29.1" customHeight="1" spans="1:11">
      <c r="A3592" s="65" t="s">
        <v>5319</v>
      </c>
      <c r="B3592" s="66" t="s">
        <v>5320</v>
      </c>
      <c r="C3592" s="66"/>
      <c r="D3592" s="65" t="s">
        <v>14</v>
      </c>
      <c r="E3592" s="65"/>
      <c r="F3592" s="65" t="s">
        <v>41</v>
      </c>
      <c r="G3592" s="67">
        <v>2.979</v>
      </c>
      <c r="H3592" s="67"/>
      <c r="I3592" s="70">
        <v>38.33</v>
      </c>
      <c r="J3592" s="70"/>
      <c r="K3592" s="70">
        <f>TRUNC(TRUNC(G3592,8)*I3592,2)</f>
        <v>114.18</v>
      </c>
    </row>
    <row r="3593" ht="21" customHeight="1" spans="1:11">
      <c r="A3593" s="65" t="s">
        <v>2743</v>
      </c>
      <c r="B3593" s="66" t="s">
        <v>2744</v>
      </c>
      <c r="C3593" s="66"/>
      <c r="D3593" s="65" t="s">
        <v>14</v>
      </c>
      <c r="E3593" s="65"/>
      <c r="F3593" s="65" t="s">
        <v>2732</v>
      </c>
      <c r="G3593" s="67">
        <v>0.12</v>
      </c>
      <c r="H3593" s="67"/>
      <c r="I3593" s="70">
        <v>6.39</v>
      </c>
      <c r="J3593" s="70"/>
      <c r="K3593" s="70">
        <f>TRUNC(TRUNC(G3593,8)*I3593,2)</f>
        <v>0.76</v>
      </c>
    </row>
    <row r="3594" ht="15" customHeight="1" spans="1:11">
      <c r="A3594" s="65" t="s">
        <v>5321</v>
      </c>
      <c r="B3594" s="66" t="s">
        <v>5322</v>
      </c>
      <c r="C3594" s="66"/>
      <c r="D3594" s="65" t="s">
        <v>14</v>
      </c>
      <c r="E3594" s="65"/>
      <c r="F3594" s="65" t="s">
        <v>193</v>
      </c>
      <c r="G3594" s="67">
        <v>0.6445</v>
      </c>
      <c r="H3594" s="67"/>
      <c r="I3594" s="70">
        <v>19.66</v>
      </c>
      <c r="J3594" s="70"/>
      <c r="K3594" s="70">
        <f>TRUNC(TRUNC(G3594,8)*I3594,2)</f>
        <v>12.67</v>
      </c>
    </row>
    <row r="3595" ht="15" customHeight="1" spans="1:11">
      <c r="A3595" s="2"/>
      <c r="B3595" s="2"/>
      <c r="C3595" s="2"/>
      <c r="D3595" s="2"/>
      <c r="E3595" s="2"/>
      <c r="F3595" s="2"/>
      <c r="G3595" s="68" t="s">
        <v>2424</v>
      </c>
      <c r="H3595" s="68"/>
      <c r="I3595" s="68"/>
      <c r="J3595" s="68"/>
      <c r="K3595" s="71">
        <f>SUM(K3592:K3594)</f>
        <v>127.61</v>
      </c>
    </row>
    <row r="3596" ht="15" customHeight="1" spans="1:11">
      <c r="A3596" s="63" t="s">
        <v>2389</v>
      </c>
      <c r="B3596" s="63"/>
      <c r="C3596" s="63"/>
      <c r="D3596" s="64" t="s">
        <v>4</v>
      </c>
      <c r="E3596" s="64"/>
      <c r="F3596" s="64" t="s">
        <v>2297</v>
      </c>
      <c r="G3596" s="64" t="s">
        <v>2298</v>
      </c>
      <c r="H3596" s="64"/>
      <c r="I3596" s="64" t="s">
        <v>2299</v>
      </c>
      <c r="J3596" s="64"/>
      <c r="K3596" s="64" t="s">
        <v>2300</v>
      </c>
    </row>
    <row r="3597" ht="21" customHeight="1" spans="1:11">
      <c r="A3597" s="65" t="s">
        <v>2612</v>
      </c>
      <c r="B3597" s="66" t="s">
        <v>2613</v>
      </c>
      <c r="C3597" s="66"/>
      <c r="D3597" s="65" t="s">
        <v>14</v>
      </c>
      <c r="E3597" s="65"/>
      <c r="F3597" s="65" t="s">
        <v>2392</v>
      </c>
      <c r="G3597" s="67">
        <v>1.8137</v>
      </c>
      <c r="H3597" s="67"/>
      <c r="I3597" s="70">
        <v>23.87</v>
      </c>
      <c r="J3597" s="70"/>
      <c r="K3597" s="70">
        <f>TRUNC(TRUNC(G3597,8)*I3597,2)</f>
        <v>43.29</v>
      </c>
    </row>
    <row r="3598" ht="21" customHeight="1" spans="1:11">
      <c r="A3598" s="65" t="s">
        <v>3113</v>
      </c>
      <c r="B3598" s="66" t="s">
        <v>3114</v>
      </c>
      <c r="C3598" s="66"/>
      <c r="D3598" s="65" t="s">
        <v>14</v>
      </c>
      <c r="E3598" s="65"/>
      <c r="F3598" s="65" t="s">
        <v>2392</v>
      </c>
      <c r="G3598" s="67">
        <v>9.0685</v>
      </c>
      <c r="H3598" s="67"/>
      <c r="I3598" s="70">
        <v>30.84</v>
      </c>
      <c r="J3598" s="70"/>
      <c r="K3598" s="70">
        <f>TRUNC(TRUNC(G3598,8)*I3598,2)</f>
        <v>279.67</v>
      </c>
    </row>
    <row r="3599" ht="15" customHeight="1" spans="1:11">
      <c r="A3599" s="65" t="s">
        <v>2630</v>
      </c>
      <c r="B3599" s="66" t="s">
        <v>2631</v>
      </c>
      <c r="C3599" s="66"/>
      <c r="D3599" s="65" t="s">
        <v>14</v>
      </c>
      <c r="E3599" s="65"/>
      <c r="F3599" s="65" t="s">
        <v>2392</v>
      </c>
      <c r="G3599" s="67">
        <v>31.993</v>
      </c>
      <c r="H3599" s="67"/>
      <c r="I3599" s="70">
        <v>32.27</v>
      </c>
      <c r="J3599" s="70"/>
      <c r="K3599" s="70">
        <f>TRUNC(TRUNC(G3599,8)*I3599,2)</f>
        <v>1032.41</v>
      </c>
    </row>
    <row r="3600" ht="15" customHeight="1" spans="1:11">
      <c r="A3600" s="65" t="s">
        <v>2395</v>
      </c>
      <c r="B3600" s="66" t="s">
        <v>2396</v>
      </c>
      <c r="C3600" s="66"/>
      <c r="D3600" s="65" t="s">
        <v>14</v>
      </c>
      <c r="E3600" s="65"/>
      <c r="F3600" s="65" t="s">
        <v>2392</v>
      </c>
      <c r="G3600" s="67">
        <v>31.993</v>
      </c>
      <c r="H3600" s="67"/>
      <c r="I3600" s="70">
        <v>23.23</v>
      </c>
      <c r="J3600" s="70"/>
      <c r="K3600" s="70">
        <f>TRUNC(TRUNC(G3600,8)*I3600,2)</f>
        <v>743.19</v>
      </c>
    </row>
    <row r="3601" ht="18" customHeight="1" spans="1:11">
      <c r="A3601" s="2"/>
      <c r="B3601" s="2"/>
      <c r="C3601" s="2"/>
      <c r="D3601" s="2"/>
      <c r="E3601" s="2"/>
      <c r="F3601" s="2"/>
      <c r="G3601" s="68" t="s">
        <v>2393</v>
      </c>
      <c r="H3601" s="68"/>
      <c r="I3601" s="68"/>
      <c r="J3601" s="68"/>
      <c r="K3601" s="71">
        <f>SUM(K3597:K3600)</f>
        <v>2098.56</v>
      </c>
    </row>
    <row r="3602" ht="15" customHeight="1" spans="1:11">
      <c r="A3602" s="63" t="s">
        <v>2314</v>
      </c>
      <c r="B3602" s="63"/>
      <c r="C3602" s="63"/>
      <c r="D3602" s="64" t="s">
        <v>4</v>
      </c>
      <c r="E3602" s="64"/>
      <c r="F3602" s="64" t="s">
        <v>2297</v>
      </c>
      <c r="G3602" s="64" t="s">
        <v>2298</v>
      </c>
      <c r="H3602" s="64"/>
      <c r="I3602" s="64" t="s">
        <v>2299</v>
      </c>
      <c r="J3602" s="64"/>
      <c r="K3602" s="64" t="s">
        <v>2300</v>
      </c>
    </row>
    <row r="3603" ht="29.1" customHeight="1" spans="1:11">
      <c r="A3603" s="65" t="s">
        <v>2885</v>
      </c>
      <c r="B3603" s="66" t="s">
        <v>2886</v>
      </c>
      <c r="C3603" s="66"/>
      <c r="D3603" s="65" t="s">
        <v>14</v>
      </c>
      <c r="E3603" s="65"/>
      <c r="F3603" s="65" t="s">
        <v>193</v>
      </c>
      <c r="G3603" s="67">
        <v>42.6463</v>
      </c>
      <c r="H3603" s="67"/>
      <c r="I3603" s="70">
        <v>16.91</v>
      </c>
      <c r="J3603" s="70"/>
      <c r="K3603" s="70">
        <f>TRUNC(TRUNC(G3603,8)*I3603,2)</f>
        <v>721.14</v>
      </c>
    </row>
    <row r="3604" ht="29.1" customHeight="1" spans="1:11">
      <c r="A3604" s="65" t="s">
        <v>5595</v>
      </c>
      <c r="B3604" s="66" t="s">
        <v>5596</v>
      </c>
      <c r="C3604" s="66"/>
      <c r="D3604" s="65" t="s">
        <v>14</v>
      </c>
      <c r="E3604" s="65"/>
      <c r="F3604" s="65" t="s">
        <v>51</v>
      </c>
      <c r="G3604" s="67">
        <v>1.2</v>
      </c>
      <c r="H3604" s="67"/>
      <c r="I3604" s="70">
        <v>543.4</v>
      </c>
      <c r="J3604" s="70"/>
      <c r="K3604" s="70">
        <f>TRUNC(TRUNC(G3604,8)*I3604,2)</f>
        <v>652.08</v>
      </c>
    </row>
    <row r="3605" ht="15" customHeight="1" spans="1:11">
      <c r="A3605" s="2"/>
      <c r="B3605" s="2"/>
      <c r="C3605" s="2"/>
      <c r="D3605" s="2"/>
      <c r="E3605" s="2"/>
      <c r="F3605" s="2"/>
      <c r="G3605" s="68" t="s">
        <v>2317</v>
      </c>
      <c r="H3605" s="68"/>
      <c r="I3605" s="68"/>
      <c r="J3605" s="68"/>
      <c r="K3605" s="71">
        <f>SUM(K3603:K3604)</f>
        <v>1373.22</v>
      </c>
    </row>
    <row r="3606" ht="15" customHeight="1" spans="1:11">
      <c r="A3606" s="2"/>
      <c r="B3606" s="2"/>
      <c r="C3606" s="2"/>
      <c r="D3606" s="2"/>
      <c r="E3606" s="2"/>
      <c r="F3606" s="2"/>
      <c r="G3606" s="69" t="s">
        <v>2318</v>
      </c>
      <c r="H3606" s="69"/>
      <c r="I3606" s="69"/>
      <c r="J3606" s="69"/>
      <c r="K3606" s="72">
        <f>SUM(K3590,K3595,K3601,K3605)</f>
        <v>3688.28</v>
      </c>
    </row>
    <row r="3607" ht="9.95" customHeight="1" spans="1:11">
      <c r="A3607" s="2"/>
      <c r="B3607" s="2"/>
      <c r="C3607" s="2"/>
      <c r="D3607" s="2"/>
      <c r="E3607" s="2"/>
      <c r="F3607" s="2"/>
      <c r="G3607" s="61"/>
      <c r="H3607" s="61"/>
      <c r="I3607" s="61"/>
      <c r="J3607" s="61"/>
      <c r="K3607" s="61"/>
    </row>
    <row r="3608" ht="20.1" customHeight="1" spans="1:11">
      <c r="A3608" s="62" t="s">
        <v>5602</v>
      </c>
      <c r="B3608" s="62"/>
      <c r="C3608" s="62"/>
      <c r="D3608" s="62"/>
      <c r="E3608" s="62"/>
      <c r="F3608" s="62"/>
      <c r="G3608" s="62"/>
      <c r="H3608" s="62"/>
      <c r="I3608" s="62"/>
      <c r="J3608" s="62"/>
      <c r="K3608" s="62"/>
    </row>
    <row r="3609" ht="15" customHeight="1" spans="1:11">
      <c r="A3609" s="63" t="s">
        <v>2296</v>
      </c>
      <c r="B3609" s="63"/>
      <c r="C3609" s="63"/>
      <c r="D3609" s="64" t="s">
        <v>4</v>
      </c>
      <c r="E3609" s="64"/>
      <c r="F3609" s="64" t="s">
        <v>2297</v>
      </c>
      <c r="G3609" s="64" t="s">
        <v>2298</v>
      </c>
      <c r="H3609" s="64"/>
      <c r="I3609" s="64" t="s">
        <v>2299</v>
      </c>
      <c r="J3609" s="64"/>
      <c r="K3609" s="64" t="s">
        <v>2300</v>
      </c>
    </row>
    <row r="3610" ht="21" customHeight="1" spans="1:11">
      <c r="A3610" s="65" t="s">
        <v>4705</v>
      </c>
      <c r="B3610" s="66" t="s">
        <v>4706</v>
      </c>
      <c r="C3610" s="66"/>
      <c r="D3610" s="65" t="s">
        <v>14</v>
      </c>
      <c r="E3610" s="65"/>
      <c r="F3610" s="65" t="s">
        <v>2392</v>
      </c>
      <c r="G3610" s="67">
        <v>1</v>
      </c>
      <c r="H3610" s="67"/>
      <c r="I3610" s="70">
        <v>4.56</v>
      </c>
      <c r="J3610" s="70"/>
      <c r="K3610" s="70">
        <f t="shared" ref="K3610:K3615" si="36">TRUNC(TRUNC(G3610,8)*I3610,2)</f>
        <v>4.56</v>
      </c>
    </row>
    <row r="3611" ht="21" customHeight="1" spans="1:11">
      <c r="A3611" s="65" t="s">
        <v>5603</v>
      </c>
      <c r="B3611" s="66" t="s">
        <v>5604</v>
      </c>
      <c r="C3611" s="66"/>
      <c r="D3611" s="65" t="s">
        <v>14</v>
      </c>
      <c r="E3611" s="65"/>
      <c r="F3611" s="65" t="s">
        <v>2392</v>
      </c>
      <c r="G3611" s="67">
        <v>1</v>
      </c>
      <c r="H3611" s="67"/>
      <c r="I3611" s="70">
        <v>1.73</v>
      </c>
      <c r="J3611" s="70"/>
      <c r="K3611" s="70">
        <f t="shared" si="36"/>
        <v>1.73</v>
      </c>
    </row>
    <row r="3612" ht="21" customHeight="1" spans="1:11">
      <c r="A3612" s="65" t="s">
        <v>4709</v>
      </c>
      <c r="B3612" s="66" t="s">
        <v>4710</v>
      </c>
      <c r="C3612" s="66"/>
      <c r="D3612" s="65" t="s">
        <v>14</v>
      </c>
      <c r="E3612" s="65"/>
      <c r="F3612" s="65" t="s">
        <v>2392</v>
      </c>
      <c r="G3612" s="67">
        <v>1</v>
      </c>
      <c r="H3612" s="67"/>
      <c r="I3612" s="70">
        <v>1.34</v>
      </c>
      <c r="J3612" s="70"/>
      <c r="K3612" s="70">
        <f t="shared" si="36"/>
        <v>1.34</v>
      </c>
    </row>
    <row r="3613" ht="21" customHeight="1" spans="1:11">
      <c r="A3613" s="65" t="s">
        <v>5605</v>
      </c>
      <c r="B3613" s="66" t="s">
        <v>5606</v>
      </c>
      <c r="C3613" s="66"/>
      <c r="D3613" s="65" t="s">
        <v>14</v>
      </c>
      <c r="E3613" s="65"/>
      <c r="F3613" s="65" t="s">
        <v>2392</v>
      </c>
      <c r="G3613" s="67">
        <v>1</v>
      </c>
      <c r="H3613" s="67"/>
      <c r="I3613" s="70">
        <v>1.97</v>
      </c>
      <c r="J3613" s="70"/>
      <c r="K3613" s="70">
        <f t="shared" si="36"/>
        <v>1.97</v>
      </c>
    </row>
    <row r="3614" ht="21" customHeight="1" spans="1:11">
      <c r="A3614" s="65" t="s">
        <v>4713</v>
      </c>
      <c r="B3614" s="66" t="s">
        <v>4714</v>
      </c>
      <c r="C3614" s="66"/>
      <c r="D3614" s="65" t="s">
        <v>14</v>
      </c>
      <c r="E3614" s="65"/>
      <c r="F3614" s="65" t="s">
        <v>2392</v>
      </c>
      <c r="G3614" s="67">
        <v>1</v>
      </c>
      <c r="H3614" s="67"/>
      <c r="I3614" s="70">
        <v>0.04</v>
      </c>
      <c r="J3614" s="70"/>
      <c r="K3614" s="70">
        <f t="shared" si="36"/>
        <v>0.04</v>
      </c>
    </row>
    <row r="3615" ht="21" customHeight="1" spans="1:11">
      <c r="A3615" s="65" t="s">
        <v>4715</v>
      </c>
      <c r="B3615" s="66" t="s">
        <v>4716</v>
      </c>
      <c r="C3615" s="66"/>
      <c r="D3615" s="65" t="s">
        <v>14</v>
      </c>
      <c r="E3615" s="65"/>
      <c r="F3615" s="65" t="s">
        <v>2392</v>
      </c>
      <c r="G3615" s="67">
        <v>1</v>
      </c>
      <c r="H3615" s="67"/>
      <c r="I3615" s="70">
        <v>0.8</v>
      </c>
      <c r="J3615" s="70"/>
      <c r="K3615" s="70">
        <f t="shared" si="36"/>
        <v>0.8</v>
      </c>
    </row>
    <row r="3616" ht="15" customHeight="1" spans="1:11">
      <c r="A3616" s="2"/>
      <c r="B3616" s="2"/>
      <c r="C3616" s="2"/>
      <c r="D3616" s="2"/>
      <c r="E3616" s="2"/>
      <c r="F3616" s="2"/>
      <c r="G3616" s="68" t="s">
        <v>2309</v>
      </c>
      <c r="H3616" s="68"/>
      <c r="I3616" s="68"/>
      <c r="J3616" s="68"/>
      <c r="K3616" s="71">
        <f>SUM(K3610:K3615)</f>
        <v>10.44</v>
      </c>
    </row>
    <row r="3617" ht="15" customHeight="1" spans="1:11">
      <c r="A3617" s="63" t="s">
        <v>2310</v>
      </c>
      <c r="B3617" s="63"/>
      <c r="C3617" s="63"/>
      <c r="D3617" s="64" t="s">
        <v>4</v>
      </c>
      <c r="E3617" s="64"/>
      <c r="F3617" s="64" t="s">
        <v>2297</v>
      </c>
      <c r="G3617" s="64" t="s">
        <v>2298</v>
      </c>
      <c r="H3617" s="64"/>
      <c r="I3617" s="64" t="s">
        <v>2299</v>
      </c>
      <c r="J3617" s="64"/>
      <c r="K3617" s="64" t="s">
        <v>2300</v>
      </c>
    </row>
    <row r="3618" ht="15" customHeight="1" spans="1:11">
      <c r="A3618" s="65" t="s">
        <v>5201</v>
      </c>
      <c r="B3618" s="66" t="s">
        <v>5202</v>
      </c>
      <c r="C3618" s="66"/>
      <c r="D3618" s="65" t="s">
        <v>14</v>
      </c>
      <c r="E3618" s="65"/>
      <c r="F3618" s="65" t="s">
        <v>2392</v>
      </c>
      <c r="G3618" s="67">
        <v>1</v>
      </c>
      <c r="H3618" s="67"/>
      <c r="I3618" s="70">
        <v>22.92</v>
      </c>
      <c r="J3618" s="70"/>
      <c r="K3618" s="70">
        <f>TRUNC(TRUNC(G3618,8)*I3618,2)</f>
        <v>22.92</v>
      </c>
    </row>
    <row r="3619" ht="15" customHeight="1" spans="1:11">
      <c r="A3619" s="2"/>
      <c r="B3619" s="2"/>
      <c r="C3619" s="2"/>
      <c r="D3619" s="2"/>
      <c r="E3619" s="2"/>
      <c r="F3619" s="2"/>
      <c r="G3619" s="68" t="s">
        <v>2313</v>
      </c>
      <c r="H3619" s="68"/>
      <c r="I3619" s="68"/>
      <c r="J3619" s="68"/>
      <c r="K3619" s="71">
        <f>SUM(K3618:K3618)</f>
        <v>22.92</v>
      </c>
    </row>
    <row r="3620" ht="15" customHeight="1" spans="1:11">
      <c r="A3620" s="63" t="s">
        <v>2314</v>
      </c>
      <c r="B3620" s="63"/>
      <c r="C3620" s="63"/>
      <c r="D3620" s="64" t="s">
        <v>4</v>
      </c>
      <c r="E3620" s="64"/>
      <c r="F3620" s="64" t="s">
        <v>2297</v>
      </c>
      <c r="G3620" s="64" t="s">
        <v>2298</v>
      </c>
      <c r="H3620" s="64"/>
      <c r="I3620" s="64" t="s">
        <v>2299</v>
      </c>
      <c r="J3620" s="64"/>
      <c r="K3620" s="64" t="s">
        <v>2300</v>
      </c>
    </row>
    <row r="3621" ht="21" customHeight="1" spans="1:11">
      <c r="A3621" s="65" t="s">
        <v>5607</v>
      </c>
      <c r="B3621" s="66" t="s">
        <v>5608</v>
      </c>
      <c r="C3621" s="66"/>
      <c r="D3621" s="65" t="s">
        <v>14</v>
      </c>
      <c r="E3621" s="65"/>
      <c r="F3621" s="65" t="s">
        <v>2392</v>
      </c>
      <c r="G3621" s="67">
        <v>1</v>
      </c>
      <c r="H3621" s="67"/>
      <c r="I3621" s="70">
        <v>0.38</v>
      </c>
      <c r="J3621" s="70"/>
      <c r="K3621" s="70">
        <f>TRUNC(TRUNC(G3621,8)*I3621,2)</f>
        <v>0.38</v>
      </c>
    </row>
    <row r="3622" ht="15" customHeight="1" spans="1:11">
      <c r="A3622" s="2"/>
      <c r="B3622" s="2"/>
      <c r="C3622" s="2"/>
      <c r="D3622" s="2"/>
      <c r="E3622" s="2"/>
      <c r="F3622" s="2"/>
      <c r="G3622" s="68" t="s">
        <v>2317</v>
      </c>
      <c r="H3622" s="68"/>
      <c r="I3622" s="68"/>
      <c r="J3622" s="68"/>
      <c r="K3622" s="71">
        <f>SUM(K3621:K3621)</f>
        <v>0.38</v>
      </c>
    </row>
    <row r="3623" ht="15" customHeight="1" spans="1:11">
      <c r="A3623" s="2"/>
      <c r="B3623" s="2"/>
      <c r="C3623" s="2"/>
      <c r="D3623" s="2"/>
      <c r="E3623" s="2"/>
      <c r="F3623" s="2"/>
      <c r="G3623" s="69" t="s">
        <v>2318</v>
      </c>
      <c r="H3623" s="69"/>
      <c r="I3623" s="69"/>
      <c r="J3623" s="69"/>
      <c r="K3623" s="72">
        <f>SUM(K3616,K3619,K3622)</f>
        <v>33.74</v>
      </c>
    </row>
    <row r="3624" ht="9.95" customHeight="1" spans="1:11">
      <c r="A3624" s="2"/>
      <c r="B3624" s="2"/>
      <c r="C3624" s="2"/>
      <c r="D3624" s="2"/>
      <c r="E3624" s="2"/>
      <c r="F3624" s="2"/>
      <c r="G3624" s="61"/>
      <c r="H3624" s="61"/>
      <c r="I3624" s="61"/>
      <c r="J3624" s="61"/>
      <c r="K3624" s="61"/>
    </row>
    <row r="3625" ht="20.1" customHeight="1" spans="1:11">
      <c r="A3625" s="62" t="s">
        <v>4443</v>
      </c>
      <c r="B3625" s="62"/>
      <c r="C3625" s="62"/>
      <c r="D3625" s="62"/>
      <c r="E3625" s="62"/>
      <c r="F3625" s="62"/>
      <c r="G3625" s="62"/>
      <c r="H3625" s="62"/>
      <c r="I3625" s="62"/>
      <c r="J3625" s="62"/>
      <c r="K3625" s="62"/>
    </row>
    <row r="3626" ht="15" customHeight="1" spans="1:11">
      <c r="A3626" s="63" t="s">
        <v>2413</v>
      </c>
      <c r="B3626" s="63"/>
      <c r="C3626" s="63"/>
      <c r="D3626" s="64" t="s">
        <v>4</v>
      </c>
      <c r="E3626" s="64"/>
      <c r="F3626" s="64" t="s">
        <v>2297</v>
      </c>
      <c r="G3626" s="64" t="s">
        <v>2298</v>
      </c>
      <c r="H3626" s="64"/>
      <c r="I3626" s="64" t="s">
        <v>2299</v>
      </c>
      <c r="J3626" s="64"/>
      <c r="K3626" s="64" t="s">
        <v>2300</v>
      </c>
    </row>
    <row r="3627" ht="15" customHeight="1" spans="1:11">
      <c r="A3627" s="65" t="s">
        <v>4444</v>
      </c>
      <c r="B3627" s="66" t="s">
        <v>4445</v>
      </c>
      <c r="C3627" s="66"/>
      <c r="D3627" s="65" t="s">
        <v>14</v>
      </c>
      <c r="E3627" s="65"/>
      <c r="F3627" s="65" t="s">
        <v>2732</v>
      </c>
      <c r="G3627" s="67">
        <v>0.1547</v>
      </c>
      <c r="H3627" s="67"/>
      <c r="I3627" s="70">
        <v>15.91</v>
      </c>
      <c r="J3627" s="70"/>
      <c r="K3627" s="70">
        <f>TRUNC(TRUNC(G3627,8)*I3627,2)</f>
        <v>2.46</v>
      </c>
    </row>
    <row r="3628" ht="15" customHeight="1" spans="1:11">
      <c r="A3628" s="2"/>
      <c r="B3628" s="2"/>
      <c r="C3628" s="2"/>
      <c r="D3628" s="2"/>
      <c r="E3628" s="2"/>
      <c r="F3628" s="2"/>
      <c r="G3628" s="68" t="s">
        <v>2424</v>
      </c>
      <c r="H3628" s="68"/>
      <c r="I3628" s="68"/>
      <c r="J3628" s="68"/>
      <c r="K3628" s="71">
        <f>SUM(K3627:K3627)</f>
        <v>2.46</v>
      </c>
    </row>
    <row r="3629" ht="15" customHeight="1" spans="1:11">
      <c r="A3629" s="63" t="s">
        <v>2389</v>
      </c>
      <c r="B3629" s="63"/>
      <c r="C3629" s="63"/>
      <c r="D3629" s="64" t="s">
        <v>4</v>
      </c>
      <c r="E3629" s="64"/>
      <c r="F3629" s="64" t="s">
        <v>2297</v>
      </c>
      <c r="G3629" s="64" t="s">
        <v>2298</v>
      </c>
      <c r="H3629" s="64"/>
      <c r="I3629" s="64" t="s">
        <v>2299</v>
      </c>
      <c r="J3629" s="64"/>
      <c r="K3629" s="64" t="s">
        <v>2300</v>
      </c>
    </row>
    <row r="3630" ht="15" customHeight="1" spans="1:11">
      <c r="A3630" s="65" t="s">
        <v>4434</v>
      </c>
      <c r="B3630" s="66" t="s">
        <v>4435</v>
      </c>
      <c r="C3630" s="66"/>
      <c r="D3630" s="65" t="s">
        <v>14</v>
      </c>
      <c r="E3630" s="65"/>
      <c r="F3630" s="65" t="s">
        <v>2392</v>
      </c>
      <c r="G3630" s="67">
        <v>0.4548</v>
      </c>
      <c r="H3630" s="67"/>
      <c r="I3630" s="70">
        <v>33.74</v>
      </c>
      <c r="J3630" s="70"/>
      <c r="K3630" s="70">
        <f>TRUNC(TRUNC(G3630,8)*I3630,2)</f>
        <v>15.34</v>
      </c>
    </row>
    <row r="3631" ht="18" customHeight="1" spans="1:11">
      <c r="A3631" s="2"/>
      <c r="B3631" s="2"/>
      <c r="C3631" s="2"/>
      <c r="D3631" s="2"/>
      <c r="E3631" s="2"/>
      <c r="F3631" s="2"/>
      <c r="G3631" s="68" t="s">
        <v>2393</v>
      </c>
      <c r="H3631" s="68"/>
      <c r="I3631" s="68"/>
      <c r="J3631" s="68"/>
      <c r="K3631" s="71">
        <f>SUM(K3630:K3630)</f>
        <v>15.34</v>
      </c>
    </row>
    <row r="3632" ht="15" customHeight="1" spans="1:11">
      <c r="A3632" s="2"/>
      <c r="B3632" s="2"/>
      <c r="C3632" s="2"/>
      <c r="D3632" s="2"/>
      <c r="E3632" s="2"/>
      <c r="F3632" s="2"/>
      <c r="G3632" s="69" t="s">
        <v>2318</v>
      </c>
      <c r="H3632" s="69"/>
      <c r="I3632" s="69"/>
      <c r="J3632" s="69"/>
      <c r="K3632" s="72">
        <f>SUM(K3628,K3631)</f>
        <v>17.8</v>
      </c>
    </row>
    <row r="3633" ht="9.95" customHeight="1" spans="1:11">
      <c r="A3633" s="2"/>
      <c r="B3633" s="2"/>
      <c r="C3633" s="2"/>
      <c r="D3633" s="2"/>
      <c r="E3633" s="2"/>
      <c r="F3633" s="2"/>
      <c r="G3633" s="61"/>
      <c r="H3633" s="61"/>
      <c r="I3633" s="61"/>
      <c r="J3633" s="61"/>
      <c r="K3633" s="61"/>
    </row>
    <row r="3634" ht="20.1" customHeight="1" spans="1:11">
      <c r="A3634" s="62" t="s">
        <v>5609</v>
      </c>
      <c r="B3634" s="62"/>
      <c r="C3634" s="62"/>
      <c r="D3634" s="62"/>
      <c r="E3634" s="62"/>
      <c r="F3634" s="62"/>
      <c r="G3634" s="62"/>
      <c r="H3634" s="62"/>
      <c r="I3634" s="62"/>
      <c r="J3634" s="62"/>
      <c r="K3634" s="62"/>
    </row>
    <row r="3635" ht="15" customHeight="1" spans="1:11">
      <c r="A3635" s="63" t="s">
        <v>2413</v>
      </c>
      <c r="B3635" s="63"/>
      <c r="C3635" s="63"/>
      <c r="D3635" s="64" t="s">
        <v>4</v>
      </c>
      <c r="E3635" s="64"/>
      <c r="F3635" s="64" t="s">
        <v>2297</v>
      </c>
      <c r="G3635" s="64" t="s">
        <v>2298</v>
      </c>
      <c r="H3635" s="64"/>
      <c r="I3635" s="64" t="s">
        <v>2299</v>
      </c>
      <c r="J3635" s="64"/>
      <c r="K3635" s="64" t="s">
        <v>2300</v>
      </c>
    </row>
    <row r="3636" ht="15" customHeight="1" spans="1:11">
      <c r="A3636" s="65" t="s">
        <v>5610</v>
      </c>
      <c r="B3636" s="66" t="s">
        <v>5611</v>
      </c>
      <c r="C3636" s="66"/>
      <c r="D3636" s="65" t="s">
        <v>14</v>
      </c>
      <c r="E3636" s="65"/>
      <c r="F3636" s="65" t="s">
        <v>2732</v>
      </c>
      <c r="G3636" s="67">
        <v>0.0255</v>
      </c>
      <c r="H3636" s="67"/>
      <c r="I3636" s="70">
        <v>19.43</v>
      </c>
      <c r="J3636" s="70"/>
      <c r="K3636" s="70">
        <f>TRUNC(TRUNC(G3636,8)*I3636,2)</f>
        <v>0.49</v>
      </c>
    </row>
    <row r="3637" ht="15" customHeight="1" spans="1:11">
      <c r="A3637" s="65" t="s">
        <v>5612</v>
      </c>
      <c r="B3637" s="66" t="s">
        <v>5613</v>
      </c>
      <c r="C3637" s="66"/>
      <c r="D3637" s="65" t="s">
        <v>14</v>
      </c>
      <c r="E3637" s="65"/>
      <c r="F3637" s="65" t="s">
        <v>2732</v>
      </c>
      <c r="G3637" s="67">
        <v>0.2549</v>
      </c>
      <c r="H3637" s="67"/>
      <c r="I3637" s="70">
        <v>41.75</v>
      </c>
      <c r="J3637" s="70"/>
      <c r="K3637" s="70">
        <f>TRUNC(TRUNC(G3637,8)*I3637,2)</f>
        <v>10.64</v>
      </c>
    </row>
    <row r="3638" ht="15" customHeight="1" spans="1:11">
      <c r="A3638" s="2"/>
      <c r="B3638" s="2"/>
      <c r="C3638" s="2"/>
      <c r="D3638" s="2"/>
      <c r="E3638" s="2"/>
      <c r="F3638" s="2"/>
      <c r="G3638" s="68" t="s">
        <v>2424</v>
      </c>
      <c r="H3638" s="68"/>
      <c r="I3638" s="68"/>
      <c r="J3638" s="68"/>
      <c r="K3638" s="71">
        <f>SUM(K3636:K3637)</f>
        <v>11.13</v>
      </c>
    </row>
    <row r="3639" ht="15" customHeight="1" spans="1:11">
      <c r="A3639" s="63" t="s">
        <v>2389</v>
      </c>
      <c r="B3639" s="63"/>
      <c r="C3639" s="63"/>
      <c r="D3639" s="64" t="s">
        <v>4</v>
      </c>
      <c r="E3639" s="64"/>
      <c r="F3639" s="64" t="s">
        <v>2297</v>
      </c>
      <c r="G3639" s="64" t="s">
        <v>2298</v>
      </c>
      <c r="H3639" s="64"/>
      <c r="I3639" s="64" t="s">
        <v>2299</v>
      </c>
      <c r="J3639" s="64"/>
      <c r="K3639" s="64" t="s">
        <v>2300</v>
      </c>
    </row>
    <row r="3640" ht="15" customHeight="1" spans="1:11">
      <c r="A3640" s="65" t="s">
        <v>4434</v>
      </c>
      <c r="B3640" s="66" t="s">
        <v>4435</v>
      </c>
      <c r="C3640" s="66"/>
      <c r="D3640" s="65" t="s">
        <v>14</v>
      </c>
      <c r="E3640" s="65"/>
      <c r="F3640" s="65" t="s">
        <v>2392</v>
      </c>
      <c r="G3640" s="67">
        <v>1.3559</v>
      </c>
      <c r="H3640" s="67"/>
      <c r="I3640" s="70">
        <v>33.74</v>
      </c>
      <c r="J3640" s="70"/>
      <c r="K3640" s="70">
        <f>TRUNC(TRUNC(G3640,8)*I3640,2)</f>
        <v>45.74</v>
      </c>
    </row>
    <row r="3641" ht="18" customHeight="1" spans="1:11">
      <c r="A3641" s="2"/>
      <c r="B3641" s="2"/>
      <c r="C3641" s="2"/>
      <c r="D3641" s="2"/>
      <c r="E3641" s="2"/>
      <c r="F3641" s="2"/>
      <c r="G3641" s="68" t="s">
        <v>2393</v>
      </c>
      <c r="H3641" s="68"/>
      <c r="I3641" s="68"/>
      <c r="J3641" s="68"/>
      <c r="K3641" s="71">
        <f>SUM(K3640:K3640)</f>
        <v>45.74</v>
      </c>
    </row>
    <row r="3642" ht="15" customHeight="1" spans="1:11">
      <c r="A3642" s="2"/>
      <c r="B3642" s="2"/>
      <c r="C3642" s="2"/>
      <c r="D3642" s="2"/>
      <c r="E3642" s="2"/>
      <c r="F3642" s="2"/>
      <c r="G3642" s="69" t="s">
        <v>2318</v>
      </c>
      <c r="H3642" s="69"/>
      <c r="I3642" s="69"/>
      <c r="J3642" s="69"/>
      <c r="K3642" s="72">
        <f>SUM(K3638,K3641)</f>
        <v>56.87</v>
      </c>
    </row>
    <row r="3643" ht="9.95" customHeight="1" spans="1:11">
      <c r="A3643" s="2"/>
      <c r="B3643" s="2"/>
      <c r="C3643" s="2"/>
      <c r="D3643" s="2"/>
      <c r="E3643" s="2"/>
      <c r="F3643" s="2"/>
      <c r="G3643" s="61"/>
      <c r="H3643" s="61"/>
      <c r="I3643" s="61"/>
      <c r="J3643" s="61"/>
      <c r="K3643" s="61"/>
    </row>
    <row r="3644" ht="20.1" customHeight="1" spans="1:11">
      <c r="A3644" s="62" t="s">
        <v>5614</v>
      </c>
      <c r="B3644" s="62"/>
      <c r="C3644" s="62"/>
      <c r="D3644" s="62"/>
      <c r="E3644" s="62"/>
      <c r="F3644" s="62"/>
      <c r="G3644" s="62"/>
      <c r="H3644" s="62"/>
      <c r="I3644" s="62"/>
      <c r="J3644" s="62"/>
      <c r="K3644" s="62"/>
    </row>
    <row r="3645" ht="15" customHeight="1" spans="1:11">
      <c r="A3645" s="63" t="s">
        <v>2413</v>
      </c>
      <c r="B3645" s="63"/>
      <c r="C3645" s="63"/>
      <c r="D3645" s="64" t="s">
        <v>4</v>
      </c>
      <c r="E3645" s="64"/>
      <c r="F3645" s="64" t="s">
        <v>2297</v>
      </c>
      <c r="G3645" s="64" t="s">
        <v>2298</v>
      </c>
      <c r="H3645" s="64"/>
      <c r="I3645" s="64" t="s">
        <v>2299</v>
      </c>
      <c r="J3645" s="64"/>
      <c r="K3645" s="64" t="s">
        <v>2300</v>
      </c>
    </row>
    <row r="3646" ht="15" customHeight="1" spans="1:11">
      <c r="A3646" s="65" t="s">
        <v>5610</v>
      </c>
      <c r="B3646" s="66" t="s">
        <v>5611</v>
      </c>
      <c r="C3646" s="66"/>
      <c r="D3646" s="65" t="s">
        <v>14</v>
      </c>
      <c r="E3646" s="65"/>
      <c r="F3646" s="65" t="s">
        <v>2732</v>
      </c>
      <c r="G3646" s="67">
        <v>0.0575</v>
      </c>
      <c r="H3646" s="67"/>
      <c r="I3646" s="70">
        <v>19.43</v>
      </c>
      <c r="J3646" s="70"/>
      <c r="K3646" s="70">
        <f>TRUNC(TRUNC(G3646,8)*I3646,2)</f>
        <v>1.11</v>
      </c>
    </row>
    <row r="3647" ht="21" customHeight="1" spans="1:11">
      <c r="A3647" s="65" t="s">
        <v>4219</v>
      </c>
      <c r="B3647" s="66" t="s">
        <v>4220</v>
      </c>
      <c r="C3647" s="66"/>
      <c r="D3647" s="65" t="s">
        <v>14</v>
      </c>
      <c r="E3647" s="65"/>
      <c r="F3647" s="65" t="s">
        <v>2732</v>
      </c>
      <c r="G3647" s="67">
        <v>0.1908</v>
      </c>
      <c r="H3647" s="67"/>
      <c r="I3647" s="70">
        <v>43.6</v>
      </c>
      <c r="J3647" s="70"/>
      <c r="K3647" s="70">
        <f>TRUNC(TRUNC(G3647,8)*I3647,2)</f>
        <v>8.31</v>
      </c>
    </row>
    <row r="3648" ht="15" customHeight="1" spans="1:11">
      <c r="A3648" s="2"/>
      <c r="B3648" s="2"/>
      <c r="C3648" s="2"/>
      <c r="D3648" s="2"/>
      <c r="E3648" s="2"/>
      <c r="F3648" s="2"/>
      <c r="G3648" s="68" t="s">
        <v>2424</v>
      </c>
      <c r="H3648" s="68"/>
      <c r="I3648" s="68"/>
      <c r="J3648" s="68"/>
      <c r="K3648" s="71">
        <f>SUM(K3646:K3647)</f>
        <v>9.42</v>
      </c>
    </row>
    <row r="3649" ht="15" customHeight="1" spans="1:11">
      <c r="A3649" s="63" t="s">
        <v>2389</v>
      </c>
      <c r="B3649" s="63"/>
      <c r="C3649" s="63"/>
      <c r="D3649" s="64" t="s">
        <v>4</v>
      </c>
      <c r="E3649" s="64"/>
      <c r="F3649" s="64" t="s">
        <v>2297</v>
      </c>
      <c r="G3649" s="64" t="s">
        <v>2298</v>
      </c>
      <c r="H3649" s="64"/>
      <c r="I3649" s="64" t="s">
        <v>2299</v>
      </c>
      <c r="J3649" s="64"/>
      <c r="K3649" s="64" t="s">
        <v>2300</v>
      </c>
    </row>
    <row r="3650" ht="15" customHeight="1" spans="1:11">
      <c r="A3650" s="65" t="s">
        <v>4434</v>
      </c>
      <c r="B3650" s="66" t="s">
        <v>4435</v>
      </c>
      <c r="C3650" s="66"/>
      <c r="D3650" s="65" t="s">
        <v>14</v>
      </c>
      <c r="E3650" s="65"/>
      <c r="F3650" s="65" t="s">
        <v>2392</v>
      </c>
      <c r="G3650" s="67">
        <v>0.0635</v>
      </c>
      <c r="H3650" s="67"/>
      <c r="I3650" s="70">
        <v>33.74</v>
      </c>
      <c r="J3650" s="70"/>
      <c r="K3650" s="70">
        <f>TRUNC(TRUNC(G3650,8)*I3650,2)</f>
        <v>2.14</v>
      </c>
    </row>
    <row r="3651" ht="18" customHeight="1" spans="1:11">
      <c r="A3651" s="2"/>
      <c r="B3651" s="2"/>
      <c r="C3651" s="2"/>
      <c r="D3651" s="2"/>
      <c r="E3651" s="2"/>
      <c r="F3651" s="2"/>
      <c r="G3651" s="68" t="s">
        <v>2393</v>
      </c>
      <c r="H3651" s="68"/>
      <c r="I3651" s="68"/>
      <c r="J3651" s="68"/>
      <c r="K3651" s="71">
        <f>SUM(K3650:K3650)</f>
        <v>2.14</v>
      </c>
    </row>
    <row r="3652" ht="15" customHeight="1" spans="1:11">
      <c r="A3652" s="2"/>
      <c r="B3652" s="2"/>
      <c r="C3652" s="2"/>
      <c r="D3652" s="2"/>
      <c r="E3652" s="2"/>
      <c r="F3652" s="2"/>
      <c r="G3652" s="69" t="s">
        <v>2318</v>
      </c>
      <c r="H3652" s="69"/>
      <c r="I3652" s="69"/>
      <c r="J3652" s="69"/>
      <c r="K3652" s="72">
        <f>SUM(K3648,K3651)</f>
        <v>11.56</v>
      </c>
    </row>
    <row r="3653" ht="9.95" customHeight="1" spans="1:11">
      <c r="A3653" s="2"/>
      <c r="B3653" s="2"/>
      <c r="C3653" s="2"/>
      <c r="D3653" s="2"/>
      <c r="E3653" s="2"/>
      <c r="F3653" s="2"/>
      <c r="G3653" s="61"/>
      <c r="H3653" s="61"/>
      <c r="I3653" s="61"/>
      <c r="J3653" s="61"/>
      <c r="K3653" s="61"/>
    </row>
    <row r="3654" ht="20.1" customHeight="1" spans="1:11">
      <c r="A3654" s="62" t="s">
        <v>5615</v>
      </c>
      <c r="B3654" s="62"/>
      <c r="C3654" s="62"/>
      <c r="D3654" s="62"/>
      <c r="E3654" s="62"/>
      <c r="F3654" s="62"/>
      <c r="G3654" s="62"/>
      <c r="H3654" s="62"/>
      <c r="I3654" s="62"/>
      <c r="J3654" s="62"/>
      <c r="K3654" s="62"/>
    </row>
    <row r="3655" ht="15" customHeight="1" spans="1:11">
      <c r="A3655" s="63" t="s">
        <v>2413</v>
      </c>
      <c r="B3655" s="63"/>
      <c r="C3655" s="63"/>
      <c r="D3655" s="64" t="s">
        <v>4</v>
      </c>
      <c r="E3655" s="64"/>
      <c r="F3655" s="64" t="s">
        <v>2297</v>
      </c>
      <c r="G3655" s="64" t="s">
        <v>2298</v>
      </c>
      <c r="H3655" s="64"/>
      <c r="I3655" s="64" t="s">
        <v>2299</v>
      </c>
      <c r="J3655" s="64"/>
      <c r="K3655" s="64" t="s">
        <v>2300</v>
      </c>
    </row>
    <row r="3656" ht="15" customHeight="1" spans="1:11">
      <c r="A3656" s="65" t="s">
        <v>5610</v>
      </c>
      <c r="B3656" s="66" t="s">
        <v>5611</v>
      </c>
      <c r="C3656" s="66"/>
      <c r="D3656" s="65" t="s">
        <v>14</v>
      </c>
      <c r="E3656" s="65"/>
      <c r="F3656" s="65" t="s">
        <v>2732</v>
      </c>
      <c r="G3656" s="67">
        <v>0.061</v>
      </c>
      <c r="H3656" s="67"/>
      <c r="I3656" s="70">
        <v>19.43</v>
      </c>
      <c r="J3656" s="70"/>
      <c r="K3656" s="70">
        <f>TRUNC(TRUNC(G3656,8)*I3656,2)</f>
        <v>1.18</v>
      </c>
    </row>
    <row r="3657" ht="21" customHeight="1" spans="1:11">
      <c r="A3657" s="65" t="s">
        <v>5616</v>
      </c>
      <c r="B3657" s="66" t="s">
        <v>5617</v>
      </c>
      <c r="C3657" s="66"/>
      <c r="D3657" s="65" t="s">
        <v>14</v>
      </c>
      <c r="E3657" s="65"/>
      <c r="F3657" s="65" t="s">
        <v>2732</v>
      </c>
      <c r="G3657" s="67">
        <v>0.2032</v>
      </c>
      <c r="H3657" s="67"/>
      <c r="I3657" s="70">
        <v>44.72</v>
      </c>
      <c r="J3657" s="70"/>
      <c r="K3657" s="70">
        <f>TRUNC(TRUNC(G3657,8)*I3657,2)</f>
        <v>9.08</v>
      </c>
    </row>
    <row r="3658" ht="15" customHeight="1" spans="1:11">
      <c r="A3658" s="2"/>
      <c r="B3658" s="2"/>
      <c r="C3658" s="2"/>
      <c r="D3658" s="2"/>
      <c r="E3658" s="2"/>
      <c r="F3658" s="2"/>
      <c r="G3658" s="68" t="s">
        <v>2424</v>
      </c>
      <c r="H3658" s="68"/>
      <c r="I3658" s="68"/>
      <c r="J3658" s="68"/>
      <c r="K3658" s="71">
        <f>SUM(K3656:K3657)</f>
        <v>10.26</v>
      </c>
    </row>
    <row r="3659" ht="15" customHeight="1" spans="1:11">
      <c r="A3659" s="63" t="s">
        <v>2389</v>
      </c>
      <c r="B3659" s="63"/>
      <c r="C3659" s="63"/>
      <c r="D3659" s="64" t="s">
        <v>4</v>
      </c>
      <c r="E3659" s="64"/>
      <c r="F3659" s="64" t="s">
        <v>2297</v>
      </c>
      <c r="G3659" s="64" t="s">
        <v>2298</v>
      </c>
      <c r="H3659" s="64"/>
      <c r="I3659" s="64" t="s">
        <v>2299</v>
      </c>
      <c r="J3659" s="64"/>
      <c r="K3659" s="64" t="s">
        <v>2300</v>
      </c>
    </row>
    <row r="3660" ht="15" customHeight="1" spans="1:11">
      <c r="A3660" s="65" t="s">
        <v>4434</v>
      </c>
      <c r="B3660" s="66" t="s">
        <v>4435</v>
      </c>
      <c r="C3660" s="66"/>
      <c r="D3660" s="65" t="s">
        <v>14</v>
      </c>
      <c r="E3660" s="65"/>
      <c r="F3660" s="65" t="s">
        <v>2392</v>
      </c>
      <c r="G3660" s="67">
        <v>0.0635</v>
      </c>
      <c r="H3660" s="67"/>
      <c r="I3660" s="70">
        <v>33.74</v>
      </c>
      <c r="J3660" s="70"/>
      <c r="K3660" s="70">
        <f>TRUNC(TRUNC(G3660,8)*I3660,2)</f>
        <v>2.14</v>
      </c>
    </row>
    <row r="3661" ht="18" customHeight="1" spans="1:11">
      <c r="A3661" s="2"/>
      <c r="B3661" s="2"/>
      <c r="C3661" s="2"/>
      <c r="D3661" s="2"/>
      <c r="E3661" s="2"/>
      <c r="F3661" s="2"/>
      <c r="G3661" s="68" t="s">
        <v>2393</v>
      </c>
      <c r="H3661" s="68"/>
      <c r="I3661" s="68"/>
      <c r="J3661" s="68"/>
      <c r="K3661" s="71">
        <f>SUM(K3660:K3660)</f>
        <v>2.14</v>
      </c>
    </row>
    <row r="3662" ht="15" customHeight="1" spans="1:11">
      <c r="A3662" s="2"/>
      <c r="B3662" s="2"/>
      <c r="C3662" s="2"/>
      <c r="D3662" s="2"/>
      <c r="E3662" s="2"/>
      <c r="F3662" s="2"/>
      <c r="G3662" s="69" t="s">
        <v>2318</v>
      </c>
      <c r="H3662" s="69"/>
      <c r="I3662" s="69"/>
      <c r="J3662" s="69"/>
      <c r="K3662" s="72">
        <f>SUM(K3658,K3661)</f>
        <v>12.4</v>
      </c>
    </row>
    <row r="3663" ht="9.95" customHeight="1" spans="1:11">
      <c r="A3663" s="2"/>
      <c r="B3663" s="2"/>
      <c r="C3663" s="2"/>
      <c r="D3663" s="2"/>
      <c r="E3663" s="2"/>
      <c r="F3663" s="2"/>
      <c r="G3663" s="61"/>
      <c r="H3663" s="61"/>
      <c r="I3663" s="61"/>
      <c r="J3663" s="61"/>
      <c r="K3663" s="61"/>
    </row>
    <row r="3664" ht="20.1" customHeight="1" spans="1:11">
      <c r="A3664" s="62" t="s">
        <v>5618</v>
      </c>
      <c r="B3664" s="62"/>
      <c r="C3664" s="62"/>
      <c r="D3664" s="62"/>
      <c r="E3664" s="62"/>
      <c r="F3664" s="62"/>
      <c r="G3664" s="62"/>
      <c r="H3664" s="62"/>
      <c r="I3664" s="62"/>
      <c r="J3664" s="62"/>
      <c r="K3664" s="62"/>
    </row>
    <row r="3665" ht="15" customHeight="1" spans="1:11">
      <c r="A3665" s="63" t="s">
        <v>2413</v>
      </c>
      <c r="B3665" s="63"/>
      <c r="C3665" s="63"/>
      <c r="D3665" s="64" t="s">
        <v>4</v>
      </c>
      <c r="E3665" s="64"/>
      <c r="F3665" s="64" t="s">
        <v>2297</v>
      </c>
      <c r="G3665" s="64" t="s">
        <v>2298</v>
      </c>
      <c r="H3665" s="64"/>
      <c r="I3665" s="64" t="s">
        <v>2299</v>
      </c>
      <c r="J3665" s="64"/>
      <c r="K3665" s="64" t="s">
        <v>2300</v>
      </c>
    </row>
    <row r="3666" ht="15" customHeight="1" spans="1:11">
      <c r="A3666" s="65" t="s">
        <v>5610</v>
      </c>
      <c r="B3666" s="66" t="s">
        <v>5611</v>
      </c>
      <c r="C3666" s="66"/>
      <c r="D3666" s="65" t="s">
        <v>14</v>
      </c>
      <c r="E3666" s="65"/>
      <c r="F3666" s="65" t="s">
        <v>2732</v>
      </c>
      <c r="G3666" s="67">
        <v>0.0624</v>
      </c>
      <c r="H3666" s="67"/>
      <c r="I3666" s="70">
        <v>19.43</v>
      </c>
      <c r="J3666" s="70"/>
      <c r="K3666" s="70">
        <f>TRUNC(TRUNC(G3666,8)*I3666,2)</f>
        <v>1.21</v>
      </c>
    </row>
    <row r="3667" ht="21" customHeight="1" spans="1:11">
      <c r="A3667" s="65" t="s">
        <v>5616</v>
      </c>
      <c r="B3667" s="66" t="s">
        <v>5617</v>
      </c>
      <c r="C3667" s="66"/>
      <c r="D3667" s="65" t="s">
        <v>14</v>
      </c>
      <c r="E3667" s="65"/>
      <c r="F3667" s="65" t="s">
        <v>2732</v>
      </c>
      <c r="G3667" s="67">
        <v>0.2078</v>
      </c>
      <c r="H3667" s="67"/>
      <c r="I3667" s="70">
        <v>44.72</v>
      </c>
      <c r="J3667" s="70"/>
      <c r="K3667" s="70">
        <f>TRUNC(TRUNC(G3667,8)*I3667,2)</f>
        <v>9.29</v>
      </c>
    </row>
    <row r="3668" ht="15" customHeight="1" spans="1:11">
      <c r="A3668" s="2"/>
      <c r="B3668" s="2"/>
      <c r="C3668" s="2"/>
      <c r="D3668" s="2"/>
      <c r="E3668" s="2"/>
      <c r="F3668" s="2"/>
      <c r="G3668" s="68" t="s">
        <v>2424</v>
      </c>
      <c r="H3668" s="68"/>
      <c r="I3668" s="68"/>
      <c r="J3668" s="68"/>
      <c r="K3668" s="71">
        <f>SUM(K3666:K3667)</f>
        <v>10.5</v>
      </c>
    </row>
    <row r="3669" ht="15" customHeight="1" spans="1:11">
      <c r="A3669" s="63" t="s">
        <v>2389</v>
      </c>
      <c r="B3669" s="63"/>
      <c r="C3669" s="63"/>
      <c r="D3669" s="64" t="s">
        <v>4</v>
      </c>
      <c r="E3669" s="64"/>
      <c r="F3669" s="64" t="s">
        <v>2297</v>
      </c>
      <c r="G3669" s="64" t="s">
        <v>2298</v>
      </c>
      <c r="H3669" s="64"/>
      <c r="I3669" s="64" t="s">
        <v>2299</v>
      </c>
      <c r="J3669" s="64"/>
      <c r="K3669" s="64" t="s">
        <v>2300</v>
      </c>
    </row>
    <row r="3670" ht="15" customHeight="1" spans="1:11">
      <c r="A3670" s="65" t="s">
        <v>4434</v>
      </c>
      <c r="B3670" s="66" t="s">
        <v>4435</v>
      </c>
      <c r="C3670" s="66"/>
      <c r="D3670" s="65" t="s">
        <v>14</v>
      </c>
      <c r="E3670" s="65"/>
      <c r="F3670" s="65" t="s">
        <v>2392</v>
      </c>
      <c r="G3670" s="67">
        <v>0.5266</v>
      </c>
      <c r="H3670" s="67"/>
      <c r="I3670" s="70">
        <v>33.74</v>
      </c>
      <c r="J3670" s="70"/>
      <c r="K3670" s="70">
        <f>TRUNC(TRUNC(G3670,8)*I3670,2)</f>
        <v>17.76</v>
      </c>
    </row>
    <row r="3671" ht="18" customHeight="1" spans="1:11">
      <c r="A3671" s="2"/>
      <c r="B3671" s="2"/>
      <c r="C3671" s="2"/>
      <c r="D3671" s="2"/>
      <c r="E3671" s="2"/>
      <c r="F3671" s="2"/>
      <c r="G3671" s="68" t="s">
        <v>2393</v>
      </c>
      <c r="H3671" s="68"/>
      <c r="I3671" s="68"/>
      <c r="J3671" s="68"/>
      <c r="K3671" s="71">
        <f>SUM(K3670:K3670)</f>
        <v>17.76</v>
      </c>
    </row>
    <row r="3672" ht="15" customHeight="1" spans="1:11">
      <c r="A3672" s="2"/>
      <c r="B3672" s="2"/>
      <c r="C3672" s="2"/>
      <c r="D3672" s="2"/>
      <c r="E3672" s="2"/>
      <c r="F3672" s="2"/>
      <c r="G3672" s="69" t="s">
        <v>2318</v>
      </c>
      <c r="H3672" s="69"/>
      <c r="I3672" s="69"/>
      <c r="J3672" s="69"/>
      <c r="K3672" s="72">
        <f>SUM(K3668,K3671)</f>
        <v>28.26</v>
      </c>
    </row>
    <row r="3673" ht="9.95" customHeight="1" spans="1:11">
      <c r="A3673" s="2"/>
      <c r="B3673" s="2"/>
      <c r="C3673" s="2"/>
      <c r="D3673" s="2"/>
      <c r="E3673" s="2"/>
      <c r="F3673" s="2"/>
      <c r="G3673" s="61"/>
      <c r="H3673" s="61"/>
      <c r="I3673" s="61"/>
      <c r="J3673" s="61"/>
      <c r="K3673" s="61"/>
    </row>
    <row r="3674" ht="20.1" customHeight="1" spans="1:11">
      <c r="A3674" s="62" t="s">
        <v>5619</v>
      </c>
      <c r="B3674" s="62"/>
      <c r="C3674" s="62"/>
      <c r="D3674" s="62"/>
      <c r="E3674" s="62"/>
      <c r="F3674" s="62"/>
      <c r="G3674" s="62"/>
      <c r="H3674" s="62"/>
      <c r="I3674" s="62"/>
      <c r="J3674" s="62"/>
      <c r="K3674" s="62"/>
    </row>
    <row r="3675" ht="15" customHeight="1" spans="1:11">
      <c r="A3675" s="63" t="s">
        <v>2413</v>
      </c>
      <c r="B3675" s="63"/>
      <c r="C3675" s="63"/>
      <c r="D3675" s="64" t="s">
        <v>4</v>
      </c>
      <c r="E3675" s="64"/>
      <c r="F3675" s="64" t="s">
        <v>2297</v>
      </c>
      <c r="G3675" s="64" t="s">
        <v>2298</v>
      </c>
      <c r="H3675" s="64"/>
      <c r="I3675" s="64" t="s">
        <v>2299</v>
      </c>
      <c r="J3675" s="64"/>
      <c r="K3675" s="64" t="s">
        <v>2300</v>
      </c>
    </row>
    <row r="3676" ht="15" customHeight="1" spans="1:11">
      <c r="A3676" s="65" t="s">
        <v>5620</v>
      </c>
      <c r="B3676" s="66" t="s">
        <v>5621</v>
      </c>
      <c r="C3676" s="66"/>
      <c r="D3676" s="65" t="s">
        <v>14</v>
      </c>
      <c r="E3676" s="65"/>
      <c r="F3676" s="65" t="s">
        <v>2732</v>
      </c>
      <c r="G3676" s="67">
        <v>0.3257</v>
      </c>
      <c r="H3676" s="67"/>
      <c r="I3676" s="70">
        <v>28</v>
      </c>
      <c r="J3676" s="70"/>
      <c r="K3676" s="70">
        <f>TRUNC(TRUNC(G3676,8)*I3676,2)</f>
        <v>9.11</v>
      </c>
    </row>
    <row r="3677" ht="15" customHeight="1" spans="1:11">
      <c r="A3677" s="2"/>
      <c r="B3677" s="2"/>
      <c r="C3677" s="2"/>
      <c r="D3677" s="2"/>
      <c r="E3677" s="2"/>
      <c r="F3677" s="2"/>
      <c r="G3677" s="68" t="s">
        <v>2424</v>
      </c>
      <c r="H3677" s="68"/>
      <c r="I3677" s="68"/>
      <c r="J3677" s="68"/>
      <c r="K3677" s="71">
        <f>SUM(K3676:K3676)</f>
        <v>9.11</v>
      </c>
    </row>
    <row r="3678" ht="15" customHeight="1" spans="1:11">
      <c r="A3678" s="63" t="s">
        <v>2389</v>
      </c>
      <c r="B3678" s="63"/>
      <c r="C3678" s="63"/>
      <c r="D3678" s="64" t="s">
        <v>4</v>
      </c>
      <c r="E3678" s="64"/>
      <c r="F3678" s="64" t="s">
        <v>2297</v>
      </c>
      <c r="G3678" s="64" t="s">
        <v>2298</v>
      </c>
      <c r="H3678" s="64"/>
      <c r="I3678" s="64" t="s">
        <v>2299</v>
      </c>
      <c r="J3678" s="64"/>
      <c r="K3678" s="64" t="s">
        <v>2300</v>
      </c>
    </row>
    <row r="3679" ht="15" customHeight="1" spans="1:11">
      <c r="A3679" s="65" t="s">
        <v>4434</v>
      </c>
      <c r="B3679" s="66" t="s">
        <v>4435</v>
      </c>
      <c r="C3679" s="66"/>
      <c r="D3679" s="65" t="s">
        <v>14</v>
      </c>
      <c r="E3679" s="65"/>
      <c r="F3679" s="65" t="s">
        <v>2392</v>
      </c>
      <c r="G3679" s="67">
        <v>0.4529</v>
      </c>
      <c r="H3679" s="67"/>
      <c r="I3679" s="70">
        <v>33.74</v>
      </c>
      <c r="J3679" s="70"/>
      <c r="K3679" s="70">
        <f>TRUNC(TRUNC(G3679,8)*I3679,2)</f>
        <v>15.28</v>
      </c>
    </row>
    <row r="3680" ht="18" customHeight="1" spans="1:11">
      <c r="A3680" s="2"/>
      <c r="B3680" s="2"/>
      <c r="C3680" s="2"/>
      <c r="D3680" s="2"/>
      <c r="E3680" s="2"/>
      <c r="F3680" s="2"/>
      <c r="G3680" s="68" t="s">
        <v>2393</v>
      </c>
      <c r="H3680" s="68"/>
      <c r="I3680" s="68"/>
      <c r="J3680" s="68"/>
      <c r="K3680" s="71">
        <f>SUM(K3679:K3679)</f>
        <v>15.28</v>
      </c>
    </row>
    <row r="3681" ht="15" customHeight="1" spans="1:11">
      <c r="A3681" s="2"/>
      <c r="B3681" s="2"/>
      <c r="C3681" s="2"/>
      <c r="D3681" s="2"/>
      <c r="E3681" s="2"/>
      <c r="F3681" s="2"/>
      <c r="G3681" s="69" t="s">
        <v>2318</v>
      </c>
      <c r="H3681" s="69"/>
      <c r="I3681" s="69"/>
      <c r="J3681" s="69"/>
      <c r="K3681" s="72">
        <f>SUM(K3677,K3680)</f>
        <v>24.39</v>
      </c>
    </row>
    <row r="3682" ht="9.95" customHeight="1" spans="1:11">
      <c r="A3682" s="2"/>
      <c r="B3682" s="2"/>
      <c r="C3682" s="2"/>
      <c r="D3682" s="2"/>
      <c r="E3682" s="2"/>
      <c r="F3682" s="2"/>
      <c r="G3682" s="61"/>
      <c r="H3682" s="61"/>
      <c r="I3682" s="61"/>
      <c r="J3682" s="61"/>
      <c r="K3682" s="61"/>
    </row>
    <row r="3683" ht="20.1" customHeight="1" spans="1:11">
      <c r="A3683" s="62" t="s">
        <v>4439</v>
      </c>
      <c r="B3683" s="62"/>
      <c r="C3683" s="62"/>
      <c r="D3683" s="62"/>
      <c r="E3683" s="62"/>
      <c r="F3683" s="62"/>
      <c r="G3683" s="62"/>
      <c r="H3683" s="62"/>
      <c r="I3683" s="62"/>
      <c r="J3683" s="62"/>
      <c r="K3683" s="62"/>
    </row>
    <row r="3684" ht="15" customHeight="1" spans="1:11">
      <c r="A3684" s="63" t="s">
        <v>2413</v>
      </c>
      <c r="B3684" s="63"/>
      <c r="C3684" s="63"/>
      <c r="D3684" s="64" t="s">
        <v>4</v>
      </c>
      <c r="E3684" s="64"/>
      <c r="F3684" s="64" t="s">
        <v>2297</v>
      </c>
      <c r="G3684" s="64" t="s">
        <v>2298</v>
      </c>
      <c r="H3684" s="64"/>
      <c r="I3684" s="64" t="s">
        <v>2299</v>
      </c>
      <c r="J3684" s="64"/>
      <c r="K3684" s="64" t="s">
        <v>2300</v>
      </c>
    </row>
    <row r="3685" ht="15" customHeight="1" spans="1:11">
      <c r="A3685" s="65" t="s">
        <v>2730</v>
      </c>
      <c r="B3685" s="66" t="s">
        <v>2731</v>
      </c>
      <c r="C3685" s="66"/>
      <c r="D3685" s="65" t="s">
        <v>14</v>
      </c>
      <c r="E3685" s="65"/>
      <c r="F3685" s="65" t="s">
        <v>2732</v>
      </c>
      <c r="G3685" s="67">
        <v>0.2285</v>
      </c>
      <c r="H3685" s="67"/>
      <c r="I3685" s="70">
        <v>29.16</v>
      </c>
      <c r="J3685" s="70"/>
      <c r="K3685" s="70">
        <f>TRUNC(TRUNC(G3685,8)*I3685,2)</f>
        <v>6.66</v>
      </c>
    </row>
    <row r="3686" ht="15" customHeight="1" spans="1:11">
      <c r="A3686" s="2"/>
      <c r="B3686" s="2"/>
      <c r="C3686" s="2"/>
      <c r="D3686" s="2"/>
      <c r="E3686" s="2"/>
      <c r="F3686" s="2"/>
      <c r="G3686" s="68" t="s">
        <v>2424</v>
      </c>
      <c r="H3686" s="68"/>
      <c r="I3686" s="68"/>
      <c r="J3686" s="68"/>
      <c r="K3686" s="71">
        <f>SUM(K3685:K3685)</f>
        <v>6.66</v>
      </c>
    </row>
    <row r="3687" ht="15" customHeight="1" spans="1:11">
      <c r="A3687" s="63" t="s">
        <v>2389</v>
      </c>
      <c r="B3687" s="63"/>
      <c r="C3687" s="63"/>
      <c r="D3687" s="64" t="s">
        <v>4</v>
      </c>
      <c r="E3687" s="64"/>
      <c r="F3687" s="64" t="s">
        <v>2297</v>
      </c>
      <c r="G3687" s="64" t="s">
        <v>2298</v>
      </c>
      <c r="H3687" s="64"/>
      <c r="I3687" s="64" t="s">
        <v>2299</v>
      </c>
      <c r="J3687" s="64"/>
      <c r="K3687" s="64" t="s">
        <v>2300</v>
      </c>
    </row>
    <row r="3688" ht="15" customHeight="1" spans="1:11">
      <c r="A3688" s="65" t="s">
        <v>4434</v>
      </c>
      <c r="B3688" s="66" t="s">
        <v>4435</v>
      </c>
      <c r="C3688" s="66"/>
      <c r="D3688" s="65" t="s">
        <v>14</v>
      </c>
      <c r="E3688" s="65"/>
      <c r="F3688" s="65" t="s">
        <v>2392</v>
      </c>
      <c r="G3688" s="67">
        <v>0.1631</v>
      </c>
      <c r="H3688" s="67"/>
      <c r="I3688" s="70">
        <v>33.74</v>
      </c>
      <c r="J3688" s="70"/>
      <c r="K3688" s="70">
        <f>TRUNC(TRUNC(G3688,8)*I3688,2)</f>
        <v>5.5</v>
      </c>
    </row>
    <row r="3689" ht="15" customHeight="1" spans="1:11">
      <c r="A3689" s="65" t="s">
        <v>2395</v>
      </c>
      <c r="B3689" s="66" t="s">
        <v>2396</v>
      </c>
      <c r="C3689" s="66"/>
      <c r="D3689" s="65" t="s">
        <v>14</v>
      </c>
      <c r="E3689" s="65"/>
      <c r="F3689" s="65" t="s">
        <v>2392</v>
      </c>
      <c r="G3689" s="67">
        <v>0.0544</v>
      </c>
      <c r="H3689" s="67"/>
      <c r="I3689" s="70">
        <v>23.23</v>
      </c>
      <c r="J3689" s="70"/>
      <c r="K3689" s="70">
        <f>TRUNC(TRUNC(G3689,8)*I3689,2)</f>
        <v>1.26</v>
      </c>
    </row>
    <row r="3690" ht="18" customHeight="1" spans="1:11">
      <c r="A3690" s="2"/>
      <c r="B3690" s="2"/>
      <c r="C3690" s="2"/>
      <c r="D3690" s="2"/>
      <c r="E3690" s="2"/>
      <c r="F3690" s="2"/>
      <c r="G3690" s="68" t="s">
        <v>2393</v>
      </c>
      <c r="H3690" s="68"/>
      <c r="I3690" s="68"/>
      <c r="J3690" s="68"/>
      <c r="K3690" s="71">
        <f>SUM(K3688:K3689)</f>
        <v>6.76</v>
      </c>
    </row>
    <row r="3691" ht="15" customHeight="1" spans="1:11">
      <c r="A3691" s="2"/>
      <c r="B3691" s="2"/>
      <c r="C3691" s="2"/>
      <c r="D3691" s="2"/>
      <c r="E3691" s="2"/>
      <c r="F3691" s="2"/>
      <c r="G3691" s="69" t="s">
        <v>2318</v>
      </c>
      <c r="H3691" s="69"/>
      <c r="I3691" s="69"/>
      <c r="J3691" s="69"/>
      <c r="K3691" s="72">
        <f>SUM(K3686,K3690)</f>
        <v>13.42</v>
      </c>
    </row>
    <row r="3692" ht="9.95" customHeight="1" spans="1:11">
      <c r="A3692" s="2"/>
      <c r="B3692" s="2"/>
      <c r="C3692" s="2"/>
      <c r="D3692" s="2"/>
      <c r="E3692" s="2"/>
      <c r="F3692" s="2"/>
      <c r="G3692" s="61"/>
      <c r="H3692" s="61"/>
      <c r="I3692" s="61"/>
      <c r="J3692" s="61"/>
      <c r="K3692" s="61"/>
    </row>
    <row r="3693" ht="20.1" customHeight="1" spans="1:11">
      <c r="A3693" s="62" t="s">
        <v>5622</v>
      </c>
      <c r="B3693" s="62"/>
      <c r="C3693" s="62"/>
      <c r="D3693" s="62"/>
      <c r="E3693" s="62"/>
      <c r="F3693" s="62"/>
      <c r="G3693" s="62"/>
      <c r="H3693" s="62"/>
      <c r="I3693" s="62"/>
      <c r="J3693" s="62"/>
      <c r="K3693" s="62"/>
    </row>
    <row r="3694" ht="15" customHeight="1" spans="1:11">
      <c r="A3694" s="63" t="s">
        <v>2413</v>
      </c>
      <c r="B3694" s="63"/>
      <c r="C3694" s="63"/>
      <c r="D3694" s="64" t="s">
        <v>4</v>
      </c>
      <c r="E3694" s="64"/>
      <c r="F3694" s="64" t="s">
        <v>2297</v>
      </c>
      <c r="G3694" s="64" t="s">
        <v>2298</v>
      </c>
      <c r="H3694" s="64"/>
      <c r="I3694" s="64" t="s">
        <v>2299</v>
      </c>
      <c r="J3694" s="64"/>
      <c r="K3694" s="64" t="s">
        <v>2300</v>
      </c>
    </row>
    <row r="3695" ht="15" customHeight="1" spans="1:11">
      <c r="A3695" s="65" t="s">
        <v>5610</v>
      </c>
      <c r="B3695" s="66" t="s">
        <v>5611</v>
      </c>
      <c r="C3695" s="66"/>
      <c r="D3695" s="65" t="s">
        <v>14</v>
      </c>
      <c r="E3695" s="65"/>
      <c r="F3695" s="65" t="s">
        <v>2732</v>
      </c>
      <c r="G3695" s="67">
        <v>0.007</v>
      </c>
      <c r="H3695" s="67"/>
      <c r="I3695" s="70">
        <v>19.43</v>
      </c>
      <c r="J3695" s="70"/>
      <c r="K3695" s="70">
        <f>TRUNC(TRUNC(G3695,8)*I3695,2)</f>
        <v>0.13</v>
      </c>
    </row>
    <row r="3696" ht="15" customHeight="1" spans="1:11">
      <c r="A3696" s="65" t="s">
        <v>5612</v>
      </c>
      <c r="B3696" s="66" t="s">
        <v>5613</v>
      </c>
      <c r="C3696" s="66"/>
      <c r="D3696" s="65" t="s">
        <v>14</v>
      </c>
      <c r="E3696" s="65"/>
      <c r="F3696" s="65" t="s">
        <v>2732</v>
      </c>
      <c r="G3696" s="67">
        <v>0.0702</v>
      </c>
      <c r="H3696" s="67"/>
      <c r="I3696" s="70">
        <v>41.75</v>
      </c>
      <c r="J3696" s="70"/>
      <c r="K3696" s="70">
        <f>TRUNC(TRUNC(G3696,8)*I3696,2)</f>
        <v>2.93</v>
      </c>
    </row>
    <row r="3697" ht="15" customHeight="1" spans="1:11">
      <c r="A3697" s="2"/>
      <c r="B3697" s="2"/>
      <c r="C3697" s="2"/>
      <c r="D3697" s="2"/>
      <c r="E3697" s="2"/>
      <c r="F3697" s="2"/>
      <c r="G3697" s="68" t="s">
        <v>2424</v>
      </c>
      <c r="H3697" s="68"/>
      <c r="I3697" s="68"/>
      <c r="J3697" s="68"/>
      <c r="K3697" s="71">
        <f>SUM(K3695:K3696)</f>
        <v>3.06</v>
      </c>
    </row>
    <row r="3698" ht="15" customHeight="1" spans="1:11">
      <c r="A3698" s="63" t="s">
        <v>2389</v>
      </c>
      <c r="B3698" s="63"/>
      <c r="C3698" s="63"/>
      <c r="D3698" s="64" t="s">
        <v>4</v>
      </c>
      <c r="E3698" s="64"/>
      <c r="F3698" s="64" t="s">
        <v>2297</v>
      </c>
      <c r="G3698" s="64" t="s">
        <v>2298</v>
      </c>
      <c r="H3698" s="64"/>
      <c r="I3698" s="64" t="s">
        <v>2299</v>
      </c>
      <c r="J3698" s="64"/>
      <c r="K3698" s="64" t="s">
        <v>2300</v>
      </c>
    </row>
    <row r="3699" ht="15" customHeight="1" spans="1:11">
      <c r="A3699" s="65" t="s">
        <v>4434</v>
      </c>
      <c r="B3699" s="66" t="s">
        <v>4435</v>
      </c>
      <c r="C3699" s="66"/>
      <c r="D3699" s="65" t="s">
        <v>14</v>
      </c>
      <c r="E3699" s="65"/>
      <c r="F3699" s="65" t="s">
        <v>2392</v>
      </c>
      <c r="G3699" s="67">
        <v>0.1903</v>
      </c>
      <c r="H3699" s="67"/>
      <c r="I3699" s="70">
        <v>33.74</v>
      </c>
      <c r="J3699" s="70"/>
      <c r="K3699" s="70">
        <f>TRUNC(TRUNC(G3699,8)*I3699,2)</f>
        <v>6.42</v>
      </c>
    </row>
    <row r="3700" ht="18" customHeight="1" spans="1:11">
      <c r="A3700" s="2"/>
      <c r="B3700" s="2"/>
      <c r="C3700" s="2"/>
      <c r="D3700" s="2"/>
      <c r="E3700" s="2"/>
      <c r="F3700" s="2"/>
      <c r="G3700" s="68" t="s">
        <v>2393</v>
      </c>
      <c r="H3700" s="68"/>
      <c r="I3700" s="68"/>
      <c r="J3700" s="68"/>
      <c r="K3700" s="71">
        <f>SUM(K3699:K3699)</f>
        <v>6.42</v>
      </c>
    </row>
    <row r="3701" ht="15" customHeight="1" spans="1:11">
      <c r="A3701" s="2"/>
      <c r="B3701" s="2"/>
      <c r="C3701" s="2"/>
      <c r="D3701" s="2"/>
      <c r="E3701" s="2"/>
      <c r="F3701" s="2"/>
      <c r="G3701" s="69" t="s">
        <v>2318</v>
      </c>
      <c r="H3701" s="69"/>
      <c r="I3701" s="69"/>
      <c r="J3701" s="69"/>
      <c r="K3701" s="72">
        <f>SUM(K3697,K3700)</f>
        <v>9.48</v>
      </c>
    </row>
    <row r="3702" ht="9.95" customHeight="1" spans="1:11">
      <c r="A3702" s="2"/>
      <c r="B3702" s="2"/>
      <c r="C3702" s="2"/>
      <c r="D3702" s="2"/>
      <c r="E3702" s="2"/>
      <c r="F3702" s="2"/>
      <c r="G3702" s="61"/>
      <c r="H3702" s="61"/>
      <c r="I3702" s="61"/>
      <c r="J3702" s="61"/>
      <c r="K3702" s="61"/>
    </row>
    <row r="3703" ht="20.1" customHeight="1" spans="1:11">
      <c r="A3703" s="62" t="s">
        <v>5623</v>
      </c>
      <c r="B3703" s="62"/>
      <c r="C3703" s="62"/>
      <c r="D3703" s="62"/>
      <c r="E3703" s="62"/>
      <c r="F3703" s="62"/>
      <c r="G3703" s="62"/>
      <c r="H3703" s="62"/>
      <c r="I3703" s="62"/>
      <c r="J3703" s="62"/>
      <c r="K3703" s="62"/>
    </row>
    <row r="3704" ht="15" customHeight="1" spans="1:11">
      <c r="A3704" s="63" t="s">
        <v>2413</v>
      </c>
      <c r="B3704" s="63"/>
      <c r="C3704" s="63"/>
      <c r="D3704" s="64" t="s">
        <v>4</v>
      </c>
      <c r="E3704" s="64"/>
      <c r="F3704" s="64" t="s">
        <v>2297</v>
      </c>
      <c r="G3704" s="64" t="s">
        <v>2298</v>
      </c>
      <c r="H3704" s="64"/>
      <c r="I3704" s="64" t="s">
        <v>2299</v>
      </c>
      <c r="J3704" s="64"/>
      <c r="K3704" s="64" t="s">
        <v>2300</v>
      </c>
    </row>
    <row r="3705" ht="15" customHeight="1" spans="1:11">
      <c r="A3705" s="65" t="s">
        <v>5610</v>
      </c>
      <c r="B3705" s="66" t="s">
        <v>5611</v>
      </c>
      <c r="C3705" s="66"/>
      <c r="D3705" s="65" t="s">
        <v>14</v>
      </c>
      <c r="E3705" s="65"/>
      <c r="F3705" s="65" t="s">
        <v>2732</v>
      </c>
      <c r="G3705" s="67">
        <v>0.014</v>
      </c>
      <c r="H3705" s="67"/>
      <c r="I3705" s="70">
        <v>19.43</v>
      </c>
      <c r="J3705" s="70"/>
      <c r="K3705" s="70">
        <f>TRUNC(TRUNC(G3705,8)*I3705,2)</f>
        <v>0.27</v>
      </c>
    </row>
    <row r="3706" ht="15" customHeight="1" spans="1:11">
      <c r="A3706" s="65" t="s">
        <v>5612</v>
      </c>
      <c r="B3706" s="66" t="s">
        <v>5613</v>
      </c>
      <c r="C3706" s="66"/>
      <c r="D3706" s="65" t="s">
        <v>14</v>
      </c>
      <c r="E3706" s="65"/>
      <c r="F3706" s="65" t="s">
        <v>2732</v>
      </c>
      <c r="G3706" s="67">
        <v>0.1403</v>
      </c>
      <c r="H3706" s="67"/>
      <c r="I3706" s="70">
        <v>41.75</v>
      </c>
      <c r="J3706" s="70"/>
      <c r="K3706" s="70">
        <f>TRUNC(TRUNC(G3706,8)*I3706,2)</f>
        <v>5.85</v>
      </c>
    </row>
    <row r="3707" ht="15" customHeight="1" spans="1:11">
      <c r="A3707" s="2"/>
      <c r="B3707" s="2"/>
      <c r="C3707" s="2"/>
      <c r="D3707" s="2"/>
      <c r="E3707" s="2"/>
      <c r="F3707" s="2"/>
      <c r="G3707" s="68" t="s">
        <v>2424</v>
      </c>
      <c r="H3707" s="68"/>
      <c r="I3707" s="68"/>
      <c r="J3707" s="68"/>
      <c r="K3707" s="71">
        <f>SUM(K3705:K3706)</f>
        <v>6.12</v>
      </c>
    </row>
    <row r="3708" ht="15" customHeight="1" spans="1:11">
      <c r="A3708" s="63" t="s">
        <v>2389</v>
      </c>
      <c r="B3708" s="63"/>
      <c r="C3708" s="63"/>
      <c r="D3708" s="64" t="s">
        <v>4</v>
      </c>
      <c r="E3708" s="64"/>
      <c r="F3708" s="64" t="s">
        <v>2297</v>
      </c>
      <c r="G3708" s="64" t="s">
        <v>2298</v>
      </c>
      <c r="H3708" s="64"/>
      <c r="I3708" s="64" t="s">
        <v>2299</v>
      </c>
      <c r="J3708" s="64"/>
      <c r="K3708" s="64" t="s">
        <v>2300</v>
      </c>
    </row>
    <row r="3709" ht="15" customHeight="1" spans="1:11">
      <c r="A3709" s="65" t="s">
        <v>4434</v>
      </c>
      <c r="B3709" s="66" t="s">
        <v>4435</v>
      </c>
      <c r="C3709" s="66"/>
      <c r="D3709" s="65" t="s">
        <v>14</v>
      </c>
      <c r="E3709" s="65"/>
      <c r="F3709" s="65" t="s">
        <v>2392</v>
      </c>
      <c r="G3709" s="67">
        <v>0.3805</v>
      </c>
      <c r="H3709" s="67"/>
      <c r="I3709" s="70">
        <v>33.74</v>
      </c>
      <c r="J3709" s="70"/>
      <c r="K3709" s="70">
        <f>TRUNC(TRUNC(G3709,8)*I3709,2)</f>
        <v>12.83</v>
      </c>
    </row>
    <row r="3710" ht="18" customHeight="1" spans="1:11">
      <c r="A3710" s="2"/>
      <c r="B3710" s="2"/>
      <c r="C3710" s="2"/>
      <c r="D3710" s="2"/>
      <c r="E3710" s="2"/>
      <c r="F3710" s="2"/>
      <c r="G3710" s="68" t="s">
        <v>2393</v>
      </c>
      <c r="H3710" s="68"/>
      <c r="I3710" s="68"/>
      <c r="J3710" s="68"/>
      <c r="K3710" s="71">
        <f>SUM(K3709:K3709)</f>
        <v>12.83</v>
      </c>
    </row>
    <row r="3711" ht="15" customHeight="1" spans="1:11">
      <c r="A3711" s="2"/>
      <c r="B3711" s="2"/>
      <c r="C3711" s="2"/>
      <c r="D3711" s="2"/>
      <c r="E3711" s="2"/>
      <c r="F3711" s="2"/>
      <c r="G3711" s="69" t="s">
        <v>2318</v>
      </c>
      <c r="H3711" s="69"/>
      <c r="I3711" s="69"/>
      <c r="J3711" s="69"/>
      <c r="K3711" s="72">
        <f>SUM(K3707,K3710)</f>
        <v>18.95</v>
      </c>
    </row>
    <row r="3712" ht="9.95" customHeight="1" spans="1:11">
      <c r="A3712" s="2"/>
      <c r="B3712" s="2"/>
      <c r="C3712" s="2"/>
      <c r="D3712" s="2"/>
      <c r="E3712" s="2"/>
      <c r="F3712" s="2"/>
      <c r="G3712" s="61"/>
      <c r="H3712" s="61"/>
      <c r="I3712" s="61"/>
      <c r="J3712" s="61"/>
      <c r="K3712" s="61"/>
    </row>
    <row r="3713" ht="20.1" customHeight="1" spans="1:11">
      <c r="A3713" s="62" t="s">
        <v>4561</v>
      </c>
      <c r="B3713" s="62"/>
      <c r="C3713" s="62"/>
      <c r="D3713" s="62"/>
      <c r="E3713" s="62"/>
      <c r="F3713" s="62"/>
      <c r="G3713" s="62"/>
      <c r="H3713" s="62"/>
      <c r="I3713" s="62"/>
      <c r="J3713" s="62"/>
      <c r="K3713" s="62"/>
    </row>
    <row r="3714" ht="15" customHeight="1" spans="1:11">
      <c r="A3714" s="63" t="s">
        <v>2413</v>
      </c>
      <c r="B3714" s="63"/>
      <c r="C3714" s="63"/>
      <c r="D3714" s="64" t="s">
        <v>4</v>
      </c>
      <c r="E3714" s="64"/>
      <c r="F3714" s="64" t="s">
        <v>2297</v>
      </c>
      <c r="G3714" s="64" t="s">
        <v>2298</v>
      </c>
      <c r="H3714" s="64"/>
      <c r="I3714" s="64" t="s">
        <v>2299</v>
      </c>
      <c r="J3714" s="64"/>
      <c r="K3714" s="64" t="s">
        <v>2300</v>
      </c>
    </row>
    <row r="3715" ht="15" customHeight="1" spans="1:11">
      <c r="A3715" s="65" t="s">
        <v>3099</v>
      </c>
      <c r="B3715" s="66" t="s">
        <v>3100</v>
      </c>
      <c r="C3715" s="66"/>
      <c r="D3715" s="65" t="s">
        <v>14</v>
      </c>
      <c r="E3715" s="65"/>
      <c r="F3715" s="65" t="s">
        <v>193</v>
      </c>
      <c r="G3715" s="67">
        <v>0.5</v>
      </c>
      <c r="H3715" s="67"/>
      <c r="I3715" s="70">
        <v>0.8</v>
      </c>
      <c r="J3715" s="70"/>
      <c r="K3715" s="70">
        <f>TRUNC(TRUNC(G3715,8)*I3715,2)</f>
        <v>0.4</v>
      </c>
    </row>
    <row r="3716" ht="21" customHeight="1" spans="1:11">
      <c r="A3716" s="65" t="s">
        <v>4562</v>
      </c>
      <c r="B3716" s="66" t="s">
        <v>4563</v>
      </c>
      <c r="C3716" s="66"/>
      <c r="D3716" s="65" t="s">
        <v>14</v>
      </c>
      <c r="E3716" s="65"/>
      <c r="F3716" s="65" t="s">
        <v>146</v>
      </c>
      <c r="G3716" s="67">
        <v>1.67</v>
      </c>
      <c r="H3716" s="67"/>
      <c r="I3716" s="70">
        <v>2.5</v>
      </c>
      <c r="J3716" s="70"/>
      <c r="K3716" s="70">
        <f>TRUNC(TRUNC(G3716,8)*I3716,2)</f>
        <v>4.17</v>
      </c>
    </row>
    <row r="3717" ht="15" customHeight="1" spans="1:11">
      <c r="A3717" s="2"/>
      <c r="B3717" s="2"/>
      <c r="C3717" s="2"/>
      <c r="D3717" s="2"/>
      <c r="E3717" s="2"/>
      <c r="F3717" s="2"/>
      <c r="G3717" s="68" t="s">
        <v>2424</v>
      </c>
      <c r="H3717" s="68"/>
      <c r="I3717" s="68"/>
      <c r="J3717" s="68"/>
      <c r="K3717" s="71">
        <f>SUM(K3715:K3716)</f>
        <v>4.57</v>
      </c>
    </row>
    <row r="3718" ht="15" customHeight="1" spans="1:11">
      <c r="A3718" s="63" t="s">
        <v>2389</v>
      </c>
      <c r="B3718" s="63"/>
      <c r="C3718" s="63"/>
      <c r="D3718" s="64" t="s">
        <v>4</v>
      </c>
      <c r="E3718" s="64"/>
      <c r="F3718" s="64" t="s">
        <v>2297</v>
      </c>
      <c r="G3718" s="64" t="s">
        <v>2298</v>
      </c>
      <c r="H3718" s="64"/>
      <c r="I3718" s="64" t="s">
        <v>2299</v>
      </c>
      <c r="J3718" s="64"/>
      <c r="K3718" s="64" t="s">
        <v>2300</v>
      </c>
    </row>
    <row r="3719" ht="15" customHeight="1" spans="1:11">
      <c r="A3719" s="65" t="s">
        <v>2630</v>
      </c>
      <c r="B3719" s="66" t="s">
        <v>2631</v>
      </c>
      <c r="C3719" s="66"/>
      <c r="D3719" s="65" t="s">
        <v>14</v>
      </c>
      <c r="E3719" s="65"/>
      <c r="F3719" s="65" t="s">
        <v>2392</v>
      </c>
      <c r="G3719" s="67">
        <v>0.354</v>
      </c>
      <c r="H3719" s="67"/>
      <c r="I3719" s="70">
        <v>32.27</v>
      </c>
      <c r="J3719" s="70"/>
      <c r="K3719" s="70">
        <f>TRUNC(TRUNC(G3719,8)*I3719,2)</f>
        <v>11.42</v>
      </c>
    </row>
    <row r="3720" ht="15" customHeight="1" spans="1:11">
      <c r="A3720" s="65" t="s">
        <v>2395</v>
      </c>
      <c r="B3720" s="66" t="s">
        <v>2396</v>
      </c>
      <c r="C3720" s="66"/>
      <c r="D3720" s="65" t="s">
        <v>14</v>
      </c>
      <c r="E3720" s="65"/>
      <c r="F3720" s="65" t="s">
        <v>2392</v>
      </c>
      <c r="G3720" s="67">
        <v>0.177</v>
      </c>
      <c r="H3720" s="67"/>
      <c r="I3720" s="70">
        <v>23.23</v>
      </c>
      <c r="J3720" s="70"/>
      <c r="K3720" s="70">
        <f>TRUNC(TRUNC(G3720,8)*I3720,2)</f>
        <v>4.11</v>
      </c>
    </row>
    <row r="3721" ht="18" customHeight="1" spans="1:11">
      <c r="A3721" s="2"/>
      <c r="B3721" s="2"/>
      <c r="C3721" s="2"/>
      <c r="D3721" s="2"/>
      <c r="E3721" s="2"/>
      <c r="F3721" s="2"/>
      <c r="G3721" s="68" t="s">
        <v>2393</v>
      </c>
      <c r="H3721" s="68"/>
      <c r="I3721" s="68"/>
      <c r="J3721" s="68"/>
      <c r="K3721" s="71">
        <f>SUM(K3719:K3720)</f>
        <v>15.53</v>
      </c>
    </row>
    <row r="3722" ht="15" customHeight="1" spans="1:11">
      <c r="A3722" s="63" t="s">
        <v>2314</v>
      </c>
      <c r="B3722" s="63"/>
      <c r="C3722" s="63"/>
      <c r="D3722" s="64" t="s">
        <v>4</v>
      </c>
      <c r="E3722" s="64"/>
      <c r="F3722" s="64" t="s">
        <v>2297</v>
      </c>
      <c r="G3722" s="64" t="s">
        <v>2298</v>
      </c>
      <c r="H3722" s="64"/>
      <c r="I3722" s="64" t="s">
        <v>2299</v>
      </c>
      <c r="J3722" s="64"/>
      <c r="K3722" s="64" t="s">
        <v>2300</v>
      </c>
    </row>
    <row r="3723" ht="29.1" customHeight="1" spans="1:11">
      <c r="A3723" s="65" t="s">
        <v>4564</v>
      </c>
      <c r="B3723" s="66" t="s">
        <v>4565</v>
      </c>
      <c r="C3723" s="66"/>
      <c r="D3723" s="65" t="s">
        <v>14</v>
      </c>
      <c r="E3723" s="65"/>
      <c r="F3723" s="65" t="s">
        <v>51</v>
      </c>
      <c r="G3723" s="67">
        <v>0.031</v>
      </c>
      <c r="H3723" s="67"/>
      <c r="I3723" s="70">
        <v>783.86</v>
      </c>
      <c r="J3723" s="70"/>
      <c r="K3723" s="70">
        <f>TRUNC(TRUNC(G3723,8)*I3723,2)</f>
        <v>24.29</v>
      </c>
    </row>
    <row r="3724" ht="15" customHeight="1" spans="1:11">
      <c r="A3724" s="2"/>
      <c r="B3724" s="2"/>
      <c r="C3724" s="2"/>
      <c r="D3724" s="2"/>
      <c r="E3724" s="2"/>
      <c r="F3724" s="2"/>
      <c r="G3724" s="68" t="s">
        <v>2317</v>
      </c>
      <c r="H3724" s="68"/>
      <c r="I3724" s="68"/>
      <c r="J3724" s="68"/>
      <c r="K3724" s="71">
        <f>SUM(K3723:K3723)</f>
        <v>24.29</v>
      </c>
    </row>
    <row r="3725" ht="15" customHeight="1" spans="1:11">
      <c r="A3725" s="2"/>
      <c r="B3725" s="2"/>
      <c r="C3725" s="2"/>
      <c r="D3725" s="2"/>
      <c r="E3725" s="2"/>
      <c r="F3725" s="2"/>
      <c r="G3725" s="69" t="s">
        <v>2318</v>
      </c>
      <c r="H3725" s="69"/>
      <c r="I3725" s="69"/>
      <c r="J3725" s="69"/>
      <c r="K3725" s="72">
        <f>SUM(K3717,K3721,K3724)</f>
        <v>44.39</v>
      </c>
    </row>
    <row r="3726" ht="9.95" customHeight="1" spans="1:11">
      <c r="A3726" s="2"/>
      <c r="B3726" s="2"/>
      <c r="C3726" s="2"/>
      <c r="D3726" s="2"/>
      <c r="E3726" s="2"/>
      <c r="F3726" s="2"/>
      <c r="G3726" s="61"/>
      <c r="H3726" s="61"/>
      <c r="I3726" s="61"/>
      <c r="J3726" s="61"/>
      <c r="K3726" s="61"/>
    </row>
    <row r="3727" ht="20.1" customHeight="1" spans="1:11">
      <c r="A3727" s="62" t="s">
        <v>4593</v>
      </c>
      <c r="B3727" s="62"/>
      <c r="C3727" s="62"/>
      <c r="D3727" s="62"/>
      <c r="E3727" s="62"/>
      <c r="F3727" s="62"/>
      <c r="G3727" s="62"/>
      <c r="H3727" s="62"/>
      <c r="I3727" s="62"/>
      <c r="J3727" s="62"/>
      <c r="K3727" s="62"/>
    </row>
    <row r="3728" ht="15" customHeight="1" spans="1:11">
      <c r="A3728" s="63" t="s">
        <v>2413</v>
      </c>
      <c r="B3728" s="63"/>
      <c r="C3728" s="63"/>
      <c r="D3728" s="64" t="s">
        <v>4</v>
      </c>
      <c r="E3728" s="64"/>
      <c r="F3728" s="64" t="s">
        <v>2297</v>
      </c>
      <c r="G3728" s="64" t="s">
        <v>2298</v>
      </c>
      <c r="H3728" s="64"/>
      <c r="I3728" s="64" t="s">
        <v>2299</v>
      </c>
      <c r="J3728" s="64"/>
      <c r="K3728" s="64" t="s">
        <v>2300</v>
      </c>
    </row>
    <row r="3729" ht="15" customHeight="1" spans="1:11">
      <c r="A3729" s="65" t="s">
        <v>4594</v>
      </c>
      <c r="B3729" s="66" t="s">
        <v>4595</v>
      </c>
      <c r="C3729" s="66"/>
      <c r="D3729" s="65" t="s">
        <v>14</v>
      </c>
      <c r="E3729" s="65"/>
      <c r="F3729" s="65" t="s">
        <v>193</v>
      </c>
      <c r="G3729" s="67">
        <v>8.62</v>
      </c>
      <c r="H3729" s="67"/>
      <c r="I3729" s="70">
        <v>1.58</v>
      </c>
      <c r="J3729" s="70"/>
      <c r="K3729" s="70">
        <f>TRUNC(TRUNC(G3729,8)*I3729,2)</f>
        <v>13.61</v>
      </c>
    </row>
    <row r="3730" ht="29.1" customHeight="1" spans="1:11">
      <c r="A3730" s="65" t="s">
        <v>4596</v>
      </c>
      <c r="B3730" s="66" t="s">
        <v>4597</v>
      </c>
      <c r="C3730" s="66"/>
      <c r="D3730" s="65" t="s">
        <v>14</v>
      </c>
      <c r="E3730" s="65"/>
      <c r="F3730" s="65" t="s">
        <v>35</v>
      </c>
      <c r="G3730" s="67">
        <v>6.4375</v>
      </c>
      <c r="H3730" s="67"/>
      <c r="I3730" s="70">
        <v>13.2</v>
      </c>
      <c r="J3730" s="70"/>
      <c r="K3730" s="70">
        <f>TRUNC(TRUNC(G3730,8)*I3730,2)</f>
        <v>84.97</v>
      </c>
    </row>
    <row r="3731" ht="15" customHeight="1" spans="1:11">
      <c r="A3731" s="65" t="s">
        <v>4318</v>
      </c>
      <c r="B3731" s="66" t="s">
        <v>4319</v>
      </c>
      <c r="C3731" s="66"/>
      <c r="D3731" s="65" t="s">
        <v>14</v>
      </c>
      <c r="E3731" s="65"/>
      <c r="F3731" s="65" t="s">
        <v>193</v>
      </c>
      <c r="G3731" s="67">
        <v>0.24</v>
      </c>
      <c r="H3731" s="67"/>
      <c r="I3731" s="70">
        <v>4.99</v>
      </c>
      <c r="J3731" s="70"/>
      <c r="K3731" s="70">
        <f>TRUNC(TRUNC(G3731,8)*I3731,2)</f>
        <v>1.19</v>
      </c>
    </row>
    <row r="3732" ht="15" customHeight="1" spans="1:11">
      <c r="A3732" s="2"/>
      <c r="B3732" s="2"/>
      <c r="C3732" s="2"/>
      <c r="D3732" s="2"/>
      <c r="E3732" s="2"/>
      <c r="F3732" s="2"/>
      <c r="G3732" s="68" t="s">
        <v>2424</v>
      </c>
      <c r="H3732" s="68"/>
      <c r="I3732" s="68"/>
      <c r="J3732" s="68"/>
      <c r="K3732" s="71">
        <f>SUM(K3729:K3731)</f>
        <v>99.77</v>
      </c>
    </row>
    <row r="3733" ht="15" customHeight="1" spans="1:11">
      <c r="A3733" s="63" t="s">
        <v>2389</v>
      </c>
      <c r="B3733" s="63"/>
      <c r="C3733" s="63"/>
      <c r="D3733" s="64" t="s">
        <v>4</v>
      </c>
      <c r="E3733" s="64"/>
      <c r="F3733" s="64" t="s">
        <v>2297</v>
      </c>
      <c r="G3733" s="64" t="s">
        <v>2298</v>
      </c>
      <c r="H3733" s="64"/>
      <c r="I3733" s="64" t="s">
        <v>2299</v>
      </c>
      <c r="J3733" s="64"/>
      <c r="K3733" s="64" t="s">
        <v>2300</v>
      </c>
    </row>
    <row r="3734" ht="15" customHeight="1" spans="1:11">
      <c r="A3734" s="65" t="s">
        <v>2630</v>
      </c>
      <c r="B3734" s="66" t="s">
        <v>2631</v>
      </c>
      <c r="C3734" s="66"/>
      <c r="D3734" s="65" t="s">
        <v>14</v>
      </c>
      <c r="E3734" s="65"/>
      <c r="F3734" s="65" t="s">
        <v>2392</v>
      </c>
      <c r="G3734" s="67">
        <v>0.639</v>
      </c>
      <c r="H3734" s="67"/>
      <c r="I3734" s="70">
        <v>32.27</v>
      </c>
      <c r="J3734" s="70"/>
      <c r="K3734" s="70">
        <f>TRUNC(TRUNC(G3734,8)*I3734,2)</f>
        <v>20.62</v>
      </c>
    </row>
    <row r="3735" ht="15" customHeight="1" spans="1:11">
      <c r="A3735" s="65" t="s">
        <v>2395</v>
      </c>
      <c r="B3735" s="66" t="s">
        <v>2396</v>
      </c>
      <c r="C3735" s="66"/>
      <c r="D3735" s="65" t="s">
        <v>14</v>
      </c>
      <c r="E3735" s="65"/>
      <c r="F3735" s="65" t="s">
        <v>2392</v>
      </c>
      <c r="G3735" s="67">
        <v>1.279</v>
      </c>
      <c r="H3735" s="67"/>
      <c r="I3735" s="70">
        <v>23.23</v>
      </c>
      <c r="J3735" s="70"/>
      <c r="K3735" s="70">
        <f>TRUNC(TRUNC(G3735,8)*I3735,2)</f>
        <v>29.71</v>
      </c>
    </row>
    <row r="3736" ht="18" customHeight="1" spans="1:11">
      <c r="A3736" s="2"/>
      <c r="B3736" s="2"/>
      <c r="C3736" s="2"/>
      <c r="D3736" s="2"/>
      <c r="E3736" s="2"/>
      <c r="F3736" s="2"/>
      <c r="G3736" s="68" t="s">
        <v>2393</v>
      </c>
      <c r="H3736" s="68"/>
      <c r="I3736" s="68"/>
      <c r="J3736" s="68"/>
      <c r="K3736" s="71">
        <f>SUM(K3734:K3735)</f>
        <v>50.33</v>
      </c>
    </row>
    <row r="3737" ht="15" customHeight="1" spans="1:11">
      <c r="A3737" s="2"/>
      <c r="B3737" s="2"/>
      <c r="C3737" s="2"/>
      <c r="D3737" s="2"/>
      <c r="E3737" s="2"/>
      <c r="F3737" s="2"/>
      <c r="G3737" s="69" t="s">
        <v>2318</v>
      </c>
      <c r="H3737" s="69"/>
      <c r="I3737" s="69"/>
      <c r="J3737" s="69"/>
      <c r="K3737" s="72">
        <f>SUM(K3732,K3736)</f>
        <v>150.1</v>
      </c>
    </row>
    <row r="3738" ht="9.95" customHeight="1" spans="1:11">
      <c r="A3738" s="2"/>
      <c r="B3738" s="2"/>
      <c r="C3738" s="2"/>
      <c r="D3738" s="2"/>
      <c r="E3738" s="2"/>
      <c r="F3738" s="2"/>
      <c r="G3738" s="61"/>
      <c r="H3738" s="61"/>
      <c r="I3738" s="61"/>
      <c r="J3738" s="61"/>
      <c r="K3738" s="61"/>
    </row>
    <row r="3739" ht="20.1" customHeight="1" spans="1:11">
      <c r="A3739" s="62" t="s">
        <v>5624</v>
      </c>
      <c r="B3739" s="62"/>
      <c r="C3739" s="62"/>
      <c r="D3739" s="62"/>
      <c r="E3739" s="62"/>
      <c r="F3739" s="62"/>
      <c r="G3739" s="62"/>
      <c r="H3739" s="62"/>
      <c r="I3739" s="62"/>
      <c r="J3739" s="62"/>
      <c r="K3739" s="62"/>
    </row>
    <row r="3740" ht="15" customHeight="1" spans="1:11">
      <c r="A3740" s="63" t="s">
        <v>2314</v>
      </c>
      <c r="B3740" s="63"/>
      <c r="C3740" s="63"/>
      <c r="D3740" s="64" t="s">
        <v>4</v>
      </c>
      <c r="E3740" s="64"/>
      <c r="F3740" s="64" t="s">
        <v>2297</v>
      </c>
      <c r="G3740" s="64" t="s">
        <v>2298</v>
      </c>
      <c r="H3740" s="64"/>
      <c r="I3740" s="64" t="s">
        <v>2299</v>
      </c>
      <c r="J3740" s="64"/>
      <c r="K3740" s="64" t="s">
        <v>2300</v>
      </c>
    </row>
    <row r="3741" ht="29.1" customHeight="1" spans="1:11">
      <c r="A3741" s="65" t="s">
        <v>5625</v>
      </c>
      <c r="B3741" s="66" t="s">
        <v>5626</v>
      </c>
      <c r="C3741" s="66"/>
      <c r="D3741" s="65" t="s">
        <v>14</v>
      </c>
      <c r="E3741" s="65"/>
      <c r="F3741" s="65" t="s">
        <v>2392</v>
      </c>
      <c r="G3741" s="67">
        <v>1</v>
      </c>
      <c r="H3741" s="67"/>
      <c r="I3741" s="70">
        <v>0.56</v>
      </c>
      <c r="J3741" s="70"/>
      <c r="K3741" s="70">
        <f>TRUNC(TRUNC(G3741,8)*I3741,2)</f>
        <v>0.56</v>
      </c>
    </row>
    <row r="3742" ht="29.1" customHeight="1" spans="1:11">
      <c r="A3742" s="65" t="s">
        <v>5627</v>
      </c>
      <c r="B3742" s="66" t="s">
        <v>5628</v>
      </c>
      <c r="C3742" s="66"/>
      <c r="D3742" s="65" t="s">
        <v>14</v>
      </c>
      <c r="E3742" s="65"/>
      <c r="F3742" s="65" t="s">
        <v>2392</v>
      </c>
      <c r="G3742" s="67">
        <v>1</v>
      </c>
      <c r="H3742" s="67"/>
      <c r="I3742" s="70">
        <v>0.15</v>
      </c>
      <c r="J3742" s="70"/>
      <c r="K3742" s="70">
        <f>TRUNC(TRUNC(G3742,8)*I3742,2)</f>
        <v>0.15</v>
      </c>
    </row>
    <row r="3743" ht="15" customHeight="1" spans="1:11">
      <c r="A3743" s="2"/>
      <c r="B3743" s="2"/>
      <c r="C3743" s="2"/>
      <c r="D3743" s="2"/>
      <c r="E3743" s="2"/>
      <c r="F3743" s="2"/>
      <c r="G3743" s="68" t="s">
        <v>2317</v>
      </c>
      <c r="H3743" s="68"/>
      <c r="I3743" s="68"/>
      <c r="J3743" s="68"/>
      <c r="K3743" s="71">
        <f>SUM(K3741:K3742)</f>
        <v>0.71</v>
      </c>
    </row>
    <row r="3744" ht="15" customHeight="1" spans="1:11">
      <c r="A3744" s="2"/>
      <c r="B3744" s="2"/>
      <c r="C3744" s="2"/>
      <c r="D3744" s="2"/>
      <c r="E3744" s="2"/>
      <c r="F3744" s="2"/>
      <c r="G3744" s="69" t="s">
        <v>2318</v>
      </c>
      <c r="H3744" s="69"/>
      <c r="I3744" s="69"/>
      <c r="J3744" s="69"/>
      <c r="K3744" s="72">
        <f>SUM(K3743)</f>
        <v>0.71</v>
      </c>
    </row>
    <row r="3745" ht="9.95" customHeight="1" spans="1:11">
      <c r="A3745" s="2"/>
      <c r="B3745" s="2"/>
      <c r="C3745" s="2"/>
      <c r="D3745" s="2"/>
      <c r="E3745" s="2"/>
      <c r="F3745" s="2"/>
      <c r="G3745" s="61"/>
      <c r="H3745" s="61"/>
      <c r="I3745" s="61"/>
      <c r="J3745" s="61"/>
      <c r="K3745" s="61"/>
    </row>
    <row r="3746" ht="20.1" customHeight="1" spans="1:11">
      <c r="A3746" s="62" t="s">
        <v>5629</v>
      </c>
      <c r="B3746" s="62"/>
      <c r="C3746" s="62"/>
      <c r="D3746" s="62"/>
      <c r="E3746" s="62"/>
      <c r="F3746" s="62"/>
      <c r="G3746" s="62"/>
      <c r="H3746" s="62"/>
      <c r="I3746" s="62"/>
      <c r="J3746" s="62"/>
      <c r="K3746" s="62"/>
    </row>
    <row r="3747" ht="15" customHeight="1" spans="1:11">
      <c r="A3747" s="63" t="s">
        <v>2314</v>
      </c>
      <c r="B3747" s="63"/>
      <c r="C3747" s="63"/>
      <c r="D3747" s="64" t="s">
        <v>4</v>
      </c>
      <c r="E3747" s="64"/>
      <c r="F3747" s="64" t="s">
        <v>2297</v>
      </c>
      <c r="G3747" s="64" t="s">
        <v>2298</v>
      </c>
      <c r="H3747" s="64"/>
      <c r="I3747" s="64" t="s">
        <v>2299</v>
      </c>
      <c r="J3747" s="64"/>
      <c r="K3747" s="64" t="s">
        <v>2300</v>
      </c>
    </row>
    <row r="3748" ht="29.1" customHeight="1" spans="1:11">
      <c r="A3748" s="65" t="s">
        <v>5625</v>
      </c>
      <c r="B3748" s="66" t="s">
        <v>5626</v>
      </c>
      <c r="C3748" s="66"/>
      <c r="D3748" s="65" t="s">
        <v>14</v>
      </c>
      <c r="E3748" s="65"/>
      <c r="F3748" s="65" t="s">
        <v>2392</v>
      </c>
      <c r="G3748" s="67">
        <v>1</v>
      </c>
      <c r="H3748" s="67"/>
      <c r="I3748" s="70">
        <v>0.56</v>
      </c>
      <c r="J3748" s="70"/>
      <c r="K3748" s="70">
        <f>TRUNC(TRUNC(G3748,8)*I3748,2)</f>
        <v>0.56</v>
      </c>
    </row>
    <row r="3749" ht="29.1" customHeight="1" spans="1:11">
      <c r="A3749" s="65" t="s">
        <v>5627</v>
      </c>
      <c r="B3749" s="66" t="s">
        <v>5628</v>
      </c>
      <c r="C3749" s="66"/>
      <c r="D3749" s="65" t="s">
        <v>14</v>
      </c>
      <c r="E3749" s="65"/>
      <c r="F3749" s="65" t="s">
        <v>2392</v>
      </c>
      <c r="G3749" s="67">
        <v>1</v>
      </c>
      <c r="H3749" s="67"/>
      <c r="I3749" s="70">
        <v>0.15</v>
      </c>
      <c r="J3749" s="70"/>
      <c r="K3749" s="70">
        <f>TRUNC(TRUNC(G3749,8)*I3749,2)</f>
        <v>0.15</v>
      </c>
    </row>
    <row r="3750" ht="29.1" customHeight="1" spans="1:11">
      <c r="A3750" s="65" t="s">
        <v>5630</v>
      </c>
      <c r="B3750" s="66" t="s">
        <v>5631</v>
      </c>
      <c r="C3750" s="66"/>
      <c r="D3750" s="65" t="s">
        <v>14</v>
      </c>
      <c r="E3750" s="65"/>
      <c r="F3750" s="65" t="s">
        <v>2392</v>
      </c>
      <c r="G3750" s="67">
        <v>1</v>
      </c>
      <c r="H3750" s="67"/>
      <c r="I3750" s="70">
        <v>0.7</v>
      </c>
      <c r="J3750" s="70"/>
      <c r="K3750" s="70">
        <f>TRUNC(TRUNC(G3750,8)*I3750,2)</f>
        <v>0.7</v>
      </c>
    </row>
    <row r="3751" ht="29.1" customHeight="1" spans="1:11">
      <c r="A3751" s="65" t="s">
        <v>5632</v>
      </c>
      <c r="B3751" s="66" t="s">
        <v>5633</v>
      </c>
      <c r="C3751" s="66"/>
      <c r="D3751" s="65" t="s">
        <v>14</v>
      </c>
      <c r="E3751" s="65"/>
      <c r="F3751" s="65" t="s">
        <v>2392</v>
      </c>
      <c r="G3751" s="67">
        <v>1</v>
      </c>
      <c r="H3751" s="67"/>
      <c r="I3751" s="70">
        <v>8.94</v>
      </c>
      <c r="J3751" s="70"/>
      <c r="K3751" s="70">
        <f>TRUNC(TRUNC(G3751,8)*I3751,2)</f>
        <v>8.94</v>
      </c>
    </row>
    <row r="3752" ht="15" customHeight="1" spans="1:11">
      <c r="A3752" s="2"/>
      <c r="B3752" s="2"/>
      <c r="C3752" s="2"/>
      <c r="D3752" s="2"/>
      <c r="E3752" s="2"/>
      <c r="F3752" s="2"/>
      <c r="G3752" s="68" t="s">
        <v>2317</v>
      </c>
      <c r="H3752" s="68"/>
      <c r="I3752" s="68"/>
      <c r="J3752" s="68"/>
      <c r="K3752" s="71">
        <f>SUM(K3748:K3751)</f>
        <v>10.35</v>
      </c>
    </row>
    <row r="3753" ht="15" customHeight="1" spans="1:11">
      <c r="A3753" s="2"/>
      <c r="B3753" s="2"/>
      <c r="C3753" s="2"/>
      <c r="D3753" s="2"/>
      <c r="E3753" s="2"/>
      <c r="F3753" s="2"/>
      <c r="G3753" s="69" t="s">
        <v>2318</v>
      </c>
      <c r="H3753" s="69"/>
      <c r="I3753" s="69"/>
      <c r="J3753" s="69"/>
      <c r="K3753" s="72">
        <f>SUM(K3752)</f>
        <v>10.35</v>
      </c>
    </row>
    <row r="3754" ht="9.95" customHeight="1" spans="1:11">
      <c r="A3754" s="2"/>
      <c r="B3754" s="2"/>
      <c r="C3754" s="2"/>
      <c r="D3754" s="2"/>
      <c r="E3754" s="2"/>
      <c r="F3754" s="2"/>
      <c r="G3754" s="61"/>
      <c r="H3754" s="61"/>
      <c r="I3754" s="61"/>
      <c r="J3754" s="61"/>
      <c r="K3754" s="61"/>
    </row>
    <row r="3755" ht="20.1" customHeight="1" spans="1:11">
      <c r="A3755" s="62" t="s">
        <v>5634</v>
      </c>
      <c r="B3755" s="62"/>
      <c r="C3755" s="62"/>
      <c r="D3755" s="62"/>
      <c r="E3755" s="62"/>
      <c r="F3755" s="62"/>
      <c r="G3755" s="62"/>
      <c r="H3755" s="62"/>
      <c r="I3755" s="62"/>
      <c r="J3755" s="62"/>
      <c r="K3755" s="62"/>
    </row>
    <row r="3756" ht="15" customHeight="1" spans="1:11">
      <c r="A3756" s="63" t="s">
        <v>2790</v>
      </c>
      <c r="B3756" s="63"/>
      <c r="C3756" s="63"/>
      <c r="D3756" s="64" t="s">
        <v>4</v>
      </c>
      <c r="E3756" s="64"/>
      <c r="F3756" s="64" t="s">
        <v>2297</v>
      </c>
      <c r="G3756" s="64" t="s">
        <v>2298</v>
      </c>
      <c r="H3756" s="64"/>
      <c r="I3756" s="64" t="s">
        <v>2299</v>
      </c>
      <c r="J3756" s="64"/>
      <c r="K3756" s="64" t="s">
        <v>2300</v>
      </c>
    </row>
    <row r="3757" ht="45.95" customHeight="1" spans="1:11">
      <c r="A3757" s="65" t="s">
        <v>5635</v>
      </c>
      <c r="B3757" s="66" t="s">
        <v>5636</v>
      </c>
      <c r="C3757" s="66"/>
      <c r="D3757" s="65" t="s">
        <v>14</v>
      </c>
      <c r="E3757" s="65"/>
      <c r="F3757" s="65" t="s">
        <v>35</v>
      </c>
      <c r="G3757" s="67">
        <v>5.33e-5</v>
      </c>
      <c r="H3757" s="67"/>
      <c r="I3757" s="70">
        <v>10512.92</v>
      </c>
      <c r="J3757" s="70"/>
      <c r="K3757" s="70">
        <f>TRUNC(TRUNC(G3757,8)*I3757,2)</f>
        <v>0.56</v>
      </c>
    </row>
    <row r="3758" ht="15" customHeight="1" spans="1:11">
      <c r="A3758" s="2"/>
      <c r="B3758" s="2"/>
      <c r="C3758" s="2"/>
      <c r="D3758" s="2"/>
      <c r="E3758" s="2"/>
      <c r="F3758" s="2"/>
      <c r="G3758" s="68" t="s">
        <v>2792</v>
      </c>
      <c r="H3758" s="68"/>
      <c r="I3758" s="68"/>
      <c r="J3758" s="68"/>
      <c r="K3758" s="71">
        <f>SUM(K3757:K3757)</f>
        <v>0.56</v>
      </c>
    </row>
    <row r="3759" ht="15" customHeight="1" spans="1:11">
      <c r="A3759" s="2"/>
      <c r="B3759" s="2"/>
      <c r="C3759" s="2"/>
      <c r="D3759" s="2"/>
      <c r="E3759" s="2"/>
      <c r="F3759" s="2"/>
      <c r="G3759" s="69" t="s">
        <v>2318</v>
      </c>
      <c r="H3759" s="69"/>
      <c r="I3759" s="69"/>
      <c r="J3759" s="69"/>
      <c r="K3759" s="72">
        <f>SUM(K3758)</f>
        <v>0.56</v>
      </c>
    </row>
    <row r="3760" ht="9.95" customHeight="1" spans="1:11">
      <c r="A3760" s="2"/>
      <c r="B3760" s="2"/>
      <c r="C3760" s="2"/>
      <c r="D3760" s="2"/>
      <c r="E3760" s="2"/>
      <c r="F3760" s="2"/>
      <c r="G3760" s="61"/>
      <c r="H3760" s="61"/>
      <c r="I3760" s="61"/>
      <c r="J3760" s="61"/>
      <c r="K3760" s="61"/>
    </row>
    <row r="3761" ht="20.1" customHeight="1" spans="1:11">
      <c r="A3761" s="62" t="s">
        <v>5637</v>
      </c>
      <c r="B3761" s="62"/>
      <c r="C3761" s="62"/>
      <c r="D3761" s="62"/>
      <c r="E3761" s="62"/>
      <c r="F3761" s="62"/>
      <c r="G3761" s="62"/>
      <c r="H3761" s="62"/>
      <c r="I3761" s="62"/>
      <c r="J3761" s="62"/>
      <c r="K3761" s="62"/>
    </row>
    <row r="3762" ht="15" customHeight="1" spans="1:11">
      <c r="A3762" s="63" t="s">
        <v>2790</v>
      </c>
      <c r="B3762" s="63"/>
      <c r="C3762" s="63"/>
      <c r="D3762" s="64" t="s">
        <v>4</v>
      </c>
      <c r="E3762" s="64"/>
      <c r="F3762" s="64" t="s">
        <v>2297</v>
      </c>
      <c r="G3762" s="64" t="s">
        <v>2298</v>
      </c>
      <c r="H3762" s="64"/>
      <c r="I3762" s="64" t="s">
        <v>2299</v>
      </c>
      <c r="J3762" s="64"/>
      <c r="K3762" s="64" t="s">
        <v>2300</v>
      </c>
    </row>
    <row r="3763" ht="45.95" customHeight="1" spans="1:11">
      <c r="A3763" s="65" t="s">
        <v>5635</v>
      </c>
      <c r="B3763" s="66" t="s">
        <v>5636</v>
      </c>
      <c r="C3763" s="66"/>
      <c r="D3763" s="65" t="s">
        <v>14</v>
      </c>
      <c r="E3763" s="65"/>
      <c r="F3763" s="65" t="s">
        <v>35</v>
      </c>
      <c r="G3763" s="67">
        <v>1.43e-5</v>
      </c>
      <c r="H3763" s="67"/>
      <c r="I3763" s="70">
        <v>10512.92</v>
      </c>
      <c r="J3763" s="70"/>
      <c r="K3763" s="70">
        <f>TRUNC(TRUNC(G3763,8)*I3763,2)</f>
        <v>0.15</v>
      </c>
    </row>
    <row r="3764" ht="15" customHeight="1" spans="1:11">
      <c r="A3764" s="2"/>
      <c r="B3764" s="2"/>
      <c r="C3764" s="2"/>
      <c r="D3764" s="2"/>
      <c r="E3764" s="2"/>
      <c r="F3764" s="2"/>
      <c r="G3764" s="68" t="s">
        <v>2792</v>
      </c>
      <c r="H3764" s="68"/>
      <c r="I3764" s="68"/>
      <c r="J3764" s="68"/>
      <c r="K3764" s="71">
        <f>SUM(K3763:K3763)</f>
        <v>0.15</v>
      </c>
    </row>
    <row r="3765" ht="15" customHeight="1" spans="1:11">
      <c r="A3765" s="2"/>
      <c r="B3765" s="2"/>
      <c r="C3765" s="2"/>
      <c r="D3765" s="2"/>
      <c r="E3765" s="2"/>
      <c r="F3765" s="2"/>
      <c r="G3765" s="69" t="s">
        <v>2318</v>
      </c>
      <c r="H3765" s="69"/>
      <c r="I3765" s="69"/>
      <c r="J3765" s="69"/>
      <c r="K3765" s="72">
        <f>SUM(K3764)</f>
        <v>0.15</v>
      </c>
    </row>
    <row r="3766" ht="9.95" customHeight="1" spans="1:11">
      <c r="A3766" s="2"/>
      <c r="B3766" s="2"/>
      <c r="C3766" s="2"/>
      <c r="D3766" s="2"/>
      <c r="E3766" s="2"/>
      <c r="F3766" s="2"/>
      <c r="G3766" s="61"/>
      <c r="H3766" s="61"/>
      <c r="I3766" s="61"/>
      <c r="J3766" s="61"/>
      <c r="K3766" s="61"/>
    </row>
    <row r="3767" ht="20.1" customHeight="1" spans="1:11">
      <c r="A3767" s="62" t="s">
        <v>5638</v>
      </c>
      <c r="B3767" s="62"/>
      <c r="C3767" s="62"/>
      <c r="D3767" s="62"/>
      <c r="E3767" s="62"/>
      <c r="F3767" s="62"/>
      <c r="G3767" s="62"/>
      <c r="H3767" s="62"/>
      <c r="I3767" s="62"/>
      <c r="J3767" s="62"/>
      <c r="K3767" s="62"/>
    </row>
    <row r="3768" ht="15" customHeight="1" spans="1:11">
      <c r="A3768" s="63" t="s">
        <v>2790</v>
      </c>
      <c r="B3768" s="63"/>
      <c r="C3768" s="63"/>
      <c r="D3768" s="64" t="s">
        <v>4</v>
      </c>
      <c r="E3768" s="64"/>
      <c r="F3768" s="64" t="s">
        <v>2297</v>
      </c>
      <c r="G3768" s="64" t="s">
        <v>2298</v>
      </c>
      <c r="H3768" s="64"/>
      <c r="I3768" s="64" t="s">
        <v>2299</v>
      </c>
      <c r="J3768" s="64"/>
      <c r="K3768" s="64" t="s">
        <v>2300</v>
      </c>
    </row>
    <row r="3769" ht="45.95" customHeight="1" spans="1:11">
      <c r="A3769" s="65" t="s">
        <v>5635</v>
      </c>
      <c r="B3769" s="66" t="s">
        <v>5636</v>
      </c>
      <c r="C3769" s="66"/>
      <c r="D3769" s="65" t="s">
        <v>14</v>
      </c>
      <c r="E3769" s="65"/>
      <c r="F3769" s="65" t="s">
        <v>35</v>
      </c>
      <c r="G3769" s="67">
        <v>6.67e-5</v>
      </c>
      <c r="H3769" s="67"/>
      <c r="I3769" s="70">
        <v>10512.92</v>
      </c>
      <c r="J3769" s="70"/>
      <c r="K3769" s="70">
        <f>TRUNC(TRUNC(G3769,8)*I3769,2)</f>
        <v>0.7</v>
      </c>
    </row>
    <row r="3770" ht="15" customHeight="1" spans="1:11">
      <c r="A3770" s="2"/>
      <c r="B3770" s="2"/>
      <c r="C3770" s="2"/>
      <c r="D3770" s="2"/>
      <c r="E3770" s="2"/>
      <c r="F3770" s="2"/>
      <c r="G3770" s="68" t="s">
        <v>2792</v>
      </c>
      <c r="H3770" s="68"/>
      <c r="I3770" s="68"/>
      <c r="J3770" s="68"/>
      <c r="K3770" s="71">
        <f>SUM(K3769:K3769)</f>
        <v>0.7</v>
      </c>
    </row>
    <row r="3771" ht="15" customHeight="1" spans="1:11">
      <c r="A3771" s="2"/>
      <c r="B3771" s="2"/>
      <c r="C3771" s="2"/>
      <c r="D3771" s="2"/>
      <c r="E3771" s="2"/>
      <c r="F3771" s="2"/>
      <c r="G3771" s="69" t="s">
        <v>2318</v>
      </c>
      <c r="H3771" s="69"/>
      <c r="I3771" s="69"/>
      <c r="J3771" s="69"/>
      <c r="K3771" s="72">
        <f>SUM(K3770)</f>
        <v>0.7</v>
      </c>
    </row>
    <row r="3772" ht="9.95" customHeight="1" spans="1:11">
      <c r="A3772" s="2"/>
      <c r="B3772" s="2"/>
      <c r="C3772" s="2"/>
      <c r="D3772" s="2"/>
      <c r="E3772" s="2"/>
      <c r="F3772" s="2"/>
      <c r="G3772" s="61"/>
      <c r="H3772" s="61"/>
      <c r="I3772" s="61"/>
      <c r="J3772" s="61"/>
      <c r="K3772" s="61"/>
    </row>
    <row r="3773" ht="20.1" customHeight="1" spans="1:11">
      <c r="A3773" s="62" t="s">
        <v>5639</v>
      </c>
      <c r="B3773" s="62"/>
      <c r="C3773" s="62"/>
      <c r="D3773" s="62"/>
      <c r="E3773" s="62"/>
      <c r="F3773" s="62"/>
      <c r="G3773" s="62"/>
      <c r="H3773" s="62"/>
      <c r="I3773" s="62"/>
      <c r="J3773" s="62"/>
      <c r="K3773" s="62"/>
    </row>
    <row r="3774" ht="15" customHeight="1" spans="1:11">
      <c r="A3774" s="63" t="s">
        <v>2413</v>
      </c>
      <c r="B3774" s="63"/>
      <c r="C3774" s="63"/>
      <c r="D3774" s="64" t="s">
        <v>4</v>
      </c>
      <c r="E3774" s="64"/>
      <c r="F3774" s="64" t="s">
        <v>2297</v>
      </c>
      <c r="G3774" s="64" t="s">
        <v>2298</v>
      </c>
      <c r="H3774" s="64"/>
      <c r="I3774" s="64" t="s">
        <v>2299</v>
      </c>
      <c r="J3774" s="64"/>
      <c r="K3774" s="64" t="s">
        <v>2300</v>
      </c>
    </row>
    <row r="3775" ht="15" customHeight="1" spans="1:11">
      <c r="A3775" s="65" t="s">
        <v>5036</v>
      </c>
      <c r="B3775" s="66" t="s">
        <v>5037</v>
      </c>
      <c r="C3775" s="66"/>
      <c r="D3775" s="65" t="s">
        <v>14</v>
      </c>
      <c r="E3775" s="65"/>
      <c r="F3775" s="65" t="s">
        <v>2732</v>
      </c>
      <c r="G3775" s="67">
        <v>1.44</v>
      </c>
      <c r="H3775" s="67"/>
      <c r="I3775" s="70">
        <v>6.21</v>
      </c>
      <c r="J3775" s="70"/>
      <c r="K3775" s="70">
        <f>TRUNC(TRUNC(G3775,8)*I3775,2)</f>
        <v>8.94</v>
      </c>
    </row>
    <row r="3776" ht="15" customHeight="1" spans="1:11">
      <c r="A3776" s="2"/>
      <c r="B3776" s="2"/>
      <c r="C3776" s="2"/>
      <c r="D3776" s="2"/>
      <c r="E3776" s="2"/>
      <c r="F3776" s="2"/>
      <c r="G3776" s="68" t="s">
        <v>2424</v>
      </c>
      <c r="H3776" s="68"/>
      <c r="I3776" s="68"/>
      <c r="J3776" s="68"/>
      <c r="K3776" s="71">
        <f>SUM(K3775:K3775)</f>
        <v>8.94</v>
      </c>
    </row>
    <row r="3777" ht="15" customHeight="1" spans="1:11">
      <c r="A3777" s="2"/>
      <c r="B3777" s="2"/>
      <c r="C3777" s="2"/>
      <c r="D3777" s="2"/>
      <c r="E3777" s="2"/>
      <c r="F3777" s="2"/>
      <c r="G3777" s="69" t="s">
        <v>2318</v>
      </c>
      <c r="H3777" s="69"/>
      <c r="I3777" s="69"/>
      <c r="J3777" s="69"/>
      <c r="K3777" s="72">
        <f>SUM(K3776)</f>
        <v>8.94</v>
      </c>
    </row>
    <row r="3778" ht="9.95" customHeight="1" spans="1:11">
      <c r="A3778" s="2"/>
      <c r="B3778" s="2"/>
      <c r="C3778" s="2"/>
      <c r="D3778" s="2"/>
      <c r="E3778" s="2"/>
      <c r="F3778" s="2"/>
      <c r="G3778" s="61"/>
      <c r="H3778" s="61"/>
      <c r="I3778" s="61"/>
      <c r="J3778" s="61"/>
      <c r="K3778" s="61"/>
    </row>
    <row r="3779" ht="20.1" customHeight="1" spans="1:11">
      <c r="A3779" s="62" t="s">
        <v>5640</v>
      </c>
      <c r="B3779" s="62"/>
      <c r="C3779" s="62"/>
      <c r="D3779" s="62"/>
      <c r="E3779" s="62"/>
      <c r="F3779" s="62"/>
      <c r="G3779" s="62"/>
      <c r="H3779" s="62"/>
      <c r="I3779" s="62"/>
      <c r="J3779" s="62"/>
      <c r="K3779" s="62"/>
    </row>
    <row r="3780" ht="15" customHeight="1" spans="1:11">
      <c r="A3780" s="63" t="s">
        <v>2314</v>
      </c>
      <c r="B3780" s="63"/>
      <c r="C3780" s="63"/>
      <c r="D3780" s="64" t="s">
        <v>4</v>
      </c>
      <c r="E3780" s="64"/>
      <c r="F3780" s="64" t="s">
        <v>2297</v>
      </c>
      <c r="G3780" s="64" t="s">
        <v>2298</v>
      </c>
      <c r="H3780" s="64"/>
      <c r="I3780" s="64" t="s">
        <v>2299</v>
      </c>
      <c r="J3780" s="64"/>
      <c r="K3780" s="64" t="s">
        <v>2300</v>
      </c>
    </row>
    <row r="3781" ht="29.1" customHeight="1" spans="1:11">
      <c r="A3781" s="65" t="s">
        <v>5641</v>
      </c>
      <c r="B3781" s="66" t="s">
        <v>5642</v>
      </c>
      <c r="C3781" s="66"/>
      <c r="D3781" s="65" t="s">
        <v>14</v>
      </c>
      <c r="E3781" s="65"/>
      <c r="F3781" s="65" t="s">
        <v>2392</v>
      </c>
      <c r="G3781" s="67">
        <v>1</v>
      </c>
      <c r="H3781" s="67"/>
      <c r="I3781" s="70">
        <v>0.42</v>
      </c>
      <c r="J3781" s="70"/>
      <c r="K3781" s="70">
        <f>TRUNC(TRUNC(G3781,8)*I3781,2)</f>
        <v>0.42</v>
      </c>
    </row>
    <row r="3782" ht="29.1" customHeight="1" spans="1:11">
      <c r="A3782" s="65" t="s">
        <v>5643</v>
      </c>
      <c r="B3782" s="66" t="s">
        <v>5644</v>
      </c>
      <c r="C3782" s="66"/>
      <c r="D3782" s="65" t="s">
        <v>14</v>
      </c>
      <c r="E3782" s="65"/>
      <c r="F3782" s="65" t="s">
        <v>2392</v>
      </c>
      <c r="G3782" s="67">
        <v>1</v>
      </c>
      <c r="H3782" s="67"/>
      <c r="I3782" s="70">
        <v>0.1</v>
      </c>
      <c r="J3782" s="70"/>
      <c r="K3782" s="70">
        <f>TRUNC(TRUNC(G3782,8)*I3782,2)</f>
        <v>0.1</v>
      </c>
    </row>
    <row r="3783" ht="15" customHeight="1" spans="1:11">
      <c r="A3783" s="2"/>
      <c r="B3783" s="2"/>
      <c r="C3783" s="2"/>
      <c r="D3783" s="2"/>
      <c r="E3783" s="2"/>
      <c r="F3783" s="2"/>
      <c r="G3783" s="68" t="s">
        <v>2317</v>
      </c>
      <c r="H3783" s="68"/>
      <c r="I3783" s="68"/>
      <c r="J3783" s="68"/>
      <c r="K3783" s="71">
        <f>SUM(K3781:K3782)</f>
        <v>0.52</v>
      </c>
    </row>
    <row r="3784" ht="15" customHeight="1" spans="1:11">
      <c r="A3784" s="2"/>
      <c r="B3784" s="2"/>
      <c r="C3784" s="2"/>
      <c r="D3784" s="2"/>
      <c r="E3784" s="2"/>
      <c r="F3784" s="2"/>
      <c r="G3784" s="69" t="s">
        <v>2318</v>
      </c>
      <c r="H3784" s="69"/>
      <c r="I3784" s="69"/>
      <c r="J3784" s="69"/>
      <c r="K3784" s="72">
        <f>SUM(K3783)</f>
        <v>0.52</v>
      </c>
    </row>
    <row r="3785" ht="9.95" customHeight="1" spans="1:11">
      <c r="A3785" s="2"/>
      <c r="B3785" s="2"/>
      <c r="C3785" s="2"/>
      <c r="D3785" s="2"/>
      <c r="E3785" s="2"/>
      <c r="F3785" s="2"/>
      <c r="G3785" s="61"/>
      <c r="H3785" s="61"/>
      <c r="I3785" s="61"/>
      <c r="J3785" s="61"/>
      <c r="K3785" s="61"/>
    </row>
    <row r="3786" ht="20.1" customHeight="1" spans="1:11">
      <c r="A3786" s="62" t="s">
        <v>5645</v>
      </c>
      <c r="B3786" s="62"/>
      <c r="C3786" s="62"/>
      <c r="D3786" s="62"/>
      <c r="E3786" s="62"/>
      <c r="F3786" s="62"/>
      <c r="G3786" s="62"/>
      <c r="H3786" s="62"/>
      <c r="I3786" s="62"/>
      <c r="J3786" s="62"/>
      <c r="K3786" s="62"/>
    </row>
    <row r="3787" ht="15" customHeight="1" spans="1:11">
      <c r="A3787" s="63" t="s">
        <v>2314</v>
      </c>
      <c r="B3787" s="63"/>
      <c r="C3787" s="63"/>
      <c r="D3787" s="64" t="s">
        <v>4</v>
      </c>
      <c r="E3787" s="64"/>
      <c r="F3787" s="64" t="s">
        <v>2297</v>
      </c>
      <c r="G3787" s="64" t="s">
        <v>2298</v>
      </c>
      <c r="H3787" s="64"/>
      <c r="I3787" s="64" t="s">
        <v>2299</v>
      </c>
      <c r="J3787" s="64"/>
      <c r="K3787" s="64" t="s">
        <v>2300</v>
      </c>
    </row>
    <row r="3788" ht="29.1" customHeight="1" spans="1:11">
      <c r="A3788" s="65" t="s">
        <v>5641</v>
      </c>
      <c r="B3788" s="66" t="s">
        <v>5642</v>
      </c>
      <c r="C3788" s="66"/>
      <c r="D3788" s="65" t="s">
        <v>14</v>
      </c>
      <c r="E3788" s="65"/>
      <c r="F3788" s="65" t="s">
        <v>2392</v>
      </c>
      <c r="G3788" s="67">
        <v>1</v>
      </c>
      <c r="H3788" s="67"/>
      <c r="I3788" s="70">
        <v>0.42</v>
      </c>
      <c r="J3788" s="70"/>
      <c r="K3788" s="70">
        <f>TRUNC(TRUNC(G3788,8)*I3788,2)</f>
        <v>0.42</v>
      </c>
    </row>
    <row r="3789" ht="29.1" customHeight="1" spans="1:11">
      <c r="A3789" s="65" t="s">
        <v>5643</v>
      </c>
      <c r="B3789" s="66" t="s">
        <v>5644</v>
      </c>
      <c r="C3789" s="66"/>
      <c r="D3789" s="65" t="s">
        <v>14</v>
      </c>
      <c r="E3789" s="65"/>
      <c r="F3789" s="65" t="s">
        <v>2392</v>
      </c>
      <c r="G3789" s="67">
        <v>1</v>
      </c>
      <c r="H3789" s="67"/>
      <c r="I3789" s="70">
        <v>0.1</v>
      </c>
      <c r="J3789" s="70"/>
      <c r="K3789" s="70">
        <f>TRUNC(TRUNC(G3789,8)*I3789,2)</f>
        <v>0.1</v>
      </c>
    </row>
    <row r="3790" ht="29.1" customHeight="1" spans="1:11">
      <c r="A3790" s="65" t="s">
        <v>5646</v>
      </c>
      <c r="B3790" s="66" t="s">
        <v>5647</v>
      </c>
      <c r="C3790" s="66"/>
      <c r="D3790" s="65" t="s">
        <v>14</v>
      </c>
      <c r="E3790" s="65"/>
      <c r="F3790" s="65" t="s">
        <v>2392</v>
      </c>
      <c r="G3790" s="67">
        <v>1</v>
      </c>
      <c r="H3790" s="67"/>
      <c r="I3790" s="70">
        <v>0.35</v>
      </c>
      <c r="J3790" s="70"/>
      <c r="K3790" s="70">
        <f>TRUNC(TRUNC(G3790,8)*I3790,2)</f>
        <v>0.35</v>
      </c>
    </row>
    <row r="3791" ht="29.1" customHeight="1" spans="1:11">
      <c r="A3791" s="65" t="s">
        <v>5648</v>
      </c>
      <c r="B3791" s="66" t="s">
        <v>5649</v>
      </c>
      <c r="C3791" s="66"/>
      <c r="D3791" s="65" t="s">
        <v>14</v>
      </c>
      <c r="E3791" s="65"/>
      <c r="F3791" s="65" t="s">
        <v>2392</v>
      </c>
      <c r="G3791" s="67">
        <v>1</v>
      </c>
      <c r="H3791" s="67"/>
      <c r="I3791" s="70">
        <v>2.73</v>
      </c>
      <c r="J3791" s="70"/>
      <c r="K3791" s="70">
        <f>TRUNC(TRUNC(G3791,8)*I3791,2)</f>
        <v>2.73</v>
      </c>
    </row>
    <row r="3792" ht="15" customHeight="1" spans="1:11">
      <c r="A3792" s="2"/>
      <c r="B3792" s="2"/>
      <c r="C3792" s="2"/>
      <c r="D3792" s="2"/>
      <c r="E3792" s="2"/>
      <c r="F3792" s="2"/>
      <c r="G3792" s="68" t="s">
        <v>2317</v>
      </c>
      <c r="H3792" s="68"/>
      <c r="I3792" s="68"/>
      <c r="J3792" s="68"/>
      <c r="K3792" s="71">
        <f>SUM(K3788:K3791)</f>
        <v>3.6</v>
      </c>
    </row>
    <row r="3793" ht="15" customHeight="1" spans="1:11">
      <c r="A3793" s="2"/>
      <c r="B3793" s="2"/>
      <c r="C3793" s="2"/>
      <c r="D3793" s="2"/>
      <c r="E3793" s="2"/>
      <c r="F3793" s="2"/>
      <c r="G3793" s="69" t="s">
        <v>2318</v>
      </c>
      <c r="H3793" s="69"/>
      <c r="I3793" s="69"/>
      <c r="J3793" s="69"/>
      <c r="K3793" s="72">
        <f>SUM(K3792)</f>
        <v>3.6</v>
      </c>
    </row>
    <row r="3794" ht="9.95" customHeight="1" spans="1:11">
      <c r="A3794" s="2"/>
      <c r="B3794" s="2"/>
      <c r="C3794" s="2"/>
      <c r="D3794" s="2"/>
      <c r="E3794" s="2"/>
      <c r="F3794" s="2"/>
      <c r="G3794" s="61"/>
      <c r="H3794" s="61"/>
      <c r="I3794" s="61"/>
      <c r="J3794" s="61"/>
      <c r="K3794" s="61"/>
    </row>
    <row r="3795" ht="20.1" customHeight="1" spans="1:11">
      <c r="A3795" s="62" t="s">
        <v>5650</v>
      </c>
      <c r="B3795" s="62"/>
      <c r="C3795" s="62"/>
      <c r="D3795" s="62"/>
      <c r="E3795" s="62"/>
      <c r="F3795" s="62"/>
      <c r="G3795" s="62"/>
      <c r="H3795" s="62"/>
      <c r="I3795" s="62"/>
      <c r="J3795" s="62"/>
      <c r="K3795" s="62"/>
    </row>
    <row r="3796" ht="15" customHeight="1" spans="1:11">
      <c r="A3796" s="63" t="s">
        <v>2790</v>
      </c>
      <c r="B3796" s="63"/>
      <c r="C3796" s="63"/>
      <c r="D3796" s="64" t="s">
        <v>4</v>
      </c>
      <c r="E3796" s="64"/>
      <c r="F3796" s="64" t="s">
        <v>2297</v>
      </c>
      <c r="G3796" s="64" t="s">
        <v>2298</v>
      </c>
      <c r="H3796" s="64"/>
      <c r="I3796" s="64" t="s">
        <v>2299</v>
      </c>
      <c r="J3796" s="64"/>
      <c r="K3796" s="64" t="s">
        <v>2300</v>
      </c>
    </row>
    <row r="3797" ht="29.1" customHeight="1" spans="1:11">
      <c r="A3797" s="65" t="s">
        <v>5651</v>
      </c>
      <c r="B3797" s="66" t="s">
        <v>5652</v>
      </c>
      <c r="C3797" s="66"/>
      <c r="D3797" s="65" t="s">
        <v>14</v>
      </c>
      <c r="E3797" s="65"/>
      <c r="F3797" s="65" t="s">
        <v>35</v>
      </c>
      <c r="G3797" s="67">
        <v>6e-5</v>
      </c>
      <c r="H3797" s="67"/>
      <c r="I3797" s="70">
        <v>7090.69</v>
      </c>
      <c r="J3797" s="70"/>
      <c r="K3797" s="70">
        <f>TRUNC(TRUNC(G3797,8)*I3797,2)</f>
        <v>0.42</v>
      </c>
    </row>
    <row r="3798" ht="15" customHeight="1" spans="1:11">
      <c r="A3798" s="2"/>
      <c r="B3798" s="2"/>
      <c r="C3798" s="2"/>
      <c r="D3798" s="2"/>
      <c r="E3798" s="2"/>
      <c r="F3798" s="2"/>
      <c r="G3798" s="68" t="s">
        <v>2792</v>
      </c>
      <c r="H3798" s="68"/>
      <c r="I3798" s="68"/>
      <c r="J3798" s="68"/>
      <c r="K3798" s="71">
        <f>SUM(K3797:K3797)</f>
        <v>0.42</v>
      </c>
    </row>
    <row r="3799" ht="15" customHeight="1" spans="1:11">
      <c r="A3799" s="2"/>
      <c r="B3799" s="2"/>
      <c r="C3799" s="2"/>
      <c r="D3799" s="2"/>
      <c r="E3799" s="2"/>
      <c r="F3799" s="2"/>
      <c r="G3799" s="69" t="s">
        <v>2318</v>
      </c>
      <c r="H3799" s="69"/>
      <c r="I3799" s="69"/>
      <c r="J3799" s="69"/>
      <c r="K3799" s="72">
        <f>SUM(K3798)</f>
        <v>0.42</v>
      </c>
    </row>
    <row r="3800" ht="9.95" customHeight="1" spans="1:11">
      <c r="A3800" s="2"/>
      <c r="B3800" s="2"/>
      <c r="C3800" s="2"/>
      <c r="D3800" s="2"/>
      <c r="E3800" s="2"/>
      <c r="F3800" s="2"/>
      <c r="G3800" s="61"/>
      <c r="H3800" s="61"/>
      <c r="I3800" s="61"/>
      <c r="J3800" s="61"/>
      <c r="K3800" s="61"/>
    </row>
    <row r="3801" ht="20.1" customHeight="1" spans="1:11">
      <c r="A3801" s="62" t="s">
        <v>5653</v>
      </c>
      <c r="B3801" s="62"/>
      <c r="C3801" s="62"/>
      <c r="D3801" s="62"/>
      <c r="E3801" s="62"/>
      <c r="F3801" s="62"/>
      <c r="G3801" s="62"/>
      <c r="H3801" s="62"/>
      <c r="I3801" s="62"/>
      <c r="J3801" s="62"/>
      <c r="K3801" s="62"/>
    </row>
    <row r="3802" ht="15" customHeight="1" spans="1:11">
      <c r="A3802" s="63" t="s">
        <v>2790</v>
      </c>
      <c r="B3802" s="63"/>
      <c r="C3802" s="63"/>
      <c r="D3802" s="64" t="s">
        <v>4</v>
      </c>
      <c r="E3802" s="64"/>
      <c r="F3802" s="64" t="s">
        <v>2297</v>
      </c>
      <c r="G3802" s="64" t="s">
        <v>2298</v>
      </c>
      <c r="H3802" s="64"/>
      <c r="I3802" s="64" t="s">
        <v>2299</v>
      </c>
      <c r="J3802" s="64"/>
      <c r="K3802" s="64" t="s">
        <v>2300</v>
      </c>
    </row>
    <row r="3803" ht="29.1" customHeight="1" spans="1:11">
      <c r="A3803" s="65" t="s">
        <v>5651</v>
      </c>
      <c r="B3803" s="66" t="s">
        <v>5652</v>
      </c>
      <c r="C3803" s="66"/>
      <c r="D3803" s="65" t="s">
        <v>14</v>
      </c>
      <c r="E3803" s="65"/>
      <c r="F3803" s="65" t="s">
        <v>35</v>
      </c>
      <c r="G3803" s="67">
        <v>1.48e-5</v>
      </c>
      <c r="H3803" s="67"/>
      <c r="I3803" s="70">
        <v>7090.69</v>
      </c>
      <c r="J3803" s="70"/>
      <c r="K3803" s="70">
        <f>TRUNC(TRUNC(G3803,8)*I3803,2)</f>
        <v>0.1</v>
      </c>
    </row>
    <row r="3804" ht="15" customHeight="1" spans="1:11">
      <c r="A3804" s="2"/>
      <c r="B3804" s="2"/>
      <c r="C3804" s="2"/>
      <c r="D3804" s="2"/>
      <c r="E3804" s="2"/>
      <c r="F3804" s="2"/>
      <c r="G3804" s="68" t="s">
        <v>2792</v>
      </c>
      <c r="H3804" s="68"/>
      <c r="I3804" s="68"/>
      <c r="J3804" s="68"/>
      <c r="K3804" s="71">
        <f>SUM(K3803:K3803)</f>
        <v>0.1</v>
      </c>
    </row>
    <row r="3805" ht="15" customHeight="1" spans="1:11">
      <c r="A3805" s="2"/>
      <c r="B3805" s="2"/>
      <c r="C3805" s="2"/>
      <c r="D3805" s="2"/>
      <c r="E3805" s="2"/>
      <c r="F3805" s="2"/>
      <c r="G3805" s="69" t="s">
        <v>2318</v>
      </c>
      <c r="H3805" s="69"/>
      <c r="I3805" s="69"/>
      <c r="J3805" s="69"/>
      <c r="K3805" s="72">
        <f>SUM(K3804)</f>
        <v>0.1</v>
      </c>
    </row>
    <row r="3806" ht="9.95" customHeight="1" spans="1:11">
      <c r="A3806" s="2"/>
      <c r="B3806" s="2"/>
      <c r="C3806" s="2"/>
      <c r="D3806" s="2"/>
      <c r="E3806" s="2"/>
      <c r="F3806" s="2"/>
      <c r="G3806" s="61"/>
      <c r="H3806" s="61"/>
      <c r="I3806" s="61"/>
      <c r="J3806" s="61"/>
      <c r="K3806" s="61"/>
    </row>
    <row r="3807" ht="20.1" customHeight="1" spans="1:11">
      <c r="A3807" s="62" t="s">
        <v>5654</v>
      </c>
      <c r="B3807" s="62"/>
      <c r="C3807" s="62"/>
      <c r="D3807" s="62"/>
      <c r="E3807" s="62"/>
      <c r="F3807" s="62"/>
      <c r="G3807" s="62"/>
      <c r="H3807" s="62"/>
      <c r="I3807" s="62"/>
      <c r="J3807" s="62"/>
      <c r="K3807" s="62"/>
    </row>
    <row r="3808" ht="15" customHeight="1" spans="1:11">
      <c r="A3808" s="63" t="s">
        <v>2790</v>
      </c>
      <c r="B3808" s="63"/>
      <c r="C3808" s="63"/>
      <c r="D3808" s="64" t="s">
        <v>4</v>
      </c>
      <c r="E3808" s="64"/>
      <c r="F3808" s="64" t="s">
        <v>2297</v>
      </c>
      <c r="G3808" s="64" t="s">
        <v>2298</v>
      </c>
      <c r="H3808" s="64"/>
      <c r="I3808" s="64" t="s">
        <v>2299</v>
      </c>
      <c r="J3808" s="64"/>
      <c r="K3808" s="64" t="s">
        <v>2300</v>
      </c>
    </row>
    <row r="3809" ht="29.1" customHeight="1" spans="1:11">
      <c r="A3809" s="65" t="s">
        <v>5651</v>
      </c>
      <c r="B3809" s="66" t="s">
        <v>5652</v>
      </c>
      <c r="C3809" s="66"/>
      <c r="D3809" s="65" t="s">
        <v>14</v>
      </c>
      <c r="E3809" s="65"/>
      <c r="F3809" s="65" t="s">
        <v>35</v>
      </c>
      <c r="G3809" s="67">
        <v>5e-5</v>
      </c>
      <c r="H3809" s="67"/>
      <c r="I3809" s="70">
        <v>7090.69</v>
      </c>
      <c r="J3809" s="70"/>
      <c r="K3809" s="70">
        <f>TRUNC(TRUNC(G3809,8)*I3809,2)</f>
        <v>0.35</v>
      </c>
    </row>
    <row r="3810" ht="15" customHeight="1" spans="1:11">
      <c r="A3810" s="2"/>
      <c r="B3810" s="2"/>
      <c r="C3810" s="2"/>
      <c r="D3810" s="2"/>
      <c r="E3810" s="2"/>
      <c r="F3810" s="2"/>
      <c r="G3810" s="68" t="s">
        <v>2792</v>
      </c>
      <c r="H3810" s="68"/>
      <c r="I3810" s="68"/>
      <c r="J3810" s="68"/>
      <c r="K3810" s="71">
        <f>SUM(K3809:K3809)</f>
        <v>0.35</v>
      </c>
    </row>
    <row r="3811" ht="15" customHeight="1" spans="1:11">
      <c r="A3811" s="2"/>
      <c r="B3811" s="2"/>
      <c r="C3811" s="2"/>
      <c r="D3811" s="2"/>
      <c r="E3811" s="2"/>
      <c r="F3811" s="2"/>
      <c r="G3811" s="69" t="s">
        <v>2318</v>
      </c>
      <c r="H3811" s="69"/>
      <c r="I3811" s="69"/>
      <c r="J3811" s="69"/>
      <c r="K3811" s="72">
        <f>SUM(K3810)</f>
        <v>0.35</v>
      </c>
    </row>
    <row r="3812" ht="9.95" customHeight="1" spans="1:11">
      <c r="A3812" s="2"/>
      <c r="B3812" s="2"/>
      <c r="C3812" s="2"/>
      <c r="D3812" s="2"/>
      <c r="E3812" s="2"/>
      <c r="F3812" s="2"/>
      <c r="G3812" s="61"/>
      <c r="H3812" s="61"/>
      <c r="I3812" s="61"/>
      <c r="J3812" s="61"/>
      <c r="K3812" s="61"/>
    </row>
    <row r="3813" ht="20.1" customHeight="1" spans="1:11">
      <c r="A3813" s="62" t="s">
        <v>5655</v>
      </c>
      <c r="B3813" s="62"/>
      <c r="C3813" s="62"/>
      <c r="D3813" s="62"/>
      <c r="E3813" s="62"/>
      <c r="F3813" s="62"/>
      <c r="G3813" s="62"/>
      <c r="H3813" s="62"/>
      <c r="I3813" s="62"/>
      <c r="J3813" s="62"/>
      <c r="K3813" s="62"/>
    </row>
    <row r="3814" ht="15" customHeight="1" spans="1:11">
      <c r="A3814" s="63" t="s">
        <v>4865</v>
      </c>
      <c r="B3814" s="63"/>
      <c r="C3814" s="63"/>
      <c r="D3814" s="64" t="s">
        <v>4</v>
      </c>
      <c r="E3814" s="64"/>
      <c r="F3814" s="64" t="s">
        <v>2297</v>
      </c>
      <c r="G3814" s="64" t="s">
        <v>2298</v>
      </c>
      <c r="H3814" s="64"/>
      <c r="I3814" s="64" t="s">
        <v>2299</v>
      </c>
      <c r="J3814" s="64"/>
      <c r="K3814" s="64" t="s">
        <v>2300</v>
      </c>
    </row>
    <row r="3815" ht="21" customHeight="1" spans="1:11">
      <c r="A3815" s="65" t="s">
        <v>4866</v>
      </c>
      <c r="B3815" s="66" t="s">
        <v>4867</v>
      </c>
      <c r="C3815" s="66"/>
      <c r="D3815" s="65" t="s">
        <v>14</v>
      </c>
      <c r="E3815" s="65"/>
      <c r="F3815" s="65" t="s">
        <v>4868</v>
      </c>
      <c r="G3815" s="67">
        <v>2.53648</v>
      </c>
      <c r="H3815" s="67"/>
      <c r="I3815" s="70">
        <v>1.08</v>
      </c>
      <c r="J3815" s="70"/>
      <c r="K3815" s="70">
        <f>TRUNC(TRUNC(G3815,8)*I3815,2)</f>
        <v>2.73</v>
      </c>
    </row>
    <row r="3816" ht="15" customHeight="1" spans="1:11">
      <c r="A3816" s="2"/>
      <c r="B3816" s="2"/>
      <c r="C3816" s="2"/>
      <c r="D3816" s="2"/>
      <c r="E3816" s="2"/>
      <c r="F3816" s="2"/>
      <c r="G3816" s="68" t="s">
        <v>4869</v>
      </c>
      <c r="H3816" s="68"/>
      <c r="I3816" s="68"/>
      <c r="J3816" s="68"/>
      <c r="K3816" s="71">
        <f>SUM(K3815:K3815)</f>
        <v>2.73</v>
      </c>
    </row>
    <row r="3817" ht="15" customHeight="1" spans="1:11">
      <c r="A3817" s="2"/>
      <c r="B3817" s="2"/>
      <c r="C3817" s="2"/>
      <c r="D3817" s="2"/>
      <c r="E3817" s="2"/>
      <c r="F3817" s="2"/>
      <c r="G3817" s="69" t="s">
        <v>2318</v>
      </c>
      <c r="H3817" s="69"/>
      <c r="I3817" s="69"/>
      <c r="J3817" s="69"/>
      <c r="K3817" s="72">
        <f>SUM(K3816)</f>
        <v>2.73</v>
      </c>
    </row>
    <row r="3818" ht="9.95" customHeight="1" spans="1:11">
      <c r="A3818" s="2"/>
      <c r="B3818" s="2"/>
      <c r="C3818" s="2"/>
      <c r="D3818" s="2"/>
      <c r="E3818" s="2"/>
      <c r="F3818" s="2"/>
      <c r="G3818" s="61"/>
      <c r="H3818" s="61"/>
      <c r="I3818" s="61"/>
      <c r="J3818" s="61"/>
      <c r="K3818" s="61"/>
    </row>
    <row r="3819" ht="20.1" customHeight="1" spans="1:11">
      <c r="A3819" s="62" t="s">
        <v>5656</v>
      </c>
      <c r="B3819" s="62"/>
      <c r="C3819" s="62"/>
      <c r="D3819" s="62"/>
      <c r="E3819" s="62"/>
      <c r="F3819" s="62"/>
      <c r="G3819" s="62"/>
      <c r="H3819" s="62"/>
      <c r="I3819" s="62"/>
      <c r="J3819" s="62"/>
      <c r="K3819" s="62"/>
    </row>
    <row r="3820" ht="15" customHeight="1" spans="1:11">
      <c r="A3820" s="63" t="s">
        <v>2413</v>
      </c>
      <c r="B3820" s="63"/>
      <c r="C3820" s="63"/>
      <c r="D3820" s="64" t="s">
        <v>4</v>
      </c>
      <c r="E3820" s="64"/>
      <c r="F3820" s="64" t="s">
        <v>2297</v>
      </c>
      <c r="G3820" s="64" t="s">
        <v>2298</v>
      </c>
      <c r="H3820" s="64"/>
      <c r="I3820" s="64" t="s">
        <v>2299</v>
      </c>
      <c r="J3820" s="64"/>
      <c r="K3820" s="64" t="s">
        <v>2300</v>
      </c>
    </row>
    <row r="3821" ht="29.1" customHeight="1" spans="1:11">
      <c r="A3821" s="65" t="s">
        <v>3105</v>
      </c>
      <c r="B3821" s="66" t="s">
        <v>3106</v>
      </c>
      <c r="C3821" s="66"/>
      <c r="D3821" s="65" t="s">
        <v>14</v>
      </c>
      <c r="E3821" s="65"/>
      <c r="F3821" s="65" t="s">
        <v>35</v>
      </c>
      <c r="G3821" s="67">
        <v>3</v>
      </c>
      <c r="H3821" s="67"/>
      <c r="I3821" s="70">
        <v>38.67</v>
      </c>
      <c r="J3821" s="70"/>
      <c r="K3821" s="70">
        <f>TRUNC(TRUNC(G3821,8)*I3821,2)</f>
        <v>116.01</v>
      </c>
    </row>
    <row r="3822" ht="21" customHeight="1" spans="1:11">
      <c r="A3822" s="65" t="s">
        <v>3109</v>
      </c>
      <c r="B3822" s="66" t="s">
        <v>3110</v>
      </c>
      <c r="C3822" s="66"/>
      <c r="D3822" s="65" t="s">
        <v>14</v>
      </c>
      <c r="E3822" s="65"/>
      <c r="F3822" s="65" t="s">
        <v>35</v>
      </c>
      <c r="G3822" s="67">
        <v>19.8</v>
      </c>
      <c r="H3822" s="67"/>
      <c r="I3822" s="70">
        <v>0.08</v>
      </c>
      <c r="J3822" s="70"/>
      <c r="K3822" s="70">
        <f>TRUNC(TRUNC(G3822,8)*I3822,2)</f>
        <v>1.58</v>
      </c>
    </row>
    <row r="3823" ht="38.1" customHeight="1" spans="1:11">
      <c r="A3823" s="65" t="s">
        <v>3127</v>
      </c>
      <c r="B3823" s="66" t="s">
        <v>3128</v>
      </c>
      <c r="C3823" s="66"/>
      <c r="D3823" s="65" t="s">
        <v>14</v>
      </c>
      <c r="E3823" s="65"/>
      <c r="F3823" s="65" t="s">
        <v>35</v>
      </c>
      <c r="G3823" s="67">
        <v>1</v>
      </c>
      <c r="H3823" s="67"/>
      <c r="I3823" s="70">
        <v>185.78</v>
      </c>
      <c r="J3823" s="70"/>
      <c r="K3823" s="70">
        <f>TRUNC(TRUNC(G3823,8)*I3823,2)</f>
        <v>185.78</v>
      </c>
    </row>
    <row r="3824" ht="15" customHeight="1" spans="1:11">
      <c r="A3824" s="2"/>
      <c r="B3824" s="2"/>
      <c r="C3824" s="2"/>
      <c r="D3824" s="2"/>
      <c r="E3824" s="2"/>
      <c r="F3824" s="2"/>
      <c r="G3824" s="68" t="s">
        <v>2424</v>
      </c>
      <c r="H3824" s="68"/>
      <c r="I3824" s="68"/>
      <c r="J3824" s="68"/>
      <c r="K3824" s="71">
        <f>SUM(K3821:K3823)</f>
        <v>303.37</v>
      </c>
    </row>
    <row r="3825" ht="15" customHeight="1" spans="1:11">
      <c r="A3825" s="63" t="s">
        <v>2389</v>
      </c>
      <c r="B3825" s="63"/>
      <c r="C3825" s="63"/>
      <c r="D3825" s="64" t="s">
        <v>4</v>
      </c>
      <c r="E3825" s="64"/>
      <c r="F3825" s="64" t="s">
        <v>2297</v>
      </c>
      <c r="G3825" s="64" t="s">
        <v>2298</v>
      </c>
      <c r="H3825" s="64"/>
      <c r="I3825" s="64" t="s">
        <v>2299</v>
      </c>
      <c r="J3825" s="64"/>
      <c r="K3825" s="64" t="s">
        <v>2300</v>
      </c>
    </row>
    <row r="3826" ht="21" customHeight="1" spans="1:11">
      <c r="A3826" s="65" t="s">
        <v>3113</v>
      </c>
      <c r="B3826" s="66" t="s">
        <v>3114</v>
      </c>
      <c r="C3826" s="66"/>
      <c r="D3826" s="65" t="s">
        <v>14</v>
      </c>
      <c r="E3826" s="65"/>
      <c r="F3826" s="65" t="s">
        <v>2392</v>
      </c>
      <c r="G3826" s="67">
        <v>1.282</v>
      </c>
      <c r="H3826" s="67"/>
      <c r="I3826" s="70">
        <v>30.84</v>
      </c>
      <c r="J3826" s="70"/>
      <c r="K3826" s="70">
        <f>TRUNC(TRUNC(G3826,8)*I3826,2)</f>
        <v>39.53</v>
      </c>
    </row>
    <row r="3827" ht="15" customHeight="1" spans="1:11">
      <c r="A3827" s="65" t="s">
        <v>2395</v>
      </c>
      <c r="B3827" s="66" t="s">
        <v>2396</v>
      </c>
      <c r="C3827" s="66"/>
      <c r="D3827" s="65" t="s">
        <v>14</v>
      </c>
      <c r="E3827" s="65"/>
      <c r="F3827" s="65" t="s">
        <v>2392</v>
      </c>
      <c r="G3827" s="67">
        <v>0.641</v>
      </c>
      <c r="H3827" s="67"/>
      <c r="I3827" s="70">
        <v>23.23</v>
      </c>
      <c r="J3827" s="70"/>
      <c r="K3827" s="70">
        <f>TRUNC(TRUNC(G3827,8)*I3827,2)</f>
        <v>14.89</v>
      </c>
    </row>
    <row r="3828" ht="18" customHeight="1" spans="1:11">
      <c r="A3828" s="2"/>
      <c r="B3828" s="2"/>
      <c r="C3828" s="2"/>
      <c r="D3828" s="2"/>
      <c r="E3828" s="2"/>
      <c r="F3828" s="2"/>
      <c r="G3828" s="68" t="s">
        <v>2393</v>
      </c>
      <c r="H3828" s="68"/>
      <c r="I3828" s="68"/>
      <c r="J3828" s="68"/>
      <c r="K3828" s="71">
        <f>SUM(K3826:K3827)</f>
        <v>54.42</v>
      </c>
    </row>
    <row r="3829" ht="15" customHeight="1" spans="1:11">
      <c r="A3829" s="2"/>
      <c r="B3829" s="2"/>
      <c r="C3829" s="2"/>
      <c r="D3829" s="2"/>
      <c r="E3829" s="2"/>
      <c r="F3829" s="2"/>
      <c r="G3829" s="69" t="s">
        <v>2318</v>
      </c>
      <c r="H3829" s="69"/>
      <c r="I3829" s="69"/>
      <c r="J3829" s="69"/>
      <c r="K3829" s="72">
        <f>SUM(K3824,K3828)</f>
        <v>357.79</v>
      </c>
    </row>
    <row r="3830" ht="9.95" customHeight="1" spans="1:11">
      <c r="A3830" s="2"/>
      <c r="B3830" s="2"/>
      <c r="C3830" s="2"/>
      <c r="D3830" s="2"/>
      <c r="E3830" s="2"/>
      <c r="F3830" s="2"/>
      <c r="G3830" s="61"/>
      <c r="H3830" s="61"/>
      <c r="I3830" s="61"/>
      <c r="J3830" s="61"/>
      <c r="K3830" s="61"/>
    </row>
    <row r="3831" ht="20.1" customHeight="1" spans="1:11">
      <c r="A3831" s="62" t="s">
        <v>5657</v>
      </c>
      <c r="B3831" s="62"/>
      <c r="C3831" s="62"/>
      <c r="D3831" s="62"/>
      <c r="E3831" s="62"/>
      <c r="F3831" s="62"/>
      <c r="G3831" s="62"/>
      <c r="H3831" s="62"/>
      <c r="I3831" s="62"/>
      <c r="J3831" s="62"/>
      <c r="K3831" s="62"/>
    </row>
    <row r="3832" ht="15" customHeight="1" spans="1:11">
      <c r="A3832" s="63" t="s">
        <v>2413</v>
      </c>
      <c r="B3832" s="63"/>
      <c r="C3832" s="63"/>
      <c r="D3832" s="64" t="s">
        <v>4</v>
      </c>
      <c r="E3832" s="64"/>
      <c r="F3832" s="64" t="s">
        <v>2297</v>
      </c>
      <c r="G3832" s="64" t="s">
        <v>2298</v>
      </c>
      <c r="H3832" s="64"/>
      <c r="I3832" s="64" t="s">
        <v>2299</v>
      </c>
      <c r="J3832" s="64"/>
      <c r="K3832" s="64" t="s">
        <v>2300</v>
      </c>
    </row>
    <row r="3833" ht="29.1" customHeight="1" spans="1:11">
      <c r="A3833" s="65" t="s">
        <v>3105</v>
      </c>
      <c r="B3833" s="66" t="s">
        <v>3106</v>
      </c>
      <c r="C3833" s="66"/>
      <c r="D3833" s="65" t="s">
        <v>14</v>
      </c>
      <c r="E3833" s="65"/>
      <c r="F3833" s="65" t="s">
        <v>35</v>
      </c>
      <c r="G3833" s="67">
        <v>3</v>
      </c>
      <c r="H3833" s="67"/>
      <c r="I3833" s="70">
        <v>38.67</v>
      </c>
      <c r="J3833" s="70"/>
      <c r="K3833" s="70">
        <f>TRUNC(TRUNC(G3833,8)*I3833,2)</f>
        <v>116.01</v>
      </c>
    </row>
    <row r="3834" ht="21" customHeight="1" spans="1:11">
      <c r="A3834" s="65" t="s">
        <v>3109</v>
      </c>
      <c r="B3834" s="66" t="s">
        <v>3110</v>
      </c>
      <c r="C3834" s="66"/>
      <c r="D3834" s="65" t="s">
        <v>14</v>
      </c>
      <c r="E3834" s="65"/>
      <c r="F3834" s="65" t="s">
        <v>35</v>
      </c>
      <c r="G3834" s="67">
        <v>19.8</v>
      </c>
      <c r="H3834" s="67"/>
      <c r="I3834" s="70">
        <v>0.08</v>
      </c>
      <c r="J3834" s="70"/>
      <c r="K3834" s="70">
        <f>TRUNC(TRUNC(G3834,8)*I3834,2)</f>
        <v>1.58</v>
      </c>
    </row>
    <row r="3835" ht="38.1" customHeight="1" spans="1:11">
      <c r="A3835" s="65" t="s">
        <v>5658</v>
      </c>
      <c r="B3835" s="66" t="s">
        <v>5659</v>
      </c>
      <c r="C3835" s="66"/>
      <c r="D3835" s="65" t="s">
        <v>14</v>
      </c>
      <c r="E3835" s="65"/>
      <c r="F3835" s="65" t="s">
        <v>35</v>
      </c>
      <c r="G3835" s="67">
        <v>1</v>
      </c>
      <c r="H3835" s="67"/>
      <c r="I3835" s="70">
        <v>204.4</v>
      </c>
      <c r="J3835" s="70"/>
      <c r="K3835" s="70">
        <f>TRUNC(TRUNC(G3835,8)*I3835,2)</f>
        <v>204.4</v>
      </c>
    </row>
    <row r="3836" ht="15" customHeight="1" spans="1:11">
      <c r="A3836" s="2"/>
      <c r="B3836" s="2"/>
      <c r="C3836" s="2"/>
      <c r="D3836" s="2"/>
      <c r="E3836" s="2"/>
      <c r="F3836" s="2"/>
      <c r="G3836" s="68" t="s">
        <v>2424</v>
      </c>
      <c r="H3836" s="68"/>
      <c r="I3836" s="68"/>
      <c r="J3836" s="68"/>
      <c r="K3836" s="71">
        <f>SUM(K3833:K3835)</f>
        <v>321.99</v>
      </c>
    </row>
    <row r="3837" ht="15" customHeight="1" spans="1:11">
      <c r="A3837" s="63" t="s">
        <v>2389</v>
      </c>
      <c r="B3837" s="63"/>
      <c r="C3837" s="63"/>
      <c r="D3837" s="64" t="s">
        <v>4</v>
      </c>
      <c r="E3837" s="64"/>
      <c r="F3837" s="64" t="s">
        <v>2297</v>
      </c>
      <c r="G3837" s="64" t="s">
        <v>2298</v>
      </c>
      <c r="H3837" s="64"/>
      <c r="I3837" s="64" t="s">
        <v>2299</v>
      </c>
      <c r="J3837" s="64"/>
      <c r="K3837" s="64" t="s">
        <v>2300</v>
      </c>
    </row>
    <row r="3838" ht="21" customHeight="1" spans="1:11">
      <c r="A3838" s="65" t="s">
        <v>3113</v>
      </c>
      <c r="B3838" s="66" t="s">
        <v>3114</v>
      </c>
      <c r="C3838" s="66"/>
      <c r="D3838" s="65" t="s">
        <v>14</v>
      </c>
      <c r="E3838" s="65"/>
      <c r="F3838" s="65" t="s">
        <v>2392</v>
      </c>
      <c r="G3838" s="67">
        <v>1.546</v>
      </c>
      <c r="H3838" s="67"/>
      <c r="I3838" s="70">
        <v>30.84</v>
      </c>
      <c r="J3838" s="70"/>
      <c r="K3838" s="70">
        <f>TRUNC(TRUNC(G3838,8)*I3838,2)</f>
        <v>47.67</v>
      </c>
    </row>
    <row r="3839" ht="15" customHeight="1" spans="1:11">
      <c r="A3839" s="65" t="s">
        <v>2395</v>
      </c>
      <c r="B3839" s="66" t="s">
        <v>2396</v>
      </c>
      <c r="C3839" s="66"/>
      <c r="D3839" s="65" t="s">
        <v>14</v>
      </c>
      <c r="E3839" s="65"/>
      <c r="F3839" s="65" t="s">
        <v>2392</v>
      </c>
      <c r="G3839" s="67">
        <v>0.773</v>
      </c>
      <c r="H3839" s="67"/>
      <c r="I3839" s="70">
        <v>23.23</v>
      </c>
      <c r="J3839" s="70"/>
      <c r="K3839" s="70">
        <f>TRUNC(TRUNC(G3839,8)*I3839,2)</f>
        <v>17.95</v>
      </c>
    </row>
    <row r="3840" ht="18" customHeight="1" spans="1:11">
      <c r="A3840" s="2"/>
      <c r="B3840" s="2"/>
      <c r="C3840" s="2"/>
      <c r="D3840" s="2"/>
      <c r="E3840" s="2"/>
      <c r="F3840" s="2"/>
      <c r="G3840" s="68" t="s">
        <v>2393</v>
      </c>
      <c r="H3840" s="68"/>
      <c r="I3840" s="68"/>
      <c r="J3840" s="68"/>
      <c r="K3840" s="71">
        <f>SUM(K3838:K3839)</f>
        <v>65.62</v>
      </c>
    </row>
    <row r="3841" ht="15" customHeight="1" spans="1:11">
      <c r="A3841" s="2"/>
      <c r="B3841" s="2"/>
      <c r="C3841" s="2"/>
      <c r="D3841" s="2"/>
      <c r="E3841" s="2"/>
      <c r="F3841" s="2"/>
      <c r="G3841" s="69" t="s">
        <v>2318</v>
      </c>
      <c r="H3841" s="69"/>
      <c r="I3841" s="69"/>
      <c r="J3841" s="69"/>
      <c r="K3841" s="72">
        <f>SUM(K3836,K3840)</f>
        <v>387.61</v>
      </c>
    </row>
    <row r="3842" ht="9.95" customHeight="1" spans="1:11">
      <c r="A3842" s="2"/>
      <c r="B3842" s="2"/>
      <c r="C3842" s="2"/>
      <c r="D3842" s="2"/>
      <c r="E3842" s="2"/>
      <c r="F3842" s="2"/>
      <c r="G3842" s="61"/>
      <c r="H3842" s="61"/>
      <c r="I3842" s="61"/>
      <c r="J3842" s="61"/>
      <c r="K3842" s="61"/>
    </row>
    <row r="3843" ht="20.1" customHeight="1" spans="1:11">
      <c r="A3843" s="62" t="s">
        <v>5660</v>
      </c>
      <c r="B3843" s="62"/>
      <c r="C3843" s="62"/>
      <c r="D3843" s="62"/>
      <c r="E3843" s="62"/>
      <c r="F3843" s="62"/>
      <c r="G3843" s="62"/>
      <c r="H3843" s="62"/>
      <c r="I3843" s="62"/>
      <c r="J3843" s="62"/>
      <c r="K3843" s="62"/>
    </row>
    <row r="3844" ht="15" customHeight="1" spans="1:11">
      <c r="A3844" s="63" t="s">
        <v>2413</v>
      </c>
      <c r="B3844" s="63"/>
      <c r="C3844" s="63"/>
      <c r="D3844" s="64" t="s">
        <v>4</v>
      </c>
      <c r="E3844" s="64"/>
      <c r="F3844" s="64" t="s">
        <v>2297</v>
      </c>
      <c r="G3844" s="64" t="s">
        <v>2298</v>
      </c>
      <c r="H3844" s="64"/>
      <c r="I3844" s="64" t="s">
        <v>2299</v>
      </c>
      <c r="J3844" s="64"/>
      <c r="K3844" s="64" t="s">
        <v>2300</v>
      </c>
    </row>
    <row r="3845" ht="29.1" customHeight="1" spans="1:11">
      <c r="A3845" s="65" t="s">
        <v>3629</v>
      </c>
      <c r="B3845" s="66" t="s">
        <v>3630</v>
      </c>
      <c r="C3845" s="66"/>
      <c r="D3845" s="65" t="s">
        <v>14</v>
      </c>
      <c r="E3845" s="65"/>
      <c r="F3845" s="65" t="s">
        <v>35</v>
      </c>
      <c r="G3845" s="67">
        <v>4.8166</v>
      </c>
      <c r="H3845" s="67"/>
      <c r="I3845" s="70">
        <v>0.61</v>
      </c>
      <c r="J3845" s="70"/>
      <c r="K3845" s="70">
        <f>TRUNC(TRUNC(G3845,8)*I3845,2)</f>
        <v>2.93</v>
      </c>
    </row>
    <row r="3846" ht="29.1" customHeight="1" spans="1:11">
      <c r="A3846" s="65" t="s">
        <v>5661</v>
      </c>
      <c r="B3846" s="66" t="s">
        <v>5662</v>
      </c>
      <c r="C3846" s="66"/>
      <c r="D3846" s="65" t="s">
        <v>14</v>
      </c>
      <c r="E3846" s="65"/>
      <c r="F3846" s="65" t="s">
        <v>146</v>
      </c>
      <c r="G3846" s="67">
        <v>6.8504</v>
      </c>
      <c r="H3846" s="67"/>
      <c r="I3846" s="70">
        <v>16.7</v>
      </c>
      <c r="J3846" s="70"/>
      <c r="K3846" s="70">
        <f>TRUNC(TRUNC(G3846,8)*I3846,2)</f>
        <v>114.4</v>
      </c>
    </row>
    <row r="3847" ht="29.1" customHeight="1" spans="1:11">
      <c r="A3847" s="65" t="s">
        <v>5663</v>
      </c>
      <c r="B3847" s="66" t="s">
        <v>5664</v>
      </c>
      <c r="C3847" s="66"/>
      <c r="D3847" s="65" t="s">
        <v>14</v>
      </c>
      <c r="E3847" s="65"/>
      <c r="F3847" s="65" t="s">
        <v>35</v>
      </c>
      <c r="G3847" s="67">
        <v>0.5473</v>
      </c>
      <c r="H3847" s="67"/>
      <c r="I3847" s="70">
        <v>492.26</v>
      </c>
      <c r="J3847" s="70"/>
      <c r="K3847" s="70">
        <f>TRUNC(TRUNC(G3847,8)*I3847,2)</f>
        <v>269.41</v>
      </c>
    </row>
    <row r="3848" ht="21" customHeight="1" spans="1:11">
      <c r="A3848" s="65" t="s">
        <v>2898</v>
      </c>
      <c r="B3848" s="66" t="s">
        <v>2899</v>
      </c>
      <c r="C3848" s="66"/>
      <c r="D3848" s="65" t="s">
        <v>14</v>
      </c>
      <c r="E3848" s="65"/>
      <c r="F3848" s="65" t="s">
        <v>2900</v>
      </c>
      <c r="G3848" s="67">
        <v>0.8829</v>
      </c>
      <c r="H3848" s="67"/>
      <c r="I3848" s="70">
        <v>31.89</v>
      </c>
      <c r="J3848" s="70"/>
      <c r="K3848" s="70">
        <f>TRUNC(TRUNC(G3848,8)*I3848,2)</f>
        <v>28.15</v>
      </c>
    </row>
    <row r="3849" ht="15" customHeight="1" spans="1:11">
      <c r="A3849" s="2"/>
      <c r="B3849" s="2"/>
      <c r="C3849" s="2"/>
      <c r="D3849" s="2"/>
      <c r="E3849" s="2"/>
      <c r="F3849" s="2"/>
      <c r="G3849" s="68" t="s">
        <v>2424</v>
      </c>
      <c r="H3849" s="68"/>
      <c r="I3849" s="68"/>
      <c r="J3849" s="68"/>
      <c r="K3849" s="71">
        <f>SUM(K3845:K3848)</f>
        <v>414.89</v>
      </c>
    </row>
    <row r="3850" ht="15" customHeight="1" spans="1:11">
      <c r="A3850" s="63" t="s">
        <v>2389</v>
      </c>
      <c r="B3850" s="63"/>
      <c r="C3850" s="63"/>
      <c r="D3850" s="64" t="s">
        <v>4</v>
      </c>
      <c r="E3850" s="64"/>
      <c r="F3850" s="64" t="s">
        <v>2297</v>
      </c>
      <c r="G3850" s="64" t="s">
        <v>2298</v>
      </c>
      <c r="H3850" s="64"/>
      <c r="I3850" s="64" t="s">
        <v>2299</v>
      </c>
      <c r="J3850" s="64"/>
      <c r="K3850" s="64" t="s">
        <v>2300</v>
      </c>
    </row>
    <row r="3851" ht="15" customHeight="1" spans="1:11">
      <c r="A3851" s="65" t="s">
        <v>2630</v>
      </c>
      <c r="B3851" s="66" t="s">
        <v>2631</v>
      </c>
      <c r="C3851" s="66"/>
      <c r="D3851" s="65" t="s">
        <v>14</v>
      </c>
      <c r="E3851" s="65"/>
      <c r="F3851" s="65" t="s">
        <v>2392</v>
      </c>
      <c r="G3851" s="67">
        <v>0.3826</v>
      </c>
      <c r="H3851" s="67"/>
      <c r="I3851" s="70">
        <v>32.27</v>
      </c>
      <c r="J3851" s="70"/>
      <c r="K3851" s="70">
        <f>TRUNC(TRUNC(G3851,8)*I3851,2)</f>
        <v>12.34</v>
      </c>
    </row>
    <row r="3852" ht="15" customHeight="1" spans="1:11">
      <c r="A3852" s="65" t="s">
        <v>2395</v>
      </c>
      <c r="B3852" s="66" t="s">
        <v>2396</v>
      </c>
      <c r="C3852" s="66"/>
      <c r="D3852" s="65" t="s">
        <v>14</v>
      </c>
      <c r="E3852" s="65"/>
      <c r="F3852" s="65" t="s">
        <v>2392</v>
      </c>
      <c r="G3852" s="67">
        <v>0.191</v>
      </c>
      <c r="H3852" s="67"/>
      <c r="I3852" s="70">
        <v>23.23</v>
      </c>
      <c r="J3852" s="70"/>
      <c r="K3852" s="70">
        <f>TRUNC(TRUNC(G3852,8)*I3852,2)</f>
        <v>4.43</v>
      </c>
    </row>
    <row r="3853" ht="18" customHeight="1" spans="1:11">
      <c r="A3853" s="2"/>
      <c r="B3853" s="2"/>
      <c r="C3853" s="2"/>
      <c r="D3853" s="2"/>
      <c r="E3853" s="2"/>
      <c r="F3853" s="2"/>
      <c r="G3853" s="68" t="s">
        <v>2393</v>
      </c>
      <c r="H3853" s="68"/>
      <c r="I3853" s="68"/>
      <c r="J3853" s="68"/>
      <c r="K3853" s="71">
        <f>SUM(K3851:K3852)</f>
        <v>16.77</v>
      </c>
    </row>
    <row r="3854" ht="15" customHeight="1" spans="1:11">
      <c r="A3854" s="2"/>
      <c r="B3854" s="2"/>
      <c r="C3854" s="2"/>
      <c r="D3854" s="2"/>
      <c r="E3854" s="2"/>
      <c r="F3854" s="2"/>
      <c r="G3854" s="69" t="s">
        <v>2318</v>
      </c>
      <c r="H3854" s="69"/>
      <c r="I3854" s="69"/>
      <c r="J3854" s="69"/>
      <c r="K3854" s="72">
        <f>SUM(K3849,K3853)</f>
        <v>431.66</v>
      </c>
    </row>
    <row r="3855" ht="9.95" customHeight="1" spans="1:11">
      <c r="A3855" s="2"/>
      <c r="B3855" s="2"/>
      <c r="C3855" s="2"/>
      <c r="D3855" s="2"/>
      <c r="E3855" s="2"/>
      <c r="F3855" s="2"/>
      <c r="G3855" s="61"/>
      <c r="H3855" s="61"/>
      <c r="I3855" s="61"/>
      <c r="J3855" s="61"/>
      <c r="K3855" s="61"/>
    </row>
    <row r="3856" ht="20.1" customHeight="1" spans="1:11">
      <c r="A3856" s="62" t="s">
        <v>5665</v>
      </c>
      <c r="B3856" s="62"/>
      <c r="C3856" s="62"/>
      <c r="D3856" s="62"/>
      <c r="E3856" s="62"/>
      <c r="F3856" s="62"/>
      <c r="G3856" s="62"/>
      <c r="H3856" s="62"/>
      <c r="I3856" s="62"/>
      <c r="J3856" s="62"/>
      <c r="K3856" s="62"/>
    </row>
    <row r="3857" ht="15" customHeight="1" spans="1:11">
      <c r="A3857" s="63" t="s">
        <v>2381</v>
      </c>
      <c r="B3857" s="63"/>
      <c r="C3857" s="63"/>
      <c r="D3857" s="64" t="s">
        <v>4</v>
      </c>
      <c r="E3857" s="64"/>
      <c r="F3857" s="64" t="s">
        <v>2297</v>
      </c>
      <c r="G3857" s="64" t="s">
        <v>2298</v>
      </c>
      <c r="H3857" s="64"/>
      <c r="I3857" s="64" t="s">
        <v>2299</v>
      </c>
      <c r="J3857" s="64"/>
      <c r="K3857" s="64" t="s">
        <v>2300</v>
      </c>
    </row>
    <row r="3858" ht="29.1" customHeight="1" spans="1:11">
      <c r="A3858" s="65" t="s">
        <v>5666</v>
      </c>
      <c r="B3858" s="66" t="s">
        <v>5667</v>
      </c>
      <c r="C3858" s="66"/>
      <c r="D3858" s="65" t="s">
        <v>14</v>
      </c>
      <c r="E3858" s="65"/>
      <c r="F3858" s="65" t="s">
        <v>2384</v>
      </c>
      <c r="G3858" s="67">
        <v>0.0302</v>
      </c>
      <c r="H3858" s="67"/>
      <c r="I3858" s="70">
        <v>39.87</v>
      </c>
      <c r="J3858" s="70"/>
      <c r="K3858" s="70">
        <f>TRUNC(TRUNC(G3858,8)*I3858,2)</f>
        <v>1.2</v>
      </c>
    </row>
    <row r="3859" ht="29.1" customHeight="1" spans="1:11">
      <c r="A3859" s="65" t="s">
        <v>2740</v>
      </c>
      <c r="B3859" s="66" t="s">
        <v>2741</v>
      </c>
      <c r="C3859" s="66"/>
      <c r="D3859" s="65" t="s">
        <v>14</v>
      </c>
      <c r="E3859" s="65"/>
      <c r="F3859" s="65" t="s">
        <v>2387</v>
      </c>
      <c r="G3859" s="67">
        <v>0.0325</v>
      </c>
      <c r="H3859" s="67"/>
      <c r="I3859" s="70">
        <v>47.29</v>
      </c>
      <c r="J3859" s="70"/>
      <c r="K3859" s="70">
        <f>TRUNC(TRUNC(G3859,8)*I3859,2)</f>
        <v>1.53</v>
      </c>
    </row>
    <row r="3860" ht="45.95" customHeight="1" spans="1:11">
      <c r="A3860" s="65" t="s">
        <v>2398</v>
      </c>
      <c r="B3860" s="66" t="s">
        <v>2399</v>
      </c>
      <c r="C3860" s="66"/>
      <c r="D3860" s="65" t="s">
        <v>14</v>
      </c>
      <c r="E3860" s="65"/>
      <c r="F3860" s="65" t="s">
        <v>2384</v>
      </c>
      <c r="G3860" s="67">
        <v>0.3083</v>
      </c>
      <c r="H3860" s="67"/>
      <c r="I3860" s="70">
        <v>76.23</v>
      </c>
      <c r="J3860" s="70"/>
      <c r="K3860" s="70">
        <f>TRUNC(TRUNC(G3860,8)*I3860,2)</f>
        <v>23.5</v>
      </c>
    </row>
    <row r="3861" ht="45.95" customHeight="1" spans="1:11">
      <c r="A3861" s="65" t="s">
        <v>2400</v>
      </c>
      <c r="B3861" s="66" t="s">
        <v>2401</v>
      </c>
      <c r="C3861" s="66"/>
      <c r="D3861" s="65" t="s">
        <v>14</v>
      </c>
      <c r="E3861" s="65"/>
      <c r="F3861" s="65" t="s">
        <v>2387</v>
      </c>
      <c r="G3861" s="67">
        <v>0.0617</v>
      </c>
      <c r="H3861" s="67"/>
      <c r="I3861" s="70">
        <v>160.58</v>
      </c>
      <c r="J3861" s="70"/>
      <c r="K3861" s="70">
        <f>TRUNC(TRUNC(G3861,8)*I3861,2)</f>
        <v>9.9</v>
      </c>
    </row>
    <row r="3862" ht="18" customHeight="1" spans="1:11">
      <c r="A3862" s="2"/>
      <c r="B3862" s="2"/>
      <c r="C3862" s="2"/>
      <c r="D3862" s="2"/>
      <c r="E3862" s="2"/>
      <c r="F3862" s="2"/>
      <c r="G3862" s="68" t="s">
        <v>2388</v>
      </c>
      <c r="H3862" s="68"/>
      <c r="I3862" s="68"/>
      <c r="J3862" s="68"/>
      <c r="K3862" s="71">
        <f>SUM(K3858:K3861)</f>
        <v>36.13</v>
      </c>
    </row>
    <row r="3863" ht="15" customHeight="1" spans="1:11">
      <c r="A3863" s="63" t="s">
        <v>2413</v>
      </c>
      <c r="B3863" s="63"/>
      <c r="C3863" s="63"/>
      <c r="D3863" s="64" t="s">
        <v>4</v>
      </c>
      <c r="E3863" s="64"/>
      <c r="F3863" s="64" t="s">
        <v>2297</v>
      </c>
      <c r="G3863" s="64" t="s">
        <v>2298</v>
      </c>
      <c r="H3863" s="64"/>
      <c r="I3863" s="64" t="s">
        <v>2299</v>
      </c>
      <c r="J3863" s="64"/>
      <c r="K3863" s="64" t="s">
        <v>2300</v>
      </c>
    </row>
    <row r="3864" ht="21" customHeight="1" spans="1:11">
      <c r="A3864" s="65" t="s">
        <v>3095</v>
      </c>
      <c r="B3864" s="66" t="s">
        <v>3096</v>
      </c>
      <c r="C3864" s="66"/>
      <c r="D3864" s="65" t="s">
        <v>14</v>
      </c>
      <c r="E3864" s="65"/>
      <c r="F3864" s="65" t="s">
        <v>51</v>
      </c>
      <c r="G3864" s="67">
        <v>1.1</v>
      </c>
      <c r="H3864" s="67"/>
      <c r="I3864" s="70">
        <v>117.45</v>
      </c>
      <c r="J3864" s="70"/>
      <c r="K3864" s="70">
        <f>TRUNC(TRUNC(G3864,8)*I3864,2)</f>
        <v>129.19</v>
      </c>
    </row>
    <row r="3865" ht="15" customHeight="1" spans="1:11">
      <c r="A3865" s="2"/>
      <c r="B3865" s="2"/>
      <c r="C3865" s="2"/>
      <c r="D3865" s="2"/>
      <c r="E3865" s="2"/>
      <c r="F3865" s="2"/>
      <c r="G3865" s="68" t="s">
        <v>2424</v>
      </c>
      <c r="H3865" s="68"/>
      <c r="I3865" s="68"/>
      <c r="J3865" s="68"/>
      <c r="K3865" s="71">
        <f>SUM(K3864:K3864)</f>
        <v>129.19</v>
      </c>
    </row>
    <row r="3866" ht="15" customHeight="1" spans="1:11">
      <c r="A3866" s="63" t="s">
        <v>2389</v>
      </c>
      <c r="B3866" s="63"/>
      <c r="C3866" s="63"/>
      <c r="D3866" s="64" t="s">
        <v>4</v>
      </c>
      <c r="E3866" s="64"/>
      <c r="F3866" s="64" t="s">
        <v>2297</v>
      </c>
      <c r="G3866" s="64" t="s">
        <v>2298</v>
      </c>
      <c r="H3866" s="64"/>
      <c r="I3866" s="64" t="s">
        <v>2299</v>
      </c>
      <c r="J3866" s="64"/>
      <c r="K3866" s="64" t="s">
        <v>2300</v>
      </c>
    </row>
    <row r="3867" ht="15" customHeight="1" spans="1:11">
      <c r="A3867" s="65" t="s">
        <v>2630</v>
      </c>
      <c r="B3867" s="66" t="s">
        <v>2631</v>
      </c>
      <c r="C3867" s="66"/>
      <c r="D3867" s="65" t="s">
        <v>14</v>
      </c>
      <c r="E3867" s="65"/>
      <c r="F3867" s="65" t="s">
        <v>2392</v>
      </c>
      <c r="G3867" s="67">
        <v>0.444</v>
      </c>
      <c r="H3867" s="67"/>
      <c r="I3867" s="70">
        <v>32.27</v>
      </c>
      <c r="J3867" s="70"/>
      <c r="K3867" s="70">
        <f>TRUNC(TRUNC(G3867,8)*I3867,2)</f>
        <v>14.32</v>
      </c>
    </row>
    <row r="3868" ht="15" customHeight="1" spans="1:11">
      <c r="A3868" s="65" t="s">
        <v>2395</v>
      </c>
      <c r="B3868" s="66" t="s">
        <v>2396</v>
      </c>
      <c r="C3868" s="66"/>
      <c r="D3868" s="65" t="s">
        <v>14</v>
      </c>
      <c r="E3868" s="65"/>
      <c r="F3868" s="65" t="s">
        <v>2392</v>
      </c>
      <c r="G3868" s="67">
        <v>0.666</v>
      </c>
      <c r="H3868" s="67"/>
      <c r="I3868" s="70">
        <v>23.23</v>
      </c>
      <c r="J3868" s="70"/>
      <c r="K3868" s="70">
        <f>TRUNC(TRUNC(G3868,8)*I3868,2)</f>
        <v>15.47</v>
      </c>
    </row>
    <row r="3869" ht="18" customHeight="1" spans="1:11">
      <c r="A3869" s="2"/>
      <c r="B3869" s="2"/>
      <c r="C3869" s="2"/>
      <c r="D3869" s="2"/>
      <c r="E3869" s="2"/>
      <c r="F3869" s="2"/>
      <c r="G3869" s="68" t="s">
        <v>2393</v>
      </c>
      <c r="H3869" s="68"/>
      <c r="I3869" s="68"/>
      <c r="J3869" s="68"/>
      <c r="K3869" s="71">
        <f>SUM(K3867:K3868)</f>
        <v>29.79</v>
      </c>
    </row>
    <row r="3870" ht="15" customHeight="1" spans="1:11">
      <c r="A3870" s="2"/>
      <c r="B3870" s="2"/>
      <c r="C3870" s="2"/>
      <c r="D3870" s="2"/>
      <c r="E3870" s="2"/>
      <c r="F3870" s="2"/>
      <c r="G3870" s="69" t="s">
        <v>2318</v>
      </c>
      <c r="H3870" s="69"/>
      <c r="I3870" s="69"/>
      <c r="J3870" s="69"/>
      <c r="K3870" s="72">
        <f>SUM(K3862,K3865,K3869)</f>
        <v>195.11</v>
      </c>
    </row>
    <row r="3871" ht="9.95" customHeight="1" spans="1:11">
      <c r="A3871" s="2"/>
      <c r="B3871" s="2"/>
      <c r="C3871" s="2"/>
      <c r="D3871" s="2"/>
      <c r="E3871" s="2"/>
      <c r="F3871" s="2"/>
      <c r="G3871" s="61"/>
      <c r="H3871" s="61"/>
      <c r="I3871" s="61"/>
      <c r="J3871" s="61"/>
      <c r="K3871" s="61"/>
    </row>
    <row r="3872" ht="20.1" customHeight="1" spans="1:11">
      <c r="A3872" s="62" t="s">
        <v>5668</v>
      </c>
      <c r="B3872" s="62"/>
      <c r="C3872" s="62"/>
      <c r="D3872" s="62"/>
      <c r="E3872" s="62"/>
      <c r="F3872" s="62"/>
      <c r="G3872" s="62"/>
      <c r="H3872" s="62"/>
      <c r="I3872" s="62"/>
      <c r="J3872" s="62"/>
      <c r="K3872" s="62"/>
    </row>
    <row r="3873" ht="15" customHeight="1" spans="1:11">
      <c r="A3873" s="63" t="s">
        <v>2381</v>
      </c>
      <c r="B3873" s="63"/>
      <c r="C3873" s="63"/>
      <c r="D3873" s="64" t="s">
        <v>4</v>
      </c>
      <c r="E3873" s="64"/>
      <c r="F3873" s="64" t="s">
        <v>2297</v>
      </c>
      <c r="G3873" s="64" t="s">
        <v>2298</v>
      </c>
      <c r="H3873" s="64"/>
      <c r="I3873" s="64" t="s">
        <v>2299</v>
      </c>
      <c r="J3873" s="64"/>
      <c r="K3873" s="64" t="s">
        <v>2300</v>
      </c>
    </row>
    <row r="3874" ht="29.1" customHeight="1" spans="1:11">
      <c r="A3874" s="65" t="s">
        <v>5666</v>
      </c>
      <c r="B3874" s="66" t="s">
        <v>5667</v>
      </c>
      <c r="C3874" s="66"/>
      <c r="D3874" s="65" t="s">
        <v>14</v>
      </c>
      <c r="E3874" s="65"/>
      <c r="F3874" s="65" t="s">
        <v>2384</v>
      </c>
      <c r="G3874" s="67">
        <v>0.0302</v>
      </c>
      <c r="H3874" s="67"/>
      <c r="I3874" s="70">
        <v>39.87</v>
      </c>
      <c r="J3874" s="70"/>
      <c r="K3874" s="70">
        <f>TRUNC(TRUNC(G3874,8)*I3874,2)</f>
        <v>1.2</v>
      </c>
    </row>
    <row r="3875" ht="29.1" customHeight="1" spans="1:11">
      <c r="A3875" s="65" t="s">
        <v>2740</v>
      </c>
      <c r="B3875" s="66" t="s">
        <v>2741</v>
      </c>
      <c r="C3875" s="66"/>
      <c r="D3875" s="65" t="s">
        <v>14</v>
      </c>
      <c r="E3875" s="65"/>
      <c r="F3875" s="65" t="s">
        <v>2387</v>
      </c>
      <c r="G3875" s="67">
        <v>0.0325</v>
      </c>
      <c r="H3875" s="67"/>
      <c r="I3875" s="70">
        <v>47.29</v>
      </c>
      <c r="J3875" s="70"/>
      <c r="K3875" s="70">
        <f>TRUNC(TRUNC(G3875,8)*I3875,2)</f>
        <v>1.53</v>
      </c>
    </row>
    <row r="3876" ht="45.95" customHeight="1" spans="1:11">
      <c r="A3876" s="65" t="s">
        <v>2398</v>
      </c>
      <c r="B3876" s="66" t="s">
        <v>2399</v>
      </c>
      <c r="C3876" s="66"/>
      <c r="D3876" s="65" t="s">
        <v>14</v>
      </c>
      <c r="E3876" s="65"/>
      <c r="F3876" s="65" t="s">
        <v>2384</v>
      </c>
      <c r="G3876" s="67">
        <v>0.3972</v>
      </c>
      <c r="H3876" s="67"/>
      <c r="I3876" s="70">
        <v>76.23</v>
      </c>
      <c r="J3876" s="70"/>
      <c r="K3876" s="70">
        <f>TRUNC(TRUNC(G3876,8)*I3876,2)</f>
        <v>30.27</v>
      </c>
    </row>
    <row r="3877" ht="45.95" customHeight="1" spans="1:11">
      <c r="A3877" s="65" t="s">
        <v>2400</v>
      </c>
      <c r="B3877" s="66" t="s">
        <v>2401</v>
      </c>
      <c r="C3877" s="66"/>
      <c r="D3877" s="65" t="s">
        <v>14</v>
      </c>
      <c r="E3877" s="65"/>
      <c r="F3877" s="65" t="s">
        <v>2387</v>
      </c>
      <c r="G3877" s="67">
        <v>0.0794</v>
      </c>
      <c r="H3877" s="67"/>
      <c r="I3877" s="70">
        <v>160.58</v>
      </c>
      <c r="J3877" s="70"/>
      <c r="K3877" s="70">
        <f>TRUNC(TRUNC(G3877,8)*I3877,2)</f>
        <v>12.75</v>
      </c>
    </row>
    <row r="3878" ht="18" customHeight="1" spans="1:11">
      <c r="A3878" s="2"/>
      <c r="B3878" s="2"/>
      <c r="C3878" s="2"/>
      <c r="D3878" s="2"/>
      <c r="E3878" s="2"/>
      <c r="F3878" s="2"/>
      <c r="G3878" s="68" t="s">
        <v>2388</v>
      </c>
      <c r="H3878" s="68"/>
      <c r="I3878" s="68"/>
      <c r="J3878" s="68"/>
      <c r="K3878" s="71">
        <f>SUM(K3874:K3877)</f>
        <v>45.75</v>
      </c>
    </row>
    <row r="3879" ht="15" customHeight="1" spans="1:11">
      <c r="A3879" s="63" t="s">
        <v>2413</v>
      </c>
      <c r="B3879" s="63"/>
      <c r="C3879" s="63"/>
      <c r="D3879" s="64" t="s">
        <v>4</v>
      </c>
      <c r="E3879" s="64"/>
      <c r="F3879" s="64" t="s">
        <v>2297</v>
      </c>
      <c r="G3879" s="64" t="s">
        <v>2298</v>
      </c>
      <c r="H3879" s="64"/>
      <c r="I3879" s="64" t="s">
        <v>2299</v>
      </c>
      <c r="J3879" s="64"/>
      <c r="K3879" s="64" t="s">
        <v>2300</v>
      </c>
    </row>
    <row r="3880" ht="21" customHeight="1" spans="1:11">
      <c r="A3880" s="65" t="s">
        <v>2645</v>
      </c>
      <c r="B3880" s="66" t="s">
        <v>2646</v>
      </c>
      <c r="C3880" s="66"/>
      <c r="D3880" s="65" t="s">
        <v>14</v>
      </c>
      <c r="E3880" s="65"/>
      <c r="F3880" s="65" t="s">
        <v>51</v>
      </c>
      <c r="G3880" s="67">
        <v>1.1</v>
      </c>
      <c r="H3880" s="67"/>
      <c r="I3880" s="70">
        <v>128.66</v>
      </c>
      <c r="J3880" s="70"/>
      <c r="K3880" s="70">
        <f>TRUNC(TRUNC(G3880,8)*I3880,2)</f>
        <v>141.52</v>
      </c>
    </row>
    <row r="3881" ht="15" customHeight="1" spans="1:11">
      <c r="A3881" s="2"/>
      <c r="B3881" s="2"/>
      <c r="C3881" s="2"/>
      <c r="D3881" s="2"/>
      <c r="E3881" s="2"/>
      <c r="F3881" s="2"/>
      <c r="G3881" s="68" t="s">
        <v>2424</v>
      </c>
      <c r="H3881" s="68"/>
      <c r="I3881" s="68"/>
      <c r="J3881" s="68"/>
      <c r="K3881" s="71">
        <f>SUM(K3880:K3880)</f>
        <v>141.52</v>
      </c>
    </row>
    <row r="3882" ht="15" customHeight="1" spans="1:11">
      <c r="A3882" s="63" t="s">
        <v>2389</v>
      </c>
      <c r="B3882" s="63"/>
      <c r="C3882" s="63"/>
      <c r="D3882" s="64" t="s">
        <v>4</v>
      </c>
      <c r="E3882" s="64"/>
      <c r="F3882" s="64" t="s">
        <v>2297</v>
      </c>
      <c r="G3882" s="64" t="s">
        <v>2298</v>
      </c>
      <c r="H3882" s="64"/>
      <c r="I3882" s="64" t="s">
        <v>2299</v>
      </c>
      <c r="J3882" s="64"/>
      <c r="K3882" s="64" t="s">
        <v>2300</v>
      </c>
    </row>
    <row r="3883" ht="15" customHeight="1" spans="1:11">
      <c r="A3883" s="65" t="s">
        <v>2630</v>
      </c>
      <c r="B3883" s="66" t="s">
        <v>2631</v>
      </c>
      <c r="C3883" s="66"/>
      <c r="D3883" s="65" t="s">
        <v>14</v>
      </c>
      <c r="E3883" s="65"/>
      <c r="F3883" s="65" t="s">
        <v>2392</v>
      </c>
      <c r="G3883" s="67">
        <v>0.572</v>
      </c>
      <c r="H3883" s="67"/>
      <c r="I3883" s="70">
        <v>32.27</v>
      </c>
      <c r="J3883" s="70"/>
      <c r="K3883" s="70">
        <f>TRUNC(TRUNC(G3883,8)*I3883,2)</f>
        <v>18.45</v>
      </c>
    </row>
    <row r="3884" ht="15" customHeight="1" spans="1:11">
      <c r="A3884" s="65" t="s">
        <v>2395</v>
      </c>
      <c r="B3884" s="66" t="s">
        <v>2396</v>
      </c>
      <c r="C3884" s="66"/>
      <c r="D3884" s="65" t="s">
        <v>14</v>
      </c>
      <c r="E3884" s="65"/>
      <c r="F3884" s="65" t="s">
        <v>2392</v>
      </c>
      <c r="G3884" s="67">
        <v>0.8579</v>
      </c>
      <c r="H3884" s="67"/>
      <c r="I3884" s="70">
        <v>23.23</v>
      </c>
      <c r="J3884" s="70"/>
      <c r="K3884" s="70">
        <f>TRUNC(TRUNC(G3884,8)*I3884,2)</f>
        <v>19.92</v>
      </c>
    </row>
    <row r="3885" ht="18" customHeight="1" spans="1:11">
      <c r="A3885" s="2"/>
      <c r="B3885" s="2"/>
      <c r="C3885" s="2"/>
      <c r="D3885" s="2"/>
      <c r="E3885" s="2"/>
      <c r="F3885" s="2"/>
      <c r="G3885" s="68" t="s">
        <v>2393</v>
      </c>
      <c r="H3885" s="68"/>
      <c r="I3885" s="68"/>
      <c r="J3885" s="68"/>
      <c r="K3885" s="71">
        <f>SUM(K3883:K3884)</f>
        <v>38.37</v>
      </c>
    </row>
    <row r="3886" ht="15" customHeight="1" spans="1:11">
      <c r="A3886" s="2"/>
      <c r="B3886" s="2"/>
      <c r="C3886" s="2"/>
      <c r="D3886" s="2"/>
      <c r="E3886" s="2"/>
      <c r="F3886" s="2"/>
      <c r="G3886" s="69" t="s">
        <v>2318</v>
      </c>
      <c r="H3886" s="69"/>
      <c r="I3886" s="69"/>
      <c r="J3886" s="69"/>
      <c r="K3886" s="72">
        <f>SUM(K3878,K3881,K3885)</f>
        <v>225.64</v>
      </c>
    </row>
    <row r="3887" ht="9.95" customHeight="1" spans="1:11">
      <c r="A3887" s="2"/>
      <c r="B3887" s="2"/>
      <c r="C3887" s="2"/>
      <c r="D3887" s="2"/>
      <c r="E3887" s="2"/>
      <c r="F3887" s="2"/>
      <c r="G3887" s="61"/>
      <c r="H3887" s="61"/>
      <c r="I3887" s="61"/>
      <c r="J3887" s="61"/>
      <c r="K3887" s="61"/>
    </row>
    <row r="3888" ht="20.1" customHeight="1" spans="1:11">
      <c r="A3888" s="62" t="s">
        <v>5669</v>
      </c>
      <c r="B3888" s="62"/>
      <c r="C3888" s="62"/>
      <c r="D3888" s="62"/>
      <c r="E3888" s="62"/>
      <c r="F3888" s="62"/>
      <c r="G3888" s="62"/>
      <c r="H3888" s="62"/>
      <c r="I3888" s="62"/>
      <c r="J3888" s="62"/>
      <c r="K3888" s="62"/>
    </row>
    <row r="3889" ht="15" customHeight="1" spans="1:11">
      <c r="A3889" s="63" t="s">
        <v>2381</v>
      </c>
      <c r="B3889" s="63"/>
      <c r="C3889" s="63"/>
      <c r="D3889" s="64" t="s">
        <v>4</v>
      </c>
      <c r="E3889" s="64"/>
      <c r="F3889" s="64" t="s">
        <v>2297</v>
      </c>
      <c r="G3889" s="64" t="s">
        <v>2298</v>
      </c>
      <c r="H3889" s="64"/>
      <c r="I3889" s="64" t="s">
        <v>2299</v>
      </c>
      <c r="J3889" s="64"/>
      <c r="K3889" s="64" t="s">
        <v>2300</v>
      </c>
    </row>
    <row r="3890" ht="29.1" customHeight="1" spans="1:11">
      <c r="A3890" s="65" t="s">
        <v>5666</v>
      </c>
      <c r="B3890" s="66" t="s">
        <v>5667</v>
      </c>
      <c r="C3890" s="66"/>
      <c r="D3890" s="65" t="s">
        <v>14</v>
      </c>
      <c r="E3890" s="65"/>
      <c r="F3890" s="65" t="s">
        <v>2384</v>
      </c>
      <c r="G3890" s="67">
        <v>0.0036</v>
      </c>
      <c r="H3890" s="67"/>
      <c r="I3890" s="70">
        <v>39.87</v>
      </c>
      <c r="J3890" s="70"/>
      <c r="K3890" s="70">
        <f>TRUNC(TRUNC(G3890,8)*I3890,2)</f>
        <v>0.14</v>
      </c>
    </row>
    <row r="3891" ht="29.1" customHeight="1" spans="1:11">
      <c r="A3891" s="65" t="s">
        <v>2740</v>
      </c>
      <c r="B3891" s="66" t="s">
        <v>2741</v>
      </c>
      <c r="C3891" s="66"/>
      <c r="D3891" s="65" t="s">
        <v>14</v>
      </c>
      <c r="E3891" s="65"/>
      <c r="F3891" s="65" t="s">
        <v>2387</v>
      </c>
      <c r="G3891" s="67">
        <v>0.0036</v>
      </c>
      <c r="H3891" s="67"/>
      <c r="I3891" s="70">
        <v>47.29</v>
      </c>
      <c r="J3891" s="70"/>
      <c r="K3891" s="70">
        <f>TRUNC(TRUNC(G3891,8)*I3891,2)</f>
        <v>0.17</v>
      </c>
    </row>
    <row r="3892" ht="18" customHeight="1" spans="1:11">
      <c r="A3892" s="2"/>
      <c r="B3892" s="2"/>
      <c r="C3892" s="2"/>
      <c r="D3892" s="2"/>
      <c r="E3892" s="2"/>
      <c r="F3892" s="2"/>
      <c r="G3892" s="68" t="s">
        <v>2388</v>
      </c>
      <c r="H3892" s="68"/>
      <c r="I3892" s="68"/>
      <c r="J3892" s="68"/>
      <c r="K3892" s="71">
        <f>SUM(K3890:K3891)</f>
        <v>0.31</v>
      </c>
    </row>
    <row r="3893" ht="15" customHeight="1" spans="1:11">
      <c r="A3893" s="63" t="s">
        <v>2389</v>
      </c>
      <c r="B3893" s="63"/>
      <c r="C3893" s="63"/>
      <c r="D3893" s="64" t="s">
        <v>4</v>
      </c>
      <c r="E3893" s="64"/>
      <c r="F3893" s="64" t="s">
        <v>2297</v>
      </c>
      <c r="G3893" s="64" t="s">
        <v>2298</v>
      </c>
      <c r="H3893" s="64"/>
      <c r="I3893" s="64" t="s">
        <v>2299</v>
      </c>
      <c r="J3893" s="64"/>
      <c r="K3893" s="64" t="s">
        <v>2300</v>
      </c>
    </row>
    <row r="3894" ht="15" customHeight="1" spans="1:11">
      <c r="A3894" s="65" t="s">
        <v>2630</v>
      </c>
      <c r="B3894" s="66" t="s">
        <v>2631</v>
      </c>
      <c r="C3894" s="66"/>
      <c r="D3894" s="65" t="s">
        <v>14</v>
      </c>
      <c r="E3894" s="65"/>
      <c r="F3894" s="65" t="s">
        <v>2392</v>
      </c>
      <c r="G3894" s="67">
        <v>0.102</v>
      </c>
      <c r="H3894" s="67"/>
      <c r="I3894" s="70">
        <v>32.27</v>
      </c>
      <c r="J3894" s="70"/>
      <c r="K3894" s="70">
        <f>TRUNC(TRUNC(G3894,8)*I3894,2)</f>
        <v>3.29</v>
      </c>
    </row>
    <row r="3895" ht="15" customHeight="1" spans="1:11">
      <c r="A3895" s="65" t="s">
        <v>2395</v>
      </c>
      <c r="B3895" s="66" t="s">
        <v>2396</v>
      </c>
      <c r="C3895" s="66"/>
      <c r="D3895" s="65" t="s">
        <v>14</v>
      </c>
      <c r="E3895" s="65"/>
      <c r="F3895" s="65" t="s">
        <v>2392</v>
      </c>
      <c r="G3895" s="67">
        <v>0.1531</v>
      </c>
      <c r="H3895" s="67"/>
      <c r="I3895" s="70">
        <v>23.23</v>
      </c>
      <c r="J3895" s="70"/>
      <c r="K3895" s="70">
        <f>TRUNC(TRUNC(G3895,8)*I3895,2)</f>
        <v>3.55</v>
      </c>
    </row>
    <row r="3896" ht="18" customHeight="1" spans="1:11">
      <c r="A3896" s="2"/>
      <c r="B3896" s="2"/>
      <c r="C3896" s="2"/>
      <c r="D3896" s="2"/>
      <c r="E3896" s="2"/>
      <c r="F3896" s="2"/>
      <c r="G3896" s="68" t="s">
        <v>2393</v>
      </c>
      <c r="H3896" s="68"/>
      <c r="I3896" s="68"/>
      <c r="J3896" s="68"/>
      <c r="K3896" s="71">
        <f>SUM(K3894:K3895)</f>
        <v>6.84</v>
      </c>
    </row>
    <row r="3897" ht="15" customHeight="1" spans="1:11">
      <c r="A3897" s="2"/>
      <c r="B3897" s="2"/>
      <c r="C3897" s="2"/>
      <c r="D3897" s="2"/>
      <c r="E3897" s="2"/>
      <c r="F3897" s="2"/>
      <c r="G3897" s="69" t="s">
        <v>2318</v>
      </c>
      <c r="H3897" s="69"/>
      <c r="I3897" s="69"/>
      <c r="J3897" s="69"/>
      <c r="K3897" s="72">
        <f>SUM(K3892,K3896)</f>
        <v>7.15</v>
      </c>
    </row>
    <row r="3898" ht="9.95" customHeight="1" spans="1:11">
      <c r="A3898" s="2"/>
      <c r="B3898" s="2"/>
      <c r="C3898" s="2"/>
      <c r="D3898" s="2"/>
      <c r="E3898" s="2"/>
      <c r="F3898" s="2"/>
      <c r="G3898" s="61"/>
      <c r="H3898" s="61"/>
      <c r="I3898" s="61"/>
      <c r="J3898" s="61"/>
      <c r="K3898" s="61"/>
    </row>
    <row r="3899" ht="20.1" customHeight="1" spans="1:11">
      <c r="A3899" s="62" t="s">
        <v>5670</v>
      </c>
      <c r="B3899" s="62"/>
      <c r="C3899" s="62"/>
      <c r="D3899" s="62"/>
      <c r="E3899" s="62"/>
      <c r="F3899" s="62"/>
      <c r="G3899" s="62"/>
      <c r="H3899" s="62"/>
      <c r="I3899" s="62"/>
      <c r="J3899" s="62"/>
      <c r="K3899" s="62"/>
    </row>
    <row r="3900" ht="15" customHeight="1" spans="1:11">
      <c r="A3900" s="63" t="s">
        <v>2381</v>
      </c>
      <c r="B3900" s="63"/>
      <c r="C3900" s="63"/>
      <c r="D3900" s="64" t="s">
        <v>4</v>
      </c>
      <c r="E3900" s="64"/>
      <c r="F3900" s="64" t="s">
        <v>2297</v>
      </c>
      <c r="G3900" s="64" t="s">
        <v>2298</v>
      </c>
      <c r="H3900" s="64"/>
      <c r="I3900" s="64" t="s">
        <v>2299</v>
      </c>
      <c r="J3900" s="64"/>
      <c r="K3900" s="64" t="s">
        <v>2300</v>
      </c>
    </row>
    <row r="3901" ht="29.1" customHeight="1" spans="1:11">
      <c r="A3901" s="65" t="s">
        <v>5666</v>
      </c>
      <c r="B3901" s="66" t="s">
        <v>5667</v>
      </c>
      <c r="C3901" s="66"/>
      <c r="D3901" s="65" t="s">
        <v>14</v>
      </c>
      <c r="E3901" s="65"/>
      <c r="F3901" s="65" t="s">
        <v>2384</v>
      </c>
      <c r="G3901" s="67">
        <v>0.0666</v>
      </c>
      <c r="H3901" s="67"/>
      <c r="I3901" s="70">
        <v>39.87</v>
      </c>
      <c r="J3901" s="70"/>
      <c r="K3901" s="70">
        <f>TRUNC(TRUNC(G3901,8)*I3901,2)</f>
        <v>2.65</v>
      </c>
    </row>
    <row r="3902" ht="29.1" customHeight="1" spans="1:11">
      <c r="A3902" s="65" t="s">
        <v>2740</v>
      </c>
      <c r="B3902" s="66" t="s">
        <v>2741</v>
      </c>
      <c r="C3902" s="66"/>
      <c r="D3902" s="65" t="s">
        <v>14</v>
      </c>
      <c r="E3902" s="65"/>
      <c r="F3902" s="65" t="s">
        <v>2387</v>
      </c>
      <c r="G3902" s="67">
        <v>0.0718</v>
      </c>
      <c r="H3902" s="67"/>
      <c r="I3902" s="70">
        <v>47.29</v>
      </c>
      <c r="J3902" s="70"/>
      <c r="K3902" s="70">
        <f>TRUNC(TRUNC(G3902,8)*I3902,2)</f>
        <v>3.39</v>
      </c>
    </row>
    <row r="3903" ht="18" customHeight="1" spans="1:11">
      <c r="A3903" s="2"/>
      <c r="B3903" s="2"/>
      <c r="C3903" s="2"/>
      <c r="D3903" s="2"/>
      <c r="E3903" s="2"/>
      <c r="F3903" s="2"/>
      <c r="G3903" s="68" t="s">
        <v>2388</v>
      </c>
      <c r="H3903" s="68"/>
      <c r="I3903" s="68"/>
      <c r="J3903" s="68"/>
      <c r="K3903" s="71">
        <f>SUM(K3901:K3902)</f>
        <v>6.04</v>
      </c>
    </row>
    <row r="3904" ht="15" customHeight="1" spans="1:11">
      <c r="A3904" s="63" t="s">
        <v>2413</v>
      </c>
      <c r="B3904" s="63"/>
      <c r="C3904" s="63"/>
      <c r="D3904" s="64" t="s">
        <v>4</v>
      </c>
      <c r="E3904" s="64"/>
      <c r="F3904" s="64" t="s">
        <v>2297</v>
      </c>
      <c r="G3904" s="64" t="s">
        <v>2298</v>
      </c>
      <c r="H3904" s="64"/>
      <c r="I3904" s="64" t="s">
        <v>2299</v>
      </c>
      <c r="J3904" s="64"/>
      <c r="K3904" s="64" t="s">
        <v>2300</v>
      </c>
    </row>
    <row r="3905" ht="21" customHeight="1" spans="1:11">
      <c r="A3905" s="65" t="s">
        <v>3095</v>
      </c>
      <c r="B3905" s="66" t="s">
        <v>3096</v>
      </c>
      <c r="C3905" s="66"/>
      <c r="D3905" s="65" t="s">
        <v>14</v>
      </c>
      <c r="E3905" s="65"/>
      <c r="F3905" s="65" t="s">
        <v>51</v>
      </c>
      <c r="G3905" s="67">
        <v>1.1</v>
      </c>
      <c r="H3905" s="67"/>
      <c r="I3905" s="70">
        <v>117.45</v>
      </c>
      <c r="J3905" s="70"/>
      <c r="K3905" s="70">
        <f>TRUNC(TRUNC(G3905,8)*I3905,2)</f>
        <v>129.19</v>
      </c>
    </row>
    <row r="3906" ht="15" customHeight="1" spans="1:11">
      <c r="A3906" s="2"/>
      <c r="B3906" s="2"/>
      <c r="C3906" s="2"/>
      <c r="D3906" s="2"/>
      <c r="E3906" s="2"/>
      <c r="F3906" s="2"/>
      <c r="G3906" s="68" t="s">
        <v>2424</v>
      </c>
      <c r="H3906" s="68"/>
      <c r="I3906" s="68"/>
      <c r="J3906" s="68"/>
      <c r="K3906" s="71">
        <f>SUM(K3905:K3905)</f>
        <v>129.19</v>
      </c>
    </row>
    <row r="3907" ht="15" customHeight="1" spans="1:11">
      <c r="A3907" s="63" t="s">
        <v>2389</v>
      </c>
      <c r="B3907" s="63"/>
      <c r="C3907" s="63"/>
      <c r="D3907" s="64" t="s">
        <v>4</v>
      </c>
      <c r="E3907" s="64"/>
      <c r="F3907" s="64" t="s">
        <v>2297</v>
      </c>
      <c r="G3907" s="64" t="s">
        <v>2298</v>
      </c>
      <c r="H3907" s="64"/>
      <c r="I3907" s="64" t="s">
        <v>2299</v>
      </c>
      <c r="J3907" s="64"/>
      <c r="K3907" s="64" t="s">
        <v>2300</v>
      </c>
    </row>
    <row r="3908" ht="15" customHeight="1" spans="1:11">
      <c r="A3908" s="65" t="s">
        <v>2630</v>
      </c>
      <c r="B3908" s="66" t="s">
        <v>2631</v>
      </c>
      <c r="C3908" s="66"/>
      <c r="D3908" s="65" t="s">
        <v>14</v>
      </c>
      <c r="E3908" s="65"/>
      <c r="F3908" s="65" t="s">
        <v>2392</v>
      </c>
      <c r="G3908" s="67">
        <v>2.0219</v>
      </c>
      <c r="H3908" s="67"/>
      <c r="I3908" s="70">
        <v>32.27</v>
      </c>
      <c r="J3908" s="70"/>
      <c r="K3908" s="70">
        <f>TRUNC(TRUNC(G3908,8)*I3908,2)</f>
        <v>65.24</v>
      </c>
    </row>
    <row r="3909" ht="15" customHeight="1" spans="1:11">
      <c r="A3909" s="65" t="s">
        <v>2395</v>
      </c>
      <c r="B3909" s="66" t="s">
        <v>2396</v>
      </c>
      <c r="C3909" s="66"/>
      <c r="D3909" s="65" t="s">
        <v>14</v>
      </c>
      <c r="E3909" s="65"/>
      <c r="F3909" s="65" t="s">
        <v>2392</v>
      </c>
      <c r="G3909" s="67">
        <v>3.0329</v>
      </c>
      <c r="H3909" s="67"/>
      <c r="I3909" s="70">
        <v>23.23</v>
      </c>
      <c r="J3909" s="70"/>
      <c r="K3909" s="70">
        <f>TRUNC(TRUNC(G3909,8)*I3909,2)</f>
        <v>70.45</v>
      </c>
    </row>
    <row r="3910" ht="18" customHeight="1" spans="1:11">
      <c r="A3910" s="2"/>
      <c r="B3910" s="2"/>
      <c r="C3910" s="2"/>
      <c r="D3910" s="2"/>
      <c r="E3910" s="2"/>
      <c r="F3910" s="2"/>
      <c r="G3910" s="68" t="s">
        <v>2393</v>
      </c>
      <c r="H3910" s="68"/>
      <c r="I3910" s="68"/>
      <c r="J3910" s="68"/>
      <c r="K3910" s="71">
        <f>SUM(K3908:K3909)</f>
        <v>135.69</v>
      </c>
    </row>
    <row r="3911" ht="15" customHeight="1" spans="1:11">
      <c r="A3911" s="2"/>
      <c r="B3911" s="2"/>
      <c r="C3911" s="2"/>
      <c r="D3911" s="2"/>
      <c r="E3911" s="2"/>
      <c r="F3911" s="2"/>
      <c r="G3911" s="69" t="s">
        <v>2318</v>
      </c>
      <c r="H3911" s="69"/>
      <c r="I3911" s="69"/>
      <c r="J3911" s="69"/>
      <c r="K3911" s="72">
        <f>SUM(K3903,K3906,K3910)</f>
        <v>270.92</v>
      </c>
    </row>
    <row r="3912" ht="9.95" customHeight="1" spans="1:11">
      <c r="A3912" s="2"/>
      <c r="B3912" s="2"/>
      <c r="C3912" s="2"/>
      <c r="D3912" s="2"/>
      <c r="E3912" s="2"/>
      <c r="F3912" s="2"/>
      <c r="G3912" s="61"/>
      <c r="H3912" s="61"/>
      <c r="I3912" s="61"/>
      <c r="J3912" s="61"/>
      <c r="K3912" s="61"/>
    </row>
    <row r="3913" ht="20.1" customHeight="1" spans="1:11">
      <c r="A3913" s="62" t="s">
        <v>5671</v>
      </c>
      <c r="B3913" s="62"/>
      <c r="C3913" s="62"/>
      <c r="D3913" s="62"/>
      <c r="E3913" s="62"/>
      <c r="F3913" s="62"/>
      <c r="G3913" s="62"/>
      <c r="H3913" s="62"/>
      <c r="I3913" s="62"/>
      <c r="J3913" s="62"/>
      <c r="K3913" s="62"/>
    </row>
    <row r="3914" ht="15" customHeight="1" spans="1:11">
      <c r="A3914" s="63" t="s">
        <v>2381</v>
      </c>
      <c r="B3914" s="63"/>
      <c r="C3914" s="63"/>
      <c r="D3914" s="64" t="s">
        <v>4</v>
      </c>
      <c r="E3914" s="64"/>
      <c r="F3914" s="64" t="s">
        <v>2297</v>
      </c>
      <c r="G3914" s="64" t="s">
        <v>2298</v>
      </c>
      <c r="H3914" s="64"/>
      <c r="I3914" s="64" t="s">
        <v>2299</v>
      </c>
      <c r="J3914" s="64"/>
      <c r="K3914" s="64" t="s">
        <v>2300</v>
      </c>
    </row>
    <row r="3915" ht="29.1" customHeight="1" spans="1:11">
      <c r="A3915" s="65" t="s">
        <v>5666</v>
      </c>
      <c r="B3915" s="66" t="s">
        <v>5667</v>
      </c>
      <c r="C3915" s="66"/>
      <c r="D3915" s="65" t="s">
        <v>14</v>
      </c>
      <c r="E3915" s="65"/>
      <c r="F3915" s="65" t="s">
        <v>2384</v>
      </c>
      <c r="G3915" s="67">
        <v>0.0666</v>
      </c>
      <c r="H3915" s="67"/>
      <c r="I3915" s="70">
        <v>39.87</v>
      </c>
      <c r="J3915" s="70"/>
      <c r="K3915" s="70">
        <f>TRUNC(TRUNC(G3915,8)*I3915,2)</f>
        <v>2.65</v>
      </c>
    </row>
    <row r="3916" ht="29.1" customHeight="1" spans="1:11">
      <c r="A3916" s="65" t="s">
        <v>2740</v>
      </c>
      <c r="B3916" s="66" t="s">
        <v>2741</v>
      </c>
      <c r="C3916" s="66"/>
      <c r="D3916" s="65" t="s">
        <v>14</v>
      </c>
      <c r="E3916" s="65"/>
      <c r="F3916" s="65" t="s">
        <v>2387</v>
      </c>
      <c r="G3916" s="67">
        <v>0.0718</v>
      </c>
      <c r="H3916" s="67"/>
      <c r="I3916" s="70">
        <v>47.29</v>
      </c>
      <c r="J3916" s="70"/>
      <c r="K3916" s="70">
        <f>TRUNC(TRUNC(G3916,8)*I3916,2)</f>
        <v>3.39</v>
      </c>
    </row>
    <row r="3917" ht="18" customHeight="1" spans="1:11">
      <c r="A3917" s="2"/>
      <c r="B3917" s="2"/>
      <c r="C3917" s="2"/>
      <c r="D3917" s="2"/>
      <c r="E3917" s="2"/>
      <c r="F3917" s="2"/>
      <c r="G3917" s="68" t="s">
        <v>2388</v>
      </c>
      <c r="H3917" s="68"/>
      <c r="I3917" s="68"/>
      <c r="J3917" s="68"/>
      <c r="K3917" s="71">
        <f>SUM(K3915:K3916)</f>
        <v>6.04</v>
      </c>
    </row>
    <row r="3918" ht="15" customHeight="1" spans="1:11">
      <c r="A3918" s="63" t="s">
        <v>2413</v>
      </c>
      <c r="B3918" s="63"/>
      <c r="C3918" s="63"/>
      <c r="D3918" s="64" t="s">
        <v>4</v>
      </c>
      <c r="E3918" s="64"/>
      <c r="F3918" s="64" t="s">
        <v>2297</v>
      </c>
      <c r="G3918" s="64" t="s">
        <v>2298</v>
      </c>
      <c r="H3918" s="64"/>
      <c r="I3918" s="64" t="s">
        <v>2299</v>
      </c>
      <c r="J3918" s="64"/>
      <c r="K3918" s="64" t="s">
        <v>2300</v>
      </c>
    </row>
    <row r="3919" ht="21" customHeight="1" spans="1:11">
      <c r="A3919" s="65" t="s">
        <v>2645</v>
      </c>
      <c r="B3919" s="66" t="s">
        <v>2646</v>
      </c>
      <c r="C3919" s="66"/>
      <c r="D3919" s="65" t="s">
        <v>14</v>
      </c>
      <c r="E3919" s="65"/>
      <c r="F3919" s="65" t="s">
        <v>51</v>
      </c>
      <c r="G3919" s="67">
        <v>1.1</v>
      </c>
      <c r="H3919" s="67"/>
      <c r="I3919" s="70">
        <v>128.66</v>
      </c>
      <c r="J3919" s="70"/>
      <c r="K3919" s="70">
        <f>TRUNC(TRUNC(G3919,8)*I3919,2)</f>
        <v>141.52</v>
      </c>
    </row>
    <row r="3920" ht="15" customHeight="1" spans="1:11">
      <c r="A3920" s="2"/>
      <c r="B3920" s="2"/>
      <c r="C3920" s="2"/>
      <c r="D3920" s="2"/>
      <c r="E3920" s="2"/>
      <c r="F3920" s="2"/>
      <c r="G3920" s="68" t="s">
        <v>2424</v>
      </c>
      <c r="H3920" s="68"/>
      <c r="I3920" s="68"/>
      <c r="J3920" s="68"/>
      <c r="K3920" s="71">
        <f>SUM(K3919:K3919)</f>
        <v>141.52</v>
      </c>
    </row>
    <row r="3921" ht="15" customHeight="1" spans="1:11">
      <c r="A3921" s="63" t="s">
        <v>2389</v>
      </c>
      <c r="B3921" s="63"/>
      <c r="C3921" s="63"/>
      <c r="D3921" s="64" t="s">
        <v>4</v>
      </c>
      <c r="E3921" s="64"/>
      <c r="F3921" s="64" t="s">
        <v>2297</v>
      </c>
      <c r="G3921" s="64" t="s">
        <v>2298</v>
      </c>
      <c r="H3921" s="64"/>
      <c r="I3921" s="64" t="s">
        <v>2299</v>
      </c>
      <c r="J3921" s="64"/>
      <c r="K3921" s="64" t="s">
        <v>2300</v>
      </c>
    </row>
    <row r="3922" ht="15" customHeight="1" spans="1:11">
      <c r="A3922" s="65" t="s">
        <v>2630</v>
      </c>
      <c r="B3922" s="66" t="s">
        <v>2631</v>
      </c>
      <c r="C3922" s="66"/>
      <c r="D3922" s="65" t="s">
        <v>14</v>
      </c>
      <c r="E3922" s="65"/>
      <c r="F3922" s="65" t="s">
        <v>2392</v>
      </c>
      <c r="G3922" s="67">
        <v>2.4938</v>
      </c>
      <c r="H3922" s="67"/>
      <c r="I3922" s="70">
        <v>32.27</v>
      </c>
      <c r="J3922" s="70"/>
      <c r="K3922" s="70">
        <f>TRUNC(TRUNC(G3922,8)*I3922,2)</f>
        <v>80.47</v>
      </c>
    </row>
    <row r="3923" ht="15" customHeight="1" spans="1:11">
      <c r="A3923" s="65" t="s">
        <v>2395</v>
      </c>
      <c r="B3923" s="66" t="s">
        <v>2396</v>
      </c>
      <c r="C3923" s="66"/>
      <c r="D3923" s="65" t="s">
        <v>14</v>
      </c>
      <c r="E3923" s="65"/>
      <c r="F3923" s="65" t="s">
        <v>2392</v>
      </c>
      <c r="G3923" s="67">
        <v>3.7407</v>
      </c>
      <c r="H3923" s="67"/>
      <c r="I3923" s="70">
        <v>23.23</v>
      </c>
      <c r="J3923" s="70"/>
      <c r="K3923" s="70">
        <f>TRUNC(TRUNC(G3923,8)*I3923,2)</f>
        <v>86.89</v>
      </c>
    </row>
    <row r="3924" ht="18" customHeight="1" spans="1:11">
      <c r="A3924" s="2"/>
      <c r="B3924" s="2"/>
      <c r="C3924" s="2"/>
      <c r="D3924" s="2"/>
      <c r="E3924" s="2"/>
      <c r="F3924" s="2"/>
      <c r="G3924" s="68" t="s">
        <v>2393</v>
      </c>
      <c r="H3924" s="68"/>
      <c r="I3924" s="68"/>
      <c r="J3924" s="68"/>
      <c r="K3924" s="71">
        <f>SUM(K3922:K3923)</f>
        <v>167.36</v>
      </c>
    </row>
    <row r="3925" ht="15" customHeight="1" spans="1:11">
      <c r="A3925" s="2"/>
      <c r="B3925" s="2"/>
      <c r="C3925" s="2"/>
      <c r="D3925" s="2"/>
      <c r="E3925" s="2"/>
      <c r="F3925" s="2"/>
      <c r="G3925" s="69" t="s">
        <v>2318</v>
      </c>
      <c r="H3925" s="69"/>
      <c r="I3925" s="69"/>
      <c r="J3925" s="69"/>
      <c r="K3925" s="72">
        <f>SUM(K3917,K3920,K3924)</f>
        <v>314.92</v>
      </c>
    </row>
    <row r="3926" ht="9.95" customHeight="1" spans="1:11">
      <c r="A3926" s="2"/>
      <c r="B3926" s="2"/>
      <c r="C3926" s="2"/>
      <c r="D3926" s="2"/>
      <c r="E3926" s="2"/>
      <c r="F3926" s="2"/>
      <c r="G3926" s="61"/>
      <c r="H3926" s="61"/>
      <c r="I3926" s="61"/>
      <c r="J3926" s="61"/>
      <c r="K3926" s="61"/>
    </row>
    <row r="3927" ht="20.1" customHeight="1" spans="1:11">
      <c r="A3927" s="62" t="s">
        <v>5672</v>
      </c>
      <c r="B3927" s="62"/>
      <c r="C3927" s="62"/>
      <c r="D3927" s="62"/>
      <c r="E3927" s="62"/>
      <c r="F3927" s="62"/>
      <c r="G3927" s="62"/>
      <c r="H3927" s="62"/>
      <c r="I3927" s="62"/>
      <c r="J3927" s="62"/>
      <c r="K3927" s="62"/>
    </row>
    <row r="3928" ht="15" customHeight="1" spans="1:11">
      <c r="A3928" s="63" t="s">
        <v>2381</v>
      </c>
      <c r="B3928" s="63"/>
      <c r="C3928" s="63"/>
      <c r="D3928" s="64" t="s">
        <v>4</v>
      </c>
      <c r="E3928" s="64"/>
      <c r="F3928" s="64" t="s">
        <v>2297</v>
      </c>
      <c r="G3928" s="64" t="s">
        <v>2298</v>
      </c>
      <c r="H3928" s="64"/>
      <c r="I3928" s="64" t="s">
        <v>2299</v>
      </c>
      <c r="J3928" s="64"/>
      <c r="K3928" s="64" t="s">
        <v>2300</v>
      </c>
    </row>
    <row r="3929" ht="29.1" customHeight="1" spans="1:11">
      <c r="A3929" s="65" t="s">
        <v>5666</v>
      </c>
      <c r="B3929" s="66" t="s">
        <v>5667</v>
      </c>
      <c r="C3929" s="66"/>
      <c r="D3929" s="65" t="s">
        <v>14</v>
      </c>
      <c r="E3929" s="65"/>
      <c r="F3929" s="65" t="s">
        <v>2384</v>
      </c>
      <c r="G3929" s="67">
        <v>0.0666</v>
      </c>
      <c r="H3929" s="67"/>
      <c r="I3929" s="70">
        <v>39.87</v>
      </c>
      <c r="J3929" s="70"/>
      <c r="K3929" s="70">
        <f>TRUNC(TRUNC(G3929,8)*I3929,2)</f>
        <v>2.65</v>
      </c>
    </row>
    <row r="3930" ht="29.1" customHeight="1" spans="1:11">
      <c r="A3930" s="65" t="s">
        <v>2740</v>
      </c>
      <c r="B3930" s="66" t="s">
        <v>2741</v>
      </c>
      <c r="C3930" s="66"/>
      <c r="D3930" s="65" t="s">
        <v>14</v>
      </c>
      <c r="E3930" s="65"/>
      <c r="F3930" s="65" t="s">
        <v>2387</v>
      </c>
      <c r="G3930" s="67">
        <v>0.0718</v>
      </c>
      <c r="H3930" s="67"/>
      <c r="I3930" s="70">
        <v>47.29</v>
      </c>
      <c r="J3930" s="70"/>
      <c r="K3930" s="70">
        <f>TRUNC(TRUNC(G3930,8)*I3930,2)</f>
        <v>3.39</v>
      </c>
    </row>
    <row r="3931" ht="45.95" customHeight="1" spans="1:11">
      <c r="A3931" s="65" t="s">
        <v>2398</v>
      </c>
      <c r="B3931" s="66" t="s">
        <v>2399</v>
      </c>
      <c r="C3931" s="66"/>
      <c r="D3931" s="65" t="s">
        <v>14</v>
      </c>
      <c r="E3931" s="65"/>
      <c r="F3931" s="65" t="s">
        <v>2384</v>
      </c>
      <c r="G3931" s="67">
        <v>0.6398</v>
      </c>
      <c r="H3931" s="67"/>
      <c r="I3931" s="70">
        <v>76.23</v>
      </c>
      <c r="J3931" s="70"/>
      <c r="K3931" s="70">
        <f>TRUNC(TRUNC(G3931,8)*I3931,2)</f>
        <v>48.77</v>
      </c>
    </row>
    <row r="3932" ht="45.95" customHeight="1" spans="1:11">
      <c r="A3932" s="65" t="s">
        <v>2400</v>
      </c>
      <c r="B3932" s="66" t="s">
        <v>2401</v>
      </c>
      <c r="C3932" s="66"/>
      <c r="D3932" s="65" t="s">
        <v>14</v>
      </c>
      <c r="E3932" s="65"/>
      <c r="F3932" s="65" t="s">
        <v>2387</v>
      </c>
      <c r="G3932" s="67">
        <v>0.128</v>
      </c>
      <c r="H3932" s="67"/>
      <c r="I3932" s="70">
        <v>160.58</v>
      </c>
      <c r="J3932" s="70"/>
      <c r="K3932" s="70">
        <f>TRUNC(TRUNC(G3932,8)*I3932,2)</f>
        <v>20.55</v>
      </c>
    </row>
    <row r="3933" ht="18" customHeight="1" spans="1:11">
      <c r="A3933" s="2"/>
      <c r="B3933" s="2"/>
      <c r="C3933" s="2"/>
      <c r="D3933" s="2"/>
      <c r="E3933" s="2"/>
      <c r="F3933" s="2"/>
      <c r="G3933" s="68" t="s">
        <v>2388</v>
      </c>
      <c r="H3933" s="68"/>
      <c r="I3933" s="68"/>
      <c r="J3933" s="68"/>
      <c r="K3933" s="71">
        <f>SUM(K3929:K3932)</f>
        <v>75.36</v>
      </c>
    </row>
    <row r="3934" ht="15" customHeight="1" spans="1:11">
      <c r="A3934" s="63" t="s">
        <v>2413</v>
      </c>
      <c r="B3934" s="63"/>
      <c r="C3934" s="63"/>
      <c r="D3934" s="64" t="s">
        <v>4</v>
      </c>
      <c r="E3934" s="64"/>
      <c r="F3934" s="64" t="s">
        <v>2297</v>
      </c>
      <c r="G3934" s="64" t="s">
        <v>2298</v>
      </c>
      <c r="H3934" s="64"/>
      <c r="I3934" s="64" t="s">
        <v>2299</v>
      </c>
      <c r="J3934" s="64"/>
      <c r="K3934" s="64" t="s">
        <v>2300</v>
      </c>
    </row>
    <row r="3935" ht="21" customHeight="1" spans="1:11">
      <c r="A3935" s="65" t="s">
        <v>2645</v>
      </c>
      <c r="B3935" s="66" t="s">
        <v>2646</v>
      </c>
      <c r="C3935" s="66"/>
      <c r="D3935" s="65" t="s">
        <v>14</v>
      </c>
      <c r="E3935" s="65"/>
      <c r="F3935" s="65" t="s">
        <v>51</v>
      </c>
      <c r="G3935" s="67">
        <v>1.1</v>
      </c>
      <c r="H3935" s="67"/>
      <c r="I3935" s="70">
        <v>128.66</v>
      </c>
      <c r="J3935" s="70"/>
      <c r="K3935" s="70">
        <f>TRUNC(TRUNC(G3935,8)*I3935,2)</f>
        <v>141.52</v>
      </c>
    </row>
    <row r="3936" ht="15" customHeight="1" spans="1:11">
      <c r="A3936" s="2"/>
      <c r="B3936" s="2"/>
      <c r="C3936" s="2"/>
      <c r="D3936" s="2"/>
      <c r="E3936" s="2"/>
      <c r="F3936" s="2"/>
      <c r="G3936" s="68" t="s">
        <v>2424</v>
      </c>
      <c r="H3936" s="68"/>
      <c r="I3936" s="68"/>
      <c r="J3936" s="68"/>
      <c r="K3936" s="71">
        <f>SUM(K3935:K3935)</f>
        <v>141.52</v>
      </c>
    </row>
    <row r="3937" ht="15" customHeight="1" spans="1:11">
      <c r="A3937" s="63" t="s">
        <v>2389</v>
      </c>
      <c r="B3937" s="63"/>
      <c r="C3937" s="63"/>
      <c r="D3937" s="64" t="s">
        <v>4</v>
      </c>
      <c r="E3937" s="64"/>
      <c r="F3937" s="64" t="s">
        <v>2297</v>
      </c>
      <c r="G3937" s="64" t="s">
        <v>2298</v>
      </c>
      <c r="H3937" s="64"/>
      <c r="I3937" s="64" t="s">
        <v>2299</v>
      </c>
      <c r="J3937" s="64"/>
      <c r="K3937" s="64" t="s">
        <v>2300</v>
      </c>
    </row>
    <row r="3938" ht="15" customHeight="1" spans="1:11">
      <c r="A3938" s="65" t="s">
        <v>2630</v>
      </c>
      <c r="B3938" s="66" t="s">
        <v>2631</v>
      </c>
      <c r="C3938" s="66"/>
      <c r="D3938" s="65" t="s">
        <v>14</v>
      </c>
      <c r="E3938" s="65"/>
      <c r="F3938" s="65" t="s">
        <v>2392</v>
      </c>
      <c r="G3938" s="67">
        <v>0.9213</v>
      </c>
      <c r="H3938" s="67"/>
      <c r="I3938" s="70">
        <v>32.27</v>
      </c>
      <c r="J3938" s="70"/>
      <c r="K3938" s="70">
        <f>TRUNC(TRUNC(G3938,8)*I3938,2)</f>
        <v>29.73</v>
      </c>
    </row>
    <row r="3939" ht="15" customHeight="1" spans="1:11">
      <c r="A3939" s="65" t="s">
        <v>2395</v>
      </c>
      <c r="B3939" s="66" t="s">
        <v>2396</v>
      </c>
      <c r="C3939" s="66"/>
      <c r="D3939" s="65" t="s">
        <v>14</v>
      </c>
      <c r="E3939" s="65"/>
      <c r="F3939" s="65" t="s">
        <v>2392</v>
      </c>
      <c r="G3939" s="67">
        <v>1.3819</v>
      </c>
      <c r="H3939" s="67"/>
      <c r="I3939" s="70">
        <v>23.23</v>
      </c>
      <c r="J3939" s="70"/>
      <c r="K3939" s="70">
        <f>TRUNC(TRUNC(G3939,8)*I3939,2)</f>
        <v>32.1</v>
      </c>
    </row>
    <row r="3940" ht="18" customHeight="1" spans="1:11">
      <c r="A3940" s="2"/>
      <c r="B3940" s="2"/>
      <c r="C3940" s="2"/>
      <c r="D3940" s="2"/>
      <c r="E3940" s="2"/>
      <c r="F3940" s="2"/>
      <c r="G3940" s="68" t="s">
        <v>2393</v>
      </c>
      <c r="H3940" s="68"/>
      <c r="I3940" s="68"/>
      <c r="J3940" s="68"/>
      <c r="K3940" s="71">
        <f>SUM(K3938:K3939)</f>
        <v>61.83</v>
      </c>
    </row>
    <row r="3941" ht="15" customHeight="1" spans="1:11">
      <c r="A3941" s="2"/>
      <c r="B3941" s="2"/>
      <c r="C3941" s="2"/>
      <c r="D3941" s="2"/>
      <c r="E3941" s="2"/>
      <c r="F3941" s="2"/>
      <c r="G3941" s="69" t="s">
        <v>2318</v>
      </c>
      <c r="H3941" s="69"/>
      <c r="I3941" s="69"/>
      <c r="J3941" s="69"/>
      <c r="K3941" s="72">
        <f>SUM(K3933,K3936,K3940)</f>
        <v>278.71</v>
      </c>
    </row>
    <row r="3942" ht="9.95" customHeight="1" spans="1:11">
      <c r="A3942" s="2"/>
      <c r="B3942" s="2"/>
      <c r="C3942" s="2"/>
      <c r="D3942" s="2"/>
      <c r="E3942" s="2"/>
      <c r="F3942" s="2"/>
      <c r="G3942" s="61"/>
      <c r="H3942" s="61"/>
      <c r="I3942" s="61"/>
      <c r="J3942" s="61"/>
      <c r="K3942" s="61"/>
    </row>
    <row r="3943" ht="20.1" customHeight="1" spans="1:11">
      <c r="A3943" s="62" t="s">
        <v>5673</v>
      </c>
      <c r="B3943" s="62"/>
      <c r="C3943" s="62"/>
      <c r="D3943" s="62"/>
      <c r="E3943" s="62"/>
      <c r="F3943" s="62"/>
      <c r="G3943" s="62"/>
      <c r="H3943" s="62"/>
      <c r="I3943" s="62"/>
      <c r="J3943" s="62"/>
      <c r="K3943" s="62"/>
    </row>
    <row r="3944" ht="15" customHeight="1" spans="1:11">
      <c r="A3944" s="63" t="s">
        <v>2389</v>
      </c>
      <c r="B3944" s="63"/>
      <c r="C3944" s="63"/>
      <c r="D3944" s="64" t="s">
        <v>4</v>
      </c>
      <c r="E3944" s="64"/>
      <c r="F3944" s="64" t="s">
        <v>2297</v>
      </c>
      <c r="G3944" s="64" t="s">
        <v>2298</v>
      </c>
      <c r="H3944" s="64"/>
      <c r="I3944" s="64" t="s">
        <v>2299</v>
      </c>
      <c r="J3944" s="64"/>
      <c r="K3944" s="64" t="s">
        <v>2300</v>
      </c>
    </row>
    <row r="3945" ht="21" customHeight="1" spans="1:11">
      <c r="A3945" s="65" t="s">
        <v>5674</v>
      </c>
      <c r="B3945" s="66" t="s">
        <v>5675</v>
      </c>
      <c r="C3945" s="66"/>
      <c r="D3945" s="65" t="s">
        <v>14</v>
      </c>
      <c r="E3945" s="65"/>
      <c r="F3945" s="65" t="s">
        <v>2392</v>
      </c>
      <c r="G3945" s="67">
        <v>1</v>
      </c>
      <c r="H3945" s="67"/>
      <c r="I3945" s="70">
        <v>39.53</v>
      </c>
      <c r="J3945" s="70"/>
      <c r="K3945" s="70">
        <f>TRUNC(TRUNC(G3945,8)*I3945,2)</f>
        <v>39.53</v>
      </c>
    </row>
    <row r="3946" ht="18" customHeight="1" spans="1:11">
      <c r="A3946" s="2"/>
      <c r="B3946" s="2"/>
      <c r="C3946" s="2"/>
      <c r="D3946" s="2"/>
      <c r="E3946" s="2"/>
      <c r="F3946" s="2"/>
      <c r="G3946" s="68" t="s">
        <v>2393</v>
      </c>
      <c r="H3946" s="68"/>
      <c r="I3946" s="68"/>
      <c r="J3946" s="68"/>
      <c r="K3946" s="71">
        <f>SUM(K3945:K3945)</f>
        <v>39.53</v>
      </c>
    </row>
    <row r="3947" ht="15" customHeight="1" spans="1:11">
      <c r="A3947" s="63" t="s">
        <v>2314</v>
      </c>
      <c r="B3947" s="63"/>
      <c r="C3947" s="63"/>
      <c r="D3947" s="64" t="s">
        <v>4</v>
      </c>
      <c r="E3947" s="64"/>
      <c r="F3947" s="64" t="s">
        <v>2297</v>
      </c>
      <c r="G3947" s="64" t="s">
        <v>2298</v>
      </c>
      <c r="H3947" s="64"/>
      <c r="I3947" s="64" t="s">
        <v>2299</v>
      </c>
      <c r="J3947" s="64"/>
      <c r="K3947" s="64" t="s">
        <v>2300</v>
      </c>
    </row>
    <row r="3948" ht="29.1" customHeight="1" spans="1:11">
      <c r="A3948" s="65" t="s">
        <v>5676</v>
      </c>
      <c r="B3948" s="66" t="s">
        <v>5677</v>
      </c>
      <c r="C3948" s="66"/>
      <c r="D3948" s="65" t="s">
        <v>14</v>
      </c>
      <c r="E3948" s="65"/>
      <c r="F3948" s="65" t="s">
        <v>2392</v>
      </c>
      <c r="G3948" s="67">
        <v>1</v>
      </c>
      <c r="H3948" s="67"/>
      <c r="I3948" s="70">
        <v>42.14</v>
      </c>
      <c r="J3948" s="70"/>
      <c r="K3948" s="70">
        <f>TRUNC(TRUNC(G3948,8)*I3948,2)</f>
        <v>42.14</v>
      </c>
    </row>
    <row r="3949" ht="29.1" customHeight="1" spans="1:11">
      <c r="A3949" s="65" t="s">
        <v>5678</v>
      </c>
      <c r="B3949" s="66" t="s">
        <v>5679</v>
      </c>
      <c r="C3949" s="66"/>
      <c r="D3949" s="65" t="s">
        <v>14</v>
      </c>
      <c r="E3949" s="65"/>
      <c r="F3949" s="65" t="s">
        <v>2392</v>
      </c>
      <c r="G3949" s="67">
        <v>1</v>
      </c>
      <c r="H3949" s="67"/>
      <c r="I3949" s="70">
        <v>11.13</v>
      </c>
      <c r="J3949" s="70"/>
      <c r="K3949" s="70">
        <f>TRUNC(TRUNC(G3949,8)*I3949,2)</f>
        <v>11.13</v>
      </c>
    </row>
    <row r="3950" ht="15" customHeight="1" spans="1:11">
      <c r="A3950" s="2"/>
      <c r="B3950" s="2"/>
      <c r="C3950" s="2"/>
      <c r="D3950" s="2"/>
      <c r="E3950" s="2"/>
      <c r="F3950" s="2"/>
      <c r="G3950" s="68" t="s">
        <v>2317</v>
      </c>
      <c r="H3950" s="68"/>
      <c r="I3950" s="68"/>
      <c r="J3950" s="68"/>
      <c r="K3950" s="71">
        <f>SUM(K3948:K3949)</f>
        <v>53.27</v>
      </c>
    </row>
    <row r="3951" ht="15" customHeight="1" spans="1:11">
      <c r="A3951" s="2"/>
      <c r="B3951" s="2"/>
      <c r="C3951" s="2"/>
      <c r="D3951" s="2"/>
      <c r="E3951" s="2"/>
      <c r="F3951" s="2"/>
      <c r="G3951" s="69" t="s">
        <v>2318</v>
      </c>
      <c r="H3951" s="69"/>
      <c r="I3951" s="69"/>
      <c r="J3951" s="69"/>
      <c r="K3951" s="72">
        <f>SUM(K3946,K3950)</f>
        <v>92.8</v>
      </c>
    </row>
    <row r="3952" ht="9.95" customHeight="1" spans="1:11">
      <c r="A3952" s="2"/>
      <c r="B3952" s="2"/>
      <c r="C3952" s="2"/>
      <c r="D3952" s="2"/>
      <c r="E3952" s="2"/>
      <c r="F3952" s="2"/>
      <c r="G3952" s="61"/>
      <c r="H3952" s="61"/>
      <c r="I3952" s="61"/>
      <c r="J3952" s="61"/>
      <c r="K3952" s="61"/>
    </row>
    <row r="3953" ht="20.1" customHeight="1" spans="1:11">
      <c r="A3953" s="62" t="s">
        <v>5680</v>
      </c>
      <c r="B3953" s="62"/>
      <c r="C3953" s="62"/>
      <c r="D3953" s="62"/>
      <c r="E3953" s="62"/>
      <c r="F3953" s="62"/>
      <c r="G3953" s="62"/>
      <c r="H3953" s="62"/>
      <c r="I3953" s="62"/>
      <c r="J3953" s="62"/>
      <c r="K3953" s="62"/>
    </row>
    <row r="3954" ht="15" customHeight="1" spans="1:11">
      <c r="A3954" s="63" t="s">
        <v>2389</v>
      </c>
      <c r="B3954" s="63"/>
      <c r="C3954" s="63"/>
      <c r="D3954" s="64" t="s">
        <v>4</v>
      </c>
      <c r="E3954" s="64"/>
      <c r="F3954" s="64" t="s">
        <v>2297</v>
      </c>
      <c r="G3954" s="64" t="s">
        <v>2298</v>
      </c>
      <c r="H3954" s="64"/>
      <c r="I3954" s="64" t="s">
        <v>2299</v>
      </c>
      <c r="J3954" s="64"/>
      <c r="K3954" s="64" t="s">
        <v>2300</v>
      </c>
    </row>
    <row r="3955" ht="21" customHeight="1" spans="1:11">
      <c r="A3955" s="65" t="s">
        <v>5674</v>
      </c>
      <c r="B3955" s="66" t="s">
        <v>5675</v>
      </c>
      <c r="C3955" s="66"/>
      <c r="D3955" s="65" t="s">
        <v>14</v>
      </c>
      <c r="E3955" s="65"/>
      <c r="F3955" s="65" t="s">
        <v>2392</v>
      </c>
      <c r="G3955" s="67">
        <v>1</v>
      </c>
      <c r="H3955" s="67"/>
      <c r="I3955" s="70">
        <v>39.53</v>
      </c>
      <c r="J3955" s="70"/>
      <c r="K3955" s="70">
        <f>TRUNC(TRUNC(G3955,8)*I3955,2)</f>
        <v>39.53</v>
      </c>
    </row>
    <row r="3956" ht="18" customHeight="1" spans="1:11">
      <c r="A3956" s="2"/>
      <c r="B3956" s="2"/>
      <c r="C3956" s="2"/>
      <c r="D3956" s="2"/>
      <c r="E3956" s="2"/>
      <c r="F3956" s="2"/>
      <c r="G3956" s="68" t="s">
        <v>2393</v>
      </c>
      <c r="H3956" s="68"/>
      <c r="I3956" s="68"/>
      <c r="J3956" s="68"/>
      <c r="K3956" s="71">
        <f>SUM(K3955:K3955)</f>
        <v>39.53</v>
      </c>
    </row>
    <row r="3957" ht="15" customHeight="1" spans="1:11">
      <c r="A3957" s="63" t="s">
        <v>2314</v>
      </c>
      <c r="B3957" s="63"/>
      <c r="C3957" s="63"/>
      <c r="D3957" s="64" t="s">
        <v>4</v>
      </c>
      <c r="E3957" s="64"/>
      <c r="F3957" s="64" t="s">
        <v>2297</v>
      </c>
      <c r="G3957" s="64" t="s">
        <v>2298</v>
      </c>
      <c r="H3957" s="64"/>
      <c r="I3957" s="64" t="s">
        <v>2299</v>
      </c>
      <c r="J3957" s="64"/>
      <c r="K3957" s="64" t="s">
        <v>2300</v>
      </c>
    </row>
    <row r="3958" ht="29.1" customHeight="1" spans="1:11">
      <c r="A3958" s="65" t="s">
        <v>5676</v>
      </c>
      <c r="B3958" s="66" t="s">
        <v>5677</v>
      </c>
      <c r="C3958" s="66"/>
      <c r="D3958" s="65" t="s">
        <v>14</v>
      </c>
      <c r="E3958" s="65"/>
      <c r="F3958" s="65" t="s">
        <v>2392</v>
      </c>
      <c r="G3958" s="67">
        <v>1</v>
      </c>
      <c r="H3958" s="67"/>
      <c r="I3958" s="70">
        <v>42.14</v>
      </c>
      <c r="J3958" s="70"/>
      <c r="K3958" s="70">
        <f>TRUNC(TRUNC(G3958,8)*I3958,2)</f>
        <v>42.14</v>
      </c>
    </row>
    <row r="3959" ht="29.1" customHeight="1" spans="1:11">
      <c r="A3959" s="65" t="s">
        <v>5678</v>
      </c>
      <c r="B3959" s="66" t="s">
        <v>5679</v>
      </c>
      <c r="C3959" s="66"/>
      <c r="D3959" s="65" t="s">
        <v>14</v>
      </c>
      <c r="E3959" s="65"/>
      <c r="F3959" s="65" t="s">
        <v>2392</v>
      </c>
      <c r="G3959" s="67">
        <v>1</v>
      </c>
      <c r="H3959" s="67"/>
      <c r="I3959" s="70">
        <v>11.13</v>
      </c>
      <c r="J3959" s="70"/>
      <c r="K3959" s="70">
        <f>TRUNC(TRUNC(G3959,8)*I3959,2)</f>
        <v>11.13</v>
      </c>
    </row>
    <row r="3960" ht="29.1" customHeight="1" spans="1:11">
      <c r="A3960" s="65" t="s">
        <v>5681</v>
      </c>
      <c r="B3960" s="66" t="s">
        <v>5682</v>
      </c>
      <c r="C3960" s="66"/>
      <c r="D3960" s="65" t="s">
        <v>14</v>
      </c>
      <c r="E3960" s="65"/>
      <c r="F3960" s="65" t="s">
        <v>2392</v>
      </c>
      <c r="G3960" s="67">
        <v>1</v>
      </c>
      <c r="H3960" s="67"/>
      <c r="I3960" s="70">
        <v>75.25</v>
      </c>
      <c r="J3960" s="70"/>
      <c r="K3960" s="70">
        <f>TRUNC(TRUNC(G3960,8)*I3960,2)</f>
        <v>75.25</v>
      </c>
    </row>
    <row r="3961" ht="38.1" customHeight="1" spans="1:11">
      <c r="A3961" s="65" t="s">
        <v>5683</v>
      </c>
      <c r="B3961" s="66" t="s">
        <v>5684</v>
      </c>
      <c r="C3961" s="66"/>
      <c r="D3961" s="65" t="s">
        <v>14</v>
      </c>
      <c r="E3961" s="65"/>
      <c r="F3961" s="65" t="s">
        <v>2392</v>
      </c>
      <c r="G3961" s="67">
        <v>1</v>
      </c>
      <c r="H3961" s="67"/>
      <c r="I3961" s="70">
        <v>45.07</v>
      </c>
      <c r="J3961" s="70"/>
      <c r="K3961" s="70">
        <f>TRUNC(TRUNC(G3961,8)*I3961,2)</f>
        <v>45.07</v>
      </c>
    </row>
    <row r="3962" ht="15" customHeight="1" spans="1:11">
      <c r="A3962" s="2"/>
      <c r="B3962" s="2"/>
      <c r="C3962" s="2"/>
      <c r="D3962" s="2"/>
      <c r="E3962" s="2"/>
      <c r="F3962" s="2"/>
      <c r="G3962" s="68" t="s">
        <v>2317</v>
      </c>
      <c r="H3962" s="68"/>
      <c r="I3962" s="68"/>
      <c r="J3962" s="68"/>
      <c r="K3962" s="71">
        <f>SUM(K3958:K3961)</f>
        <v>173.59</v>
      </c>
    </row>
    <row r="3963" ht="15" customHeight="1" spans="1:11">
      <c r="A3963" s="2"/>
      <c r="B3963" s="2"/>
      <c r="C3963" s="2"/>
      <c r="D3963" s="2"/>
      <c r="E3963" s="2"/>
      <c r="F3963" s="2"/>
      <c r="G3963" s="69" t="s">
        <v>2318</v>
      </c>
      <c r="H3963" s="69"/>
      <c r="I3963" s="69"/>
      <c r="J3963" s="69"/>
      <c r="K3963" s="72">
        <f>SUM(K3956,K3962)</f>
        <v>213.12</v>
      </c>
    </row>
    <row r="3964" ht="9.95" customHeight="1" spans="1:11">
      <c r="A3964" s="2"/>
      <c r="B3964" s="2"/>
      <c r="C3964" s="2"/>
      <c r="D3964" s="2"/>
      <c r="E3964" s="2"/>
      <c r="F3964" s="2"/>
      <c r="G3964" s="61"/>
      <c r="H3964" s="61"/>
      <c r="I3964" s="61"/>
      <c r="J3964" s="61"/>
      <c r="K3964" s="61"/>
    </row>
    <row r="3965" ht="20.1" customHeight="1" spans="1:11">
      <c r="A3965" s="62" t="s">
        <v>5685</v>
      </c>
      <c r="B3965" s="62"/>
      <c r="C3965" s="62"/>
      <c r="D3965" s="62"/>
      <c r="E3965" s="62"/>
      <c r="F3965" s="62"/>
      <c r="G3965" s="62"/>
      <c r="H3965" s="62"/>
      <c r="I3965" s="62"/>
      <c r="J3965" s="62"/>
      <c r="K3965" s="62"/>
    </row>
    <row r="3966" ht="15" customHeight="1" spans="1:11">
      <c r="A3966" s="63" t="s">
        <v>2790</v>
      </c>
      <c r="B3966" s="63"/>
      <c r="C3966" s="63"/>
      <c r="D3966" s="64" t="s">
        <v>4</v>
      </c>
      <c r="E3966" s="64"/>
      <c r="F3966" s="64" t="s">
        <v>2297</v>
      </c>
      <c r="G3966" s="64" t="s">
        <v>2298</v>
      </c>
      <c r="H3966" s="64"/>
      <c r="I3966" s="64" t="s">
        <v>2299</v>
      </c>
      <c r="J3966" s="64"/>
      <c r="K3966" s="64" t="s">
        <v>2300</v>
      </c>
    </row>
    <row r="3967" ht="29.1" customHeight="1" spans="1:11">
      <c r="A3967" s="65" t="s">
        <v>5686</v>
      </c>
      <c r="B3967" s="66" t="s">
        <v>5687</v>
      </c>
      <c r="C3967" s="66"/>
      <c r="D3967" s="65" t="s">
        <v>14</v>
      </c>
      <c r="E3967" s="65"/>
      <c r="F3967" s="65" t="s">
        <v>35</v>
      </c>
      <c r="G3967" s="67">
        <v>5.6e-5</v>
      </c>
      <c r="H3967" s="67"/>
      <c r="I3967" s="70">
        <v>752500</v>
      </c>
      <c r="J3967" s="70"/>
      <c r="K3967" s="70">
        <f>TRUNC(TRUNC(G3967,8)*I3967,2)</f>
        <v>42.14</v>
      </c>
    </row>
    <row r="3968" ht="15" customHeight="1" spans="1:11">
      <c r="A3968" s="2"/>
      <c r="B3968" s="2"/>
      <c r="C3968" s="2"/>
      <c r="D3968" s="2"/>
      <c r="E3968" s="2"/>
      <c r="F3968" s="2"/>
      <c r="G3968" s="68" t="s">
        <v>2792</v>
      </c>
      <c r="H3968" s="68"/>
      <c r="I3968" s="68"/>
      <c r="J3968" s="68"/>
      <c r="K3968" s="71">
        <f>SUM(K3967:K3967)</f>
        <v>42.14</v>
      </c>
    </row>
    <row r="3969" ht="15" customHeight="1" spans="1:11">
      <c r="A3969" s="2"/>
      <c r="B3969" s="2"/>
      <c r="C3969" s="2"/>
      <c r="D3969" s="2"/>
      <c r="E3969" s="2"/>
      <c r="F3969" s="2"/>
      <c r="G3969" s="69" t="s">
        <v>2318</v>
      </c>
      <c r="H3969" s="69"/>
      <c r="I3969" s="69"/>
      <c r="J3969" s="69"/>
      <c r="K3969" s="72">
        <f>SUM(K3968)</f>
        <v>42.14</v>
      </c>
    </row>
    <row r="3970" ht="9.95" customHeight="1" spans="1:11">
      <c r="A3970" s="2"/>
      <c r="B3970" s="2"/>
      <c r="C3970" s="2"/>
      <c r="D3970" s="2"/>
      <c r="E3970" s="2"/>
      <c r="F3970" s="2"/>
      <c r="G3970" s="61"/>
      <c r="H3970" s="61"/>
      <c r="I3970" s="61"/>
      <c r="J3970" s="61"/>
      <c r="K3970" s="61"/>
    </row>
    <row r="3971" ht="20.1" customHeight="1" spans="1:11">
      <c r="A3971" s="62" t="s">
        <v>5688</v>
      </c>
      <c r="B3971" s="62"/>
      <c r="C3971" s="62"/>
      <c r="D3971" s="62"/>
      <c r="E3971" s="62"/>
      <c r="F3971" s="62"/>
      <c r="G3971" s="62"/>
      <c r="H3971" s="62"/>
      <c r="I3971" s="62"/>
      <c r="J3971" s="62"/>
      <c r="K3971" s="62"/>
    </row>
    <row r="3972" ht="15" customHeight="1" spans="1:11">
      <c r="A3972" s="63" t="s">
        <v>2790</v>
      </c>
      <c r="B3972" s="63"/>
      <c r="C3972" s="63"/>
      <c r="D3972" s="64" t="s">
        <v>4</v>
      </c>
      <c r="E3972" s="64"/>
      <c r="F3972" s="64" t="s">
        <v>2297</v>
      </c>
      <c r="G3972" s="64" t="s">
        <v>2298</v>
      </c>
      <c r="H3972" s="64"/>
      <c r="I3972" s="64" t="s">
        <v>2299</v>
      </c>
      <c r="J3972" s="64"/>
      <c r="K3972" s="64" t="s">
        <v>2300</v>
      </c>
    </row>
    <row r="3973" ht="29.1" customHeight="1" spans="1:11">
      <c r="A3973" s="65" t="s">
        <v>5686</v>
      </c>
      <c r="B3973" s="66" t="s">
        <v>5687</v>
      </c>
      <c r="C3973" s="66"/>
      <c r="D3973" s="65" t="s">
        <v>14</v>
      </c>
      <c r="E3973" s="65"/>
      <c r="F3973" s="65" t="s">
        <v>35</v>
      </c>
      <c r="G3973" s="67">
        <v>1.48e-5</v>
      </c>
      <c r="H3973" s="67"/>
      <c r="I3973" s="70">
        <v>752500</v>
      </c>
      <c r="J3973" s="70"/>
      <c r="K3973" s="70">
        <f>TRUNC(TRUNC(G3973,8)*I3973,2)</f>
        <v>11.13</v>
      </c>
    </row>
    <row r="3974" ht="15" customHeight="1" spans="1:11">
      <c r="A3974" s="2"/>
      <c r="B3974" s="2"/>
      <c r="C3974" s="2"/>
      <c r="D3974" s="2"/>
      <c r="E3974" s="2"/>
      <c r="F3974" s="2"/>
      <c r="G3974" s="68" t="s">
        <v>2792</v>
      </c>
      <c r="H3974" s="68"/>
      <c r="I3974" s="68"/>
      <c r="J3974" s="68"/>
      <c r="K3974" s="71">
        <f>SUM(K3973:K3973)</f>
        <v>11.13</v>
      </c>
    </row>
    <row r="3975" ht="15" customHeight="1" spans="1:11">
      <c r="A3975" s="2"/>
      <c r="B3975" s="2"/>
      <c r="C3975" s="2"/>
      <c r="D3975" s="2"/>
      <c r="E3975" s="2"/>
      <c r="F3975" s="2"/>
      <c r="G3975" s="69" t="s">
        <v>2318</v>
      </c>
      <c r="H3975" s="69"/>
      <c r="I3975" s="69"/>
      <c r="J3975" s="69"/>
      <c r="K3975" s="72">
        <f>SUM(K3974)</f>
        <v>11.13</v>
      </c>
    </row>
    <row r="3976" ht="9.95" customHeight="1" spans="1:11">
      <c r="A3976" s="2"/>
      <c r="B3976" s="2"/>
      <c r="C3976" s="2"/>
      <c r="D3976" s="2"/>
      <c r="E3976" s="2"/>
      <c r="F3976" s="2"/>
      <c r="G3976" s="61"/>
      <c r="H3976" s="61"/>
      <c r="I3976" s="61"/>
      <c r="J3976" s="61"/>
      <c r="K3976" s="61"/>
    </row>
    <row r="3977" ht="20.1" customHeight="1" spans="1:11">
      <c r="A3977" s="62" t="s">
        <v>5689</v>
      </c>
      <c r="B3977" s="62"/>
      <c r="C3977" s="62"/>
      <c r="D3977" s="62"/>
      <c r="E3977" s="62"/>
      <c r="F3977" s="62"/>
      <c r="G3977" s="62"/>
      <c r="H3977" s="62"/>
      <c r="I3977" s="62"/>
      <c r="J3977" s="62"/>
      <c r="K3977" s="62"/>
    </row>
    <row r="3978" ht="15" customHeight="1" spans="1:11">
      <c r="A3978" s="63" t="s">
        <v>2790</v>
      </c>
      <c r="B3978" s="63"/>
      <c r="C3978" s="63"/>
      <c r="D3978" s="64" t="s">
        <v>4</v>
      </c>
      <c r="E3978" s="64"/>
      <c r="F3978" s="64" t="s">
        <v>2297</v>
      </c>
      <c r="G3978" s="64" t="s">
        <v>2298</v>
      </c>
      <c r="H3978" s="64"/>
      <c r="I3978" s="64" t="s">
        <v>2299</v>
      </c>
      <c r="J3978" s="64"/>
      <c r="K3978" s="64" t="s">
        <v>2300</v>
      </c>
    </row>
    <row r="3979" ht="29.1" customHeight="1" spans="1:11">
      <c r="A3979" s="65" t="s">
        <v>5686</v>
      </c>
      <c r="B3979" s="66" t="s">
        <v>5687</v>
      </c>
      <c r="C3979" s="66"/>
      <c r="D3979" s="65" t="s">
        <v>14</v>
      </c>
      <c r="E3979" s="65"/>
      <c r="F3979" s="65" t="s">
        <v>35</v>
      </c>
      <c r="G3979" s="67">
        <v>0.0001</v>
      </c>
      <c r="H3979" s="67"/>
      <c r="I3979" s="70">
        <v>752500</v>
      </c>
      <c r="J3979" s="70"/>
      <c r="K3979" s="70">
        <f>TRUNC(TRUNC(G3979,8)*I3979,2)</f>
        <v>75.25</v>
      </c>
    </row>
    <row r="3980" ht="15" customHeight="1" spans="1:11">
      <c r="A3980" s="2"/>
      <c r="B3980" s="2"/>
      <c r="C3980" s="2"/>
      <c r="D3980" s="2"/>
      <c r="E3980" s="2"/>
      <c r="F3980" s="2"/>
      <c r="G3980" s="68" t="s">
        <v>2792</v>
      </c>
      <c r="H3980" s="68"/>
      <c r="I3980" s="68"/>
      <c r="J3980" s="68"/>
      <c r="K3980" s="71">
        <f>SUM(K3979:K3979)</f>
        <v>75.25</v>
      </c>
    </row>
    <row r="3981" ht="15" customHeight="1" spans="1:11">
      <c r="A3981" s="2"/>
      <c r="B3981" s="2"/>
      <c r="C3981" s="2"/>
      <c r="D3981" s="2"/>
      <c r="E3981" s="2"/>
      <c r="F3981" s="2"/>
      <c r="G3981" s="69" t="s">
        <v>2318</v>
      </c>
      <c r="H3981" s="69"/>
      <c r="I3981" s="69"/>
      <c r="J3981" s="69"/>
      <c r="K3981" s="72">
        <f>SUM(K3980)</f>
        <v>75.25</v>
      </c>
    </row>
    <row r="3982" ht="9.95" customHeight="1" spans="1:11">
      <c r="A3982" s="2"/>
      <c r="B3982" s="2"/>
      <c r="C3982" s="2"/>
      <c r="D3982" s="2"/>
      <c r="E3982" s="2"/>
      <c r="F3982" s="2"/>
      <c r="G3982" s="61"/>
      <c r="H3982" s="61"/>
      <c r="I3982" s="61"/>
      <c r="J3982" s="61"/>
      <c r="K3982" s="61"/>
    </row>
    <row r="3983" ht="20.1" customHeight="1" spans="1:11">
      <c r="A3983" s="62" t="s">
        <v>5690</v>
      </c>
      <c r="B3983" s="62"/>
      <c r="C3983" s="62"/>
      <c r="D3983" s="62"/>
      <c r="E3983" s="62"/>
      <c r="F3983" s="62"/>
      <c r="G3983" s="62"/>
      <c r="H3983" s="62"/>
      <c r="I3983" s="62"/>
      <c r="J3983" s="62"/>
      <c r="K3983" s="62"/>
    </row>
    <row r="3984" ht="15" customHeight="1" spans="1:11">
      <c r="A3984" s="63" t="s">
        <v>2413</v>
      </c>
      <c r="B3984" s="63"/>
      <c r="C3984" s="63"/>
      <c r="D3984" s="64" t="s">
        <v>4</v>
      </c>
      <c r="E3984" s="64"/>
      <c r="F3984" s="64" t="s">
        <v>2297</v>
      </c>
      <c r="G3984" s="64" t="s">
        <v>2298</v>
      </c>
      <c r="H3984" s="64"/>
      <c r="I3984" s="64" t="s">
        <v>2299</v>
      </c>
      <c r="J3984" s="64"/>
      <c r="K3984" s="64" t="s">
        <v>2300</v>
      </c>
    </row>
    <row r="3985" ht="21" customHeight="1" spans="1:11">
      <c r="A3985" s="65" t="s">
        <v>4932</v>
      </c>
      <c r="B3985" s="66" t="s">
        <v>4933</v>
      </c>
      <c r="C3985" s="66"/>
      <c r="D3985" s="65" t="s">
        <v>14</v>
      </c>
      <c r="E3985" s="65"/>
      <c r="F3985" s="65" t="s">
        <v>2732</v>
      </c>
      <c r="G3985" s="67">
        <v>7.64</v>
      </c>
      <c r="H3985" s="67"/>
      <c r="I3985" s="70">
        <v>5.9</v>
      </c>
      <c r="J3985" s="70"/>
      <c r="K3985" s="70">
        <f>TRUNC(TRUNC(G3985,8)*I3985,2)</f>
        <v>45.07</v>
      </c>
    </row>
    <row r="3986" ht="15" customHeight="1" spans="1:11">
      <c r="A3986" s="2"/>
      <c r="B3986" s="2"/>
      <c r="C3986" s="2"/>
      <c r="D3986" s="2"/>
      <c r="E3986" s="2"/>
      <c r="F3986" s="2"/>
      <c r="G3986" s="68" t="s">
        <v>2424</v>
      </c>
      <c r="H3986" s="68"/>
      <c r="I3986" s="68"/>
      <c r="J3986" s="68"/>
      <c r="K3986" s="71">
        <f>SUM(K3985:K3985)</f>
        <v>45.07</v>
      </c>
    </row>
    <row r="3987" ht="15" customHeight="1" spans="1:11">
      <c r="A3987" s="2"/>
      <c r="B3987" s="2"/>
      <c r="C3987" s="2"/>
      <c r="D3987" s="2"/>
      <c r="E3987" s="2"/>
      <c r="F3987" s="2"/>
      <c r="G3987" s="69" t="s">
        <v>2318</v>
      </c>
      <c r="H3987" s="69"/>
      <c r="I3987" s="69"/>
      <c r="J3987" s="69"/>
      <c r="K3987" s="72">
        <f>SUM(K3986)</f>
        <v>45.07</v>
      </c>
    </row>
    <row r="3988" ht="9.95" customHeight="1" spans="1:11">
      <c r="A3988" s="2"/>
      <c r="B3988" s="2"/>
      <c r="C3988" s="2"/>
      <c r="D3988" s="2"/>
      <c r="E3988" s="2"/>
      <c r="F3988" s="2"/>
      <c r="G3988" s="61"/>
      <c r="H3988" s="61"/>
      <c r="I3988" s="61"/>
      <c r="J3988" s="61"/>
      <c r="K3988" s="61"/>
    </row>
    <row r="3989" ht="20.1" customHeight="1" spans="1:11">
      <c r="A3989" s="62" t="s">
        <v>5691</v>
      </c>
      <c r="B3989" s="62"/>
      <c r="C3989" s="62"/>
      <c r="D3989" s="62"/>
      <c r="E3989" s="62"/>
      <c r="F3989" s="62"/>
      <c r="G3989" s="62"/>
      <c r="H3989" s="62"/>
      <c r="I3989" s="62"/>
      <c r="J3989" s="62"/>
      <c r="K3989" s="62"/>
    </row>
    <row r="3990" ht="15" customHeight="1" spans="1:11">
      <c r="A3990" s="63" t="s">
        <v>2413</v>
      </c>
      <c r="B3990" s="63"/>
      <c r="C3990" s="63"/>
      <c r="D3990" s="64" t="s">
        <v>4</v>
      </c>
      <c r="E3990" s="64"/>
      <c r="F3990" s="64" t="s">
        <v>2297</v>
      </c>
      <c r="G3990" s="64" t="s">
        <v>2298</v>
      </c>
      <c r="H3990" s="64"/>
      <c r="I3990" s="64" t="s">
        <v>2299</v>
      </c>
      <c r="J3990" s="64"/>
      <c r="K3990" s="64" t="s">
        <v>2300</v>
      </c>
    </row>
    <row r="3991" ht="29.1" customHeight="1" spans="1:11">
      <c r="A3991" s="65" t="s">
        <v>5692</v>
      </c>
      <c r="B3991" s="66" t="s">
        <v>5693</v>
      </c>
      <c r="C3991" s="66"/>
      <c r="D3991" s="65" t="s">
        <v>14</v>
      </c>
      <c r="E3991" s="65"/>
      <c r="F3991" s="65" t="s">
        <v>35</v>
      </c>
      <c r="G3991" s="67">
        <v>1</v>
      </c>
      <c r="H3991" s="67"/>
      <c r="I3991" s="70">
        <v>333.23</v>
      </c>
      <c r="J3991" s="70"/>
      <c r="K3991" s="70">
        <f>TRUNC(TRUNC(G3991,8)*I3991,2)</f>
        <v>333.23</v>
      </c>
    </row>
    <row r="3992" ht="15" customHeight="1" spans="1:11">
      <c r="A3992" s="2"/>
      <c r="B3992" s="2"/>
      <c r="C3992" s="2"/>
      <c r="D3992" s="2"/>
      <c r="E3992" s="2"/>
      <c r="F3992" s="2"/>
      <c r="G3992" s="68" t="s">
        <v>2424</v>
      </c>
      <c r="H3992" s="68"/>
      <c r="I3992" s="68"/>
      <c r="J3992" s="68"/>
      <c r="K3992" s="71">
        <f>SUM(K3991:K3991)</f>
        <v>333.23</v>
      </c>
    </row>
    <row r="3993" ht="15" customHeight="1" spans="1:11">
      <c r="A3993" s="63" t="s">
        <v>2389</v>
      </c>
      <c r="B3993" s="63"/>
      <c r="C3993" s="63"/>
      <c r="D3993" s="64" t="s">
        <v>4</v>
      </c>
      <c r="E3993" s="64"/>
      <c r="F3993" s="64" t="s">
        <v>2297</v>
      </c>
      <c r="G3993" s="64" t="s">
        <v>2298</v>
      </c>
      <c r="H3993" s="64"/>
      <c r="I3993" s="64" t="s">
        <v>2299</v>
      </c>
      <c r="J3993" s="64"/>
      <c r="K3993" s="64" t="s">
        <v>2300</v>
      </c>
    </row>
    <row r="3994" ht="21" customHeight="1" spans="1:11">
      <c r="A3994" s="65" t="s">
        <v>3219</v>
      </c>
      <c r="B3994" s="66" t="s">
        <v>3220</v>
      </c>
      <c r="C3994" s="66"/>
      <c r="D3994" s="65" t="s">
        <v>14</v>
      </c>
      <c r="E3994" s="65"/>
      <c r="F3994" s="65" t="s">
        <v>2392</v>
      </c>
      <c r="G3994" s="67">
        <v>0.4811</v>
      </c>
      <c r="H3994" s="67"/>
      <c r="I3994" s="70">
        <v>24.39</v>
      </c>
      <c r="J3994" s="70"/>
      <c r="K3994" s="70">
        <f>TRUNC(TRUNC(G3994,8)*I3994,2)</f>
        <v>11.73</v>
      </c>
    </row>
    <row r="3995" ht="15" customHeight="1" spans="1:11">
      <c r="A3995" s="65" t="s">
        <v>2710</v>
      </c>
      <c r="B3995" s="66" t="s">
        <v>2711</v>
      </c>
      <c r="C3995" s="66"/>
      <c r="D3995" s="65" t="s">
        <v>14</v>
      </c>
      <c r="E3995" s="65"/>
      <c r="F3995" s="65" t="s">
        <v>2392</v>
      </c>
      <c r="G3995" s="67">
        <v>0.4811</v>
      </c>
      <c r="H3995" s="67"/>
      <c r="I3995" s="70">
        <v>32.69</v>
      </c>
      <c r="J3995" s="70"/>
      <c r="K3995" s="70">
        <f>TRUNC(TRUNC(G3995,8)*I3995,2)</f>
        <v>15.72</v>
      </c>
    </row>
    <row r="3996" ht="18" customHeight="1" spans="1:11">
      <c r="A3996" s="2"/>
      <c r="B3996" s="2"/>
      <c r="C3996" s="2"/>
      <c r="D3996" s="2"/>
      <c r="E3996" s="2"/>
      <c r="F3996" s="2"/>
      <c r="G3996" s="68" t="s">
        <v>2393</v>
      </c>
      <c r="H3996" s="68"/>
      <c r="I3996" s="68"/>
      <c r="J3996" s="68"/>
      <c r="K3996" s="71">
        <f>SUM(K3994:K3995)</f>
        <v>27.45</v>
      </c>
    </row>
    <row r="3997" ht="15" customHeight="1" spans="1:11">
      <c r="A3997" s="63" t="s">
        <v>2314</v>
      </c>
      <c r="B3997" s="63"/>
      <c r="C3997" s="63"/>
      <c r="D3997" s="64" t="s">
        <v>4</v>
      </c>
      <c r="E3997" s="64"/>
      <c r="F3997" s="64" t="s">
        <v>2297</v>
      </c>
      <c r="G3997" s="64" t="s">
        <v>2298</v>
      </c>
      <c r="H3997" s="64"/>
      <c r="I3997" s="64" t="s">
        <v>2299</v>
      </c>
      <c r="J3997" s="64"/>
      <c r="K3997" s="64" t="s">
        <v>2300</v>
      </c>
    </row>
    <row r="3998" ht="38.1" customHeight="1" spans="1:11">
      <c r="A3998" s="65" t="s">
        <v>5694</v>
      </c>
      <c r="B3998" s="66" t="s">
        <v>5695</v>
      </c>
      <c r="C3998" s="66"/>
      <c r="D3998" s="65" t="s">
        <v>14</v>
      </c>
      <c r="E3998" s="65"/>
      <c r="F3998" s="65" t="s">
        <v>51</v>
      </c>
      <c r="G3998" s="67">
        <v>0.0117</v>
      </c>
      <c r="H3998" s="67"/>
      <c r="I3998" s="70">
        <v>784.71</v>
      </c>
      <c r="J3998" s="70"/>
      <c r="K3998" s="70">
        <f>TRUNC(TRUNC(G3998,8)*I3998,2)</f>
        <v>9.18</v>
      </c>
    </row>
    <row r="3999" ht="15" customHeight="1" spans="1:11">
      <c r="A3999" s="2"/>
      <c r="B3999" s="2"/>
      <c r="C3999" s="2"/>
      <c r="D3999" s="2"/>
      <c r="E3999" s="2"/>
      <c r="F3999" s="2"/>
      <c r="G3999" s="68" t="s">
        <v>2317</v>
      </c>
      <c r="H3999" s="68"/>
      <c r="I3999" s="68"/>
      <c r="J3999" s="68"/>
      <c r="K3999" s="71">
        <f>SUM(K3998:K3998)</f>
        <v>9.18</v>
      </c>
    </row>
    <row r="4000" ht="15" customHeight="1" spans="1:11">
      <c r="A4000" s="2"/>
      <c r="B4000" s="2"/>
      <c r="C4000" s="2"/>
      <c r="D4000" s="2"/>
      <c r="E4000" s="2"/>
      <c r="F4000" s="2"/>
      <c r="G4000" s="69" t="s">
        <v>2318</v>
      </c>
      <c r="H4000" s="69"/>
      <c r="I4000" s="69"/>
      <c r="J4000" s="69"/>
      <c r="K4000" s="72">
        <f>SUM(K3992,K3996,K3999)</f>
        <v>369.86</v>
      </c>
    </row>
    <row r="4001" ht="9.95" customHeight="1" spans="1:11">
      <c r="A4001" s="2"/>
      <c r="B4001" s="2"/>
      <c r="C4001" s="2"/>
      <c r="D4001" s="2"/>
      <c r="E4001" s="2"/>
      <c r="F4001" s="2"/>
      <c r="G4001" s="61"/>
      <c r="H4001" s="61"/>
      <c r="I4001" s="61"/>
      <c r="J4001" s="61"/>
      <c r="K4001" s="61"/>
    </row>
    <row r="4002" ht="20.1" customHeight="1" spans="1:11">
      <c r="A4002" s="62" t="s">
        <v>5696</v>
      </c>
      <c r="B4002" s="62"/>
      <c r="C4002" s="62"/>
      <c r="D4002" s="62"/>
      <c r="E4002" s="62"/>
      <c r="F4002" s="62"/>
      <c r="G4002" s="62"/>
      <c r="H4002" s="62"/>
      <c r="I4002" s="62"/>
      <c r="J4002" s="62"/>
      <c r="K4002" s="62"/>
    </row>
    <row r="4003" ht="15" customHeight="1" spans="1:11">
      <c r="A4003" s="63" t="s">
        <v>2413</v>
      </c>
      <c r="B4003" s="63"/>
      <c r="C4003" s="63"/>
      <c r="D4003" s="64" t="s">
        <v>4</v>
      </c>
      <c r="E4003" s="64"/>
      <c r="F4003" s="64" t="s">
        <v>2297</v>
      </c>
      <c r="G4003" s="64" t="s">
        <v>2298</v>
      </c>
      <c r="H4003" s="64"/>
      <c r="I4003" s="64" t="s">
        <v>2299</v>
      </c>
      <c r="J4003" s="64"/>
      <c r="K4003" s="64" t="s">
        <v>2300</v>
      </c>
    </row>
    <row r="4004" ht="29.1" customHeight="1" spans="1:11">
      <c r="A4004" s="65" t="s">
        <v>5697</v>
      </c>
      <c r="B4004" s="66" t="s">
        <v>5698</v>
      </c>
      <c r="C4004" s="66"/>
      <c r="D4004" s="65" t="s">
        <v>14</v>
      </c>
      <c r="E4004" s="65"/>
      <c r="F4004" s="65" t="s">
        <v>35</v>
      </c>
      <c r="G4004" s="67">
        <v>1</v>
      </c>
      <c r="H4004" s="67"/>
      <c r="I4004" s="70">
        <v>59.22</v>
      </c>
      <c r="J4004" s="70"/>
      <c r="K4004" s="70">
        <f>TRUNC(TRUNC(G4004,8)*I4004,2)</f>
        <v>59.22</v>
      </c>
    </row>
    <row r="4005" ht="15" customHeight="1" spans="1:11">
      <c r="A4005" s="2"/>
      <c r="B4005" s="2"/>
      <c r="C4005" s="2"/>
      <c r="D4005" s="2"/>
      <c r="E4005" s="2"/>
      <c r="F4005" s="2"/>
      <c r="G4005" s="68" t="s">
        <v>2424</v>
      </c>
      <c r="H4005" s="68"/>
      <c r="I4005" s="68"/>
      <c r="J4005" s="68"/>
      <c r="K4005" s="71">
        <f>SUM(K4004:K4004)</f>
        <v>59.22</v>
      </c>
    </row>
    <row r="4006" ht="15" customHeight="1" spans="1:11">
      <c r="A4006" s="63" t="s">
        <v>2389</v>
      </c>
      <c r="B4006" s="63"/>
      <c r="C4006" s="63"/>
      <c r="D4006" s="64" t="s">
        <v>4</v>
      </c>
      <c r="E4006" s="64"/>
      <c r="F4006" s="64" t="s">
        <v>2297</v>
      </c>
      <c r="G4006" s="64" t="s">
        <v>2298</v>
      </c>
      <c r="H4006" s="64"/>
      <c r="I4006" s="64" t="s">
        <v>2299</v>
      </c>
      <c r="J4006" s="64"/>
      <c r="K4006" s="64" t="s">
        <v>2300</v>
      </c>
    </row>
    <row r="4007" ht="21" customHeight="1" spans="1:11">
      <c r="A4007" s="65" t="s">
        <v>3219</v>
      </c>
      <c r="B4007" s="66" t="s">
        <v>3220</v>
      </c>
      <c r="C4007" s="66"/>
      <c r="D4007" s="65" t="s">
        <v>14</v>
      </c>
      <c r="E4007" s="65"/>
      <c r="F4007" s="65" t="s">
        <v>2392</v>
      </c>
      <c r="G4007" s="67">
        <v>0.3259</v>
      </c>
      <c r="H4007" s="67"/>
      <c r="I4007" s="70">
        <v>24.39</v>
      </c>
      <c r="J4007" s="70"/>
      <c r="K4007" s="70">
        <f>TRUNC(TRUNC(G4007,8)*I4007,2)</f>
        <v>7.94</v>
      </c>
    </row>
    <row r="4008" ht="15" customHeight="1" spans="1:11">
      <c r="A4008" s="65" t="s">
        <v>2710</v>
      </c>
      <c r="B4008" s="66" t="s">
        <v>2711</v>
      </c>
      <c r="C4008" s="66"/>
      <c r="D4008" s="65" t="s">
        <v>14</v>
      </c>
      <c r="E4008" s="65"/>
      <c r="F4008" s="65" t="s">
        <v>2392</v>
      </c>
      <c r="G4008" s="67">
        <v>0.3259</v>
      </c>
      <c r="H4008" s="67"/>
      <c r="I4008" s="70">
        <v>32.69</v>
      </c>
      <c r="J4008" s="70"/>
      <c r="K4008" s="70">
        <f>TRUNC(TRUNC(G4008,8)*I4008,2)</f>
        <v>10.65</v>
      </c>
    </row>
    <row r="4009" ht="18" customHeight="1" spans="1:11">
      <c r="A4009" s="2"/>
      <c r="B4009" s="2"/>
      <c r="C4009" s="2"/>
      <c r="D4009" s="2"/>
      <c r="E4009" s="2"/>
      <c r="F4009" s="2"/>
      <c r="G4009" s="68" t="s">
        <v>2393</v>
      </c>
      <c r="H4009" s="68"/>
      <c r="I4009" s="68"/>
      <c r="J4009" s="68"/>
      <c r="K4009" s="71">
        <f>SUM(K4007:K4008)</f>
        <v>18.59</v>
      </c>
    </row>
    <row r="4010" ht="15" customHeight="1" spans="1:11">
      <c r="A4010" s="63" t="s">
        <v>2314</v>
      </c>
      <c r="B4010" s="63"/>
      <c r="C4010" s="63"/>
      <c r="D4010" s="64" t="s">
        <v>4</v>
      </c>
      <c r="E4010" s="64"/>
      <c r="F4010" s="64" t="s">
        <v>2297</v>
      </c>
      <c r="G4010" s="64" t="s">
        <v>2298</v>
      </c>
      <c r="H4010" s="64"/>
      <c r="I4010" s="64" t="s">
        <v>2299</v>
      </c>
      <c r="J4010" s="64"/>
      <c r="K4010" s="64" t="s">
        <v>2300</v>
      </c>
    </row>
    <row r="4011" ht="38.1" customHeight="1" spans="1:11">
      <c r="A4011" s="65" t="s">
        <v>5694</v>
      </c>
      <c r="B4011" s="66" t="s">
        <v>5695</v>
      </c>
      <c r="C4011" s="66"/>
      <c r="D4011" s="65" t="s">
        <v>14</v>
      </c>
      <c r="E4011" s="65"/>
      <c r="F4011" s="65" t="s">
        <v>51</v>
      </c>
      <c r="G4011" s="67">
        <v>0.0044</v>
      </c>
      <c r="H4011" s="67"/>
      <c r="I4011" s="70">
        <v>784.71</v>
      </c>
      <c r="J4011" s="70"/>
      <c r="K4011" s="70">
        <f>TRUNC(TRUNC(G4011,8)*I4011,2)</f>
        <v>3.45</v>
      </c>
    </row>
    <row r="4012" ht="15" customHeight="1" spans="1:11">
      <c r="A4012" s="2"/>
      <c r="B4012" s="2"/>
      <c r="C4012" s="2"/>
      <c r="D4012" s="2"/>
      <c r="E4012" s="2"/>
      <c r="F4012" s="2"/>
      <c r="G4012" s="68" t="s">
        <v>2317</v>
      </c>
      <c r="H4012" s="68"/>
      <c r="I4012" s="68"/>
      <c r="J4012" s="68"/>
      <c r="K4012" s="71">
        <f>SUM(K4011:K4011)</f>
        <v>3.45</v>
      </c>
    </row>
    <row r="4013" ht="15" customHeight="1" spans="1:11">
      <c r="A4013" s="2"/>
      <c r="B4013" s="2"/>
      <c r="C4013" s="2"/>
      <c r="D4013" s="2"/>
      <c r="E4013" s="2"/>
      <c r="F4013" s="2"/>
      <c r="G4013" s="69" t="s">
        <v>2318</v>
      </c>
      <c r="H4013" s="69"/>
      <c r="I4013" s="69"/>
      <c r="J4013" s="69"/>
      <c r="K4013" s="72">
        <f>SUM(K4005,K4009,K4012)</f>
        <v>81.26</v>
      </c>
    </row>
    <row r="4014" ht="9.95" customHeight="1" spans="1:11">
      <c r="A4014" s="2"/>
      <c r="B4014" s="2"/>
      <c r="C4014" s="2"/>
      <c r="D4014" s="2"/>
      <c r="E4014" s="2"/>
      <c r="F4014" s="2"/>
      <c r="G4014" s="61"/>
      <c r="H4014" s="61"/>
      <c r="I4014" s="61"/>
      <c r="J4014" s="61"/>
      <c r="K4014" s="61"/>
    </row>
    <row r="4015" ht="20.1" customHeight="1" spans="1:11">
      <c r="A4015" s="62" t="s">
        <v>5699</v>
      </c>
      <c r="B4015" s="62"/>
      <c r="C4015" s="62"/>
      <c r="D4015" s="62"/>
      <c r="E4015" s="62"/>
      <c r="F4015" s="62"/>
      <c r="G4015" s="62"/>
      <c r="H4015" s="62"/>
      <c r="I4015" s="62"/>
      <c r="J4015" s="62"/>
      <c r="K4015" s="62"/>
    </row>
    <row r="4016" ht="15" customHeight="1" spans="1:11">
      <c r="A4016" s="63" t="s">
        <v>2413</v>
      </c>
      <c r="B4016" s="63"/>
      <c r="C4016" s="63"/>
      <c r="D4016" s="64" t="s">
        <v>4</v>
      </c>
      <c r="E4016" s="64"/>
      <c r="F4016" s="64" t="s">
        <v>2297</v>
      </c>
      <c r="G4016" s="64" t="s">
        <v>2298</v>
      </c>
      <c r="H4016" s="64"/>
      <c r="I4016" s="64" t="s">
        <v>2299</v>
      </c>
      <c r="J4016" s="64"/>
      <c r="K4016" s="64" t="s">
        <v>2300</v>
      </c>
    </row>
    <row r="4017" ht="15" customHeight="1" spans="1:11">
      <c r="A4017" s="65" t="s">
        <v>3797</v>
      </c>
      <c r="B4017" s="66" t="s">
        <v>3798</v>
      </c>
      <c r="C4017" s="66"/>
      <c r="D4017" s="65" t="s">
        <v>14</v>
      </c>
      <c r="E4017" s="65"/>
      <c r="F4017" s="65" t="s">
        <v>35</v>
      </c>
      <c r="G4017" s="67">
        <v>0.0049</v>
      </c>
      <c r="H4017" s="67"/>
      <c r="I4017" s="70">
        <v>63.17</v>
      </c>
      <c r="J4017" s="70"/>
      <c r="K4017" s="70">
        <f>TRUNC(TRUNC(G4017,8)*I4017,2)</f>
        <v>0.3</v>
      </c>
    </row>
    <row r="4018" ht="15" customHeight="1" spans="1:11">
      <c r="A4018" s="65" t="s">
        <v>3778</v>
      </c>
      <c r="B4018" s="66" t="s">
        <v>3779</v>
      </c>
      <c r="C4018" s="66"/>
      <c r="D4018" s="65" t="s">
        <v>14</v>
      </c>
      <c r="E4018" s="65"/>
      <c r="F4018" s="65" t="s">
        <v>35</v>
      </c>
      <c r="G4018" s="67">
        <v>0.036</v>
      </c>
      <c r="H4018" s="67"/>
      <c r="I4018" s="70">
        <v>2.33</v>
      </c>
      <c r="J4018" s="70"/>
      <c r="K4018" s="70">
        <f>TRUNC(TRUNC(G4018,8)*I4018,2)</f>
        <v>0.08</v>
      </c>
    </row>
    <row r="4019" ht="21" customHeight="1" spans="1:11">
      <c r="A4019" s="65" t="s">
        <v>5700</v>
      </c>
      <c r="B4019" s="66" t="s">
        <v>5701</v>
      </c>
      <c r="C4019" s="66"/>
      <c r="D4019" s="65" t="s">
        <v>14</v>
      </c>
      <c r="E4019" s="65"/>
      <c r="F4019" s="65" t="s">
        <v>35</v>
      </c>
      <c r="G4019" s="67">
        <v>1</v>
      </c>
      <c r="H4019" s="67"/>
      <c r="I4019" s="70">
        <v>9.42</v>
      </c>
      <c r="J4019" s="70"/>
      <c r="K4019" s="70">
        <f>TRUNC(TRUNC(G4019,8)*I4019,2)</f>
        <v>9.42</v>
      </c>
    </row>
    <row r="4020" ht="21" customHeight="1" spans="1:11">
      <c r="A4020" s="65" t="s">
        <v>3799</v>
      </c>
      <c r="B4020" s="66" t="s">
        <v>3800</v>
      </c>
      <c r="C4020" s="66"/>
      <c r="D4020" s="65" t="s">
        <v>14</v>
      </c>
      <c r="E4020" s="65"/>
      <c r="F4020" s="65" t="s">
        <v>35</v>
      </c>
      <c r="G4020" s="67">
        <v>0.0075</v>
      </c>
      <c r="H4020" s="67"/>
      <c r="I4020" s="70">
        <v>71.57</v>
      </c>
      <c r="J4020" s="70"/>
      <c r="K4020" s="70">
        <f>TRUNC(TRUNC(G4020,8)*I4020,2)</f>
        <v>0.53</v>
      </c>
    </row>
    <row r="4021" ht="15" customHeight="1" spans="1:11">
      <c r="A4021" s="2"/>
      <c r="B4021" s="2"/>
      <c r="C4021" s="2"/>
      <c r="D4021" s="2"/>
      <c r="E4021" s="2"/>
      <c r="F4021" s="2"/>
      <c r="G4021" s="68" t="s">
        <v>2424</v>
      </c>
      <c r="H4021" s="68"/>
      <c r="I4021" s="68"/>
      <c r="J4021" s="68"/>
      <c r="K4021" s="71">
        <f>SUM(K4017:K4020)</f>
        <v>10.33</v>
      </c>
    </row>
    <row r="4022" ht="15" customHeight="1" spans="1:11">
      <c r="A4022" s="63" t="s">
        <v>2389</v>
      </c>
      <c r="B4022" s="63"/>
      <c r="C4022" s="63"/>
      <c r="D4022" s="64" t="s">
        <v>4</v>
      </c>
      <c r="E4022" s="64"/>
      <c r="F4022" s="64" t="s">
        <v>2297</v>
      </c>
      <c r="G4022" s="64" t="s">
        <v>2298</v>
      </c>
      <c r="H4022" s="64"/>
      <c r="I4022" s="64" t="s">
        <v>2299</v>
      </c>
      <c r="J4022" s="64"/>
      <c r="K4022" s="64" t="s">
        <v>2300</v>
      </c>
    </row>
    <row r="4023" ht="21" customHeight="1" spans="1:11">
      <c r="A4023" s="65" t="s">
        <v>2673</v>
      </c>
      <c r="B4023" s="66" t="s">
        <v>2674</v>
      </c>
      <c r="C4023" s="66"/>
      <c r="D4023" s="65" t="s">
        <v>14</v>
      </c>
      <c r="E4023" s="65"/>
      <c r="F4023" s="65" t="s">
        <v>2392</v>
      </c>
      <c r="G4023" s="67">
        <v>0.1652</v>
      </c>
      <c r="H4023" s="67"/>
      <c r="I4023" s="70">
        <v>23.37</v>
      </c>
      <c r="J4023" s="70"/>
      <c r="K4023" s="70">
        <f>TRUNC(TRUNC(G4023,8)*I4023,2)</f>
        <v>3.86</v>
      </c>
    </row>
    <row r="4024" ht="21" customHeight="1" spans="1:11">
      <c r="A4024" s="65" t="s">
        <v>2675</v>
      </c>
      <c r="B4024" s="66" t="s">
        <v>2676</v>
      </c>
      <c r="C4024" s="66"/>
      <c r="D4024" s="65" t="s">
        <v>14</v>
      </c>
      <c r="E4024" s="65"/>
      <c r="F4024" s="65" t="s">
        <v>2392</v>
      </c>
      <c r="G4024" s="67">
        <v>0.1652</v>
      </c>
      <c r="H4024" s="67"/>
      <c r="I4024" s="70">
        <v>31.5</v>
      </c>
      <c r="J4024" s="70"/>
      <c r="K4024" s="70">
        <f>TRUNC(TRUNC(G4024,8)*I4024,2)</f>
        <v>5.2</v>
      </c>
    </row>
    <row r="4025" ht="18" customHeight="1" spans="1:11">
      <c r="A4025" s="2"/>
      <c r="B4025" s="2"/>
      <c r="C4025" s="2"/>
      <c r="D4025" s="2"/>
      <c r="E4025" s="2"/>
      <c r="F4025" s="2"/>
      <c r="G4025" s="68" t="s">
        <v>2393</v>
      </c>
      <c r="H4025" s="68"/>
      <c r="I4025" s="68"/>
      <c r="J4025" s="68"/>
      <c r="K4025" s="71">
        <f>SUM(K4023:K4024)</f>
        <v>9.06</v>
      </c>
    </row>
    <row r="4026" ht="15" customHeight="1" spans="1:11">
      <c r="A4026" s="2"/>
      <c r="B4026" s="2"/>
      <c r="C4026" s="2"/>
      <c r="D4026" s="2"/>
      <c r="E4026" s="2"/>
      <c r="F4026" s="2"/>
      <c r="G4026" s="69" t="s">
        <v>2318</v>
      </c>
      <c r="H4026" s="69"/>
      <c r="I4026" s="69"/>
      <c r="J4026" s="69"/>
      <c r="K4026" s="72">
        <f>SUM(K4021,K4025)</f>
        <v>19.39</v>
      </c>
    </row>
    <row r="4027" ht="9.95" customHeight="1" spans="1:11">
      <c r="A4027" s="2"/>
      <c r="B4027" s="2"/>
      <c r="C4027" s="2"/>
      <c r="D4027" s="2"/>
      <c r="E4027" s="2"/>
      <c r="F4027" s="2"/>
      <c r="G4027" s="61"/>
      <c r="H4027" s="61"/>
      <c r="I4027" s="61"/>
      <c r="J4027" s="61"/>
      <c r="K4027" s="61"/>
    </row>
    <row r="4028" ht="20.1" customHeight="1" spans="1:11">
      <c r="A4028" s="62" t="s">
        <v>5702</v>
      </c>
      <c r="B4028" s="62"/>
      <c r="C4028" s="62"/>
      <c r="D4028" s="62"/>
      <c r="E4028" s="62"/>
      <c r="F4028" s="62"/>
      <c r="G4028" s="62"/>
      <c r="H4028" s="62"/>
      <c r="I4028" s="62"/>
      <c r="J4028" s="62"/>
      <c r="K4028" s="62"/>
    </row>
    <row r="4029" ht="15" customHeight="1" spans="1:11">
      <c r="A4029" s="63" t="s">
        <v>2389</v>
      </c>
      <c r="B4029" s="63"/>
      <c r="C4029" s="63"/>
      <c r="D4029" s="64" t="s">
        <v>4</v>
      </c>
      <c r="E4029" s="64"/>
      <c r="F4029" s="64" t="s">
        <v>2297</v>
      </c>
      <c r="G4029" s="64" t="s">
        <v>2298</v>
      </c>
      <c r="H4029" s="64"/>
      <c r="I4029" s="64" t="s">
        <v>2299</v>
      </c>
      <c r="J4029" s="64"/>
      <c r="K4029" s="64" t="s">
        <v>2300</v>
      </c>
    </row>
    <row r="4030" ht="21" customHeight="1" spans="1:11">
      <c r="A4030" s="65" t="s">
        <v>2673</v>
      </c>
      <c r="B4030" s="66" t="s">
        <v>2674</v>
      </c>
      <c r="C4030" s="66"/>
      <c r="D4030" s="65" t="s">
        <v>14</v>
      </c>
      <c r="E4030" s="65"/>
      <c r="F4030" s="65" t="s">
        <v>2392</v>
      </c>
      <c r="G4030" s="67">
        <v>0.066</v>
      </c>
      <c r="H4030" s="67"/>
      <c r="I4030" s="70">
        <v>23.37</v>
      </c>
      <c r="J4030" s="70"/>
      <c r="K4030" s="70">
        <f>TRUNC(TRUNC(G4030,8)*I4030,2)</f>
        <v>1.54</v>
      </c>
    </row>
    <row r="4031" ht="21" customHeight="1" spans="1:11">
      <c r="A4031" s="65" t="s">
        <v>2675</v>
      </c>
      <c r="B4031" s="66" t="s">
        <v>2676</v>
      </c>
      <c r="C4031" s="66"/>
      <c r="D4031" s="65" t="s">
        <v>14</v>
      </c>
      <c r="E4031" s="65"/>
      <c r="F4031" s="65" t="s">
        <v>2392</v>
      </c>
      <c r="G4031" s="67">
        <v>0.2348</v>
      </c>
      <c r="H4031" s="67"/>
      <c r="I4031" s="70">
        <v>31.5</v>
      </c>
      <c r="J4031" s="70"/>
      <c r="K4031" s="70">
        <f>TRUNC(TRUNC(G4031,8)*I4031,2)</f>
        <v>7.39</v>
      </c>
    </row>
    <row r="4032" ht="18" customHeight="1" spans="1:11">
      <c r="A4032" s="2"/>
      <c r="B4032" s="2"/>
      <c r="C4032" s="2"/>
      <c r="D4032" s="2"/>
      <c r="E4032" s="2"/>
      <c r="F4032" s="2"/>
      <c r="G4032" s="68" t="s">
        <v>2393</v>
      </c>
      <c r="H4032" s="68"/>
      <c r="I4032" s="68"/>
      <c r="J4032" s="68"/>
      <c r="K4032" s="71">
        <f>SUM(K4030:K4031)</f>
        <v>8.93</v>
      </c>
    </row>
    <row r="4033" ht="15" customHeight="1" spans="1:11">
      <c r="A4033" s="2"/>
      <c r="B4033" s="2"/>
      <c r="C4033" s="2"/>
      <c r="D4033" s="2"/>
      <c r="E4033" s="2"/>
      <c r="F4033" s="2"/>
      <c r="G4033" s="69" t="s">
        <v>2318</v>
      </c>
      <c r="H4033" s="69"/>
      <c r="I4033" s="69"/>
      <c r="J4033" s="69"/>
      <c r="K4033" s="72">
        <f>SUM(K4032)</f>
        <v>8.93</v>
      </c>
    </row>
    <row r="4034" ht="9.95" customHeight="1" spans="1:11">
      <c r="A4034" s="2"/>
      <c r="B4034" s="2"/>
      <c r="C4034" s="2"/>
      <c r="D4034" s="2"/>
      <c r="E4034" s="2"/>
      <c r="F4034" s="2"/>
      <c r="G4034" s="61"/>
      <c r="H4034" s="61"/>
      <c r="I4034" s="61"/>
      <c r="J4034" s="61"/>
      <c r="K4034" s="61"/>
    </row>
    <row r="4035" ht="20.1" customHeight="1" spans="1:11">
      <c r="A4035" s="62" t="s">
        <v>2735</v>
      </c>
      <c r="B4035" s="62"/>
      <c r="C4035" s="62"/>
      <c r="D4035" s="62"/>
      <c r="E4035" s="62"/>
      <c r="F4035" s="62"/>
      <c r="G4035" s="62"/>
      <c r="H4035" s="62"/>
      <c r="I4035" s="62"/>
      <c r="J4035" s="62"/>
      <c r="K4035" s="62"/>
    </row>
    <row r="4036" ht="15" customHeight="1" spans="1:11">
      <c r="A4036" s="63" t="s">
        <v>2381</v>
      </c>
      <c r="B4036" s="63"/>
      <c r="C4036" s="63"/>
      <c r="D4036" s="64" t="s">
        <v>4</v>
      </c>
      <c r="E4036" s="64"/>
      <c r="F4036" s="64" t="s">
        <v>2297</v>
      </c>
      <c r="G4036" s="64" t="s">
        <v>2298</v>
      </c>
      <c r="H4036" s="64"/>
      <c r="I4036" s="64" t="s">
        <v>2299</v>
      </c>
      <c r="J4036" s="64"/>
      <c r="K4036" s="64" t="s">
        <v>2300</v>
      </c>
    </row>
    <row r="4037" ht="45.95" customHeight="1" spans="1:11">
      <c r="A4037" s="65" t="s">
        <v>2736</v>
      </c>
      <c r="B4037" s="66" t="s">
        <v>2737</v>
      </c>
      <c r="C4037" s="66"/>
      <c r="D4037" s="65" t="s">
        <v>14</v>
      </c>
      <c r="E4037" s="65"/>
      <c r="F4037" s="65" t="s">
        <v>2384</v>
      </c>
      <c r="G4037" s="67">
        <v>0.0006</v>
      </c>
      <c r="H4037" s="67"/>
      <c r="I4037" s="70">
        <v>78.11</v>
      </c>
      <c r="J4037" s="70"/>
      <c r="K4037" s="70">
        <f>TRUNC(TRUNC(G4037,8)*I4037,2)</f>
        <v>0.04</v>
      </c>
    </row>
    <row r="4038" ht="45.95" customHeight="1" spans="1:11">
      <c r="A4038" s="65" t="s">
        <v>2738</v>
      </c>
      <c r="B4038" s="66" t="s">
        <v>2739</v>
      </c>
      <c r="C4038" s="66"/>
      <c r="D4038" s="65" t="s">
        <v>14</v>
      </c>
      <c r="E4038" s="65"/>
      <c r="F4038" s="65" t="s">
        <v>2387</v>
      </c>
      <c r="G4038" s="67">
        <v>0.0054</v>
      </c>
      <c r="H4038" s="67"/>
      <c r="I4038" s="70">
        <v>318.24</v>
      </c>
      <c r="J4038" s="70"/>
      <c r="K4038" s="70">
        <f>TRUNC(TRUNC(G4038,8)*I4038,2)</f>
        <v>1.71</v>
      </c>
    </row>
    <row r="4039" ht="29.1" customHeight="1" spans="1:11">
      <c r="A4039" s="65" t="s">
        <v>2740</v>
      </c>
      <c r="B4039" s="66" t="s">
        <v>2741</v>
      </c>
      <c r="C4039" s="66"/>
      <c r="D4039" s="65" t="s">
        <v>14</v>
      </c>
      <c r="E4039" s="65"/>
      <c r="F4039" s="65" t="s">
        <v>2387</v>
      </c>
      <c r="G4039" s="67">
        <v>0.1962</v>
      </c>
      <c r="H4039" s="67"/>
      <c r="I4039" s="70">
        <v>47.29</v>
      </c>
      <c r="J4039" s="70"/>
      <c r="K4039" s="70">
        <f>TRUNC(TRUNC(G4039,8)*I4039,2)</f>
        <v>9.27</v>
      </c>
    </row>
    <row r="4040" ht="18" customHeight="1" spans="1:11">
      <c r="A4040" s="2"/>
      <c r="B4040" s="2"/>
      <c r="C4040" s="2"/>
      <c r="D4040" s="2"/>
      <c r="E4040" s="2"/>
      <c r="F4040" s="2"/>
      <c r="G4040" s="68" t="s">
        <v>2388</v>
      </c>
      <c r="H4040" s="68"/>
      <c r="I4040" s="68"/>
      <c r="J4040" s="68"/>
      <c r="K4040" s="71">
        <f>SUM(K4037:K4039)</f>
        <v>11.02</v>
      </c>
    </row>
    <row r="4041" ht="15" customHeight="1" spans="1:11">
      <c r="A4041" s="63" t="s">
        <v>2389</v>
      </c>
      <c r="B4041" s="63"/>
      <c r="C4041" s="63"/>
      <c r="D4041" s="64" t="s">
        <v>4</v>
      </c>
      <c r="E4041" s="64"/>
      <c r="F4041" s="64" t="s">
        <v>2297</v>
      </c>
      <c r="G4041" s="64" t="s">
        <v>2298</v>
      </c>
      <c r="H4041" s="64"/>
      <c r="I4041" s="64" t="s">
        <v>2299</v>
      </c>
      <c r="J4041" s="64"/>
      <c r="K4041" s="64" t="s">
        <v>2300</v>
      </c>
    </row>
    <row r="4042" ht="15" customHeight="1" spans="1:11">
      <c r="A4042" s="65" t="s">
        <v>2395</v>
      </c>
      <c r="B4042" s="66" t="s">
        <v>2396</v>
      </c>
      <c r="C4042" s="66"/>
      <c r="D4042" s="65" t="s">
        <v>14</v>
      </c>
      <c r="E4042" s="65"/>
      <c r="F4042" s="65" t="s">
        <v>2392</v>
      </c>
      <c r="G4042" s="67">
        <v>0.7866</v>
      </c>
      <c r="H4042" s="67"/>
      <c r="I4042" s="70">
        <v>23.23</v>
      </c>
      <c r="J4042" s="70"/>
      <c r="K4042" s="70">
        <f>TRUNC(TRUNC(G4042,8)*I4042,2)</f>
        <v>18.27</v>
      </c>
    </row>
    <row r="4043" ht="18" customHeight="1" spans="1:11">
      <c r="A4043" s="2"/>
      <c r="B4043" s="2"/>
      <c r="C4043" s="2"/>
      <c r="D4043" s="2"/>
      <c r="E4043" s="2"/>
      <c r="F4043" s="2"/>
      <c r="G4043" s="68" t="s">
        <v>2393</v>
      </c>
      <c r="H4043" s="68"/>
      <c r="I4043" s="68"/>
      <c r="J4043" s="68"/>
      <c r="K4043" s="71">
        <f>SUM(K4042:K4042)</f>
        <v>18.27</v>
      </c>
    </row>
    <row r="4044" ht="15" customHeight="1" spans="1:11">
      <c r="A4044" s="2"/>
      <c r="B4044" s="2"/>
      <c r="C4044" s="2"/>
      <c r="D4044" s="2"/>
      <c r="E4044" s="2"/>
      <c r="F4044" s="2"/>
      <c r="G4044" s="69" t="s">
        <v>2318</v>
      </c>
      <c r="H4044" s="69"/>
      <c r="I4044" s="69"/>
      <c r="J4044" s="69"/>
      <c r="K4044" s="72">
        <f>SUM(K4040,K4043)</f>
        <v>29.29</v>
      </c>
    </row>
    <row r="4045" ht="9.95" customHeight="1" spans="1:11">
      <c r="A4045" s="2"/>
      <c r="B4045" s="2"/>
      <c r="C4045" s="2"/>
      <c r="D4045" s="2"/>
      <c r="E4045" s="2"/>
      <c r="F4045" s="2"/>
      <c r="G4045" s="61"/>
      <c r="H4045" s="61"/>
      <c r="I4045" s="61"/>
      <c r="J4045" s="61"/>
      <c r="K4045" s="61"/>
    </row>
    <row r="4046" ht="20.1" customHeight="1" spans="1:11">
      <c r="A4046" s="62" t="s">
        <v>5703</v>
      </c>
      <c r="B4046" s="62"/>
      <c r="C4046" s="62"/>
      <c r="D4046" s="62"/>
      <c r="E4046" s="62"/>
      <c r="F4046" s="62"/>
      <c r="G4046" s="62"/>
      <c r="H4046" s="62"/>
      <c r="I4046" s="62"/>
      <c r="J4046" s="62"/>
      <c r="K4046" s="62"/>
    </row>
    <row r="4047" ht="15" customHeight="1" spans="1:11">
      <c r="A4047" s="63" t="s">
        <v>2413</v>
      </c>
      <c r="B4047" s="63"/>
      <c r="C4047" s="63"/>
      <c r="D4047" s="64" t="s">
        <v>4</v>
      </c>
      <c r="E4047" s="64"/>
      <c r="F4047" s="64" t="s">
        <v>2297</v>
      </c>
      <c r="G4047" s="64" t="s">
        <v>2298</v>
      </c>
      <c r="H4047" s="64"/>
      <c r="I4047" s="64" t="s">
        <v>2299</v>
      </c>
      <c r="J4047" s="64"/>
      <c r="K4047" s="64" t="s">
        <v>2300</v>
      </c>
    </row>
    <row r="4048" ht="15" customHeight="1" spans="1:11">
      <c r="A4048" s="65" t="s">
        <v>3915</v>
      </c>
      <c r="B4048" s="66" t="s">
        <v>3916</v>
      </c>
      <c r="C4048" s="66"/>
      <c r="D4048" s="65" t="s">
        <v>14</v>
      </c>
      <c r="E4048" s="65"/>
      <c r="F4048" s="65" t="s">
        <v>35</v>
      </c>
      <c r="G4048" s="67">
        <v>0.0106</v>
      </c>
      <c r="H4048" s="67"/>
      <c r="I4048" s="70">
        <v>11.32</v>
      </c>
      <c r="J4048" s="70"/>
      <c r="K4048" s="70">
        <f>TRUNC(TRUNC(G4048,8)*I4048,2)</f>
        <v>0.11</v>
      </c>
    </row>
    <row r="4049" ht="21" customHeight="1" spans="1:11">
      <c r="A4049" s="65" t="s">
        <v>5704</v>
      </c>
      <c r="B4049" s="66" t="s">
        <v>5705</v>
      </c>
      <c r="C4049" s="66"/>
      <c r="D4049" s="65" t="s">
        <v>14</v>
      </c>
      <c r="E4049" s="65"/>
      <c r="F4049" s="65" t="s">
        <v>35</v>
      </c>
      <c r="G4049" s="67">
        <v>1</v>
      </c>
      <c r="H4049" s="67"/>
      <c r="I4049" s="70">
        <v>80.73</v>
      </c>
      <c r="J4049" s="70"/>
      <c r="K4049" s="70">
        <f>TRUNC(TRUNC(G4049,8)*I4049,2)</f>
        <v>80.73</v>
      </c>
    </row>
    <row r="4050" ht="15" customHeight="1" spans="1:11">
      <c r="A4050" s="2"/>
      <c r="B4050" s="2"/>
      <c r="C4050" s="2"/>
      <c r="D4050" s="2"/>
      <c r="E4050" s="2"/>
      <c r="F4050" s="2"/>
      <c r="G4050" s="68" t="s">
        <v>2424</v>
      </c>
      <c r="H4050" s="68"/>
      <c r="I4050" s="68"/>
      <c r="J4050" s="68"/>
      <c r="K4050" s="71">
        <f>SUM(K4048:K4049)</f>
        <v>80.84</v>
      </c>
    </row>
    <row r="4051" ht="15" customHeight="1" spans="1:11">
      <c r="A4051" s="63" t="s">
        <v>2389</v>
      </c>
      <c r="B4051" s="63"/>
      <c r="C4051" s="63"/>
      <c r="D4051" s="64" t="s">
        <v>4</v>
      </c>
      <c r="E4051" s="64"/>
      <c r="F4051" s="64" t="s">
        <v>2297</v>
      </c>
      <c r="G4051" s="64" t="s">
        <v>2298</v>
      </c>
      <c r="H4051" s="64"/>
      <c r="I4051" s="64" t="s">
        <v>2299</v>
      </c>
      <c r="J4051" s="64"/>
      <c r="K4051" s="64" t="s">
        <v>2300</v>
      </c>
    </row>
    <row r="4052" ht="21" customHeight="1" spans="1:11">
      <c r="A4052" s="65" t="s">
        <v>2673</v>
      </c>
      <c r="B4052" s="66" t="s">
        <v>2674</v>
      </c>
      <c r="C4052" s="66"/>
      <c r="D4052" s="65" t="s">
        <v>14</v>
      </c>
      <c r="E4052" s="65"/>
      <c r="F4052" s="65" t="s">
        <v>2392</v>
      </c>
      <c r="G4052" s="67">
        <v>0.2212</v>
      </c>
      <c r="H4052" s="67"/>
      <c r="I4052" s="70">
        <v>23.37</v>
      </c>
      <c r="J4052" s="70"/>
      <c r="K4052" s="70">
        <f>TRUNC(TRUNC(G4052,8)*I4052,2)</f>
        <v>5.16</v>
      </c>
    </row>
    <row r="4053" ht="21" customHeight="1" spans="1:11">
      <c r="A4053" s="65" t="s">
        <v>2675</v>
      </c>
      <c r="B4053" s="66" t="s">
        <v>2676</v>
      </c>
      <c r="C4053" s="66"/>
      <c r="D4053" s="65" t="s">
        <v>14</v>
      </c>
      <c r="E4053" s="65"/>
      <c r="F4053" s="65" t="s">
        <v>2392</v>
      </c>
      <c r="G4053" s="67">
        <v>0.2212</v>
      </c>
      <c r="H4053" s="67"/>
      <c r="I4053" s="70">
        <v>31.5</v>
      </c>
      <c r="J4053" s="70"/>
      <c r="K4053" s="70">
        <f>TRUNC(TRUNC(G4053,8)*I4053,2)</f>
        <v>6.96</v>
      </c>
    </row>
    <row r="4054" ht="18" customHeight="1" spans="1:11">
      <c r="A4054" s="2"/>
      <c r="B4054" s="2"/>
      <c r="C4054" s="2"/>
      <c r="D4054" s="2"/>
      <c r="E4054" s="2"/>
      <c r="F4054" s="2"/>
      <c r="G4054" s="68" t="s">
        <v>2393</v>
      </c>
      <c r="H4054" s="68"/>
      <c r="I4054" s="68"/>
      <c r="J4054" s="68"/>
      <c r="K4054" s="71">
        <f>SUM(K4052:K4053)</f>
        <v>12.12</v>
      </c>
    </row>
    <row r="4055" ht="15" customHeight="1" spans="1:11">
      <c r="A4055" s="2"/>
      <c r="B4055" s="2"/>
      <c r="C4055" s="2"/>
      <c r="D4055" s="2"/>
      <c r="E4055" s="2"/>
      <c r="F4055" s="2"/>
      <c r="G4055" s="69" t="s">
        <v>2318</v>
      </c>
      <c r="H4055" s="69"/>
      <c r="I4055" s="69"/>
      <c r="J4055" s="69"/>
      <c r="K4055" s="72">
        <f>SUM(K4050,K4054)</f>
        <v>92.96</v>
      </c>
    </row>
    <row r="4056" ht="9.95" customHeight="1" spans="1:11">
      <c r="A4056" s="2"/>
      <c r="B4056" s="2"/>
      <c r="C4056" s="2"/>
      <c r="D4056" s="2"/>
      <c r="E4056" s="2"/>
      <c r="F4056" s="2"/>
      <c r="G4056" s="61"/>
      <c r="H4056" s="61"/>
      <c r="I4056" s="61"/>
      <c r="J4056" s="61"/>
      <c r="K4056" s="61"/>
    </row>
    <row r="4057" ht="27" customHeight="1" spans="1:11">
      <c r="A4057" s="62" t="s">
        <v>5706</v>
      </c>
      <c r="B4057" s="62"/>
      <c r="C4057" s="62"/>
      <c r="D4057" s="62"/>
      <c r="E4057" s="62"/>
      <c r="F4057" s="62"/>
      <c r="G4057" s="62"/>
      <c r="H4057" s="62"/>
      <c r="I4057" s="62"/>
      <c r="J4057" s="62"/>
      <c r="K4057" s="62"/>
    </row>
    <row r="4058" ht="15" customHeight="1" spans="1:11">
      <c r="A4058" s="63" t="s">
        <v>2389</v>
      </c>
      <c r="B4058" s="63"/>
      <c r="C4058" s="63"/>
      <c r="D4058" s="64" t="s">
        <v>4</v>
      </c>
      <c r="E4058" s="64"/>
      <c r="F4058" s="64" t="s">
        <v>2297</v>
      </c>
      <c r="G4058" s="64" t="s">
        <v>2298</v>
      </c>
      <c r="H4058" s="64"/>
      <c r="I4058" s="64" t="s">
        <v>2299</v>
      </c>
      <c r="J4058" s="64"/>
      <c r="K4058" s="64" t="s">
        <v>2300</v>
      </c>
    </row>
    <row r="4059" ht="21" customHeight="1" spans="1:11">
      <c r="A4059" s="65" t="s">
        <v>5277</v>
      </c>
      <c r="B4059" s="66" t="s">
        <v>5278</v>
      </c>
      <c r="C4059" s="66"/>
      <c r="D4059" s="65" t="s">
        <v>14</v>
      </c>
      <c r="E4059" s="65"/>
      <c r="F4059" s="65" t="s">
        <v>2392</v>
      </c>
      <c r="G4059" s="67">
        <v>1</v>
      </c>
      <c r="H4059" s="67"/>
      <c r="I4059" s="70">
        <v>41.82</v>
      </c>
      <c r="J4059" s="70"/>
      <c r="K4059" s="70">
        <f>TRUNC(TRUNC(G4059,8)*I4059,2)</f>
        <v>41.82</v>
      </c>
    </row>
    <row r="4060" ht="18" customHeight="1" spans="1:11">
      <c r="A4060" s="2"/>
      <c r="B4060" s="2"/>
      <c r="C4060" s="2"/>
      <c r="D4060" s="2"/>
      <c r="E4060" s="2"/>
      <c r="F4060" s="2"/>
      <c r="G4060" s="68" t="s">
        <v>2393</v>
      </c>
      <c r="H4060" s="68"/>
      <c r="I4060" s="68"/>
      <c r="J4060" s="68"/>
      <c r="K4060" s="71">
        <f>SUM(K4059:K4059)</f>
        <v>41.82</v>
      </c>
    </row>
    <row r="4061" ht="15" customHeight="1" spans="1:11">
      <c r="A4061" s="63" t="s">
        <v>2314</v>
      </c>
      <c r="B4061" s="63"/>
      <c r="C4061" s="63"/>
      <c r="D4061" s="64" t="s">
        <v>4</v>
      </c>
      <c r="E4061" s="64"/>
      <c r="F4061" s="64" t="s">
        <v>2297</v>
      </c>
      <c r="G4061" s="64" t="s">
        <v>2298</v>
      </c>
      <c r="H4061" s="64"/>
      <c r="I4061" s="64" t="s">
        <v>2299</v>
      </c>
      <c r="J4061" s="64"/>
      <c r="K4061" s="64" t="s">
        <v>2300</v>
      </c>
    </row>
    <row r="4062" ht="45.95" customHeight="1" spans="1:11">
      <c r="A4062" s="65" t="s">
        <v>5707</v>
      </c>
      <c r="B4062" s="66" t="s">
        <v>5708</v>
      </c>
      <c r="C4062" s="66"/>
      <c r="D4062" s="65" t="s">
        <v>14</v>
      </c>
      <c r="E4062" s="65"/>
      <c r="F4062" s="65" t="s">
        <v>2392</v>
      </c>
      <c r="G4062" s="67">
        <v>1</v>
      </c>
      <c r="H4062" s="67"/>
      <c r="I4062" s="70">
        <v>27.22</v>
      </c>
      <c r="J4062" s="70"/>
      <c r="K4062" s="70">
        <f>TRUNC(TRUNC(G4062,8)*I4062,2)</f>
        <v>27.22</v>
      </c>
    </row>
    <row r="4063" ht="45.95" customHeight="1" spans="1:11">
      <c r="A4063" s="65" t="s">
        <v>5709</v>
      </c>
      <c r="B4063" s="66" t="s">
        <v>5710</v>
      </c>
      <c r="C4063" s="66"/>
      <c r="D4063" s="65" t="s">
        <v>14</v>
      </c>
      <c r="E4063" s="65"/>
      <c r="F4063" s="65" t="s">
        <v>2392</v>
      </c>
      <c r="G4063" s="67">
        <v>1</v>
      </c>
      <c r="H4063" s="67"/>
      <c r="I4063" s="70">
        <v>7.19</v>
      </c>
      <c r="J4063" s="70"/>
      <c r="K4063" s="70">
        <f>TRUNC(TRUNC(G4063,8)*I4063,2)</f>
        <v>7.19</v>
      </c>
    </row>
    <row r="4064" ht="15" customHeight="1" spans="1:11">
      <c r="A4064" s="2"/>
      <c r="B4064" s="2"/>
      <c r="C4064" s="2"/>
      <c r="D4064" s="2"/>
      <c r="E4064" s="2"/>
      <c r="F4064" s="2"/>
      <c r="G4064" s="68" t="s">
        <v>2317</v>
      </c>
      <c r="H4064" s="68"/>
      <c r="I4064" s="68"/>
      <c r="J4064" s="68"/>
      <c r="K4064" s="71">
        <f>SUM(K4062:K4063)</f>
        <v>34.41</v>
      </c>
    </row>
    <row r="4065" ht="15" customHeight="1" spans="1:11">
      <c r="A4065" s="2"/>
      <c r="B4065" s="2"/>
      <c r="C4065" s="2"/>
      <c r="D4065" s="2"/>
      <c r="E4065" s="2"/>
      <c r="F4065" s="2"/>
      <c r="G4065" s="69" t="s">
        <v>2318</v>
      </c>
      <c r="H4065" s="69"/>
      <c r="I4065" s="69"/>
      <c r="J4065" s="69"/>
      <c r="K4065" s="72">
        <f>SUM(K4060,K4064)</f>
        <v>76.23</v>
      </c>
    </row>
    <row r="4066" ht="9.95" customHeight="1" spans="1:11">
      <c r="A4066" s="2"/>
      <c r="B4066" s="2"/>
      <c r="C4066" s="2"/>
      <c r="D4066" s="2"/>
      <c r="E4066" s="2"/>
      <c r="F4066" s="2"/>
      <c r="G4066" s="61"/>
      <c r="H4066" s="61"/>
      <c r="I4066" s="61"/>
      <c r="J4066" s="61"/>
      <c r="K4066" s="61"/>
    </row>
    <row r="4067" ht="27" customHeight="1" spans="1:11">
      <c r="A4067" s="62" t="s">
        <v>5711</v>
      </c>
      <c r="B4067" s="62"/>
      <c r="C4067" s="62"/>
      <c r="D4067" s="62"/>
      <c r="E4067" s="62"/>
      <c r="F4067" s="62"/>
      <c r="G4067" s="62"/>
      <c r="H4067" s="62"/>
      <c r="I4067" s="62"/>
      <c r="J4067" s="62"/>
      <c r="K4067" s="62"/>
    </row>
    <row r="4068" ht="15" customHeight="1" spans="1:11">
      <c r="A4068" s="63" t="s">
        <v>2389</v>
      </c>
      <c r="B4068" s="63"/>
      <c r="C4068" s="63"/>
      <c r="D4068" s="64" t="s">
        <v>4</v>
      </c>
      <c r="E4068" s="64"/>
      <c r="F4068" s="64" t="s">
        <v>2297</v>
      </c>
      <c r="G4068" s="64" t="s">
        <v>2298</v>
      </c>
      <c r="H4068" s="64"/>
      <c r="I4068" s="64" t="s">
        <v>2299</v>
      </c>
      <c r="J4068" s="64"/>
      <c r="K4068" s="64" t="s">
        <v>2300</v>
      </c>
    </row>
    <row r="4069" ht="21" customHeight="1" spans="1:11">
      <c r="A4069" s="65" t="s">
        <v>5277</v>
      </c>
      <c r="B4069" s="66" t="s">
        <v>5278</v>
      </c>
      <c r="C4069" s="66"/>
      <c r="D4069" s="65" t="s">
        <v>14</v>
      </c>
      <c r="E4069" s="65"/>
      <c r="F4069" s="65" t="s">
        <v>2392</v>
      </c>
      <c r="G4069" s="67">
        <v>1</v>
      </c>
      <c r="H4069" s="67"/>
      <c r="I4069" s="70">
        <v>41.82</v>
      </c>
      <c r="J4069" s="70"/>
      <c r="K4069" s="70">
        <f>TRUNC(TRUNC(G4069,8)*I4069,2)</f>
        <v>41.82</v>
      </c>
    </row>
    <row r="4070" ht="18" customHeight="1" spans="1:11">
      <c r="A4070" s="2"/>
      <c r="B4070" s="2"/>
      <c r="C4070" s="2"/>
      <c r="D4070" s="2"/>
      <c r="E4070" s="2"/>
      <c r="F4070" s="2"/>
      <c r="G4070" s="68" t="s">
        <v>2393</v>
      </c>
      <c r="H4070" s="68"/>
      <c r="I4070" s="68"/>
      <c r="J4070" s="68"/>
      <c r="K4070" s="71">
        <f>SUM(K4069:K4069)</f>
        <v>41.82</v>
      </c>
    </row>
    <row r="4071" ht="15" customHeight="1" spans="1:11">
      <c r="A4071" s="63" t="s">
        <v>2314</v>
      </c>
      <c r="B4071" s="63"/>
      <c r="C4071" s="63"/>
      <c r="D4071" s="64" t="s">
        <v>4</v>
      </c>
      <c r="E4071" s="64"/>
      <c r="F4071" s="64" t="s">
        <v>2297</v>
      </c>
      <c r="G4071" s="64" t="s">
        <v>2298</v>
      </c>
      <c r="H4071" s="64"/>
      <c r="I4071" s="64" t="s">
        <v>2299</v>
      </c>
      <c r="J4071" s="64"/>
      <c r="K4071" s="64" t="s">
        <v>2300</v>
      </c>
    </row>
    <row r="4072" ht="45.95" customHeight="1" spans="1:11">
      <c r="A4072" s="65" t="s">
        <v>5707</v>
      </c>
      <c r="B4072" s="66" t="s">
        <v>5708</v>
      </c>
      <c r="C4072" s="66"/>
      <c r="D4072" s="65" t="s">
        <v>14</v>
      </c>
      <c r="E4072" s="65"/>
      <c r="F4072" s="65" t="s">
        <v>2392</v>
      </c>
      <c r="G4072" s="67">
        <v>1</v>
      </c>
      <c r="H4072" s="67"/>
      <c r="I4072" s="70">
        <v>27.22</v>
      </c>
      <c r="J4072" s="70"/>
      <c r="K4072" s="70">
        <f>TRUNC(TRUNC(G4072,8)*I4072,2)</f>
        <v>27.22</v>
      </c>
    </row>
    <row r="4073" ht="45.95" customHeight="1" spans="1:11">
      <c r="A4073" s="65" t="s">
        <v>5709</v>
      </c>
      <c r="B4073" s="66" t="s">
        <v>5710</v>
      </c>
      <c r="C4073" s="66"/>
      <c r="D4073" s="65" t="s">
        <v>14</v>
      </c>
      <c r="E4073" s="65"/>
      <c r="F4073" s="65" t="s">
        <v>2392</v>
      </c>
      <c r="G4073" s="67">
        <v>1</v>
      </c>
      <c r="H4073" s="67"/>
      <c r="I4073" s="70">
        <v>7.19</v>
      </c>
      <c r="J4073" s="70"/>
      <c r="K4073" s="70">
        <f>TRUNC(TRUNC(G4073,8)*I4073,2)</f>
        <v>7.19</v>
      </c>
    </row>
    <row r="4074" ht="45.95" customHeight="1" spans="1:11">
      <c r="A4074" s="65" t="s">
        <v>5712</v>
      </c>
      <c r="B4074" s="66" t="s">
        <v>5713</v>
      </c>
      <c r="C4074" s="66"/>
      <c r="D4074" s="65" t="s">
        <v>14</v>
      </c>
      <c r="E4074" s="65"/>
      <c r="F4074" s="65" t="s">
        <v>2392</v>
      </c>
      <c r="G4074" s="67">
        <v>1</v>
      </c>
      <c r="H4074" s="67"/>
      <c r="I4074" s="70">
        <v>34.03</v>
      </c>
      <c r="J4074" s="70"/>
      <c r="K4074" s="70">
        <f>TRUNC(TRUNC(G4074,8)*I4074,2)</f>
        <v>34.03</v>
      </c>
    </row>
    <row r="4075" ht="45.95" customHeight="1" spans="1:11">
      <c r="A4075" s="65" t="s">
        <v>5714</v>
      </c>
      <c r="B4075" s="66" t="s">
        <v>5715</v>
      </c>
      <c r="C4075" s="66"/>
      <c r="D4075" s="65" t="s">
        <v>14</v>
      </c>
      <c r="E4075" s="65"/>
      <c r="F4075" s="65" t="s">
        <v>2392</v>
      </c>
      <c r="G4075" s="67">
        <v>1</v>
      </c>
      <c r="H4075" s="67"/>
      <c r="I4075" s="70">
        <v>50.32</v>
      </c>
      <c r="J4075" s="70"/>
      <c r="K4075" s="70">
        <f>TRUNC(TRUNC(G4075,8)*I4075,2)</f>
        <v>50.32</v>
      </c>
    </row>
    <row r="4076" ht="15" customHeight="1" spans="1:11">
      <c r="A4076" s="2"/>
      <c r="B4076" s="2"/>
      <c r="C4076" s="2"/>
      <c r="D4076" s="2"/>
      <c r="E4076" s="2"/>
      <c r="F4076" s="2"/>
      <c r="G4076" s="68" t="s">
        <v>2317</v>
      </c>
      <c r="H4076" s="68"/>
      <c r="I4076" s="68"/>
      <c r="J4076" s="68"/>
      <c r="K4076" s="71">
        <f>SUM(K4072:K4075)</f>
        <v>118.76</v>
      </c>
    </row>
    <row r="4077" ht="15" customHeight="1" spans="1:11">
      <c r="A4077" s="2"/>
      <c r="B4077" s="2"/>
      <c r="C4077" s="2"/>
      <c r="D4077" s="2"/>
      <c r="E4077" s="2"/>
      <c r="F4077" s="2"/>
      <c r="G4077" s="69" t="s">
        <v>2318</v>
      </c>
      <c r="H4077" s="69"/>
      <c r="I4077" s="69"/>
      <c r="J4077" s="69"/>
      <c r="K4077" s="72">
        <f>SUM(K4070,K4076)</f>
        <v>160.58</v>
      </c>
    </row>
    <row r="4078" ht="9.95" customHeight="1" spans="1:11">
      <c r="A4078" s="2"/>
      <c r="B4078" s="2"/>
      <c r="C4078" s="2"/>
      <c r="D4078" s="2"/>
      <c r="E4078" s="2"/>
      <c r="F4078" s="2"/>
      <c r="G4078" s="61"/>
      <c r="H4078" s="61"/>
      <c r="I4078" s="61"/>
      <c r="J4078" s="61"/>
      <c r="K4078" s="61"/>
    </row>
    <row r="4079" ht="27" customHeight="1" spans="1:11">
      <c r="A4079" s="62" t="s">
        <v>5716</v>
      </c>
      <c r="B4079" s="62"/>
      <c r="C4079" s="62"/>
      <c r="D4079" s="62"/>
      <c r="E4079" s="62"/>
      <c r="F4079" s="62"/>
      <c r="G4079" s="62"/>
      <c r="H4079" s="62"/>
      <c r="I4079" s="62"/>
      <c r="J4079" s="62"/>
      <c r="K4079" s="62"/>
    </row>
    <row r="4080" ht="15" customHeight="1" spans="1:11">
      <c r="A4080" s="63" t="s">
        <v>2790</v>
      </c>
      <c r="B4080" s="63"/>
      <c r="C4080" s="63"/>
      <c r="D4080" s="64" t="s">
        <v>4</v>
      </c>
      <c r="E4080" s="64"/>
      <c r="F4080" s="64" t="s">
        <v>2297</v>
      </c>
      <c r="G4080" s="64" t="s">
        <v>2298</v>
      </c>
      <c r="H4080" s="64"/>
      <c r="I4080" s="64" t="s">
        <v>2299</v>
      </c>
      <c r="J4080" s="64"/>
      <c r="K4080" s="64" t="s">
        <v>2300</v>
      </c>
    </row>
    <row r="4081" ht="54.95" customHeight="1" spans="1:11">
      <c r="A4081" s="65" t="s">
        <v>5717</v>
      </c>
      <c r="B4081" s="66" t="s">
        <v>5718</v>
      </c>
      <c r="C4081" s="66"/>
      <c r="D4081" s="65" t="s">
        <v>14</v>
      </c>
      <c r="E4081" s="65"/>
      <c r="F4081" s="65" t="s">
        <v>35</v>
      </c>
      <c r="G4081" s="67">
        <v>5.6e-5</v>
      </c>
      <c r="H4081" s="67"/>
      <c r="I4081" s="70">
        <v>486158.5</v>
      </c>
      <c r="J4081" s="70"/>
      <c r="K4081" s="70">
        <f>TRUNC(TRUNC(G4081,8)*I4081,2)</f>
        <v>27.22</v>
      </c>
    </row>
    <row r="4082" ht="15" customHeight="1" spans="1:11">
      <c r="A4082" s="2"/>
      <c r="B4082" s="2"/>
      <c r="C4082" s="2"/>
      <c r="D4082" s="2"/>
      <c r="E4082" s="2"/>
      <c r="F4082" s="2"/>
      <c r="G4082" s="68" t="s">
        <v>2792</v>
      </c>
      <c r="H4082" s="68"/>
      <c r="I4082" s="68"/>
      <c r="J4082" s="68"/>
      <c r="K4082" s="71">
        <f>SUM(K4081:K4081)</f>
        <v>27.22</v>
      </c>
    </row>
    <row r="4083" ht="15" customHeight="1" spans="1:11">
      <c r="A4083" s="2"/>
      <c r="B4083" s="2"/>
      <c r="C4083" s="2"/>
      <c r="D4083" s="2"/>
      <c r="E4083" s="2"/>
      <c r="F4083" s="2"/>
      <c r="G4083" s="69" t="s">
        <v>2318</v>
      </c>
      <c r="H4083" s="69"/>
      <c r="I4083" s="69"/>
      <c r="J4083" s="69"/>
      <c r="K4083" s="72">
        <f>SUM(K4082)</f>
        <v>27.22</v>
      </c>
    </row>
    <row r="4084" ht="9.95" customHeight="1" spans="1:11">
      <c r="A4084" s="2"/>
      <c r="B4084" s="2"/>
      <c r="C4084" s="2"/>
      <c r="D4084" s="2"/>
      <c r="E4084" s="2"/>
      <c r="F4084" s="2"/>
      <c r="G4084" s="61"/>
      <c r="H4084" s="61"/>
      <c r="I4084" s="61"/>
      <c r="J4084" s="61"/>
      <c r="K4084" s="61"/>
    </row>
    <row r="4085" ht="20.1" customHeight="1" spans="1:11">
      <c r="A4085" s="62" t="s">
        <v>5719</v>
      </c>
      <c r="B4085" s="62"/>
      <c r="C4085" s="62"/>
      <c r="D4085" s="62"/>
      <c r="E4085" s="62"/>
      <c r="F4085" s="62"/>
      <c r="G4085" s="62"/>
      <c r="H4085" s="62"/>
      <c r="I4085" s="62"/>
      <c r="J4085" s="62"/>
      <c r="K4085" s="62"/>
    </row>
    <row r="4086" ht="15" customHeight="1" spans="1:11">
      <c r="A4086" s="63" t="s">
        <v>2790</v>
      </c>
      <c r="B4086" s="63"/>
      <c r="C4086" s="63"/>
      <c r="D4086" s="64" t="s">
        <v>4</v>
      </c>
      <c r="E4086" s="64"/>
      <c r="F4086" s="64" t="s">
        <v>2297</v>
      </c>
      <c r="G4086" s="64" t="s">
        <v>2298</v>
      </c>
      <c r="H4086" s="64"/>
      <c r="I4086" s="64" t="s">
        <v>2299</v>
      </c>
      <c r="J4086" s="64"/>
      <c r="K4086" s="64" t="s">
        <v>2300</v>
      </c>
    </row>
    <row r="4087" ht="54.95" customHeight="1" spans="1:11">
      <c r="A4087" s="65" t="s">
        <v>5717</v>
      </c>
      <c r="B4087" s="66" t="s">
        <v>5718</v>
      </c>
      <c r="C4087" s="66"/>
      <c r="D4087" s="65" t="s">
        <v>14</v>
      </c>
      <c r="E4087" s="65"/>
      <c r="F4087" s="65" t="s">
        <v>35</v>
      </c>
      <c r="G4087" s="67">
        <v>1.48e-5</v>
      </c>
      <c r="H4087" s="67"/>
      <c r="I4087" s="70">
        <v>486158.5</v>
      </c>
      <c r="J4087" s="70"/>
      <c r="K4087" s="70">
        <f>TRUNC(TRUNC(G4087,8)*I4087,2)</f>
        <v>7.19</v>
      </c>
    </row>
    <row r="4088" ht="15" customHeight="1" spans="1:11">
      <c r="A4088" s="2"/>
      <c r="B4088" s="2"/>
      <c r="C4088" s="2"/>
      <c r="D4088" s="2"/>
      <c r="E4088" s="2"/>
      <c r="F4088" s="2"/>
      <c r="G4088" s="68" t="s">
        <v>2792</v>
      </c>
      <c r="H4088" s="68"/>
      <c r="I4088" s="68"/>
      <c r="J4088" s="68"/>
      <c r="K4088" s="71">
        <f>SUM(K4087:K4087)</f>
        <v>7.19</v>
      </c>
    </row>
    <row r="4089" ht="15" customHeight="1" spans="1:11">
      <c r="A4089" s="2"/>
      <c r="B4089" s="2"/>
      <c r="C4089" s="2"/>
      <c r="D4089" s="2"/>
      <c r="E4089" s="2"/>
      <c r="F4089" s="2"/>
      <c r="G4089" s="69" t="s">
        <v>2318</v>
      </c>
      <c r="H4089" s="69"/>
      <c r="I4089" s="69"/>
      <c r="J4089" s="69"/>
      <c r="K4089" s="72">
        <f>SUM(K4088)</f>
        <v>7.19</v>
      </c>
    </row>
    <row r="4090" ht="9.95" customHeight="1" spans="1:11">
      <c r="A4090" s="2"/>
      <c r="B4090" s="2"/>
      <c r="C4090" s="2"/>
      <c r="D4090" s="2"/>
      <c r="E4090" s="2"/>
      <c r="F4090" s="2"/>
      <c r="G4090" s="61"/>
      <c r="H4090" s="61"/>
      <c r="I4090" s="61"/>
      <c r="J4090" s="61"/>
      <c r="K4090" s="61"/>
    </row>
    <row r="4091" ht="27" customHeight="1" spans="1:11">
      <c r="A4091" s="62" t="s">
        <v>5720</v>
      </c>
      <c r="B4091" s="62"/>
      <c r="C4091" s="62"/>
      <c r="D4091" s="62"/>
      <c r="E4091" s="62"/>
      <c r="F4091" s="62"/>
      <c r="G4091" s="62"/>
      <c r="H4091" s="62"/>
      <c r="I4091" s="62"/>
      <c r="J4091" s="62"/>
      <c r="K4091" s="62"/>
    </row>
    <row r="4092" ht="15" customHeight="1" spans="1:11">
      <c r="A4092" s="63" t="s">
        <v>2790</v>
      </c>
      <c r="B4092" s="63"/>
      <c r="C4092" s="63"/>
      <c r="D4092" s="64" t="s">
        <v>4</v>
      </c>
      <c r="E4092" s="64"/>
      <c r="F4092" s="64" t="s">
        <v>2297</v>
      </c>
      <c r="G4092" s="64" t="s">
        <v>2298</v>
      </c>
      <c r="H4092" s="64"/>
      <c r="I4092" s="64" t="s">
        <v>2299</v>
      </c>
      <c r="J4092" s="64"/>
      <c r="K4092" s="64" t="s">
        <v>2300</v>
      </c>
    </row>
    <row r="4093" ht="54.95" customHeight="1" spans="1:11">
      <c r="A4093" s="65" t="s">
        <v>5717</v>
      </c>
      <c r="B4093" s="66" t="s">
        <v>5718</v>
      </c>
      <c r="C4093" s="66"/>
      <c r="D4093" s="65" t="s">
        <v>14</v>
      </c>
      <c r="E4093" s="65"/>
      <c r="F4093" s="65" t="s">
        <v>35</v>
      </c>
      <c r="G4093" s="67">
        <v>7e-5</v>
      </c>
      <c r="H4093" s="67"/>
      <c r="I4093" s="70">
        <v>486158.5</v>
      </c>
      <c r="J4093" s="70"/>
      <c r="K4093" s="70">
        <f>TRUNC(TRUNC(G4093,8)*I4093,2)</f>
        <v>34.03</v>
      </c>
    </row>
    <row r="4094" ht="15" customHeight="1" spans="1:11">
      <c r="A4094" s="2"/>
      <c r="B4094" s="2"/>
      <c r="C4094" s="2"/>
      <c r="D4094" s="2"/>
      <c r="E4094" s="2"/>
      <c r="F4094" s="2"/>
      <c r="G4094" s="68" t="s">
        <v>2792</v>
      </c>
      <c r="H4094" s="68"/>
      <c r="I4094" s="68"/>
      <c r="J4094" s="68"/>
      <c r="K4094" s="71">
        <f>SUM(K4093:K4093)</f>
        <v>34.03</v>
      </c>
    </row>
    <row r="4095" ht="15" customHeight="1" spans="1:11">
      <c r="A4095" s="2"/>
      <c r="B4095" s="2"/>
      <c r="C4095" s="2"/>
      <c r="D4095" s="2"/>
      <c r="E4095" s="2"/>
      <c r="F4095" s="2"/>
      <c r="G4095" s="69" t="s">
        <v>2318</v>
      </c>
      <c r="H4095" s="69"/>
      <c r="I4095" s="69"/>
      <c r="J4095" s="69"/>
      <c r="K4095" s="72">
        <f>SUM(K4094)</f>
        <v>34.03</v>
      </c>
    </row>
    <row r="4096" ht="9.95" customHeight="1" spans="1:11">
      <c r="A4096" s="2"/>
      <c r="B4096" s="2"/>
      <c r="C4096" s="2"/>
      <c r="D4096" s="2"/>
      <c r="E4096" s="2"/>
      <c r="F4096" s="2"/>
      <c r="G4096" s="61"/>
      <c r="H4096" s="61"/>
      <c r="I4096" s="61"/>
      <c r="J4096" s="61"/>
      <c r="K4096" s="61"/>
    </row>
    <row r="4097" ht="27" customHeight="1" spans="1:11">
      <c r="A4097" s="62" t="s">
        <v>5721</v>
      </c>
      <c r="B4097" s="62"/>
      <c r="C4097" s="62"/>
      <c r="D4097" s="62"/>
      <c r="E4097" s="62"/>
      <c r="F4097" s="62"/>
      <c r="G4097" s="62"/>
      <c r="H4097" s="62"/>
      <c r="I4097" s="62"/>
      <c r="J4097" s="62"/>
      <c r="K4097" s="62"/>
    </row>
    <row r="4098" ht="15" customHeight="1" spans="1:11">
      <c r="A4098" s="63" t="s">
        <v>2413</v>
      </c>
      <c r="B4098" s="63"/>
      <c r="C4098" s="63"/>
      <c r="D4098" s="64" t="s">
        <v>4</v>
      </c>
      <c r="E4098" s="64"/>
      <c r="F4098" s="64" t="s">
        <v>2297</v>
      </c>
      <c r="G4098" s="64" t="s">
        <v>2298</v>
      </c>
      <c r="H4098" s="64"/>
      <c r="I4098" s="64" t="s">
        <v>2299</v>
      </c>
      <c r="J4098" s="64"/>
      <c r="K4098" s="64" t="s">
        <v>2300</v>
      </c>
    </row>
    <row r="4099" ht="21" customHeight="1" spans="1:11">
      <c r="A4099" s="65" t="s">
        <v>4932</v>
      </c>
      <c r="B4099" s="66" t="s">
        <v>4933</v>
      </c>
      <c r="C4099" s="66"/>
      <c r="D4099" s="65" t="s">
        <v>14</v>
      </c>
      <c r="E4099" s="65"/>
      <c r="F4099" s="65" t="s">
        <v>2732</v>
      </c>
      <c r="G4099" s="67">
        <v>8.53</v>
      </c>
      <c r="H4099" s="67"/>
      <c r="I4099" s="70">
        <v>5.9</v>
      </c>
      <c r="J4099" s="70"/>
      <c r="K4099" s="70">
        <f>TRUNC(TRUNC(G4099,8)*I4099,2)</f>
        <v>50.32</v>
      </c>
    </row>
    <row r="4100" ht="15" customHeight="1" spans="1:11">
      <c r="A4100" s="2"/>
      <c r="B4100" s="2"/>
      <c r="C4100" s="2"/>
      <c r="D4100" s="2"/>
      <c r="E4100" s="2"/>
      <c r="F4100" s="2"/>
      <c r="G4100" s="68" t="s">
        <v>2424</v>
      </c>
      <c r="H4100" s="68"/>
      <c r="I4100" s="68"/>
      <c r="J4100" s="68"/>
      <c r="K4100" s="71">
        <f>SUM(K4099:K4099)</f>
        <v>50.32</v>
      </c>
    </row>
    <row r="4101" ht="15" customHeight="1" spans="1:11">
      <c r="A4101" s="2"/>
      <c r="B4101" s="2"/>
      <c r="C4101" s="2"/>
      <c r="D4101" s="2"/>
      <c r="E4101" s="2"/>
      <c r="F4101" s="2"/>
      <c r="G4101" s="69" t="s">
        <v>2318</v>
      </c>
      <c r="H4101" s="69"/>
      <c r="I4101" s="69"/>
      <c r="J4101" s="69"/>
      <c r="K4101" s="72">
        <f>SUM(K4100)</f>
        <v>50.32</v>
      </c>
    </row>
    <row r="4102" ht="9.95" customHeight="1" spans="1:11">
      <c r="A4102" s="2"/>
      <c r="B4102" s="2"/>
      <c r="C4102" s="2"/>
      <c r="D4102" s="2"/>
      <c r="E4102" s="2"/>
      <c r="F4102" s="2"/>
      <c r="G4102" s="61"/>
      <c r="H4102" s="61"/>
      <c r="I4102" s="61"/>
      <c r="J4102" s="61"/>
      <c r="K4102" s="61"/>
    </row>
    <row r="4103" ht="20.1" customHeight="1" spans="1:11">
      <c r="A4103" s="62" t="s">
        <v>5722</v>
      </c>
      <c r="B4103" s="62"/>
      <c r="C4103" s="62"/>
      <c r="D4103" s="62"/>
      <c r="E4103" s="62"/>
      <c r="F4103" s="62"/>
      <c r="G4103" s="62"/>
      <c r="H4103" s="62"/>
      <c r="I4103" s="62"/>
      <c r="J4103" s="62"/>
      <c r="K4103" s="62"/>
    </row>
    <row r="4104" ht="15" customHeight="1" spans="1:11">
      <c r="A4104" s="63" t="s">
        <v>2413</v>
      </c>
      <c r="B4104" s="63"/>
      <c r="C4104" s="63"/>
      <c r="D4104" s="64" t="s">
        <v>4</v>
      </c>
      <c r="E4104" s="64"/>
      <c r="F4104" s="64" t="s">
        <v>2297</v>
      </c>
      <c r="G4104" s="64" t="s">
        <v>2298</v>
      </c>
      <c r="H4104" s="64"/>
      <c r="I4104" s="64" t="s">
        <v>2299</v>
      </c>
      <c r="J4104" s="64"/>
      <c r="K4104" s="64" t="s">
        <v>2300</v>
      </c>
    </row>
    <row r="4105" ht="15" customHeight="1" spans="1:11">
      <c r="A4105" s="65" t="s">
        <v>4316</v>
      </c>
      <c r="B4105" s="66" t="s">
        <v>4317</v>
      </c>
      <c r="C4105" s="66"/>
      <c r="D4105" s="65" t="s">
        <v>14</v>
      </c>
      <c r="E4105" s="65"/>
      <c r="F4105" s="65" t="s">
        <v>193</v>
      </c>
      <c r="G4105" s="67">
        <v>9.1325</v>
      </c>
      <c r="H4105" s="67"/>
      <c r="I4105" s="70">
        <v>0.85</v>
      </c>
      <c r="J4105" s="70"/>
      <c r="K4105" s="70">
        <f>TRUNC(TRUNC(G4105,8)*I4105,2)</f>
        <v>7.76</v>
      </c>
    </row>
    <row r="4106" ht="21" customHeight="1" spans="1:11">
      <c r="A4106" s="65" t="s">
        <v>5723</v>
      </c>
      <c r="B4106" s="66" t="s">
        <v>5724</v>
      </c>
      <c r="C4106" s="66"/>
      <c r="D4106" s="65" t="s">
        <v>14</v>
      </c>
      <c r="E4106" s="65"/>
      <c r="F4106" s="65" t="s">
        <v>41</v>
      </c>
      <c r="G4106" s="67">
        <v>1.0616</v>
      </c>
      <c r="H4106" s="67"/>
      <c r="I4106" s="70">
        <v>29.3</v>
      </c>
      <c r="J4106" s="70"/>
      <c r="K4106" s="70">
        <f>TRUNC(TRUNC(G4106,8)*I4106,2)</f>
        <v>31.1</v>
      </c>
    </row>
    <row r="4107" ht="15" customHeight="1" spans="1:11">
      <c r="A4107" s="65" t="s">
        <v>4318</v>
      </c>
      <c r="B4107" s="66" t="s">
        <v>4319</v>
      </c>
      <c r="C4107" s="66"/>
      <c r="D4107" s="65" t="s">
        <v>14</v>
      </c>
      <c r="E4107" s="65"/>
      <c r="F4107" s="65" t="s">
        <v>193</v>
      </c>
      <c r="G4107" s="67">
        <v>0.241</v>
      </c>
      <c r="H4107" s="67"/>
      <c r="I4107" s="70">
        <v>4.99</v>
      </c>
      <c r="J4107" s="70"/>
      <c r="K4107" s="70">
        <f>TRUNC(TRUNC(G4107,8)*I4107,2)</f>
        <v>1.2</v>
      </c>
    </row>
    <row r="4108" ht="15" customHeight="1" spans="1:11">
      <c r="A4108" s="2"/>
      <c r="B4108" s="2"/>
      <c r="C4108" s="2"/>
      <c r="D4108" s="2"/>
      <c r="E4108" s="2"/>
      <c r="F4108" s="2"/>
      <c r="G4108" s="68" t="s">
        <v>2424</v>
      </c>
      <c r="H4108" s="68"/>
      <c r="I4108" s="68"/>
      <c r="J4108" s="68"/>
      <c r="K4108" s="71">
        <f>SUM(K4105:K4107)</f>
        <v>40.06</v>
      </c>
    </row>
    <row r="4109" ht="15" customHeight="1" spans="1:11">
      <c r="A4109" s="63" t="s">
        <v>2389</v>
      </c>
      <c r="B4109" s="63"/>
      <c r="C4109" s="63"/>
      <c r="D4109" s="64" t="s">
        <v>4</v>
      </c>
      <c r="E4109" s="64"/>
      <c r="F4109" s="64" t="s">
        <v>2297</v>
      </c>
      <c r="G4109" s="64" t="s">
        <v>2298</v>
      </c>
      <c r="H4109" s="64"/>
      <c r="I4109" s="64" t="s">
        <v>2299</v>
      </c>
      <c r="J4109" s="64"/>
      <c r="K4109" s="64" t="s">
        <v>2300</v>
      </c>
    </row>
    <row r="4110" ht="21" customHeight="1" spans="1:11">
      <c r="A4110" s="65" t="s">
        <v>4322</v>
      </c>
      <c r="B4110" s="66" t="s">
        <v>4323</v>
      </c>
      <c r="C4110" s="66"/>
      <c r="D4110" s="65" t="s">
        <v>14</v>
      </c>
      <c r="E4110" s="65"/>
      <c r="F4110" s="65" t="s">
        <v>2392</v>
      </c>
      <c r="G4110" s="67">
        <v>0.4739</v>
      </c>
      <c r="H4110" s="67"/>
      <c r="I4110" s="70">
        <v>32.1</v>
      </c>
      <c r="J4110" s="70"/>
      <c r="K4110" s="70">
        <f>TRUNC(TRUNC(G4110,8)*I4110,2)</f>
        <v>15.21</v>
      </c>
    </row>
    <row r="4111" ht="15" customHeight="1" spans="1:11">
      <c r="A4111" s="65" t="s">
        <v>2395</v>
      </c>
      <c r="B4111" s="66" t="s">
        <v>2396</v>
      </c>
      <c r="C4111" s="66"/>
      <c r="D4111" s="65" t="s">
        <v>14</v>
      </c>
      <c r="E4111" s="65"/>
      <c r="F4111" s="65" t="s">
        <v>2392</v>
      </c>
      <c r="G4111" s="67">
        <v>0.161</v>
      </c>
      <c r="H4111" s="67"/>
      <c r="I4111" s="70">
        <v>23.23</v>
      </c>
      <c r="J4111" s="70"/>
      <c r="K4111" s="70">
        <f>TRUNC(TRUNC(G4111,8)*I4111,2)</f>
        <v>3.74</v>
      </c>
    </row>
    <row r="4112" ht="18" customHeight="1" spans="1:11">
      <c r="A4112" s="2"/>
      <c r="B4112" s="2"/>
      <c r="C4112" s="2"/>
      <c r="D4112" s="2"/>
      <c r="E4112" s="2"/>
      <c r="F4112" s="2"/>
      <c r="G4112" s="68" t="s">
        <v>2393</v>
      </c>
      <c r="H4112" s="68"/>
      <c r="I4112" s="68"/>
      <c r="J4112" s="68"/>
      <c r="K4112" s="71">
        <f>SUM(K4110:K4111)</f>
        <v>18.95</v>
      </c>
    </row>
    <row r="4113" ht="15" customHeight="1" spans="1:11">
      <c r="A4113" s="2"/>
      <c r="B4113" s="2"/>
      <c r="C4113" s="2"/>
      <c r="D4113" s="2"/>
      <c r="E4113" s="2"/>
      <c r="F4113" s="2"/>
      <c r="G4113" s="69" t="s">
        <v>2318</v>
      </c>
      <c r="H4113" s="69"/>
      <c r="I4113" s="69"/>
      <c r="J4113" s="69"/>
      <c r="K4113" s="72">
        <f>SUM(K4108,K4112)</f>
        <v>59.01</v>
      </c>
    </row>
    <row r="4114" ht="9.95" customHeight="1" spans="1:11">
      <c r="A4114" s="2"/>
      <c r="B4114" s="2"/>
      <c r="C4114" s="2"/>
      <c r="D4114" s="2"/>
      <c r="E4114" s="2"/>
      <c r="F4114" s="2"/>
      <c r="G4114" s="61"/>
      <c r="H4114" s="61"/>
      <c r="I4114" s="61"/>
      <c r="J4114" s="61"/>
      <c r="K4114" s="61"/>
    </row>
    <row r="4115" ht="20.1" customHeight="1" spans="1:11">
      <c r="A4115" s="62" t="s">
        <v>5725</v>
      </c>
      <c r="B4115" s="62"/>
      <c r="C4115" s="62"/>
      <c r="D4115" s="62"/>
      <c r="E4115" s="62"/>
      <c r="F4115" s="62"/>
      <c r="G4115" s="62"/>
      <c r="H4115" s="62"/>
      <c r="I4115" s="62"/>
      <c r="J4115" s="62"/>
      <c r="K4115" s="62"/>
    </row>
    <row r="4116" ht="15" customHeight="1" spans="1:11">
      <c r="A4116" s="63" t="s">
        <v>2389</v>
      </c>
      <c r="B4116" s="63"/>
      <c r="C4116" s="63"/>
      <c r="D4116" s="64" t="s">
        <v>4</v>
      </c>
      <c r="E4116" s="64"/>
      <c r="F4116" s="64" t="s">
        <v>2297</v>
      </c>
      <c r="G4116" s="64" t="s">
        <v>2298</v>
      </c>
      <c r="H4116" s="64"/>
      <c r="I4116" s="64" t="s">
        <v>2299</v>
      </c>
      <c r="J4116" s="64"/>
      <c r="K4116" s="64" t="s">
        <v>2300</v>
      </c>
    </row>
    <row r="4117" ht="21" customHeight="1" spans="1:11">
      <c r="A4117" s="65" t="s">
        <v>5019</v>
      </c>
      <c r="B4117" s="66" t="s">
        <v>5020</v>
      </c>
      <c r="C4117" s="66"/>
      <c r="D4117" s="65" t="s">
        <v>14</v>
      </c>
      <c r="E4117" s="65"/>
      <c r="F4117" s="65" t="s">
        <v>2392</v>
      </c>
      <c r="G4117" s="67">
        <v>1</v>
      </c>
      <c r="H4117" s="67"/>
      <c r="I4117" s="70">
        <v>38.83</v>
      </c>
      <c r="J4117" s="70"/>
      <c r="K4117" s="70">
        <f>TRUNC(TRUNC(G4117,8)*I4117,2)</f>
        <v>38.83</v>
      </c>
    </row>
    <row r="4118" ht="18" customHeight="1" spans="1:11">
      <c r="A4118" s="2"/>
      <c r="B4118" s="2"/>
      <c r="C4118" s="2"/>
      <c r="D4118" s="2"/>
      <c r="E4118" s="2"/>
      <c r="F4118" s="2"/>
      <c r="G4118" s="68" t="s">
        <v>2393</v>
      </c>
      <c r="H4118" s="68"/>
      <c r="I4118" s="68"/>
      <c r="J4118" s="68"/>
      <c r="K4118" s="71">
        <f>SUM(K4117:K4117)</f>
        <v>38.83</v>
      </c>
    </row>
    <row r="4119" ht="15" customHeight="1" spans="1:11">
      <c r="A4119" s="63" t="s">
        <v>2314</v>
      </c>
      <c r="B4119" s="63"/>
      <c r="C4119" s="63"/>
      <c r="D4119" s="64" t="s">
        <v>4</v>
      </c>
      <c r="E4119" s="64"/>
      <c r="F4119" s="64" t="s">
        <v>2297</v>
      </c>
      <c r="G4119" s="64" t="s">
        <v>2298</v>
      </c>
      <c r="H4119" s="64"/>
      <c r="I4119" s="64" t="s">
        <v>2299</v>
      </c>
      <c r="J4119" s="64"/>
      <c r="K4119" s="64" t="s">
        <v>2300</v>
      </c>
    </row>
    <row r="4120" ht="29.1" customHeight="1" spans="1:11">
      <c r="A4120" s="65" t="s">
        <v>5726</v>
      </c>
      <c r="B4120" s="66" t="s">
        <v>5727</v>
      </c>
      <c r="C4120" s="66"/>
      <c r="D4120" s="65" t="s">
        <v>14</v>
      </c>
      <c r="E4120" s="65"/>
      <c r="F4120" s="65" t="s">
        <v>2392</v>
      </c>
      <c r="G4120" s="67">
        <v>1</v>
      </c>
      <c r="H4120" s="67"/>
      <c r="I4120" s="70">
        <v>0.1</v>
      </c>
      <c r="J4120" s="70"/>
      <c r="K4120" s="70">
        <f>TRUNC(TRUNC(G4120,8)*I4120,2)</f>
        <v>0.1</v>
      </c>
    </row>
    <row r="4121" ht="29.1" customHeight="1" spans="1:11">
      <c r="A4121" s="65" t="s">
        <v>5728</v>
      </c>
      <c r="B4121" s="66" t="s">
        <v>5729</v>
      </c>
      <c r="C4121" s="66"/>
      <c r="D4121" s="65" t="s">
        <v>14</v>
      </c>
      <c r="E4121" s="65"/>
      <c r="F4121" s="65" t="s">
        <v>2392</v>
      </c>
      <c r="G4121" s="67">
        <v>1</v>
      </c>
      <c r="H4121" s="67"/>
      <c r="I4121" s="70">
        <v>0.02</v>
      </c>
      <c r="J4121" s="70"/>
      <c r="K4121" s="70">
        <f>TRUNC(TRUNC(G4121,8)*I4121,2)</f>
        <v>0.02</v>
      </c>
    </row>
    <row r="4122" ht="15" customHeight="1" spans="1:11">
      <c r="A4122" s="2"/>
      <c r="B4122" s="2"/>
      <c r="C4122" s="2"/>
      <c r="D4122" s="2"/>
      <c r="E4122" s="2"/>
      <c r="F4122" s="2"/>
      <c r="G4122" s="68" t="s">
        <v>2317</v>
      </c>
      <c r="H4122" s="68"/>
      <c r="I4122" s="68"/>
      <c r="J4122" s="68"/>
      <c r="K4122" s="71">
        <f>SUM(K4120:K4121)</f>
        <v>0.12</v>
      </c>
    </row>
    <row r="4123" ht="15" customHeight="1" spans="1:11">
      <c r="A4123" s="2"/>
      <c r="B4123" s="2"/>
      <c r="C4123" s="2"/>
      <c r="D4123" s="2"/>
      <c r="E4123" s="2"/>
      <c r="F4123" s="2"/>
      <c r="G4123" s="69" t="s">
        <v>2318</v>
      </c>
      <c r="H4123" s="69"/>
      <c r="I4123" s="69"/>
      <c r="J4123" s="69"/>
      <c r="K4123" s="72">
        <f>SUM(K4118,K4122)</f>
        <v>38.95</v>
      </c>
    </row>
    <row r="4124" ht="9.95" customHeight="1" spans="1:11">
      <c r="A4124" s="2"/>
      <c r="B4124" s="2"/>
      <c r="C4124" s="2"/>
      <c r="D4124" s="2"/>
      <c r="E4124" s="2"/>
      <c r="F4124" s="2"/>
      <c r="G4124" s="61"/>
      <c r="H4124" s="61"/>
      <c r="I4124" s="61"/>
      <c r="J4124" s="61"/>
      <c r="K4124" s="61"/>
    </row>
    <row r="4125" ht="20.1" customHeight="1" spans="1:11">
      <c r="A4125" s="62" t="s">
        <v>5730</v>
      </c>
      <c r="B4125" s="62"/>
      <c r="C4125" s="62"/>
      <c r="D4125" s="62"/>
      <c r="E4125" s="62"/>
      <c r="F4125" s="62"/>
      <c r="G4125" s="62"/>
      <c r="H4125" s="62"/>
      <c r="I4125" s="62"/>
      <c r="J4125" s="62"/>
      <c r="K4125" s="62"/>
    </row>
    <row r="4126" ht="15" customHeight="1" spans="1:11">
      <c r="A4126" s="63" t="s">
        <v>2389</v>
      </c>
      <c r="B4126" s="63"/>
      <c r="C4126" s="63"/>
      <c r="D4126" s="64" t="s">
        <v>4</v>
      </c>
      <c r="E4126" s="64"/>
      <c r="F4126" s="64" t="s">
        <v>2297</v>
      </c>
      <c r="G4126" s="64" t="s">
        <v>2298</v>
      </c>
      <c r="H4126" s="64"/>
      <c r="I4126" s="64" t="s">
        <v>2299</v>
      </c>
      <c r="J4126" s="64"/>
      <c r="K4126" s="64" t="s">
        <v>2300</v>
      </c>
    </row>
    <row r="4127" ht="21" customHeight="1" spans="1:11">
      <c r="A4127" s="65" t="s">
        <v>5019</v>
      </c>
      <c r="B4127" s="66" t="s">
        <v>5020</v>
      </c>
      <c r="C4127" s="66"/>
      <c r="D4127" s="65" t="s">
        <v>14</v>
      </c>
      <c r="E4127" s="65"/>
      <c r="F4127" s="65" t="s">
        <v>2392</v>
      </c>
      <c r="G4127" s="67">
        <v>1</v>
      </c>
      <c r="H4127" s="67"/>
      <c r="I4127" s="70">
        <v>38.83</v>
      </c>
      <c r="J4127" s="70"/>
      <c r="K4127" s="70">
        <f>TRUNC(TRUNC(G4127,8)*I4127,2)</f>
        <v>38.83</v>
      </c>
    </row>
    <row r="4128" ht="18" customHeight="1" spans="1:11">
      <c r="A4128" s="2"/>
      <c r="B4128" s="2"/>
      <c r="C4128" s="2"/>
      <c r="D4128" s="2"/>
      <c r="E4128" s="2"/>
      <c r="F4128" s="2"/>
      <c r="G4128" s="68" t="s">
        <v>2393</v>
      </c>
      <c r="H4128" s="68"/>
      <c r="I4128" s="68"/>
      <c r="J4128" s="68"/>
      <c r="K4128" s="71">
        <f>SUM(K4127:K4127)</f>
        <v>38.83</v>
      </c>
    </row>
    <row r="4129" ht="15" customHeight="1" spans="1:11">
      <c r="A4129" s="63" t="s">
        <v>2314</v>
      </c>
      <c r="B4129" s="63"/>
      <c r="C4129" s="63"/>
      <c r="D4129" s="64" t="s">
        <v>4</v>
      </c>
      <c r="E4129" s="64"/>
      <c r="F4129" s="64" t="s">
        <v>2297</v>
      </c>
      <c r="G4129" s="64" t="s">
        <v>2298</v>
      </c>
      <c r="H4129" s="64"/>
      <c r="I4129" s="64" t="s">
        <v>2299</v>
      </c>
      <c r="J4129" s="64"/>
      <c r="K4129" s="64" t="s">
        <v>2300</v>
      </c>
    </row>
    <row r="4130" ht="29.1" customHeight="1" spans="1:11">
      <c r="A4130" s="65" t="s">
        <v>5726</v>
      </c>
      <c r="B4130" s="66" t="s">
        <v>5727</v>
      </c>
      <c r="C4130" s="66"/>
      <c r="D4130" s="65" t="s">
        <v>14</v>
      </c>
      <c r="E4130" s="65"/>
      <c r="F4130" s="65" t="s">
        <v>2392</v>
      </c>
      <c r="G4130" s="67">
        <v>1</v>
      </c>
      <c r="H4130" s="67"/>
      <c r="I4130" s="70">
        <v>0.1</v>
      </c>
      <c r="J4130" s="70"/>
      <c r="K4130" s="70">
        <f>TRUNC(TRUNC(G4130,8)*I4130,2)</f>
        <v>0.1</v>
      </c>
    </row>
    <row r="4131" ht="29.1" customHeight="1" spans="1:11">
      <c r="A4131" s="65" t="s">
        <v>5728</v>
      </c>
      <c r="B4131" s="66" t="s">
        <v>5729</v>
      </c>
      <c r="C4131" s="66"/>
      <c r="D4131" s="65" t="s">
        <v>14</v>
      </c>
      <c r="E4131" s="65"/>
      <c r="F4131" s="65" t="s">
        <v>2392</v>
      </c>
      <c r="G4131" s="67">
        <v>1</v>
      </c>
      <c r="H4131" s="67"/>
      <c r="I4131" s="70">
        <v>0.02</v>
      </c>
      <c r="J4131" s="70"/>
      <c r="K4131" s="70">
        <f>TRUNC(TRUNC(G4131,8)*I4131,2)</f>
        <v>0.02</v>
      </c>
    </row>
    <row r="4132" ht="29.1" customHeight="1" spans="1:11">
      <c r="A4132" s="65" t="s">
        <v>5731</v>
      </c>
      <c r="B4132" s="66" t="s">
        <v>5732</v>
      </c>
      <c r="C4132" s="66"/>
      <c r="D4132" s="65" t="s">
        <v>14</v>
      </c>
      <c r="E4132" s="65"/>
      <c r="F4132" s="65" t="s">
        <v>2392</v>
      </c>
      <c r="G4132" s="67">
        <v>1</v>
      </c>
      <c r="H4132" s="67"/>
      <c r="I4132" s="70">
        <v>0.07</v>
      </c>
      <c r="J4132" s="70"/>
      <c r="K4132" s="70">
        <f>TRUNC(TRUNC(G4132,8)*I4132,2)</f>
        <v>0.07</v>
      </c>
    </row>
    <row r="4133" ht="29.1" customHeight="1" spans="1:11">
      <c r="A4133" s="65" t="s">
        <v>5733</v>
      </c>
      <c r="B4133" s="66" t="s">
        <v>5734</v>
      </c>
      <c r="C4133" s="66"/>
      <c r="D4133" s="65" t="s">
        <v>14</v>
      </c>
      <c r="E4133" s="65"/>
      <c r="F4133" s="65" t="s">
        <v>2392</v>
      </c>
      <c r="G4133" s="67">
        <v>1</v>
      </c>
      <c r="H4133" s="67"/>
      <c r="I4133" s="70">
        <v>1.46</v>
      </c>
      <c r="J4133" s="70"/>
      <c r="K4133" s="70">
        <f>TRUNC(TRUNC(G4133,8)*I4133,2)</f>
        <v>1.46</v>
      </c>
    </row>
    <row r="4134" ht="15" customHeight="1" spans="1:11">
      <c r="A4134" s="2"/>
      <c r="B4134" s="2"/>
      <c r="C4134" s="2"/>
      <c r="D4134" s="2"/>
      <c r="E4134" s="2"/>
      <c r="F4134" s="2"/>
      <c r="G4134" s="68" t="s">
        <v>2317</v>
      </c>
      <c r="H4134" s="68"/>
      <c r="I4134" s="68"/>
      <c r="J4134" s="68"/>
      <c r="K4134" s="71">
        <f>SUM(K4130:K4133)</f>
        <v>1.65</v>
      </c>
    </row>
    <row r="4135" ht="15" customHeight="1" spans="1:11">
      <c r="A4135" s="2"/>
      <c r="B4135" s="2"/>
      <c r="C4135" s="2"/>
      <c r="D4135" s="2"/>
      <c r="E4135" s="2"/>
      <c r="F4135" s="2"/>
      <c r="G4135" s="69" t="s">
        <v>2318</v>
      </c>
      <c r="H4135" s="69"/>
      <c r="I4135" s="69"/>
      <c r="J4135" s="69"/>
      <c r="K4135" s="72">
        <f>SUM(K4128,K4134)</f>
        <v>40.48</v>
      </c>
    </row>
    <row r="4136" ht="9.95" customHeight="1" spans="1:11">
      <c r="A4136" s="2"/>
      <c r="B4136" s="2"/>
      <c r="C4136" s="2"/>
      <c r="D4136" s="2"/>
      <c r="E4136" s="2"/>
      <c r="F4136" s="2"/>
      <c r="G4136" s="61"/>
      <c r="H4136" s="61"/>
      <c r="I4136" s="61"/>
      <c r="J4136" s="61"/>
      <c r="K4136" s="61"/>
    </row>
    <row r="4137" ht="20.1" customHeight="1" spans="1:11">
      <c r="A4137" s="62" t="s">
        <v>5735</v>
      </c>
      <c r="B4137" s="62"/>
      <c r="C4137" s="62"/>
      <c r="D4137" s="62"/>
      <c r="E4137" s="62"/>
      <c r="F4137" s="62"/>
      <c r="G4137" s="62"/>
      <c r="H4137" s="62"/>
      <c r="I4137" s="62"/>
      <c r="J4137" s="62"/>
      <c r="K4137" s="62"/>
    </row>
    <row r="4138" ht="15" customHeight="1" spans="1:11">
      <c r="A4138" s="63" t="s">
        <v>2790</v>
      </c>
      <c r="B4138" s="63"/>
      <c r="C4138" s="63"/>
      <c r="D4138" s="64" t="s">
        <v>4</v>
      </c>
      <c r="E4138" s="64"/>
      <c r="F4138" s="64" t="s">
        <v>2297</v>
      </c>
      <c r="G4138" s="64" t="s">
        <v>2298</v>
      </c>
      <c r="H4138" s="64"/>
      <c r="I4138" s="64" t="s">
        <v>2299</v>
      </c>
      <c r="J4138" s="64"/>
      <c r="K4138" s="64" t="s">
        <v>2300</v>
      </c>
    </row>
    <row r="4139" ht="29.1" customHeight="1" spans="1:11">
      <c r="A4139" s="65" t="s">
        <v>5736</v>
      </c>
      <c r="B4139" s="66" t="s">
        <v>5737</v>
      </c>
      <c r="C4139" s="66"/>
      <c r="D4139" s="65" t="s">
        <v>14</v>
      </c>
      <c r="E4139" s="65"/>
      <c r="F4139" s="65" t="s">
        <v>35</v>
      </c>
      <c r="G4139" s="67">
        <v>7.2e-5</v>
      </c>
      <c r="H4139" s="67"/>
      <c r="I4139" s="70">
        <v>1405.41</v>
      </c>
      <c r="J4139" s="70"/>
      <c r="K4139" s="70">
        <f>TRUNC(TRUNC(G4139,8)*I4139,2)</f>
        <v>0.1</v>
      </c>
    </row>
    <row r="4140" ht="15" customHeight="1" spans="1:11">
      <c r="A4140" s="2"/>
      <c r="B4140" s="2"/>
      <c r="C4140" s="2"/>
      <c r="D4140" s="2"/>
      <c r="E4140" s="2"/>
      <c r="F4140" s="2"/>
      <c r="G4140" s="68" t="s">
        <v>2792</v>
      </c>
      <c r="H4140" s="68"/>
      <c r="I4140" s="68"/>
      <c r="J4140" s="68"/>
      <c r="K4140" s="71">
        <f>SUM(K4139:K4139)</f>
        <v>0.1</v>
      </c>
    </row>
    <row r="4141" ht="15" customHeight="1" spans="1:11">
      <c r="A4141" s="2"/>
      <c r="B4141" s="2"/>
      <c r="C4141" s="2"/>
      <c r="D4141" s="2"/>
      <c r="E4141" s="2"/>
      <c r="F4141" s="2"/>
      <c r="G4141" s="69" t="s">
        <v>2318</v>
      </c>
      <c r="H4141" s="69"/>
      <c r="I4141" s="69"/>
      <c r="J4141" s="69"/>
      <c r="K4141" s="72">
        <f>SUM(K4140)</f>
        <v>0.1</v>
      </c>
    </row>
    <row r="4142" ht="9.95" customHeight="1" spans="1:11">
      <c r="A4142" s="2"/>
      <c r="B4142" s="2"/>
      <c r="C4142" s="2"/>
      <c r="D4142" s="2"/>
      <c r="E4142" s="2"/>
      <c r="F4142" s="2"/>
      <c r="G4142" s="61"/>
      <c r="H4142" s="61"/>
      <c r="I4142" s="61"/>
      <c r="J4142" s="61"/>
      <c r="K4142" s="61"/>
    </row>
    <row r="4143" ht="20.1" customHeight="1" spans="1:11">
      <c r="A4143" s="62" t="s">
        <v>5738</v>
      </c>
      <c r="B4143" s="62"/>
      <c r="C4143" s="62"/>
      <c r="D4143" s="62"/>
      <c r="E4143" s="62"/>
      <c r="F4143" s="62"/>
      <c r="G4143" s="62"/>
      <c r="H4143" s="62"/>
      <c r="I4143" s="62"/>
      <c r="J4143" s="62"/>
      <c r="K4143" s="62"/>
    </row>
    <row r="4144" ht="15" customHeight="1" spans="1:11">
      <c r="A4144" s="63" t="s">
        <v>2790</v>
      </c>
      <c r="B4144" s="63"/>
      <c r="C4144" s="63"/>
      <c r="D4144" s="64" t="s">
        <v>4</v>
      </c>
      <c r="E4144" s="64"/>
      <c r="F4144" s="64" t="s">
        <v>2297</v>
      </c>
      <c r="G4144" s="64" t="s">
        <v>2298</v>
      </c>
      <c r="H4144" s="64"/>
      <c r="I4144" s="64" t="s">
        <v>2299</v>
      </c>
      <c r="J4144" s="64"/>
      <c r="K4144" s="64" t="s">
        <v>2300</v>
      </c>
    </row>
    <row r="4145" ht="29.1" customHeight="1" spans="1:11">
      <c r="A4145" s="65" t="s">
        <v>5736</v>
      </c>
      <c r="B4145" s="66" t="s">
        <v>5737</v>
      </c>
      <c r="C4145" s="66"/>
      <c r="D4145" s="65" t="s">
        <v>14</v>
      </c>
      <c r="E4145" s="65"/>
      <c r="F4145" s="65" t="s">
        <v>35</v>
      </c>
      <c r="G4145" s="67">
        <v>1.48e-5</v>
      </c>
      <c r="H4145" s="67"/>
      <c r="I4145" s="70">
        <v>1405.41</v>
      </c>
      <c r="J4145" s="70"/>
      <c r="K4145" s="70">
        <f>TRUNC(TRUNC(G4145,8)*I4145,2)</f>
        <v>0.02</v>
      </c>
    </row>
    <row r="4146" ht="15" customHeight="1" spans="1:11">
      <c r="A4146" s="2"/>
      <c r="B4146" s="2"/>
      <c r="C4146" s="2"/>
      <c r="D4146" s="2"/>
      <c r="E4146" s="2"/>
      <c r="F4146" s="2"/>
      <c r="G4146" s="68" t="s">
        <v>2792</v>
      </c>
      <c r="H4146" s="68"/>
      <c r="I4146" s="68"/>
      <c r="J4146" s="68"/>
      <c r="K4146" s="71">
        <f>SUM(K4145:K4145)</f>
        <v>0.02</v>
      </c>
    </row>
    <row r="4147" ht="15" customHeight="1" spans="1:11">
      <c r="A4147" s="2"/>
      <c r="B4147" s="2"/>
      <c r="C4147" s="2"/>
      <c r="D4147" s="2"/>
      <c r="E4147" s="2"/>
      <c r="F4147" s="2"/>
      <c r="G4147" s="69" t="s">
        <v>2318</v>
      </c>
      <c r="H4147" s="69"/>
      <c r="I4147" s="69"/>
      <c r="J4147" s="69"/>
      <c r="K4147" s="72">
        <f>SUM(K4146)</f>
        <v>0.02</v>
      </c>
    </row>
    <row r="4148" ht="9.95" customHeight="1" spans="1:11">
      <c r="A4148" s="2"/>
      <c r="B4148" s="2"/>
      <c r="C4148" s="2"/>
      <c r="D4148" s="2"/>
      <c r="E4148" s="2"/>
      <c r="F4148" s="2"/>
      <c r="G4148" s="61"/>
      <c r="H4148" s="61"/>
      <c r="I4148" s="61"/>
      <c r="J4148" s="61"/>
      <c r="K4148" s="61"/>
    </row>
    <row r="4149" ht="20.1" customHeight="1" spans="1:11">
      <c r="A4149" s="62" t="s">
        <v>5739</v>
      </c>
      <c r="B4149" s="62"/>
      <c r="C4149" s="62"/>
      <c r="D4149" s="62"/>
      <c r="E4149" s="62"/>
      <c r="F4149" s="62"/>
      <c r="G4149" s="62"/>
      <c r="H4149" s="62"/>
      <c r="I4149" s="62"/>
      <c r="J4149" s="62"/>
      <c r="K4149" s="62"/>
    </row>
    <row r="4150" ht="15" customHeight="1" spans="1:11">
      <c r="A4150" s="63" t="s">
        <v>2790</v>
      </c>
      <c r="B4150" s="63"/>
      <c r="C4150" s="63"/>
      <c r="D4150" s="64" t="s">
        <v>4</v>
      </c>
      <c r="E4150" s="64"/>
      <c r="F4150" s="64" t="s">
        <v>2297</v>
      </c>
      <c r="G4150" s="64" t="s">
        <v>2298</v>
      </c>
      <c r="H4150" s="64"/>
      <c r="I4150" s="64" t="s">
        <v>2299</v>
      </c>
      <c r="J4150" s="64"/>
      <c r="K4150" s="64" t="s">
        <v>2300</v>
      </c>
    </row>
    <row r="4151" ht="29.1" customHeight="1" spans="1:11">
      <c r="A4151" s="65" t="s">
        <v>5736</v>
      </c>
      <c r="B4151" s="66" t="s">
        <v>5737</v>
      </c>
      <c r="C4151" s="66"/>
      <c r="D4151" s="65" t="s">
        <v>14</v>
      </c>
      <c r="E4151" s="65"/>
      <c r="F4151" s="65" t="s">
        <v>35</v>
      </c>
      <c r="G4151" s="67">
        <v>5e-5</v>
      </c>
      <c r="H4151" s="67"/>
      <c r="I4151" s="70">
        <v>1405.41</v>
      </c>
      <c r="J4151" s="70"/>
      <c r="K4151" s="70">
        <f>TRUNC(TRUNC(G4151,8)*I4151,2)</f>
        <v>0.07</v>
      </c>
    </row>
    <row r="4152" ht="15" customHeight="1" spans="1:11">
      <c r="A4152" s="2"/>
      <c r="B4152" s="2"/>
      <c r="C4152" s="2"/>
      <c r="D4152" s="2"/>
      <c r="E4152" s="2"/>
      <c r="F4152" s="2"/>
      <c r="G4152" s="68" t="s">
        <v>2792</v>
      </c>
      <c r="H4152" s="68"/>
      <c r="I4152" s="68"/>
      <c r="J4152" s="68"/>
      <c r="K4152" s="71">
        <f>SUM(K4151:K4151)</f>
        <v>0.07</v>
      </c>
    </row>
    <row r="4153" ht="15" customHeight="1" spans="1:11">
      <c r="A4153" s="2"/>
      <c r="B4153" s="2"/>
      <c r="C4153" s="2"/>
      <c r="D4153" s="2"/>
      <c r="E4153" s="2"/>
      <c r="F4153" s="2"/>
      <c r="G4153" s="69" t="s">
        <v>2318</v>
      </c>
      <c r="H4153" s="69"/>
      <c r="I4153" s="69"/>
      <c r="J4153" s="69"/>
      <c r="K4153" s="72">
        <f>SUM(K4152)</f>
        <v>0.07</v>
      </c>
    </row>
    <row r="4154" ht="9.95" customHeight="1" spans="1:11">
      <c r="A4154" s="2"/>
      <c r="B4154" s="2"/>
      <c r="C4154" s="2"/>
      <c r="D4154" s="2"/>
      <c r="E4154" s="2"/>
      <c r="F4154" s="2"/>
      <c r="G4154" s="61"/>
      <c r="H4154" s="61"/>
      <c r="I4154" s="61"/>
      <c r="J4154" s="61"/>
      <c r="K4154" s="61"/>
    </row>
    <row r="4155" ht="20.1" customHeight="1" spans="1:11">
      <c r="A4155" s="62" t="s">
        <v>5740</v>
      </c>
      <c r="B4155" s="62"/>
      <c r="C4155" s="62"/>
      <c r="D4155" s="62"/>
      <c r="E4155" s="62"/>
      <c r="F4155" s="62"/>
      <c r="G4155" s="62"/>
      <c r="H4155" s="62"/>
      <c r="I4155" s="62"/>
      <c r="J4155" s="62"/>
      <c r="K4155" s="62"/>
    </row>
    <row r="4156" ht="15" customHeight="1" spans="1:11">
      <c r="A4156" s="63" t="s">
        <v>4865</v>
      </c>
      <c r="B4156" s="63"/>
      <c r="C4156" s="63"/>
      <c r="D4156" s="64" t="s">
        <v>4</v>
      </c>
      <c r="E4156" s="64"/>
      <c r="F4156" s="64" t="s">
        <v>2297</v>
      </c>
      <c r="G4156" s="64" t="s">
        <v>2298</v>
      </c>
      <c r="H4156" s="64"/>
      <c r="I4156" s="64" t="s">
        <v>2299</v>
      </c>
      <c r="J4156" s="64"/>
      <c r="K4156" s="64" t="s">
        <v>2300</v>
      </c>
    </row>
    <row r="4157" ht="21" customHeight="1" spans="1:11">
      <c r="A4157" s="65" t="s">
        <v>4866</v>
      </c>
      <c r="B4157" s="66" t="s">
        <v>4867</v>
      </c>
      <c r="C4157" s="66"/>
      <c r="D4157" s="65" t="s">
        <v>14</v>
      </c>
      <c r="E4157" s="65"/>
      <c r="F4157" s="65" t="s">
        <v>4868</v>
      </c>
      <c r="G4157" s="67">
        <v>1.36</v>
      </c>
      <c r="H4157" s="67"/>
      <c r="I4157" s="70">
        <v>1.08</v>
      </c>
      <c r="J4157" s="70"/>
      <c r="K4157" s="70">
        <f>TRUNC(TRUNC(G4157,8)*I4157,2)</f>
        <v>1.46</v>
      </c>
    </row>
    <row r="4158" ht="15" customHeight="1" spans="1:11">
      <c r="A4158" s="2"/>
      <c r="B4158" s="2"/>
      <c r="C4158" s="2"/>
      <c r="D4158" s="2"/>
      <c r="E4158" s="2"/>
      <c r="F4158" s="2"/>
      <c r="G4158" s="68" t="s">
        <v>4869</v>
      </c>
      <c r="H4158" s="68"/>
      <c r="I4158" s="68"/>
      <c r="J4158" s="68"/>
      <c r="K4158" s="71">
        <f>SUM(K4157:K4157)</f>
        <v>1.46</v>
      </c>
    </row>
    <row r="4159" ht="15" customHeight="1" spans="1:11">
      <c r="A4159" s="2"/>
      <c r="B4159" s="2"/>
      <c r="C4159" s="2"/>
      <c r="D4159" s="2"/>
      <c r="E4159" s="2"/>
      <c r="F4159" s="2"/>
      <c r="G4159" s="69" t="s">
        <v>2318</v>
      </c>
      <c r="H4159" s="69"/>
      <c r="I4159" s="69"/>
      <c r="J4159" s="69"/>
      <c r="K4159" s="72">
        <f>SUM(K4158)</f>
        <v>1.46</v>
      </c>
    </row>
    <row r="4160" ht="9.95" customHeight="1" spans="1:11">
      <c r="A4160" s="2"/>
      <c r="B4160" s="2"/>
      <c r="C4160" s="2"/>
      <c r="D4160" s="2"/>
      <c r="E4160" s="2"/>
      <c r="F4160" s="2"/>
      <c r="G4160" s="61"/>
      <c r="H4160" s="61"/>
      <c r="I4160" s="61"/>
      <c r="J4160" s="61"/>
      <c r="K4160" s="61"/>
    </row>
    <row r="4161" ht="20.1" customHeight="1" spans="1:11">
      <c r="A4161" s="62" t="s">
        <v>5741</v>
      </c>
      <c r="B4161" s="62"/>
      <c r="C4161" s="62"/>
      <c r="D4161" s="62"/>
      <c r="E4161" s="62"/>
      <c r="F4161" s="62"/>
      <c r="G4161" s="62"/>
      <c r="H4161" s="62"/>
      <c r="I4161" s="62"/>
      <c r="J4161" s="62"/>
      <c r="K4161" s="62"/>
    </row>
    <row r="4162" ht="15" customHeight="1" spans="1:11">
      <c r="A4162" s="63" t="s">
        <v>2296</v>
      </c>
      <c r="B4162" s="63"/>
      <c r="C4162" s="63"/>
      <c r="D4162" s="64" t="s">
        <v>4</v>
      </c>
      <c r="E4162" s="64"/>
      <c r="F4162" s="64" t="s">
        <v>2297</v>
      </c>
      <c r="G4162" s="64" t="s">
        <v>2298</v>
      </c>
      <c r="H4162" s="64"/>
      <c r="I4162" s="64" t="s">
        <v>2299</v>
      </c>
      <c r="J4162" s="64"/>
      <c r="K4162" s="64" t="s">
        <v>2300</v>
      </c>
    </row>
    <row r="4163" ht="21" customHeight="1" spans="1:11">
      <c r="A4163" s="65" t="s">
        <v>4705</v>
      </c>
      <c r="B4163" s="66" t="s">
        <v>4706</v>
      </c>
      <c r="C4163" s="66"/>
      <c r="D4163" s="65" t="s">
        <v>14</v>
      </c>
      <c r="E4163" s="65"/>
      <c r="F4163" s="65" t="s">
        <v>2392</v>
      </c>
      <c r="G4163" s="67">
        <v>1</v>
      </c>
      <c r="H4163" s="67"/>
      <c r="I4163" s="70">
        <v>4.56</v>
      </c>
      <c r="J4163" s="70"/>
      <c r="K4163" s="70">
        <f t="shared" ref="K4163:K4168" si="37">TRUNC(TRUNC(G4163,8)*I4163,2)</f>
        <v>4.56</v>
      </c>
    </row>
    <row r="4164" ht="21" customHeight="1" spans="1:11">
      <c r="A4164" s="65" t="s">
        <v>4707</v>
      </c>
      <c r="B4164" s="66" t="s">
        <v>4708</v>
      </c>
      <c r="C4164" s="66"/>
      <c r="D4164" s="65" t="s">
        <v>14</v>
      </c>
      <c r="E4164" s="65"/>
      <c r="F4164" s="65" t="s">
        <v>2392</v>
      </c>
      <c r="G4164" s="67">
        <v>1</v>
      </c>
      <c r="H4164" s="67"/>
      <c r="I4164" s="70">
        <v>1.24</v>
      </c>
      <c r="J4164" s="70"/>
      <c r="K4164" s="70">
        <f t="shared" si="37"/>
        <v>1.24</v>
      </c>
    </row>
    <row r="4165" ht="21" customHeight="1" spans="1:11">
      <c r="A4165" s="65" t="s">
        <v>4709</v>
      </c>
      <c r="B4165" s="66" t="s">
        <v>4710</v>
      </c>
      <c r="C4165" s="66"/>
      <c r="D4165" s="65" t="s">
        <v>14</v>
      </c>
      <c r="E4165" s="65"/>
      <c r="F4165" s="65" t="s">
        <v>2392</v>
      </c>
      <c r="G4165" s="67">
        <v>1</v>
      </c>
      <c r="H4165" s="67"/>
      <c r="I4165" s="70">
        <v>1.34</v>
      </c>
      <c r="J4165" s="70"/>
      <c r="K4165" s="70">
        <f t="shared" si="37"/>
        <v>1.34</v>
      </c>
    </row>
    <row r="4166" ht="21" customHeight="1" spans="1:11">
      <c r="A4166" s="65" t="s">
        <v>4711</v>
      </c>
      <c r="B4166" s="66" t="s">
        <v>4712</v>
      </c>
      <c r="C4166" s="66"/>
      <c r="D4166" s="65" t="s">
        <v>14</v>
      </c>
      <c r="E4166" s="65"/>
      <c r="F4166" s="65" t="s">
        <v>2392</v>
      </c>
      <c r="G4166" s="67">
        <v>1</v>
      </c>
      <c r="H4166" s="67"/>
      <c r="I4166" s="70">
        <v>0.82</v>
      </c>
      <c r="J4166" s="70"/>
      <c r="K4166" s="70">
        <f t="shared" si="37"/>
        <v>0.82</v>
      </c>
    </row>
    <row r="4167" ht="21" customHeight="1" spans="1:11">
      <c r="A4167" s="65" t="s">
        <v>4713</v>
      </c>
      <c r="B4167" s="66" t="s">
        <v>4714</v>
      </c>
      <c r="C4167" s="66"/>
      <c r="D4167" s="65" t="s">
        <v>14</v>
      </c>
      <c r="E4167" s="65"/>
      <c r="F4167" s="65" t="s">
        <v>2392</v>
      </c>
      <c r="G4167" s="67">
        <v>1</v>
      </c>
      <c r="H4167" s="67"/>
      <c r="I4167" s="70">
        <v>0.04</v>
      </c>
      <c r="J4167" s="70"/>
      <c r="K4167" s="70">
        <f t="shared" si="37"/>
        <v>0.04</v>
      </c>
    </row>
    <row r="4168" ht="21" customHeight="1" spans="1:11">
      <c r="A4168" s="65" t="s">
        <v>4715</v>
      </c>
      <c r="B4168" s="66" t="s">
        <v>4716</v>
      </c>
      <c r="C4168" s="66"/>
      <c r="D4168" s="65" t="s">
        <v>14</v>
      </c>
      <c r="E4168" s="65"/>
      <c r="F4168" s="65" t="s">
        <v>2392</v>
      </c>
      <c r="G4168" s="67">
        <v>1</v>
      </c>
      <c r="H4168" s="67"/>
      <c r="I4168" s="70">
        <v>0.8</v>
      </c>
      <c r="J4168" s="70"/>
      <c r="K4168" s="70">
        <f t="shared" si="37"/>
        <v>0.8</v>
      </c>
    </row>
    <row r="4169" ht="15" customHeight="1" spans="1:11">
      <c r="A4169" s="2"/>
      <c r="B4169" s="2"/>
      <c r="C4169" s="2"/>
      <c r="D4169" s="2"/>
      <c r="E4169" s="2"/>
      <c r="F4169" s="2"/>
      <c r="G4169" s="68" t="s">
        <v>2309</v>
      </c>
      <c r="H4169" s="68"/>
      <c r="I4169" s="68"/>
      <c r="J4169" s="68"/>
      <c r="K4169" s="71">
        <f>SUM(K4163:K4168)</f>
        <v>8.8</v>
      </c>
    </row>
    <row r="4170" ht="15" customHeight="1" spans="1:11">
      <c r="A4170" s="63" t="s">
        <v>2310</v>
      </c>
      <c r="B4170" s="63"/>
      <c r="C4170" s="63"/>
      <c r="D4170" s="64" t="s">
        <v>4</v>
      </c>
      <c r="E4170" s="64"/>
      <c r="F4170" s="64" t="s">
        <v>2297</v>
      </c>
      <c r="G4170" s="64" t="s">
        <v>2298</v>
      </c>
      <c r="H4170" s="64"/>
      <c r="I4170" s="64" t="s">
        <v>2299</v>
      </c>
      <c r="J4170" s="64"/>
      <c r="K4170" s="64" t="s">
        <v>2300</v>
      </c>
    </row>
    <row r="4171" ht="15" customHeight="1" spans="1:11">
      <c r="A4171" s="65" t="s">
        <v>5204</v>
      </c>
      <c r="B4171" s="66" t="s">
        <v>5205</v>
      </c>
      <c r="C4171" s="66"/>
      <c r="D4171" s="65" t="s">
        <v>14</v>
      </c>
      <c r="E4171" s="65"/>
      <c r="F4171" s="65" t="s">
        <v>2392</v>
      </c>
      <c r="G4171" s="67">
        <v>1</v>
      </c>
      <c r="H4171" s="67"/>
      <c r="I4171" s="70">
        <v>22.92</v>
      </c>
      <c r="J4171" s="70"/>
      <c r="K4171" s="70">
        <f>TRUNC(TRUNC(G4171,8)*I4171,2)</f>
        <v>22.92</v>
      </c>
    </row>
    <row r="4172" ht="15" customHeight="1" spans="1:11">
      <c r="A4172" s="2"/>
      <c r="B4172" s="2"/>
      <c r="C4172" s="2"/>
      <c r="D4172" s="2"/>
      <c r="E4172" s="2"/>
      <c r="F4172" s="2"/>
      <c r="G4172" s="68" t="s">
        <v>2313</v>
      </c>
      <c r="H4172" s="68"/>
      <c r="I4172" s="68"/>
      <c r="J4172" s="68"/>
      <c r="K4172" s="71">
        <f>SUM(K4171:K4171)</f>
        <v>22.92</v>
      </c>
    </row>
    <row r="4173" ht="15" customHeight="1" spans="1:11">
      <c r="A4173" s="63" t="s">
        <v>2314</v>
      </c>
      <c r="B4173" s="63"/>
      <c r="C4173" s="63"/>
      <c r="D4173" s="64" t="s">
        <v>4</v>
      </c>
      <c r="E4173" s="64"/>
      <c r="F4173" s="64" t="s">
        <v>2297</v>
      </c>
      <c r="G4173" s="64" t="s">
        <v>2298</v>
      </c>
      <c r="H4173" s="64"/>
      <c r="I4173" s="64" t="s">
        <v>2299</v>
      </c>
      <c r="J4173" s="64"/>
      <c r="K4173" s="64" t="s">
        <v>2300</v>
      </c>
    </row>
    <row r="4174" ht="21" customHeight="1" spans="1:11">
      <c r="A4174" s="65" t="s">
        <v>5742</v>
      </c>
      <c r="B4174" s="66" t="s">
        <v>5743</v>
      </c>
      <c r="C4174" s="66"/>
      <c r="D4174" s="65" t="s">
        <v>14</v>
      </c>
      <c r="E4174" s="65"/>
      <c r="F4174" s="65" t="s">
        <v>2392</v>
      </c>
      <c r="G4174" s="67">
        <v>1</v>
      </c>
      <c r="H4174" s="67"/>
      <c r="I4174" s="70">
        <v>0.3</v>
      </c>
      <c r="J4174" s="70"/>
      <c r="K4174" s="70">
        <f>TRUNC(TRUNC(G4174,8)*I4174,2)</f>
        <v>0.3</v>
      </c>
    </row>
    <row r="4175" ht="15" customHeight="1" spans="1:11">
      <c r="A4175" s="2"/>
      <c r="B4175" s="2"/>
      <c r="C4175" s="2"/>
      <c r="D4175" s="2"/>
      <c r="E4175" s="2"/>
      <c r="F4175" s="2"/>
      <c r="G4175" s="68" t="s">
        <v>2317</v>
      </c>
      <c r="H4175" s="68"/>
      <c r="I4175" s="68"/>
      <c r="J4175" s="68"/>
      <c r="K4175" s="71">
        <f>SUM(K4174:K4174)</f>
        <v>0.3</v>
      </c>
    </row>
    <row r="4176" ht="15" customHeight="1" spans="1:11">
      <c r="A4176" s="2"/>
      <c r="B4176" s="2"/>
      <c r="C4176" s="2"/>
      <c r="D4176" s="2"/>
      <c r="E4176" s="2"/>
      <c r="F4176" s="2"/>
      <c r="G4176" s="69" t="s">
        <v>2318</v>
      </c>
      <c r="H4176" s="69"/>
      <c r="I4176" s="69"/>
      <c r="J4176" s="69"/>
      <c r="K4176" s="72">
        <f>SUM(K4169,K4172,K4175)</f>
        <v>32.02</v>
      </c>
    </row>
    <row r="4177" ht="9.95" customHeight="1" spans="1:11">
      <c r="A4177" s="2"/>
      <c r="B4177" s="2"/>
      <c r="C4177" s="2"/>
      <c r="D4177" s="2"/>
      <c r="E4177" s="2"/>
      <c r="F4177" s="2"/>
      <c r="G4177" s="61"/>
      <c r="H4177" s="61"/>
      <c r="I4177" s="61"/>
      <c r="J4177" s="61"/>
      <c r="K4177" s="61"/>
    </row>
    <row r="4178" ht="20.1" customHeight="1" spans="1:11">
      <c r="A4178" s="62" t="s">
        <v>5744</v>
      </c>
      <c r="B4178" s="62"/>
      <c r="C4178" s="62"/>
      <c r="D4178" s="62"/>
      <c r="E4178" s="62"/>
      <c r="F4178" s="62"/>
      <c r="G4178" s="62"/>
      <c r="H4178" s="62"/>
      <c r="I4178" s="62"/>
      <c r="J4178" s="62"/>
      <c r="K4178" s="62"/>
    </row>
    <row r="4179" ht="15" customHeight="1" spans="1:11">
      <c r="A4179" s="63" t="s">
        <v>2296</v>
      </c>
      <c r="B4179" s="63"/>
      <c r="C4179" s="63"/>
      <c r="D4179" s="64" t="s">
        <v>4</v>
      </c>
      <c r="E4179" s="64"/>
      <c r="F4179" s="64" t="s">
        <v>2297</v>
      </c>
      <c r="G4179" s="64" t="s">
        <v>2298</v>
      </c>
      <c r="H4179" s="64"/>
      <c r="I4179" s="64" t="s">
        <v>2299</v>
      </c>
      <c r="J4179" s="64"/>
      <c r="K4179" s="64" t="s">
        <v>2300</v>
      </c>
    </row>
    <row r="4180" ht="21" customHeight="1" spans="1:11">
      <c r="A4180" s="65" t="s">
        <v>4705</v>
      </c>
      <c r="B4180" s="66" t="s">
        <v>4706</v>
      </c>
      <c r="C4180" s="66"/>
      <c r="D4180" s="65" t="s">
        <v>14</v>
      </c>
      <c r="E4180" s="65"/>
      <c r="F4180" s="65" t="s">
        <v>2392</v>
      </c>
      <c r="G4180" s="67">
        <v>1</v>
      </c>
      <c r="H4180" s="67"/>
      <c r="I4180" s="70">
        <v>4.56</v>
      </c>
      <c r="J4180" s="70"/>
      <c r="K4180" s="70">
        <f t="shared" ref="K4180:K4185" si="38">TRUNC(TRUNC(G4180,8)*I4180,2)</f>
        <v>4.56</v>
      </c>
    </row>
    <row r="4181" ht="21" customHeight="1" spans="1:11">
      <c r="A4181" s="65" t="s">
        <v>4731</v>
      </c>
      <c r="B4181" s="66" t="s">
        <v>4732</v>
      </c>
      <c r="C4181" s="66"/>
      <c r="D4181" s="65" t="s">
        <v>14</v>
      </c>
      <c r="E4181" s="65"/>
      <c r="F4181" s="65" t="s">
        <v>2392</v>
      </c>
      <c r="G4181" s="67">
        <v>1</v>
      </c>
      <c r="H4181" s="67"/>
      <c r="I4181" s="70">
        <v>1.33</v>
      </c>
      <c r="J4181" s="70"/>
      <c r="K4181" s="70">
        <f t="shared" si="38"/>
        <v>1.33</v>
      </c>
    </row>
    <row r="4182" ht="21" customHeight="1" spans="1:11">
      <c r="A4182" s="65" t="s">
        <v>4709</v>
      </c>
      <c r="B4182" s="66" t="s">
        <v>4710</v>
      </c>
      <c r="C4182" s="66"/>
      <c r="D4182" s="65" t="s">
        <v>14</v>
      </c>
      <c r="E4182" s="65"/>
      <c r="F4182" s="65" t="s">
        <v>2392</v>
      </c>
      <c r="G4182" s="67">
        <v>1</v>
      </c>
      <c r="H4182" s="67"/>
      <c r="I4182" s="70">
        <v>1.34</v>
      </c>
      <c r="J4182" s="70"/>
      <c r="K4182" s="70">
        <f t="shared" si="38"/>
        <v>1.34</v>
      </c>
    </row>
    <row r="4183" ht="21" customHeight="1" spans="1:11">
      <c r="A4183" s="65" t="s">
        <v>4733</v>
      </c>
      <c r="B4183" s="66" t="s">
        <v>4734</v>
      </c>
      <c r="C4183" s="66"/>
      <c r="D4183" s="65" t="s">
        <v>14</v>
      </c>
      <c r="E4183" s="65"/>
      <c r="F4183" s="65" t="s">
        <v>2392</v>
      </c>
      <c r="G4183" s="67">
        <v>1</v>
      </c>
      <c r="H4183" s="67"/>
      <c r="I4183" s="70">
        <v>0.61</v>
      </c>
      <c r="J4183" s="70"/>
      <c r="K4183" s="70">
        <f t="shared" si="38"/>
        <v>0.61</v>
      </c>
    </row>
    <row r="4184" ht="21" customHeight="1" spans="1:11">
      <c r="A4184" s="65" t="s">
        <v>4713</v>
      </c>
      <c r="B4184" s="66" t="s">
        <v>4714</v>
      </c>
      <c r="C4184" s="66"/>
      <c r="D4184" s="65" t="s">
        <v>14</v>
      </c>
      <c r="E4184" s="65"/>
      <c r="F4184" s="65" t="s">
        <v>2392</v>
      </c>
      <c r="G4184" s="67">
        <v>1</v>
      </c>
      <c r="H4184" s="67"/>
      <c r="I4184" s="70">
        <v>0.04</v>
      </c>
      <c r="J4184" s="70"/>
      <c r="K4184" s="70">
        <f t="shared" si="38"/>
        <v>0.04</v>
      </c>
    </row>
    <row r="4185" ht="21" customHeight="1" spans="1:11">
      <c r="A4185" s="65" t="s">
        <v>4715</v>
      </c>
      <c r="B4185" s="66" t="s">
        <v>4716</v>
      </c>
      <c r="C4185" s="66"/>
      <c r="D4185" s="65" t="s">
        <v>14</v>
      </c>
      <c r="E4185" s="65"/>
      <c r="F4185" s="65" t="s">
        <v>2392</v>
      </c>
      <c r="G4185" s="67">
        <v>1</v>
      </c>
      <c r="H4185" s="67"/>
      <c r="I4185" s="70">
        <v>0.8</v>
      </c>
      <c r="J4185" s="70"/>
      <c r="K4185" s="70">
        <f t="shared" si="38"/>
        <v>0.8</v>
      </c>
    </row>
    <row r="4186" ht="15" customHeight="1" spans="1:11">
      <c r="A4186" s="2"/>
      <c r="B4186" s="2"/>
      <c r="C4186" s="2"/>
      <c r="D4186" s="2"/>
      <c r="E4186" s="2"/>
      <c r="F4186" s="2"/>
      <c r="G4186" s="68" t="s">
        <v>2309</v>
      </c>
      <c r="H4186" s="68"/>
      <c r="I4186" s="68"/>
      <c r="J4186" s="68"/>
      <c r="K4186" s="71">
        <f>SUM(K4180:K4185)</f>
        <v>8.68</v>
      </c>
    </row>
    <row r="4187" ht="15" customHeight="1" spans="1:11">
      <c r="A4187" s="63" t="s">
        <v>2310</v>
      </c>
      <c r="B4187" s="63"/>
      <c r="C4187" s="63"/>
      <c r="D4187" s="64" t="s">
        <v>4</v>
      </c>
      <c r="E4187" s="64"/>
      <c r="F4187" s="64" t="s">
        <v>2297</v>
      </c>
      <c r="G4187" s="64" t="s">
        <v>2298</v>
      </c>
      <c r="H4187" s="64"/>
      <c r="I4187" s="64" t="s">
        <v>2299</v>
      </c>
      <c r="J4187" s="64"/>
      <c r="K4187" s="64" t="s">
        <v>2300</v>
      </c>
    </row>
    <row r="4188" ht="15" customHeight="1" spans="1:11">
      <c r="A4188" s="65" t="s">
        <v>5207</v>
      </c>
      <c r="B4188" s="66" t="s">
        <v>5208</v>
      </c>
      <c r="C4188" s="66"/>
      <c r="D4188" s="65" t="s">
        <v>14</v>
      </c>
      <c r="E4188" s="65"/>
      <c r="F4188" s="65" t="s">
        <v>2392</v>
      </c>
      <c r="G4188" s="67">
        <v>1</v>
      </c>
      <c r="H4188" s="67"/>
      <c r="I4188" s="70">
        <v>14.21</v>
      </c>
      <c r="J4188" s="70"/>
      <c r="K4188" s="70">
        <f>TRUNC(TRUNC(G4188,8)*I4188,2)</f>
        <v>14.21</v>
      </c>
    </row>
    <row r="4189" ht="15" customHeight="1" spans="1:11">
      <c r="A4189" s="2"/>
      <c r="B4189" s="2"/>
      <c r="C4189" s="2"/>
      <c r="D4189" s="2"/>
      <c r="E4189" s="2"/>
      <c r="F4189" s="2"/>
      <c r="G4189" s="68" t="s">
        <v>2313</v>
      </c>
      <c r="H4189" s="68"/>
      <c r="I4189" s="68"/>
      <c r="J4189" s="68"/>
      <c r="K4189" s="71">
        <f>SUM(K4188:K4188)</f>
        <v>14.21</v>
      </c>
    </row>
    <row r="4190" ht="15" customHeight="1" spans="1:11">
      <c r="A4190" s="63" t="s">
        <v>2314</v>
      </c>
      <c r="B4190" s="63"/>
      <c r="C4190" s="63"/>
      <c r="D4190" s="64" t="s">
        <v>4</v>
      </c>
      <c r="E4190" s="64"/>
      <c r="F4190" s="64" t="s">
        <v>2297</v>
      </c>
      <c r="G4190" s="64" t="s">
        <v>2298</v>
      </c>
      <c r="H4190" s="64"/>
      <c r="I4190" s="64" t="s">
        <v>2299</v>
      </c>
      <c r="J4190" s="64"/>
      <c r="K4190" s="64" t="s">
        <v>2300</v>
      </c>
    </row>
    <row r="4191" ht="21" customHeight="1" spans="1:11">
      <c r="A4191" s="65" t="s">
        <v>5745</v>
      </c>
      <c r="B4191" s="66" t="s">
        <v>5746</v>
      </c>
      <c r="C4191" s="66"/>
      <c r="D4191" s="65" t="s">
        <v>14</v>
      </c>
      <c r="E4191" s="65"/>
      <c r="F4191" s="65" t="s">
        <v>2392</v>
      </c>
      <c r="G4191" s="67">
        <v>1</v>
      </c>
      <c r="H4191" s="67"/>
      <c r="I4191" s="70">
        <v>0.34</v>
      </c>
      <c r="J4191" s="70"/>
      <c r="K4191" s="70">
        <f>TRUNC(TRUNC(G4191,8)*I4191,2)</f>
        <v>0.34</v>
      </c>
    </row>
    <row r="4192" ht="15" customHeight="1" spans="1:11">
      <c r="A4192" s="2"/>
      <c r="B4192" s="2"/>
      <c r="C4192" s="2"/>
      <c r="D4192" s="2"/>
      <c r="E4192" s="2"/>
      <c r="F4192" s="2"/>
      <c r="G4192" s="68" t="s">
        <v>2317</v>
      </c>
      <c r="H4192" s="68"/>
      <c r="I4192" s="68"/>
      <c r="J4192" s="68"/>
      <c r="K4192" s="71">
        <f>SUM(K4191:K4191)</f>
        <v>0.34</v>
      </c>
    </row>
    <row r="4193" ht="15" customHeight="1" spans="1:11">
      <c r="A4193" s="2"/>
      <c r="B4193" s="2"/>
      <c r="C4193" s="2"/>
      <c r="D4193" s="2"/>
      <c r="E4193" s="2"/>
      <c r="F4193" s="2"/>
      <c r="G4193" s="69" t="s">
        <v>2318</v>
      </c>
      <c r="H4193" s="69"/>
      <c r="I4193" s="69"/>
      <c r="J4193" s="69"/>
      <c r="K4193" s="72">
        <f>SUM(K4186,K4189,K4192)</f>
        <v>23.23</v>
      </c>
    </row>
    <row r="4194" ht="9.95" customHeight="1" spans="1:11">
      <c r="A4194" s="2"/>
      <c r="B4194" s="2"/>
      <c r="C4194" s="2"/>
      <c r="D4194" s="2"/>
      <c r="E4194" s="2"/>
      <c r="F4194" s="2"/>
      <c r="G4194" s="61"/>
      <c r="H4194" s="61"/>
      <c r="I4194" s="61"/>
      <c r="J4194" s="61"/>
      <c r="K4194" s="61"/>
    </row>
    <row r="4195" ht="20.1" customHeight="1" spans="1:11">
      <c r="A4195" s="62" t="s">
        <v>5747</v>
      </c>
      <c r="B4195" s="62"/>
      <c r="C4195" s="62"/>
      <c r="D4195" s="62"/>
      <c r="E4195" s="62"/>
      <c r="F4195" s="62"/>
      <c r="G4195" s="62"/>
      <c r="H4195" s="62"/>
      <c r="I4195" s="62"/>
      <c r="J4195" s="62"/>
      <c r="K4195" s="62"/>
    </row>
    <row r="4196" ht="15" customHeight="1" spans="1:11">
      <c r="A4196" s="63" t="s">
        <v>2413</v>
      </c>
      <c r="B4196" s="63"/>
      <c r="C4196" s="63"/>
      <c r="D4196" s="64" t="s">
        <v>4</v>
      </c>
      <c r="E4196" s="64"/>
      <c r="F4196" s="64" t="s">
        <v>2297</v>
      </c>
      <c r="G4196" s="64" t="s">
        <v>2298</v>
      </c>
      <c r="H4196" s="64"/>
      <c r="I4196" s="64" t="s">
        <v>2299</v>
      </c>
      <c r="J4196" s="64"/>
      <c r="K4196" s="64" t="s">
        <v>2300</v>
      </c>
    </row>
    <row r="4197" ht="15" customHeight="1" spans="1:11">
      <c r="A4197" s="65" t="s">
        <v>4276</v>
      </c>
      <c r="B4197" s="66" t="s">
        <v>4277</v>
      </c>
      <c r="C4197" s="66"/>
      <c r="D4197" s="65" t="s">
        <v>14</v>
      </c>
      <c r="E4197" s="65"/>
      <c r="F4197" s="65" t="s">
        <v>35</v>
      </c>
      <c r="G4197" s="67">
        <v>0.0332</v>
      </c>
      <c r="H4197" s="67"/>
      <c r="I4197" s="70">
        <v>3.07</v>
      </c>
      <c r="J4197" s="70"/>
      <c r="K4197" s="70">
        <f>TRUNC(TRUNC(G4197,8)*I4197,2)</f>
        <v>0.1</v>
      </c>
    </row>
    <row r="4198" ht="29.1" customHeight="1" spans="1:11">
      <c r="A4198" s="65" t="s">
        <v>5748</v>
      </c>
      <c r="B4198" s="66" t="s">
        <v>5749</v>
      </c>
      <c r="C4198" s="66"/>
      <c r="D4198" s="65" t="s">
        <v>14</v>
      </c>
      <c r="E4198" s="65"/>
      <c r="F4198" s="65" t="s">
        <v>35</v>
      </c>
      <c r="G4198" s="67">
        <v>1</v>
      </c>
      <c r="H4198" s="67"/>
      <c r="I4198" s="70">
        <v>7.92</v>
      </c>
      <c r="J4198" s="70"/>
      <c r="K4198" s="70">
        <f>TRUNC(TRUNC(G4198,8)*I4198,2)</f>
        <v>7.92</v>
      </c>
    </row>
    <row r="4199" ht="15" customHeight="1" spans="1:11">
      <c r="A4199" s="2"/>
      <c r="B4199" s="2"/>
      <c r="C4199" s="2"/>
      <c r="D4199" s="2"/>
      <c r="E4199" s="2"/>
      <c r="F4199" s="2"/>
      <c r="G4199" s="68" t="s">
        <v>2424</v>
      </c>
      <c r="H4199" s="68"/>
      <c r="I4199" s="68"/>
      <c r="J4199" s="68"/>
      <c r="K4199" s="71">
        <f>SUM(K4197:K4198)</f>
        <v>8.02</v>
      </c>
    </row>
    <row r="4200" ht="15" customHeight="1" spans="1:11">
      <c r="A4200" s="63" t="s">
        <v>2389</v>
      </c>
      <c r="B4200" s="63"/>
      <c r="C4200" s="63"/>
      <c r="D4200" s="64" t="s">
        <v>4</v>
      </c>
      <c r="E4200" s="64"/>
      <c r="F4200" s="64" t="s">
        <v>2297</v>
      </c>
      <c r="G4200" s="64" t="s">
        <v>2298</v>
      </c>
      <c r="H4200" s="64"/>
      <c r="I4200" s="64" t="s">
        <v>2299</v>
      </c>
      <c r="J4200" s="64"/>
      <c r="K4200" s="64" t="s">
        <v>2300</v>
      </c>
    </row>
    <row r="4201" ht="21" customHeight="1" spans="1:11">
      <c r="A4201" s="65" t="s">
        <v>2675</v>
      </c>
      <c r="B4201" s="66" t="s">
        <v>2676</v>
      </c>
      <c r="C4201" s="66"/>
      <c r="D4201" s="65" t="s">
        <v>14</v>
      </c>
      <c r="E4201" s="65"/>
      <c r="F4201" s="65" t="s">
        <v>2392</v>
      </c>
      <c r="G4201" s="67">
        <v>0.0845</v>
      </c>
      <c r="H4201" s="67"/>
      <c r="I4201" s="70">
        <v>31.5</v>
      </c>
      <c r="J4201" s="70"/>
      <c r="K4201" s="70">
        <f>TRUNC(TRUNC(G4201,8)*I4201,2)</f>
        <v>2.66</v>
      </c>
    </row>
    <row r="4202" ht="15" customHeight="1" spans="1:11">
      <c r="A4202" s="65" t="s">
        <v>2395</v>
      </c>
      <c r="B4202" s="66" t="s">
        <v>2396</v>
      </c>
      <c r="C4202" s="66"/>
      <c r="D4202" s="65" t="s">
        <v>14</v>
      </c>
      <c r="E4202" s="65"/>
      <c r="F4202" s="65" t="s">
        <v>2392</v>
      </c>
      <c r="G4202" s="67">
        <v>0.0266</v>
      </c>
      <c r="H4202" s="67"/>
      <c r="I4202" s="70">
        <v>23.23</v>
      </c>
      <c r="J4202" s="70"/>
      <c r="K4202" s="70">
        <f>TRUNC(TRUNC(G4202,8)*I4202,2)</f>
        <v>0.61</v>
      </c>
    </row>
    <row r="4203" ht="18" customHeight="1" spans="1:11">
      <c r="A4203" s="2"/>
      <c r="B4203" s="2"/>
      <c r="C4203" s="2"/>
      <c r="D4203" s="2"/>
      <c r="E4203" s="2"/>
      <c r="F4203" s="2"/>
      <c r="G4203" s="68" t="s">
        <v>2393</v>
      </c>
      <c r="H4203" s="68"/>
      <c r="I4203" s="68"/>
      <c r="J4203" s="68"/>
      <c r="K4203" s="71">
        <f>SUM(K4201:K4202)</f>
        <v>3.27</v>
      </c>
    </row>
    <row r="4204" ht="15" customHeight="1" spans="1:11">
      <c r="A4204" s="2"/>
      <c r="B4204" s="2"/>
      <c r="C4204" s="2"/>
      <c r="D4204" s="2"/>
      <c r="E4204" s="2"/>
      <c r="F4204" s="2"/>
      <c r="G4204" s="69" t="s">
        <v>2318</v>
      </c>
      <c r="H4204" s="69"/>
      <c r="I4204" s="69"/>
      <c r="J4204" s="69"/>
      <c r="K4204" s="72">
        <f>SUM(K4199,K4203)</f>
        <v>11.29</v>
      </c>
    </row>
    <row r="4205" ht="9.95" customHeight="1" spans="1:11">
      <c r="A4205" s="2"/>
      <c r="B4205" s="2"/>
      <c r="C4205" s="2"/>
      <c r="D4205" s="2"/>
      <c r="E4205" s="2"/>
      <c r="F4205" s="2"/>
      <c r="G4205" s="61"/>
      <c r="H4205" s="61"/>
      <c r="I4205" s="61"/>
      <c r="J4205" s="61"/>
      <c r="K4205" s="61"/>
    </row>
    <row r="4206" ht="20.1" customHeight="1" spans="1:11">
      <c r="A4206" s="62" t="s">
        <v>5750</v>
      </c>
      <c r="B4206" s="62"/>
      <c r="C4206" s="62"/>
      <c r="D4206" s="62"/>
      <c r="E4206" s="62"/>
      <c r="F4206" s="62"/>
      <c r="G4206" s="62"/>
      <c r="H4206" s="62"/>
      <c r="I4206" s="62"/>
      <c r="J4206" s="62"/>
      <c r="K4206" s="62"/>
    </row>
    <row r="4207" ht="15" customHeight="1" spans="1:11">
      <c r="A4207" s="63" t="s">
        <v>2413</v>
      </c>
      <c r="B4207" s="63"/>
      <c r="C4207" s="63"/>
      <c r="D4207" s="64" t="s">
        <v>4</v>
      </c>
      <c r="E4207" s="64"/>
      <c r="F4207" s="64" t="s">
        <v>2297</v>
      </c>
      <c r="G4207" s="64" t="s">
        <v>2298</v>
      </c>
      <c r="H4207" s="64"/>
      <c r="I4207" s="64" t="s">
        <v>2299</v>
      </c>
      <c r="J4207" s="64"/>
      <c r="K4207" s="64" t="s">
        <v>2300</v>
      </c>
    </row>
    <row r="4208" ht="21" customHeight="1" spans="1:11">
      <c r="A4208" s="65" t="s">
        <v>5751</v>
      </c>
      <c r="B4208" s="66" t="s">
        <v>5752</v>
      </c>
      <c r="C4208" s="66"/>
      <c r="D4208" s="65" t="s">
        <v>14</v>
      </c>
      <c r="E4208" s="65"/>
      <c r="F4208" s="65" t="s">
        <v>193</v>
      </c>
      <c r="G4208" s="67">
        <v>1.27</v>
      </c>
      <c r="H4208" s="67"/>
      <c r="I4208" s="70">
        <v>37.16</v>
      </c>
      <c r="J4208" s="70"/>
      <c r="K4208" s="70">
        <f>TRUNC(TRUNC(G4208,8)*I4208,2)</f>
        <v>47.19</v>
      </c>
    </row>
    <row r="4209" ht="15" customHeight="1" spans="1:11">
      <c r="A4209" s="2"/>
      <c r="B4209" s="2"/>
      <c r="C4209" s="2"/>
      <c r="D4209" s="2"/>
      <c r="E4209" s="2"/>
      <c r="F4209" s="2"/>
      <c r="G4209" s="68" t="s">
        <v>2424</v>
      </c>
      <c r="H4209" s="68"/>
      <c r="I4209" s="68"/>
      <c r="J4209" s="68"/>
      <c r="K4209" s="71">
        <f>SUM(K4208:K4208)</f>
        <v>47.19</v>
      </c>
    </row>
    <row r="4210" ht="15" customHeight="1" spans="1:11">
      <c r="A4210" s="63" t="s">
        <v>2389</v>
      </c>
      <c r="B4210" s="63"/>
      <c r="C4210" s="63"/>
      <c r="D4210" s="64" t="s">
        <v>4</v>
      </c>
      <c r="E4210" s="64"/>
      <c r="F4210" s="64" t="s">
        <v>2297</v>
      </c>
      <c r="G4210" s="64" t="s">
        <v>2298</v>
      </c>
      <c r="H4210" s="64"/>
      <c r="I4210" s="64" t="s">
        <v>2299</v>
      </c>
      <c r="J4210" s="64"/>
      <c r="K4210" s="64" t="s">
        <v>2300</v>
      </c>
    </row>
    <row r="4211" ht="15" customHeight="1" spans="1:11">
      <c r="A4211" s="65" t="s">
        <v>4481</v>
      </c>
      <c r="B4211" s="66" t="s">
        <v>4482</v>
      </c>
      <c r="C4211" s="66"/>
      <c r="D4211" s="65" t="s">
        <v>14</v>
      </c>
      <c r="E4211" s="65"/>
      <c r="F4211" s="65" t="s">
        <v>2392</v>
      </c>
      <c r="G4211" s="67">
        <v>1.67</v>
      </c>
      <c r="H4211" s="67"/>
      <c r="I4211" s="70">
        <v>39.76</v>
      </c>
      <c r="J4211" s="70"/>
      <c r="K4211" s="70">
        <f>TRUNC(TRUNC(G4211,8)*I4211,2)</f>
        <v>66.39</v>
      </c>
    </row>
    <row r="4212" ht="18" customHeight="1" spans="1:11">
      <c r="A4212" s="2"/>
      <c r="B4212" s="2"/>
      <c r="C4212" s="2"/>
      <c r="D4212" s="2"/>
      <c r="E4212" s="2"/>
      <c r="F4212" s="2"/>
      <c r="G4212" s="68" t="s">
        <v>2393</v>
      </c>
      <c r="H4212" s="68"/>
      <c r="I4212" s="68"/>
      <c r="J4212" s="68"/>
      <c r="K4212" s="71">
        <f>SUM(K4211:K4211)</f>
        <v>66.39</v>
      </c>
    </row>
    <row r="4213" ht="15" customHeight="1" spans="1:11">
      <c r="A4213" s="2"/>
      <c r="B4213" s="2"/>
      <c r="C4213" s="2"/>
      <c r="D4213" s="2"/>
      <c r="E4213" s="2"/>
      <c r="F4213" s="2"/>
      <c r="G4213" s="69" t="s">
        <v>2318</v>
      </c>
      <c r="H4213" s="69"/>
      <c r="I4213" s="69"/>
      <c r="J4213" s="69"/>
      <c r="K4213" s="72">
        <f>SUM(K4209,K4212)</f>
        <v>113.58</v>
      </c>
    </row>
    <row r="4214" ht="9.95" customHeight="1" spans="1:11">
      <c r="A4214" s="2"/>
      <c r="B4214" s="2"/>
      <c r="C4214" s="2"/>
      <c r="D4214" s="2"/>
      <c r="E4214" s="2"/>
      <c r="F4214" s="2"/>
      <c r="G4214" s="61"/>
      <c r="H4214" s="61"/>
      <c r="I4214" s="61"/>
      <c r="J4214" s="61"/>
      <c r="K4214" s="61"/>
    </row>
    <row r="4215" ht="20.1" customHeight="1" spans="1:11">
      <c r="A4215" s="62" t="s">
        <v>5753</v>
      </c>
      <c r="B4215" s="62"/>
      <c r="C4215" s="62"/>
      <c r="D4215" s="62"/>
      <c r="E4215" s="62"/>
      <c r="F4215" s="62"/>
      <c r="G4215" s="62"/>
      <c r="H4215" s="62"/>
      <c r="I4215" s="62"/>
      <c r="J4215" s="62"/>
      <c r="K4215" s="62"/>
    </row>
    <row r="4216" ht="15" customHeight="1" spans="1:11">
      <c r="A4216" s="63" t="s">
        <v>2296</v>
      </c>
      <c r="B4216" s="63"/>
      <c r="C4216" s="63"/>
      <c r="D4216" s="64" t="s">
        <v>4</v>
      </c>
      <c r="E4216" s="64"/>
      <c r="F4216" s="64" t="s">
        <v>2297</v>
      </c>
      <c r="G4216" s="64" t="s">
        <v>2298</v>
      </c>
      <c r="H4216" s="64"/>
      <c r="I4216" s="64" t="s">
        <v>2299</v>
      </c>
      <c r="J4216" s="64"/>
      <c r="K4216" s="64" t="s">
        <v>2300</v>
      </c>
    </row>
    <row r="4217" ht="21" customHeight="1" spans="1:11">
      <c r="A4217" s="65" t="s">
        <v>4705</v>
      </c>
      <c r="B4217" s="66" t="s">
        <v>4706</v>
      </c>
      <c r="C4217" s="66"/>
      <c r="D4217" s="65" t="s">
        <v>14</v>
      </c>
      <c r="E4217" s="65"/>
      <c r="F4217" s="65" t="s">
        <v>2392</v>
      </c>
      <c r="G4217" s="67">
        <v>1</v>
      </c>
      <c r="H4217" s="67"/>
      <c r="I4217" s="70">
        <v>4.56</v>
      </c>
      <c r="J4217" s="70"/>
      <c r="K4217" s="70">
        <f t="shared" ref="K4217:K4222" si="39">TRUNC(TRUNC(G4217,8)*I4217,2)</f>
        <v>4.56</v>
      </c>
    </row>
    <row r="4218" ht="21" customHeight="1" spans="1:11">
      <c r="A4218" s="65" t="s">
        <v>5754</v>
      </c>
      <c r="B4218" s="66" t="s">
        <v>5755</v>
      </c>
      <c r="C4218" s="66"/>
      <c r="D4218" s="65" t="s">
        <v>14</v>
      </c>
      <c r="E4218" s="65"/>
      <c r="F4218" s="65" t="s">
        <v>2392</v>
      </c>
      <c r="G4218" s="67">
        <v>1</v>
      </c>
      <c r="H4218" s="67"/>
      <c r="I4218" s="70">
        <v>1.79</v>
      </c>
      <c r="J4218" s="70"/>
      <c r="K4218" s="70">
        <f t="shared" si="39"/>
        <v>1.79</v>
      </c>
    </row>
    <row r="4219" ht="21" customHeight="1" spans="1:11">
      <c r="A4219" s="65" t="s">
        <v>4709</v>
      </c>
      <c r="B4219" s="66" t="s">
        <v>4710</v>
      </c>
      <c r="C4219" s="66"/>
      <c r="D4219" s="65" t="s">
        <v>14</v>
      </c>
      <c r="E4219" s="65"/>
      <c r="F4219" s="65" t="s">
        <v>2392</v>
      </c>
      <c r="G4219" s="67">
        <v>1</v>
      </c>
      <c r="H4219" s="67"/>
      <c r="I4219" s="70">
        <v>1.34</v>
      </c>
      <c r="J4219" s="70"/>
      <c r="K4219" s="70">
        <f t="shared" si="39"/>
        <v>1.34</v>
      </c>
    </row>
    <row r="4220" ht="21" customHeight="1" spans="1:11">
      <c r="A4220" s="65" t="s">
        <v>5756</v>
      </c>
      <c r="B4220" s="66" t="s">
        <v>5757</v>
      </c>
      <c r="C4220" s="66"/>
      <c r="D4220" s="65" t="s">
        <v>14</v>
      </c>
      <c r="E4220" s="65"/>
      <c r="F4220" s="65" t="s">
        <v>2392</v>
      </c>
      <c r="G4220" s="67">
        <v>1</v>
      </c>
      <c r="H4220" s="67"/>
      <c r="I4220" s="70">
        <v>1.23</v>
      </c>
      <c r="J4220" s="70"/>
      <c r="K4220" s="70">
        <f t="shared" si="39"/>
        <v>1.23</v>
      </c>
    </row>
    <row r="4221" ht="21" customHeight="1" spans="1:11">
      <c r="A4221" s="65" t="s">
        <v>4713</v>
      </c>
      <c r="B4221" s="66" t="s">
        <v>4714</v>
      </c>
      <c r="C4221" s="66"/>
      <c r="D4221" s="65" t="s">
        <v>14</v>
      </c>
      <c r="E4221" s="65"/>
      <c r="F4221" s="65" t="s">
        <v>2392</v>
      </c>
      <c r="G4221" s="67">
        <v>1</v>
      </c>
      <c r="H4221" s="67"/>
      <c r="I4221" s="70">
        <v>0.04</v>
      </c>
      <c r="J4221" s="70"/>
      <c r="K4221" s="70">
        <f t="shared" si="39"/>
        <v>0.04</v>
      </c>
    </row>
    <row r="4222" ht="21" customHeight="1" spans="1:11">
      <c r="A4222" s="65" t="s">
        <v>4715</v>
      </c>
      <c r="B4222" s="66" t="s">
        <v>4716</v>
      </c>
      <c r="C4222" s="66"/>
      <c r="D4222" s="65" t="s">
        <v>14</v>
      </c>
      <c r="E4222" s="65"/>
      <c r="F4222" s="65" t="s">
        <v>2392</v>
      </c>
      <c r="G4222" s="67">
        <v>1</v>
      </c>
      <c r="H4222" s="67"/>
      <c r="I4222" s="70">
        <v>0.8</v>
      </c>
      <c r="J4222" s="70"/>
      <c r="K4222" s="70">
        <f t="shared" si="39"/>
        <v>0.8</v>
      </c>
    </row>
    <row r="4223" ht="15" customHeight="1" spans="1:11">
      <c r="A4223" s="2"/>
      <c r="B4223" s="2"/>
      <c r="C4223" s="2"/>
      <c r="D4223" s="2"/>
      <c r="E4223" s="2"/>
      <c r="F4223" s="2"/>
      <c r="G4223" s="68" t="s">
        <v>2309</v>
      </c>
      <c r="H4223" s="68"/>
      <c r="I4223" s="68"/>
      <c r="J4223" s="68"/>
      <c r="K4223" s="71">
        <f>SUM(K4217:K4222)</f>
        <v>9.76</v>
      </c>
    </row>
    <row r="4224" ht="15" customHeight="1" spans="1:11">
      <c r="A4224" s="63" t="s">
        <v>2310</v>
      </c>
      <c r="B4224" s="63"/>
      <c r="C4224" s="63"/>
      <c r="D4224" s="64" t="s">
        <v>4</v>
      </c>
      <c r="E4224" s="64"/>
      <c r="F4224" s="64" t="s">
        <v>2297</v>
      </c>
      <c r="G4224" s="64" t="s">
        <v>2298</v>
      </c>
      <c r="H4224" s="64"/>
      <c r="I4224" s="64" t="s">
        <v>2299</v>
      </c>
      <c r="J4224" s="64"/>
      <c r="K4224" s="64" t="s">
        <v>2300</v>
      </c>
    </row>
    <row r="4225" ht="15" customHeight="1" spans="1:11">
      <c r="A4225" s="65" t="s">
        <v>5210</v>
      </c>
      <c r="B4225" s="66" t="s">
        <v>5211</v>
      </c>
      <c r="C4225" s="66"/>
      <c r="D4225" s="65" t="s">
        <v>14</v>
      </c>
      <c r="E4225" s="65"/>
      <c r="F4225" s="65" t="s">
        <v>2392</v>
      </c>
      <c r="G4225" s="67">
        <v>1</v>
      </c>
      <c r="H4225" s="67"/>
      <c r="I4225" s="70">
        <v>29.61</v>
      </c>
      <c r="J4225" s="70"/>
      <c r="K4225" s="70">
        <f>TRUNC(TRUNC(G4225,8)*I4225,2)</f>
        <v>29.61</v>
      </c>
    </row>
    <row r="4226" ht="15" customHeight="1" spans="1:11">
      <c r="A4226" s="2"/>
      <c r="B4226" s="2"/>
      <c r="C4226" s="2"/>
      <c r="D4226" s="2"/>
      <c r="E4226" s="2"/>
      <c r="F4226" s="2"/>
      <c r="G4226" s="68" t="s">
        <v>2313</v>
      </c>
      <c r="H4226" s="68"/>
      <c r="I4226" s="68"/>
      <c r="J4226" s="68"/>
      <c r="K4226" s="71">
        <f>SUM(K4225:K4225)</f>
        <v>29.61</v>
      </c>
    </row>
    <row r="4227" ht="15" customHeight="1" spans="1:11">
      <c r="A4227" s="63" t="s">
        <v>2314</v>
      </c>
      <c r="B4227" s="63"/>
      <c r="C4227" s="63"/>
      <c r="D4227" s="64" t="s">
        <v>4</v>
      </c>
      <c r="E4227" s="64"/>
      <c r="F4227" s="64" t="s">
        <v>2297</v>
      </c>
      <c r="G4227" s="64" t="s">
        <v>2298</v>
      </c>
      <c r="H4227" s="64"/>
      <c r="I4227" s="64" t="s">
        <v>2299</v>
      </c>
      <c r="J4227" s="64"/>
      <c r="K4227" s="64" t="s">
        <v>2300</v>
      </c>
    </row>
    <row r="4228" ht="21" customHeight="1" spans="1:11">
      <c r="A4228" s="65" t="s">
        <v>5758</v>
      </c>
      <c r="B4228" s="66" t="s">
        <v>5759</v>
      </c>
      <c r="C4228" s="66"/>
      <c r="D4228" s="65" t="s">
        <v>14</v>
      </c>
      <c r="E4228" s="65"/>
      <c r="F4228" s="65" t="s">
        <v>2392</v>
      </c>
      <c r="G4228" s="67">
        <v>1</v>
      </c>
      <c r="H4228" s="67"/>
      <c r="I4228" s="70">
        <v>0.39</v>
      </c>
      <c r="J4228" s="70"/>
      <c r="K4228" s="70">
        <f>TRUNC(TRUNC(G4228,8)*I4228,2)</f>
        <v>0.39</v>
      </c>
    </row>
    <row r="4229" ht="15" customHeight="1" spans="1:11">
      <c r="A4229" s="2"/>
      <c r="B4229" s="2"/>
      <c r="C4229" s="2"/>
      <c r="D4229" s="2"/>
      <c r="E4229" s="2"/>
      <c r="F4229" s="2"/>
      <c r="G4229" s="68" t="s">
        <v>2317</v>
      </c>
      <c r="H4229" s="68"/>
      <c r="I4229" s="68"/>
      <c r="J4229" s="68"/>
      <c r="K4229" s="71">
        <f>SUM(K4228:K4228)</f>
        <v>0.39</v>
      </c>
    </row>
    <row r="4230" ht="15" customHeight="1" spans="1:11">
      <c r="A4230" s="2"/>
      <c r="B4230" s="2"/>
      <c r="C4230" s="2"/>
      <c r="D4230" s="2"/>
      <c r="E4230" s="2"/>
      <c r="F4230" s="2"/>
      <c r="G4230" s="69" t="s">
        <v>2318</v>
      </c>
      <c r="H4230" s="69"/>
      <c r="I4230" s="69"/>
      <c r="J4230" s="69"/>
      <c r="K4230" s="72">
        <f>SUM(K4223,K4226,K4229)</f>
        <v>39.76</v>
      </c>
    </row>
    <row r="4231" ht="9.95" customHeight="1" spans="1:11">
      <c r="A4231" s="2"/>
      <c r="B4231" s="2"/>
      <c r="C4231" s="2"/>
      <c r="D4231" s="2"/>
      <c r="E4231" s="2"/>
      <c r="F4231" s="2"/>
      <c r="G4231" s="61"/>
      <c r="H4231" s="61"/>
      <c r="I4231" s="61"/>
      <c r="J4231" s="61"/>
      <c r="K4231" s="61"/>
    </row>
    <row r="4232" ht="20.1" customHeight="1" spans="1:11">
      <c r="A4232" s="62" t="s">
        <v>5760</v>
      </c>
      <c r="B4232" s="62"/>
      <c r="C4232" s="62"/>
      <c r="D4232" s="62"/>
      <c r="E4232" s="62"/>
      <c r="F4232" s="62"/>
      <c r="G4232" s="62"/>
      <c r="H4232" s="62"/>
      <c r="I4232" s="62"/>
      <c r="J4232" s="62"/>
      <c r="K4232" s="62"/>
    </row>
    <row r="4233" ht="15" customHeight="1" spans="1:11">
      <c r="A4233" s="63" t="s">
        <v>2413</v>
      </c>
      <c r="B4233" s="63"/>
      <c r="C4233" s="63"/>
      <c r="D4233" s="64" t="s">
        <v>4</v>
      </c>
      <c r="E4233" s="64"/>
      <c r="F4233" s="64" t="s">
        <v>2297</v>
      </c>
      <c r="G4233" s="64" t="s">
        <v>2298</v>
      </c>
      <c r="H4233" s="64"/>
      <c r="I4233" s="64" t="s">
        <v>2299</v>
      </c>
      <c r="J4233" s="64"/>
      <c r="K4233" s="64" t="s">
        <v>2300</v>
      </c>
    </row>
    <row r="4234" ht="29.1" customHeight="1" spans="1:11">
      <c r="A4234" s="65" t="s">
        <v>3627</v>
      </c>
      <c r="B4234" s="66" t="s">
        <v>3628</v>
      </c>
      <c r="C4234" s="66"/>
      <c r="D4234" s="65" t="s">
        <v>14</v>
      </c>
      <c r="E4234" s="65"/>
      <c r="F4234" s="65" t="s">
        <v>35</v>
      </c>
      <c r="G4234" s="67">
        <v>1</v>
      </c>
      <c r="H4234" s="67"/>
      <c r="I4234" s="70">
        <v>1.38</v>
      </c>
      <c r="J4234" s="70"/>
      <c r="K4234" s="70">
        <f>TRUNC(TRUNC(G4234,8)*I4234,2)</f>
        <v>1.38</v>
      </c>
    </row>
    <row r="4235" ht="29.1" customHeight="1" spans="1:11">
      <c r="A4235" s="65" t="s">
        <v>3629</v>
      </c>
      <c r="B4235" s="66" t="s">
        <v>3630</v>
      </c>
      <c r="C4235" s="66"/>
      <c r="D4235" s="65" t="s">
        <v>14</v>
      </c>
      <c r="E4235" s="65"/>
      <c r="F4235" s="65" t="s">
        <v>35</v>
      </c>
      <c r="G4235" s="67">
        <v>1</v>
      </c>
      <c r="H4235" s="67"/>
      <c r="I4235" s="70">
        <v>0.61</v>
      </c>
      <c r="J4235" s="70"/>
      <c r="K4235" s="70">
        <f>TRUNC(TRUNC(G4235,8)*I4235,2)</f>
        <v>0.61</v>
      </c>
    </row>
    <row r="4236" ht="21" customHeight="1" spans="1:11">
      <c r="A4236" s="65" t="s">
        <v>5761</v>
      </c>
      <c r="B4236" s="66" t="s">
        <v>5762</v>
      </c>
      <c r="C4236" s="66"/>
      <c r="D4236" s="65" t="s">
        <v>14</v>
      </c>
      <c r="E4236" s="65"/>
      <c r="F4236" s="65" t="s">
        <v>35</v>
      </c>
      <c r="G4236" s="67">
        <v>1</v>
      </c>
      <c r="H4236" s="67"/>
      <c r="I4236" s="70">
        <v>7.4</v>
      </c>
      <c r="J4236" s="70"/>
      <c r="K4236" s="70">
        <f>TRUNC(TRUNC(G4236,8)*I4236,2)</f>
        <v>7.4</v>
      </c>
    </row>
    <row r="4237" ht="15" customHeight="1" spans="1:11">
      <c r="A4237" s="2"/>
      <c r="B4237" s="2"/>
      <c r="C4237" s="2"/>
      <c r="D4237" s="2"/>
      <c r="E4237" s="2"/>
      <c r="F4237" s="2"/>
      <c r="G4237" s="68" t="s">
        <v>2424</v>
      </c>
      <c r="H4237" s="68"/>
      <c r="I4237" s="68"/>
      <c r="J4237" s="68"/>
      <c r="K4237" s="71">
        <f>SUM(K4234:K4236)</f>
        <v>9.39</v>
      </c>
    </row>
    <row r="4238" ht="15" customHeight="1" spans="1:11">
      <c r="A4238" s="63" t="s">
        <v>2389</v>
      </c>
      <c r="B4238" s="63"/>
      <c r="C4238" s="63"/>
      <c r="D4238" s="64" t="s">
        <v>4</v>
      </c>
      <c r="E4238" s="64"/>
      <c r="F4238" s="64" t="s">
        <v>2297</v>
      </c>
      <c r="G4238" s="64" t="s">
        <v>2298</v>
      </c>
      <c r="H4238" s="64"/>
      <c r="I4238" s="64" t="s">
        <v>2299</v>
      </c>
      <c r="J4238" s="64"/>
      <c r="K4238" s="64" t="s">
        <v>2300</v>
      </c>
    </row>
    <row r="4239" ht="21" customHeight="1" spans="1:11">
      <c r="A4239" s="65" t="s">
        <v>3219</v>
      </c>
      <c r="B4239" s="66" t="s">
        <v>3220</v>
      </c>
      <c r="C4239" s="66"/>
      <c r="D4239" s="65" t="s">
        <v>14</v>
      </c>
      <c r="E4239" s="65"/>
      <c r="F4239" s="65" t="s">
        <v>2392</v>
      </c>
      <c r="G4239" s="67">
        <v>0.3106</v>
      </c>
      <c r="H4239" s="67"/>
      <c r="I4239" s="70">
        <v>24.39</v>
      </c>
      <c r="J4239" s="70"/>
      <c r="K4239" s="70">
        <f>TRUNC(TRUNC(G4239,8)*I4239,2)</f>
        <v>7.57</v>
      </c>
    </row>
    <row r="4240" ht="15" customHeight="1" spans="1:11">
      <c r="A4240" s="65" t="s">
        <v>2710</v>
      </c>
      <c r="B4240" s="66" t="s">
        <v>2711</v>
      </c>
      <c r="C4240" s="66"/>
      <c r="D4240" s="65" t="s">
        <v>14</v>
      </c>
      <c r="E4240" s="65"/>
      <c r="F4240" s="65" t="s">
        <v>2392</v>
      </c>
      <c r="G4240" s="67">
        <v>0.3106</v>
      </c>
      <c r="H4240" s="67"/>
      <c r="I4240" s="70">
        <v>32.69</v>
      </c>
      <c r="J4240" s="70"/>
      <c r="K4240" s="70">
        <f>TRUNC(TRUNC(G4240,8)*I4240,2)</f>
        <v>10.15</v>
      </c>
    </row>
    <row r="4241" ht="18" customHeight="1" spans="1:11">
      <c r="A4241" s="2"/>
      <c r="B4241" s="2"/>
      <c r="C4241" s="2"/>
      <c r="D4241" s="2"/>
      <c r="E4241" s="2"/>
      <c r="F4241" s="2"/>
      <c r="G4241" s="68" t="s">
        <v>2393</v>
      </c>
      <c r="H4241" s="68"/>
      <c r="I4241" s="68"/>
      <c r="J4241" s="68"/>
      <c r="K4241" s="71">
        <f>SUM(K4239:K4240)</f>
        <v>17.72</v>
      </c>
    </row>
    <row r="4242" ht="15" customHeight="1" spans="1:11">
      <c r="A4242" s="2"/>
      <c r="B4242" s="2"/>
      <c r="C4242" s="2"/>
      <c r="D4242" s="2"/>
      <c r="E4242" s="2"/>
      <c r="F4242" s="2"/>
      <c r="G4242" s="69" t="s">
        <v>2318</v>
      </c>
      <c r="H4242" s="69"/>
      <c r="I4242" s="69"/>
      <c r="J4242" s="69"/>
      <c r="K4242" s="72">
        <f>SUM(K4237,K4241)</f>
        <v>27.11</v>
      </c>
    </row>
    <row r="4243" ht="9.95" customHeight="1" spans="1:11">
      <c r="A4243" s="2"/>
      <c r="B4243" s="2"/>
      <c r="C4243" s="2"/>
      <c r="D4243" s="2"/>
      <c r="E4243" s="2"/>
      <c r="F4243" s="2"/>
      <c r="G4243" s="61"/>
      <c r="H4243" s="61"/>
      <c r="I4243" s="61"/>
      <c r="J4243" s="61"/>
      <c r="K4243" s="61"/>
    </row>
    <row r="4244" ht="20.1" customHeight="1" spans="1:11">
      <c r="A4244" s="62" t="s">
        <v>5763</v>
      </c>
      <c r="B4244" s="62"/>
      <c r="C4244" s="62"/>
      <c r="D4244" s="62"/>
      <c r="E4244" s="62"/>
      <c r="F4244" s="62"/>
      <c r="G4244" s="62"/>
      <c r="H4244" s="62"/>
      <c r="I4244" s="62"/>
      <c r="J4244" s="62"/>
      <c r="K4244" s="62"/>
    </row>
    <row r="4245" ht="15" customHeight="1" spans="1:11">
      <c r="A4245" s="63" t="s">
        <v>2413</v>
      </c>
      <c r="B4245" s="63"/>
      <c r="C4245" s="63"/>
      <c r="D4245" s="64" t="s">
        <v>4</v>
      </c>
      <c r="E4245" s="64"/>
      <c r="F4245" s="64" t="s">
        <v>2297</v>
      </c>
      <c r="G4245" s="64" t="s">
        <v>2298</v>
      </c>
      <c r="H4245" s="64"/>
      <c r="I4245" s="64" t="s">
        <v>2299</v>
      </c>
      <c r="J4245" s="64"/>
      <c r="K4245" s="64" t="s">
        <v>2300</v>
      </c>
    </row>
    <row r="4246" ht="29.1" customHeight="1" spans="1:11">
      <c r="A4246" s="65" t="s">
        <v>3627</v>
      </c>
      <c r="B4246" s="66" t="s">
        <v>3628</v>
      </c>
      <c r="C4246" s="66"/>
      <c r="D4246" s="65" t="s">
        <v>14</v>
      </c>
      <c r="E4246" s="65"/>
      <c r="F4246" s="65" t="s">
        <v>35</v>
      </c>
      <c r="G4246" s="67">
        <v>4.375</v>
      </c>
      <c r="H4246" s="67"/>
      <c r="I4246" s="70">
        <v>1.38</v>
      </c>
      <c r="J4246" s="70"/>
      <c r="K4246" s="70">
        <f>TRUNC(TRUNC(G4246,8)*I4246,2)</f>
        <v>6.03</v>
      </c>
    </row>
    <row r="4247" ht="21" customHeight="1" spans="1:11">
      <c r="A4247" s="65" t="s">
        <v>4548</v>
      </c>
      <c r="B4247" s="66" t="s">
        <v>4549</v>
      </c>
      <c r="C4247" s="66"/>
      <c r="D4247" s="65" t="s">
        <v>14</v>
      </c>
      <c r="E4247" s="65"/>
      <c r="F4247" s="65" t="s">
        <v>35</v>
      </c>
      <c r="G4247" s="67">
        <v>1.3889</v>
      </c>
      <c r="H4247" s="67"/>
      <c r="I4247" s="70">
        <v>1.27</v>
      </c>
      <c r="J4247" s="70"/>
      <c r="K4247" s="70">
        <f>TRUNC(TRUNC(G4247,8)*I4247,2)</f>
        <v>1.76</v>
      </c>
    </row>
    <row r="4248" ht="15" customHeight="1" spans="1:11">
      <c r="A4248" s="65" t="s">
        <v>5764</v>
      </c>
      <c r="B4248" s="66" t="s">
        <v>5765</v>
      </c>
      <c r="C4248" s="66"/>
      <c r="D4248" s="65" t="s">
        <v>14</v>
      </c>
      <c r="E4248" s="65"/>
      <c r="F4248" s="65" t="s">
        <v>146</v>
      </c>
      <c r="G4248" s="67">
        <v>0.3819</v>
      </c>
      <c r="H4248" s="67"/>
      <c r="I4248" s="70">
        <v>17.17</v>
      </c>
      <c r="J4248" s="70"/>
      <c r="K4248" s="70">
        <f>TRUNC(TRUNC(G4248,8)*I4248,2)</f>
        <v>6.55</v>
      </c>
    </row>
    <row r="4249" ht="15" customHeight="1" spans="1:11">
      <c r="A4249" s="65" t="s">
        <v>3369</v>
      </c>
      <c r="B4249" s="66" t="s">
        <v>3370</v>
      </c>
      <c r="C4249" s="66"/>
      <c r="D4249" s="65" t="s">
        <v>14</v>
      </c>
      <c r="E4249" s="65"/>
      <c r="F4249" s="65" t="s">
        <v>35</v>
      </c>
      <c r="G4249" s="67">
        <v>4.375</v>
      </c>
      <c r="H4249" s="67"/>
      <c r="I4249" s="70">
        <v>0.32</v>
      </c>
      <c r="J4249" s="70"/>
      <c r="K4249" s="70">
        <f>TRUNC(TRUNC(G4249,8)*I4249,2)</f>
        <v>1.4</v>
      </c>
    </row>
    <row r="4250" ht="15" customHeight="1" spans="1:11">
      <c r="A4250" s="65" t="s">
        <v>3896</v>
      </c>
      <c r="B4250" s="66" t="s">
        <v>3897</v>
      </c>
      <c r="C4250" s="66"/>
      <c r="D4250" s="65" t="s">
        <v>14</v>
      </c>
      <c r="E4250" s="65"/>
      <c r="F4250" s="65" t="s">
        <v>146</v>
      </c>
      <c r="G4250" s="67">
        <v>0.6944</v>
      </c>
      <c r="H4250" s="67"/>
      <c r="I4250" s="70">
        <v>3.84</v>
      </c>
      <c r="J4250" s="70"/>
      <c r="K4250" s="70">
        <f>TRUNC(TRUNC(G4250,8)*I4250,2)</f>
        <v>2.66</v>
      </c>
    </row>
    <row r="4251" ht="15" customHeight="1" spans="1:11">
      <c r="A4251" s="2"/>
      <c r="B4251" s="2"/>
      <c r="C4251" s="2"/>
      <c r="D4251" s="2"/>
      <c r="E4251" s="2"/>
      <c r="F4251" s="2"/>
      <c r="G4251" s="68" t="s">
        <v>2424</v>
      </c>
      <c r="H4251" s="68"/>
      <c r="I4251" s="68"/>
      <c r="J4251" s="68"/>
      <c r="K4251" s="71">
        <f>SUM(K4246:K4250)</f>
        <v>18.4</v>
      </c>
    </row>
    <row r="4252" ht="15" customHeight="1" spans="1:11">
      <c r="A4252" s="63" t="s">
        <v>2389</v>
      </c>
      <c r="B4252" s="63"/>
      <c r="C4252" s="63"/>
      <c r="D4252" s="64" t="s">
        <v>4</v>
      </c>
      <c r="E4252" s="64"/>
      <c r="F4252" s="64" t="s">
        <v>2297</v>
      </c>
      <c r="G4252" s="64" t="s">
        <v>2298</v>
      </c>
      <c r="H4252" s="64"/>
      <c r="I4252" s="64" t="s">
        <v>2299</v>
      </c>
      <c r="J4252" s="64"/>
      <c r="K4252" s="64" t="s">
        <v>2300</v>
      </c>
    </row>
    <row r="4253" ht="21" customHeight="1" spans="1:11">
      <c r="A4253" s="65" t="s">
        <v>4143</v>
      </c>
      <c r="B4253" s="66" t="s">
        <v>4144</v>
      </c>
      <c r="C4253" s="66"/>
      <c r="D4253" s="65" t="s">
        <v>14</v>
      </c>
      <c r="E4253" s="65"/>
      <c r="F4253" s="65" t="s">
        <v>2392</v>
      </c>
      <c r="G4253" s="67">
        <v>0.1069</v>
      </c>
      <c r="H4253" s="67"/>
      <c r="I4253" s="70">
        <v>24.62</v>
      </c>
      <c r="J4253" s="70"/>
      <c r="K4253" s="70">
        <f>TRUNC(TRUNC(G4253,8)*I4253,2)</f>
        <v>2.63</v>
      </c>
    </row>
    <row r="4254" ht="21" customHeight="1" spans="1:11">
      <c r="A4254" s="65" t="s">
        <v>4509</v>
      </c>
      <c r="B4254" s="66" t="s">
        <v>4510</v>
      </c>
      <c r="C4254" s="66"/>
      <c r="D4254" s="65" t="s">
        <v>14</v>
      </c>
      <c r="E4254" s="65"/>
      <c r="F4254" s="65" t="s">
        <v>2392</v>
      </c>
      <c r="G4254" s="67">
        <v>0.4705</v>
      </c>
      <c r="H4254" s="67"/>
      <c r="I4254" s="70">
        <v>30.42</v>
      </c>
      <c r="J4254" s="70"/>
      <c r="K4254" s="70">
        <f>TRUNC(TRUNC(G4254,8)*I4254,2)</f>
        <v>14.31</v>
      </c>
    </row>
    <row r="4255" ht="18" customHeight="1" spans="1:11">
      <c r="A4255" s="2"/>
      <c r="B4255" s="2"/>
      <c r="C4255" s="2"/>
      <c r="D4255" s="2"/>
      <c r="E4255" s="2"/>
      <c r="F4255" s="2"/>
      <c r="G4255" s="68" t="s">
        <v>2393</v>
      </c>
      <c r="H4255" s="68"/>
      <c r="I4255" s="68"/>
      <c r="J4255" s="68"/>
      <c r="K4255" s="71">
        <f>SUM(K4253:K4254)</f>
        <v>16.94</v>
      </c>
    </row>
    <row r="4256" ht="15" customHeight="1" spans="1:11">
      <c r="A4256" s="2"/>
      <c r="B4256" s="2"/>
      <c r="C4256" s="2"/>
      <c r="D4256" s="2"/>
      <c r="E4256" s="2"/>
      <c r="F4256" s="2"/>
      <c r="G4256" s="69" t="s">
        <v>2318</v>
      </c>
      <c r="H4256" s="69"/>
      <c r="I4256" s="69"/>
      <c r="J4256" s="69"/>
      <c r="K4256" s="72">
        <f>SUM(K4251,K4255)</f>
        <v>35.34</v>
      </c>
    </row>
    <row r="4257" ht="9.95" customHeight="1" spans="1:11">
      <c r="A4257" s="2"/>
      <c r="B4257" s="2"/>
      <c r="C4257" s="2"/>
      <c r="D4257" s="2"/>
      <c r="E4257" s="2"/>
      <c r="F4257" s="2"/>
      <c r="G4257" s="61"/>
      <c r="H4257" s="61"/>
      <c r="I4257" s="61"/>
      <c r="J4257" s="61"/>
      <c r="K4257" s="61"/>
    </row>
    <row r="4258" ht="20.1" customHeight="1" spans="1:11">
      <c r="A4258" s="62" t="s">
        <v>5766</v>
      </c>
      <c r="B4258" s="62"/>
      <c r="C4258" s="62"/>
      <c r="D4258" s="62"/>
      <c r="E4258" s="62"/>
      <c r="F4258" s="62"/>
      <c r="G4258" s="62"/>
      <c r="H4258" s="62"/>
      <c r="I4258" s="62"/>
      <c r="J4258" s="62"/>
      <c r="K4258" s="62"/>
    </row>
    <row r="4259" ht="15" customHeight="1" spans="1:11">
      <c r="A4259" s="63" t="s">
        <v>2413</v>
      </c>
      <c r="B4259" s="63"/>
      <c r="C4259" s="63"/>
      <c r="D4259" s="64" t="s">
        <v>4</v>
      </c>
      <c r="E4259" s="64"/>
      <c r="F4259" s="64" t="s">
        <v>2297</v>
      </c>
      <c r="G4259" s="64" t="s">
        <v>2298</v>
      </c>
      <c r="H4259" s="64"/>
      <c r="I4259" s="64" t="s">
        <v>2299</v>
      </c>
      <c r="J4259" s="64"/>
      <c r="K4259" s="64" t="s">
        <v>2300</v>
      </c>
    </row>
    <row r="4260" ht="29.1" customHeight="1" spans="1:11">
      <c r="A4260" s="65" t="s">
        <v>3627</v>
      </c>
      <c r="B4260" s="66" t="s">
        <v>3628</v>
      </c>
      <c r="C4260" s="66"/>
      <c r="D4260" s="65" t="s">
        <v>14</v>
      </c>
      <c r="E4260" s="65"/>
      <c r="F4260" s="65" t="s">
        <v>35</v>
      </c>
      <c r="G4260" s="67">
        <v>7</v>
      </c>
      <c r="H4260" s="67"/>
      <c r="I4260" s="70">
        <v>1.38</v>
      </c>
      <c r="J4260" s="70"/>
      <c r="K4260" s="70">
        <f>TRUNC(TRUNC(G4260,8)*I4260,2)</f>
        <v>9.66</v>
      </c>
    </row>
    <row r="4261" ht="21" customHeight="1" spans="1:11">
      <c r="A4261" s="65" t="s">
        <v>4548</v>
      </c>
      <c r="B4261" s="66" t="s">
        <v>4549</v>
      </c>
      <c r="C4261" s="66"/>
      <c r="D4261" s="65" t="s">
        <v>14</v>
      </c>
      <c r="E4261" s="65"/>
      <c r="F4261" s="65" t="s">
        <v>35</v>
      </c>
      <c r="G4261" s="67">
        <v>2.2222</v>
      </c>
      <c r="H4261" s="67"/>
      <c r="I4261" s="70">
        <v>1.27</v>
      </c>
      <c r="J4261" s="70"/>
      <c r="K4261" s="70">
        <f>TRUNC(TRUNC(G4261,8)*I4261,2)</f>
        <v>2.82</v>
      </c>
    </row>
    <row r="4262" ht="15" customHeight="1" spans="1:11">
      <c r="A4262" s="65" t="s">
        <v>5764</v>
      </c>
      <c r="B4262" s="66" t="s">
        <v>5765</v>
      </c>
      <c r="C4262" s="66"/>
      <c r="D4262" s="65" t="s">
        <v>14</v>
      </c>
      <c r="E4262" s="65"/>
      <c r="F4262" s="65" t="s">
        <v>146</v>
      </c>
      <c r="G4262" s="67">
        <v>0.5</v>
      </c>
      <c r="H4262" s="67"/>
      <c r="I4262" s="70">
        <v>17.17</v>
      </c>
      <c r="J4262" s="70"/>
      <c r="K4262" s="70">
        <f>TRUNC(TRUNC(G4262,8)*I4262,2)</f>
        <v>8.58</v>
      </c>
    </row>
    <row r="4263" ht="15" customHeight="1" spans="1:11">
      <c r="A4263" s="65" t="s">
        <v>3369</v>
      </c>
      <c r="B4263" s="66" t="s">
        <v>3370</v>
      </c>
      <c r="C4263" s="66"/>
      <c r="D4263" s="65" t="s">
        <v>14</v>
      </c>
      <c r="E4263" s="65"/>
      <c r="F4263" s="65" t="s">
        <v>35</v>
      </c>
      <c r="G4263" s="67">
        <v>7</v>
      </c>
      <c r="H4263" s="67"/>
      <c r="I4263" s="70">
        <v>0.32</v>
      </c>
      <c r="J4263" s="70"/>
      <c r="K4263" s="70">
        <f>TRUNC(TRUNC(G4263,8)*I4263,2)</f>
        <v>2.24</v>
      </c>
    </row>
    <row r="4264" ht="15" customHeight="1" spans="1:11">
      <c r="A4264" s="65" t="s">
        <v>3896</v>
      </c>
      <c r="B4264" s="66" t="s">
        <v>3897</v>
      </c>
      <c r="C4264" s="66"/>
      <c r="D4264" s="65" t="s">
        <v>14</v>
      </c>
      <c r="E4264" s="65"/>
      <c r="F4264" s="65" t="s">
        <v>146</v>
      </c>
      <c r="G4264" s="67">
        <v>1.1111</v>
      </c>
      <c r="H4264" s="67"/>
      <c r="I4264" s="70">
        <v>3.84</v>
      </c>
      <c r="J4264" s="70"/>
      <c r="K4264" s="70">
        <f>TRUNC(TRUNC(G4264,8)*I4264,2)</f>
        <v>4.26</v>
      </c>
    </row>
    <row r="4265" ht="15" customHeight="1" spans="1:11">
      <c r="A4265" s="2"/>
      <c r="B4265" s="2"/>
      <c r="C4265" s="2"/>
      <c r="D4265" s="2"/>
      <c r="E4265" s="2"/>
      <c r="F4265" s="2"/>
      <c r="G4265" s="68" t="s">
        <v>2424</v>
      </c>
      <c r="H4265" s="68"/>
      <c r="I4265" s="68"/>
      <c r="J4265" s="68"/>
      <c r="K4265" s="71">
        <f>SUM(K4260:K4264)</f>
        <v>27.56</v>
      </c>
    </row>
    <row r="4266" ht="15" customHeight="1" spans="1:11">
      <c r="A4266" s="63" t="s">
        <v>2389</v>
      </c>
      <c r="B4266" s="63"/>
      <c r="C4266" s="63"/>
      <c r="D4266" s="64" t="s">
        <v>4</v>
      </c>
      <c r="E4266" s="64"/>
      <c r="F4266" s="64" t="s">
        <v>2297</v>
      </c>
      <c r="G4266" s="64" t="s">
        <v>2298</v>
      </c>
      <c r="H4266" s="64"/>
      <c r="I4266" s="64" t="s">
        <v>2299</v>
      </c>
      <c r="J4266" s="64"/>
      <c r="K4266" s="64" t="s">
        <v>2300</v>
      </c>
    </row>
    <row r="4267" ht="21" customHeight="1" spans="1:11">
      <c r="A4267" s="65" t="s">
        <v>3219</v>
      </c>
      <c r="B4267" s="66" t="s">
        <v>3220</v>
      </c>
      <c r="C4267" s="66"/>
      <c r="D4267" s="65" t="s">
        <v>14</v>
      </c>
      <c r="E4267" s="65"/>
      <c r="F4267" s="65" t="s">
        <v>2392</v>
      </c>
      <c r="G4267" s="67">
        <v>0.1711</v>
      </c>
      <c r="H4267" s="67"/>
      <c r="I4267" s="70">
        <v>24.39</v>
      </c>
      <c r="J4267" s="70"/>
      <c r="K4267" s="70">
        <f>TRUNC(TRUNC(G4267,8)*I4267,2)</f>
        <v>4.17</v>
      </c>
    </row>
    <row r="4268" ht="15" customHeight="1" spans="1:11">
      <c r="A4268" s="65" t="s">
        <v>2710</v>
      </c>
      <c r="B4268" s="66" t="s">
        <v>2711</v>
      </c>
      <c r="C4268" s="66"/>
      <c r="D4268" s="65" t="s">
        <v>14</v>
      </c>
      <c r="E4268" s="65"/>
      <c r="F4268" s="65" t="s">
        <v>2392</v>
      </c>
      <c r="G4268" s="67">
        <v>0.7528</v>
      </c>
      <c r="H4268" s="67"/>
      <c r="I4268" s="70">
        <v>32.69</v>
      </c>
      <c r="J4268" s="70"/>
      <c r="K4268" s="70">
        <f>TRUNC(TRUNC(G4268,8)*I4268,2)</f>
        <v>24.6</v>
      </c>
    </row>
    <row r="4269" ht="18" customHeight="1" spans="1:11">
      <c r="A4269" s="2"/>
      <c r="B4269" s="2"/>
      <c r="C4269" s="2"/>
      <c r="D4269" s="2"/>
      <c r="E4269" s="2"/>
      <c r="F4269" s="2"/>
      <c r="G4269" s="68" t="s">
        <v>2393</v>
      </c>
      <c r="H4269" s="68"/>
      <c r="I4269" s="68"/>
      <c r="J4269" s="68"/>
      <c r="K4269" s="71">
        <f>SUM(K4267:K4268)</f>
        <v>28.77</v>
      </c>
    </row>
    <row r="4270" ht="15" customHeight="1" spans="1:11">
      <c r="A4270" s="2"/>
      <c r="B4270" s="2"/>
      <c r="C4270" s="2"/>
      <c r="D4270" s="2"/>
      <c r="E4270" s="2"/>
      <c r="F4270" s="2"/>
      <c r="G4270" s="69" t="s">
        <v>2318</v>
      </c>
      <c r="H4270" s="69"/>
      <c r="I4270" s="69"/>
      <c r="J4270" s="69"/>
      <c r="K4270" s="72">
        <f>SUM(K4265,K4269)</f>
        <v>56.33</v>
      </c>
    </row>
    <row r="4271" ht="9.95" customHeight="1" spans="1:11">
      <c r="A4271" s="2"/>
      <c r="B4271" s="2"/>
      <c r="C4271" s="2"/>
      <c r="D4271" s="2"/>
      <c r="E4271" s="2"/>
      <c r="F4271" s="2"/>
      <c r="G4271" s="61"/>
      <c r="H4271" s="61"/>
      <c r="I4271" s="61"/>
      <c r="J4271" s="61"/>
      <c r="K4271" s="61"/>
    </row>
    <row r="4272" ht="20.1" customHeight="1" spans="1:11">
      <c r="A4272" s="62" t="s">
        <v>5767</v>
      </c>
      <c r="B4272" s="62"/>
      <c r="C4272" s="62"/>
      <c r="D4272" s="62"/>
      <c r="E4272" s="62"/>
      <c r="F4272" s="62"/>
      <c r="G4272" s="62"/>
      <c r="H4272" s="62"/>
      <c r="I4272" s="62"/>
      <c r="J4272" s="62"/>
      <c r="K4272" s="62"/>
    </row>
    <row r="4273" ht="15" customHeight="1" spans="1:11">
      <c r="A4273" s="63" t="s">
        <v>2413</v>
      </c>
      <c r="B4273" s="63"/>
      <c r="C4273" s="63"/>
      <c r="D4273" s="64" t="s">
        <v>4</v>
      </c>
      <c r="E4273" s="64"/>
      <c r="F4273" s="64" t="s">
        <v>2297</v>
      </c>
      <c r="G4273" s="64" t="s">
        <v>2298</v>
      </c>
      <c r="H4273" s="64"/>
      <c r="I4273" s="64" t="s">
        <v>2299</v>
      </c>
      <c r="J4273" s="64"/>
      <c r="K4273" s="64" t="s">
        <v>2300</v>
      </c>
    </row>
    <row r="4274" ht="21" customHeight="1" spans="1:11">
      <c r="A4274" s="65" t="s">
        <v>5768</v>
      </c>
      <c r="B4274" s="66" t="s">
        <v>5769</v>
      </c>
      <c r="C4274" s="66"/>
      <c r="D4274" s="65" t="s">
        <v>14</v>
      </c>
      <c r="E4274" s="65"/>
      <c r="F4274" s="65" t="s">
        <v>35</v>
      </c>
      <c r="G4274" s="67">
        <v>1</v>
      </c>
      <c r="H4274" s="67"/>
      <c r="I4274" s="70">
        <v>2.04</v>
      </c>
      <c r="J4274" s="70"/>
      <c r="K4274" s="70">
        <f>TRUNC(TRUNC(G4274,8)*I4274,2)</f>
        <v>2.04</v>
      </c>
    </row>
    <row r="4275" ht="29.1" customHeight="1" spans="1:11">
      <c r="A4275" s="65" t="s">
        <v>5770</v>
      </c>
      <c r="B4275" s="66" t="s">
        <v>5771</v>
      </c>
      <c r="C4275" s="66"/>
      <c r="D4275" s="65" t="s">
        <v>14</v>
      </c>
      <c r="E4275" s="65"/>
      <c r="F4275" s="65" t="s">
        <v>35</v>
      </c>
      <c r="G4275" s="67">
        <v>1</v>
      </c>
      <c r="H4275" s="67"/>
      <c r="I4275" s="70">
        <v>1.06</v>
      </c>
      <c r="J4275" s="70"/>
      <c r="K4275" s="70">
        <f>TRUNC(TRUNC(G4275,8)*I4275,2)</f>
        <v>1.06</v>
      </c>
    </row>
    <row r="4276" ht="15" customHeight="1" spans="1:11">
      <c r="A4276" s="2"/>
      <c r="B4276" s="2"/>
      <c r="C4276" s="2"/>
      <c r="D4276" s="2"/>
      <c r="E4276" s="2"/>
      <c r="F4276" s="2"/>
      <c r="G4276" s="68" t="s">
        <v>2424</v>
      </c>
      <c r="H4276" s="68"/>
      <c r="I4276" s="68"/>
      <c r="J4276" s="68"/>
      <c r="K4276" s="71">
        <f>SUM(K4274:K4275)</f>
        <v>3.1</v>
      </c>
    </row>
    <row r="4277" ht="15" customHeight="1" spans="1:11">
      <c r="A4277" s="63" t="s">
        <v>2389</v>
      </c>
      <c r="B4277" s="63"/>
      <c r="C4277" s="63"/>
      <c r="D4277" s="64" t="s">
        <v>4</v>
      </c>
      <c r="E4277" s="64"/>
      <c r="F4277" s="64" t="s">
        <v>2297</v>
      </c>
      <c r="G4277" s="64" t="s">
        <v>2298</v>
      </c>
      <c r="H4277" s="64"/>
      <c r="I4277" s="64" t="s">
        <v>2299</v>
      </c>
      <c r="J4277" s="64"/>
      <c r="K4277" s="64" t="s">
        <v>2300</v>
      </c>
    </row>
    <row r="4278" ht="21" customHeight="1" spans="1:11">
      <c r="A4278" s="65" t="s">
        <v>3219</v>
      </c>
      <c r="B4278" s="66" t="s">
        <v>3220</v>
      </c>
      <c r="C4278" s="66"/>
      <c r="D4278" s="65" t="s">
        <v>14</v>
      </c>
      <c r="E4278" s="65"/>
      <c r="F4278" s="65" t="s">
        <v>2392</v>
      </c>
      <c r="G4278" s="67">
        <v>0.187</v>
      </c>
      <c r="H4278" s="67"/>
      <c r="I4278" s="70">
        <v>24.39</v>
      </c>
      <c r="J4278" s="70"/>
      <c r="K4278" s="70">
        <f>TRUNC(TRUNC(G4278,8)*I4278,2)</f>
        <v>4.56</v>
      </c>
    </row>
    <row r="4279" ht="15" customHeight="1" spans="1:11">
      <c r="A4279" s="65" t="s">
        <v>2710</v>
      </c>
      <c r="B4279" s="66" t="s">
        <v>2711</v>
      </c>
      <c r="C4279" s="66"/>
      <c r="D4279" s="65" t="s">
        <v>14</v>
      </c>
      <c r="E4279" s="65"/>
      <c r="F4279" s="65" t="s">
        <v>2392</v>
      </c>
      <c r="G4279" s="67">
        <v>0.187</v>
      </c>
      <c r="H4279" s="67"/>
      <c r="I4279" s="70">
        <v>32.69</v>
      </c>
      <c r="J4279" s="70"/>
      <c r="K4279" s="70">
        <f>TRUNC(TRUNC(G4279,8)*I4279,2)</f>
        <v>6.11</v>
      </c>
    </row>
    <row r="4280" ht="18" customHeight="1" spans="1:11">
      <c r="A4280" s="2"/>
      <c r="B4280" s="2"/>
      <c r="C4280" s="2"/>
      <c r="D4280" s="2"/>
      <c r="E4280" s="2"/>
      <c r="F4280" s="2"/>
      <c r="G4280" s="68" t="s">
        <v>2393</v>
      </c>
      <c r="H4280" s="68"/>
      <c r="I4280" s="68"/>
      <c r="J4280" s="68"/>
      <c r="K4280" s="71">
        <f>SUM(K4278:K4279)</f>
        <v>10.67</v>
      </c>
    </row>
    <row r="4281" ht="15" customHeight="1" spans="1:11">
      <c r="A4281" s="2"/>
      <c r="B4281" s="2"/>
      <c r="C4281" s="2"/>
      <c r="D4281" s="2"/>
      <c r="E4281" s="2"/>
      <c r="F4281" s="2"/>
      <c r="G4281" s="69" t="s">
        <v>2318</v>
      </c>
      <c r="H4281" s="69"/>
      <c r="I4281" s="69"/>
      <c r="J4281" s="69"/>
      <c r="K4281" s="72">
        <f>SUM(K4276,K4280)</f>
        <v>13.77</v>
      </c>
    </row>
    <row r="4282" ht="9.95" customHeight="1" spans="1:11">
      <c r="A4282" s="2"/>
      <c r="B4282" s="2"/>
      <c r="C4282" s="2"/>
      <c r="D4282" s="2"/>
      <c r="E4282" s="2"/>
      <c r="F4282" s="2"/>
      <c r="G4282" s="61"/>
      <c r="H4282" s="61"/>
      <c r="I4282" s="61"/>
      <c r="J4282" s="61"/>
      <c r="K4282" s="61"/>
    </row>
    <row r="4283" ht="20.1" customHeight="1" spans="1:11">
      <c r="A4283" s="62" t="s">
        <v>5772</v>
      </c>
      <c r="B4283" s="62"/>
      <c r="C4283" s="62"/>
      <c r="D4283" s="62"/>
      <c r="E4283" s="62"/>
      <c r="F4283" s="62"/>
      <c r="G4283" s="62"/>
      <c r="H4283" s="62"/>
      <c r="I4283" s="62"/>
      <c r="J4283" s="62"/>
      <c r="K4283" s="62"/>
    </row>
    <row r="4284" ht="15" customHeight="1" spans="1:11">
      <c r="A4284" s="63" t="s">
        <v>2413</v>
      </c>
      <c r="B4284" s="63"/>
      <c r="C4284" s="63"/>
      <c r="D4284" s="64" t="s">
        <v>4</v>
      </c>
      <c r="E4284" s="64"/>
      <c r="F4284" s="64" t="s">
        <v>2297</v>
      </c>
      <c r="G4284" s="64" t="s">
        <v>2298</v>
      </c>
      <c r="H4284" s="64"/>
      <c r="I4284" s="64" t="s">
        <v>2299</v>
      </c>
      <c r="J4284" s="64"/>
      <c r="K4284" s="64" t="s">
        <v>2300</v>
      </c>
    </row>
    <row r="4285" ht="21" customHeight="1" spans="1:11">
      <c r="A4285" s="65" t="s">
        <v>5768</v>
      </c>
      <c r="B4285" s="66" t="s">
        <v>5769</v>
      </c>
      <c r="C4285" s="66"/>
      <c r="D4285" s="65" t="s">
        <v>14</v>
      </c>
      <c r="E4285" s="65"/>
      <c r="F4285" s="65" t="s">
        <v>35</v>
      </c>
      <c r="G4285" s="67">
        <v>1</v>
      </c>
      <c r="H4285" s="67"/>
      <c r="I4285" s="70">
        <v>2.04</v>
      </c>
      <c r="J4285" s="70"/>
      <c r="K4285" s="70">
        <f>TRUNC(TRUNC(G4285,8)*I4285,2)</f>
        <v>2.04</v>
      </c>
    </row>
    <row r="4286" ht="29.1" customHeight="1" spans="1:11">
      <c r="A4286" s="65" t="s">
        <v>5770</v>
      </c>
      <c r="B4286" s="66" t="s">
        <v>5771</v>
      </c>
      <c r="C4286" s="66"/>
      <c r="D4286" s="65" t="s">
        <v>14</v>
      </c>
      <c r="E4286" s="65"/>
      <c r="F4286" s="65" t="s">
        <v>35</v>
      </c>
      <c r="G4286" s="67">
        <v>1</v>
      </c>
      <c r="H4286" s="67"/>
      <c r="I4286" s="70">
        <v>1.06</v>
      </c>
      <c r="J4286" s="70"/>
      <c r="K4286" s="70">
        <f>TRUNC(TRUNC(G4286,8)*I4286,2)</f>
        <v>1.06</v>
      </c>
    </row>
    <row r="4287" ht="15" customHeight="1" spans="1:11">
      <c r="A4287" s="2"/>
      <c r="B4287" s="2"/>
      <c r="C4287" s="2"/>
      <c r="D4287" s="2"/>
      <c r="E4287" s="2"/>
      <c r="F4287" s="2"/>
      <c r="G4287" s="68" t="s">
        <v>2424</v>
      </c>
      <c r="H4287" s="68"/>
      <c r="I4287" s="68"/>
      <c r="J4287" s="68"/>
      <c r="K4287" s="71">
        <f>SUM(K4285:K4286)</f>
        <v>3.1</v>
      </c>
    </row>
    <row r="4288" ht="15" customHeight="1" spans="1:11">
      <c r="A4288" s="63" t="s">
        <v>2389</v>
      </c>
      <c r="B4288" s="63"/>
      <c r="C4288" s="63"/>
      <c r="D4288" s="64" t="s">
        <v>4</v>
      </c>
      <c r="E4288" s="64"/>
      <c r="F4288" s="64" t="s">
        <v>2297</v>
      </c>
      <c r="G4288" s="64" t="s">
        <v>2298</v>
      </c>
      <c r="H4288" s="64"/>
      <c r="I4288" s="64" t="s">
        <v>2299</v>
      </c>
      <c r="J4288" s="64"/>
      <c r="K4288" s="64" t="s">
        <v>2300</v>
      </c>
    </row>
    <row r="4289" ht="21" customHeight="1" spans="1:11">
      <c r="A4289" s="65" t="s">
        <v>3219</v>
      </c>
      <c r="B4289" s="66" t="s">
        <v>3220</v>
      </c>
      <c r="C4289" s="66"/>
      <c r="D4289" s="65" t="s">
        <v>14</v>
      </c>
      <c r="E4289" s="65"/>
      <c r="F4289" s="65" t="s">
        <v>2392</v>
      </c>
      <c r="G4289" s="67">
        <v>0.091</v>
      </c>
      <c r="H4289" s="67"/>
      <c r="I4289" s="70">
        <v>24.39</v>
      </c>
      <c r="J4289" s="70"/>
      <c r="K4289" s="70">
        <f>TRUNC(TRUNC(G4289,8)*I4289,2)</f>
        <v>2.21</v>
      </c>
    </row>
    <row r="4290" ht="15" customHeight="1" spans="1:11">
      <c r="A4290" s="65" t="s">
        <v>2710</v>
      </c>
      <c r="B4290" s="66" t="s">
        <v>2711</v>
      </c>
      <c r="C4290" s="66"/>
      <c r="D4290" s="65" t="s">
        <v>14</v>
      </c>
      <c r="E4290" s="65"/>
      <c r="F4290" s="65" t="s">
        <v>2392</v>
      </c>
      <c r="G4290" s="67">
        <v>0.091</v>
      </c>
      <c r="H4290" s="67"/>
      <c r="I4290" s="70">
        <v>32.69</v>
      </c>
      <c r="J4290" s="70"/>
      <c r="K4290" s="70">
        <f>TRUNC(TRUNC(G4290,8)*I4290,2)</f>
        <v>2.97</v>
      </c>
    </row>
    <row r="4291" ht="18" customHeight="1" spans="1:11">
      <c r="A4291" s="2"/>
      <c r="B4291" s="2"/>
      <c r="C4291" s="2"/>
      <c r="D4291" s="2"/>
      <c r="E4291" s="2"/>
      <c r="F4291" s="2"/>
      <c r="G4291" s="68" t="s">
        <v>2393</v>
      </c>
      <c r="H4291" s="68"/>
      <c r="I4291" s="68"/>
      <c r="J4291" s="68"/>
      <c r="K4291" s="71">
        <f>SUM(K4289:K4290)</f>
        <v>5.18</v>
      </c>
    </row>
    <row r="4292" ht="15" customHeight="1" spans="1:11">
      <c r="A4292" s="2"/>
      <c r="B4292" s="2"/>
      <c r="C4292" s="2"/>
      <c r="D4292" s="2"/>
      <c r="E4292" s="2"/>
      <c r="F4292" s="2"/>
      <c r="G4292" s="69" t="s">
        <v>2318</v>
      </c>
      <c r="H4292" s="69"/>
      <c r="I4292" s="69"/>
      <c r="J4292" s="69"/>
      <c r="K4292" s="72">
        <f>SUM(K4287,K4291)</f>
        <v>8.28</v>
      </c>
    </row>
    <row r="4293" ht="9.95" customHeight="1" spans="1:11">
      <c r="A4293" s="2"/>
      <c r="B4293" s="2"/>
      <c r="C4293" s="2"/>
      <c r="D4293" s="2"/>
      <c r="E4293" s="2"/>
      <c r="F4293" s="2"/>
      <c r="G4293" s="61"/>
      <c r="H4293" s="61"/>
      <c r="I4293" s="61"/>
      <c r="J4293" s="61"/>
      <c r="K4293" s="61"/>
    </row>
    <row r="4294" ht="20.1" customHeight="1" spans="1:11">
      <c r="A4294" s="62" t="s">
        <v>5773</v>
      </c>
      <c r="B4294" s="62"/>
      <c r="C4294" s="62"/>
      <c r="D4294" s="62"/>
      <c r="E4294" s="62"/>
      <c r="F4294" s="62"/>
      <c r="G4294" s="62"/>
      <c r="H4294" s="62"/>
      <c r="I4294" s="62"/>
      <c r="J4294" s="62"/>
      <c r="K4294" s="62"/>
    </row>
    <row r="4295" ht="15" customHeight="1" spans="1:11">
      <c r="A4295" s="63" t="s">
        <v>2413</v>
      </c>
      <c r="B4295" s="63"/>
      <c r="C4295" s="63"/>
      <c r="D4295" s="64" t="s">
        <v>4</v>
      </c>
      <c r="E4295" s="64"/>
      <c r="F4295" s="64" t="s">
        <v>2297</v>
      </c>
      <c r="G4295" s="64" t="s">
        <v>2298</v>
      </c>
      <c r="H4295" s="64"/>
      <c r="I4295" s="64" t="s">
        <v>2299</v>
      </c>
      <c r="J4295" s="64"/>
      <c r="K4295" s="64" t="s">
        <v>2300</v>
      </c>
    </row>
    <row r="4296" ht="21" customHeight="1" spans="1:11">
      <c r="A4296" s="65" t="s">
        <v>5768</v>
      </c>
      <c r="B4296" s="66" t="s">
        <v>5769</v>
      </c>
      <c r="C4296" s="66"/>
      <c r="D4296" s="65" t="s">
        <v>14</v>
      </c>
      <c r="E4296" s="65"/>
      <c r="F4296" s="65" t="s">
        <v>35</v>
      </c>
      <c r="G4296" s="67">
        <v>1</v>
      </c>
      <c r="H4296" s="67"/>
      <c r="I4296" s="70">
        <v>2.04</v>
      </c>
      <c r="J4296" s="70"/>
      <c r="K4296" s="70">
        <f>TRUNC(TRUNC(G4296,8)*I4296,2)</f>
        <v>2.04</v>
      </c>
    </row>
    <row r="4297" ht="29.1" customHeight="1" spans="1:11">
      <c r="A4297" s="65" t="s">
        <v>5770</v>
      </c>
      <c r="B4297" s="66" t="s">
        <v>5771</v>
      </c>
      <c r="C4297" s="66"/>
      <c r="D4297" s="65" t="s">
        <v>14</v>
      </c>
      <c r="E4297" s="65"/>
      <c r="F4297" s="65" t="s">
        <v>35</v>
      </c>
      <c r="G4297" s="67">
        <v>1</v>
      </c>
      <c r="H4297" s="67"/>
      <c r="I4297" s="70">
        <v>1.06</v>
      </c>
      <c r="J4297" s="70"/>
      <c r="K4297" s="70">
        <f>TRUNC(TRUNC(G4297,8)*I4297,2)</f>
        <v>1.06</v>
      </c>
    </row>
    <row r="4298" ht="15" customHeight="1" spans="1:11">
      <c r="A4298" s="2"/>
      <c r="B4298" s="2"/>
      <c r="C4298" s="2"/>
      <c r="D4298" s="2"/>
      <c r="E4298" s="2"/>
      <c r="F4298" s="2"/>
      <c r="G4298" s="68" t="s">
        <v>2424</v>
      </c>
      <c r="H4298" s="68"/>
      <c r="I4298" s="68"/>
      <c r="J4298" s="68"/>
      <c r="K4298" s="71">
        <f>SUM(K4296:K4297)</f>
        <v>3.1</v>
      </c>
    </row>
    <row r="4299" ht="15" customHeight="1" spans="1:11">
      <c r="A4299" s="63" t="s">
        <v>2389</v>
      </c>
      <c r="B4299" s="63"/>
      <c r="C4299" s="63"/>
      <c r="D4299" s="64" t="s">
        <v>4</v>
      </c>
      <c r="E4299" s="64"/>
      <c r="F4299" s="64" t="s">
        <v>2297</v>
      </c>
      <c r="G4299" s="64" t="s">
        <v>2298</v>
      </c>
      <c r="H4299" s="64"/>
      <c r="I4299" s="64" t="s">
        <v>2299</v>
      </c>
      <c r="J4299" s="64"/>
      <c r="K4299" s="64" t="s">
        <v>2300</v>
      </c>
    </row>
    <row r="4300" ht="21" customHeight="1" spans="1:11">
      <c r="A4300" s="65" t="s">
        <v>3219</v>
      </c>
      <c r="B4300" s="66" t="s">
        <v>3220</v>
      </c>
      <c r="C4300" s="66"/>
      <c r="D4300" s="65" t="s">
        <v>14</v>
      </c>
      <c r="E4300" s="65"/>
      <c r="F4300" s="65" t="s">
        <v>2392</v>
      </c>
      <c r="G4300" s="67">
        <v>0.128</v>
      </c>
      <c r="H4300" s="67"/>
      <c r="I4300" s="70">
        <v>24.39</v>
      </c>
      <c r="J4300" s="70"/>
      <c r="K4300" s="70">
        <f>TRUNC(TRUNC(G4300,8)*I4300,2)</f>
        <v>3.12</v>
      </c>
    </row>
    <row r="4301" ht="15" customHeight="1" spans="1:11">
      <c r="A4301" s="65" t="s">
        <v>2710</v>
      </c>
      <c r="B4301" s="66" t="s">
        <v>2711</v>
      </c>
      <c r="C4301" s="66"/>
      <c r="D4301" s="65" t="s">
        <v>14</v>
      </c>
      <c r="E4301" s="65"/>
      <c r="F4301" s="65" t="s">
        <v>2392</v>
      </c>
      <c r="G4301" s="67">
        <v>0.128</v>
      </c>
      <c r="H4301" s="67"/>
      <c r="I4301" s="70">
        <v>32.69</v>
      </c>
      <c r="J4301" s="70"/>
      <c r="K4301" s="70">
        <f>TRUNC(TRUNC(G4301,8)*I4301,2)</f>
        <v>4.18</v>
      </c>
    </row>
    <row r="4302" ht="18" customHeight="1" spans="1:11">
      <c r="A4302" s="2"/>
      <c r="B4302" s="2"/>
      <c r="C4302" s="2"/>
      <c r="D4302" s="2"/>
      <c r="E4302" s="2"/>
      <c r="F4302" s="2"/>
      <c r="G4302" s="68" t="s">
        <v>2393</v>
      </c>
      <c r="H4302" s="68"/>
      <c r="I4302" s="68"/>
      <c r="J4302" s="68"/>
      <c r="K4302" s="71">
        <f>SUM(K4300:K4301)</f>
        <v>7.3</v>
      </c>
    </row>
    <row r="4303" ht="15" customHeight="1" spans="1:11">
      <c r="A4303" s="2"/>
      <c r="B4303" s="2"/>
      <c r="C4303" s="2"/>
      <c r="D4303" s="2"/>
      <c r="E4303" s="2"/>
      <c r="F4303" s="2"/>
      <c r="G4303" s="69" t="s">
        <v>2318</v>
      </c>
      <c r="H4303" s="69"/>
      <c r="I4303" s="69"/>
      <c r="J4303" s="69"/>
      <c r="K4303" s="72">
        <f>SUM(K4298,K4302)</f>
        <v>10.4</v>
      </c>
    </row>
    <row r="4304" ht="9.95" customHeight="1" spans="1:11">
      <c r="A4304" s="2"/>
      <c r="B4304" s="2"/>
      <c r="C4304" s="2"/>
      <c r="D4304" s="2"/>
      <c r="E4304" s="2"/>
      <c r="F4304" s="2"/>
      <c r="G4304" s="61"/>
      <c r="H4304" s="61"/>
      <c r="I4304" s="61"/>
      <c r="J4304" s="61"/>
      <c r="K4304" s="61"/>
    </row>
    <row r="4305" ht="20.1" customHeight="1" spans="1:11">
      <c r="A4305" s="62" t="s">
        <v>5774</v>
      </c>
      <c r="B4305" s="62"/>
      <c r="C4305" s="62"/>
      <c r="D4305" s="62"/>
      <c r="E4305" s="62"/>
      <c r="F4305" s="62"/>
      <c r="G4305" s="62"/>
      <c r="H4305" s="62"/>
      <c r="I4305" s="62"/>
      <c r="J4305" s="62"/>
      <c r="K4305" s="62"/>
    </row>
    <row r="4306" ht="12.95" customHeight="1" spans="1:11">
      <c r="A4306" s="74" t="s">
        <v>2097</v>
      </c>
      <c r="B4306" s="74"/>
      <c r="C4306" s="74"/>
      <c r="D4306" s="75" t="s">
        <v>2352</v>
      </c>
      <c r="E4306" s="76" t="s">
        <v>2353</v>
      </c>
      <c r="F4306" s="76"/>
      <c r="G4306" s="76" t="s">
        <v>2354</v>
      </c>
      <c r="H4306" s="76"/>
      <c r="I4306" s="76"/>
      <c r="J4306" s="76"/>
      <c r="K4306" s="76" t="s">
        <v>2355</v>
      </c>
    </row>
    <row r="4307" ht="12" customHeight="1" spans="1:11">
      <c r="A4307" s="74"/>
      <c r="B4307" s="74"/>
      <c r="C4307" s="74"/>
      <c r="D4307" s="75"/>
      <c r="E4307" s="64" t="s">
        <v>2356</v>
      </c>
      <c r="F4307" s="64" t="s">
        <v>2357</v>
      </c>
      <c r="G4307" s="64" t="s">
        <v>2356</v>
      </c>
      <c r="H4307" s="64"/>
      <c r="I4307" s="64" t="s">
        <v>2357</v>
      </c>
      <c r="J4307" s="64"/>
      <c r="K4307" s="76"/>
    </row>
    <row r="4308" ht="15" customHeight="1" spans="1:11">
      <c r="A4308" s="77" t="s">
        <v>5775</v>
      </c>
      <c r="B4308" s="78" t="s">
        <v>5776</v>
      </c>
      <c r="C4308" s="78"/>
      <c r="D4308" s="79">
        <v>1</v>
      </c>
      <c r="E4308" s="80">
        <v>1</v>
      </c>
      <c r="F4308" s="80">
        <v>0</v>
      </c>
      <c r="G4308" s="81">
        <v>26.7683</v>
      </c>
      <c r="H4308" s="81"/>
      <c r="I4308" s="81">
        <v>5.5254</v>
      </c>
      <c r="J4308" s="81"/>
      <c r="K4308" s="81">
        <f>ROUND(D4308*(ROUND(E4308*G4308,4)+ROUND(F4308*I4308,4)),4)</f>
        <v>26.7683</v>
      </c>
    </row>
    <row r="4309" ht="15" customHeight="1" spans="1:11">
      <c r="A4309" s="77" t="s">
        <v>5777</v>
      </c>
      <c r="B4309" s="78" t="s">
        <v>5778</v>
      </c>
      <c r="C4309" s="78"/>
      <c r="D4309" s="79">
        <v>1</v>
      </c>
      <c r="E4309" s="80">
        <v>1</v>
      </c>
      <c r="F4309" s="80">
        <v>0</v>
      </c>
      <c r="G4309" s="81">
        <v>0.2455</v>
      </c>
      <c r="H4309" s="81"/>
      <c r="I4309" s="81">
        <v>0.1355</v>
      </c>
      <c r="J4309" s="81"/>
      <c r="K4309" s="81">
        <f>ROUND(D4309*(ROUND(E4309*G4309,4)+ROUND(F4309*I4309,4)),4)</f>
        <v>0.2455</v>
      </c>
    </row>
    <row r="4310" ht="15" customHeight="1" spans="1:11">
      <c r="A4310" s="1"/>
      <c r="B4310" s="1"/>
      <c r="C4310" s="1"/>
      <c r="D4310" s="1"/>
      <c r="E4310" s="1"/>
      <c r="F4310" s="1"/>
      <c r="G4310" s="82" t="s">
        <v>2374</v>
      </c>
      <c r="H4310" s="82"/>
      <c r="I4310" s="82"/>
      <c r="J4310" s="82"/>
      <c r="K4310" s="85">
        <f>SUM(K4307:K4309)</f>
        <v>27.0138</v>
      </c>
    </row>
    <row r="4311" ht="20.1" customHeight="1" spans="1:11">
      <c r="A4311" s="83" t="s">
        <v>2288</v>
      </c>
      <c r="B4311" s="83"/>
      <c r="C4311" s="83"/>
      <c r="D4311" s="83"/>
      <c r="E4311" s="83"/>
      <c r="F4311" s="76" t="s">
        <v>2297</v>
      </c>
      <c r="G4311" s="76" t="s">
        <v>2912</v>
      </c>
      <c r="H4311" s="76"/>
      <c r="I4311" s="76" t="s">
        <v>2913</v>
      </c>
      <c r="J4311" s="76"/>
      <c r="K4311" s="76" t="s">
        <v>2355</v>
      </c>
    </row>
    <row r="4312" ht="15" customHeight="1" spans="1:11">
      <c r="A4312" s="77" t="s">
        <v>2914</v>
      </c>
      <c r="B4312" s="84" t="s">
        <v>2915</v>
      </c>
      <c r="C4312" s="84"/>
      <c r="D4312" s="84"/>
      <c r="E4312" s="84"/>
      <c r="F4312" s="77" t="s">
        <v>2392</v>
      </c>
      <c r="G4312" s="79">
        <v>1</v>
      </c>
      <c r="H4312" s="79"/>
      <c r="I4312" s="81">
        <v>15.74</v>
      </c>
      <c r="J4312" s="81"/>
      <c r="K4312" s="81">
        <f>ROUND(ROUND(G4312,8)*I4312,4)</f>
        <v>15.74</v>
      </c>
    </row>
    <row r="4313" ht="15" customHeight="1" spans="1:11">
      <c r="A4313" s="77" t="s">
        <v>5210</v>
      </c>
      <c r="B4313" s="84" t="s">
        <v>5211</v>
      </c>
      <c r="C4313" s="84"/>
      <c r="D4313" s="84"/>
      <c r="E4313" s="84"/>
      <c r="F4313" s="77" t="s">
        <v>2392</v>
      </c>
      <c r="G4313" s="79">
        <v>1</v>
      </c>
      <c r="H4313" s="79"/>
      <c r="I4313" s="81">
        <v>29.61</v>
      </c>
      <c r="J4313" s="81"/>
      <c r="K4313" s="81">
        <f>ROUND(ROUND(G4313,8)*I4313,4)</f>
        <v>29.61</v>
      </c>
    </row>
    <row r="4314" ht="15" customHeight="1" spans="1:11">
      <c r="A4314" s="1"/>
      <c r="B4314" s="1"/>
      <c r="C4314" s="1"/>
      <c r="D4314" s="1"/>
      <c r="E4314" s="1"/>
      <c r="F4314" s="1"/>
      <c r="G4314" s="82" t="s">
        <v>2918</v>
      </c>
      <c r="H4314" s="82"/>
      <c r="I4314" s="82"/>
      <c r="J4314" s="82"/>
      <c r="K4314" s="85">
        <f>SUM(K4312:K4313)</f>
        <v>45.35</v>
      </c>
    </row>
    <row r="4315" ht="15" customHeight="1" spans="1:11">
      <c r="A4315" s="2"/>
      <c r="B4315" s="2"/>
      <c r="C4315" s="2"/>
      <c r="D4315" s="2"/>
      <c r="E4315" s="2"/>
      <c r="F4315" s="2"/>
      <c r="G4315" s="69" t="s">
        <v>2375</v>
      </c>
      <c r="H4315" s="69"/>
      <c r="I4315" s="69"/>
      <c r="J4315" s="69"/>
      <c r="K4315" s="81">
        <f>SUM(K4310,K4314)</f>
        <v>72.3638</v>
      </c>
    </row>
    <row r="4316" ht="15" customHeight="1" spans="1:11">
      <c r="A4316" s="2"/>
      <c r="B4316" s="2"/>
      <c r="C4316" s="2"/>
      <c r="D4316" s="2"/>
      <c r="E4316" s="2"/>
      <c r="F4316" s="2"/>
      <c r="G4316" s="69" t="s">
        <v>2376</v>
      </c>
      <c r="H4316" s="69"/>
      <c r="I4316" s="69"/>
      <c r="J4316" s="69"/>
      <c r="K4316" s="86">
        <v>1.34139</v>
      </c>
    </row>
    <row r="4317" ht="15" customHeight="1" spans="1:11">
      <c r="A4317" s="2"/>
      <c r="B4317" s="2"/>
      <c r="C4317" s="2"/>
      <c r="D4317" s="2"/>
      <c r="E4317" s="2"/>
      <c r="F4317" s="2"/>
      <c r="G4317" s="69" t="s">
        <v>2377</v>
      </c>
      <c r="H4317" s="69"/>
      <c r="I4317" s="69"/>
      <c r="J4317" s="69"/>
      <c r="K4317" s="81">
        <f>ROUND(K4315/K4316,4)</f>
        <v>53.9469</v>
      </c>
    </row>
    <row r="4318" ht="20.1" customHeight="1" spans="1:11">
      <c r="A4318" s="83" t="s">
        <v>2919</v>
      </c>
      <c r="B4318" s="83"/>
      <c r="C4318" s="83"/>
      <c r="D4318" s="83"/>
      <c r="E4318" s="83"/>
      <c r="F4318" s="76" t="s">
        <v>2297</v>
      </c>
      <c r="G4318" s="76" t="s">
        <v>2912</v>
      </c>
      <c r="H4318" s="76"/>
      <c r="I4318" s="76" t="s">
        <v>2920</v>
      </c>
      <c r="J4318" s="76"/>
      <c r="K4318" s="76" t="s">
        <v>2921</v>
      </c>
    </row>
    <row r="4319" ht="15" customHeight="1" spans="1:11">
      <c r="A4319" s="77" t="s">
        <v>5779</v>
      </c>
      <c r="B4319" s="78" t="s">
        <v>5780</v>
      </c>
      <c r="C4319" s="78"/>
      <c r="D4319" s="78"/>
      <c r="E4319" s="78"/>
      <c r="F4319" s="77" t="s">
        <v>372</v>
      </c>
      <c r="G4319" s="79">
        <v>1</v>
      </c>
      <c r="H4319" s="79"/>
      <c r="I4319" s="81">
        <v>34.4579</v>
      </c>
      <c r="J4319" s="81"/>
      <c r="K4319" s="81">
        <f>ROUND(ROUND(G4319,8)*I4319,4)</f>
        <v>34.4579</v>
      </c>
    </row>
    <row r="4320" ht="15" customHeight="1" spans="1:11">
      <c r="A4320" s="1"/>
      <c r="B4320" s="1"/>
      <c r="C4320" s="1"/>
      <c r="D4320" s="1"/>
      <c r="E4320" s="1"/>
      <c r="F4320" s="1"/>
      <c r="G4320" s="82" t="s">
        <v>2926</v>
      </c>
      <c r="H4320" s="82"/>
      <c r="I4320" s="82"/>
      <c r="J4320" s="82"/>
      <c r="K4320" s="85">
        <f>SUM(K4319:K4319)</f>
        <v>34.4579</v>
      </c>
    </row>
    <row r="4321" ht="15" customHeight="1" spans="1:11">
      <c r="A4321" s="83" t="s">
        <v>2931</v>
      </c>
      <c r="B4321" s="83"/>
      <c r="C4321" s="83"/>
      <c r="D4321" s="64" t="s">
        <v>2283</v>
      </c>
      <c r="E4321" s="64" t="s">
        <v>2932</v>
      </c>
      <c r="F4321" s="64"/>
      <c r="G4321" s="64" t="s">
        <v>2912</v>
      </c>
      <c r="H4321" s="64"/>
      <c r="I4321" s="64" t="s">
        <v>2299</v>
      </c>
      <c r="J4321" s="64"/>
      <c r="K4321" s="64" t="s">
        <v>2921</v>
      </c>
    </row>
    <row r="4322" ht="20.1" customHeight="1" spans="1:11">
      <c r="A4322" s="88" t="s">
        <v>5779</v>
      </c>
      <c r="B4322" s="89" t="s">
        <v>5781</v>
      </c>
      <c r="C4322" s="89"/>
      <c r="D4322" s="88" t="s">
        <v>2934</v>
      </c>
      <c r="E4322" s="88" t="s">
        <v>2960</v>
      </c>
      <c r="F4322" s="88"/>
      <c r="G4322" s="90">
        <v>0.001</v>
      </c>
      <c r="H4322" s="90"/>
      <c r="I4322" s="92">
        <v>28.96</v>
      </c>
      <c r="J4322" s="92"/>
      <c r="K4322" s="92">
        <f>ROUND(ROUND(G4322,8)*I4322,4)</f>
        <v>0.029</v>
      </c>
    </row>
    <row r="4323" ht="15" customHeight="1" spans="1:11">
      <c r="A4323" s="1"/>
      <c r="B4323" s="1"/>
      <c r="C4323" s="1"/>
      <c r="D4323" s="1"/>
      <c r="E4323" s="1"/>
      <c r="F4323" s="1"/>
      <c r="G4323" s="82" t="s">
        <v>2936</v>
      </c>
      <c r="H4323" s="82"/>
      <c r="I4323" s="82"/>
      <c r="J4323" s="82"/>
      <c r="K4323" s="81">
        <f>SUM(K4322:K4322)</f>
        <v>0.029</v>
      </c>
    </row>
    <row r="4324" ht="12.95" customHeight="1" spans="1:11">
      <c r="A4324" s="83" t="s">
        <v>2937</v>
      </c>
      <c r="B4324" s="83"/>
      <c r="C4324" s="64" t="s">
        <v>5</v>
      </c>
      <c r="D4324" s="64" t="s">
        <v>6</v>
      </c>
      <c r="E4324" s="64" t="s">
        <v>2938</v>
      </c>
      <c r="F4324" s="64"/>
      <c r="G4324" s="64" t="s">
        <v>2939</v>
      </c>
      <c r="H4324" s="64"/>
      <c r="I4324" s="64" t="s">
        <v>2940</v>
      </c>
      <c r="J4324" s="64"/>
      <c r="K4324" s="64" t="s">
        <v>2921</v>
      </c>
    </row>
    <row r="4325" ht="12" customHeight="1" spans="1:11">
      <c r="A4325" s="83"/>
      <c r="B4325" s="83"/>
      <c r="C4325" s="64"/>
      <c r="D4325" s="64"/>
      <c r="E4325" s="64" t="s">
        <v>2941</v>
      </c>
      <c r="F4325" s="64" t="s">
        <v>2942</v>
      </c>
      <c r="G4325" s="64" t="s">
        <v>2941</v>
      </c>
      <c r="H4325" s="64" t="s">
        <v>2942</v>
      </c>
      <c r="I4325" s="64" t="s">
        <v>2941</v>
      </c>
      <c r="J4325" s="64" t="s">
        <v>2942</v>
      </c>
      <c r="K4325" s="64"/>
    </row>
    <row r="4326" ht="20.1" customHeight="1" spans="1:11">
      <c r="A4326" s="88" t="s">
        <v>5779</v>
      </c>
      <c r="B4326" s="89" t="s">
        <v>5781</v>
      </c>
      <c r="C4326" s="88" t="s">
        <v>2943</v>
      </c>
      <c r="D4326" s="90">
        <v>0.001</v>
      </c>
      <c r="E4326" s="91">
        <v>0</v>
      </c>
      <c r="F4326" s="92">
        <v>1.05</v>
      </c>
      <c r="G4326" s="91">
        <v>0</v>
      </c>
      <c r="H4326" s="92">
        <v>0.84</v>
      </c>
      <c r="I4326" s="91">
        <v>0</v>
      </c>
      <c r="J4326" s="92">
        <v>0.69</v>
      </c>
      <c r="K4326" s="92">
        <f>ROUND(D4326*(ROUND(E4326*F4326,4)+ROUND(G4326*H4326,4)+ROUND(I4326*J4326,4)),4)</f>
        <v>0</v>
      </c>
    </row>
    <row r="4327" ht="15" customHeight="1" spans="1:11">
      <c r="A4327" s="1"/>
      <c r="B4327" s="1"/>
      <c r="C4327" s="1"/>
      <c r="D4327" s="1"/>
      <c r="E4327" s="1"/>
      <c r="F4327" s="1"/>
      <c r="G4327" s="82" t="s">
        <v>2944</v>
      </c>
      <c r="H4327" s="82"/>
      <c r="I4327" s="82"/>
      <c r="J4327" s="82"/>
      <c r="K4327" s="81">
        <f>SUM(K4325:K4326)</f>
        <v>0</v>
      </c>
    </row>
    <row r="4328" ht="15" customHeight="1" spans="1:11">
      <c r="A4328" s="2"/>
      <c r="B4328" s="2"/>
      <c r="C4328" s="2"/>
      <c r="D4328" s="2"/>
      <c r="E4328" s="2"/>
      <c r="F4328" s="2"/>
      <c r="G4328" s="69" t="s">
        <v>2378</v>
      </c>
      <c r="H4328" s="69"/>
      <c r="I4328" s="69"/>
      <c r="J4328" s="69"/>
      <c r="K4328" s="81">
        <f>SUM(K4317,K4320,K4323,K4327)</f>
        <v>88.4338</v>
      </c>
    </row>
    <row r="4329" ht="15" customHeight="1" spans="1:11">
      <c r="A4329" s="2"/>
      <c r="B4329" s="2"/>
      <c r="C4329" s="2"/>
      <c r="D4329" s="2"/>
      <c r="E4329" s="2"/>
      <c r="F4329" s="2"/>
      <c r="G4329" s="69" t="s">
        <v>2318</v>
      </c>
      <c r="H4329" s="69"/>
      <c r="I4329" s="69"/>
      <c r="J4329" s="69"/>
      <c r="K4329" s="72">
        <f>SUM(K4328)</f>
        <v>88.4338</v>
      </c>
    </row>
    <row r="4330" ht="9.95" customHeight="1" spans="1:11">
      <c r="A4330" s="2"/>
      <c r="B4330" s="2"/>
      <c r="C4330" s="2"/>
      <c r="D4330" s="2"/>
      <c r="E4330" s="2"/>
      <c r="F4330" s="2"/>
      <c r="G4330" s="61"/>
      <c r="H4330" s="61"/>
      <c r="I4330" s="61"/>
      <c r="J4330" s="61"/>
      <c r="K4330" s="61"/>
    </row>
    <row r="4331" ht="20.1" customHeight="1" spans="1:11">
      <c r="A4331" s="62" t="s">
        <v>5782</v>
      </c>
      <c r="B4331" s="62"/>
      <c r="C4331" s="62"/>
      <c r="D4331" s="62"/>
      <c r="E4331" s="62"/>
      <c r="F4331" s="62"/>
      <c r="G4331" s="62"/>
      <c r="H4331" s="62"/>
      <c r="I4331" s="62"/>
      <c r="J4331" s="62"/>
      <c r="K4331" s="62"/>
    </row>
    <row r="4332" ht="15" customHeight="1" spans="1:11">
      <c r="A4332" s="63" t="s">
        <v>2413</v>
      </c>
      <c r="B4332" s="63"/>
      <c r="C4332" s="63"/>
      <c r="D4332" s="64" t="s">
        <v>4</v>
      </c>
      <c r="E4332" s="64"/>
      <c r="F4332" s="64" t="s">
        <v>2297</v>
      </c>
      <c r="G4332" s="64" t="s">
        <v>2298</v>
      </c>
      <c r="H4332" s="64"/>
      <c r="I4332" s="64" t="s">
        <v>2299</v>
      </c>
      <c r="J4332" s="64"/>
      <c r="K4332" s="64" t="s">
        <v>2300</v>
      </c>
    </row>
    <row r="4333" ht="29.1" customHeight="1" spans="1:11">
      <c r="A4333" s="65" t="s">
        <v>4327</v>
      </c>
      <c r="B4333" s="66" t="s">
        <v>4328</v>
      </c>
      <c r="C4333" s="66"/>
      <c r="D4333" s="65" t="s">
        <v>14</v>
      </c>
      <c r="E4333" s="65"/>
      <c r="F4333" s="65" t="s">
        <v>35</v>
      </c>
      <c r="G4333" s="67">
        <v>6</v>
      </c>
      <c r="H4333" s="67"/>
      <c r="I4333" s="70">
        <v>17.71</v>
      </c>
      <c r="J4333" s="70"/>
      <c r="K4333" s="70">
        <f>TRUNC(TRUNC(G4333,8)*I4333,2)</f>
        <v>106.26</v>
      </c>
    </row>
    <row r="4334" ht="15" customHeight="1" spans="1:11">
      <c r="A4334" s="65" t="s">
        <v>4329</v>
      </c>
      <c r="B4334" s="66" t="s">
        <v>4330</v>
      </c>
      <c r="C4334" s="66"/>
      <c r="D4334" s="65" t="s">
        <v>14</v>
      </c>
      <c r="E4334" s="65"/>
      <c r="F4334" s="65" t="s">
        <v>193</v>
      </c>
      <c r="G4334" s="67">
        <v>0.0702</v>
      </c>
      <c r="H4334" s="67"/>
      <c r="I4334" s="70">
        <v>105.12</v>
      </c>
      <c r="J4334" s="70"/>
      <c r="K4334" s="70">
        <f>TRUNC(TRUNC(G4334,8)*I4334,2)</f>
        <v>7.37</v>
      </c>
    </row>
    <row r="4335" ht="15" customHeight="1" spans="1:11">
      <c r="A4335" s="65" t="s">
        <v>5783</v>
      </c>
      <c r="B4335" s="66" t="s">
        <v>5784</v>
      </c>
      <c r="C4335" s="66"/>
      <c r="D4335" s="65" t="s">
        <v>14</v>
      </c>
      <c r="E4335" s="65"/>
      <c r="F4335" s="65" t="s">
        <v>35</v>
      </c>
      <c r="G4335" s="67">
        <v>1</v>
      </c>
      <c r="H4335" s="67"/>
      <c r="I4335" s="70">
        <v>557.98</v>
      </c>
      <c r="J4335" s="70"/>
      <c r="K4335" s="70">
        <f>TRUNC(TRUNC(G4335,8)*I4335,2)</f>
        <v>557.98</v>
      </c>
    </row>
    <row r="4336" ht="15" customHeight="1" spans="1:11">
      <c r="A4336" s="2"/>
      <c r="B4336" s="2"/>
      <c r="C4336" s="2"/>
      <c r="D4336" s="2"/>
      <c r="E4336" s="2"/>
      <c r="F4336" s="2"/>
      <c r="G4336" s="68" t="s">
        <v>2424</v>
      </c>
      <c r="H4336" s="68"/>
      <c r="I4336" s="68"/>
      <c r="J4336" s="68"/>
      <c r="K4336" s="71">
        <f>SUM(K4333:K4335)</f>
        <v>671.61</v>
      </c>
    </row>
    <row r="4337" ht="15" customHeight="1" spans="1:11">
      <c r="A4337" s="63" t="s">
        <v>2389</v>
      </c>
      <c r="B4337" s="63"/>
      <c r="C4337" s="63"/>
      <c r="D4337" s="64" t="s">
        <v>4</v>
      </c>
      <c r="E4337" s="64"/>
      <c r="F4337" s="64" t="s">
        <v>2297</v>
      </c>
      <c r="G4337" s="64" t="s">
        <v>2298</v>
      </c>
      <c r="H4337" s="64"/>
      <c r="I4337" s="64" t="s">
        <v>2299</v>
      </c>
      <c r="J4337" s="64"/>
      <c r="K4337" s="64" t="s">
        <v>2300</v>
      </c>
    </row>
    <row r="4338" ht="21" customHeight="1" spans="1:11">
      <c r="A4338" s="65" t="s">
        <v>2675</v>
      </c>
      <c r="B4338" s="66" t="s">
        <v>2676</v>
      </c>
      <c r="C4338" s="66"/>
      <c r="D4338" s="65" t="s">
        <v>14</v>
      </c>
      <c r="E4338" s="65"/>
      <c r="F4338" s="65" t="s">
        <v>2392</v>
      </c>
      <c r="G4338" s="67">
        <v>1.7689</v>
      </c>
      <c r="H4338" s="67"/>
      <c r="I4338" s="70">
        <v>31.5</v>
      </c>
      <c r="J4338" s="70"/>
      <c r="K4338" s="70">
        <f>TRUNC(TRUNC(G4338,8)*I4338,2)</f>
        <v>55.72</v>
      </c>
    </row>
    <row r="4339" ht="15" customHeight="1" spans="1:11">
      <c r="A4339" s="65" t="s">
        <v>2395</v>
      </c>
      <c r="B4339" s="66" t="s">
        <v>2396</v>
      </c>
      <c r="C4339" s="66"/>
      <c r="D4339" s="65" t="s">
        <v>14</v>
      </c>
      <c r="E4339" s="65"/>
      <c r="F4339" s="65" t="s">
        <v>2392</v>
      </c>
      <c r="G4339" s="67">
        <v>0.7111</v>
      </c>
      <c r="H4339" s="67"/>
      <c r="I4339" s="70">
        <v>23.23</v>
      </c>
      <c r="J4339" s="70"/>
      <c r="K4339" s="70">
        <f>TRUNC(TRUNC(G4339,8)*I4339,2)</f>
        <v>16.51</v>
      </c>
    </row>
    <row r="4340" ht="18" customHeight="1" spans="1:11">
      <c r="A4340" s="2"/>
      <c r="B4340" s="2"/>
      <c r="C4340" s="2"/>
      <c r="D4340" s="2"/>
      <c r="E4340" s="2"/>
      <c r="F4340" s="2"/>
      <c r="G4340" s="68" t="s">
        <v>2393</v>
      </c>
      <c r="H4340" s="68"/>
      <c r="I4340" s="68"/>
      <c r="J4340" s="68"/>
      <c r="K4340" s="71">
        <f>SUM(K4338:K4339)</f>
        <v>72.23</v>
      </c>
    </row>
    <row r="4341" ht="15" customHeight="1" spans="1:11">
      <c r="A4341" s="2"/>
      <c r="B4341" s="2"/>
      <c r="C4341" s="2"/>
      <c r="D4341" s="2"/>
      <c r="E4341" s="2"/>
      <c r="F4341" s="2"/>
      <c r="G4341" s="69" t="s">
        <v>2318</v>
      </c>
      <c r="H4341" s="69"/>
      <c r="I4341" s="69"/>
      <c r="J4341" s="69"/>
      <c r="K4341" s="72">
        <f>SUM(K4336,K4340)</f>
        <v>743.84</v>
      </c>
    </row>
    <row r="4342" ht="9.95" customHeight="1" spans="1:11">
      <c r="A4342" s="2"/>
      <c r="B4342" s="2"/>
      <c r="C4342" s="2"/>
      <c r="D4342" s="2"/>
      <c r="E4342" s="2"/>
      <c r="F4342" s="2"/>
      <c r="G4342" s="61"/>
      <c r="H4342" s="61"/>
      <c r="I4342" s="61"/>
      <c r="J4342" s="61"/>
      <c r="K4342" s="61"/>
    </row>
    <row r="4343" ht="20.1" customHeight="1" spans="1:11">
      <c r="A4343" s="62" t="s">
        <v>5785</v>
      </c>
      <c r="B4343" s="62"/>
      <c r="C4343" s="62"/>
      <c r="D4343" s="62"/>
      <c r="E4343" s="62"/>
      <c r="F4343" s="62"/>
      <c r="G4343" s="62"/>
      <c r="H4343" s="62"/>
      <c r="I4343" s="62"/>
      <c r="J4343" s="62"/>
      <c r="K4343" s="62"/>
    </row>
    <row r="4344" ht="15" customHeight="1" spans="1:11">
      <c r="A4344" s="63" t="s">
        <v>2413</v>
      </c>
      <c r="B4344" s="63"/>
      <c r="C4344" s="63"/>
      <c r="D4344" s="64" t="s">
        <v>4</v>
      </c>
      <c r="E4344" s="64"/>
      <c r="F4344" s="64" t="s">
        <v>2297</v>
      </c>
      <c r="G4344" s="64" t="s">
        <v>2298</v>
      </c>
      <c r="H4344" s="64"/>
      <c r="I4344" s="64" t="s">
        <v>2299</v>
      </c>
      <c r="J4344" s="64"/>
      <c r="K4344" s="64" t="s">
        <v>2300</v>
      </c>
    </row>
    <row r="4345" ht="21" customHeight="1" spans="1:11">
      <c r="A4345" s="65" t="s">
        <v>3984</v>
      </c>
      <c r="B4345" s="66" t="s">
        <v>3985</v>
      </c>
      <c r="C4345" s="66"/>
      <c r="D4345" s="65" t="s">
        <v>14</v>
      </c>
      <c r="E4345" s="65"/>
      <c r="F4345" s="65" t="s">
        <v>35</v>
      </c>
      <c r="G4345" s="67">
        <v>3</v>
      </c>
      <c r="H4345" s="67"/>
      <c r="I4345" s="70">
        <v>3.37</v>
      </c>
      <c r="J4345" s="70"/>
      <c r="K4345" s="70">
        <f>TRUNC(TRUNC(G4345,8)*I4345,2)</f>
        <v>10.11</v>
      </c>
    </row>
    <row r="4346" ht="29.1" customHeight="1" spans="1:11">
      <c r="A4346" s="65" t="s">
        <v>3977</v>
      </c>
      <c r="B4346" s="66" t="s">
        <v>3978</v>
      </c>
      <c r="C4346" s="66"/>
      <c r="D4346" s="65" t="s">
        <v>14</v>
      </c>
      <c r="E4346" s="65"/>
      <c r="F4346" s="65" t="s">
        <v>35</v>
      </c>
      <c r="G4346" s="67">
        <v>0.1725</v>
      </c>
      <c r="H4346" s="67"/>
      <c r="I4346" s="70">
        <v>26.07</v>
      </c>
      <c r="J4346" s="70"/>
      <c r="K4346" s="70">
        <f>TRUNC(TRUNC(G4346,8)*I4346,2)</f>
        <v>4.49</v>
      </c>
    </row>
    <row r="4347" ht="21" customHeight="1" spans="1:11">
      <c r="A4347" s="65" t="s">
        <v>5786</v>
      </c>
      <c r="B4347" s="66" t="s">
        <v>5787</v>
      </c>
      <c r="C4347" s="66"/>
      <c r="D4347" s="65" t="s">
        <v>14</v>
      </c>
      <c r="E4347" s="65"/>
      <c r="F4347" s="65" t="s">
        <v>35</v>
      </c>
      <c r="G4347" s="67">
        <v>1</v>
      </c>
      <c r="H4347" s="67"/>
      <c r="I4347" s="70">
        <v>12.33</v>
      </c>
      <c r="J4347" s="70"/>
      <c r="K4347" s="70">
        <f>TRUNC(TRUNC(G4347,8)*I4347,2)</f>
        <v>12.33</v>
      </c>
    </row>
    <row r="4348" ht="15" customHeight="1" spans="1:11">
      <c r="A4348" s="2"/>
      <c r="B4348" s="2"/>
      <c r="C4348" s="2"/>
      <c r="D4348" s="2"/>
      <c r="E4348" s="2"/>
      <c r="F4348" s="2"/>
      <c r="G4348" s="68" t="s">
        <v>2424</v>
      </c>
      <c r="H4348" s="68"/>
      <c r="I4348" s="68"/>
      <c r="J4348" s="68"/>
      <c r="K4348" s="71">
        <f>SUM(K4345:K4347)</f>
        <v>26.93</v>
      </c>
    </row>
    <row r="4349" ht="15" customHeight="1" spans="1:11">
      <c r="A4349" s="63" t="s">
        <v>2389</v>
      </c>
      <c r="B4349" s="63"/>
      <c r="C4349" s="63"/>
      <c r="D4349" s="64" t="s">
        <v>4</v>
      </c>
      <c r="E4349" s="64"/>
      <c r="F4349" s="64" t="s">
        <v>2297</v>
      </c>
      <c r="G4349" s="64" t="s">
        <v>2298</v>
      </c>
      <c r="H4349" s="64"/>
      <c r="I4349" s="64" t="s">
        <v>2299</v>
      </c>
      <c r="J4349" s="64"/>
      <c r="K4349" s="64" t="s">
        <v>2300</v>
      </c>
    </row>
    <row r="4350" ht="21" customHeight="1" spans="1:11">
      <c r="A4350" s="65" t="s">
        <v>2673</v>
      </c>
      <c r="B4350" s="66" t="s">
        <v>2674</v>
      </c>
      <c r="C4350" s="66"/>
      <c r="D4350" s="65" t="s">
        <v>14</v>
      </c>
      <c r="E4350" s="65"/>
      <c r="F4350" s="65" t="s">
        <v>2392</v>
      </c>
      <c r="G4350" s="67">
        <v>0.2568</v>
      </c>
      <c r="H4350" s="67"/>
      <c r="I4350" s="70">
        <v>23.37</v>
      </c>
      <c r="J4350" s="70"/>
      <c r="K4350" s="70">
        <f>TRUNC(TRUNC(G4350,8)*I4350,2)</f>
        <v>6</v>
      </c>
    </row>
    <row r="4351" ht="21" customHeight="1" spans="1:11">
      <c r="A4351" s="65" t="s">
        <v>2675</v>
      </c>
      <c r="B4351" s="66" t="s">
        <v>2676</v>
      </c>
      <c r="C4351" s="66"/>
      <c r="D4351" s="65" t="s">
        <v>14</v>
      </c>
      <c r="E4351" s="65"/>
      <c r="F4351" s="65" t="s">
        <v>2392</v>
      </c>
      <c r="G4351" s="67">
        <v>0.2568</v>
      </c>
      <c r="H4351" s="67"/>
      <c r="I4351" s="70">
        <v>31.5</v>
      </c>
      <c r="J4351" s="70"/>
      <c r="K4351" s="70">
        <f>TRUNC(TRUNC(G4351,8)*I4351,2)</f>
        <v>8.08</v>
      </c>
    </row>
    <row r="4352" ht="18" customHeight="1" spans="1:11">
      <c r="A4352" s="2"/>
      <c r="B4352" s="2"/>
      <c r="C4352" s="2"/>
      <c r="D4352" s="2"/>
      <c r="E4352" s="2"/>
      <c r="F4352" s="2"/>
      <c r="G4352" s="68" t="s">
        <v>2393</v>
      </c>
      <c r="H4352" s="68"/>
      <c r="I4352" s="68"/>
      <c r="J4352" s="68"/>
      <c r="K4352" s="71">
        <f>SUM(K4350:K4351)</f>
        <v>14.08</v>
      </c>
    </row>
    <row r="4353" ht="15" customHeight="1" spans="1:11">
      <c r="A4353" s="2"/>
      <c r="B4353" s="2"/>
      <c r="C4353" s="2"/>
      <c r="D4353" s="2"/>
      <c r="E4353" s="2"/>
      <c r="F4353" s="2"/>
      <c r="G4353" s="69" t="s">
        <v>2318</v>
      </c>
      <c r="H4353" s="69"/>
      <c r="I4353" s="69"/>
      <c r="J4353" s="69"/>
      <c r="K4353" s="72">
        <f>SUM(K4348,K4352)</f>
        <v>41.01</v>
      </c>
    </row>
    <row r="4354" ht="9.95" customHeight="1" spans="1:11">
      <c r="A4354" s="2"/>
      <c r="B4354" s="2"/>
      <c r="C4354" s="2"/>
      <c r="D4354" s="2"/>
      <c r="E4354" s="2"/>
      <c r="F4354" s="2"/>
      <c r="G4354" s="61"/>
      <c r="H4354" s="61"/>
      <c r="I4354" s="61"/>
      <c r="J4354" s="61"/>
      <c r="K4354" s="61"/>
    </row>
    <row r="4355" ht="20.1" customHeight="1" spans="1:11">
      <c r="A4355" s="62" t="s">
        <v>4056</v>
      </c>
      <c r="B4355" s="62"/>
      <c r="C4355" s="62"/>
      <c r="D4355" s="62"/>
      <c r="E4355" s="62"/>
      <c r="F4355" s="62"/>
      <c r="G4355" s="62"/>
      <c r="H4355" s="62"/>
      <c r="I4355" s="62"/>
      <c r="J4355" s="62"/>
      <c r="K4355" s="62"/>
    </row>
    <row r="4356" ht="15" customHeight="1" spans="1:11">
      <c r="A4356" s="63" t="s">
        <v>2413</v>
      </c>
      <c r="B4356" s="63"/>
      <c r="C4356" s="63"/>
      <c r="D4356" s="64" t="s">
        <v>4</v>
      </c>
      <c r="E4356" s="64"/>
      <c r="F4356" s="64" t="s">
        <v>2297</v>
      </c>
      <c r="G4356" s="64" t="s">
        <v>2298</v>
      </c>
      <c r="H4356" s="64"/>
      <c r="I4356" s="64" t="s">
        <v>2299</v>
      </c>
      <c r="J4356" s="64"/>
      <c r="K4356" s="64" t="s">
        <v>2300</v>
      </c>
    </row>
    <row r="4357" ht="21" customHeight="1" spans="1:11">
      <c r="A4357" s="65" t="s">
        <v>4001</v>
      </c>
      <c r="B4357" s="66" t="s">
        <v>4002</v>
      </c>
      <c r="C4357" s="66"/>
      <c r="D4357" s="65" t="s">
        <v>14</v>
      </c>
      <c r="E4357" s="65"/>
      <c r="F4357" s="65" t="s">
        <v>35</v>
      </c>
      <c r="G4357" s="67">
        <v>3</v>
      </c>
      <c r="H4357" s="67"/>
      <c r="I4357" s="70">
        <v>1.9</v>
      </c>
      <c r="J4357" s="70"/>
      <c r="K4357" s="70">
        <f>TRUNC(TRUNC(G4357,8)*I4357,2)</f>
        <v>5.7</v>
      </c>
    </row>
    <row r="4358" ht="29.1" customHeight="1" spans="1:11">
      <c r="A4358" s="65" t="s">
        <v>3977</v>
      </c>
      <c r="B4358" s="66" t="s">
        <v>3978</v>
      </c>
      <c r="C4358" s="66"/>
      <c r="D4358" s="65" t="s">
        <v>14</v>
      </c>
      <c r="E4358" s="65"/>
      <c r="F4358" s="65" t="s">
        <v>35</v>
      </c>
      <c r="G4358" s="67">
        <v>0.075</v>
      </c>
      <c r="H4358" s="67"/>
      <c r="I4358" s="70">
        <v>26.07</v>
      </c>
      <c r="J4358" s="70"/>
      <c r="K4358" s="70">
        <f>TRUNC(TRUNC(G4358,8)*I4358,2)</f>
        <v>1.95</v>
      </c>
    </row>
    <row r="4359" ht="21" customHeight="1" spans="1:11">
      <c r="A4359" s="65" t="s">
        <v>4057</v>
      </c>
      <c r="B4359" s="66" t="s">
        <v>4058</v>
      </c>
      <c r="C4359" s="66"/>
      <c r="D4359" s="65" t="s">
        <v>14</v>
      </c>
      <c r="E4359" s="65"/>
      <c r="F4359" s="65" t="s">
        <v>35</v>
      </c>
      <c r="G4359" s="67">
        <v>1</v>
      </c>
      <c r="H4359" s="67"/>
      <c r="I4359" s="70">
        <v>5.79</v>
      </c>
      <c r="J4359" s="70"/>
      <c r="K4359" s="70">
        <f>TRUNC(TRUNC(G4359,8)*I4359,2)</f>
        <v>5.79</v>
      </c>
    </row>
    <row r="4360" ht="15" customHeight="1" spans="1:11">
      <c r="A4360" s="2"/>
      <c r="B4360" s="2"/>
      <c r="C4360" s="2"/>
      <c r="D4360" s="2"/>
      <c r="E4360" s="2"/>
      <c r="F4360" s="2"/>
      <c r="G4360" s="68" t="s">
        <v>2424</v>
      </c>
      <c r="H4360" s="68"/>
      <c r="I4360" s="68"/>
      <c r="J4360" s="68"/>
      <c r="K4360" s="71">
        <f>SUM(K4357:K4359)</f>
        <v>13.44</v>
      </c>
    </row>
    <row r="4361" ht="15" customHeight="1" spans="1:11">
      <c r="A4361" s="63" t="s">
        <v>2389</v>
      </c>
      <c r="B4361" s="63"/>
      <c r="C4361" s="63"/>
      <c r="D4361" s="64" t="s">
        <v>4</v>
      </c>
      <c r="E4361" s="64"/>
      <c r="F4361" s="64" t="s">
        <v>2297</v>
      </c>
      <c r="G4361" s="64" t="s">
        <v>2298</v>
      </c>
      <c r="H4361" s="64"/>
      <c r="I4361" s="64" t="s">
        <v>2299</v>
      </c>
      <c r="J4361" s="64"/>
      <c r="K4361" s="64" t="s">
        <v>2300</v>
      </c>
    </row>
    <row r="4362" ht="21" customHeight="1" spans="1:11">
      <c r="A4362" s="65" t="s">
        <v>2673</v>
      </c>
      <c r="B4362" s="66" t="s">
        <v>2674</v>
      </c>
      <c r="C4362" s="66"/>
      <c r="D4362" s="65" t="s">
        <v>14</v>
      </c>
      <c r="E4362" s="65"/>
      <c r="F4362" s="65" t="s">
        <v>2392</v>
      </c>
      <c r="G4362" s="67">
        <v>0.1839</v>
      </c>
      <c r="H4362" s="67"/>
      <c r="I4362" s="70">
        <v>23.37</v>
      </c>
      <c r="J4362" s="70"/>
      <c r="K4362" s="70">
        <f>TRUNC(TRUNC(G4362,8)*I4362,2)</f>
        <v>4.29</v>
      </c>
    </row>
    <row r="4363" ht="21" customHeight="1" spans="1:11">
      <c r="A4363" s="65" t="s">
        <v>2675</v>
      </c>
      <c r="B4363" s="66" t="s">
        <v>2676</v>
      </c>
      <c r="C4363" s="66"/>
      <c r="D4363" s="65" t="s">
        <v>14</v>
      </c>
      <c r="E4363" s="65"/>
      <c r="F4363" s="65" t="s">
        <v>2392</v>
      </c>
      <c r="G4363" s="67">
        <v>0.1839</v>
      </c>
      <c r="H4363" s="67"/>
      <c r="I4363" s="70">
        <v>31.5</v>
      </c>
      <c r="J4363" s="70"/>
      <c r="K4363" s="70">
        <f>TRUNC(TRUNC(G4363,8)*I4363,2)</f>
        <v>5.79</v>
      </c>
    </row>
    <row r="4364" ht="18" customHeight="1" spans="1:11">
      <c r="A4364" s="2"/>
      <c r="B4364" s="2"/>
      <c r="C4364" s="2"/>
      <c r="D4364" s="2"/>
      <c r="E4364" s="2"/>
      <c r="F4364" s="2"/>
      <c r="G4364" s="68" t="s">
        <v>2393</v>
      </c>
      <c r="H4364" s="68"/>
      <c r="I4364" s="68"/>
      <c r="J4364" s="68"/>
      <c r="K4364" s="71">
        <f>SUM(K4362:K4363)</f>
        <v>10.08</v>
      </c>
    </row>
    <row r="4365" ht="15" customHeight="1" spans="1:11">
      <c r="A4365" s="2"/>
      <c r="B4365" s="2"/>
      <c r="C4365" s="2"/>
      <c r="D4365" s="2"/>
      <c r="E4365" s="2"/>
      <c r="F4365" s="2"/>
      <c r="G4365" s="69" t="s">
        <v>2318</v>
      </c>
      <c r="H4365" s="69"/>
      <c r="I4365" s="69"/>
      <c r="J4365" s="69"/>
      <c r="K4365" s="72">
        <f>SUM(K4360,K4364)</f>
        <v>23.52</v>
      </c>
    </row>
    <row r="4366" ht="9.95" customHeight="1" spans="1:11">
      <c r="A4366" s="2"/>
      <c r="B4366" s="2"/>
      <c r="C4366" s="2"/>
      <c r="D4366" s="2"/>
      <c r="E4366" s="2"/>
      <c r="F4366" s="2"/>
      <c r="G4366" s="61"/>
      <c r="H4366" s="61"/>
      <c r="I4366" s="61"/>
      <c r="J4366" s="61"/>
      <c r="K4366" s="61"/>
    </row>
    <row r="4367" ht="20.1" customHeight="1" spans="1:11">
      <c r="A4367" s="62" t="s">
        <v>5788</v>
      </c>
      <c r="B4367" s="62"/>
      <c r="C4367" s="62"/>
      <c r="D4367" s="62"/>
      <c r="E4367" s="62"/>
      <c r="F4367" s="62"/>
      <c r="G4367" s="62"/>
      <c r="H4367" s="62"/>
      <c r="I4367" s="62"/>
      <c r="J4367" s="62"/>
      <c r="K4367" s="62"/>
    </row>
    <row r="4368" ht="15" customHeight="1" spans="1:11">
      <c r="A4368" s="63" t="s">
        <v>2296</v>
      </c>
      <c r="B4368" s="63"/>
      <c r="C4368" s="63"/>
      <c r="D4368" s="64" t="s">
        <v>4</v>
      </c>
      <c r="E4368" s="64"/>
      <c r="F4368" s="64" t="s">
        <v>2297</v>
      </c>
      <c r="G4368" s="64" t="s">
        <v>2298</v>
      </c>
      <c r="H4368" s="64"/>
      <c r="I4368" s="64" t="s">
        <v>2299</v>
      </c>
      <c r="J4368" s="64"/>
      <c r="K4368" s="64" t="s">
        <v>2300</v>
      </c>
    </row>
    <row r="4369" ht="21" customHeight="1" spans="1:11">
      <c r="A4369" s="65" t="s">
        <v>4705</v>
      </c>
      <c r="B4369" s="66" t="s">
        <v>4706</v>
      </c>
      <c r="C4369" s="66"/>
      <c r="D4369" s="65" t="s">
        <v>14</v>
      </c>
      <c r="E4369" s="65"/>
      <c r="F4369" s="65" t="s">
        <v>2392</v>
      </c>
      <c r="G4369" s="67">
        <v>1</v>
      </c>
      <c r="H4369" s="67"/>
      <c r="I4369" s="70">
        <v>4.56</v>
      </c>
      <c r="J4369" s="70"/>
      <c r="K4369" s="70">
        <f t="shared" ref="K4369:K4374" si="40">TRUNC(TRUNC(G4369,8)*I4369,2)</f>
        <v>4.56</v>
      </c>
    </row>
    <row r="4370" ht="21" customHeight="1" spans="1:11">
      <c r="A4370" s="65" t="s">
        <v>4722</v>
      </c>
      <c r="B4370" s="66" t="s">
        <v>4723</v>
      </c>
      <c r="C4370" s="66"/>
      <c r="D4370" s="65" t="s">
        <v>14</v>
      </c>
      <c r="E4370" s="65"/>
      <c r="F4370" s="65" t="s">
        <v>2392</v>
      </c>
      <c r="G4370" s="67">
        <v>1</v>
      </c>
      <c r="H4370" s="67"/>
      <c r="I4370" s="70">
        <v>1.43</v>
      </c>
      <c r="J4370" s="70"/>
      <c r="K4370" s="70">
        <f t="shared" si="40"/>
        <v>1.43</v>
      </c>
    </row>
    <row r="4371" ht="21" customHeight="1" spans="1:11">
      <c r="A4371" s="65" t="s">
        <v>4709</v>
      </c>
      <c r="B4371" s="66" t="s">
        <v>4710</v>
      </c>
      <c r="C4371" s="66"/>
      <c r="D4371" s="65" t="s">
        <v>14</v>
      </c>
      <c r="E4371" s="65"/>
      <c r="F4371" s="65" t="s">
        <v>2392</v>
      </c>
      <c r="G4371" s="67">
        <v>1</v>
      </c>
      <c r="H4371" s="67"/>
      <c r="I4371" s="70">
        <v>1.34</v>
      </c>
      <c r="J4371" s="70"/>
      <c r="K4371" s="70">
        <f t="shared" si="40"/>
        <v>1.34</v>
      </c>
    </row>
    <row r="4372" ht="29.1" customHeight="1" spans="1:11">
      <c r="A4372" s="65" t="s">
        <v>4724</v>
      </c>
      <c r="B4372" s="66" t="s">
        <v>4725</v>
      </c>
      <c r="C4372" s="66"/>
      <c r="D4372" s="65" t="s">
        <v>14</v>
      </c>
      <c r="E4372" s="65"/>
      <c r="F4372" s="65" t="s">
        <v>2392</v>
      </c>
      <c r="G4372" s="67">
        <v>1</v>
      </c>
      <c r="H4372" s="67"/>
      <c r="I4372" s="70">
        <v>0.49</v>
      </c>
      <c r="J4372" s="70"/>
      <c r="K4372" s="70">
        <f t="shared" si="40"/>
        <v>0.49</v>
      </c>
    </row>
    <row r="4373" ht="21" customHeight="1" spans="1:11">
      <c r="A4373" s="65" t="s">
        <v>4713</v>
      </c>
      <c r="B4373" s="66" t="s">
        <v>4714</v>
      </c>
      <c r="C4373" s="66"/>
      <c r="D4373" s="65" t="s">
        <v>14</v>
      </c>
      <c r="E4373" s="65"/>
      <c r="F4373" s="65" t="s">
        <v>2392</v>
      </c>
      <c r="G4373" s="67">
        <v>1</v>
      </c>
      <c r="H4373" s="67"/>
      <c r="I4373" s="70">
        <v>0.04</v>
      </c>
      <c r="J4373" s="70"/>
      <c r="K4373" s="70">
        <f t="shared" si="40"/>
        <v>0.04</v>
      </c>
    </row>
    <row r="4374" ht="21" customHeight="1" spans="1:11">
      <c r="A4374" s="65" t="s">
        <v>4715</v>
      </c>
      <c r="B4374" s="66" t="s">
        <v>4716</v>
      </c>
      <c r="C4374" s="66"/>
      <c r="D4374" s="65" t="s">
        <v>14</v>
      </c>
      <c r="E4374" s="65"/>
      <c r="F4374" s="65" t="s">
        <v>2392</v>
      </c>
      <c r="G4374" s="67">
        <v>1</v>
      </c>
      <c r="H4374" s="67"/>
      <c r="I4374" s="70">
        <v>0.8</v>
      </c>
      <c r="J4374" s="70"/>
      <c r="K4374" s="70">
        <f t="shared" si="40"/>
        <v>0.8</v>
      </c>
    </row>
    <row r="4375" ht="15" customHeight="1" spans="1:11">
      <c r="A4375" s="2"/>
      <c r="B4375" s="2"/>
      <c r="C4375" s="2"/>
      <c r="D4375" s="2"/>
      <c r="E4375" s="2"/>
      <c r="F4375" s="2"/>
      <c r="G4375" s="68" t="s">
        <v>2309</v>
      </c>
      <c r="H4375" s="68"/>
      <c r="I4375" s="68"/>
      <c r="J4375" s="68"/>
      <c r="K4375" s="71">
        <f>SUM(K4369:K4374)</f>
        <v>8.66</v>
      </c>
    </row>
    <row r="4376" ht="15" customHeight="1" spans="1:11">
      <c r="A4376" s="63" t="s">
        <v>2310</v>
      </c>
      <c r="B4376" s="63"/>
      <c r="C4376" s="63"/>
      <c r="D4376" s="64" t="s">
        <v>4</v>
      </c>
      <c r="E4376" s="64"/>
      <c r="F4376" s="64" t="s">
        <v>2297</v>
      </c>
      <c r="G4376" s="64" t="s">
        <v>2298</v>
      </c>
      <c r="H4376" s="64"/>
      <c r="I4376" s="64" t="s">
        <v>2299</v>
      </c>
      <c r="J4376" s="64"/>
      <c r="K4376" s="64" t="s">
        <v>2300</v>
      </c>
    </row>
    <row r="4377" ht="15" customHeight="1" spans="1:11">
      <c r="A4377" s="65" t="s">
        <v>5213</v>
      </c>
      <c r="B4377" s="66" t="s">
        <v>5214</v>
      </c>
      <c r="C4377" s="66"/>
      <c r="D4377" s="65" t="s">
        <v>14</v>
      </c>
      <c r="E4377" s="65"/>
      <c r="F4377" s="65" t="s">
        <v>2392</v>
      </c>
      <c r="G4377" s="67">
        <v>1</v>
      </c>
      <c r="H4377" s="67"/>
      <c r="I4377" s="70">
        <v>22.63</v>
      </c>
      <c r="J4377" s="70"/>
      <c r="K4377" s="70">
        <f>TRUNC(TRUNC(G4377,8)*I4377,2)</f>
        <v>22.63</v>
      </c>
    </row>
    <row r="4378" ht="15" customHeight="1" spans="1:11">
      <c r="A4378" s="2"/>
      <c r="B4378" s="2"/>
      <c r="C4378" s="2"/>
      <c r="D4378" s="2"/>
      <c r="E4378" s="2"/>
      <c r="F4378" s="2"/>
      <c r="G4378" s="68" t="s">
        <v>2313</v>
      </c>
      <c r="H4378" s="68"/>
      <c r="I4378" s="68"/>
      <c r="J4378" s="68"/>
      <c r="K4378" s="71">
        <f>SUM(K4377:K4377)</f>
        <v>22.63</v>
      </c>
    </row>
    <row r="4379" ht="15" customHeight="1" spans="1:11">
      <c r="A4379" s="63" t="s">
        <v>2314</v>
      </c>
      <c r="B4379" s="63"/>
      <c r="C4379" s="63"/>
      <c r="D4379" s="64" t="s">
        <v>4</v>
      </c>
      <c r="E4379" s="64"/>
      <c r="F4379" s="64" t="s">
        <v>2297</v>
      </c>
      <c r="G4379" s="64" t="s">
        <v>2298</v>
      </c>
      <c r="H4379" s="64"/>
      <c r="I4379" s="64" t="s">
        <v>2299</v>
      </c>
      <c r="J4379" s="64"/>
      <c r="K4379" s="64" t="s">
        <v>2300</v>
      </c>
    </row>
    <row r="4380" ht="21" customHeight="1" spans="1:11">
      <c r="A4380" s="65" t="s">
        <v>5789</v>
      </c>
      <c r="B4380" s="66" t="s">
        <v>5790</v>
      </c>
      <c r="C4380" s="66"/>
      <c r="D4380" s="65" t="s">
        <v>14</v>
      </c>
      <c r="E4380" s="65"/>
      <c r="F4380" s="65" t="s">
        <v>2392</v>
      </c>
      <c r="G4380" s="67">
        <v>1</v>
      </c>
      <c r="H4380" s="67"/>
      <c r="I4380" s="70">
        <v>0.3</v>
      </c>
      <c r="J4380" s="70"/>
      <c r="K4380" s="70">
        <f>TRUNC(TRUNC(G4380,8)*I4380,2)</f>
        <v>0.3</v>
      </c>
    </row>
    <row r="4381" ht="15" customHeight="1" spans="1:11">
      <c r="A4381" s="2"/>
      <c r="B4381" s="2"/>
      <c r="C4381" s="2"/>
      <c r="D4381" s="2"/>
      <c r="E4381" s="2"/>
      <c r="F4381" s="2"/>
      <c r="G4381" s="68" t="s">
        <v>2317</v>
      </c>
      <c r="H4381" s="68"/>
      <c r="I4381" s="68"/>
      <c r="J4381" s="68"/>
      <c r="K4381" s="71">
        <f>SUM(K4380:K4380)</f>
        <v>0.3</v>
      </c>
    </row>
    <row r="4382" ht="15" customHeight="1" spans="1:11">
      <c r="A4382" s="2"/>
      <c r="B4382" s="2"/>
      <c r="C4382" s="2"/>
      <c r="D4382" s="2"/>
      <c r="E4382" s="2"/>
      <c r="F4382" s="2"/>
      <c r="G4382" s="69" t="s">
        <v>2318</v>
      </c>
      <c r="H4382" s="69"/>
      <c r="I4382" s="69"/>
      <c r="J4382" s="69"/>
      <c r="K4382" s="72">
        <f>SUM(K4375,K4378,K4381)</f>
        <v>31.59</v>
      </c>
    </row>
    <row r="4383" ht="9.95" customHeight="1" spans="1:11">
      <c r="A4383" s="2"/>
      <c r="B4383" s="2"/>
      <c r="C4383" s="2"/>
      <c r="D4383" s="2"/>
      <c r="E4383" s="2"/>
      <c r="F4383" s="2"/>
      <c r="G4383" s="61"/>
      <c r="H4383" s="61"/>
      <c r="I4383" s="61"/>
      <c r="J4383" s="61"/>
      <c r="K4383" s="61"/>
    </row>
    <row r="4384" ht="20.1" customHeight="1" spans="1:11">
      <c r="A4384" s="62" t="s">
        <v>3209</v>
      </c>
      <c r="B4384" s="62"/>
      <c r="C4384" s="62"/>
      <c r="D4384" s="62"/>
      <c r="E4384" s="62"/>
      <c r="F4384" s="62"/>
      <c r="G4384" s="62"/>
      <c r="H4384" s="62"/>
      <c r="I4384" s="62"/>
      <c r="J4384" s="62"/>
      <c r="K4384" s="62"/>
    </row>
    <row r="4385" ht="15" customHeight="1" spans="1:11">
      <c r="A4385" s="63" t="s">
        <v>2381</v>
      </c>
      <c r="B4385" s="63"/>
      <c r="C4385" s="63"/>
      <c r="D4385" s="64" t="s">
        <v>4</v>
      </c>
      <c r="E4385" s="64"/>
      <c r="F4385" s="64" t="s">
        <v>2297</v>
      </c>
      <c r="G4385" s="64" t="s">
        <v>2298</v>
      </c>
      <c r="H4385" s="64"/>
      <c r="I4385" s="64" t="s">
        <v>2299</v>
      </c>
      <c r="J4385" s="64"/>
      <c r="K4385" s="64" t="s">
        <v>2300</v>
      </c>
    </row>
    <row r="4386" ht="29.1" customHeight="1" spans="1:11">
      <c r="A4386" s="65" t="s">
        <v>3186</v>
      </c>
      <c r="B4386" s="66" t="s">
        <v>3187</v>
      </c>
      <c r="C4386" s="66"/>
      <c r="D4386" s="65" t="s">
        <v>14</v>
      </c>
      <c r="E4386" s="65"/>
      <c r="F4386" s="65" t="s">
        <v>2384</v>
      </c>
      <c r="G4386" s="67">
        <v>0.0073</v>
      </c>
      <c r="H4386" s="67"/>
      <c r="I4386" s="70">
        <v>36.17</v>
      </c>
      <c r="J4386" s="70"/>
      <c r="K4386" s="70">
        <f>TRUNC(TRUNC(G4386,8)*I4386,2)</f>
        <v>0.26</v>
      </c>
    </row>
    <row r="4387" ht="29.1" customHeight="1" spans="1:11">
      <c r="A4387" s="65" t="s">
        <v>3188</v>
      </c>
      <c r="B4387" s="66" t="s">
        <v>3189</v>
      </c>
      <c r="C4387" s="66"/>
      <c r="D4387" s="65" t="s">
        <v>14</v>
      </c>
      <c r="E4387" s="65"/>
      <c r="F4387" s="65" t="s">
        <v>2387</v>
      </c>
      <c r="G4387" s="67">
        <v>0.0053</v>
      </c>
      <c r="H4387" s="67"/>
      <c r="I4387" s="70">
        <v>37.37</v>
      </c>
      <c r="J4387" s="70"/>
      <c r="K4387" s="70">
        <f>TRUNC(TRUNC(G4387,8)*I4387,2)</f>
        <v>0.19</v>
      </c>
    </row>
    <row r="4388" ht="18" customHeight="1" spans="1:11">
      <c r="A4388" s="2"/>
      <c r="B4388" s="2"/>
      <c r="C4388" s="2"/>
      <c r="D4388" s="2"/>
      <c r="E4388" s="2"/>
      <c r="F4388" s="2"/>
      <c r="G4388" s="68" t="s">
        <v>2388</v>
      </c>
      <c r="H4388" s="68"/>
      <c r="I4388" s="68"/>
      <c r="J4388" s="68"/>
      <c r="K4388" s="71">
        <f>SUM(K4386:K4387)</f>
        <v>0.45</v>
      </c>
    </row>
    <row r="4389" ht="15" customHeight="1" spans="1:11">
      <c r="A4389" s="63" t="s">
        <v>2413</v>
      </c>
      <c r="B4389" s="63"/>
      <c r="C4389" s="63"/>
      <c r="D4389" s="64" t="s">
        <v>4</v>
      </c>
      <c r="E4389" s="64"/>
      <c r="F4389" s="64" t="s">
        <v>2297</v>
      </c>
      <c r="G4389" s="64" t="s">
        <v>2298</v>
      </c>
      <c r="H4389" s="64"/>
      <c r="I4389" s="64" t="s">
        <v>2299</v>
      </c>
      <c r="J4389" s="64"/>
      <c r="K4389" s="64" t="s">
        <v>2300</v>
      </c>
    </row>
    <row r="4390" ht="29.1" customHeight="1" spans="1:11">
      <c r="A4390" s="65" t="s">
        <v>3210</v>
      </c>
      <c r="B4390" s="66" t="s">
        <v>3211</v>
      </c>
      <c r="C4390" s="66"/>
      <c r="D4390" s="65" t="s">
        <v>14</v>
      </c>
      <c r="E4390" s="65"/>
      <c r="F4390" s="65" t="s">
        <v>1165</v>
      </c>
      <c r="G4390" s="67">
        <v>1.26</v>
      </c>
      <c r="H4390" s="67"/>
      <c r="I4390" s="70">
        <v>0.28</v>
      </c>
      <c r="J4390" s="70"/>
      <c r="K4390" s="70">
        <f>TRUNC(TRUNC(G4390,8)*I4390,2)</f>
        <v>0.35</v>
      </c>
    </row>
    <row r="4391" ht="29.1" customHeight="1" spans="1:11">
      <c r="A4391" s="65" t="s">
        <v>3212</v>
      </c>
      <c r="B4391" s="66" t="s">
        <v>3213</v>
      </c>
      <c r="C4391" s="66"/>
      <c r="D4391" s="65" t="s">
        <v>14</v>
      </c>
      <c r="E4391" s="65"/>
      <c r="F4391" s="65" t="s">
        <v>35</v>
      </c>
      <c r="G4391" s="67">
        <v>1.26</v>
      </c>
      <c r="H4391" s="67"/>
      <c r="I4391" s="70">
        <v>4.25</v>
      </c>
      <c r="J4391" s="70"/>
      <c r="K4391" s="70">
        <f>TRUNC(TRUNC(G4391,8)*I4391,2)</f>
        <v>5.35</v>
      </c>
    </row>
    <row r="4392" ht="21" customHeight="1" spans="1:11">
      <c r="A4392" s="65" t="s">
        <v>3214</v>
      </c>
      <c r="B4392" s="66" t="s">
        <v>3215</v>
      </c>
      <c r="C4392" s="66"/>
      <c r="D4392" s="65" t="s">
        <v>14</v>
      </c>
      <c r="E4392" s="65"/>
      <c r="F4392" s="65" t="s">
        <v>41</v>
      </c>
      <c r="G4392" s="67">
        <v>1.357</v>
      </c>
      <c r="H4392" s="67"/>
      <c r="I4392" s="70">
        <v>28.61</v>
      </c>
      <c r="J4392" s="70"/>
      <c r="K4392" s="70">
        <f>TRUNC(TRUNC(G4392,8)*I4392,2)</f>
        <v>38.82</v>
      </c>
    </row>
    <row r="4393" ht="15" customHeight="1" spans="1:11">
      <c r="A4393" s="2"/>
      <c r="B4393" s="2"/>
      <c r="C4393" s="2"/>
      <c r="D4393" s="2"/>
      <c r="E4393" s="2"/>
      <c r="F4393" s="2"/>
      <c r="G4393" s="68" t="s">
        <v>2424</v>
      </c>
      <c r="H4393" s="68"/>
      <c r="I4393" s="68"/>
      <c r="J4393" s="68"/>
      <c r="K4393" s="71">
        <f>SUM(K4390:K4392)</f>
        <v>44.52</v>
      </c>
    </row>
    <row r="4394" ht="15" customHeight="1" spans="1:11">
      <c r="A4394" s="63" t="s">
        <v>2389</v>
      </c>
      <c r="B4394" s="63"/>
      <c r="C4394" s="63"/>
      <c r="D4394" s="64" t="s">
        <v>4</v>
      </c>
      <c r="E4394" s="64"/>
      <c r="F4394" s="64" t="s">
        <v>2297</v>
      </c>
      <c r="G4394" s="64" t="s">
        <v>2298</v>
      </c>
      <c r="H4394" s="64"/>
      <c r="I4394" s="64" t="s">
        <v>2299</v>
      </c>
      <c r="J4394" s="64"/>
      <c r="K4394" s="64" t="s">
        <v>2300</v>
      </c>
    </row>
    <row r="4395" ht="15" customHeight="1" spans="1:11">
      <c r="A4395" s="65" t="s">
        <v>2395</v>
      </c>
      <c r="B4395" s="66" t="s">
        <v>2396</v>
      </c>
      <c r="C4395" s="66"/>
      <c r="D4395" s="65" t="s">
        <v>14</v>
      </c>
      <c r="E4395" s="65"/>
      <c r="F4395" s="65" t="s">
        <v>2392</v>
      </c>
      <c r="G4395" s="67">
        <v>0.166</v>
      </c>
      <c r="H4395" s="67"/>
      <c r="I4395" s="70">
        <v>23.23</v>
      </c>
      <c r="J4395" s="70"/>
      <c r="K4395" s="70">
        <f>TRUNC(TRUNC(G4395,8)*I4395,2)</f>
        <v>3.85</v>
      </c>
    </row>
    <row r="4396" ht="15" customHeight="1" spans="1:11">
      <c r="A4396" s="65" t="s">
        <v>2696</v>
      </c>
      <c r="B4396" s="66" t="s">
        <v>2697</v>
      </c>
      <c r="C4396" s="66"/>
      <c r="D4396" s="65" t="s">
        <v>14</v>
      </c>
      <c r="E4396" s="65"/>
      <c r="F4396" s="65" t="s">
        <v>2392</v>
      </c>
      <c r="G4396" s="67">
        <v>0.128</v>
      </c>
      <c r="H4396" s="67"/>
      <c r="I4396" s="70">
        <v>31.59</v>
      </c>
      <c r="J4396" s="70"/>
      <c r="K4396" s="70">
        <f>TRUNC(TRUNC(G4396,8)*I4396,2)</f>
        <v>4.04</v>
      </c>
    </row>
    <row r="4397" ht="18" customHeight="1" spans="1:11">
      <c r="A4397" s="2"/>
      <c r="B4397" s="2"/>
      <c r="C4397" s="2"/>
      <c r="D4397" s="2"/>
      <c r="E4397" s="2"/>
      <c r="F4397" s="2"/>
      <c r="G4397" s="68" t="s">
        <v>2393</v>
      </c>
      <c r="H4397" s="68"/>
      <c r="I4397" s="68"/>
      <c r="J4397" s="68"/>
      <c r="K4397" s="71">
        <f>SUM(K4395:K4396)</f>
        <v>7.89</v>
      </c>
    </row>
    <row r="4398" ht="15" customHeight="1" spans="1:11">
      <c r="A4398" s="2"/>
      <c r="B4398" s="2"/>
      <c r="C4398" s="2"/>
      <c r="D4398" s="2"/>
      <c r="E4398" s="2"/>
      <c r="F4398" s="2"/>
      <c r="G4398" s="69" t="s">
        <v>2318</v>
      </c>
      <c r="H4398" s="69"/>
      <c r="I4398" s="69"/>
      <c r="J4398" s="69"/>
      <c r="K4398" s="72">
        <f>SUM(K4388,K4393,K4397)</f>
        <v>52.86</v>
      </c>
    </row>
    <row r="4399" ht="9.95" customHeight="1" spans="1:11">
      <c r="A4399" s="2"/>
      <c r="B4399" s="2"/>
      <c r="C4399" s="2"/>
      <c r="D4399" s="2"/>
      <c r="E4399" s="2"/>
      <c r="F4399" s="2"/>
      <c r="G4399" s="61"/>
      <c r="H4399" s="61"/>
      <c r="I4399" s="61"/>
      <c r="J4399" s="61"/>
      <c r="K4399" s="61"/>
    </row>
    <row r="4400" ht="20.1" customHeight="1" spans="1:11">
      <c r="A4400" s="62" t="s">
        <v>5791</v>
      </c>
      <c r="B4400" s="62"/>
      <c r="C4400" s="62"/>
      <c r="D4400" s="62"/>
      <c r="E4400" s="62"/>
      <c r="F4400" s="62"/>
      <c r="G4400" s="62"/>
      <c r="H4400" s="62"/>
      <c r="I4400" s="62"/>
      <c r="J4400" s="62"/>
      <c r="K4400" s="62"/>
    </row>
    <row r="4401" ht="15" customHeight="1" spans="1:11">
      <c r="A4401" s="63" t="s">
        <v>2413</v>
      </c>
      <c r="B4401" s="63"/>
      <c r="C4401" s="63"/>
      <c r="D4401" s="64" t="s">
        <v>4</v>
      </c>
      <c r="E4401" s="64"/>
      <c r="F4401" s="64" t="s">
        <v>2297</v>
      </c>
      <c r="G4401" s="64" t="s">
        <v>2298</v>
      </c>
      <c r="H4401" s="64"/>
      <c r="I4401" s="64" t="s">
        <v>2299</v>
      </c>
      <c r="J4401" s="64"/>
      <c r="K4401" s="64" t="s">
        <v>2300</v>
      </c>
    </row>
    <row r="4402" ht="15" customHeight="1" spans="1:11">
      <c r="A4402" s="65" t="s">
        <v>5395</v>
      </c>
      <c r="B4402" s="66" t="s">
        <v>5396</v>
      </c>
      <c r="C4402" s="66"/>
      <c r="D4402" s="65" t="s">
        <v>14</v>
      </c>
      <c r="E4402" s="65"/>
      <c r="F4402" s="65" t="s">
        <v>35</v>
      </c>
      <c r="G4402" s="67">
        <v>1</v>
      </c>
      <c r="H4402" s="67"/>
      <c r="I4402" s="70">
        <v>5.49</v>
      </c>
      <c r="J4402" s="70"/>
      <c r="K4402" s="70">
        <f>TRUNC(TRUNC(G4402,8)*I4402,2)</f>
        <v>5.49</v>
      </c>
    </row>
    <row r="4403" ht="15" customHeight="1" spans="1:11">
      <c r="A4403" s="2"/>
      <c r="B4403" s="2"/>
      <c r="C4403" s="2"/>
      <c r="D4403" s="2"/>
      <c r="E4403" s="2"/>
      <c r="F4403" s="2"/>
      <c r="G4403" s="68" t="s">
        <v>2424</v>
      </c>
      <c r="H4403" s="68"/>
      <c r="I4403" s="68"/>
      <c r="J4403" s="68"/>
      <c r="K4403" s="71">
        <f>SUM(K4402:K4402)</f>
        <v>5.49</v>
      </c>
    </row>
    <row r="4404" ht="15" customHeight="1" spans="1:11">
      <c r="A4404" s="63" t="s">
        <v>2389</v>
      </c>
      <c r="B4404" s="63"/>
      <c r="C4404" s="63"/>
      <c r="D4404" s="64" t="s">
        <v>4</v>
      </c>
      <c r="E4404" s="64"/>
      <c r="F4404" s="64" t="s">
        <v>2297</v>
      </c>
      <c r="G4404" s="64" t="s">
        <v>2298</v>
      </c>
      <c r="H4404" s="64"/>
      <c r="I4404" s="64" t="s">
        <v>2299</v>
      </c>
      <c r="J4404" s="64"/>
      <c r="K4404" s="64" t="s">
        <v>2300</v>
      </c>
    </row>
    <row r="4405" ht="21" customHeight="1" spans="1:11">
      <c r="A4405" s="65" t="s">
        <v>3219</v>
      </c>
      <c r="B4405" s="66" t="s">
        <v>3220</v>
      </c>
      <c r="C4405" s="66"/>
      <c r="D4405" s="65" t="s">
        <v>14</v>
      </c>
      <c r="E4405" s="65"/>
      <c r="F4405" s="65" t="s">
        <v>2392</v>
      </c>
      <c r="G4405" s="67">
        <v>0.511</v>
      </c>
      <c r="H4405" s="67"/>
      <c r="I4405" s="70">
        <v>24.39</v>
      </c>
      <c r="J4405" s="70"/>
      <c r="K4405" s="70">
        <f>TRUNC(TRUNC(G4405,8)*I4405,2)</f>
        <v>12.46</v>
      </c>
    </row>
    <row r="4406" ht="15" customHeight="1" spans="1:11">
      <c r="A4406" s="65" t="s">
        <v>2710</v>
      </c>
      <c r="B4406" s="66" t="s">
        <v>2711</v>
      </c>
      <c r="C4406" s="66"/>
      <c r="D4406" s="65" t="s">
        <v>14</v>
      </c>
      <c r="E4406" s="65"/>
      <c r="F4406" s="65" t="s">
        <v>2392</v>
      </c>
      <c r="G4406" s="67">
        <v>0.511</v>
      </c>
      <c r="H4406" s="67"/>
      <c r="I4406" s="70">
        <v>32.69</v>
      </c>
      <c r="J4406" s="70"/>
      <c r="K4406" s="70">
        <f>TRUNC(TRUNC(G4406,8)*I4406,2)</f>
        <v>16.7</v>
      </c>
    </row>
    <row r="4407" ht="18" customHeight="1" spans="1:11">
      <c r="A4407" s="2"/>
      <c r="B4407" s="2"/>
      <c r="C4407" s="2"/>
      <c r="D4407" s="2"/>
      <c r="E4407" s="2"/>
      <c r="F4407" s="2"/>
      <c r="G4407" s="68" t="s">
        <v>2393</v>
      </c>
      <c r="H4407" s="68"/>
      <c r="I4407" s="68"/>
      <c r="J4407" s="68"/>
      <c r="K4407" s="71">
        <f>SUM(K4405:K4406)</f>
        <v>29.16</v>
      </c>
    </row>
    <row r="4408" ht="15" customHeight="1" spans="1:11">
      <c r="A4408" s="2"/>
      <c r="B4408" s="2"/>
      <c r="C4408" s="2"/>
      <c r="D4408" s="2"/>
      <c r="E4408" s="2"/>
      <c r="F4408" s="2"/>
      <c r="G4408" s="69" t="s">
        <v>2318</v>
      </c>
      <c r="H4408" s="69"/>
      <c r="I4408" s="69"/>
      <c r="J4408" s="69"/>
      <c r="K4408" s="72">
        <f>SUM(K4403,K4407)</f>
        <v>34.65</v>
      </c>
    </row>
    <row r="4409" ht="9.95" customHeight="1" spans="1:11">
      <c r="A4409" s="2"/>
      <c r="B4409" s="2"/>
      <c r="C4409" s="2"/>
      <c r="D4409" s="2"/>
      <c r="E4409" s="2"/>
      <c r="F4409" s="2"/>
      <c r="G4409" s="61"/>
      <c r="H4409" s="61"/>
      <c r="I4409" s="61"/>
      <c r="J4409" s="61"/>
      <c r="K4409" s="61"/>
    </row>
    <row r="4410" ht="20.1" customHeight="1" spans="1:11">
      <c r="A4410" s="62" t="s">
        <v>5792</v>
      </c>
      <c r="B4410" s="62"/>
      <c r="C4410" s="62"/>
      <c r="D4410" s="62"/>
      <c r="E4410" s="62"/>
      <c r="F4410" s="62"/>
      <c r="G4410" s="62"/>
      <c r="H4410" s="62"/>
      <c r="I4410" s="62"/>
      <c r="J4410" s="62"/>
      <c r="K4410" s="62"/>
    </row>
    <row r="4411" ht="15" customHeight="1" spans="1:11">
      <c r="A4411" s="63" t="s">
        <v>2314</v>
      </c>
      <c r="B4411" s="63"/>
      <c r="C4411" s="63"/>
      <c r="D4411" s="64" t="s">
        <v>4</v>
      </c>
      <c r="E4411" s="64"/>
      <c r="F4411" s="64" t="s">
        <v>2297</v>
      </c>
      <c r="G4411" s="64" t="s">
        <v>2298</v>
      </c>
      <c r="H4411" s="64"/>
      <c r="I4411" s="64" t="s">
        <v>2299</v>
      </c>
      <c r="J4411" s="64"/>
      <c r="K4411" s="64" t="s">
        <v>2300</v>
      </c>
    </row>
    <row r="4412" ht="29.1" customHeight="1" spans="1:11">
      <c r="A4412" s="65" t="s">
        <v>3393</v>
      </c>
      <c r="B4412" s="66" t="s">
        <v>3394</v>
      </c>
      <c r="C4412" s="66"/>
      <c r="D4412" s="65" t="s">
        <v>14</v>
      </c>
      <c r="E4412" s="65"/>
      <c r="F4412" s="65" t="s">
        <v>35</v>
      </c>
      <c r="G4412" s="67">
        <v>1</v>
      </c>
      <c r="H4412" s="67"/>
      <c r="I4412" s="70">
        <v>10.4</v>
      </c>
      <c r="J4412" s="70"/>
      <c r="K4412" s="70">
        <f>TRUNC(TRUNC(G4412,8)*I4412,2)</f>
        <v>10.4</v>
      </c>
    </row>
    <row r="4413" ht="29.1" customHeight="1" spans="1:11">
      <c r="A4413" s="65" t="s">
        <v>3387</v>
      </c>
      <c r="B4413" s="66" t="s">
        <v>3388</v>
      </c>
      <c r="C4413" s="66"/>
      <c r="D4413" s="65" t="s">
        <v>14</v>
      </c>
      <c r="E4413" s="65"/>
      <c r="F4413" s="65" t="s">
        <v>35</v>
      </c>
      <c r="G4413" s="67">
        <v>1</v>
      </c>
      <c r="H4413" s="67"/>
      <c r="I4413" s="70">
        <v>19.3</v>
      </c>
      <c r="J4413" s="70"/>
      <c r="K4413" s="70">
        <f>TRUNC(TRUNC(G4413,8)*I4413,2)</f>
        <v>19.3</v>
      </c>
    </row>
    <row r="4414" ht="15" customHeight="1" spans="1:11">
      <c r="A4414" s="2"/>
      <c r="B4414" s="2"/>
      <c r="C4414" s="2"/>
      <c r="D4414" s="2"/>
      <c r="E4414" s="2"/>
      <c r="F4414" s="2"/>
      <c r="G4414" s="68" t="s">
        <v>2317</v>
      </c>
      <c r="H4414" s="68"/>
      <c r="I4414" s="68"/>
      <c r="J4414" s="68"/>
      <c r="K4414" s="71">
        <f>SUM(K4412:K4413)</f>
        <v>29.7</v>
      </c>
    </row>
    <row r="4415" ht="15" customHeight="1" spans="1:11">
      <c r="A4415" s="2"/>
      <c r="B4415" s="2"/>
      <c r="C4415" s="2"/>
      <c r="D4415" s="2"/>
      <c r="E4415" s="2"/>
      <c r="F4415" s="2"/>
      <c r="G4415" s="69" t="s">
        <v>2318</v>
      </c>
      <c r="H4415" s="69"/>
      <c r="I4415" s="69"/>
      <c r="J4415" s="69"/>
      <c r="K4415" s="72">
        <f>SUM(K4414)</f>
        <v>29.7</v>
      </c>
    </row>
    <row r="4416" ht="9.95" customHeight="1" spans="1:11">
      <c r="A4416" s="2"/>
      <c r="B4416" s="2"/>
      <c r="C4416" s="2"/>
      <c r="D4416" s="2"/>
      <c r="E4416" s="2"/>
      <c r="F4416" s="2"/>
      <c r="G4416" s="61"/>
      <c r="H4416" s="61"/>
      <c r="I4416" s="61"/>
      <c r="J4416" s="61"/>
      <c r="K4416" s="61"/>
    </row>
    <row r="4417" ht="20.1" customHeight="1" spans="1:11">
      <c r="A4417" s="62" t="s">
        <v>5793</v>
      </c>
      <c r="B4417" s="62"/>
      <c r="C4417" s="62"/>
      <c r="D4417" s="62"/>
      <c r="E4417" s="62"/>
      <c r="F4417" s="62"/>
      <c r="G4417" s="62"/>
      <c r="H4417" s="62"/>
      <c r="I4417" s="62"/>
      <c r="J4417" s="62"/>
      <c r="K4417" s="62"/>
    </row>
    <row r="4418" ht="15" customHeight="1" spans="1:11">
      <c r="A4418" s="63" t="s">
        <v>2413</v>
      </c>
      <c r="B4418" s="63"/>
      <c r="C4418" s="63"/>
      <c r="D4418" s="64" t="s">
        <v>4</v>
      </c>
      <c r="E4418" s="64"/>
      <c r="F4418" s="64" t="s">
        <v>2297</v>
      </c>
      <c r="G4418" s="64" t="s">
        <v>2298</v>
      </c>
      <c r="H4418" s="64"/>
      <c r="I4418" s="64" t="s">
        <v>2299</v>
      </c>
      <c r="J4418" s="64"/>
      <c r="K4418" s="64" t="s">
        <v>2300</v>
      </c>
    </row>
    <row r="4419" ht="15" customHeight="1" spans="1:11">
      <c r="A4419" s="65" t="s">
        <v>5395</v>
      </c>
      <c r="B4419" s="66" t="s">
        <v>5396</v>
      </c>
      <c r="C4419" s="66"/>
      <c r="D4419" s="65" t="s">
        <v>14</v>
      </c>
      <c r="E4419" s="65"/>
      <c r="F4419" s="65" t="s">
        <v>35</v>
      </c>
      <c r="G4419" s="67">
        <v>1</v>
      </c>
      <c r="H4419" s="67"/>
      <c r="I4419" s="70">
        <v>5.49</v>
      </c>
      <c r="J4419" s="70"/>
      <c r="K4419" s="70">
        <f>TRUNC(TRUNC(G4419,8)*I4419,2)</f>
        <v>5.49</v>
      </c>
    </row>
    <row r="4420" ht="15" customHeight="1" spans="1:11">
      <c r="A4420" s="2"/>
      <c r="B4420" s="2"/>
      <c r="C4420" s="2"/>
      <c r="D4420" s="2"/>
      <c r="E4420" s="2"/>
      <c r="F4420" s="2"/>
      <c r="G4420" s="68" t="s">
        <v>2424</v>
      </c>
      <c r="H4420" s="68"/>
      <c r="I4420" s="68"/>
      <c r="J4420" s="68"/>
      <c r="K4420" s="71">
        <f>SUM(K4419:K4419)</f>
        <v>5.49</v>
      </c>
    </row>
    <row r="4421" ht="15" customHeight="1" spans="1:11">
      <c r="A4421" s="63" t="s">
        <v>2389</v>
      </c>
      <c r="B4421" s="63"/>
      <c r="C4421" s="63"/>
      <c r="D4421" s="64" t="s">
        <v>4</v>
      </c>
      <c r="E4421" s="64"/>
      <c r="F4421" s="64" t="s">
        <v>2297</v>
      </c>
      <c r="G4421" s="64" t="s">
        <v>2298</v>
      </c>
      <c r="H4421" s="64"/>
      <c r="I4421" s="64" t="s">
        <v>2299</v>
      </c>
      <c r="J4421" s="64"/>
      <c r="K4421" s="64" t="s">
        <v>2300</v>
      </c>
    </row>
    <row r="4422" ht="21" customHeight="1" spans="1:11">
      <c r="A4422" s="65" t="s">
        <v>3219</v>
      </c>
      <c r="B4422" s="66" t="s">
        <v>3220</v>
      </c>
      <c r="C4422" s="66"/>
      <c r="D4422" s="65" t="s">
        <v>14</v>
      </c>
      <c r="E4422" s="65"/>
      <c r="F4422" s="65" t="s">
        <v>2392</v>
      </c>
      <c r="G4422" s="67">
        <v>0.242</v>
      </c>
      <c r="H4422" s="67"/>
      <c r="I4422" s="70">
        <v>24.39</v>
      </c>
      <c r="J4422" s="70"/>
      <c r="K4422" s="70">
        <f>TRUNC(TRUNC(G4422,8)*I4422,2)</f>
        <v>5.9</v>
      </c>
    </row>
    <row r="4423" ht="15" customHeight="1" spans="1:11">
      <c r="A4423" s="65" t="s">
        <v>2710</v>
      </c>
      <c r="B4423" s="66" t="s">
        <v>2711</v>
      </c>
      <c r="C4423" s="66"/>
      <c r="D4423" s="65" t="s">
        <v>14</v>
      </c>
      <c r="E4423" s="65"/>
      <c r="F4423" s="65" t="s">
        <v>2392</v>
      </c>
      <c r="G4423" s="67">
        <v>0.242</v>
      </c>
      <c r="H4423" s="67"/>
      <c r="I4423" s="70">
        <v>32.69</v>
      </c>
      <c r="J4423" s="70"/>
      <c r="K4423" s="70">
        <f>TRUNC(TRUNC(G4423,8)*I4423,2)</f>
        <v>7.91</v>
      </c>
    </row>
    <row r="4424" ht="18" customHeight="1" spans="1:11">
      <c r="A4424" s="2"/>
      <c r="B4424" s="2"/>
      <c r="C4424" s="2"/>
      <c r="D4424" s="2"/>
      <c r="E4424" s="2"/>
      <c r="F4424" s="2"/>
      <c r="G4424" s="68" t="s">
        <v>2393</v>
      </c>
      <c r="H4424" s="68"/>
      <c r="I4424" s="68"/>
      <c r="J4424" s="68"/>
      <c r="K4424" s="71">
        <f>SUM(K4422:K4423)</f>
        <v>13.81</v>
      </c>
    </row>
    <row r="4425" ht="15" customHeight="1" spans="1:11">
      <c r="A4425" s="2"/>
      <c r="B4425" s="2"/>
      <c r="C4425" s="2"/>
      <c r="D4425" s="2"/>
      <c r="E4425" s="2"/>
      <c r="F4425" s="2"/>
      <c r="G4425" s="69" t="s">
        <v>2318</v>
      </c>
      <c r="H4425" s="69"/>
      <c r="I4425" s="69"/>
      <c r="J4425" s="69"/>
      <c r="K4425" s="72">
        <f>SUM(K4420,K4424)</f>
        <v>19.3</v>
      </c>
    </row>
    <row r="4426" ht="9.95" customHeight="1" spans="1:11">
      <c r="A4426" s="2"/>
      <c r="B4426" s="2"/>
      <c r="C4426" s="2"/>
      <c r="D4426" s="2"/>
      <c r="E4426" s="2"/>
      <c r="F4426" s="2"/>
      <c r="G4426" s="61"/>
      <c r="H4426" s="61"/>
      <c r="I4426" s="61"/>
      <c r="J4426" s="61"/>
      <c r="K4426" s="61"/>
    </row>
    <row r="4427" ht="20.1" customHeight="1" spans="1:11">
      <c r="A4427" s="62" t="s">
        <v>5794</v>
      </c>
      <c r="B4427" s="62"/>
      <c r="C4427" s="62"/>
      <c r="D4427" s="62"/>
      <c r="E4427" s="62"/>
      <c r="F4427" s="62"/>
      <c r="G4427" s="62"/>
      <c r="H4427" s="62"/>
      <c r="I4427" s="62"/>
      <c r="J4427" s="62"/>
      <c r="K4427" s="62"/>
    </row>
    <row r="4428" ht="15" customHeight="1" spans="1:11">
      <c r="A4428" s="63" t="s">
        <v>2314</v>
      </c>
      <c r="B4428" s="63"/>
      <c r="C4428" s="63"/>
      <c r="D4428" s="64" t="s">
        <v>4</v>
      </c>
      <c r="E4428" s="64"/>
      <c r="F4428" s="64" t="s">
        <v>2297</v>
      </c>
      <c r="G4428" s="64" t="s">
        <v>2298</v>
      </c>
      <c r="H4428" s="64"/>
      <c r="I4428" s="64" t="s">
        <v>2299</v>
      </c>
      <c r="J4428" s="64"/>
      <c r="K4428" s="64" t="s">
        <v>2300</v>
      </c>
    </row>
    <row r="4429" ht="29.1" customHeight="1" spans="1:11">
      <c r="A4429" s="65" t="s">
        <v>3393</v>
      </c>
      <c r="B4429" s="66" t="s">
        <v>3394</v>
      </c>
      <c r="C4429" s="66"/>
      <c r="D4429" s="65" t="s">
        <v>14</v>
      </c>
      <c r="E4429" s="65"/>
      <c r="F4429" s="65" t="s">
        <v>35</v>
      </c>
      <c r="G4429" s="67">
        <v>1</v>
      </c>
      <c r="H4429" s="67"/>
      <c r="I4429" s="70">
        <v>10.4</v>
      </c>
      <c r="J4429" s="70"/>
      <c r="K4429" s="70">
        <f>TRUNC(TRUNC(G4429,8)*I4429,2)</f>
        <v>10.4</v>
      </c>
    </row>
    <row r="4430" ht="29.1" customHeight="1" spans="1:11">
      <c r="A4430" s="65" t="s">
        <v>3383</v>
      </c>
      <c r="B4430" s="66" t="s">
        <v>3384</v>
      </c>
      <c r="C4430" s="66"/>
      <c r="D4430" s="65" t="s">
        <v>14</v>
      </c>
      <c r="E4430" s="65"/>
      <c r="F4430" s="65" t="s">
        <v>35</v>
      </c>
      <c r="G4430" s="67">
        <v>1</v>
      </c>
      <c r="H4430" s="67"/>
      <c r="I4430" s="70">
        <v>20.83</v>
      </c>
      <c r="J4430" s="70"/>
      <c r="K4430" s="70">
        <f>TRUNC(TRUNC(G4430,8)*I4430,2)</f>
        <v>20.83</v>
      </c>
    </row>
    <row r="4431" ht="15" customHeight="1" spans="1:11">
      <c r="A4431" s="2"/>
      <c r="B4431" s="2"/>
      <c r="C4431" s="2"/>
      <c r="D4431" s="2"/>
      <c r="E4431" s="2"/>
      <c r="F4431" s="2"/>
      <c r="G4431" s="68" t="s">
        <v>2317</v>
      </c>
      <c r="H4431" s="68"/>
      <c r="I4431" s="68"/>
      <c r="J4431" s="68"/>
      <c r="K4431" s="71">
        <f>SUM(K4429:K4430)</f>
        <v>31.23</v>
      </c>
    </row>
    <row r="4432" ht="15" customHeight="1" spans="1:11">
      <c r="A4432" s="2"/>
      <c r="B4432" s="2"/>
      <c r="C4432" s="2"/>
      <c r="D4432" s="2"/>
      <c r="E4432" s="2"/>
      <c r="F4432" s="2"/>
      <c r="G4432" s="69" t="s">
        <v>2318</v>
      </c>
      <c r="H4432" s="69"/>
      <c r="I4432" s="69"/>
      <c r="J4432" s="69"/>
      <c r="K4432" s="72">
        <f>SUM(K4431)</f>
        <v>31.23</v>
      </c>
    </row>
    <row r="4433" ht="9.95" customHeight="1" spans="1:11">
      <c r="A4433" s="2"/>
      <c r="B4433" s="2"/>
      <c r="C4433" s="2"/>
      <c r="D4433" s="2"/>
      <c r="E4433" s="2"/>
      <c r="F4433" s="2"/>
      <c r="G4433" s="61"/>
      <c r="H4433" s="61"/>
      <c r="I4433" s="61"/>
      <c r="J4433" s="61"/>
      <c r="K4433" s="61"/>
    </row>
    <row r="4434" ht="20.1" customHeight="1" spans="1:11">
      <c r="A4434" s="62" t="s">
        <v>5795</v>
      </c>
      <c r="B4434" s="62"/>
      <c r="C4434" s="62"/>
      <c r="D4434" s="62"/>
      <c r="E4434" s="62"/>
      <c r="F4434" s="62"/>
      <c r="G4434" s="62"/>
      <c r="H4434" s="62"/>
      <c r="I4434" s="62"/>
      <c r="J4434" s="62"/>
      <c r="K4434" s="62"/>
    </row>
    <row r="4435" ht="15" customHeight="1" spans="1:11">
      <c r="A4435" s="63" t="s">
        <v>2413</v>
      </c>
      <c r="B4435" s="63"/>
      <c r="C4435" s="63"/>
      <c r="D4435" s="64" t="s">
        <v>4</v>
      </c>
      <c r="E4435" s="64"/>
      <c r="F4435" s="64" t="s">
        <v>2297</v>
      </c>
      <c r="G4435" s="64" t="s">
        <v>2298</v>
      </c>
      <c r="H4435" s="64"/>
      <c r="I4435" s="64" t="s">
        <v>2299</v>
      </c>
      <c r="J4435" s="64"/>
      <c r="K4435" s="64" t="s">
        <v>2300</v>
      </c>
    </row>
    <row r="4436" ht="15" customHeight="1" spans="1:11">
      <c r="A4436" s="65" t="s">
        <v>5796</v>
      </c>
      <c r="B4436" s="66" t="s">
        <v>5797</v>
      </c>
      <c r="C4436" s="66"/>
      <c r="D4436" s="65" t="s">
        <v>14</v>
      </c>
      <c r="E4436" s="65"/>
      <c r="F4436" s="65" t="s">
        <v>35</v>
      </c>
      <c r="G4436" s="67">
        <v>1</v>
      </c>
      <c r="H4436" s="67"/>
      <c r="I4436" s="70">
        <v>7.02</v>
      </c>
      <c r="J4436" s="70"/>
      <c r="K4436" s="70">
        <f>TRUNC(TRUNC(G4436,8)*I4436,2)</f>
        <v>7.02</v>
      </c>
    </row>
    <row r="4437" ht="15" customHeight="1" spans="1:11">
      <c r="A4437" s="2"/>
      <c r="B4437" s="2"/>
      <c r="C4437" s="2"/>
      <c r="D4437" s="2"/>
      <c r="E4437" s="2"/>
      <c r="F4437" s="2"/>
      <c r="G4437" s="68" t="s">
        <v>2424</v>
      </c>
      <c r="H4437" s="68"/>
      <c r="I4437" s="68"/>
      <c r="J4437" s="68"/>
      <c r="K4437" s="71">
        <f>SUM(K4436:K4436)</f>
        <v>7.02</v>
      </c>
    </row>
    <row r="4438" ht="15" customHeight="1" spans="1:11">
      <c r="A4438" s="63" t="s">
        <v>2389</v>
      </c>
      <c r="B4438" s="63"/>
      <c r="C4438" s="63"/>
      <c r="D4438" s="64" t="s">
        <v>4</v>
      </c>
      <c r="E4438" s="64"/>
      <c r="F4438" s="64" t="s">
        <v>2297</v>
      </c>
      <c r="G4438" s="64" t="s">
        <v>2298</v>
      </c>
      <c r="H4438" s="64"/>
      <c r="I4438" s="64" t="s">
        <v>2299</v>
      </c>
      <c r="J4438" s="64"/>
      <c r="K4438" s="64" t="s">
        <v>2300</v>
      </c>
    </row>
    <row r="4439" ht="21" customHeight="1" spans="1:11">
      <c r="A4439" s="65" t="s">
        <v>3219</v>
      </c>
      <c r="B4439" s="66" t="s">
        <v>3220</v>
      </c>
      <c r="C4439" s="66"/>
      <c r="D4439" s="65" t="s">
        <v>14</v>
      </c>
      <c r="E4439" s="65"/>
      <c r="F4439" s="65" t="s">
        <v>2392</v>
      </c>
      <c r="G4439" s="67">
        <v>0.242</v>
      </c>
      <c r="H4439" s="67"/>
      <c r="I4439" s="70">
        <v>24.39</v>
      </c>
      <c r="J4439" s="70"/>
      <c r="K4439" s="70">
        <f>TRUNC(TRUNC(G4439,8)*I4439,2)</f>
        <v>5.9</v>
      </c>
    </row>
    <row r="4440" ht="15" customHeight="1" spans="1:11">
      <c r="A4440" s="65" t="s">
        <v>2710</v>
      </c>
      <c r="B4440" s="66" t="s">
        <v>2711</v>
      </c>
      <c r="C4440" s="66"/>
      <c r="D4440" s="65" t="s">
        <v>14</v>
      </c>
      <c r="E4440" s="65"/>
      <c r="F4440" s="65" t="s">
        <v>2392</v>
      </c>
      <c r="G4440" s="67">
        <v>0.242</v>
      </c>
      <c r="H4440" s="67"/>
      <c r="I4440" s="70">
        <v>32.69</v>
      </c>
      <c r="J4440" s="70"/>
      <c r="K4440" s="70">
        <f>TRUNC(TRUNC(G4440,8)*I4440,2)</f>
        <v>7.91</v>
      </c>
    </row>
    <row r="4441" ht="18" customHeight="1" spans="1:11">
      <c r="A4441" s="2"/>
      <c r="B4441" s="2"/>
      <c r="C4441" s="2"/>
      <c r="D4441" s="2"/>
      <c r="E4441" s="2"/>
      <c r="F4441" s="2"/>
      <c r="G4441" s="68" t="s">
        <v>2393</v>
      </c>
      <c r="H4441" s="68"/>
      <c r="I4441" s="68"/>
      <c r="J4441" s="68"/>
      <c r="K4441" s="71">
        <f>SUM(K4439:K4440)</f>
        <v>13.81</v>
      </c>
    </row>
    <row r="4442" ht="15" customHeight="1" spans="1:11">
      <c r="A4442" s="2"/>
      <c r="B4442" s="2"/>
      <c r="C4442" s="2"/>
      <c r="D4442" s="2"/>
      <c r="E4442" s="2"/>
      <c r="F4442" s="2"/>
      <c r="G4442" s="69" t="s">
        <v>2318</v>
      </c>
      <c r="H4442" s="69"/>
      <c r="I4442" s="69"/>
      <c r="J4442" s="69"/>
      <c r="K4442" s="72">
        <f>SUM(K4437,K4441)</f>
        <v>20.83</v>
      </c>
    </row>
    <row r="4443" ht="9.95" customHeight="1" spans="1:11">
      <c r="A4443" s="2"/>
      <c r="B4443" s="2"/>
      <c r="C4443" s="2"/>
      <c r="D4443" s="2"/>
      <c r="E4443" s="2"/>
      <c r="F4443" s="2"/>
      <c r="G4443" s="61"/>
      <c r="H4443" s="61"/>
      <c r="I4443" s="61"/>
      <c r="J4443" s="61"/>
      <c r="K4443" s="61"/>
    </row>
    <row r="4444" ht="20.1" customHeight="1" spans="1:11">
      <c r="A4444" s="62" t="s">
        <v>5798</v>
      </c>
      <c r="B4444" s="62"/>
      <c r="C4444" s="62"/>
      <c r="D4444" s="62"/>
      <c r="E4444" s="62"/>
      <c r="F4444" s="62"/>
      <c r="G4444" s="62"/>
      <c r="H4444" s="62"/>
      <c r="I4444" s="62"/>
      <c r="J4444" s="62"/>
      <c r="K4444" s="62"/>
    </row>
    <row r="4445" ht="15" customHeight="1" spans="1:11">
      <c r="A4445" s="63" t="s">
        <v>2314</v>
      </c>
      <c r="B4445" s="63"/>
      <c r="C4445" s="63"/>
      <c r="D4445" s="64" t="s">
        <v>4</v>
      </c>
      <c r="E4445" s="64"/>
      <c r="F4445" s="64" t="s">
        <v>2297</v>
      </c>
      <c r="G4445" s="64" t="s">
        <v>2298</v>
      </c>
      <c r="H4445" s="64"/>
      <c r="I4445" s="64" t="s">
        <v>2299</v>
      </c>
      <c r="J4445" s="64"/>
      <c r="K4445" s="64" t="s">
        <v>2300</v>
      </c>
    </row>
    <row r="4446" ht="29.1" customHeight="1" spans="1:11">
      <c r="A4446" s="65" t="s">
        <v>3393</v>
      </c>
      <c r="B4446" s="66" t="s">
        <v>3394</v>
      </c>
      <c r="C4446" s="66"/>
      <c r="D4446" s="65" t="s">
        <v>14</v>
      </c>
      <c r="E4446" s="65"/>
      <c r="F4446" s="65" t="s">
        <v>35</v>
      </c>
      <c r="G4446" s="67">
        <v>1</v>
      </c>
      <c r="H4446" s="67"/>
      <c r="I4446" s="70">
        <v>10.4</v>
      </c>
      <c r="J4446" s="70"/>
      <c r="K4446" s="70">
        <f>TRUNC(TRUNC(G4446,8)*I4446,2)</f>
        <v>10.4</v>
      </c>
    </row>
    <row r="4447" ht="29.1" customHeight="1" spans="1:11">
      <c r="A4447" s="65" t="s">
        <v>5799</v>
      </c>
      <c r="B4447" s="66" t="s">
        <v>5800</v>
      </c>
      <c r="C4447" s="66"/>
      <c r="D4447" s="65" t="s">
        <v>14</v>
      </c>
      <c r="E4447" s="65"/>
      <c r="F4447" s="65" t="s">
        <v>35</v>
      </c>
      <c r="G4447" s="67">
        <v>1</v>
      </c>
      <c r="H4447" s="67"/>
      <c r="I4447" s="70">
        <v>35</v>
      </c>
      <c r="J4447" s="70"/>
      <c r="K4447" s="70">
        <f>TRUNC(TRUNC(G4447,8)*I4447,2)</f>
        <v>35</v>
      </c>
    </row>
    <row r="4448" ht="15" customHeight="1" spans="1:11">
      <c r="A4448" s="2"/>
      <c r="B4448" s="2"/>
      <c r="C4448" s="2"/>
      <c r="D4448" s="2"/>
      <c r="E4448" s="2"/>
      <c r="F4448" s="2"/>
      <c r="G4448" s="68" t="s">
        <v>2317</v>
      </c>
      <c r="H4448" s="68"/>
      <c r="I4448" s="68"/>
      <c r="J4448" s="68"/>
      <c r="K4448" s="71">
        <f>SUM(K4446:K4447)</f>
        <v>45.4</v>
      </c>
    </row>
    <row r="4449" ht="15" customHeight="1" spans="1:11">
      <c r="A4449" s="2"/>
      <c r="B4449" s="2"/>
      <c r="C4449" s="2"/>
      <c r="D4449" s="2"/>
      <c r="E4449" s="2"/>
      <c r="F4449" s="2"/>
      <c r="G4449" s="69" t="s">
        <v>2318</v>
      </c>
      <c r="H4449" s="69"/>
      <c r="I4449" s="69"/>
      <c r="J4449" s="69"/>
      <c r="K4449" s="72">
        <f>SUM(K4448)</f>
        <v>45.4</v>
      </c>
    </row>
    <row r="4450" ht="9.95" customHeight="1" spans="1:11">
      <c r="A4450" s="2"/>
      <c r="B4450" s="2"/>
      <c r="C4450" s="2"/>
      <c r="D4450" s="2"/>
      <c r="E4450" s="2"/>
      <c r="F4450" s="2"/>
      <c r="G4450" s="61"/>
      <c r="H4450" s="61"/>
      <c r="I4450" s="61"/>
      <c r="J4450" s="61"/>
      <c r="K4450" s="61"/>
    </row>
    <row r="4451" ht="20.1" customHeight="1" spans="1:11">
      <c r="A4451" s="62" t="s">
        <v>5801</v>
      </c>
      <c r="B4451" s="62"/>
      <c r="C4451" s="62"/>
      <c r="D4451" s="62"/>
      <c r="E4451" s="62"/>
      <c r="F4451" s="62"/>
      <c r="G4451" s="62"/>
      <c r="H4451" s="62"/>
      <c r="I4451" s="62"/>
      <c r="J4451" s="62"/>
      <c r="K4451" s="62"/>
    </row>
    <row r="4452" ht="15" customHeight="1" spans="1:11">
      <c r="A4452" s="63" t="s">
        <v>2413</v>
      </c>
      <c r="B4452" s="63"/>
      <c r="C4452" s="63"/>
      <c r="D4452" s="64" t="s">
        <v>4</v>
      </c>
      <c r="E4452" s="64"/>
      <c r="F4452" s="64" t="s">
        <v>2297</v>
      </c>
      <c r="G4452" s="64" t="s">
        <v>2298</v>
      </c>
      <c r="H4452" s="64"/>
      <c r="I4452" s="64" t="s">
        <v>2299</v>
      </c>
      <c r="J4452" s="64"/>
      <c r="K4452" s="64" t="s">
        <v>2300</v>
      </c>
    </row>
    <row r="4453" ht="15" customHeight="1" spans="1:11">
      <c r="A4453" s="65" t="s">
        <v>5395</v>
      </c>
      <c r="B4453" s="66" t="s">
        <v>5396</v>
      </c>
      <c r="C4453" s="66"/>
      <c r="D4453" s="65" t="s">
        <v>14</v>
      </c>
      <c r="E4453" s="65"/>
      <c r="F4453" s="65" t="s">
        <v>35</v>
      </c>
      <c r="G4453" s="67">
        <v>2</v>
      </c>
      <c r="H4453" s="67"/>
      <c r="I4453" s="70">
        <v>5.49</v>
      </c>
      <c r="J4453" s="70"/>
      <c r="K4453" s="70">
        <f>TRUNC(TRUNC(G4453,8)*I4453,2)</f>
        <v>10.98</v>
      </c>
    </row>
    <row r="4454" ht="15" customHeight="1" spans="1:11">
      <c r="A4454" s="2"/>
      <c r="B4454" s="2"/>
      <c r="C4454" s="2"/>
      <c r="D4454" s="2"/>
      <c r="E4454" s="2"/>
      <c r="F4454" s="2"/>
      <c r="G4454" s="68" t="s">
        <v>2424</v>
      </c>
      <c r="H4454" s="68"/>
      <c r="I4454" s="68"/>
      <c r="J4454" s="68"/>
      <c r="K4454" s="71">
        <f>SUM(K4453:K4453)</f>
        <v>10.98</v>
      </c>
    </row>
    <row r="4455" ht="15" customHeight="1" spans="1:11">
      <c r="A4455" s="63" t="s">
        <v>2389</v>
      </c>
      <c r="B4455" s="63"/>
      <c r="C4455" s="63"/>
      <c r="D4455" s="64" t="s">
        <v>4</v>
      </c>
      <c r="E4455" s="64"/>
      <c r="F4455" s="64" t="s">
        <v>2297</v>
      </c>
      <c r="G4455" s="64" t="s">
        <v>2298</v>
      </c>
      <c r="H4455" s="64"/>
      <c r="I4455" s="64" t="s">
        <v>2299</v>
      </c>
      <c r="J4455" s="64"/>
      <c r="K4455" s="64" t="s">
        <v>2300</v>
      </c>
    </row>
    <row r="4456" ht="21" customHeight="1" spans="1:11">
      <c r="A4456" s="65" t="s">
        <v>3219</v>
      </c>
      <c r="B4456" s="66" t="s">
        <v>3220</v>
      </c>
      <c r="C4456" s="66"/>
      <c r="D4456" s="65" t="s">
        <v>14</v>
      </c>
      <c r="E4456" s="65"/>
      <c r="F4456" s="65" t="s">
        <v>2392</v>
      </c>
      <c r="G4456" s="67">
        <v>0.421</v>
      </c>
      <c r="H4456" s="67"/>
      <c r="I4456" s="70">
        <v>24.39</v>
      </c>
      <c r="J4456" s="70"/>
      <c r="K4456" s="70">
        <f>TRUNC(TRUNC(G4456,8)*I4456,2)</f>
        <v>10.26</v>
      </c>
    </row>
    <row r="4457" ht="15" customHeight="1" spans="1:11">
      <c r="A4457" s="65" t="s">
        <v>2710</v>
      </c>
      <c r="B4457" s="66" t="s">
        <v>2711</v>
      </c>
      <c r="C4457" s="66"/>
      <c r="D4457" s="65" t="s">
        <v>14</v>
      </c>
      <c r="E4457" s="65"/>
      <c r="F4457" s="65" t="s">
        <v>2392</v>
      </c>
      <c r="G4457" s="67">
        <v>0.421</v>
      </c>
      <c r="H4457" s="67"/>
      <c r="I4457" s="70">
        <v>32.69</v>
      </c>
      <c r="J4457" s="70"/>
      <c r="K4457" s="70">
        <f>TRUNC(TRUNC(G4457,8)*I4457,2)</f>
        <v>13.76</v>
      </c>
    </row>
    <row r="4458" ht="18" customHeight="1" spans="1:11">
      <c r="A4458" s="2"/>
      <c r="B4458" s="2"/>
      <c r="C4458" s="2"/>
      <c r="D4458" s="2"/>
      <c r="E4458" s="2"/>
      <c r="F4458" s="2"/>
      <c r="G4458" s="68" t="s">
        <v>2393</v>
      </c>
      <c r="H4458" s="68"/>
      <c r="I4458" s="68"/>
      <c r="J4458" s="68"/>
      <c r="K4458" s="71">
        <f>SUM(K4456:K4457)</f>
        <v>24.02</v>
      </c>
    </row>
    <row r="4459" ht="15" customHeight="1" spans="1:11">
      <c r="A4459" s="2"/>
      <c r="B4459" s="2"/>
      <c r="C4459" s="2"/>
      <c r="D4459" s="2"/>
      <c r="E4459" s="2"/>
      <c r="F4459" s="2"/>
      <c r="G4459" s="69" t="s">
        <v>2318</v>
      </c>
      <c r="H4459" s="69"/>
      <c r="I4459" s="69"/>
      <c r="J4459" s="69"/>
      <c r="K4459" s="72">
        <f>SUM(K4454,K4458)</f>
        <v>35</v>
      </c>
    </row>
    <row r="4460" ht="9.95" customHeight="1" spans="1:11">
      <c r="A4460" s="2"/>
      <c r="B4460" s="2"/>
      <c r="C4460" s="2"/>
      <c r="D4460" s="2"/>
      <c r="E4460" s="2"/>
      <c r="F4460" s="2"/>
      <c r="G4460" s="61"/>
      <c r="H4460" s="61"/>
      <c r="I4460" s="61"/>
      <c r="J4460" s="61"/>
      <c r="K4460" s="61"/>
    </row>
    <row r="4461" ht="20.1" customHeight="1" spans="1:11">
      <c r="A4461" s="62" t="s">
        <v>5802</v>
      </c>
      <c r="B4461" s="62"/>
      <c r="C4461" s="62"/>
      <c r="D4461" s="62"/>
      <c r="E4461" s="62"/>
      <c r="F4461" s="62"/>
      <c r="G4461" s="62"/>
      <c r="H4461" s="62"/>
      <c r="I4461" s="62"/>
      <c r="J4461" s="62"/>
      <c r="K4461" s="62"/>
    </row>
    <row r="4462" ht="15" customHeight="1" spans="1:11">
      <c r="A4462" s="63" t="s">
        <v>2413</v>
      </c>
      <c r="B4462" s="63"/>
      <c r="C4462" s="63"/>
      <c r="D4462" s="64" t="s">
        <v>4</v>
      </c>
      <c r="E4462" s="64"/>
      <c r="F4462" s="64" t="s">
        <v>2297</v>
      </c>
      <c r="G4462" s="64" t="s">
        <v>2298</v>
      </c>
      <c r="H4462" s="64"/>
      <c r="I4462" s="64" t="s">
        <v>2299</v>
      </c>
      <c r="J4462" s="64"/>
      <c r="K4462" s="64" t="s">
        <v>2300</v>
      </c>
    </row>
    <row r="4463" ht="15" customHeight="1" spans="1:11">
      <c r="A4463" s="65" t="s">
        <v>5395</v>
      </c>
      <c r="B4463" s="66" t="s">
        <v>5396</v>
      </c>
      <c r="C4463" s="66"/>
      <c r="D4463" s="65" t="s">
        <v>14</v>
      </c>
      <c r="E4463" s="65"/>
      <c r="F4463" s="65" t="s">
        <v>35</v>
      </c>
      <c r="G4463" s="67">
        <v>1</v>
      </c>
      <c r="H4463" s="67"/>
      <c r="I4463" s="70">
        <v>5.49</v>
      </c>
      <c r="J4463" s="70"/>
      <c r="K4463" s="70">
        <f>TRUNC(TRUNC(G4463,8)*I4463,2)</f>
        <v>5.49</v>
      </c>
    </row>
    <row r="4464" ht="15" customHeight="1" spans="1:11">
      <c r="A4464" s="2"/>
      <c r="B4464" s="2"/>
      <c r="C4464" s="2"/>
      <c r="D4464" s="2"/>
      <c r="E4464" s="2"/>
      <c r="F4464" s="2"/>
      <c r="G4464" s="68" t="s">
        <v>2424</v>
      </c>
      <c r="H4464" s="68"/>
      <c r="I4464" s="68"/>
      <c r="J4464" s="68"/>
      <c r="K4464" s="71">
        <f>SUM(K4463:K4463)</f>
        <v>5.49</v>
      </c>
    </row>
    <row r="4465" ht="15" customHeight="1" spans="1:11">
      <c r="A4465" s="63" t="s">
        <v>2389</v>
      </c>
      <c r="B4465" s="63"/>
      <c r="C4465" s="63"/>
      <c r="D4465" s="64" t="s">
        <v>4</v>
      </c>
      <c r="E4465" s="64"/>
      <c r="F4465" s="64" t="s">
        <v>2297</v>
      </c>
      <c r="G4465" s="64" t="s">
        <v>2298</v>
      </c>
      <c r="H4465" s="64"/>
      <c r="I4465" s="64" t="s">
        <v>2299</v>
      </c>
      <c r="J4465" s="64"/>
      <c r="K4465" s="64" t="s">
        <v>2300</v>
      </c>
    </row>
    <row r="4466" ht="21" customHeight="1" spans="1:11">
      <c r="A4466" s="65" t="s">
        <v>3219</v>
      </c>
      <c r="B4466" s="66" t="s">
        <v>3220</v>
      </c>
      <c r="C4466" s="66"/>
      <c r="D4466" s="65" t="s">
        <v>14</v>
      </c>
      <c r="E4466" s="65"/>
      <c r="F4466" s="65" t="s">
        <v>2392</v>
      </c>
      <c r="G4466" s="67">
        <v>0.317</v>
      </c>
      <c r="H4466" s="67"/>
      <c r="I4466" s="70">
        <v>24.39</v>
      </c>
      <c r="J4466" s="70"/>
      <c r="K4466" s="70">
        <f>TRUNC(TRUNC(G4466,8)*I4466,2)</f>
        <v>7.73</v>
      </c>
    </row>
    <row r="4467" ht="15" customHeight="1" spans="1:11">
      <c r="A4467" s="65" t="s">
        <v>2710</v>
      </c>
      <c r="B4467" s="66" t="s">
        <v>2711</v>
      </c>
      <c r="C4467" s="66"/>
      <c r="D4467" s="65" t="s">
        <v>14</v>
      </c>
      <c r="E4467" s="65"/>
      <c r="F4467" s="65" t="s">
        <v>2392</v>
      </c>
      <c r="G4467" s="67">
        <v>0.317</v>
      </c>
      <c r="H4467" s="67"/>
      <c r="I4467" s="70">
        <v>32.69</v>
      </c>
      <c r="J4467" s="70"/>
      <c r="K4467" s="70">
        <f>TRUNC(TRUNC(G4467,8)*I4467,2)</f>
        <v>10.36</v>
      </c>
    </row>
    <row r="4468" ht="18" customHeight="1" spans="1:11">
      <c r="A4468" s="2"/>
      <c r="B4468" s="2"/>
      <c r="C4468" s="2"/>
      <c r="D4468" s="2"/>
      <c r="E4468" s="2"/>
      <c r="F4468" s="2"/>
      <c r="G4468" s="68" t="s">
        <v>2393</v>
      </c>
      <c r="H4468" s="68"/>
      <c r="I4468" s="68"/>
      <c r="J4468" s="68"/>
      <c r="K4468" s="71">
        <f>SUM(K4466:K4467)</f>
        <v>18.09</v>
      </c>
    </row>
    <row r="4469" ht="15" customHeight="1" spans="1:11">
      <c r="A4469" s="2"/>
      <c r="B4469" s="2"/>
      <c r="C4469" s="2"/>
      <c r="D4469" s="2"/>
      <c r="E4469" s="2"/>
      <c r="F4469" s="2"/>
      <c r="G4469" s="69" t="s">
        <v>2318</v>
      </c>
      <c r="H4469" s="69"/>
      <c r="I4469" s="69"/>
      <c r="J4469" s="69"/>
      <c r="K4469" s="72">
        <f>SUM(K4464,K4468)</f>
        <v>23.58</v>
      </c>
    </row>
    <row r="4470" ht="9.95" customHeight="1" spans="1:11">
      <c r="A4470" s="2"/>
      <c r="B4470" s="2"/>
      <c r="C4470" s="2"/>
      <c r="D4470" s="2"/>
      <c r="E4470" s="2"/>
      <c r="F4470" s="2"/>
      <c r="G4470" s="61"/>
      <c r="H4470" s="61"/>
      <c r="I4470" s="61"/>
      <c r="J4470" s="61"/>
      <c r="K4470" s="61"/>
    </row>
    <row r="4471" ht="20.1" customHeight="1" spans="1:11">
      <c r="A4471" s="62" t="s">
        <v>5803</v>
      </c>
      <c r="B4471" s="62"/>
      <c r="C4471" s="62"/>
      <c r="D4471" s="62"/>
      <c r="E4471" s="62"/>
      <c r="F4471" s="62"/>
      <c r="G4471" s="62"/>
      <c r="H4471" s="62"/>
      <c r="I4471" s="62"/>
      <c r="J4471" s="62"/>
      <c r="K4471" s="62"/>
    </row>
    <row r="4472" ht="15" customHeight="1" spans="1:11">
      <c r="A4472" s="63" t="s">
        <v>2413</v>
      </c>
      <c r="B4472" s="63"/>
      <c r="C4472" s="63"/>
      <c r="D4472" s="64" t="s">
        <v>4</v>
      </c>
      <c r="E4472" s="64"/>
      <c r="F4472" s="64" t="s">
        <v>2297</v>
      </c>
      <c r="G4472" s="64" t="s">
        <v>2298</v>
      </c>
      <c r="H4472" s="64"/>
      <c r="I4472" s="64" t="s">
        <v>2299</v>
      </c>
      <c r="J4472" s="64"/>
      <c r="K4472" s="64" t="s">
        <v>2300</v>
      </c>
    </row>
    <row r="4473" ht="15" customHeight="1" spans="1:11">
      <c r="A4473" s="65" t="s">
        <v>4276</v>
      </c>
      <c r="B4473" s="66" t="s">
        <v>4277</v>
      </c>
      <c r="C4473" s="66"/>
      <c r="D4473" s="65" t="s">
        <v>14</v>
      </c>
      <c r="E4473" s="65"/>
      <c r="F4473" s="65" t="s">
        <v>35</v>
      </c>
      <c r="G4473" s="67">
        <v>0.021</v>
      </c>
      <c r="H4473" s="67"/>
      <c r="I4473" s="70">
        <v>3.07</v>
      </c>
      <c r="J4473" s="70"/>
      <c r="K4473" s="70">
        <f>TRUNC(TRUNC(G4473,8)*I4473,2)</f>
        <v>0.06</v>
      </c>
    </row>
    <row r="4474" ht="29.1" customHeight="1" spans="1:11">
      <c r="A4474" s="65" t="s">
        <v>5804</v>
      </c>
      <c r="B4474" s="66" t="s">
        <v>5805</v>
      </c>
      <c r="C4474" s="66"/>
      <c r="D4474" s="65" t="s">
        <v>14</v>
      </c>
      <c r="E4474" s="65"/>
      <c r="F4474" s="65" t="s">
        <v>35</v>
      </c>
      <c r="G4474" s="67">
        <v>1</v>
      </c>
      <c r="H4474" s="67"/>
      <c r="I4474" s="70">
        <v>97.51</v>
      </c>
      <c r="J4474" s="70"/>
      <c r="K4474" s="70">
        <f>TRUNC(TRUNC(G4474,8)*I4474,2)</f>
        <v>97.51</v>
      </c>
    </row>
    <row r="4475" ht="15" customHeight="1" spans="1:11">
      <c r="A4475" s="2"/>
      <c r="B4475" s="2"/>
      <c r="C4475" s="2"/>
      <c r="D4475" s="2"/>
      <c r="E4475" s="2"/>
      <c r="F4475" s="2"/>
      <c r="G4475" s="68" t="s">
        <v>2424</v>
      </c>
      <c r="H4475" s="68"/>
      <c r="I4475" s="68"/>
      <c r="J4475" s="68"/>
      <c r="K4475" s="71">
        <f>SUM(K4473:K4474)</f>
        <v>97.57</v>
      </c>
    </row>
    <row r="4476" ht="15" customHeight="1" spans="1:11">
      <c r="A4476" s="63" t="s">
        <v>2389</v>
      </c>
      <c r="B4476" s="63"/>
      <c r="C4476" s="63"/>
      <c r="D4476" s="64" t="s">
        <v>4</v>
      </c>
      <c r="E4476" s="64"/>
      <c r="F4476" s="64" t="s">
        <v>2297</v>
      </c>
      <c r="G4476" s="64" t="s">
        <v>2298</v>
      </c>
      <c r="H4476" s="64"/>
      <c r="I4476" s="64" t="s">
        <v>2299</v>
      </c>
      <c r="J4476" s="64"/>
      <c r="K4476" s="64" t="s">
        <v>2300</v>
      </c>
    </row>
    <row r="4477" ht="21" customHeight="1" spans="1:11">
      <c r="A4477" s="65" t="s">
        <v>2675</v>
      </c>
      <c r="B4477" s="66" t="s">
        <v>2676</v>
      </c>
      <c r="C4477" s="66"/>
      <c r="D4477" s="65" t="s">
        <v>14</v>
      </c>
      <c r="E4477" s="65"/>
      <c r="F4477" s="65" t="s">
        <v>2392</v>
      </c>
      <c r="G4477" s="67">
        <v>0.1525</v>
      </c>
      <c r="H4477" s="67"/>
      <c r="I4477" s="70">
        <v>31.5</v>
      </c>
      <c r="J4477" s="70"/>
      <c r="K4477" s="70">
        <f>TRUNC(TRUNC(G4477,8)*I4477,2)</f>
        <v>4.8</v>
      </c>
    </row>
    <row r="4478" ht="15" customHeight="1" spans="1:11">
      <c r="A4478" s="65" t="s">
        <v>2395</v>
      </c>
      <c r="B4478" s="66" t="s">
        <v>2396</v>
      </c>
      <c r="C4478" s="66"/>
      <c r="D4478" s="65" t="s">
        <v>14</v>
      </c>
      <c r="E4478" s="65"/>
      <c r="F4478" s="65" t="s">
        <v>2392</v>
      </c>
      <c r="G4478" s="67">
        <v>0.0481</v>
      </c>
      <c r="H4478" s="67"/>
      <c r="I4478" s="70">
        <v>23.23</v>
      </c>
      <c r="J4478" s="70"/>
      <c r="K4478" s="70">
        <f>TRUNC(TRUNC(G4478,8)*I4478,2)</f>
        <v>1.11</v>
      </c>
    </row>
    <row r="4479" ht="18" customHeight="1" spans="1:11">
      <c r="A4479" s="2"/>
      <c r="B4479" s="2"/>
      <c r="C4479" s="2"/>
      <c r="D4479" s="2"/>
      <c r="E4479" s="2"/>
      <c r="F4479" s="2"/>
      <c r="G4479" s="68" t="s">
        <v>2393</v>
      </c>
      <c r="H4479" s="68"/>
      <c r="I4479" s="68"/>
      <c r="J4479" s="68"/>
      <c r="K4479" s="71">
        <f>SUM(K4477:K4478)</f>
        <v>5.91</v>
      </c>
    </row>
    <row r="4480" ht="15" customHeight="1" spans="1:11">
      <c r="A4480" s="2"/>
      <c r="B4480" s="2"/>
      <c r="C4480" s="2"/>
      <c r="D4480" s="2"/>
      <c r="E4480" s="2"/>
      <c r="F4480" s="2"/>
      <c r="G4480" s="69" t="s">
        <v>2318</v>
      </c>
      <c r="H4480" s="69"/>
      <c r="I4480" s="69"/>
      <c r="J4480" s="69"/>
      <c r="K4480" s="72">
        <f>SUM(K4475,K4479)</f>
        <v>103.48</v>
      </c>
    </row>
    <row r="4481" ht="9.95" customHeight="1" spans="1:11">
      <c r="A4481" s="2"/>
      <c r="B4481" s="2"/>
      <c r="C4481" s="2"/>
      <c r="D4481" s="2"/>
      <c r="E4481" s="2"/>
      <c r="F4481" s="2"/>
      <c r="G4481" s="61"/>
      <c r="H4481" s="61"/>
      <c r="I4481" s="61"/>
      <c r="J4481" s="61"/>
      <c r="K4481" s="61"/>
    </row>
    <row r="4482" ht="20.1" customHeight="1" spans="1:11">
      <c r="A4482" s="62" t="s">
        <v>5806</v>
      </c>
      <c r="B4482" s="62"/>
      <c r="C4482" s="62"/>
      <c r="D4482" s="62"/>
      <c r="E4482" s="62"/>
      <c r="F4482" s="62"/>
      <c r="G4482" s="62"/>
      <c r="H4482" s="62"/>
      <c r="I4482" s="62"/>
      <c r="J4482" s="62"/>
      <c r="K4482" s="62"/>
    </row>
    <row r="4483" ht="15" customHeight="1" spans="1:11">
      <c r="A4483" s="63" t="s">
        <v>2413</v>
      </c>
      <c r="B4483" s="63"/>
      <c r="C4483" s="63"/>
      <c r="D4483" s="64" t="s">
        <v>4</v>
      </c>
      <c r="E4483" s="64"/>
      <c r="F4483" s="64" t="s">
        <v>2297</v>
      </c>
      <c r="G4483" s="64" t="s">
        <v>2298</v>
      </c>
      <c r="H4483" s="64"/>
      <c r="I4483" s="64" t="s">
        <v>2299</v>
      </c>
      <c r="J4483" s="64"/>
      <c r="K4483" s="64" t="s">
        <v>2300</v>
      </c>
    </row>
    <row r="4484" ht="15" customHeight="1" spans="1:11">
      <c r="A4484" s="65" t="s">
        <v>4276</v>
      </c>
      <c r="B4484" s="66" t="s">
        <v>4277</v>
      </c>
      <c r="C4484" s="66"/>
      <c r="D4484" s="65" t="s">
        <v>14</v>
      </c>
      <c r="E4484" s="65"/>
      <c r="F4484" s="65" t="s">
        <v>35</v>
      </c>
      <c r="G4484" s="67">
        <v>0.021</v>
      </c>
      <c r="H4484" s="67"/>
      <c r="I4484" s="70">
        <v>3.07</v>
      </c>
      <c r="J4484" s="70"/>
      <c r="K4484" s="70">
        <f>TRUNC(TRUNC(G4484,8)*I4484,2)</f>
        <v>0.06</v>
      </c>
    </row>
    <row r="4485" ht="29.1" customHeight="1" spans="1:11">
      <c r="A4485" s="65" t="s">
        <v>5807</v>
      </c>
      <c r="B4485" s="66" t="s">
        <v>5808</v>
      </c>
      <c r="C4485" s="66"/>
      <c r="D4485" s="65" t="s">
        <v>14</v>
      </c>
      <c r="E4485" s="65"/>
      <c r="F4485" s="65" t="s">
        <v>35</v>
      </c>
      <c r="G4485" s="67">
        <v>1</v>
      </c>
      <c r="H4485" s="67"/>
      <c r="I4485" s="70">
        <v>74.87</v>
      </c>
      <c r="J4485" s="70"/>
      <c r="K4485" s="70">
        <f>TRUNC(TRUNC(G4485,8)*I4485,2)</f>
        <v>74.87</v>
      </c>
    </row>
    <row r="4486" ht="15" customHeight="1" spans="1:11">
      <c r="A4486" s="2"/>
      <c r="B4486" s="2"/>
      <c r="C4486" s="2"/>
      <c r="D4486" s="2"/>
      <c r="E4486" s="2"/>
      <c r="F4486" s="2"/>
      <c r="G4486" s="68" t="s">
        <v>2424</v>
      </c>
      <c r="H4486" s="68"/>
      <c r="I4486" s="68"/>
      <c r="J4486" s="68"/>
      <c r="K4486" s="71">
        <f>SUM(K4484:K4485)</f>
        <v>74.93</v>
      </c>
    </row>
    <row r="4487" ht="15" customHeight="1" spans="1:11">
      <c r="A4487" s="63" t="s">
        <v>2389</v>
      </c>
      <c r="B4487" s="63"/>
      <c r="C4487" s="63"/>
      <c r="D4487" s="64" t="s">
        <v>4</v>
      </c>
      <c r="E4487" s="64"/>
      <c r="F4487" s="64" t="s">
        <v>2297</v>
      </c>
      <c r="G4487" s="64" t="s">
        <v>2298</v>
      </c>
      <c r="H4487" s="64"/>
      <c r="I4487" s="64" t="s">
        <v>2299</v>
      </c>
      <c r="J4487" s="64"/>
      <c r="K4487" s="64" t="s">
        <v>2300</v>
      </c>
    </row>
    <row r="4488" ht="21" customHeight="1" spans="1:11">
      <c r="A4488" s="65" t="s">
        <v>2675</v>
      </c>
      <c r="B4488" s="66" t="s">
        <v>2676</v>
      </c>
      <c r="C4488" s="66"/>
      <c r="D4488" s="65" t="s">
        <v>14</v>
      </c>
      <c r="E4488" s="65"/>
      <c r="F4488" s="65" t="s">
        <v>2392</v>
      </c>
      <c r="G4488" s="67">
        <v>0.096</v>
      </c>
      <c r="H4488" s="67"/>
      <c r="I4488" s="70">
        <v>31.5</v>
      </c>
      <c r="J4488" s="70"/>
      <c r="K4488" s="70">
        <f>TRUNC(TRUNC(G4488,8)*I4488,2)</f>
        <v>3.02</v>
      </c>
    </row>
    <row r="4489" ht="15" customHeight="1" spans="1:11">
      <c r="A4489" s="65" t="s">
        <v>2395</v>
      </c>
      <c r="B4489" s="66" t="s">
        <v>2396</v>
      </c>
      <c r="C4489" s="66"/>
      <c r="D4489" s="65" t="s">
        <v>14</v>
      </c>
      <c r="E4489" s="65"/>
      <c r="F4489" s="65" t="s">
        <v>2392</v>
      </c>
      <c r="G4489" s="67">
        <v>0.0303</v>
      </c>
      <c r="H4489" s="67"/>
      <c r="I4489" s="70">
        <v>23.23</v>
      </c>
      <c r="J4489" s="70"/>
      <c r="K4489" s="70">
        <f>TRUNC(TRUNC(G4489,8)*I4489,2)</f>
        <v>0.7</v>
      </c>
    </row>
    <row r="4490" ht="18" customHeight="1" spans="1:11">
      <c r="A4490" s="2"/>
      <c r="B4490" s="2"/>
      <c r="C4490" s="2"/>
      <c r="D4490" s="2"/>
      <c r="E4490" s="2"/>
      <c r="F4490" s="2"/>
      <c r="G4490" s="68" t="s">
        <v>2393</v>
      </c>
      <c r="H4490" s="68"/>
      <c r="I4490" s="68"/>
      <c r="J4490" s="68"/>
      <c r="K4490" s="71">
        <f>SUM(K4488:K4489)</f>
        <v>3.72</v>
      </c>
    </row>
    <row r="4491" ht="15" customHeight="1" spans="1:11">
      <c r="A4491" s="2"/>
      <c r="B4491" s="2"/>
      <c r="C4491" s="2"/>
      <c r="D4491" s="2"/>
      <c r="E4491" s="2"/>
      <c r="F4491" s="2"/>
      <c r="G4491" s="69" t="s">
        <v>2318</v>
      </c>
      <c r="H4491" s="69"/>
      <c r="I4491" s="69"/>
      <c r="J4491" s="69"/>
      <c r="K4491" s="72">
        <f>SUM(K4486,K4490)</f>
        <v>78.65</v>
      </c>
    </row>
    <row r="4492" ht="9.95" customHeight="1" spans="1:11">
      <c r="A4492" s="2"/>
      <c r="B4492" s="2"/>
      <c r="C4492" s="2"/>
      <c r="D4492" s="2"/>
      <c r="E4492" s="2"/>
      <c r="F4492" s="2"/>
      <c r="G4492" s="61"/>
      <c r="H4492" s="61"/>
      <c r="I4492" s="61"/>
      <c r="J4492" s="61"/>
      <c r="K4492" s="61"/>
    </row>
    <row r="4493" ht="20.1" customHeight="1" spans="1:11">
      <c r="A4493" s="62" t="s">
        <v>5809</v>
      </c>
      <c r="B4493" s="62"/>
      <c r="C4493" s="62"/>
      <c r="D4493" s="62"/>
      <c r="E4493" s="62"/>
      <c r="F4493" s="62"/>
      <c r="G4493" s="62"/>
      <c r="H4493" s="62"/>
      <c r="I4493" s="62"/>
      <c r="J4493" s="62"/>
      <c r="K4493" s="62"/>
    </row>
    <row r="4494" ht="15" customHeight="1" spans="1:11">
      <c r="A4494" s="63" t="s">
        <v>2413</v>
      </c>
      <c r="B4494" s="63"/>
      <c r="C4494" s="63"/>
      <c r="D4494" s="64" t="s">
        <v>4</v>
      </c>
      <c r="E4494" s="64"/>
      <c r="F4494" s="64" t="s">
        <v>2297</v>
      </c>
      <c r="G4494" s="64" t="s">
        <v>2298</v>
      </c>
      <c r="H4494" s="64"/>
      <c r="I4494" s="64" t="s">
        <v>2299</v>
      </c>
      <c r="J4494" s="64"/>
      <c r="K4494" s="64" t="s">
        <v>2300</v>
      </c>
    </row>
    <row r="4495" ht="15" customHeight="1" spans="1:11">
      <c r="A4495" s="65" t="s">
        <v>4276</v>
      </c>
      <c r="B4495" s="66" t="s">
        <v>4277</v>
      </c>
      <c r="C4495" s="66"/>
      <c r="D4495" s="65" t="s">
        <v>14</v>
      </c>
      <c r="E4495" s="65"/>
      <c r="F4495" s="65" t="s">
        <v>35</v>
      </c>
      <c r="G4495" s="67">
        <v>0.021</v>
      </c>
      <c r="H4495" s="67"/>
      <c r="I4495" s="70">
        <v>3.07</v>
      </c>
      <c r="J4495" s="70"/>
      <c r="K4495" s="70">
        <f>TRUNC(TRUNC(G4495,8)*I4495,2)</f>
        <v>0.06</v>
      </c>
    </row>
    <row r="4496" ht="29.1" customHeight="1" spans="1:11">
      <c r="A4496" s="65" t="s">
        <v>5810</v>
      </c>
      <c r="B4496" s="66" t="s">
        <v>5811</v>
      </c>
      <c r="C4496" s="66"/>
      <c r="D4496" s="65" t="s">
        <v>14</v>
      </c>
      <c r="E4496" s="65"/>
      <c r="F4496" s="65" t="s">
        <v>35</v>
      </c>
      <c r="G4496" s="67">
        <v>1</v>
      </c>
      <c r="H4496" s="67"/>
      <c r="I4496" s="70">
        <v>87.49</v>
      </c>
      <c r="J4496" s="70"/>
      <c r="K4496" s="70">
        <f>TRUNC(TRUNC(G4496,8)*I4496,2)</f>
        <v>87.49</v>
      </c>
    </row>
    <row r="4497" ht="15" customHeight="1" spans="1:11">
      <c r="A4497" s="2"/>
      <c r="B4497" s="2"/>
      <c r="C4497" s="2"/>
      <c r="D4497" s="2"/>
      <c r="E4497" s="2"/>
      <c r="F4497" s="2"/>
      <c r="G4497" s="68" t="s">
        <v>2424</v>
      </c>
      <c r="H4497" s="68"/>
      <c r="I4497" s="68"/>
      <c r="J4497" s="68"/>
      <c r="K4497" s="71">
        <f>SUM(K4495:K4496)</f>
        <v>87.55</v>
      </c>
    </row>
    <row r="4498" ht="15" customHeight="1" spans="1:11">
      <c r="A4498" s="63" t="s">
        <v>2389</v>
      </c>
      <c r="B4498" s="63"/>
      <c r="C4498" s="63"/>
      <c r="D4498" s="64" t="s">
        <v>4</v>
      </c>
      <c r="E4498" s="64"/>
      <c r="F4498" s="64" t="s">
        <v>2297</v>
      </c>
      <c r="G4498" s="64" t="s">
        <v>2298</v>
      </c>
      <c r="H4498" s="64"/>
      <c r="I4498" s="64" t="s">
        <v>2299</v>
      </c>
      <c r="J4498" s="64"/>
      <c r="K4498" s="64" t="s">
        <v>2300</v>
      </c>
    </row>
    <row r="4499" ht="21" customHeight="1" spans="1:11">
      <c r="A4499" s="65" t="s">
        <v>2675</v>
      </c>
      <c r="B4499" s="66" t="s">
        <v>2676</v>
      </c>
      <c r="C4499" s="66"/>
      <c r="D4499" s="65" t="s">
        <v>14</v>
      </c>
      <c r="E4499" s="65"/>
      <c r="F4499" s="65" t="s">
        <v>2392</v>
      </c>
      <c r="G4499" s="67">
        <v>0.1164</v>
      </c>
      <c r="H4499" s="67"/>
      <c r="I4499" s="70">
        <v>31.5</v>
      </c>
      <c r="J4499" s="70"/>
      <c r="K4499" s="70">
        <f>TRUNC(TRUNC(G4499,8)*I4499,2)</f>
        <v>3.66</v>
      </c>
    </row>
    <row r="4500" ht="15" customHeight="1" spans="1:11">
      <c r="A4500" s="65" t="s">
        <v>2395</v>
      </c>
      <c r="B4500" s="66" t="s">
        <v>2396</v>
      </c>
      <c r="C4500" s="66"/>
      <c r="D4500" s="65" t="s">
        <v>14</v>
      </c>
      <c r="E4500" s="65"/>
      <c r="F4500" s="65" t="s">
        <v>2392</v>
      </c>
      <c r="G4500" s="67">
        <v>0.0367</v>
      </c>
      <c r="H4500" s="67"/>
      <c r="I4500" s="70">
        <v>23.23</v>
      </c>
      <c r="J4500" s="70"/>
      <c r="K4500" s="70">
        <f>TRUNC(TRUNC(G4500,8)*I4500,2)</f>
        <v>0.85</v>
      </c>
    </row>
    <row r="4501" ht="18" customHeight="1" spans="1:11">
      <c r="A4501" s="2"/>
      <c r="B4501" s="2"/>
      <c r="C4501" s="2"/>
      <c r="D4501" s="2"/>
      <c r="E4501" s="2"/>
      <c r="F4501" s="2"/>
      <c r="G4501" s="68" t="s">
        <v>2393</v>
      </c>
      <c r="H4501" s="68"/>
      <c r="I4501" s="68"/>
      <c r="J4501" s="68"/>
      <c r="K4501" s="71">
        <f>SUM(K4499:K4500)</f>
        <v>4.51</v>
      </c>
    </row>
    <row r="4502" ht="15" customHeight="1" spans="1:11">
      <c r="A4502" s="2"/>
      <c r="B4502" s="2"/>
      <c r="C4502" s="2"/>
      <c r="D4502" s="2"/>
      <c r="E4502" s="2"/>
      <c r="F4502" s="2"/>
      <c r="G4502" s="69" t="s">
        <v>2318</v>
      </c>
      <c r="H4502" s="69"/>
      <c r="I4502" s="69"/>
      <c r="J4502" s="69"/>
      <c r="K4502" s="72">
        <f>SUM(K4497,K4501)</f>
        <v>92.06</v>
      </c>
    </row>
    <row r="4503" ht="9.95" customHeight="1" spans="1:11">
      <c r="A4503" s="2"/>
      <c r="B4503" s="2"/>
      <c r="C4503" s="2"/>
      <c r="D4503" s="2"/>
      <c r="E4503" s="2"/>
      <c r="F4503" s="2"/>
      <c r="G4503" s="61"/>
      <c r="H4503" s="61"/>
      <c r="I4503" s="61"/>
      <c r="J4503" s="61"/>
      <c r="K4503" s="61"/>
    </row>
    <row r="4504" ht="20.1" customHeight="1" spans="1:11">
      <c r="A4504" s="62" t="s">
        <v>3194</v>
      </c>
      <c r="B4504" s="62"/>
      <c r="C4504" s="62"/>
      <c r="D4504" s="62"/>
      <c r="E4504" s="62"/>
      <c r="F4504" s="62"/>
      <c r="G4504" s="62"/>
      <c r="H4504" s="62"/>
      <c r="I4504" s="62"/>
      <c r="J4504" s="62"/>
      <c r="K4504" s="62"/>
    </row>
    <row r="4505" ht="15" customHeight="1" spans="1:11">
      <c r="A4505" s="63" t="s">
        <v>2381</v>
      </c>
      <c r="B4505" s="63"/>
      <c r="C4505" s="63"/>
      <c r="D4505" s="64" t="s">
        <v>4</v>
      </c>
      <c r="E4505" s="64"/>
      <c r="F4505" s="64" t="s">
        <v>2297</v>
      </c>
      <c r="G4505" s="64" t="s">
        <v>2298</v>
      </c>
      <c r="H4505" s="64"/>
      <c r="I4505" s="64" t="s">
        <v>2299</v>
      </c>
      <c r="J4505" s="64"/>
      <c r="K4505" s="64" t="s">
        <v>2300</v>
      </c>
    </row>
    <row r="4506" ht="29.1" customHeight="1" spans="1:11">
      <c r="A4506" s="65" t="s">
        <v>3186</v>
      </c>
      <c r="B4506" s="66" t="s">
        <v>3187</v>
      </c>
      <c r="C4506" s="66"/>
      <c r="D4506" s="65" t="s">
        <v>14</v>
      </c>
      <c r="E4506" s="65"/>
      <c r="F4506" s="65" t="s">
        <v>2384</v>
      </c>
      <c r="G4506" s="67">
        <v>0.0064</v>
      </c>
      <c r="H4506" s="67"/>
      <c r="I4506" s="70">
        <v>36.17</v>
      </c>
      <c r="J4506" s="70"/>
      <c r="K4506" s="70">
        <f>TRUNC(TRUNC(G4506,8)*I4506,2)</f>
        <v>0.23</v>
      </c>
    </row>
    <row r="4507" ht="29.1" customHeight="1" spans="1:11">
      <c r="A4507" s="65" t="s">
        <v>3188</v>
      </c>
      <c r="B4507" s="66" t="s">
        <v>3189</v>
      </c>
      <c r="C4507" s="66"/>
      <c r="D4507" s="65" t="s">
        <v>14</v>
      </c>
      <c r="E4507" s="65"/>
      <c r="F4507" s="65" t="s">
        <v>2387</v>
      </c>
      <c r="G4507" s="67">
        <v>0.0046</v>
      </c>
      <c r="H4507" s="67"/>
      <c r="I4507" s="70">
        <v>37.37</v>
      </c>
      <c r="J4507" s="70"/>
      <c r="K4507" s="70">
        <f>TRUNC(TRUNC(G4507,8)*I4507,2)</f>
        <v>0.17</v>
      </c>
    </row>
    <row r="4508" ht="18" customHeight="1" spans="1:11">
      <c r="A4508" s="2"/>
      <c r="B4508" s="2"/>
      <c r="C4508" s="2"/>
      <c r="D4508" s="2"/>
      <c r="E4508" s="2"/>
      <c r="F4508" s="2"/>
      <c r="G4508" s="68" t="s">
        <v>2388</v>
      </c>
      <c r="H4508" s="68"/>
      <c r="I4508" s="68"/>
      <c r="J4508" s="68"/>
      <c r="K4508" s="71">
        <f>SUM(K4506:K4507)</f>
        <v>0.4</v>
      </c>
    </row>
    <row r="4509" ht="15" customHeight="1" spans="1:11">
      <c r="A4509" s="63" t="s">
        <v>2413</v>
      </c>
      <c r="B4509" s="63"/>
      <c r="C4509" s="63"/>
      <c r="D4509" s="64" t="s">
        <v>4</v>
      </c>
      <c r="E4509" s="64"/>
      <c r="F4509" s="64" t="s">
        <v>2297</v>
      </c>
      <c r="G4509" s="64" t="s">
        <v>2298</v>
      </c>
      <c r="H4509" s="64"/>
      <c r="I4509" s="64" t="s">
        <v>2299</v>
      </c>
      <c r="J4509" s="64"/>
      <c r="K4509" s="64" t="s">
        <v>2300</v>
      </c>
    </row>
    <row r="4510" ht="15" customHeight="1" spans="1:11">
      <c r="A4510" s="65" t="s">
        <v>3195</v>
      </c>
      <c r="B4510" s="66" t="s">
        <v>3196</v>
      </c>
      <c r="C4510" s="66"/>
      <c r="D4510" s="65" t="s">
        <v>14</v>
      </c>
      <c r="E4510" s="65"/>
      <c r="F4510" s="65" t="s">
        <v>193</v>
      </c>
      <c r="G4510" s="67">
        <v>0.03</v>
      </c>
      <c r="H4510" s="67"/>
      <c r="I4510" s="70">
        <v>17.89</v>
      </c>
      <c r="J4510" s="70"/>
      <c r="K4510" s="70">
        <f>TRUNC(TRUNC(G4510,8)*I4510,2)</f>
        <v>0.53</v>
      </c>
    </row>
    <row r="4511" ht="29.1" customHeight="1" spans="1:11">
      <c r="A4511" s="65" t="s">
        <v>3197</v>
      </c>
      <c r="B4511" s="66" t="s">
        <v>3198</v>
      </c>
      <c r="C4511" s="66"/>
      <c r="D4511" s="65" t="s">
        <v>14</v>
      </c>
      <c r="E4511" s="65"/>
      <c r="F4511" s="65" t="s">
        <v>146</v>
      </c>
      <c r="G4511" s="67">
        <v>0.634</v>
      </c>
      <c r="H4511" s="67"/>
      <c r="I4511" s="70">
        <v>28.07</v>
      </c>
      <c r="J4511" s="70"/>
      <c r="K4511" s="70">
        <f>TRUNC(TRUNC(G4511,8)*I4511,2)</f>
        <v>17.79</v>
      </c>
    </row>
    <row r="4512" ht="15" customHeight="1" spans="1:11">
      <c r="A4512" s="2"/>
      <c r="B4512" s="2"/>
      <c r="C4512" s="2"/>
      <c r="D4512" s="2"/>
      <c r="E4512" s="2"/>
      <c r="F4512" s="2"/>
      <c r="G4512" s="68" t="s">
        <v>2424</v>
      </c>
      <c r="H4512" s="68"/>
      <c r="I4512" s="68"/>
      <c r="J4512" s="68"/>
      <c r="K4512" s="71">
        <f>SUM(K4510:K4511)</f>
        <v>18.32</v>
      </c>
    </row>
    <row r="4513" ht="15" customHeight="1" spans="1:11">
      <c r="A4513" s="63" t="s">
        <v>2389</v>
      </c>
      <c r="B4513" s="63"/>
      <c r="C4513" s="63"/>
      <c r="D4513" s="64" t="s">
        <v>4</v>
      </c>
      <c r="E4513" s="64"/>
      <c r="F4513" s="64" t="s">
        <v>2297</v>
      </c>
      <c r="G4513" s="64" t="s">
        <v>2298</v>
      </c>
      <c r="H4513" s="64"/>
      <c r="I4513" s="64" t="s">
        <v>2299</v>
      </c>
      <c r="J4513" s="64"/>
      <c r="K4513" s="64" t="s">
        <v>2300</v>
      </c>
    </row>
    <row r="4514" ht="21" customHeight="1" spans="1:11">
      <c r="A4514" s="65" t="s">
        <v>2612</v>
      </c>
      <c r="B4514" s="66" t="s">
        <v>2613</v>
      </c>
      <c r="C4514" s="66"/>
      <c r="D4514" s="65" t="s">
        <v>14</v>
      </c>
      <c r="E4514" s="65"/>
      <c r="F4514" s="65" t="s">
        <v>2392</v>
      </c>
      <c r="G4514" s="67">
        <v>0.065</v>
      </c>
      <c r="H4514" s="67"/>
      <c r="I4514" s="70">
        <v>23.87</v>
      </c>
      <c r="J4514" s="70"/>
      <c r="K4514" s="70">
        <f>TRUNC(TRUNC(G4514,8)*I4514,2)</f>
        <v>1.55</v>
      </c>
    </row>
    <row r="4515" ht="21" customHeight="1" spans="1:11">
      <c r="A4515" s="65" t="s">
        <v>2523</v>
      </c>
      <c r="B4515" s="66" t="s">
        <v>2524</v>
      </c>
      <c r="C4515" s="66"/>
      <c r="D4515" s="65" t="s">
        <v>14</v>
      </c>
      <c r="E4515" s="65"/>
      <c r="F4515" s="65" t="s">
        <v>2392</v>
      </c>
      <c r="G4515" s="67">
        <v>0.118</v>
      </c>
      <c r="H4515" s="67"/>
      <c r="I4515" s="70">
        <v>31.88</v>
      </c>
      <c r="J4515" s="70"/>
      <c r="K4515" s="70">
        <f>TRUNC(TRUNC(G4515,8)*I4515,2)</f>
        <v>3.76</v>
      </c>
    </row>
    <row r="4516" ht="18" customHeight="1" spans="1:11">
      <c r="A4516" s="2"/>
      <c r="B4516" s="2"/>
      <c r="C4516" s="2"/>
      <c r="D4516" s="2"/>
      <c r="E4516" s="2"/>
      <c r="F4516" s="2"/>
      <c r="G4516" s="68" t="s">
        <v>2393</v>
      </c>
      <c r="H4516" s="68"/>
      <c r="I4516" s="68"/>
      <c r="J4516" s="68"/>
      <c r="K4516" s="71">
        <f>SUM(K4514:K4515)</f>
        <v>5.31</v>
      </c>
    </row>
    <row r="4517" ht="15" customHeight="1" spans="1:11">
      <c r="A4517" s="2"/>
      <c r="B4517" s="2"/>
      <c r="C4517" s="2"/>
      <c r="D4517" s="2"/>
      <c r="E4517" s="2"/>
      <c r="F4517" s="2"/>
      <c r="G4517" s="69" t="s">
        <v>2318</v>
      </c>
      <c r="H4517" s="69"/>
      <c r="I4517" s="69"/>
      <c r="J4517" s="69"/>
      <c r="K4517" s="72">
        <f>SUM(K4508,K4512,K4516)</f>
        <v>24.03</v>
      </c>
    </row>
    <row r="4518" ht="9.95" customHeight="1" spans="1:11">
      <c r="A4518" s="2"/>
      <c r="B4518" s="2"/>
      <c r="C4518" s="2"/>
      <c r="D4518" s="2"/>
      <c r="E4518" s="2"/>
      <c r="F4518" s="2"/>
      <c r="G4518" s="61"/>
      <c r="H4518" s="61"/>
      <c r="I4518" s="61"/>
      <c r="J4518" s="61"/>
      <c r="K4518" s="61"/>
    </row>
    <row r="4519" ht="20.1" customHeight="1" spans="1:11">
      <c r="A4519" s="62" t="s">
        <v>5812</v>
      </c>
      <c r="B4519" s="62"/>
      <c r="C4519" s="62"/>
      <c r="D4519" s="62"/>
      <c r="E4519" s="62"/>
      <c r="F4519" s="62"/>
      <c r="G4519" s="62"/>
      <c r="H4519" s="62"/>
      <c r="I4519" s="62"/>
      <c r="J4519" s="62"/>
      <c r="K4519" s="62"/>
    </row>
    <row r="4520" ht="15" customHeight="1" spans="1:11">
      <c r="A4520" s="63" t="s">
        <v>2381</v>
      </c>
      <c r="B4520" s="63"/>
      <c r="C4520" s="63"/>
      <c r="D4520" s="64" t="s">
        <v>4</v>
      </c>
      <c r="E4520" s="64"/>
      <c r="F4520" s="64" t="s">
        <v>2297</v>
      </c>
      <c r="G4520" s="64" t="s">
        <v>2298</v>
      </c>
      <c r="H4520" s="64"/>
      <c r="I4520" s="64" t="s">
        <v>2299</v>
      </c>
      <c r="J4520" s="64"/>
      <c r="K4520" s="64" t="s">
        <v>2300</v>
      </c>
    </row>
    <row r="4521" ht="38.1" customHeight="1" spans="1:11">
      <c r="A4521" s="65" t="s">
        <v>4996</v>
      </c>
      <c r="B4521" s="66" t="s">
        <v>4997</v>
      </c>
      <c r="C4521" s="66"/>
      <c r="D4521" s="65" t="s">
        <v>14</v>
      </c>
      <c r="E4521" s="65"/>
      <c r="F4521" s="65" t="s">
        <v>2384</v>
      </c>
      <c r="G4521" s="67">
        <v>0.0065</v>
      </c>
      <c r="H4521" s="67"/>
      <c r="I4521" s="70">
        <v>68.27</v>
      </c>
      <c r="J4521" s="70"/>
      <c r="K4521" s="70">
        <f>TRUNC(TRUNC(G4521,8)*I4521,2)</f>
        <v>0.44</v>
      </c>
    </row>
    <row r="4522" ht="38.1" customHeight="1" spans="1:11">
      <c r="A4522" s="65" t="s">
        <v>4998</v>
      </c>
      <c r="B4522" s="66" t="s">
        <v>4999</v>
      </c>
      <c r="C4522" s="66"/>
      <c r="D4522" s="65" t="s">
        <v>14</v>
      </c>
      <c r="E4522" s="65"/>
      <c r="F4522" s="65" t="s">
        <v>2387</v>
      </c>
      <c r="G4522" s="67">
        <v>0.0152</v>
      </c>
      <c r="H4522" s="67"/>
      <c r="I4522" s="70">
        <v>187.4</v>
      </c>
      <c r="J4522" s="70"/>
      <c r="K4522" s="70">
        <f>TRUNC(TRUNC(G4522,8)*I4522,2)</f>
        <v>2.84</v>
      </c>
    </row>
    <row r="4523" ht="18" customHeight="1" spans="1:11">
      <c r="A4523" s="2"/>
      <c r="B4523" s="2"/>
      <c r="C4523" s="2"/>
      <c r="D4523" s="2"/>
      <c r="E4523" s="2"/>
      <c r="F4523" s="2"/>
      <c r="G4523" s="68" t="s">
        <v>2388</v>
      </c>
      <c r="H4523" s="68"/>
      <c r="I4523" s="68"/>
      <c r="J4523" s="68"/>
      <c r="K4523" s="71">
        <f>SUM(K4521:K4522)</f>
        <v>3.28</v>
      </c>
    </row>
    <row r="4524" ht="15" customHeight="1" spans="1:11">
      <c r="A4524" s="2"/>
      <c r="B4524" s="2"/>
      <c r="C4524" s="2"/>
      <c r="D4524" s="2"/>
      <c r="E4524" s="2"/>
      <c r="F4524" s="2"/>
      <c r="G4524" s="69" t="s">
        <v>2318</v>
      </c>
      <c r="H4524" s="69"/>
      <c r="I4524" s="69"/>
      <c r="J4524" s="69"/>
      <c r="K4524" s="72">
        <f>SUM(K4523)</f>
        <v>3.28</v>
      </c>
    </row>
    <row r="4525" ht="9.95" customHeight="1" spans="1:11">
      <c r="A4525" s="2"/>
      <c r="B4525" s="2"/>
      <c r="C4525" s="2"/>
      <c r="D4525" s="2"/>
      <c r="E4525" s="2"/>
      <c r="F4525" s="2"/>
      <c r="G4525" s="61"/>
      <c r="H4525" s="61"/>
      <c r="I4525" s="61"/>
      <c r="J4525" s="61"/>
      <c r="K4525" s="61"/>
    </row>
    <row r="4526" ht="20.1" customHeight="1" spans="1:11">
      <c r="A4526" s="62" t="s">
        <v>5813</v>
      </c>
      <c r="B4526" s="62"/>
      <c r="C4526" s="62"/>
      <c r="D4526" s="62"/>
      <c r="E4526" s="62"/>
      <c r="F4526" s="62"/>
      <c r="G4526" s="62"/>
      <c r="H4526" s="62"/>
      <c r="I4526" s="62"/>
      <c r="J4526" s="62"/>
      <c r="K4526" s="62"/>
    </row>
    <row r="4527" ht="15" customHeight="1" spans="1:11">
      <c r="A4527" s="63" t="s">
        <v>2381</v>
      </c>
      <c r="B4527" s="63"/>
      <c r="C4527" s="63"/>
      <c r="D4527" s="64" t="s">
        <v>4</v>
      </c>
      <c r="E4527" s="64"/>
      <c r="F4527" s="64" t="s">
        <v>2297</v>
      </c>
      <c r="G4527" s="64" t="s">
        <v>2298</v>
      </c>
      <c r="H4527" s="64"/>
      <c r="I4527" s="64" t="s">
        <v>2299</v>
      </c>
      <c r="J4527" s="64"/>
      <c r="K4527" s="64" t="s">
        <v>2300</v>
      </c>
    </row>
    <row r="4528" ht="45.95" customHeight="1" spans="1:11">
      <c r="A4528" s="65" t="s">
        <v>5814</v>
      </c>
      <c r="B4528" s="66" t="s">
        <v>5815</v>
      </c>
      <c r="C4528" s="66"/>
      <c r="D4528" s="65" t="s">
        <v>14</v>
      </c>
      <c r="E4528" s="65"/>
      <c r="F4528" s="65" t="s">
        <v>2384</v>
      </c>
      <c r="G4528" s="67">
        <v>0.0016</v>
      </c>
      <c r="H4528" s="67"/>
      <c r="I4528" s="70">
        <v>65.56</v>
      </c>
      <c r="J4528" s="70"/>
      <c r="K4528" s="70">
        <f>TRUNC(TRUNC(G4528,8)*I4528,2)</f>
        <v>0.1</v>
      </c>
    </row>
    <row r="4529" ht="45.95" customHeight="1" spans="1:11">
      <c r="A4529" s="65" t="s">
        <v>5816</v>
      </c>
      <c r="B4529" s="66" t="s">
        <v>5817</v>
      </c>
      <c r="C4529" s="66"/>
      <c r="D4529" s="65" t="s">
        <v>14</v>
      </c>
      <c r="E4529" s="65"/>
      <c r="F4529" s="65" t="s">
        <v>2387</v>
      </c>
      <c r="G4529" s="67">
        <v>0.0037</v>
      </c>
      <c r="H4529" s="67"/>
      <c r="I4529" s="70">
        <v>217.23</v>
      </c>
      <c r="J4529" s="70"/>
      <c r="K4529" s="70">
        <f>TRUNC(TRUNC(G4529,8)*I4529,2)</f>
        <v>0.8</v>
      </c>
    </row>
    <row r="4530" ht="18" customHeight="1" spans="1:11">
      <c r="A4530" s="2"/>
      <c r="B4530" s="2"/>
      <c r="C4530" s="2"/>
      <c r="D4530" s="2"/>
      <c r="E4530" s="2"/>
      <c r="F4530" s="2"/>
      <c r="G4530" s="68" t="s">
        <v>2388</v>
      </c>
      <c r="H4530" s="68"/>
      <c r="I4530" s="68"/>
      <c r="J4530" s="68"/>
      <c r="K4530" s="71">
        <f>SUM(K4528:K4529)</f>
        <v>0.9</v>
      </c>
    </row>
    <row r="4531" ht="15" customHeight="1" spans="1:11">
      <c r="A4531" s="2"/>
      <c r="B4531" s="2"/>
      <c r="C4531" s="2"/>
      <c r="D4531" s="2"/>
      <c r="E4531" s="2"/>
      <c r="F4531" s="2"/>
      <c r="G4531" s="69" t="s">
        <v>2318</v>
      </c>
      <c r="H4531" s="69"/>
      <c r="I4531" s="69"/>
      <c r="J4531" s="69"/>
      <c r="K4531" s="72">
        <f>SUM(K4530)</f>
        <v>0.9</v>
      </c>
    </row>
    <row r="4532" ht="9.95" customHeight="1" spans="1:11">
      <c r="A4532" s="2"/>
      <c r="B4532" s="2"/>
      <c r="C4532" s="2"/>
      <c r="D4532" s="2"/>
      <c r="E4532" s="2"/>
      <c r="F4532" s="2"/>
      <c r="G4532" s="61"/>
      <c r="H4532" s="61"/>
      <c r="I4532" s="61"/>
      <c r="J4532" s="61"/>
      <c r="K4532" s="61"/>
    </row>
    <row r="4533" ht="20.1" customHeight="1" spans="1:11">
      <c r="A4533" s="62" t="s">
        <v>5818</v>
      </c>
      <c r="B4533" s="62"/>
      <c r="C4533" s="62"/>
      <c r="D4533" s="62"/>
      <c r="E4533" s="62"/>
      <c r="F4533" s="62"/>
      <c r="G4533" s="62"/>
      <c r="H4533" s="62"/>
      <c r="I4533" s="62"/>
      <c r="J4533" s="62"/>
      <c r="K4533" s="62"/>
    </row>
    <row r="4534" ht="15" customHeight="1" spans="1:11">
      <c r="A4534" s="63" t="s">
        <v>2381</v>
      </c>
      <c r="B4534" s="63"/>
      <c r="C4534" s="63"/>
      <c r="D4534" s="64" t="s">
        <v>4</v>
      </c>
      <c r="E4534" s="64"/>
      <c r="F4534" s="64" t="s">
        <v>2297</v>
      </c>
      <c r="G4534" s="64" t="s">
        <v>2298</v>
      </c>
      <c r="H4534" s="64"/>
      <c r="I4534" s="64" t="s">
        <v>2299</v>
      </c>
      <c r="J4534" s="64"/>
      <c r="K4534" s="64" t="s">
        <v>2300</v>
      </c>
    </row>
    <row r="4535" ht="45.95" customHeight="1" spans="1:11">
      <c r="A4535" s="65" t="s">
        <v>5814</v>
      </c>
      <c r="B4535" s="66" t="s">
        <v>5815</v>
      </c>
      <c r="C4535" s="66"/>
      <c r="D4535" s="65" t="s">
        <v>14</v>
      </c>
      <c r="E4535" s="65"/>
      <c r="F4535" s="65" t="s">
        <v>2384</v>
      </c>
      <c r="G4535" s="67">
        <v>0.004</v>
      </c>
      <c r="H4535" s="67"/>
      <c r="I4535" s="70">
        <v>65.56</v>
      </c>
      <c r="J4535" s="70"/>
      <c r="K4535" s="70">
        <f>TRUNC(TRUNC(G4535,8)*I4535,2)</f>
        <v>0.26</v>
      </c>
    </row>
    <row r="4536" ht="45.95" customHeight="1" spans="1:11">
      <c r="A4536" s="65" t="s">
        <v>5816</v>
      </c>
      <c r="B4536" s="66" t="s">
        <v>5817</v>
      </c>
      <c r="C4536" s="66"/>
      <c r="D4536" s="65" t="s">
        <v>14</v>
      </c>
      <c r="E4536" s="65"/>
      <c r="F4536" s="65" t="s">
        <v>2387</v>
      </c>
      <c r="G4536" s="67">
        <v>0.0093</v>
      </c>
      <c r="H4536" s="67"/>
      <c r="I4536" s="70">
        <v>217.23</v>
      </c>
      <c r="J4536" s="70"/>
      <c r="K4536" s="70">
        <f>TRUNC(TRUNC(G4536,8)*I4536,2)</f>
        <v>2.02</v>
      </c>
    </row>
    <row r="4537" ht="18" customHeight="1" spans="1:11">
      <c r="A4537" s="2"/>
      <c r="B4537" s="2"/>
      <c r="C4537" s="2"/>
      <c r="D4537" s="2"/>
      <c r="E4537" s="2"/>
      <c r="F4537" s="2"/>
      <c r="G4537" s="68" t="s">
        <v>2388</v>
      </c>
      <c r="H4537" s="68"/>
      <c r="I4537" s="68"/>
      <c r="J4537" s="68"/>
      <c r="K4537" s="71">
        <f>SUM(K4535:K4536)</f>
        <v>2.28</v>
      </c>
    </row>
    <row r="4538" ht="15" customHeight="1" spans="1:11">
      <c r="A4538" s="2"/>
      <c r="B4538" s="2"/>
      <c r="C4538" s="2"/>
      <c r="D4538" s="2"/>
      <c r="E4538" s="2"/>
      <c r="F4538" s="2"/>
      <c r="G4538" s="69" t="s">
        <v>2318</v>
      </c>
      <c r="H4538" s="69"/>
      <c r="I4538" s="69"/>
      <c r="J4538" s="69"/>
      <c r="K4538" s="72">
        <f>SUM(K4537)</f>
        <v>2.28</v>
      </c>
    </row>
    <row r="4539" ht="9.95" customHeight="1" spans="1:11">
      <c r="A4539" s="2"/>
      <c r="B4539" s="2"/>
      <c r="C4539" s="2"/>
      <c r="D4539" s="2"/>
      <c r="E4539" s="2"/>
      <c r="F4539" s="2"/>
      <c r="G4539" s="61"/>
      <c r="H4539" s="61"/>
      <c r="I4539" s="61"/>
      <c r="J4539" s="61"/>
      <c r="K4539" s="61"/>
    </row>
    <row r="4540" ht="20.1" customHeight="1" spans="1:11">
      <c r="A4540" s="62" t="s">
        <v>5819</v>
      </c>
      <c r="B4540" s="62"/>
      <c r="C4540" s="62"/>
      <c r="D4540" s="62"/>
      <c r="E4540" s="62"/>
      <c r="F4540" s="62"/>
      <c r="G4540" s="62"/>
      <c r="H4540" s="62"/>
      <c r="I4540" s="62"/>
      <c r="J4540" s="62"/>
      <c r="K4540" s="62"/>
    </row>
    <row r="4541" ht="15" customHeight="1" spans="1:11">
      <c r="A4541" s="63" t="s">
        <v>2389</v>
      </c>
      <c r="B4541" s="63"/>
      <c r="C4541" s="63"/>
      <c r="D4541" s="64" t="s">
        <v>4</v>
      </c>
      <c r="E4541" s="64"/>
      <c r="F4541" s="64" t="s">
        <v>2297</v>
      </c>
      <c r="G4541" s="64" t="s">
        <v>2298</v>
      </c>
      <c r="H4541" s="64"/>
      <c r="I4541" s="64" t="s">
        <v>2299</v>
      </c>
      <c r="J4541" s="64"/>
      <c r="K4541" s="64" t="s">
        <v>2300</v>
      </c>
    </row>
    <row r="4542" ht="15" customHeight="1" spans="1:11">
      <c r="A4542" s="65" t="s">
        <v>5820</v>
      </c>
      <c r="B4542" s="66" t="s">
        <v>5821</v>
      </c>
      <c r="C4542" s="66"/>
      <c r="D4542" s="65" t="s">
        <v>14</v>
      </c>
      <c r="E4542" s="65"/>
      <c r="F4542" s="65" t="s">
        <v>2392</v>
      </c>
      <c r="G4542" s="67">
        <v>1</v>
      </c>
      <c r="H4542" s="67"/>
      <c r="I4542" s="70">
        <v>38.83</v>
      </c>
      <c r="J4542" s="70"/>
      <c r="K4542" s="70">
        <f>TRUNC(TRUNC(G4542,8)*I4542,2)</f>
        <v>38.83</v>
      </c>
    </row>
    <row r="4543" ht="18" customHeight="1" spans="1:11">
      <c r="A4543" s="2"/>
      <c r="B4543" s="2"/>
      <c r="C4543" s="2"/>
      <c r="D4543" s="2"/>
      <c r="E4543" s="2"/>
      <c r="F4543" s="2"/>
      <c r="G4543" s="68" t="s">
        <v>2393</v>
      </c>
      <c r="H4543" s="68"/>
      <c r="I4543" s="68"/>
      <c r="J4543" s="68"/>
      <c r="K4543" s="71">
        <f>SUM(K4542:K4542)</f>
        <v>38.83</v>
      </c>
    </row>
    <row r="4544" ht="15" customHeight="1" spans="1:11">
      <c r="A4544" s="63" t="s">
        <v>2314</v>
      </c>
      <c r="B4544" s="63"/>
      <c r="C4544" s="63"/>
      <c r="D4544" s="64" t="s">
        <v>4</v>
      </c>
      <c r="E4544" s="64"/>
      <c r="F4544" s="64" t="s">
        <v>2297</v>
      </c>
      <c r="G4544" s="64" t="s">
        <v>2298</v>
      </c>
      <c r="H4544" s="64"/>
      <c r="I4544" s="64" t="s">
        <v>2299</v>
      </c>
      <c r="J4544" s="64"/>
      <c r="K4544" s="64" t="s">
        <v>2300</v>
      </c>
    </row>
    <row r="4545" ht="29.1" customHeight="1" spans="1:11">
      <c r="A4545" s="65" t="s">
        <v>5822</v>
      </c>
      <c r="B4545" s="66" t="s">
        <v>5823</v>
      </c>
      <c r="C4545" s="66"/>
      <c r="D4545" s="65" t="s">
        <v>14</v>
      </c>
      <c r="E4545" s="65"/>
      <c r="F4545" s="65" t="s">
        <v>2392</v>
      </c>
      <c r="G4545" s="67">
        <v>1</v>
      </c>
      <c r="H4545" s="67"/>
      <c r="I4545" s="70">
        <v>31.42</v>
      </c>
      <c r="J4545" s="70"/>
      <c r="K4545" s="70">
        <f>TRUNC(TRUNC(G4545,8)*I4545,2)</f>
        <v>31.42</v>
      </c>
    </row>
    <row r="4546" ht="29.1" customHeight="1" spans="1:11">
      <c r="A4546" s="65" t="s">
        <v>5824</v>
      </c>
      <c r="B4546" s="66" t="s">
        <v>5825</v>
      </c>
      <c r="C4546" s="66"/>
      <c r="D4546" s="65" t="s">
        <v>14</v>
      </c>
      <c r="E4546" s="65"/>
      <c r="F4546" s="65" t="s">
        <v>2392</v>
      </c>
      <c r="G4546" s="67">
        <v>1</v>
      </c>
      <c r="H4546" s="67"/>
      <c r="I4546" s="70">
        <v>13.84</v>
      </c>
      <c r="J4546" s="70"/>
      <c r="K4546" s="70">
        <f>TRUNC(TRUNC(G4546,8)*I4546,2)</f>
        <v>13.84</v>
      </c>
    </row>
    <row r="4547" ht="15" customHeight="1" spans="1:11">
      <c r="A4547" s="2"/>
      <c r="B4547" s="2"/>
      <c r="C4547" s="2"/>
      <c r="D4547" s="2"/>
      <c r="E4547" s="2"/>
      <c r="F4547" s="2"/>
      <c r="G4547" s="68" t="s">
        <v>2317</v>
      </c>
      <c r="H4547" s="68"/>
      <c r="I4547" s="68"/>
      <c r="J4547" s="68"/>
      <c r="K4547" s="71">
        <f>SUM(K4545:K4546)</f>
        <v>45.26</v>
      </c>
    </row>
    <row r="4548" ht="15" customHeight="1" spans="1:11">
      <c r="A4548" s="2"/>
      <c r="B4548" s="2"/>
      <c r="C4548" s="2"/>
      <c r="D4548" s="2"/>
      <c r="E4548" s="2"/>
      <c r="F4548" s="2"/>
      <c r="G4548" s="69" t="s">
        <v>2318</v>
      </c>
      <c r="H4548" s="69"/>
      <c r="I4548" s="69"/>
      <c r="J4548" s="69"/>
      <c r="K4548" s="72">
        <f>SUM(K4543,K4547)</f>
        <v>84.09</v>
      </c>
    </row>
    <row r="4549" ht="9.95" customHeight="1" spans="1:11">
      <c r="A4549" s="2"/>
      <c r="B4549" s="2"/>
      <c r="C4549" s="2"/>
      <c r="D4549" s="2"/>
      <c r="E4549" s="2"/>
      <c r="F4549" s="2"/>
      <c r="G4549" s="61"/>
      <c r="H4549" s="61"/>
      <c r="I4549" s="61"/>
      <c r="J4549" s="61"/>
      <c r="K4549" s="61"/>
    </row>
    <row r="4550" ht="20.1" customHeight="1" spans="1:11">
      <c r="A4550" s="62" t="s">
        <v>5826</v>
      </c>
      <c r="B4550" s="62"/>
      <c r="C4550" s="62"/>
      <c r="D4550" s="62"/>
      <c r="E4550" s="62"/>
      <c r="F4550" s="62"/>
      <c r="G4550" s="62"/>
      <c r="H4550" s="62"/>
      <c r="I4550" s="62"/>
      <c r="J4550" s="62"/>
      <c r="K4550" s="62"/>
    </row>
    <row r="4551" ht="15" customHeight="1" spans="1:11">
      <c r="A4551" s="63" t="s">
        <v>2389</v>
      </c>
      <c r="B4551" s="63"/>
      <c r="C4551" s="63"/>
      <c r="D4551" s="64" t="s">
        <v>4</v>
      </c>
      <c r="E4551" s="64"/>
      <c r="F4551" s="64" t="s">
        <v>2297</v>
      </c>
      <c r="G4551" s="64" t="s">
        <v>2298</v>
      </c>
      <c r="H4551" s="64"/>
      <c r="I4551" s="64" t="s">
        <v>2299</v>
      </c>
      <c r="J4551" s="64"/>
      <c r="K4551" s="64" t="s">
        <v>2300</v>
      </c>
    </row>
    <row r="4552" ht="15" customHeight="1" spans="1:11">
      <c r="A4552" s="65" t="s">
        <v>5820</v>
      </c>
      <c r="B4552" s="66" t="s">
        <v>5821</v>
      </c>
      <c r="C4552" s="66"/>
      <c r="D4552" s="65" t="s">
        <v>14</v>
      </c>
      <c r="E4552" s="65"/>
      <c r="F4552" s="65" t="s">
        <v>2392</v>
      </c>
      <c r="G4552" s="67">
        <v>1</v>
      </c>
      <c r="H4552" s="67"/>
      <c r="I4552" s="70">
        <v>38.83</v>
      </c>
      <c r="J4552" s="70"/>
      <c r="K4552" s="70">
        <f>TRUNC(TRUNC(G4552,8)*I4552,2)</f>
        <v>38.83</v>
      </c>
    </row>
    <row r="4553" ht="18" customHeight="1" spans="1:11">
      <c r="A4553" s="2"/>
      <c r="B4553" s="2"/>
      <c r="C4553" s="2"/>
      <c r="D4553" s="2"/>
      <c r="E4553" s="2"/>
      <c r="F4553" s="2"/>
      <c r="G4553" s="68" t="s">
        <v>2393</v>
      </c>
      <c r="H4553" s="68"/>
      <c r="I4553" s="68"/>
      <c r="J4553" s="68"/>
      <c r="K4553" s="71">
        <f>SUM(K4552:K4552)</f>
        <v>38.83</v>
      </c>
    </row>
    <row r="4554" ht="15" customHeight="1" spans="1:11">
      <c r="A4554" s="63" t="s">
        <v>2314</v>
      </c>
      <c r="B4554" s="63"/>
      <c r="C4554" s="63"/>
      <c r="D4554" s="64" t="s">
        <v>4</v>
      </c>
      <c r="E4554" s="64"/>
      <c r="F4554" s="64" t="s">
        <v>2297</v>
      </c>
      <c r="G4554" s="64" t="s">
        <v>2298</v>
      </c>
      <c r="H4554" s="64"/>
      <c r="I4554" s="64" t="s">
        <v>2299</v>
      </c>
      <c r="J4554" s="64"/>
      <c r="K4554" s="64" t="s">
        <v>2300</v>
      </c>
    </row>
    <row r="4555" ht="29.1" customHeight="1" spans="1:11">
      <c r="A4555" s="65" t="s">
        <v>5822</v>
      </c>
      <c r="B4555" s="66" t="s">
        <v>5823</v>
      </c>
      <c r="C4555" s="66"/>
      <c r="D4555" s="65" t="s">
        <v>14</v>
      </c>
      <c r="E4555" s="65"/>
      <c r="F4555" s="65" t="s">
        <v>2392</v>
      </c>
      <c r="G4555" s="67">
        <v>1</v>
      </c>
      <c r="H4555" s="67"/>
      <c r="I4555" s="70">
        <v>31.42</v>
      </c>
      <c r="J4555" s="70"/>
      <c r="K4555" s="70">
        <f>TRUNC(TRUNC(G4555,8)*I4555,2)</f>
        <v>31.42</v>
      </c>
    </row>
    <row r="4556" ht="29.1" customHeight="1" spans="1:11">
      <c r="A4556" s="65" t="s">
        <v>5824</v>
      </c>
      <c r="B4556" s="66" t="s">
        <v>5825</v>
      </c>
      <c r="C4556" s="66"/>
      <c r="D4556" s="65" t="s">
        <v>14</v>
      </c>
      <c r="E4556" s="65"/>
      <c r="F4556" s="65" t="s">
        <v>2392</v>
      </c>
      <c r="G4556" s="67">
        <v>1</v>
      </c>
      <c r="H4556" s="67"/>
      <c r="I4556" s="70">
        <v>13.84</v>
      </c>
      <c r="J4556" s="70"/>
      <c r="K4556" s="70">
        <f>TRUNC(TRUNC(G4556,8)*I4556,2)</f>
        <v>13.84</v>
      </c>
    </row>
    <row r="4557" ht="29.1" customHeight="1" spans="1:11">
      <c r="A4557" s="65" t="s">
        <v>5827</v>
      </c>
      <c r="B4557" s="66" t="s">
        <v>5828</v>
      </c>
      <c r="C4557" s="66"/>
      <c r="D4557" s="65" t="s">
        <v>14</v>
      </c>
      <c r="E4557" s="65"/>
      <c r="F4557" s="65" t="s">
        <v>2392</v>
      </c>
      <c r="G4557" s="67">
        <v>1</v>
      </c>
      <c r="H4557" s="67"/>
      <c r="I4557" s="70">
        <v>56.18</v>
      </c>
      <c r="J4557" s="70"/>
      <c r="K4557" s="70">
        <f>TRUNC(TRUNC(G4557,8)*I4557,2)</f>
        <v>56.18</v>
      </c>
    </row>
    <row r="4558" ht="29.1" customHeight="1" spans="1:11">
      <c r="A4558" s="65" t="s">
        <v>5829</v>
      </c>
      <c r="B4558" s="66" t="s">
        <v>5830</v>
      </c>
      <c r="C4558" s="66"/>
      <c r="D4558" s="65" t="s">
        <v>14</v>
      </c>
      <c r="E4558" s="65"/>
      <c r="F4558" s="65" t="s">
        <v>2392</v>
      </c>
      <c r="G4558" s="67">
        <v>1</v>
      </c>
      <c r="H4558" s="67"/>
      <c r="I4558" s="70">
        <v>61.59</v>
      </c>
      <c r="J4558" s="70"/>
      <c r="K4558" s="70">
        <f>TRUNC(TRUNC(G4558,8)*I4558,2)</f>
        <v>61.59</v>
      </c>
    </row>
    <row r="4559" ht="15" customHeight="1" spans="1:11">
      <c r="A4559" s="2"/>
      <c r="B4559" s="2"/>
      <c r="C4559" s="2"/>
      <c r="D4559" s="2"/>
      <c r="E4559" s="2"/>
      <c r="F4559" s="2"/>
      <c r="G4559" s="68" t="s">
        <v>2317</v>
      </c>
      <c r="H4559" s="68"/>
      <c r="I4559" s="68"/>
      <c r="J4559" s="68"/>
      <c r="K4559" s="71">
        <f>SUM(K4555:K4558)</f>
        <v>163.03</v>
      </c>
    </row>
    <row r="4560" ht="15" customHeight="1" spans="1:11">
      <c r="A4560" s="2"/>
      <c r="B4560" s="2"/>
      <c r="C4560" s="2"/>
      <c r="D4560" s="2"/>
      <c r="E4560" s="2"/>
      <c r="F4560" s="2"/>
      <c r="G4560" s="69" t="s">
        <v>2318</v>
      </c>
      <c r="H4560" s="69"/>
      <c r="I4560" s="69"/>
      <c r="J4560" s="69"/>
      <c r="K4560" s="72">
        <f>SUM(K4553,K4559)</f>
        <v>201.86</v>
      </c>
    </row>
    <row r="4561" ht="9.95" customHeight="1" spans="1:11">
      <c r="A4561" s="2"/>
      <c r="B4561" s="2"/>
      <c r="C4561" s="2"/>
      <c r="D4561" s="2"/>
      <c r="E4561" s="2"/>
      <c r="F4561" s="2"/>
      <c r="G4561" s="61"/>
      <c r="H4561" s="61"/>
      <c r="I4561" s="61"/>
      <c r="J4561" s="61"/>
      <c r="K4561" s="61"/>
    </row>
    <row r="4562" ht="20.1" customHeight="1" spans="1:11">
      <c r="A4562" s="62" t="s">
        <v>5831</v>
      </c>
      <c r="B4562" s="62"/>
      <c r="C4562" s="62"/>
      <c r="D4562" s="62"/>
      <c r="E4562" s="62"/>
      <c r="F4562" s="62"/>
      <c r="G4562" s="62"/>
      <c r="H4562" s="62"/>
      <c r="I4562" s="62"/>
      <c r="J4562" s="62"/>
      <c r="K4562" s="62"/>
    </row>
    <row r="4563" ht="15" customHeight="1" spans="1:11">
      <c r="A4563" s="63" t="s">
        <v>2790</v>
      </c>
      <c r="B4563" s="63"/>
      <c r="C4563" s="63"/>
      <c r="D4563" s="64" t="s">
        <v>4</v>
      </c>
      <c r="E4563" s="64"/>
      <c r="F4563" s="64" t="s">
        <v>2297</v>
      </c>
      <c r="G4563" s="64" t="s">
        <v>2298</v>
      </c>
      <c r="H4563" s="64"/>
      <c r="I4563" s="64" t="s">
        <v>2299</v>
      </c>
      <c r="J4563" s="64"/>
      <c r="K4563" s="64" t="s">
        <v>2300</v>
      </c>
    </row>
    <row r="4564" ht="29.1" customHeight="1" spans="1:11">
      <c r="A4564" s="65" t="s">
        <v>5832</v>
      </c>
      <c r="B4564" s="66" t="s">
        <v>5833</v>
      </c>
      <c r="C4564" s="66"/>
      <c r="D4564" s="65" t="s">
        <v>14</v>
      </c>
      <c r="E4564" s="65"/>
      <c r="F4564" s="65" t="s">
        <v>35</v>
      </c>
      <c r="G4564" s="67">
        <v>3.11e-5</v>
      </c>
      <c r="H4564" s="67"/>
      <c r="I4564" s="70">
        <v>1010494.7</v>
      </c>
      <c r="J4564" s="70"/>
      <c r="K4564" s="70">
        <f>TRUNC(TRUNC(G4564,8)*I4564,2)</f>
        <v>31.42</v>
      </c>
    </row>
    <row r="4565" ht="15" customHeight="1" spans="1:11">
      <c r="A4565" s="2"/>
      <c r="B4565" s="2"/>
      <c r="C4565" s="2"/>
      <c r="D4565" s="2"/>
      <c r="E4565" s="2"/>
      <c r="F4565" s="2"/>
      <c r="G4565" s="68" t="s">
        <v>2792</v>
      </c>
      <c r="H4565" s="68"/>
      <c r="I4565" s="68"/>
      <c r="J4565" s="68"/>
      <c r="K4565" s="71">
        <f>SUM(K4564:K4564)</f>
        <v>31.42</v>
      </c>
    </row>
    <row r="4566" ht="15" customHeight="1" spans="1:11">
      <c r="A4566" s="2"/>
      <c r="B4566" s="2"/>
      <c r="C4566" s="2"/>
      <c r="D4566" s="2"/>
      <c r="E4566" s="2"/>
      <c r="F4566" s="2"/>
      <c r="G4566" s="69" t="s">
        <v>2318</v>
      </c>
      <c r="H4566" s="69"/>
      <c r="I4566" s="69"/>
      <c r="J4566" s="69"/>
      <c r="K4566" s="72">
        <f>SUM(K4565)</f>
        <v>31.42</v>
      </c>
    </row>
    <row r="4567" ht="9.95" customHeight="1" spans="1:11">
      <c r="A4567" s="2"/>
      <c r="B4567" s="2"/>
      <c r="C4567" s="2"/>
      <c r="D4567" s="2"/>
      <c r="E4567" s="2"/>
      <c r="F4567" s="2"/>
      <c r="G4567" s="61"/>
      <c r="H4567" s="61"/>
      <c r="I4567" s="61"/>
      <c r="J4567" s="61"/>
      <c r="K4567" s="61"/>
    </row>
    <row r="4568" ht="20.1" customHeight="1" spans="1:11">
      <c r="A4568" s="62" t="s">
        <v>5834</v>
      </c>
      <c r="B4568" s="62"/>
      <c r="C4568" s="62"/>
      <c r="D4568" s="62"/>
      <c r="E4568" s="62"/>
      <c r="F4568" s="62"/>
      <c r="G4568" s="62"/>
      <c r="H4568" s="62"/>
      <c r="I4568" s="62"/>
      <c r="J4568" s="62"/>
      <c r="K4568" s="62"/>
    </row>
    <row r="4569" ht="15" customHeight="1" spans="1:11">
      <c r="A4569" s="63" t="s">
        <v>2790</v>
      </c>
      <c r="B4569" s="63"/>
      <c r="C4569" s="63"/>
      <c r="D4569" s="64" t="s">
        <v>4</v>
      </c>
      <c r="E4569" s="64"/>
      <c r="F4569" s="64" t="s">
        <v>2297</v>
      </c>
      <c r="G4569" s="64" t="s">
        <v>2298</v>
      </c>
      <c r="H4569" s="64"/>
      <c r="I4569" s="64" t="s">
        <v>2299</v>
      </c>
      <c r="J4569" s="64"/>
      <c r="K4569" s="64" t="s">
        <v>2300</v>
      </c>
    </row>
    <row r="4570" ht="29.1" customHeight="1" spans="1:11">
      <c r="A4570" s="65" t="s">
        <v>5832</v>
      </c>
      <c r="B4570" s="66" t="s">
        <v>5833</v>
      </c>
      <c r="C4570" s="66"/>
      <c r="D4570" s="65" t="s">
        <v>14</v>
      </c>
      <c r="E4570" s="65"/>
      <c r="F4570" s="65" t="s">
        <v>35</v>
      </c>
      <c r="G4570" s="67">
        <v>1.37e-5</v>
      </c>
      <c r="H4570" s="67"/>
      <c r="I4570" s="70">
        <v>1010494.7</v>
      </c>
      <c r="J4570" s="70"/>
      <c r="K4570" s="70">
        <f>TRUNC(TRUNC(G4570,8)*I4570,2)</f>
        <v>13.84</v>
      </c>
    </row>
    <row r="4571" ht="15" customHeight="1" spans="1:11">
      <c r="A4571" s="2"/>
      <c r="B4571" s="2"/>
      <c r="C4571" s="2"/>
      <c r="D4571" s="2"/>
      <c r="E4571" s="2"/>
      <c r="F4571" s="2"/>
      <c r="G4571" s="68" t="s">
        <v>2792</v>
      </c>
      <c r="H4571" s="68"/>
      <c r="I4571" s="68"/>
      <c r="J4571" s="68"/>
      <c r="K4571" s="71">
        <f>SUM(K4570:K4570)</f>
        <v>13.84</v>
      </c>
    </row>
    <row r="4572" ht="15" customHeight="1" spans="1:11">
      <c r="A4572" s="2"/>
      <c r="B4572" s="2"/>
      <c r="C4572" s="2"/>
      <c r="D4572" s="2"/>
      <c r="E4572" s="2"/>
      <c r="F4572" s="2"/>
      <c r="G4572" s="69" t="s">
        <v>2318</v>
      </c>
      <c r="H4572" s="69"/>
      <c r="I4572" s="69"/>
      <c r="J4572" s="69"/>
      <c r="K4572" s="72">
        <f>SUM(K4571)</f>
        <v>13.84</v>
      </c>
    </row>
    <row r="4573" ht="9.95" customHeight="1" spans="1:11">
      <c r="A4573" s="2"/>
      <c r="B4573" s="2"/>
      <c r="C4573" s="2"/>
      <c r="D4573" s="2"/>
      <c r="E4573" s="2"/>
      <c r="F4573" s="2"/>
      <c r="G4573" s="61"/>
      <c r="H4573" s="61"/>
      <c r="I4573" s="61"/>
      <c r="J4573" s="61"/>
      <c r="K4573" s="61"/>
    </row>
    <row r="4574" ht="20.1" customHeight="1" spans="1:11">
      <c r="A4574" s="62" t="s">
        <v>5835</v>
      </c>
      <c r="B4574" s="62"/>
      <c r="C4574" s="62"/>
      <c r="D4574" s="62"/>
      <c r="E4574" s="62"/>
      <c r="F4574" s="62"/>
      <c r="G4574" s="62"/>
      <c r="H4574" s="62"/>
      <c r="I4574" s="62"/>
      <c r="J4574" s="62"/>
      <c r="K4574" s="62"/>
    </row>
    <row r="4575" ht="15" customHeight="1" spans="1:11">
      <c r="A4575" s="63" t="s">
        <v>2790</v>
      </c>
      <c r="B4575" s="63"/>
      <c r="C4575" s="63"/>
      <c r="D4575" s="64" t="s">
        <v>4</v>
      </c>
      <c r="E4575" s="64"/>
      <c r="F4575" s="64" t="s">
        <v>2297</v>
      </c>
      <c r="G4575" s="64" t="s">
        <v>2298</v>
      </c>
      <c r="H4575" s="64"/>
      <c r="I4575" s="64" t="s">
        <v>2299</v>
      </c>
      <c r="J4575" s="64"/>
      <c r="K4575" s="64" t="s">
        <v>2300</v>
      </c>
    </row>
    <row r="4576" ht="29.1" customHeight="1" spans="1:11">
      <c r="A4576" s="65" t="s">
        <v>5832</v>
      </c>
      <c r="B4576" s="66" t="s">
        <v>5833</v>
      </c>
      <c r="C4576" s="66"/>
      <c r="D4576" s="65" t="s">
        <v>14</v>
      </c>
      <c r="E4576" s="65"/>
      <c r="F4576" s="65" t="s">
        <v>35</v>
      </c>
      <c r="G4576" s="67">
        <v>5.56e-5</v>
      </c>
      <c r="H4576" s="67"/>
      <c r="I4576" s="70">
        <v>1010494.7</v>
      </c>
      <c r="J4576" s="70"/>
      <c r="K4576" s="70">
        <f>TRUNC(TRUNC(G4576,8)*I4576,2)</f>
        <v>56.18</v>
      </c>
    </row>
    <row r="4577" ht="15" customHeight="1" spans="1:11">
      <c r="A4577" s="2"/>
      <c r="B4577" s="2"/>
      <c r="C4577" s="2"/>
      <c r="D4577" s="2"/>
      <c r="E4577" s="2"/>
      <c r="F4577" s="2"/>
      <c r="G4577" s="68" t="s">
        <v>2792</v>
      </c>
      <c r="H4577" s="68"/>
      <c r="I4577" s="68"/>
      <c r="J4577" s="68"/>
      <c r="K4577" s="71">
        <f>SUM(K4576:K4576)</f>
        <v>56.18</v>
      </c>
    </row>
    <row r="4578" ht="15" customHeight="1" spans="1:11">
      <c r="A4578" s="2"/>
      <c r="B4578" s="2"/>
      <c r="C4578" s="2"/>
      <c r="D4578" s="2"/>
      <c r="E4578" s="2"/>
      <c r="F4578" s="2"/>
      <c r="G4578" s="69" t="s">
        <v>2318</v>
      </c>
      <c r="H4578" s="69"/>
      <c r="I4578" s="69"/>
      <c r="J4578" s="69"/>
      <c r="K4578" s="72">
        <f>SUM(K4577)</f>
        <v>56.18</v>
      </c>
    </row>
    <row r="4579" ht="9.95" customHeight="1" spans="1:11">
      <c r="A4579" s="2"/>
      <c r="B4579" s="2"/>
      <c r="C4579" s="2"/>
      <c r="D4579" s="2"/>
      <c r="E4579" s="2"/>
      <c r="F4579" s="2"/>
      <c r="G4579" s="61"/>
      <c r="H4579" s="61"/>
      <c r="I4579" s="61"/>
      <c r="J4579" s="61"/>
      <c r="K4579" s="61"/>
    </row>
    <row r="4580" ht="20.1" customHeight="1" spans="1:11">
      <c r="A4580" s="62" t="s">
        <v>5836</v>
      </c>
      <c r="B4580" s="62"/>
      <c r="C4580" s="62"/>
      <c r="D4580" s="62"/>
      <c r="E4580" s="62"/>
      <c r="F4580" s="62"/>
      <c r="G4580" s="62"/>
      <c r="H4580" s="62"/>
      <c r="I4580" s="62"/>
      <c r="J4580" s="62"/>
      <c r="K4580" s="62"/>
    </row>
    <row r="4581" ht="15" customHeight="1" spans="1:11">
      <c r="A4581" s="63" t="s">
        <v>2413</v>
      </c>
      <c r="B4581" s="63"/>
      <c r="C4581" s="63"/>
      <c r="D4581" s="64" t="s">
        <v>4</v>
      </c>
      <c r="E4581" s="64"/>
      <c r="F4581" s="64" t="s">
        <v>2297</v>
      </c>
      <c r="G4581" s="64" t="s">
        <v>2298</v>
      </c>
      <c r="H4581" s="64"/>
      <c r="I4581" s="64" t="s">
        <v>2299</v>
      </c>
      <c r="J4581" s="64"/>
      <c r="K4581" s="64" t="s">
        <v>2300</v>
      </c>
    </row>
    <row r="4582" ht="21" customHeight="1" spans="1:11">
      <c r="A4582" s="65" t="s">
        <v>4932</v>
      </c>
      <c r="B4582" s="66" t="s">
        <v>4933</v>
      </c>
      <c r="C4582" s="66"/>
      <c r="D4582" s="65" t="s">
        <v>14</v>
      </c>
      <c r="E4582" s="65"/>
      <c r="F4582" s="65" t="s">
        <v>2732</v>
      </c>
      <c r="G4582" s="67">
        <v>10.44</v>
      </c>
      <c r="H4582" s="67"/>
      <c r="I4582" s="70">
        <v>5.9</v>
      </c>
      <c r="J4582" s="70"/>
      <c r="K4582" s="70">
        <f>TRUNC(TRUNC(G4582,8)*I4582,2)</f>
        <v>61.59</v>
      </c>
    </row>
    <row r="4583" ht="15" customHeight="1" spans="1:11">
      <c r="A4583" s="2"/>
      <c r="B4583" s="2"/>
      <c r="C4583" s="2"/>
      <c r="D4583" s="2"/>
      <c r="E4583" s="2"/>
      <c r="F4583" s="2"/>
      <c r="G4583" s="68" t="s">
        <v>2424</v>
      </c>
      <c r="H4583" s="68"/>
      <c r="I4583" s="68"/>
      <c r="J4583" s="68"/>
      <c r="K4583" s="71">
        <f>SUM(K4582:K4582)</f>
        <v>61.59</v>
      </c>
    </row>
    <row r="4584" ht="15" customHeight="1" spans="1:11">
      <c r="A4584" s="2"/>
      <c r="B4584" s="2"/>
      <c r="C4584" s="2"/>
      <c r="D4584" s="2"/>
      <c r="E4584" s="2"/>
      <c r="F4584" s="2"/>
      <c r="G4584" s="69" t="s">
        <v>2318</v>
      </c>
      <c r="H4584" s="69"/>
      <c r="I4584" s="69"/>
      <c r="J4584" s="69"/>
      <c r="K4584" s="72">
        <f>SUM(K4583)</f>
        <v>61.59</v>
      </c>
    </row>
    <row r="4585" ht="9.95" customHeight="1" spans="1:11">
      <c r="A4585" s="2"/>
      <c r="B4585" s="2"/>
      <c r="C4585" s="2"/>
      <c r="D4585" s="2"/>
      <c r="E4585" s="2"/>
      <c r="F4585" s="2"/>
      <c r="G4585" s="61"/>
      <c r="H4585" s="61"/>
      <c r="I4585" s="61"/>
      <c r="J4585" s="61"/>
      <c r="K4585" s="61"/>
    </row>
    <row r="4586" ht="20.1" customHeight="1" spans="1:11">
      <c r="A4586" s="62" t="s">
        <v>5837</v>
      </c>
      <c r="B4586" s="62"/>
      <c r="C4586" s="62"/>
      <c r="D4586" s="62"/>
      <c r="E4586" s="62"/>
      <c r="F4586" s="62"/>
      <c r="G4586" s="62"/>
      <c r="H4586" s="62"/>
      <c r="I4586" s="62"/>
      <c r="J4586" s="62"/>
      <c r="K4586" s="62"/>
    </row>
    <row r="4587" ht="15" customHeight="1" spans="1:11">
      <c r="A4587" s="63" t="s">
        <v>2296</v>
      </c>
      <c r="B4587" s="63"/>
      <c r="C4587" s="63"/>
      <c r="D4587" s="64" t="s">
        <v>4</v>
      </c>
      <c r="E4587" s="64"/>
      <c r="F4587" s="64" t="s">
        <v>2297</v>
      </c>
      <c r="G4587" s="64" t="s">
        <v>2298</v>
      </c>
      <c r="H4587" s="64"/>
      <c r="I4587" s="64" t="s">
        <v>2299</v>
      </c>
      <c r="J4587" s="64"/>
      <c r="K4587" s="64" t="s">
        <v>2300</v>
      </c>
    </row>
    <row r="4588" ht="21" customHeight="1" spans="1:11">
      <c r="A4588" s="65" t="s">
        <v>4705</v>
      </c>
      <c r="B4588" s="66" t="s">
        <v>4706</v>
      </c>
      <c r="C4588" s="66"/>
      <c r="D4588" s="65" t="s">
        <v>14</v>
      </c>
      <c r="E4588" s="65"/>
      <c r="F4588" s="65" t="s">
        <v>2392</v>
      </c>
      <c r="G4588" s="67">
        <v>1</v>
      </c>
      <c r="H4588" s="67"/>
      <c r="I4588" s="70">
        <v>4.56</v>
      </c>
      <c r="J4588" s="70"/>
      <c r="K4588" s="70">
        <f t="shared" ref="K4588:K4593" si="41">TRUNC(TRUNC(G4588,8)*I4588,2)</f>
        <v>4.56</v>
      </c>
    </row>
    <row r="4589" ht="21" customHeight="1" spans="1:11">
      <c r="A4589" s="65" t="s">
        <v>4800</v>
      </c>
      <c r="B4589" s="66" t="s">
        <v>4801</v>
      </c>
      <c r="C4589" s="66"/>
      <c r="D4589" s="65" t="s">
        <v>14</v>
      </c>
      <c r="E4589" s="65"/>
      <c r="F4589" s="65" t="s">
        <v>2392</v>
      </c>
      <c r="G4589" s="67">
        <v>1</v>
      </c>
      <c r="H4589" s="67"/>
      <c r="I4589" s="70">
        <v>0.86</v>
      </c>
      <c r="J4589" s="70"/>
      <c r="K4589" s="70">
        <f t="shared" si="41"/>
        <v>0.86</v>
      </c>
    </row>
    <row r="4590" ht="21" customHeight="1" spans="1:11">
      <c r="A4590" s="65" t="s">
        <v>4709</v>
      </c>
      <c r="B4590" s="66" t="s">
        <v>4710</v>
      </c>
      <c r="C4590" s="66"/>
      <c r="D4590" s="65" t="s">
        <v>14</v>
      </c>
      <c r="E4590" s="65"/>
      <c r="F4590" s="65" t="s">
        <v>2392</v>
      </c>
      <c r="G4590" s="67">
        <v>1</v>
      </c>
      <c r="H4590" s="67"/>
      <c r="I4590" s="70">
        <v>1.34</v>
      </c>
      <c r="J4590" s="70"/>
      <c r="K4590" s="70">
        <f t="shared" si="41"/>
        <v>1.34</v>
      </c>
    </row>
    <row r="4591" ht="29.1" customHeight="1" spans="1:11">
      <c r="A4591" s="65" t="s">
        <v>4802</v>
      </c>
      <c r="B4591" s="66" t="s">
        <v>4803</v>
      </c>
      <c r="C4591" s="66"/>
      <c r="D4591" s="65" t="s">
        <v>14</v>
      </c>
      <c r="E4591" s="65"/>
      <c r="F4591" s="65" t="s">
        <v>2392</v>
      </c>
      <c r="G4591" s="67">
        <v>1</v>
      </c>
      <c r="H4591" s="67"/>
      <c r="I4591" s="70">
        <v>0.01</v>
      </c>
      <c r="J4591" s="70"/>
      <c r="K4591" s="70">
        <f t="shared" si="41"/>
        <v>0.01</v>
      </c>
    </row>
    <row r="4592" ht="21" customHeight="1" spans="1:11">
      <c r="A4592" s="65" t="s">
        <v>4713</v>
      </c>
      <c r="B4592" s="66" t="s">
        <v>4714</v>
      </c>
      <c r="C4592" s="66"/>
      <c r="D4592" s="65" t="s">
        <v>14</v>
      </c>
      <c r="E4592" s="65"/>
      <c r="F4592" s="65" t="s">
        <v>2392</v>
      </c>
      <c r="G4592" s="67">
        <v>1</v>
      </c>
      <c r="H4592" s="67"/>
      <c r="I4592" s="70">
        <v>0.04</v>
      </c>
      <c r="J4592" s="70"/>
      <c r="K4592" s="70">
        <f t="shared" si="41"/>
        <v>0.04</v>
      </c>
    </row>
    <row r="4593" ht="21" customHeight="1" spans="1:11">
      <c r="A4593" s="65" t="s">
        <v>4715</v>
      </c>
      <c r="B4593" s="66" t="s">
        <v>4716</v>
      </c>
      <c r="C4593" s="66"/>
      <c r="D4593" s="65" t="s">
        <v>14</v>
      </c>
      <c r="E4593" s="65"/>
      <c r="F4593" s="65" t="s">
        <v>2392</v>
      </c>
      <c r="G4593" s="67">
        <v>1</v>
      </c>
      <c r="H4593" s="67"/>
      <c r="I4593" s="70">
        <v>0.8</v>
      </c>
      <c r="J4593" s="70"/>
      <c r="K4593" s="70">
        <f t="shared" si="41"/>
        <v>0.8</v>
      </c>
    </row>
    <row r="4594" ht="15" customHeight="1" spans="1:11">
      <c r="A4594" s="2"/>
      <c r="B4594" s="2"/>
      <c r="C4594" s="2"/>
      <c r="D4594" s="2"/>
      <c r="E4594" s="2"/>
      <c r="F4594" s="2"/>
      <c r="G4594" s="68" t="s">
        <v>2309</v>
      </c>
      <c r="H4594" s="68"/>
      <c r="I4594" s="68"/>
      <c r="J4594" s="68"/>
      <c r="K4594" s="71">
        <f>SUM(K4588:K4593)</f>
        <v>7.61</v>
      </c>
    </row>
    <row r="4595" ht="15" customHeight="1" spans="1:11">
      <c r="A4595" s="63" t="s">
        <v>2310</v>
      </c>
      <c r="B4595" s="63"/>
      <c r="C4595" s="63"/>
      <c r="D4595" s="64" t="s">
        <v>4</v>
      </c>
      <c r="E4595" s="64"/>
      <c r="F4595" s="64" t="s">
        <v>2297</v>
      </c>
      <c r="G4595" s="64" t="s">
        <v>2298</v>
      </c>
      <c r="H4595" s="64"/>
      <c r="I4595" s="64" t="s">
        <v>2299</v>
      </c>
      <c r="J4595" s="64"/>
      <c r="K4595" s="64" t="s">
        <v>2300</v>
      </c>
    </row>
    <row r="4596" ht="21" customHeight="1" spans="1:11">
      <c r="A4596" s="65" t="s">
        <v>5192</v>
      </c>
      <c r="B4596" s="66" t="s">
        <v>5193</v>
      </c>
      <c r="C4596" s="66"/>
      <c r="D4596" s="65" t="s">
        <v>14</v>
      </c>
      <c r="E4596" s="65"/>
      <c r="F4596" s="65" t="s">
        <v>2392</v>
      </c>
      <c r="G4596" s="67">
        <v>1</v>
      </c>
      <c r="H4596" s="67"/>
      <c r="I4596" s="70">
        <v>30.82</v>
      </c>
      <c r="J4596" s="70"/>
      <c r="K4596" s="70">
        <f>TRUNC(TRUNC(G4596,8)*I4596,2)</f>
        <v>30.82</v>
      </c>
    </row>
    <row r="4597" ht="15" customHeight="1" spans="1:11">
      <c r="A4597" s="2"/>
      <c r="B4597" s="2"/>
      <c r="C4597" s="2"/>
      <c r="D4597" s="2"/>
      <c r="E4597" s="2"/>
      <c r="F4597" s="2"/>
      <c r="G4597" s="68" t="s">
        <v>2313</v>
      </c>
      <c r="H4597" s="68"/>
      <c r="I4597" s="68"/>
      <c r="J4597" s="68"/>
      <c r="K4597" s="71">
        <f>SUM(K4596:K4596)</f>
        <v>30.82</v>
      </c>
    </row>
    <row r="4598" ht="15" customHeight="1" spans="1:11">
      <c r="A4598" s="63" t="s">
        <v>2314</v>
      </c>
      <c r="B4598" s="63"/>
      <c r="C4598" s="63"/>
      <c r="D4598" s="64" t="s">
        <v>4</v>
      </c>
      <c r="E4598" s="64"/>
      <c r="F4598" s="64" t="s">
        <v>2297</v>
      </c>
      <c r="G4598" s="64" t="s">
        <v>2298</v>
      </c>
      <c r="H4598" s="64"/>
      <c r="I4598" s="64" t="s">
        <v>2299</v>
      </c>
      <c r="J4598" s="64"/>
      <c r="K4598" s="64" t="s">
        <v>2300</v>
      </c>
    </row>
    <row r="4599" ht="21" customHeight="1" spans="1:11">
      <c r="A4599" s="65" t="s">
        <v>5838</v>
      </c>
      <c r="B4599" s="66" t="s">
        <v>5839</v>
      </c>
      <c r="C4599" s="66"/>
      <c r="D4599" s="65" t="s">
        <v>14</v>
      </c>
      <c r="E4599" s="65"/>
      <c r="F4599" s="65" t="s">
        <v>2392</v>
      </c>
      <c r="G4599" s="67">
        <v>1</v>
      </c>
      <c r="H4599" s="67"/>
      <c r="I4599" s="70">
        <v>0.4</v>
      </c>
      <c r="J4599" s="70"/>
      <c r="K4599" s="70">
        <f>TRUNC(TRUNC(G4599,8)*I4599,2)</f>
        <v>0.4</v>
      </c>
    </row>
    <row r="4600" ht="15" customHeight="1" spans="1:11">
      <c r="A4600" s="2"/>
      <c r="B4600" s="2"/>
      <c r="C4600" s="2"/>
      <c r="D4600" s="2"/>
      <c r="E4600" s="2"/>
      <c r="F4600" s="2"/>
      <c r="G4600" s="68" t="s">
        <v>2317</v>
      </c>
      <c r="H4600" s="68"/>
      <c r="I4600" s="68"/>
      <c r="J4600" s="68"/>
      <c r="K4600" s="71">
        <f>SUM(K4599:K4599)</f>
        <v>0.4</v>
      </c>
    </row>
    <row r="4601" ht="15" customHeight="1" spans="1:11">
      <c r="A4601" s="2"/>
      <c r="B4601" s="2"/>
      <c r="C4601" s="2"/>
      <c r="D4601" s="2"/>
      <c r="E4601" s="2"/>
      <c r="F4601" s="2"/>
      <c r="G4601" s="69" t="s">
        <v>2318</v>
      </c>
      <c r="H4601" s="69"/>
      <c r="I4601" s="69"/>
      <c r="J4601" s="69"/>
      <c r="K4601" s="72">
        <f>SUM(K4594,K4597,K4600)</f>
        <v>38.83</v>
      </c>
    </row>
    <row r="4602" ht="9.95" customHeight="1" spans="1:11">
      <c r="A4602" s="2"/>
      <c r="B4602" s="2"/>
      <c r="C4602" s="2"/>
      <c r="D4602" s="2"/>
      <c r="E4602" s="2"/>
      <c r="F4602" s="2"/>
      <c r="G4602" s="61"/>
      <c r="H4602" s="61"/>
      <c r="I4602" s="61"/>
      <c r="J4602" s="61"/>
      <c r="K4602" s="61"/>
    </row>
    <row r="4603" ht="20.1" customHeight="1" spans="1:11">
      <c r="A4603" s="62" t="s">
        <v>5840</v>
      </c>
      <c r="B4603" s="62"/>
      <c r="C4603" s="62"/>
      <c r="D4603" s="62"/>
      <c r="E4603" s="62"/>
      <c r="F4603" s="62"/>
      <c r="G4603" s="62"/>
      <c r="H4603" s="62"/>
      <c r="I4603" s="62"/>
      <c r="J4603" s="62"/>
      <c r="K4603" s="62"/>
    </row>
    <row r="4604" ht="15" customHeight="1" spans="1:11">
      <c r="A4604" s="63" t="s">
        <v>2413</v>
      </c>
      <c r="B4604" s="63"/>
      <c r="C4604" s="63"/>
      <c r="D4604" s="64" t="s">
        <v>4</v>
      </c>
      <c r="E4604" s="64"/>
      <c r="F4604" s="64" t="s">
        <v>2297</v>
      </c>
      <c r="G4604" s="64" t="s">
        <v>2298</v>
      </c>
      <c r="H4604" s="64"/>
      <c r="I4604" s="64" t="s">
        <v>2299</v>
      </c>
      <c r="J4604" s="64"/>
      <c r="K4604" s="64" t="s">
        <v>2300</v>
      </c>
    </row>
    <row r="4605" ht="29.1" customHeight="1" spans="1:11">
      <c r="A4605" s="65" t="s">
        <v>3977</v>
      </c>
      <c r="B4605" s="66" t="s">
        <v>3978</v>
      </c>
      <c r="C4605" s="66"/>
      <c r="D4605" s="65" t="s">
        <v>14</v>
      </c>
      <c r="E4605" s="65"/>
      <c r="F4605" s="65" t="s">
        <v>35</v>
      </c>
      <c r="G4605" s="67">
        <v>0.0167</v>
      </c>
      <c r="H4605" s="67"/>
      <c r="I4605" s="70">
        <v>26.07</v>
      </c>
      <c r="J4605" s="70"/>
      <c r="K4605" s="70">
        <f>TRUNC(TRUNC(G4605,8)*I4605,2)</f>
        <v>0.43</v>
      </c>
    </row>
    <row r="4606" ht="21" customHeight="1" spans="1:11">
      <c r="A4606" s="65" t="s">
        <v>5841</v>
      </c>
      <c r="B4606" s="66" t="s">
        <v>5842</v>
      </c>
      <c r="C4606" s="66"/>
      <c r="D4606" s="65" t="s">
        <v>14</v>
      </c>
      <c r="E4606" s="65"/>
      <c r="F4606" s="65" t="s">
        <v>146</v>
      </c>
      <c r="G4606" s="67">
        <v>1.05</v>
      </c>
      <c r="H4606" s="67"/>
      <c r="I4606" s="70">
        <v>103.07</v>
      </c>
      <c r="J4606" s="70"/>
      <c r="K4606" s="70">
        <f>TRUNC(TRUNC(G4606,8)*I4606,2)</f>
        <v>108.22</v>
      </c>
    </row>
    <row r="4607" ht="15" customHeight="1" spans="1:11">
      <c r="A4607" s="2"/>
      <c r="B4607" s="2"/>
      <c r="C4607" s="2"/>
      <c r="D4607" s="2"/>
      <c r="E4607" s="2"/>
      <c r="F4607" s="2"/>
      <c r="G4607" s="68" t="s">
        <v>2424</v>
      </c>
      <c r="H4607" s="68"/>
      <c r="I4607" s="68"/>
      <c r="J4607" s="68"/>
      <c r="K4607" s="71">
        <f>SUM(K4605:K4606)</f>
        <v>108.65</v>
      </c>
    </row>
    <row r="4608" ht="15" customHeight="1" spans="1:11">
      <c r="A4608" s="63" t="s">
        <v>2389</v>
      </c>
      <c r="B4608" s="63"/>
      <c r="C4608" s="63"/>
      <c r="D4608" s="64" t="s">
        <v>4</v>
      </c>
      <c r="E4608" s="64"/>
      <c r="F4608" s="64" t="s">
        <v>2297</v>
      </c>
      <c r="G4608" s="64" t="s">
        <v>2298</v>
      </c>
      <c r="H4608" s="64"/>
      <c r="I4608" s="64" t="s">
        <v>2299</v>
      </c>
      <c r="J4608" s="64"/>
      <c r="K4608" s="64" t="s">
        <v>2300</v>
      </c>
    </row>
    <row r="4609" ht="21" customHeight="1" spans="1:11">
      <c r="A4609" s="65" t="s">
        <v>3981</v>
      </c>
      <c r="B4609" s="66" t="s">
        <v>3982</v>
      </c>
      <c r="C4609" s="66"/>
      <c r="D4609" s="65" t="s">
        <v>14</v>
      </c>
      <c r="E4609" s="65"/>
      <c r="F4609" s="65" t="s">
        <v>2392</v>
      </c>
      <c r="G4609" s="67">
        <v>0.103</v>
      </c>
      <c r="H4609" s="67"/>
      <c r="I4609" s="70">
        <v>27.21</v>
      </c>
      <c r="J4609" s="70"/>
      <c r="K4609" s="70">
        <f>TRUNC(TRUNC(G4609,8)*I4609,2)</f>
        <v>2.8</v>
      </c>
    </row>
    <row r="4610" ht="15" customHeight="1" spans="1:11">
      <c r="A4610" s="65" t="s">
        <v>2395</v>
      </c>
      <c r="B4610" s="66" t="s">
        <v>2396</v>
      </c>
      <c r="C4610" s="66"/>
      <c r="D4610" s="65" t="s">
        <v>14</v>
      </c>
      <c r="E4610" s="65"/>
      <c r="F4610" s="65" t="s">
        <v>2392</v>
      </c>
      <c r="G4610" s="67">
        <v>0.103</v>
      </c>
      <c r="H4610" s="67"/>
      <c r="I4610" s="70">
        <v>23.23</v>
      </c>
      <c r="J4610" s="70"/>
      <c r="K4610" s="70">
        <f>TRUNC(TRUNC(G4610,8)*I4610,2)</f>
        <v>2.39</v>
      </c>
    </row>
    <row r="4611" ht="18" customHeight="1" spans="1:11">
      <c r="A4611" s="2"/>
      <c r="B4611" s="2"/>
      <c r="C4611" s="2"/>
      <c r="D4611" s="2"/>
      <c r="E4611" s="2"/>
      <c r="F4611" s="2"/>
      <c r="G4611" s="68" t="s">
        <v>2393</v>
      </c>
      <c r="H4611" s="68"/>
      <c r="I4611" s="68"/>
      <c r="J4611" s="68"/>
      <c r="K4611" s="71">
        <f>SUM(K4609:K4610)</f>
        <v>5.19</v>
      </c>
    </row>
    <row r="4612" ht="15" customHeight="1" spans="1:11">
      <c r="A4612" s="2"/>
      <c r="B4612" s="2"/>
      <c r="C4612" s="2"/>
      <c r="D4612" s="2"/>
      <c r="E4612" s="2"/>
      <c r="F4612" s="2"/>
      <c r="G4612" s="69" t="s">
        <v>2318</v>
      </c>
      <c r="H4612" s="69"/>
      <c r="I4612" s="69"/>
      <c r="J4612" s="69"/>
      <c r="K4612" s="72">
        <f>SUM(K4607,K4611)</f>
        <v>113.84</v>
      </c>
    </row>
    <row r="4613" ht="9.95" customHeight="1" spans="1:11">
      <c r="A4613" s="2"/>
      <c r="B4613" s="2"/>
      <c r="C4613" s="2"/>
      <c r="D4613" s="2"/>
      <c r="E4613" s="2"/>
      <c r="F4613" s="2"/>
      <c r="G4613" s="61"/>
      <c r="H4613" s="61"/>
      <c r="I4613" s="61"/>
      <c r="J4613" s="61"/>
      <c r="K4613" s="61"/>
    </row>
    <row r="4614" ht="20.1" customHeight="1" spans="1:11">
      <c r="A4614" s="62" t="s">
        <v>3972</v>
      </c>
      <c r="B4614" s="62"/>
      <c r="C4614" s="62"/>
      <c r="D4614" s="62"/>
      <c r="E4614" s="62"/>
      <c r="F4614" s="62"/>
      <c r="G4614" s="62"/>
      <c r="H4614" s="62"/>
      <c r="I4614" s="62"/>
      <c r="J4614" s="62"/>
      <c r="K4614" s="62"/>
    </row>
    <row r="4615" ht="15" customHeight="1" spans="1:11">
      <c r="A4615" s="63" t="s">
        <v>2413</v>
      </c>
      <c r="B4615" s="63"/>
      <c r="C4615" s="63"/>
      <c r="D4615" s="64" t="s">
        <v>4</v>
      </c>
      <c r="E4615" s="64"/>
      <c r="F4615" s="64" t="s">
        <v>2297</v>
      </c>
      <c r="G4615" s="64" t="s">
        <v>2298</v>
      </c>
      <c r="H4615" s="64"/>
      <c r="I4615" s="64" t="s">
        <v>2299</v>
      </c>
      <c r="J4615" s="64"/>
      <c r="K4615" s="64" t="s">
        <v>2300</v>
      </c>
    </row>
    <row r="4616" ht="15" customHeight="1" spans="1:11">
      <c r="A4616" s="65" t="s">
        <v>3778</v>
      </c>
      <c r="B4616" s="66" t="s">
        <v>3779</v>
      </c>
      <c r="C4616" s="66"/>
      <c r="D4616" s="65" t="s">
        <v>14</v>
      </c>
      <c r="E4616" s="65"/>
      <c r="F4616" s="65" t="s">
        <v>35</v>
      </c>
      <c r="G4616" s="67">
        <v>0.0247</v>
      </c>
      <c r="H4616" s="67"/>
      <c r="I4616" s="70">
        <v>2.33</v>
      </c>
      <c r="J4616" s="70"/>
      <c r="K4616" s="70">
        <f>TRUNC(TRUNC(G4616,8)*I4616,2)</f>
        <v>0.05</v>
      </c>
    </row>
    <row r="4617" ht="21" customHeight="1" spans="1:11">
      <c r="A4617" s="65" t="s">
        <v>3973</v>
      </c>
      <c r="B4617" s="66" t="s">
        <v>3974</v>
      </c>
      <c r="C4617" s="66"/>
      <c r="D4617" s="65" t="s">
        <v>14</v>
      </c>
      <c r="E4617" s="65"/>
      <c r="F4617" s="65" t="s">
        <v>146</v>
      </c>
      <c r="G4617" s="67">
        <v>1.0549</v>
      </c>
      <c r="H4617" s="67"/>
      <c r="I4617" s="70">
        <v>11.49</v>
      </c>
      <c r="J4617" s="70"/>
      <c r="K4617" s="70">
        <f>TRUNC(TRUNC(G4617,8)*I4617,2)</f>
        <v>12.12</v>
      </c>
    </row>
    <row r="4618" ht="15" customHeight="1" spans="1:11">
      <c r="A4618" s="2"/>
      <c r="B4618" s="2"/>
      <c r="C4618" s="2"/>
      <c r="D4618" s="2"/>
      <c r="E4618" s="2"/>
      <c r="F4618" s="2"/>
      <c r="G4618" s="68" t="s">
        <v>2424</v>
      </c>
      <c r="H4618" s="68"/>
      <c r="I4618" s="68"/>
      <c r="J4618" s="68"/>
      <c r="K4618" s="71">
        <f>SUM(K4616:K4617)</f>
        <v>12.17</v>
      </c>
    </row>
    <row r="4619" ht="15" customHeight="1" spans="1:11">
      <c r="A4619" s="63" t="s">
        <v>2389</v>
      </c>
      <c r="B4619" s="63"/>
      <c r="C4619" s="63"/>
      <c r="D4619" s="64" t="s">
        <v>4</v>
      </c>
      <c r="E4619" s="64"/>
      <c r="F4619" s="64" t="s">
        <v>2297</v>
      </c>
      <c r="G4619" s="64" t="s">
        <v>2298</v>
      </c>
      <c r="H4619" s="64"/>
      <c r="I4619" s="64" t="s">
        <v>2299</v>
      </c>
      <c r="J4619" s="64"/>
      <c r="K4619" s="64" t="s">
        <v>2300</v>
      </c>
    </row>
    <row r="4620" ht="21" customHeight="1" spans="1:11">
      <c r="A4620" s="65" t="s">
        <v>2673</v>
      </c>
      <c r="B4620" s="66" t="s">
        <v>2674</v>
      </c>
      <c r="C4620" s="66"/>
      <c r="D4620" s="65" t="s">
        <v>14</v>
      </c>
      <c r="E4620" s="65"/>
      <c r="F4620" s="65" t="s">
        <v>2392</v>
      </c>
      <c r="G4620" s="67">
        <v>0.4444</v>
      </c>
      <c r="H4620" s="67"/>
      <c r="I4620" s="70">
        <v>23.37</v>
      </c>
      <c r="J4620" s="70"/>
      <c r="K4620" s="70">
        <f>TRUNC(TRUNC(G4620,8)*I4620,2)</f>
        <v>10.38</v>
      </c>
    </row>
    <row r="4621" ht="21" customHeight="1" spans="1:11">
      <c r="A4621" s="65" t="s">
        <v>2675</v>
      </c>
      <c r="B4621" s="66" t="s">
        <v>2676</v>
      </c>
      <c r="C4621" s="66"/>
      <c r="D4621" s="65" t="s">
        <v>14</v>
      </c>
      <c r="E4621" s="65"/>
      <c r="F4621" s="65" t="s">
        <v>2392</v>
      </c>
      <c r="G4621" s="67">
        <v>0.4444</v>
      </c>
      <c r="H4621" s="67"/>
      <c r="I4621" s="70">
        <v>31.5</v>
      </c>
      <c r="J4621" s="70"/>
      <c r="K4621" s="70">
        <f>TRUNC(TRUNC(G4621,8)*I4621,2)</f>
        <v>13.99</v>
      </c>
    </row>
    <row r="4622" ht="18" customHeight="1" spans="1:11">
      <c r="A4622" s="2"/>
      <c r="B4622" s="2"/>
      <c r="C4622" s="2"/>
      <c r="D4622" s="2"/>
      <c r="E4622" s="2"/>
      <c r="F4622" s="2"/>
      <c r="G4622" s="68" t="s">
        <v>2393</v>
      </c>
      <c r="H4622" s="68"/>
      <c r="I4622" s="68"/>
      <c r="J4622" s="68"/>
      <c r="K4622" s="71">
        <f>SUM(K4620:K4621)</f>
        <v>24.37</v>
      </c>
    </row>
    <row r="4623" ht="15" customHeight="1" spans="1:11">
      <c r="A4623" s="2"/>
      <c r="B4623" s="2"/>
      <c r="C4623" s="2"/>
      <c r="D4623" s="2"/>
      <c r="E4623" s="2"/>
      <c r="F4623" s="2"/>
      <c r="G4623" s="69" t="s">
        <v>2318</v>
      </c>
      <c r="H4623" s="69"/>
      <c r="I4623" s="69"/>
      <c r="J4623" s="69"/>
      <c r="K4623" s="72">
        <f>SUM(K4618,K4622)</f>
        <v>36.54</v>
      </c>
    </row>
    <row r="4624" ht="9.95" customHeight="1" spans="1:11">
      <c r="A4624" s="2"/>
      <c r="B4624" s="2"/>
      <c r="C4624" s="2"/>
      <c r="D4624" s="2"/>
      <c r="E4624" s="2"/>
      <c r="F4624" s="2"/>
      <c r="G4624" s="61"/>
      <c r="H4624" s="61"/>
      <c r="I4624" s="61"/>
      <c r="J4624" s="61"/>
      <c r="K4624" s="61"/>
    </row>
    <row r="4625" ht="20.1" customHeight="1" spans="1:11">
      <c r="A4625" s="62" t="s">
        <v>3961</v>
      </c>
      <c r="B4625" s="62"/>
      <c r="C4625" s="62"/>
      <c r="D4625" s="62"/>
      <c r="E4625" s="62"/>
      <c r="F4625" s="62"/>
      <c r="G4625" s="62"/>
      <c r="H4625" s="62"/>
      <c r="I4625" s="62"/>
      <c r="J4625" s="62"/>
      <c r="K4625" s="62"/>
    </row>
    <row r="4626" ht="15" customHeight="1" spans="1:11">
      <c r="A4626" s="63" t="s">
        <v>2413</v>
      </c>
      <c r="B4626" s="63"/>
      <c r="C4626" s="63"/>
      <c r="D4626" s="64" t="s">
        <v>4</v>
      </c>
      <c r="E4626" s="64"/>
      <c r="F4626" s="64" t="s">
        <v>2297</v>
      </c>
      <c r="G4626" s="64" t="s">
        <v>2298</v>
      </c>
      <c r="H4626" s="64"/>
      <c r="I4626" s="64" t="s">
        <v>2299</v>
      </c>
      <c r="J4626" s="64"/>
      <c r="K4626" s="64" t="s">
        <v>2300</v>
      </c>
    </row>
    <row r="4627" ht="15" customHeight="1" spans="1:11">
      <c r="A4627" s="65" t="s">
        <v>3778</v>
      </c>
      <c r="B4627" s="66" t="s">
        <v>3779</v>
      </c>
      <c r="C4627" s="66"/>
      <c r="D4627" s="65" t="s">
        <v>14</v>
      </c>
      <c r="E4627" s="65"/>
      <c r="F4627" s="65" t="s">
        <v>35</v>
      </c>
      <c r="G4627" s="67">
        <v>0.0163</v>
      </c>
      <c r="H4627" s="67"/>
      <c r="I4627" s="70">
        <v>2.33</v>
      </c>
      <c r="J4627" s="70"/>
      <c r="K4627" s="70">
        <f>TRUNC(TRUNC(G4627,8)*I4627,2)</f>
        <v>0.03</v>
      </c>
    </row>
    <row r="4628" ht="21" customHeight="1" spans="1:11">
      <c r="A4628" s="65" t="s">
        <v>3962</v>
      </c>
      <c r="B4628" s="66" t="s">
        <v>3963</v>
      </c>
      <c r="C4628" s="66"/>
      <c r="D4628" s="65" t="s">
        <v>14</v>
      </c>
      <c r="E4628" s="65"/>
      <c r="F4628" s="65" t="s">
        <v>146</v>
      </c>
      <c r="G4628" s="67">
        <v>1.0549</v>
      </c>
      <c r="H4628" s="67"/>
      <c r="I4628" s="70">
        <v>5.02</v>
      </c>
      <c r="J4628" s="70"/>
      <c r="K4628" s="70">
        <f>TRUNC(TRUNC(G4628,8)*I4628,2)</f>
        <v>5.29</v>
      </c>
    </row>
    <row r="4629" ht="15" customHeight="1" spans="1:11">
      <c r="A4629" s="2"/>
      <c r="B4629" s="2"/>
      <c r="C4629" s="2"/>
      <c r="D4629" s="2"/>
      <c r="E4629" s="2"/>
      <c r="F4629" s="2"/>
      <c r="G4629" s="68" t="s">
        <v>2424</v>
      </c>
      <c r="H4629" s="68"/>
      <c r="I4629" s="68"/>
      <c r="J4629" s="68"/>
      <c r="K4629" s="71">
        <f>SUM(K4627:K4628)</f>
        <v>5.32</v>
      </c>
    </row>
    <row r="4630" ht="15" customHeight="1" spans="1:11">
      <c r="A4630" s="63" t="s">
        <v>2389</v>
      </c>
      <c r="B4630" s="63"/>
      <c r="C4630" s="63"/>
      <c r="D4630" s="64" t="s">
        <v>4</v>
      </c>
      <c r="E4630" s="64"/>
      <c r="F4630" s="64" t="s">
        <v>2297</v>
      </c>
      <c r="G4630" s="64" t="s">
        <v>2298</v>
      </c>
      <c r="H4630" s="64"/>
      <c r="I4630" s="64" t="s">
        <v>2299</v>
      </c>
      <c r="J4630" s="64"/>
      <c r="K4630" s="64" t="s">
        <v>2300</v>
      </c>
    </row>
    <row r="4631" ht="21" customHeight="1" spans="1:11">
      <c r="A4631" s="65" t="s">
        <v>2673</v>
      </c>
      <c r="B4631" s="66" t="s">
        <v>2674</v>
      </c>
      <c r="C4631" s="66"/>
      <c r="D4631" s="65" t="s">
        <v>14</v>
      </c>
      <c r="E4631" s="65"/>
      <c r="F4631" s="65" t="s">
        <v>2392</v>
      </c>
      <c r="G4631" s="67">
        <v>0.293</v>
      </c>
      <c r="H4631" s="67"/>
      <c r="I4631" s="70">
        <v>23.37</v>
      </c>
      <c r="J4631" s="70"/>
      <c r="K4631" s="70">
        <f>TRUNC(TRUNC(G4631,8)*I4631,2)</f>
        <v>6.84</v>
      </c>
    </row>
    <row r="4632" ht="21" customHeight="1" spans="1:11">
      <c r="A4632" s="65" t="s">
        <v>2675</v>
      </c>
      <c r="B4632" s="66" t="s">
        <v>2676</v>
      </c>
      <c r="C4632" s="66"/>
      <c r="D4632" s="65" t="s">
        <v>14</v>
      </c>
      <c r="E4632" s="65"/>
      <c r="F4632" s="65" t="s">
        <v>2392</v>
      </c>
      <c r="G4632" s="67">
        <v>0.293</v>
      </c>
      <c r="H4632" s="67"/>
      <c r="I4632" s="70">
        <v>31.5</v>
      </c>
      <c r="J4632" s="70"/>
      <c r="K4632" s="70">
        <f>TRUNC(TRUNC(G4632,8)*I4632,2)</f>
        <v>9.22</v>
      </c>
    </row>
    <row r="4633" ht="18" customHeight="1" spans="1:11">
      <c r="A4633" s="2"/>
      <c r="B4633" s="2"/>
      <c r="C4633" s="2"/>
      <c r="D4633" s="2"/>
      <c r="E4633" s="2"/>
      <c r="F4633" s="2"/>
      <c r="G4633" s="68" t="s">
        <v>2393</v>
      </c>
      <c r="H4633" s="68"/>
      <c r="I4633" s="68"/>
      <c r="J4633" s="68"/>
      <c r="K4633" s="71">
        <f>SUM(K4631:K4632)</f>
        <v>16.06</v>
      </c>
    </row>
    <row r="4634" ht="15" customHeight="1" spans="1:11">
      <c r="A4634" s="2"/>
      <c r="B4634" s="2"/>
      <c r="C4634" s="2"/>
      <c r="D4634" s="2"/>
      <c r="E4634" s="2"/>
      <c r="F4634" s="2"/>
      <c r="G4634" s="69" t="s">
        <v>2318</v>
      </c>
      <c r="H4634" s="69"/>
      <c r="I4634" s="69"/>
      <c r="J4634" s="69"/>
      <c r="K4634" s="72">
        <f>SUM(K4629,K4633)</f>
        <v>21.38</v>
      </c>
    </row>
    <row r="4635" ht="9.95" customHeight="1" spans="1:11">
      <c r="A4635" s="2"/>
      <c r="B4635" s="2"/>
      <c r="C4635" s="2"/>
      <c r="D4635" s="2"/>
      <c r="E4635" s="2"/>
      <c r="F4635" s="2"/>
      <c r="G4635" s="61"/>
      <c r="H4635" s="61"/>
      <c r="I4635" s="61"/>
      <c r="J4635" s="61"/>
      <c r="K4635" s="61"/>
    </row>
    <row r="4636" ht="20.1" customHeight="1" spans="1:11">
      <c r="A4636" s="62" t="s">
        <v>3964</v>
      </c>
      <c r="B4636" s="62"/>
      <c r="C4636" s="62"/>
      <c r="D4636" s="62"/>
      <c r="E4636" s="62"/>
      <c r="F4636" s="62"/>
      <c r="G4636" s="62"/>
      <c r="H4636" s="62"/>
      <c r="I4636" s="62"/>
      <c r="J4636" s="62"/>
      <c r="K4636" s="62"/>
    </row>
    <row r="4637" ht="15" customHeight="1" spans="1:11">
      <c r="A4637" s="63" t="s">
        <v>2413</v>
      </c>
      <c r="B4637" s="63"/>
      <c r="C4637" s="63"/>
      <c r="D4637" s="64" t="s">
        <v>4</v>
      </c>
      <c r="E4637" s="64"/>
      <c r="F4637" s="64" t="s">
        <v>2297</v>
      </c>
      <c r="G4637" s="64" t="s">
        <v>2298</v>
      </c>
      <c r="H4637" s="64"/>
      <c r="I4637" s="64" t="s">
        <v>2299</v>
      </c>
      <c r="J4637" s="64"/>
      <c r="K4637" s="64" t="s">
        <v>2300</v>
      </c>
    </row>
    <row r="4638" ht="15" customHeight="1" spans="1:11">
      <c r="A4638" s="65" t="s">
        <v>3778</v>
      </c>
      <c r="B4638" s="66" t="s">
        <v>3779</v>
      </c>
      <c r="C4638" s="66"/>
      <c r="D4638" s="65" t="s">
        <v>14</v>
      </c>
      <c r="E4638" s="65"/>
      <c r="F4638" s="65" t="s">
        <v>35</v>
      </c>
      <c r="G4638" s="67">
        <v>0.0177</v>
      </c>
      <c r="H4638" s="67"/>
      <c r="I4638" s="70">
        <v>2.33</v>
      </c>
      <c r="J4638" s="70"/>
      <c r="K4638" s="70">
        <f>TRUNC(TRUNC(G4638,8)*I4638,2)</f>
        <v>0.04</v>
      </c>
    </row>
    <row r="4639" ht="21" customHeight="1" spans="1:11">
      <c r="A4639" s="65" t="s">
        <v>3965</v>
      </c>
      <c r="B4639" s="66" t="s">
        <v>3966</v>
      </c>
      <c r="C4639" s="66"/>
      <c r="D4639" s="65" t="s">
        <v>14</v>
      </c>
      <c r="E4639" s="65"/>
      <c r="F4639" s="65" t="s">
        <v>146</v>
      </c>
      <c r="G4639" s="67">
        <v>1.0549</v>
      </c>
      <c r="H4639" s="67"/>
      <c r="I4639" s="70">
        <v>8.29</v>
      </c>
      <c r="J4639" s="70"/>
      <c r="K4639" s="70">
        <f>TRUNC(TRUNC(G4639,8)*I4639,2)</f>
        <v>8.74</v>
      </c>
    </row>
    <row r="4640" ht="15" customHeight="1" spans="1:11">
      <c r="A4640" s="2"/>
      <c r="B4640" s="2"/>
      <c r="C4640" s="2"/>
      <c r="D4640" s="2"/>
      <c r="E4640" s="2"/>
      <c r="F4640" s="2"/>
      <c r="G4640" s="68" t="s">
        <v>2424</v>
      </c>
      <c r="H4640" s="68"/>
      <c r="I4640" s="68"/>
      <c r="J4640" s="68"/>
      <c r="K4640" s="71">
        <f>SUM(K4638:K4639)</f>
        <v>8.78</v>
      </c>
    </row>
    <row r="4641" ht="15" customHeight="1" spans="1:11">
      <c r="A4641" s="63" t="s">
        <v>2389</v>
      </c>
      <c r="B4641" s="63"/>
      <c r="C4641" s="63"/>
      <c r="D4641" s="64" t="s">
        <v>4</v>
      </c>
      <c r="E4641" s="64"/>
      <c r="F4641" s="64" t="s">
        <v>2297</v>
      </c>
      <c r="G4641" s="64" t="s">
        <v>2298</v>
      </c>
      <c r="H4641" s="64"/>
      <c r="I4641" s="64" t="s">
        <v>2299</v>
      </c>
      <c r="J4641" s="64"/>
      <c r="K4641" s="64" t="s">
        <v>2300</v>
      </c>
    </row>
    <row r="4642" ht="21" customHeight="1" spans="1:11">
      <c r="A4642" s="65" t="s">
        <v>2673</v>
      </c>
      <c r="B4642" s="66" t="s">
        <v>2674</v>
      </c>
      <c r="C4642" s="66"/>
      <c r="D4642" s="65" t="s">
        <v>14</v>
      </c>
      <c r="E4642" s="65"/>
      <c r="F4642" s="65" t="s">
        <v>2392</v>
      </c>
      <c r="G4642" s="67">
        <v>0.3182</v>
      </c>
      <c r="H4642" s="67"/>
      <c r="I4642" s="70">
        <v>23.37</v>
      </c>
      <c r="J4642" s="70"/>
      <c r="K4642" s="70">
        <f>TRUNC(TRUNC(G4642,8)*I4642,2)</f>
        <v>7.43</v>
      </c>
    </row>
    <row r="4643" ht="21" customHeight="1" spans="1:11">
      <c r="A4643" s="65" t="s">
        <v>2675</v>
      </c>
      <c r="B4643" s="66" t="s">
        <v>2676</v>
      </c>
      <c r="C4643" s="66"/>
      <c r="D4643" s="65" t="s">
        <v>14</v>
      </c>
      <c r="E4643" s="65"/>
      <c r="F4643" s="65" t="s">
        <v>2392</v>
      </c>
      <c r="G4643" s="67">
        <v>0.3182</v>
      </c>
      <c r="H4643" s="67"/>
      <c r="I4643" s="70">
        <v>31.5</v>
      </c>
      <c r="J4643" s="70"/>
      <c r="K4643" s="70">
        <f>TRUNC(TRUNC(G4643,8)*I4643,2)</f>
        <v>10.02</v>
      </c>
    </row>
    <row r="4644" ht="18" customHeight="1" spans="1:11">
      <c r="A4644" s="2"/>
      <c r="B4644" s="2"/>
      <c r="C4644" s="2"/>
      <c r="D4644" s="2"/>
      <c r="E4644" s="2"/>
      <c r="F4644" s="2"/>
      <c r="G4644" s="68" t="s">
        <v>2393</v>
      </c>
      <c r="H4644" s="68"/>
      <c r="I4644" s="68"/>
      <c r="J4644" s="68"/>
      <c r="K4644" s="71">
        <f>SUM(K4642:K4643)</f>
        <v>17.45</v>
      </c>
    </row>
    <row r="4645" ht="15" customHeight="1" spans="1:11">
      <c r="A4645" s="2"/>
      <c r="B4645" s="2"/>
      <c r="C4645" s="2"/>
      <c r="D4645" s="2"/>
      <c r="E4645" s="2"/>
      <c r="F4645" s="2"/>
      <c r="G4645" s="69" t="s">
        <v>2318</v>
      </c>
      <c r="H4645" s="69"/>
      <c r="I4645" s="69"/>
      <c r="J4645" s="69"/>
      <c r="K4645" s="72">
        <f>SUM(K4640,K4644)</f>
        <v>26.23</v>
      </c>
    </row>
    <row r="4646" ht="9.95" customHeight="1" spans="1:11">
      <c r="A4646" s="2"/>
      <c r="B4646" s="2"/>
      <c r="C4646" s="2"/>
      <c r="D4646" s="2"/>
      <c r="E4646" s="2"/>
      <c r="F4646" s="2"/>
      <c r="G4646" s="61"/>
      <c r="H4646" s="61"/>
      <c r="I4646" s="61"/>
      <c r="J4646" s="61"/>
      <c r="K4646" s="61"/>
    </row>
    <row r="4647" ht="20.1" customHeight="1" spans="1:11">
      <c r="A4647" s="62" t="s">
        <v>5843</v>
      </c>
      <c r="B4647" s="62"/>
      <c r="C4647" s="62"/>
      <c r="D4647" s="62"/>
      <c r="E4647" s="62"/>
      <c r="F4647" s="62"/>
      <c r="G4647" s="62"/>
      <c r="H4647" s="62"/>
      <c r="I4647" s="62"/>
      <c r="J4647" s="62"/>
      <c r="K4647" s="62"/>
    </row>
    <row r="4648" ht="12.95" customHeight="1" spans="1:11">
      <c r="A4648" s="74" t="s">
        <v>2097</v>
      </c>
      <c r="B4648" s="74"/>
      <c r="C4648" s="74"/>
      <c r="D4648" s="75" t="s">
        <v>2352</v>
      </c>
      <c r="E4648" s="76" t="s">
        <v>2353</v>
      </c>
      <c r="F4648" s="76"/>
      <c r="G4648" s="76" t="s">
        <v>2354</v>
      </c>
      <c r="H4648" s="76"/>
      <c r="I4648" s="76"/>
      <c r="J4648" s="76"/>
      <c r="K4648" s="76" t="s">
        <v>2355</v>
      </c>
    </row>
    <row r="4649" ht="12" customHeight="1" spans="1:11">
      <c r="A4649" s="74"/>
      <c r="B4649" s="74"/>
      <c r="C4649" s="74"/>
      <c r="D4649" s="75"/>
      <c r="E4649" s="64" t="s">
        <v>2356</v>
      </c>
      <c r="F4649" s="64" t="s">
        <v>2357</v>
      </c>
      <c r="G4649" s="64" t="s">
        <v>2356</v>
      </c>
      <c r="H4649" s="64"/>
      <c r="I4649" s="64" t="s">
        <v>2357</v>
      </c>
      <c r="J4649" s="64"/>
      <c r="K4649" s="76"/>
    </row>
    <row r="4650" ht="15.95" customHeight="1" spans="1:11">
      <c r="A4650" s="77" t="s">
        <v>5225</v>
      </c>
      <c r="B4650" s="78" t="s">
        <v>5226</v>
      </c>
      <c r="C4650" s="78"/>
      <c r="D4650" s="79">
        <v>1</v>
      </c>
      <c r="E4650" s="80">
        <v>1</v>
      </c>
      <c r="F4650" s="80">
        <v>0</v>
      </c>
      <c r="G4650" s="81">
        <v>397.0207</v>
      </c>
      <c r="H4650" s="81"/>
      <c r="I4650" s="81">
        <v>143.1228</v>
      </c>
      <c r="J4650" s="81"/>
      <c r="K4650" s="81">
        <f>ROUND(D4650*(ROUND(E4650*G4650,4)+ROUND(F4650*I4650,4)),4)</f>
        <v>397.0207</v>
      </c>
    </row>
    <row r="4651" ht="15" customHeight="1" spans="1:11">
      <c r="A4651" s="1"/>
      <c r="B4651" s="1"/>
      <c r="C4651" s="1"/>
      <c r="D4651" s="1"/>
      <c r="E4651" s="1"/>
      <c r="F4651" s="1"/>
      <c r="G4651" s="82" t="s">
        <v>2374</v>
      </c>
      <c r="H4651" s="82"/>
      <c r="I4651" s="82"/>
      <c r="J4651" s="82"/>
      <c r="K4651" s="85">
        <f>SUM(K4649:K4650)</f>
        <v>397.0207</v>
      </c>
    </row>
    <row r="4652" ht="15" customHeight="1" spans="1:11">
      <c r="A4652" s="2"/>
      <c r="B4652" s="2"/>
      <c r="C4652" s="2"/>
      <c r="D4652" s="2"/>
      <c r="E4652" s="2"/>
      <c r="F4652" s="2"/>
      <c r="G4652" s="69" t="s">
        <v>2375</v>
      </c>
      <c r="H4652" s="69"/>
      <c r="I4652" s="69"/>
      <c r="J4652" s="69"/>
      <c r="K4652" s="81">
        <f>SUM(K4651)</f>
        <v>397.0207</v>
      </c>
    </row>
    <row r="4653" ht="15" customHeight="1" spans="1:11">
      <c r="A4653" s="2"/>
      <c r="B4653" s="2"/>
      <c r="C4653" s="2"/>
      <c r="D4653" s="2"/>
      <c r="E4653" s="2"/>
      <c r="F4653" s="2"/>
      <c r="G4653" s="69" t="s">
        <v>2376</v>
      </c>
      <c r="H4653" s="69"/>
      <c r="I4653" s="69"/>
      <c r="J4653" s="69"/>
      <c r="K4653" s="86">
        <v>187.91</v>
      </c>
    </row>
    <row r="4654" ht="15" customHeight="1" spans="1:11">
      <c r="A4654" s="2"/>
      <c r="B4654" s="2"/>
      <c r="C4654" s="2"/>
      <c r="D4654" s="2"/>
      <c r="E4654" s="2"/>
      <c r="F4654" s="2"/>
      <c r="G4654" s="69" t="s">
        <v>2377</v>
      </c>
      <c r="H4654" s="69"/>
      <c r="I4654" s="69"/>
      <c r="J4654" s="69"/>
      <c r="K4654" s="81">
        <f>ROUND(K4652/K4653,4)</f>
        <v>2.1128</v>
      </c>
    </row>
    <row r="4655" ht="15" customHeight="1" spans="1:11">
      <c r="A4655" s="2"/>
      <c r="B4655" s="2"/>
      <c r="C4655" s="2"/>
      <c r="D4655" s="2"/>
      <c r="E4655" s="2"/>
      <c r="F4655" s="2"/>
      <c r="G4655" s="69" t="s">
        <v>5844</v>
      </c>
      <c r="H4655" s="69"/>
      <c r="I4655" s="69"/>
      <c r="J4655" s="69"/>
      <c r="K4655" s="81">
        <f>ROUND(K4654*0.01425,4)</f>
        <v>0.0301</v>
      </c>
    </row>
    <row r="4656" ht="15" customHeight="1" spans="1:11">
      <c r="A4656" s="2"/>
      <c r="B4656" s="2"/>
      <c r="C4656" s="2"/>
      <c r="D4656" s="2"/>
      <c r="E4656" s="2"/>
      <c r="F4656" s="2"/>
      <c r="G4656" s="69" t="s">
        <v>2378</v>
      </c>
      <c r="H4656" s="69"/>
      <c r="I4656" s="69"/>
      <c r="J4656" s="69"/>
      <c r="K4656" s="81">
        <f>SUM(K4654,K4655)</f>
        <v>2.1429</v>
      </c>
    </row>
    <row r="4657" ht="15" customHeight="1" spans="1:11">
      <c r="A4657" s="2"/>
      <c r="B4657" s="2"/>
      <c r="C4657" s="2"/>
      <c r="D4657" s="2"/>
      <c r="E4657" s="2"/>
      <c r="F4657" s="2"/>
      <c r="G4657" s="69" t="s">
        <v>2318</v>
      </c>
      <c r="H4657" s="69"/>
      <c r="I4657" s="69"/>
      <c r="J4657" s="69"/>
      <c r="K4657" s="72">
        <f>SUM(K4656)</f>
        <v>2.1429</v>
      </c>
    </row>
    <row r="4658" ht="9.95" customHeight="1" spans="1:11">
      <c r="A4658" s="2"/>
      <c r="B4658" s="2"/>
      <c r="C4658" s="2"/>
      <c r="D4658" s="2"/>
      <c r="E4658" s="2"/>
      <c r="F4658" s="2"/>
      <c r="G4658" s="61"/>
      <c r="H4658" s="61"/>
      <c r="I4658" s="61"/>
      <c r="J4658" s="61"/>
      <c r="K4658" s="61"/>
    </row>
    <row r="4659" ht="20.1" customHeight="1" spans="1:11">
      <c r="A4659" s="62" t="s">
        <v>5845</v>
      </c>
      <c r="B4659" s="62"/>
      <c r="C4659" s="62"/>
      <c r="D4659" s="62"/>
      <c r="E4659" s="62"/>
      <c r="F4659" s="62"/>
      <c r="G4659" s="62"/>
      <c r="H4659" s="62"/>
      <c r="I4659" s="62"/>
      <c r="J4659" s="62"/>
      <c r="K4659" s="62"/>
    </row>
    <row r="4660" ht="12.95" customHeight="1" spans="1:11">
      <c r="A4660" s="74" t="s">
        <v>2097</v>
      </c>
      <c r="B4660" s="74"/>
      <c r="C4660" s="74"/>
      <c r="D4660" s="75" t="s">
        <v>2352</v>
      </c>
      <c r="E4660" s="76" t="s">
        <v>2353</v>
      </c>
      <c r="F4660" s="76"/>
      <c r="G4660" s="76" t="s">
        <v>2354</v>
      </c>
      <c r="H4660" s="76"/>
      <c r="I4660" s="76"/>
      <c r="J4660" s="76"/>
      <c r="K4660" s="76" t="s">
        <v>2355</v>
      </c>
    </row>
    <row r="4661" ht="12" customHeight="1" spans="1:11">
      <c r="A4661" s="74"/>
      <c r="B4661" s="74"/>
      <c r="C4661" s="74"/>
      <c r="D4661" s="75"/>
      <c r="E4661" s="64" t="s">
        <v>2356</v>
      </c>
      <c r="F4661" s="64" t="s">
        <v>2357</v>
      </c>
      <c r="G4661" s="64" t="s">
        <v>2356</v>
      </c>
      <c r="H4661" s="64"/>
      <c r="I4661" s="64" t="s">
        <v>2357</v>
      </c>
      <c r="J4661" s="64"/>
      <c r="K4661" s="76"/>
    </row>
    <row r="4662" ht="15.95" customHeight="1" spans="1:11">
      <c r="A4662" s="77" t="s">
        <v>5225</v>
      </c>
      <c r="B4662" s="78" t="s">
        <v>5226</v>
      </c>
      <c r="C4662" s="78"/>
      <c r="D4662" s="79">
        <v>1</v>
      </c>
      <c r="E4662" s="80">
        <v>1</v>
      </c>
      <c r="F4662" s="80">
        <v>0</v>
      </c>
      <c r="G4662" s="81">
        <v>397.0207</v>
      </c>
      <c r="H4662" s="81"/>
      <c r="I4662" s="81">
        <v>143.1228</v>
      </c>
      <c r="J4662" s="81"/>
      <c r="K4662" s="81">
        <f>ROUND(D4662*(ROUND(E4662*G4662,4)+ROUND(F4662*I4662,4)),4)</f>
        <v>397.0207</v>
      </c>
    </row>
    <row r="4663" ht="15" customHeight="1" spans="1:11">
      <c r="A4663" s="1"/>
      <c r="B4663" s="1"/>
      <c r="C4663" s="1"/>
      <c r="D4663" s="1"/>
      <c r="E4663" s="1"/>
      <c r="F4663" s="1"/>
      <c r="G4663" s="82" t="s">
        <v>2374</v>
      </c>
      <c r="H4663" s="82"/>
      <c r="I4663" s="82"/>
      <c r="J4663" s="82"/>
      <c r="K4663" s="85">
        <f>SUM(K4661:K4662)</f>
        <v>397.0207</v>
      </c>
    </row>
    <row r="4664" ht="15" customHeight="1" spans="1:11">
      <c r="A4664" s="2"/>
      <c r="B4664" s="2"/>
      <c r="C4664" s="2"/>
      <c r="D4664" s="2"/>
      <c r="E4664" s="2"/>
      <c r="F4664" s="2"/>
      <c r="G4664" s="69" t="s">
        <v>2375</v>
      </c>
      <c r="H4664" s="69"/>
      <c r="I4664" s="69"/>
      <c r="J4664" s="69"/>
      <c r="K4664" s="81">
        <f>SUM(K4663)</f>
        <v>397.0207</v>
      </c>
    </row>
    <row r="4665" ht="15" customHeight="1" spans="1:11">
      <c r="A4665" s="2"/>
      <c r="B4665" s="2"/>
      <c r="C4665" s="2"/>
      <c r="D4665" s="2"/>
      <c r="E4665" s="2"/>
      <c r="F4665" s="2"/>
      <c r="G4665" s="69" t="s">
        <v>2376</v>
      </c>
      <c r="H4665" s="69"/>
      <c r="I4665" s="69"/>
      <c r="J4665" s="69"/>
      <c r="K4665" s="86">
        <v>234.89</v>
      </c>
    </row>
    <row r="4666" ht="15" customHeight="1" spans="1:11">
      <c r="A4666" s="2"/>
      <c r="B4666" s="2"/>
      <c r="C4666" s="2"/>
      <c r="D4666" s="2"/>
      <c r="E4666" s="2"/>
      <c r="F4666" s="2"/>
      <c r="G4666" s="69" t="s">
        <v>2377</v>
      </c>
      <c r="H4666" s="69"/>
      <c r="I4666" s="69"/>
      <c r="J4666" s="69"/>
      <c r="K4666" s="81">
        <f>ROUND(K4664/K4665,4)</f>
        <v>1.6902</v>
      </c>
    </row>
    <row r="4667" ht="15" customHeight="1" spans="1:11">
      <c r="A4667" s="2"/>
      <c r="B4667" s="2"/>
      <c r="C4667" s="2"/>
      <c r="D4667" s="2"/>
      <c r="E4667" s="2"/>
      <c r="F4667" s="2"/>
      <c r="G4667" s="69" t="s">
        <v>5844</v>
      </c>
      <c r="H4667" s="69"/>
      <c r="I4667" s="69"/>
      <c r="J4667" s="69"/>
      <c r="K4667" s="81">
        <f>ROUND(K4666*0.01425,4)</f>
        <v>0.0241</v>
      </c>
    </row>
    <row r="4668" ht="15" customHeight="1" spans="1:11">
      <c r="A4668" s="2"/>
      <c r="B4668" s="2"/>
      <c r="C4668" s="2"/>
      <c r="D4668" s="2"/>
      <c r="E4668" s="2"/>
      <c r="F4668" s="2"/>
      <c r="G4668" s="69" t="s">
        <v>2378</v>
      </c>
      <c r="H4668" s="69"/>
      <c r="I4668" s="69"/>
      <c r="J4668" s="69"/>
      <c r="K4668" s="81">
        <f>SUM(K4666,K4667)</f>
        <v>1.7143</v>
      </c>
    </row>
    <row r="4669" ht="15" customHeight="1" spans="1:11">
      <c r="A4669" s="2"/>
      <c r="B4669" s="2"/>
      <c r="C4669" s="2"/>
      <c r="D4669" s="2"/>
      <c r="E4669" s="2"/>
      <c r="F4669" s="2"/>
      <c r="G4669" s="69" t="s">
        <v>2318</v>
      </c>
      <c r="H4669" s="69"/>
      <c r="I4669" s="69"/>
      <c r="J4669" s="69"/>
      <c r="K4669" s="72">
        <f>SUM(K4668)</f>
        <v>1.7143</v>
      </c>
    </row>
    <row r="4670" ht="9.95" customHeight="1" spans="1:11">
      <c r="A4670" s="2"/>
      <c r="B4670" s="2"/>
      <c r="C4670" s="2"/>
      <c r="D4670" s="2"/>
      <c r="E4670" s="2"/>
      <c r="F4670" s="2"/>
      <c r="G4670" s="61"/>
      <c r="H4670" s="61"/>
      <c r="I4670" s="61"/>
      <c r="J4670" s="61"/>
      <c r="K4670" s="61"/>
    </row>
    <row r="4671" ht="20.1" customHeight="1" spans="1:11">
      <c r="A4671" s="62" t="s">
        <v>5846</v>
      </c>
      <c r="B4671" s="62"/>
      <c r="C4671" s="62"/>
      <c r="D4671" s="62"/>
      <c r="E4671" s="62"/>
      <c r="F4671" s="62"/>
      <c r="G4671" s="62"/>
      <c r="H4671" s="62"/>
      <c r="I4671" s="62"/>
      <c r="J4671" s="62"/>
      <c r="K4671" s="62"/>
    </row>
    <row r="4672" ht="12.95" customHeight="1" spans="1:11">
      <c r="A4672" s="74" t="s">
        <v>2097</v>
      </c>
      <c r="B4672" s="74"/>
      <c r="C4672" s="74"/>
      <c r="D4672" s="75" t="s">
        <v>2352</v>
      </c>
      <c r="E4672" s="76" t="s">
        <v>2353</v>
      </c>
      <c r="F4672" s="76"/>
      <c r="G4672" s="76" t="s">
        <v>2354</v>
      </c>
      <c r="H4672" s="76"/>
      <c r="I4672" s="76"/>
      <c r="J4672" s="76"/>
      <c r="K4672" s="76" t="s">
        <v>2355</v>
      </c>
    </row>
    <row r="4673" ht="12" customHeight="1" spans="1:11">
      <c r="A4673" s="74"/>
      <c r="B4673" s="74"/>
      <c r="C4673" s="74"/>
      <c r="D4673" s="75"/>
      <c r="E4673" s="64" t="s">
        <v>2356</v>
      </c>
      <c r="F4673" s="64" t="s">
        <v>2357</v>
      </c>
      <c r="G4673" s="64" t="s">
        <v>2356</v>
      </c>
      <c r="H4673" s="64"/>
      <c r="I4673" s="64" t="s">
        <v>2357</v>
      </c>
      <c r="J4673" s="64"/>
      <c r="K4673" s="76"/>
    </row>
    <row r="4674" ht="15.95" customHeight="1" spans="1:11">
      <c r="A4674" s="77" t="s">
        <v>5225</v>
      </c>
      <c r="B4674" s="78" t="s">
        <v>5226</v>
      </c>
      <c r="C4674" s="78"/>
      <c r="D4674" s="79">
        <v>1</v>
      </c>
      <c r="E4674" s="80">
        <v>1</v>
      </c>
      <c r="F4674" s="80">
        <v>0</v>
      </c>
      <c r="G4674" s="81">
        <v>397.0207</v>
      </c>
      <c r="H4674" s="81"/>
      <c r="I4674" s="81">
        <v>143.1228</v>
      </c>
      <c r="J4674" s="81"/>
      <c r="K4674" s="81">
        <f>ROUND(D4674*(ROUND(E4674*G4674,4)+ROUND(F4674*I4674,4)),4)</f>
        <v>397.0207</v>
      </c>
    </row>
    <row r="4675" ht="15" customHeight="1" spans="1:11">
      <c r="A4675" s="1"/>
      <c r="B4675" s="1"/>
      <c r="C4675" s="1"/>
      <c r="D4675" s="1"/>
      <c r="E4675" s="1"/>
      <c r="F4675" s="1"/>
      <c r="G4675" s="82" t="s">
        <v>2374</v>
      </c>
      <c r="H4675" s="82"/>
      <c r="I4675" s="82"/>
      <c r="J4675" s="82"/>
      <c r="K4675" s="85">
        <f>SUM(K4673:K4674)</f>
        <v>397.0207</v>
      </c>
    </row>
    <row r="4676" ht="15" customHeight="1" spans="1:11">
      <c r="A4676" s="2"/>
      <c r="B4676" s="2"/>
      <c r="C4676" s="2"/>
      <c r="D4676" s="2"/>
      <c r="E4676" s="2"/>
      <c r="F4676" s="2"/>
      <c r="G4676" s="69" t="s">
        <v>2375</v>
      </c>
      <c r="H4676" s="69"/>
      <c r="I4676" s="69"/>
      <c r="J4676" s="69"/>
      <c r="K4676" s="81">
        <f>SUM(K4675)</f>
        <v>397.0207</v>
      </c>
    </row>
    <row r="4677" ht="15" customHeight="1" spans="1:11">
      <c r="A4677" s="2"/>
      <c r="B4677" s="2"/>
      <c r="C4677" s="2"/>
      <c r="D4677" s="2"/>
      <c r="E4677" s="2"/>
      <c r="F4677" s="2"/>
      <c r="G4677" s="69" t="s">
        <v>2376</v>
      </c>
      <c r="H4677" s="69"/>
      <c r="I4677" s="69"/>
      <c r="J4677" s="69"/>
      <c r="K4677" s="86">
        <v>281.87</v>
      </c>
    </row>
    <row r="4678" ht="15" customHeight="1" spans="1:11">
      <c r="A4678" s="2"/>
      <c r="B4678" s="2"/>
      <c r="C4678" s="2"/>
      <c r="D4678" s="2"/>
      <c r="E4678" s="2"/>
      <c r="F4678" s="2"/>
      <c r="G4678" s="69" t="s">
        <v>2377</v>
      </c>
      <c r="H4678" s="69"/>
      <c r="I4678" s="69"/>
      <c r="J4678" s="69"/>
      <c r="K4678" s="81">
        <f>ROUND(K4676/K4677,4)</f>
        <v>1.4085</v>
      </c>
    </row>
    <row r="4679" ht="15" customHeight="1" spans="1:11">
      <c r="A4679" s="2"/>
      <c r="B4679" s="2"/>
      <c r="C4679" s="2"/>
      <c r="D4679" s="2"/>
      <c r="E4679" s="2"/>
      <c r="F4679" s="2"/>
      <c r="G4679" s="69" t="s">
        <v>2378</v>
      </c>
      <c r="H4679" s="69"/>
      <c r="I4679" s="69"/>
      <c r="J4679" s="69"/>
      <c r="K4679" s="81">
        <f>SUM(K4678)</f>
        <v>1.4085</v>
      </c>
    </row>
    <row r="4680" ht="15" customHeight="1" spans="1:11">
      <c r="A4680" s="2"/>
      <c r="B4680" s="2"/>
      <c r="C4680" s="2"/>
      <c r="D4680" s="2"/>
      <c r="E4680" s="2"/>
      <c r="F4680" s="2"/>
      <c r="G4680" s="69" t="s">
        <v>2318</v>
      </c>
      <c r="H4680" s="69"/>
      <c r="I4680" s="69"/>
      <c r="J4680" s="69"/>
      <c r="K4680" s="72">
        <f>SUM(K4679)</f>
        <v>1.4085</v>
      </c>
    </row>
    <row r="4681" ht="9.95" customHeight="1" spans="1:11">
      <c r="A4681" s="2"/>
      <c r="B4681" s="2"/>
      <c r="C4681" s="2"/>
      <c r="D4681" s="2"/>
      <c r="E4681" s="2"/>
      <c r="F4681" s="2"/>
      <c r="G4681" s="61"/>
      <c r="H4681" s="61"/>
      <c r="I4681" s="61"/>
      <c r="J4681" s="61"/>
      <c r="K4681" s="61"/>
    </row>
    <row r="4682" ht="20.1" customHeight="1" spans="1:11">
      <c r="A4682" s="62" t="s">
        <v>5847</v>
      </c>
      <c r="B4682" s="62"/>
      <c r="C4682" s="62"/>
      <c r="D4682" s="62"/>
      <c r="E4682" s="62"/>
      <c r="F4682" s="62"/>
      <c r="G4682" s="62"/>
      <c r="H4682" s="62"/>
      <c r="I4682" s="62"/>
      <c r="J4682" s="62"/>
      <c r="K4682" s="62"/>
    </row>
    <row r="4683" ht="12.95" customHeight="1" spans="1:11">
      <c r="A4683" s="74" t="s">
        <v>2097</v>
      </c>
      <c r="B4683" s="74"/>
      <c r="C4683" s="74"/>
      <c r="D4683" s="75" t="s">
        <v>2352</v>
      </c>
      <c r="E4683" s="76" t="s">
        <v>2353</v>
      </c>
      <c r="F4683" s="76"/>
      <c r="G4683" s="76" t="s">
        <v>2354</v>
      </c>
      <c r="H4683" s="76"/>
      <c r="I4683" s="76"/>
      <c r="J4683" s="76"/>
      <c r="K4683" s="76" t="s">
        <v>2355</v>
      </c>
    </row>
    <row r="4684" ht="12" customHeight="1" spans="1:11">
      <c r="A4684" s="74"/>
      <c r="B4684" s="74"/>
      <c r="C4684" s="74"/>
      <c r="D4684" s="75"/>
      <c r="E4684" s="64" t="s">
        <v>2356</v>
      </c>
      <c r="F4684" s="64" t="s">
        <v>2357</v>
      </c>
      <c r="G4684" s="64" t="s">
        <v>2356</v>
      </c>
      <c r="H4684" s="64"/>
      <c r="I4684" s="64" t="s">
        <v>2357</v>
      </c>
      <c r="J4684" s="64"/>
      <c r="K4684" s="76"/>
    </row>
    <row r="4685" ht="15" customHeight="1" spans="1:11">
      <c r="A4685" s="77" t="s">
        <v>5228</v>
      </c>
      <c r="B4685" s="78" t="s">
        <v>5229</v>
      </c>
      <c r="C4685" s="78"/>
      <c r="D4685" s="79">
        <v>1</v>
      </c>
      <c r="E4685" s="80">
        <v>1</v>
      </c>
      <c r="F4685" s="80">
        <v>0</v>
      </c>
      <c r="G4685" s="81">
        <v>257.6001</v>
      </c>
      <c r="H4685" s="81"/>
      <c r="I4685" s="81">
        <v>76.6886</v>
      </c>
      <c r="J4685" s="81"/>
      <c r="K4685" s="81">
        <f>ROUND(D4685*(ROUND(E4685*G4685,4)+ROUND(F4685*I4685,4)),4)</f>
        <v>257.6001</v>
      </c>
    </row>
    <row r="4686" ht="15" customHeight="1" spans="1:11">
      <c r="A4686" s="1"/>
      <c r="B4686" s="1"/>
      <c r="C4686" s="1"/>
      <c r="D4686" s="1"/>
      <c r="E4686" s="1"/>
      <c r="F4686" s="1"/>
      <c r="G4686" s="82" t="s">
        <v>2374</v>
      </c>
      <c r="H4686" s="82"/>
      <c r="I4686" s="82"/>
      <c r="J4686" s="82"/>
      <c r="K4686" s="85">
        <f>SUM(K4684:K4685)</f>
        <v>257.6001</v>
      </c>
    </row>
    <row r="4687" ht="15" customHeight="1" spans="1:11">
      <c r="A4687" s="2"/>
      <c r="B4687" s="2"/>
      <c r="C4687" s="2"/>
      <c r="D4687" s="2"/>
      <c r="E4687" s="2"/>
      <c r="F4687" s="2"/>
      <c r="G4687" s="69" t="s">
        <v>2375</v>
      </c>
      <c r="H4687" s="69"/>
      <c r="I4687" s="69"/>
      <c r="J4687" s="69"/>
      <c r="K4687" s="81">
        <f>SUM(K4686)</f>
        <v>257.6001</v>
      </c>
    </row>
    <row r="4688" ht="15" customHeight="1" spans="1:11">
      <c r="A4688" s="2"/>
      <c r="B4688" s="2"/>
      <c r="C4688" s="2"/>
      <c r="D4688" s="2"/>
      <c r="E4688" s="2"/>
      <c r="F4688" s="2"/>
      <c r="G4688" s="69" t="s">
        <v>2376</v>
      </c>
      <c r="H4688" s="69"/>
      <c r="I4688" s="69"/>
      <c r="J4688" s="69"/>
      <c r="K4688" s="86">
        <v>248.59</v>
      </c>
    </row>
    <row r="4689" ht="15" customHeight="1" spans="1:11">
      <c r="A4689" s="2"/>
      <c r="B4689" s="2"/>
      <c r="C4689" s="2"/>
      <c r="D4689" s="2"/>
      <c r="E4689" s="2"/>
      <c r="F4689" s="2"/>
      <c r="G4689" s="69" t="s">
        <v>2377</v>
      </c>
      <c r="H4689" s="69"/>
      <c r="I4689" s="69"/>
      <c r="J4689" s="69"/>
      <c r="K4689" s="81">
        <f>ROUND(K4687/K4688,4)</f>
        <v>1.0362</v>
      </c>
    </row>
    <row r="4690" ht="15" customHeight="1" spans="1:11">
      <c r="A4690" s="2"/>
      <c r="B4690" s="2"/>
      <c r="C4690" s="2"/>
      <c r="D4690" s="2"/>
      <c r="E4690" s="2"/>
      <c r="F4690" s="2"/>
      <c r="G4690" s="69" t="s">
        <v>5844</v>
      </c>
      <c r="H4690" s="69"/>
      <c r="I4690" s="69"/>
      <c r="J4690" s="69"/>
      <c r="K4690" s="81">
        <f>ROUND(K4689*0.01425,4)</f>
        <v>0.0148</v>
      </c>
    </row>
    <row r="4691" ht="15" customHeight="1" spans="1:11">
      <c r="A4691" s="2"/>
      <c r="B4691" s="2"/>
      <c r="C4691" s="2"/>
      <c r="D4691" s="2"/>
      <c r="E4691" s="2"/>
      <c r="F4691" s="2"/>
      <c r="G4691" s="69" t="s">
        <v>2378</v>
      </c>
      <c r="H4691" s="69"/>
      <c r="I4691" s="69"/>
      <c r="J4691" s="69"/>
      <c r="K4691" s="81">
        <f>SUM(K4689,K4690)</f>
        <v>1.051</v>
      </c>
    </row>
    <row r="4692" ht="15" customHeight="1" spans="1:11">
      <c r="A4692" s="2"/>
      <c r="B4692" s="2"/>
      <c r="C4692" s="2"/>
      <c r="D4692" s="2"/>
      <c r="E4692" s="2"/>
      <c r="F4692" s="2"/>
      <c r="G4692" s="69" t="s">
        <v>2318</v>
      </c>
      <c r="H4692" s="69"/>
      <c r="I4692" s="69"/>
      <c r="J4692" s="69"/>
      <c r="K4692" s="72">
        <f>SUM(K4691)</f>
        <v>1.051</v>
      </c>
    </row>
    <row r="4693" ht="9.95" customHeight="1" spans="1:11">
      <c r="A4693" s="2"/>
      <c r="B4693" s="2"/>
      <c r="C4693" s="2"/>
      <c r="D4693" s="2"/>
      <c r="E4693" s="2"/>
      <c r="F4693" s="2"/>
      <c r="G4693" s="61"/>
      <c r="H4693" s="61"/>
      <c r="I4693" s="61"/>
      <c r="J4693" s="61"/>
      <c r="K4693" s="61"/>
    </row>
    <row r="4694" ht="20.1" customHeight="1" spans="1:11">
      <c r="A4694" s="62" t="s">
        <v>5848</v>
      </c>
      <c r="B4694" s="62"/>
      <c r="C4694" s="62"/>
      <c r="D4694" s="62"/>
      <c r="E4694" s="62"/>
      <c r="F4694" s="62"/>
      <c r="G4694" s="62"/>
      <c r="H4694" s="62"/>
      <c r="I4694" s="62"/>
      <c r="J4694" s="62"/>
      <c r="K4694" s="62"/>
    </row>
    <row r="4695" ht="12.95" customHeight="1" spans="1:11">
      <c r="A4695" s="74" t="s">
        <v>2097</v>
      </c>
      <c r="B4695" s="74"/>
      <c r="C4695" s="74"/>
      <c r="D4695" s="75" t="s">
        <v>2352</v>
      </c>
      <c r="E4695" s="76" t="s">
        <v>2353</v>
      </c>
      <c r="F4695" s="76"/>
      <c r="G4695" s="76" t="s">
        <v>2354</v>
      </c>
      <c r="H4695" s="76"/>
      <c r="I4695" s="76"/>
      <c r="J4695" s="76"/>
      <c r="K4695" s="76" t="s">
        <v>2355</v>
      </c>
    </row>
    <row r="4696" ht="12" customHeight="1" spans="1:11">
      <c r="A4696" s="74"/>
      <c r="B4696" s="74"/>
      <c r="C4696" s="74"/>
      <c r="D4696" s="75"/>
      <c r="E4696" s="64" t="s">
        <v>2356</v>
      </c>
      <c r="F4696" s="64" t="s">
        <v>2357</v>
      </c>
      <c r="G4696" s="64" t="s">
        <v>2356</v>
      </c>
      <c r="H4696" s="64"/>
      <c r="I4696" s="64" t="s">
        <v>2357</v>
      </c>
      <c r="J4696" s="64"/>
      <c r="K4696" s="76"/>
    </row>
    <row r="4697" ht="15" customHeight="1" spans="1:11">
      <c r="A4697" s="77" t="s">
        <v>5228</v>
      </c>
      <c r="B4697" s="78" t="s">
        <v>5229</v>
      </c>
      <c r="C4697" s="78"/>
      <c r="D4697" s="79">
        <v>1</v>
      </c>
      <c r="E4697" s="80">
        <v>1</v>
      </c>
      <c r="F4697" s="80">
        <v>0</v>
      </c>
      <c r="G4697" s="81">
        <v>257.6001</v>
      </c>
      <c r="H4697" s="81"/>
      <c r="I4697" s="81">
        <v>76.6886</v>
      </c>
      <c r="J4697" s="81"/>
      <c r="K4697" s="81">
        <f>ROUND(D4697*(ROUND(E4697*G4697,4)+ROUND(F4697*I4697,4)),4)</f>
        <v>257.6001</v>
      </c>
    </row>
    <row r="4698" ht="15" customHeight="1" spans="1:11">
      <c r="A4698" s="1"/>
      <c r="B4698" s="1"/>
      <c r="C4698" s="1"/>
      <c r="D4698" s="1"/>
      <c r="E4698" s="1"/>
      <c r="F4698" s="1"/>
      <c r="G4698" s="82" t="s">
        <v>2374</v>
      </c>
      <c r="H4698" s="82"/>
      <c r="I4698" s="82"/>
      <c r="J4698" s="82"/>
      <c r="K4698" s="85">
        <f>SUM(K4696:K4697)</f>
        <v>257.6001</v>
      </c>
    </row>
    <row r="4699" ht="15" customHeight="1" spans="1:11">
      <c r="A4699" s="2"/>
      <c r="B4699" s="2"/>
      <c r="C4699" s="2"/>
      <c r="D4699" s="2"/>
      <c r="E4699" s="2"/>
      <c r="F4699" s="2"/>
      <c r="G4699" s="69" t="s">
        <v>2375</v>
      </c>
      <c r="H4699" s="69"/>
      <c r="I4699" s="69"/>
      <c r="J4699" s="69"/>
      <c r="K4699" s="81">
        <f>SUM(K4698)</f>
        <v>257.6001</v>
      </c>
    </row>
    <row r="4700" ht="15" customHeight="1" spans="1:11">
      <c r="A4700" s="2"/>
      <c r="B4700" s="2"/>
      <c r="C4700" s="2"/>
      <c r="D4700" s="2"/>
      <c r="E4700" s="2"/>
      <c r="F4700" s="2"/>
      <c r="G4700" s="69" t="s">
        <v>2376</v>
      </c>
      <c r="H4700" s="69"/>
      <c r="I4700" s="69"/>
      <c r="J4700" s="69"/>
      <c r="K4700" s="86">
        <v>310.73</v>
      </c>
    </row>
    <row r="4701" ht="15" customHeight="1" spans="1:11">
      <c r="A4701" s="2"/>
      <c r="B4701" s="2"/>
      <c r="C4701" s="2"/>
      <c r="D4701" s="2"/>
      <c r="E4701" s="2"/>
      <c r="F4701" s="2"/>
      <c r="G4701" s="69" t="s">
        <v>2377</v>
      </c>
      <c r="H4701" s="69"/>
      <c r="I4701" s="69"/>
      <c r="J4701" s="69"/>
      <c r="K4701" s="81">
        <f>ROUND(K4699/K4700,4)</f>
        <v>0.829</v>
      </c>
    </row>
    <row r="4702" ht="15" customHeight="1" spans="1:11">
      <c r="A4702" s="2"/>
      <c r="B4702" s="2"/>
      <c r="C4702" s="2"/>
      <c r="D4702" s="2"/>
      <c r="E4702" s="2"/>
      <c r="F4702" s="2"/>
      <c r="G4702" s="69" t="s">
        <v>5844</v>
      </c>
      <c r="H4702" s="69"/>
      <c r="I4702" s="69"/>
      <c r="J4702" s="69"/>
      <c r="K4702" s="81">
        <f>ROUND(K4701*0.01425,4)</f>
        <v>0.0118</v>
      </c>
    </row>
    <row r="4703" ht="15" customHeight="1" spans="1:11">
      <c r="A4703" s="2"/>
      <c r="B4703" s="2"/>
      <c r="C4703" s="2"/>
      <c r="D4703" s="2"/>
      <c r="E4703" s="2"/>
      <c r="F4703" s="2"/>
      <c r="G4703" s="69" t="s">
        <v>2378</v>
      </c>
      <c r="H4703" s="69"/>
      <c r="I4703" s="69"/>
      <c r="J4703" s="69"/>
      <c r="K4703" s="81">
        <f>SUM(K4701,K4702)</f>
        <v>0.8408</v>
      </c>
    </row>
    <row r="4704" ht="15" customHeight="1" spans="1:11">
      <c r="A4704" s="2"/>
      <c r="B4704" s="2"/>
      <c r="C4704" s="2"/>
      <c r="D4704" s="2"/>
      <c r="E4704" s="2"/>
      <c r="F4704" s="2"/>
      <c r="G4704" s="69" t="s">
        <v>2318</v>
      </c>
      <c r="H4704" s="69"/>
      <c r="I4704" s="69"/>
      <c r="J4704" s="69"/>
      <c r="K4704" s="72">
        <f>SUM(K4703)</f>
        <v>0.8408</v>
      </c>
    </row>
    <row r="4705" ht="9.95" customHeight="1" spans="1:11">
      <c r="A4705" s="2"/>
      <c r="B4705" s="2"/>
      <c r="C4705" s="2"/>
      <c r="D4705" s="2"/>
      <c r="E4705" s="2"/>
      <c r="F4705" s="2"/>
      <c r="G4705" s="61"/>
      <c r="H4705" s="61"/>
      <c r="I4705" s="61"/>
      <c r="J4705" s="61"/>
      <c r="K4705" s="61"/>
    </row>
    <row r="4706" ht="20.1" customHeight="1" spans="1:11">
      <c r="A4706" s="62" t="s">
        <v>5849</v>
      </c>
      <c r="B4706" s="62"/>
      <c r="C4706" s="62"/>
      <c r="D4706" s="62"/>
      <c r="E4706" s="62"/>
      <c r="F4706" s="62"/>
      <c r="G4706" s="62"/>
      <c r="H4706" s="62"/>
      <c r="I4706" s="62"/>
      <c r="J4706" s="62"/>
      <c r="K4706" s="62"/>
    </row>
    <row r="4707" ht="12.95" customHeight="1" spans="1:11">
      <c r="A4707" s="74" t="s">
        <v>2097</v>
      </c>
      <c r="B4707" s="74"/>
      <c r="C4707" s="74"/>
      <c r="D4707" s="75" t="s">
        <v>2352</v>
      </c>
      <c r="E4707" s="76" t="s">
        <v>2353</v>
      </c>
      <c r="F4707" s="76"/>
      <c r="G4707" s="76" t="s">
        <v>2354</v>
      </c>
      <c r="H4707" s="76"/>
      <c r="I4707" s="76"/>
      <c r="J4707" s="76"/>
      <c r="K4707" s="76" t="s">
        <v>2355</v>
      </c>
    </row>
    <row r="4708" ht="12" customHeight="1" spans="1:11">
      <c r="A4708" s="74"/>
      <c r="B4708" s="74"/>
      <c r="C4708" s="74"/>
      <c r="D4708" s="75"/>
      <c r="E4708" s="64" t="s">
        <v>2356</v>
      </c>
      <c r="F4708" s="64" t="s">
        <v>2357</v>
      </c>
      <c r="G4708" s="64" t="s">
        <v>2356</v>
      </c>
      <c r="H4708" s="64"/>
      <c r="I4708" s="64" t="s">
        <v>2357</v>
      </c>
      <c r="J4708" s="64"/>
      <c r="K4708" s="76"/>
    </row>
    <row r="4709" ht="15" customHeight="1" spans="1:11">
      <c r="A4709" s="77" t="s">
        <v>5228</v>
      </c>
      <c r="B4709" s="78" t="s">
        <v>5229</v>
      </c>
      <c r="C4709" s="78"/>
      <c r="D4709" s="79">
        <v>1</v>
      </c>
      <c r="E4709" s="80">
        <v>1</v>
      </c>
      <c r="F4709" s="80">
        <v>0</v>
      </c>
      <c r="G4709" s="81">
        <v>257.6001</v>
      </c>
      <c r="H4709" s="81"/>
      <c r="I4709" s="81">
        <v>76.6886</v>
      </c>
      <c r="J4709" s="81"/>
      <c r="K4709" s="81">
        <f>ROUND(D4709*(ROUND(E4709*G4709,4)+ROUND(F4709*I4709,4)),4)</f>
        <v>257.6001</v>
      </c>
    </row>
    <row r="4710" ht="15" customHeight="1" spans="1:11">
      <c r="A4710" s="1"/>
      <c r="B4710" s="1"/>
      <c r="C4710" s="1"/>
      <c r="D4710" s="1"/>
      <c r="E4710" s="1"/>
      <c r="F4710" s="1"/>
      <c r="G4710" s="82" t="s">
        <v>2374</v>
      </c>
      <c r="H4710" s="82"/>
      <c r="I4710" s="82"/>
      <c r="J4710" s="82"/>
      <c r="K4710" s="85">
        <f>SUM(K4708:K4709)</f>
        <v>257.6001</v>
      </c>
    </row>
    <row r="4711" ht="15" customHeight="1" spans="1:11">
      <c r="A4711" s="2"/>
      <c r="B4711" s="2"/>
      <c r="C4711" s="2"/>
      <c r="D4711" s="2"/>
      <c r="E4711" s="2"/>
      <c r="F4711" s="2"/>
      <c r="G4711" s="69" t="s">
        <v>2375</v>
      </c>
      <c r="H4711" s="69"/>
      <c r="I4711" s="69"/>
      <c r="J4711" s="69"/>
      <c r="K4711" s="81">
        <f>SUM(K4710)</f>
        <v>257.6001</v>
      </c>
    </row>
    <row r="4712" ht="15" customHeight="1" spans="1:11">
      <c r="A4712" s="2"/>
      <c r="B4712" s="2"/>
      <c r="C4712" s="2"/>
      <c r="D4712" s="2"/>
      <c r="E4712" s="2"/>
      <c r="F4712" s="2"/>
      <c r="G4712" s="69" t="s">
        <v>2376</v>
      </c>
      <c r="H4712" s="69"/>
      <c r="I4712" s="69"/>
      <c r="J4712" s="69"/>
      <c r="K4712" s="86">
        <v>372.88</v>
      </c>
    </row>
    <row r="4713" ht="15" customHeight="1" spans="1:11">
      <c r="A4713" s="2"/>
      <c r="B4713" s="2"/>
      <c r="C4713" s="2"/>
      <c r="D4713" s="2"/>
      <c r="E4713" s="2"/>
      <c r="F4713" s="2"/>
      <c r="G4713" s="69" t="s">
        <v>2377</v>
      </c>
      <c r="H4713" s="69"/>
      <c r="I4713" s="69"/>
      <c r="J4713" s="69"/>
      <c r="K4713" s="81">
        <f>ROUND(K4711/K4712,4)</f>
        <v>0.6908</v>
      </c>
    </row>
    <row r="4714" ht="15" customHeight="1" spans="1:11">
      <c r="A4714" s="2"/>
      <c r="B4714" s="2"/>
      <c r="C4714" s="2"/>
      <c r="D4714" s="2"/>
      <c r="E4714" s="2"/>
      <c r="F4714" s="2"/>
      <c r="G4714" s="69" t="s">
        <v>2378</v>
      </c>
      <c r="H4714" s="69"/>
      <c r="I4714" s="69"/>
      <c r="J4714" s="69"/>
      <c r="K4714" s="81">
        <f>SUM(K4713)</f>
        <v>0.6908</v>
      </c>
    </row>
    <row r="4715" ht="15" customHeight="1" spans="1:11">
      <c r="A4715" s="2"/>
      <c r="B4715" s="2"/>
      <c r="C4715" s="2"/>
      <c r="D4715" s="2"/>
      <c r="E4715" s="2"/>
      <c r="F4715" s="2"/>
      <c r="G4715" s="69" t="s">
        <v>2318</v>
      </c>
      <c r="H4715" s="69"/>
      <c r="I4715" s="69"/>
      <c r="J4715" s="69"/>
      <c r="K4715" s="72">
        <f>SUM(K4714)</f>
        <v>0.6908</v>
      </c>
    </row>
    <row r="4716" ht="9.95" customHeight="1" spans="1:11">
      <c r="A4716" s="2"/>
      <c r="B4716" s="2"/>
      <c r="C4716" s="2"/>
      <c r="D4716" s="2"/>
      <c r="E4716" s="2"/>
      <c r="F4716" s="2"/>
      <c r="G4716" s="61"/>
      <c r="H4716" s="61"/>
      <c r="I4716" s="61"/>
      <c r="J4716" s="61"/>
      <c r="K4716" s="61"/>
    </row>
    <row r="4717" ht="20.1" customHeight="1" spans="1:11">
      <c r="A4717" s="62" t="s">
        <v>5850</v>
      </c>
      <c r="B4717" s="62"/>
      <c r="C4717" s="62"/>
      <c r="D4717" s="62"/>
      <c r="E4717" s="62"/>
      <c r="F4717" s="62"/>
      <c r="G4717" s="62"/>
      <c r="H4717" s="62"/>
      <c r="I4717" s="62"/>
      <c r="J4717" s="62"/>
      <c r="K4717" s="62"/>
    </row>
    <row r="4718" ht="15" customHeight="1" spans="1:11">
      <c r="A4718" s="63" t="s">
        <v>2413</v>
      </c>
      <c r="B4718" s="63"/>
      <c r="C4718" s="63"/>
      <c r="D4718" s="64" t="s">
        <v>4</v>
      </c>
      <c r="E4718" s="64"/>
      <c r="F4718" s="64" t="s">
        <v>2297</v>
      </c>
      <c r="G4718" s="64" t="s">
        <v>2298</v>
      </c>
      <c r="H4718" s="64"/>
      <c r="I4718" s="64" t="s">
        <v>2299</v>
      </c>
      <c r="J4718" s="64"/>
      <c r="K4718" s="64" t="s">
        <v>2300</v>
      </c>
    </row>
    <row r="4719" ht="21" customHeight="1" spans="1:11">
      <c r="A4719" s="65" t="s">
        <v>5851</v>
      </c>
      <c r="B4719" s="66" t="s">
        <v>5852</v>
      </c>
      <c r="C4719" s="66"/>
      <c r="D4719" s="65" t="s">
        <v>14</v>
      </c>
      <c r="E4719" s="65"/>
      <c r="F4719" s="65" t="s">
        <v>35</v>
      </c>
      <c r="G4719" s="67">
        <v>3</v>
      </c>
      <c r="H4719" s="67"/>
      <c r="I4719" s="70">
        <v>17.81</v>
      </c>
      <c r="J4719" s="70"/>
      <c r="K4719" s="70">
        <f>TRUNC(TRUNC(G4719,8)*I4719,2)</f>
        <v>53.43</v>
      </c>
    </row>
    <row r="4720" ht="29.1" customHeight="1" spans="1:11">
      <c r="A4720" s="65" t="s">
        <v>3977</v>
      </c>
      <c r="B4720" s="66" t="s">
        <v>3978</v>
      </c>
      <c r="C4720" s="66"/>
      <c r="D4720" s="65" t="s">
        <v>14</v>
      </c>
      <c r="E4720" s="65"/>
      <c r="F4720" s="65" t="s">
        <v>35</v>
      </c>
      <c r="G4720" s="67">
        <v>0.15</v>
      </c>
      <c r="H4720" s="67"/>
      <c r="I4720" s="70">
        <v>26.07</v>
      </c>
      <c r="J4720" s="70"/>
      <c r="K4720" s="70">
        <f>TRUNC(TRUNC(G4720,8)*I4720,2)</f>
        <v>3.91</v>
      </c>
    </row>
    <row r="4721" ht="21" customHeight="1" spans="1:11">
      <c r="A4721" s="65" t="s">
        <v>5853</v>
      </c>
      <c r="B4721" s="66" t="s">
        <v>5854</v>
      </c>
      <c r="C4721" s="66"/>
      <c r="D4721" s="65" t="s">
        <v>14</v>
      </c>
      <c r="E4721" s="65"/>
      <c r="F4721" s="65" t="s">
        <v>35</v>
      </c>
      <c r="G4721" s="67">
        <v>1</v>
      </c>
      <c r="H4721" s="67"/>
      <c r="I4721" s="70">
        <v>158.66</v>
      </c>
      <c r="J4721" s="70"/>
      <c r="K4721" s="70">
        <f>TRUNC(TRUNC(G4721,8)*I4721,2)</f>
        <v>158.66</v>
      </c>
    </row>
    <row r="4722" ht="15" customHeight="1" spans="1:11">
      <c r="A4722" s="2"/>
      <c r="B4722" s="2"/>
      <c r="C4722" s="2"/>
      <c r="D4722" s="2"/>
      <c r="E4722" s="2"/>
      <c r="F4722" s="2"/>
      <c r="G4722" s="68" t="s">
        <v>2424</v>
      </c>
      <c r="H4722" s="68"/>
      <c r="I4722" s="68"/>
      <c r="J4722" s="68"/>
      <c r="K4722" s="71">
        <f>SUM(K4719:K4721)</f>
        <v>216</v>
      </c>
    </row>
    <row r="4723" ht="15" customHeight="1" spans="1:11">
      <c r="A4723" s="63" t="s">
        <v>2389</v>
      </c>
      <c r="B4723" s="63"/>
      <c r="C4723" s="63"/>
      <c r="D4723" s="64" t="s">
        <v>4</v>
      </c>
      <c r="E4723" s="64"/>
      <c r="F4723" s="64" t="s">
        <v>2297</v>
      </c>
      <c r="G4723" s="64" t="s">
        <v>2298</v>
      </c>
      <c r="H4723" s="64"/>
      <c r="I4723" s="64" t="s">
        <v>2299</v>
      </c>
      <c r="J4723" s="64"/>
      <c r="K4723" s="64" t="s">
        <v>2300</v>
      </c>
    </row>
    <row r="4724" ht="21" customHeight="1" spans="1:11">
      <c r="A4724" s="65" t="s">
        <v>3981</v>
      </c>
      <c r="B4724" s="66" t="s">
        <v>3982</v>
      </c>
      <c r="C4724" s="66"/>
      <c r="D4724" s="65" t="s">
        <v>14</v>
      </c>
      <c r="E4724" s="65"/>
      <c r="F4724" s="65" t="s">
        <v>2392</v>
      </c>
      <c r="G4724" s="67">
        <v>0.4061</v>
      </c>
      <c r="H4724" s="67"/>
      <c r="I4724" s="70">
        <v>27.21</v>
      </c>
      <c r="J4724" s="70"/>
      <c r="K4724" s="70">
        <f>TRUNC(TRUNC(G4724,8)*I4724,2)</f>
        <v>11.04</v>
      </c>
    </row>
    <row r="4725" ht="15" customHeight="1" spans="1:11">
      <c r="A4725" s="65" t="s">
        <v>2395</v>
      </c>
      <c r="B4725" s="66" t="s">
        <v>2396</v>
      </c>
      <c r="C4725" s="66"/>
      <c r="D4725" s="65" t="s">
        <v>14</v>
      </c>
      <c r="E4725" s="65"/>
      <c r="F4725" s="65" t="s">
        <v>2392</v>
      </c>
      <c r="G4725" s="67">
        <v>0.13</v>
      </c>
      <c r="H4725" s="67"/>
      <c r="I4725" s="70">
        <v>23.23</v>
      </c>
      <c r="J4725" s="70"/>
      <c r="K4725" s="70">
        <f>TRUNC(TRUNC(G4725,8)*I4725,2)</f>
        <v>3.01</v>
      </c>
    </row>
    <row r="4726" ht="18" customHeight="1" spans="1:11">
      <c r="A4726" s="2"/>
      <c r="B4726" s="2"/>
      <c r="C4726" s="2"/>
      <c r="D4726" s="2"/>
      <c r="E4726" s="2"/>
      <c r="F4726" s="2"/>
      <c r="G4726" s="68" t="s">
        <v>2393</v>
      </c>
      <c r="H4726" s="68"/>
      <c r="I4726" s="68"/>
      <c r="J4726" s="68"/>
      <c r="K4726" s="71">
        <f>SUM(K4724:K4725)</f>
        <v>14.05</v>
      </c>
    </row>
    <row r="4727" ht="15" customHeight="1" spans="1:11">
      <c r="A4727" s="2"/>
      <c r="B4727" s="2"/>
      <c r="C4727" s="2"/>
      <c r="D4727" s="2"/>
      <c r="E4727" s="2"/>
      <c r="F4727" s="2"/>
      <c r="G4727" s="69" t="s">
        <v>2318</v>
      </c>
      <c r="H4727" s="69"/>
      <c r="I4727" s="69"/>
      <c r="J4727" s="69"/>
      <c r="K4727" s="72">
        <f>SUM(K4722,K4726)</f>
        <v>230.05</v>
      </c>
    </row>
    <row r="4728" ht="9.95" customHeight="1" spans="1:11">
      <c r="A4728" s="2"/>
      <c r="B4728" s="2"/>
      <c r="C4728" s="2"/>
      <c r="D4728" s="2"/>
      <c r="E4728" s="2"/>
      <c r="F4728" s="2"/>
      <c r="G4728" s="61"/>
      <c r="H4728" s="61"/>
      <c r="I4728" s="61"/>
      <c r="J4728" s="61"/>
      <c r="K4728" s="61"/>
    </row>
    <row r="4729" ht="20.1" customHeight="1" spans="1:11">
      <c r="A4729" s="62" t="s">
        <v>5855</v>
      </c>
      <c r="B4729" s="62"/>
      <c r="C4729" s="62"/>
      <c r="D4729" s="62"/>
      <c r="E4729" s="62"/>
      <c r="F4729" s="62"/>
      <c r="G4729" s="62"/>
      <c r="H4729" s="62"/>
      <c r="I4729" s="62"/>
      <c r="J4729" s="62"/>
      <c r="K4729" s="62"/>
    </row>
    <row r="4730" ht="15" customHeight="1" spans="1:11">
      <c r="A4730" s="63" t="s">
        <v>2413</v>
      </c>
      <c r="B4730" s="63"/>
      <c r="C4730" s="63"/>
      <c r="D4730" s="64" t="s">
        <v>4</v>
      </c>
      <c r="E4730" s="64"/>
      <c r="F4730" s="64" t="s">
        <v>2297</v>
      </c>
      <c r="G4730" s="64" t="s">
        <v>2298</v>
      </c>
      <c r="H4730" s="64"/>
      <c r="I4730" s="64" t="s">
        <v>2299</v>
      </c>
      <c r="J4730" s="64"/>
      <c r="K4730" s="64" t="s">
        <v>2300</v>
      </c>
    </row>
    <row r="4731" ht="21" customHeight="1" spans="1:11">
      <c r="A4731" s="65" t="s">
        <v>5856</v>
      </c>
      <c r="B4731" s="66" t="s">
        <v>5857</v>
      </c>
      <c r="C4731" s="66"/>
      <c r="D4731" s="65" t="s">
        <v>14</v>
      </c>
      <c r="E4731" s="65"/>
      <c r="F4731" s="65" t="s">
        <v>35</v>
      </c>
      <c r="G4731" s="67">
        <v>1</v>
      </c>
      <c r="H4731" s="67"/>
      <c r="I4731" s="70">
        <v>9.04</v>
      </c>
      <c r="J4731" s="70"/>
      <c r="K4731" s="70">
        <f>TRUNC(TRUNC(G4731,8)*I4731,2)</f>
        <v>9.04</v>
      </c>
    </row>
    <row r="4732" ht="21" customHeight="1" spans="1:11">
      <c r="A4732" s="65" t="s">
        <v>5858</v>
      </c>
      <c r="B4732" s="66" t="s">
        <v>5859</v>
      </c>
      <c r="C4732" s="66"/>
      <c r="D4732" s="65" t="s">
        <v>14</v>
      </c>
      <c r="E4732" s="65"/>
      <c r="F4732" s="65" t="s">
        <v>35</v>
      </c>
      <c r="G4732" s="67">
        <v>1</v>
      </c>
      <c r="H4732" s="67"/>
      <c r="I4732" s="70">
        <v>672.93</v>
      </c>
      <c r="J4732" s="70"/>
      <c r="K4732" s="70">
        <f>TRUNC(TRUNC(G4732,8)*I4732,2)</f>
        <v>672.93</v>
      </c>
    </row>
    <row r="4733" ht="29.1" customHeight="1" spans="1:11">
      <c r="A4733" s="65" t="s">
        <v>5860</v>
      </c>
      <c r="B4733" s="66" t="s">
        <v>5861</v>
      </c>
      <c r="C4733" s="66"/>
      <c r="D4733" s="65" t="s">
        <v>14</v>
      </c>
      <c r="E4733" s="65"/>
      <c r="F4733" s="65" t="s">
        <v>35</v>
      </c>
      <c r="G4733" s="67">
        <v>2</v>
      </c>
      <c r="H4733" s="67"/>
      <c r="I4733" s="70">
        <v>23.89</v>
      </c>
      <c r="J4733" s="70"/>
      <c r="K4733" s="70">
        <f>TRUNC(TRUNC(G4733,8)*I4733,2)</f>
        <v>47.78</v>
      </c>
    </row>
    <row r="4734" ht="15" customHeight="1" spans="1:11">
      <c r="A4734" s="65" t="s">
        <v>4329</v>
      </c>
      <c r="B4734" s="66" t="s">
        <v>4330</v>
      </c>
      <c r="C4734" s="66"/>
      <c r="D4734" s="65" t="s">
        <v>14</v>
      </c>
      <c r="E4734" s="65"/>
      <c r="F4734" s="65" t="s">
        <v>193</v>
      </c>
      <c r="G4734" s="67">
        <v>0.0881</v>
      </c>
      <c r="H4734" s="67"/>
      <c r="I4734" s="70">
        <v>105.12</v>
      </c>
      <c r="J4734" s="70"/>
      <c r="K4734" s="70">
        <f>TRUNC(TRUNC(G4734,8)*I4734,2)</f>
        <v>9.26</v>
      </c>
    </row>
    <row r="4735" ht="15" customHeight="1" spans="1:11">
      <c r="A4735" s="2"/>
      <c r="B4735" s="2"/>
      <c r="C4735" s="2"/>
      <c r="D4735" s="2"/>
      <c r="E4735" s="2"/>
      <c r="F4735" s="2"/>
      <c r="G4735" s="68" t="s">
        <v>2424</v>
      </c>
      <c r="H4735" s="68"/>
      <c r="I4735" s="68"/>
      <c r="J4735" s="68"/>
      <c r="K4735" s="71">
        <f>SUM(K4731:K4734)</f>
        <v>739.01</v>
      </c>
    </row>
    <row r="4736" ht="15" customHeight="1" spans="1:11">
      <c r="A4736" s="63" t="s">
        <v>2389</v>
      </c>
      <c r="B4736" s="63"/>
      <c r="C4736" s="63"/>
      <c r="D4736" s="64" t="s">
        <v>4</v>
      </c>
      <c r="E4736" s="64"/>
      <c r="F4736" s="64" t="s">
        <v>2297</v>
      </c>
      <c r="G4736" s="64" t="s">
        <v>2298</v>
      </c>
      <c r="H4736" s="64"/>
      <c r="I4736" s="64" t="s">
        <v>2299</v>
      </c>
      <c r="J4736" s="64"/>
      <c r="K4736" s="64" t="s">
        <v>2300</v>
      </c>
    </row>
    <row r="4737" ht="21" customHeight="1" spans="1:11">
      <c r="A4737" s="65" t="s">
        <v>2675</v>
      </c>
      <c r="B4737" s="66" t="s">
        <v>2676</v>
      </c>
      <c r="C4737" s="66"/>
      <c r="D4737" s="65" t="s">
        <v>14</v>
      </c>
      <c r="E4737" s="65"/>
      <c r="F4737" s="65" t="s">
        <v>2392</v>
      </c>
      <c r="G4737" s="67">
        <v>1.154</v>
      </c>
      <c r="H4737" s="67"/>
      <c r="I4737" s="70">
        <v>31.5</v>
      </c>
      <c r="J4737" s="70"/>
      <c r="K4737" s="70">
        <f>TRUNC(TRUNC(G4737,8)*I4737,2)</f>
        <v>36.35</v>
      </c>
    </row>
    <row r="4738" ht="15" customHeight="1" spans="1:11">
      <c r="A4738" s="65" t="s">
        <v>2395</v>
      </c>
      <c r="B4738" s="66" t="s">
        <v>2396</v>
      </c>
      <c r="C4738" s="66"/>
      <c r="D4738" s="65" t="s">
        <v>14</v>
      </c>
      <c r="E4738" s="65"/>
      <c r="F4738" s="65" t="s">
        <v>2392</v>
      </c>
      <c r="G4738" s="67">
        <v>0.5565</v>
      </c>
      <c r="H4738" s="67"/>
      <c r="I4738" s="70">
        <v>23.23</v>
      </c>
      <c r="J4738" s="70"/>
      <c r="K4738" s="70">
        <f>TRUNC(TRUNC(G4738,8)*I4738,2)</f>
        <v>12.92</v>
      </c>
    </row>
    <row r="4739" ht="18" customHeight="1" spans="1:11">
      <c r="A4739" s="2"/>
      <c r="B4739" s="2"/>
      <c r="C4739" s="2"/>
      <c r="D4739" s="2"/>
      <c r="E4739" s="2"/>
      <c r="F4739" s="2"/>
      <c r="G4739" s="68" t="s">
        <v>2393</v>
      </c>
      <c r="H4739" s="68"/>
      <c r="I4739" s="68"/>
      <c r="J4739" s="68"/>
      <c r="K4739" s="71">
        <f>SUM(K4737:K4738)</f>
        <v>49.27</v>
      </c>
    </row>
    <row r="4740" ht="15" customHeight="1" spans="1:11">
      <c r="A4740" s="2"/>
      <c r="B4740" s="2"/>
      <c r="C4740" s="2"/>
      <c r="D4740" s="2"/>
      <c r="E4740" s="2"/>
      <c r="F4740" s="2"/>
      <c r="G4740" s="69" t="s">
        <v>2318</v>
      </c>
      <c r="H4740" s="69"/>
      <c r="I4740" s="69"/>
      <c r="J4740" s="69"/>
      <c r="K4740" s="72">
        <f>SUM(K4735,K4739)</f>
        <v>788.28</v>
      </c>
    </row>
    <row r="4741" ht="9.95" customHeight="1" spans="1:11">
      <c r="A4741" s="2"/>
      <c r="B4741" s="2"/>
      <c r="C4741" s="2"/>
      <c r="D4741" s="2"/>
      <c r="E4741" s="2"/>
      <c r="F4741" s="2"/>
      <c r="G4741" s="61"/>
      <c r="H4741" s="61"/>
      <c r="I4741" s="61"/>
      <c r="J4741" s="61"/>
      <c r="K4741" s="61"/>
    </row>
    <row r="4742" ht="20.1" customHeight="1" spans="1:11">
      <c r="A4742" s="62" t="s">
        <v>5862</v>
      </c>
      <c r="B4742" s="62"/>
      <c r="C4742" s="62"/>
      <c r="D4742" s="62"/>
      <c r="E4742" s="62"/>
      <c r="F4742" s="62"/>
      <c r="G4742" s="62"/>
      <c r="H4742" s="62"/>
      <c r="I4742" s="62"/>
      <c r="J4742" s="62"/>
      <c r="K4742" s="62"/>
    </row>
    <row r="4743" ht="15" customHeight="1" spans="1:11">
      <c r="A4743" s="63" t="s">
        <v>2413</v>
      </c>
      <c r="B4743" s="63"/>
      <c r="C4743" s="63"/>
      <c r="D4743" s="64" t="s">
        <v>4</v>
      </c>
      <c r="E4743" s="64"/>
      <c r="F4743" s="64" t="s">
        <v>2297</v>
      </c>
      <c r="G4743" s="64" t="s">
        <v>2298</v>
      </c>
      <c r="H4743" s="64"/>
      <c r="I4743" s="64" t="s">
        <v>2299</v>
      </c>
      <c r="J4743" s="64"/>
      <c r="K4743" s="64" t="s">
        <v>2300</v>
      </c>
    </row>
    <row r="4744" ht="21" customHeight="1" spans="1:11">
      <c r="A4744" s="65" t="s">
        <v>5856</v>
      </c>
      <c r="B4744" s="66" t="s">
        <v>5857</v>
      </c>
      <c r="C4744" s="66"/>
      <c r="D4744" s="65" t="s">
        <v>14</v>
      </c>
      <c r="E4744" s="65"/>
      <c r="F4744" s="65" t="s">
        <v>35</v>
      </c>
      <c r="G4744" s="67">
        <v>1</v>
      </c>
      <c r="H4744" s="67"/>
      <c r="I4744" s="70">
        <v>9.04</v>
      </c>
      <c r="J4744" s="70"/>
      <c r="K4744" s="70">
        <f>TRUNC(TRUNC(G4744,8)*I4744,2)</f>
        <v>9.04</v>
      </c>
    </row>
    <row r="4745" ht="21" customHeight="1" spans="1:11">
      <c r="A4745" s="65" t="s">
        <v>5863</v>
      </c>
      <c r="B4745" s="66" t="s">
        <v>5864</v>
      </c>
      <c r="C4745" s="66"/>
      <c r="D4745" s="65" t="s">
        <v>14</v>
      </c>
      <c r="E4745" s="65"/>
      <c r="F4745" s="65" t="s">
        <v>35</v>
      </c>
      <c r="G4745" s="67">
        <v>1</v>
      </c>
      <c r="H4745" s="67"/>
      <c r="I4745" s="70">
        <v>399.82</v>
      </c>
      <c r="J4745" s="70"/>
      <c r="K4745" s="70">
        <f>TRUNC(TRUNC(G4745,8)*I4745,2)</f>
        <v>399.82</v>
      </c>
    </row>
    <row r="4746" ht="29.1" customHeight="1" spans="1:11">
      <c r="A4746" s="65" t="s">
        <v>5860</v>
      </c>
      <c r="B4746" s="66" t="s">
        <v>5861</v>
      </c>
      <c r="C4746" s="66"/>
      <c r="D4746" s="65" t="s">
        <v>14</v>
      </c>
      <c r="E4746" s="65"/>
      <c r="F4746" s="65" t="s">
        <v>35</v>
      </c>
      <c r="G4746" s="67">
        <v>2</v>
      </c>
      <c r="H4746" s="67"/>
      <c r="I4746" s="70">
        <v>23.89</v>
      </c>
      <c r="J4746" s="70"/>
      <c r="K4746" s="70">
        <f>TRUNC(TRUNC(G4746,8)*I4746,2)</f>
        <v>47.78</v>
      </c>
    </row>
    <row r="4747" ht="15" customHeight="1" spans="1:11">
      <c r="A4747" s="65" t="s">
        <v>4329</v>
      </c>
      <c r="B4747" s="66" t="s">
        <v>4330</v>
      </c>
      <c r="C4747" s="66"/>
      <c r="D4747" s="65" t="s">
        <v>14</v>
      </c>
      <c r="E4747" s="65"/>
      <c r="F4747" s="65" t="s">
        <v>193</v>
      </c>
      <c r="G4747" s="67">
        <v>0.0881</v>
      </c>
      <c r="H4747" s="67"/>
      <c r="I4747" s="70">
        <v>105.12</v>
      </c>
      <c r="J4747" s="70"/>
      <c r="K4747" s="70">
        <f>TRUNC(TRUNC(G4747,8)*I4747,2)</f>
        <v>9.26</v>
      </c>
    </row>
    <row r="4748" ht="15" customHeight="1" spans="1:11">
      <c r="A4748" s="2"/>
      <c r="B4748" s="2"/>
      <c r="C4748" s="2"/>
      <c r="D4748" s="2"/>
      <c r="E4748" s="2"/>
      <c r="F4748" s="2"/>
      <c r="G4748" s="68" t="s">
        <v>2424</v>
      </c>
      <c r="H4748" s="68"/>
      <c r="I4748" s="68"/>
      <c r="J4748" s="68"/>
      <c r="K4748" s="71">
        <f>SUM(K4744:K4747)</f>
        <v>465.9</v>
      </c>
    </row>
    <row r="4749" ht="15" customHeight="1" spans="1:11">
      <c r="A4749" s="63" t="s">
        <v>2389</v>
      </c>
      <c r="B4749" s="63"/>
      <c r="C4749" s="63"/>
      <c r="D4749" s="64" t="s">
        <v>4</v>
      </c>
      <c r="E4749" s="64"/>
      <c r="F4749" s="64" t="s">
        <v>2297</v>
      </c>
      <c r="G4749" s="64" t="s">
        <v>2298</v>
      </c>
      <c r="H4749" s="64"/>
      <c r="I4749" s="64" t="s">
        <v>2299</v>
      </c>
      <c r="J4749" s="64"/>
      <c r="K4749" s="64" t="s">
        <v>2300</v>
      </c>
    </row>
    <row r="4750" ht="21" customHeight="1" spans="1:11">
      <c r="A4750" s="65" t="s">
        <v>2675</v>
      </c>
      <c r="B4750" s="66" t="s">
        <v>2676</v>
      </c>
      <c r="C4750" s="66"/>
      <c r="D4750" s="65" t="s">
        <v>14</v>
      </c>
      <c r="E4750" s="65"/>
      <c r="F4750" s="65" t="s">
        <v>2392</v>
      </c>
      <c r="G4750" s="67">
        <v>0.7791</v>
      </c>
      <c r="H4750" s="67"/>
      <c r="I4750" s="70">
        <v>31.5</v>
      </c>
      <c r="J4750" s="70"/>
      <c r="K4750" s="70">
        <f>TRUNC(TRUNC(G4750,8)*I4750,2)</f>
        <v>24.54</v>
      </c>
    </row>
    <row r="4751" ht="15" customHeight="1" spans="1:11">
      <c r="A4751" s="65" t="s">
        <v>2395</v>
      </c>
      <c r="B4751" s="66" t="s">
        <v>2396</v>
      </c>
      <c r="C4751" s="66"/>
      <c r="D4751" s="65" t="s">
        <v>14</v>
      </c>
      <c r="E4751" s="65"/>
      <c r="F4751" s="65" t="s">
        <v>2392</v>
      </c>
      <c r="G4751" s="67">
        <v>0.4384</v>
      </c>
      <c r="H4751" s="67"/>
      <c r="I4751" s="70">
        <v>23.23</v>
      </c>
      <c r="J4751" s="70"/>
      <c r="K4751" s="70">
        <f>TRUNC(TRUNC(G4751,8)*I4751,2)</f>
        <v>10.18</v>
      </c>
    </row>
    <row r="4752" ht="18" customHeight="1" spans="1:11">
      <c r="A4752" s="2"/>
      <c r="B4752" s="2"/>
      <c r="C4752" s="2"/>
      <c r="D4752" s="2"/>
      <c r="E4752" s="2"/>
      <c r="F4752" s="2"/>
      <c r="G4752" s="68" t="s">
        <v>2393</v>
      </c>
      <c r="H4752" s="68"/>
      <c r="I4752" s="68"/>
      <c r="J4752" s="68"/>
      <c r="K4752" s="71">
        <f>SUM(K4750:K4751)</f>
        <v>34.72</v>
      </c>
    </row>
    <row r="4753" ht="15" customHeight="1" spans="1:11">
      <c r="A4753" s="2"/>
      <c r="B4753" s="2"/>
      <c r="C4753" s="2"/>
      <c r="D4753" s="2"/>
      <c r="E4753" s="2"/>
      <c r="F4753" s="2"/>
      <c r="G4753" s="69" t="s">
        <v>2318</v>
      </c>
      <c r="H4753" s="69"/>
      <c r="I4753" s="69"/>
      <c r="J4753" s="69"/>
      <c r="K4753" s="72">
        <f>SUM(K4748,K4752)</f>
        <v>500.62</v>
      </c>
    </row>
    <row r="4754" ht="9.95" customHeight="1" spans="1:11">
      <c r="A4754" s="2"/>
      <c r="B4754" s="2"/>
      <c r="C4754" s="2"/>
      <c r="D4754" s="2"/>
      <c r="E4754" s="2"/>
      <c r="F4754" s="2"/>
      <c r="G4754" s="61"/>
      <c r="H4754" s="61"/>
      <c r="I4754" s="61"/>
      <c r="J4754" s="61"/>
      <c r="K4754" s="61"/>
    </row>
    <row r="4755" ht="20.1" customHeight="1" spans="1:11">
      <c r="A4755" s="62" t="s">
        <v>5865</v>
      </c>
      <c r="B4755" s="62"/>
      <c r="C4755" s="62"/>
      <c r="D4755" s="62"/>
      <c r="E4755" s="62"/>
      <c r="F4755" s="62"/>
      <c r="G4755" s="62"/>
      <c r="H4755" s="62"/>
      <c r="I4755" s="62"/>
      <c r="J4755" s="62"/>
      <c r="K4755" s="62"/>
    </row>
    <row r="4756" ht="15" customHeight="1" spans="1:11">
      <c r="A4756" s="63" t="s">
        <v>2314</v>
      </c>
      <c r="B4756" s="63"/>
      <c r="C4756" s="63"/>
      <c r="D4756" s="64" t="s">
        <v>4</v>
      </c>
      <c r="E4756" s="64"/>
      <c r="F4756" s="64" t="s">
        <v>2297</v>
      </c>
      <c r="G4756" s="64" t="s">
        <v>2298</v>
      </c>
      <c r="H4756" s="64"/>
      <c r="I4756" s="64" t="s">
        <v>2299</v>
      </c>
      <c r="J4756" s="64"/>
      <c r="K4756" s="64" t="s">
        <v>2300</v>
      </c>
    </row>
    <row r="4757" ht="29.1" customHeight="1" spans="1:11">
      <c r="A4757" s="65" t="s">
        <v>5866</v>
      </c>
      <c r="B4757" s="66" t="s">
        <v>5867</v>
      </c>
      <c r="C4757" s="66"/>
      <c r="D4757" s="65" t="s">
        <v>14</v>
      </c>
      <c r="E4757" s="65"/>
      <c r="F4757" s="65" t="s">
        <v>2392</v>
      </c>
      <c r="G4757" s="67">
        <v>1</v>
      </c>
      <c r="H4757" s="67"/>
      <c r="I4757" s="70">
        <v>0.38</v>
      </c>
      <c r="J4757" s="70"/>
      <c r="K4757" s="70">
        <f>TRUNC(TRUNC(G4757,8)*I4757,2)</f>
        <v>0.38</v>
      </c>
    </row>
    <row r="4758" ht="29.1" customHeight="1" spans="1:11">
      <c r="A4758" s="65" t="s">
        <v>5868</v>
      </c>
      <c r="B4758" s="66" t="s">
        <v>5869</v>
      </c>
      <c r="C4758" s="66"/>
      <c r="D4758" s="65" t="s">
        <v>14</v>
      </c>
      <c r="E4758" s="65"/>
      <c r="F4758" s="65" t="s">
        <v>2392</v>
      </c>
      <c r="G4758" s="67">
        <v>1</v>
      </c>
      <c r="H4758" s="67"/>
      <c r="I4758" s="70">
        <v>0.08</v>
      </c>
      <c r="J4758" s="70"/>
      <c r="K4758" s="70">
        <f>TRUNC(TRUNC(G4758,8)*I4758,2)</f>
        <v>0.08</v>
      </c>
    </row>
    <row r="4759" ht="15" customHeight="1" spans="1:11">
      <c r="A4759" s="2"/>
      <c r="B4759" s="2"/>
      <c r="C4759" s="2"/>
      <c r="D4759" s="2"/>
      <c r="E4759" s="2"/>
      <c r="F4759" s="2"/>
      <c r="G4759" s="68" t="s">
        <v>2317</v>
      </c>
      <c r="H4759" s="68"/>
      <c r="I4759" s="68"/>
      <c r="J4759" s="68"/>
      <c r="K4759" s="71">
        <f>SUM(K4757:K4758)</f>
        <v>0.46</v>
      </c>
    </row>
    <row r="4760" ht="15" customHeight="1" spans="1:11">
      <c r="A4760" s="2"/>
      <c r="B4760" s="2"/>
      <c r="C4760" s="2"/>
      <c r="D4760" s="2"/>
      <c r="E4760" s="2"/>
      <c r="F4760" s="2"/>
      <c r="G4760" s="69" t="s">
        <v>2318</v>
      </c>
      <c r="H4760" s="69"/>
      <c r="I4760" s="69"/>
      <c r="J4760" s="69"/>
      <c r="K4760" s="72">
        <f>SUM(K4759)</f>
        <v>0.46</v>
      </c>
    </row>
    <row r="4761" ht="9.95" customHeight="1" spans="1:11">
      <c r="A4761" s="2"/>
      <c r="B4761" s="2"/>
      <c r="C4761" s="2"/>
      <c r="D4761" s="2"/>
      <c r="E4761" s="2"/>
      <c r="F4761" s="2"/>
      <c r="G4761" s="61"/>
      <c r="H4761" s="61"/>
      <c r="I4761" s="61"/>
      <c r="J4761" s="61"/>
      <c r="K4761" s="61"/>
    </row>
    <row r="4762" ht="20.1" customHeight="1" spans="1:11">
      <c r="A4762" s="62" t="s">
        <v>5870</v>
      </c>
      <c r="B4762" s="62"/>
      <c r="C4762" s="62"/>
      <c r="D4762" s="62"/>
      <c r="E4762" s="62"/>
      <c r="F4762" s="62"/>
      <c r="G4762" s="62"/>
      <c r="H4762" s="62"/>
      <c r="I4762" s="62"/>
      <c r="J4762" s="62"/>
      <c r="K4762" s="62"/>
    </row>
    <row r="4763" ht="15" customHeight="1" spans="1:11">
      <c r="A4763" s="63" t="s">
        <v>2314</v>
      </c>
      <c r="B4763" s="63"/>
      <c r="C4763" s="63"/>
      <c r="D4763" s="64" t="s">
        <v>4</v>
      </c>
      <c r="E4763" s="64"/>
      <c r="F4763" s="64" t="s">
        <v>2297</v>
      </c>
      <c r="G4763" s="64" t="s">
        <v>2298</v>
      </c>
      <c r="H4763" s="64"/>
      <c r="I4763" s="64" t="s">
        <v>2299</v>
      </c>
      <c r="J4763" s="64"/>
      <c r="K4763" s="64" t="s">
        <v>2300</v>
      </c>
    </row>
    <row r="4764" ht="29.1" customHeight="1" spans="1:11">
      <c r="A4764" s="65" t="s">
        <v>5866</v>
      </c>
      <c r="B4764" s="66" t="s">
        <v>5867</v>
      </c>
      <c r="C4764" s="66"/>
      <c r="D4764" s="65" t="s">
        <v>14</v>
      </c>
      <c r="E4764" s="65"/>
      <c r="F4764" s="65" t="s">
        <v>2392</v>
      </c>
      <c r="G4764" s="67">
        <v>1</v>
      </c>
      <c r="H4764" s="67"/>
      <c r="I4764" s="70">
        <v>0.38</v>
      </c>
      <c r="J4764" s="70"/>
      <c r="K4764" s="70">
        <f>TRUNC(TRUNC(G4764,8)*I4764,2)</f>
        <v>0.38</v>
      </c>
    </row>
    <row r="4765" ht="29.1" customHeight="1" spans="1:11">
      <c r="A4765" s="65" t="s">
        <v>5868</v>
      </c>
      <c r="B4765" s="66" t="s">
        <v>5869</v>
      </c>
      <c r="C4765" s="66"/>
      <c r="D4765" s="65" t="s">
        <v>14</v>
      </c>
      <c r="E4765" s="65"/>
      <c r="F4765" s="65" t="s">
        <v>2392</v>
      </c>
      <c r="G4765" s="67">
        <v>1</v>
      </c>
      <c r="H4765" s="67"/>
      <c r="I4765" s="70">
        <v>0.08</v>
      </c>
      <c r="J4765" s="70"/>
      <c r="K4765" s="70">
        <f>TRUNC(TRUNC(G4765,8)*I4765,2)</f>
        <v>0.08</v>
      </c>
    </row>
    <row r="4766" ht="29.1" customHeight="1" spans="1:11">
      <c r="A4766" s="65" t="s">
        <v>5871</v>
      </c>
      <c r="B4766" s="66" t="s">
        <v>5872</v>
      </c>
      <c r="C4766" s="66"/>
      <c r="D4766" s="65" t="s">
        <v>14</v>
      </c>
      <c r="E4766" s="65"/>
      <c r="F4766" s="65" t="s">
        <v>2392</v>
      </c>
      <c r="G4766" s="67">
        <v>1</v>
      </c>
      <c r="H4766" s="67"/>
      <c r="I4766" s="70">
        <v>0.3</v>
      </c>
      <c r="J4766" s="70"/>
      <c r="K4766" s="70">
        <f>TRUNC(TRUNC(G4766,8)*I4766,2)</f>
        <v>0.3</v>
      </c>
    </row>
    <row r="4767" ht="29.1" customHeight="1" spans="1:11">
      <c r="A4767" s="65" t="s">
        <v>5873</v>
      </c>
      <c r="B4767" s="66" t="s">
        <v>5874</v>
      </c>
      <c r="C4767" s="66"/>
      <c r="D4767" s="65" t="s">
        <v>14</v>
      </c>
      <c r="E4767" s="65"/>
      <c r="F4767" s="65" t="s">
        <v>2392</v>
      </c>
      <c r="G4767" s="67">
        <v>1</v>
      </c>
      <c r="H4767" s="67"/>
      <c r="I4767" s="70">
        <v>0.56</v>
      </c>
      <c r="J4767" s="70"/>
      <c r="K4767" s="70">
        <f>TRUNC(TRUNC(G4767,8)*I4767,2)</f>
        <v>0.56</v>
      </c>
    </row>
    <row r="4768" ht="15" customHeight="1" spans="1:11">
      <c r="A4768" s="2"/>
      <c r="B4768" s="2"/>
      <c r="C4768" s="2"/>
      <c r="D4768" s="2"/>
      <c r="E4768" s="2"/>
      <c r="F4768" s="2"/>
      <c r="G4768" s="68" t="s">
        <v>2317</v>
      </c>
      <c r="H4768" s="68"/>
      <c r="I4768" s="68"/>
      <c r="J4768" s="68"/>
      <c r="K4768" s="71">
        <f>SUM(K4764:K4767)</f>
        <v>1.32</v>
      </c>
    </row>
    <row r="4769" ht="15" customHeight="1" spans="1:11">
      <c r="A4769" s="2"/>
      <c r="B4769" s="2"/>
      <c r="C4769" s="2"/>
      <c r="D4769" s="2"/>
      <c r="E4769" s="2"/>
      <c r="F4769" s="2"/>
      <c r="G4769" s="69" t="s">
        <v>2318</v>
      </c>
      <c r="H4769" s="69"/>
      <c r="I4769" s="69"/>
      <c r="J4769" s="69"/>
      <c r="K4769" s="72">
        <f>SUM(K4768)</f>
        <v>1.32</v>
      </c>
    </row>
    <row r="4770" ht="9.95" customHeight="1" spans="1:11">
      <c r="A4770" s="2"/>
      <c r="B4770" s="2"/>
      <c r="C4770" s="2"/>
      <c r="D4770" s="2"/>
      <c r="E4770" s="2"/>
      <c r="F4770" s="2"/>
      <c r="G4770" s="61"/>
      <c r="H4770" s="61"/>
      <c r="I4770" s="61"/>
      <c r="J4770" s="61"/>
      <c r="K4770" s="61"/>
    </row>
    <row r="4771" ht="20.1" customHeight="1" spans="1:11">
      <c r="A4771" s="62" t="s">
        <v>5875</v>
      </c>
      <c r="B4771" s="62"/>
      <c r="C4771" s="62"/>
      <c r="D4771" s="62"/>
      <c r="E4771" s="62"/>
      <c r="F4771" s="62"/>
      <c r="G4771" s="62"/>
      <c r="H4771" s="62"/>
      <c r="I4771" s="62"/>
      <c r="J4771" s="62"/>
      <c r="K4771" s="62"/>
    </row>
    <row r="4772" ht="15" customHeight="1" spans="1:11">
      <c r="A4772" s="63" t="s">
        <v>2790</v>
      </c>
      <c r="B4772" s="63"/>
      <c r="C4772" s="63"/>
      <c r="D4772" s="64" t="s">
        <v>4</v>
      </c>
      <c r="E4772" s="64"/>
      <c r="F4772" s="64" t="s">
        <v>2297</v>
      </c>
      <c r="G4772" s="64" t="s">
        <v>2298</v>
      </c>
      <c r="H4772" s="64"/>
      <c r="I4772" s="64" t="s">
        <v>2299</v>
      </c>
      <c r="J4772" s="64"/>
      <c r="K4772" s="64" t="s">
        <v>2300</v>
      </c>
    </row>
    <row r="4773" ht="21" customHeight="1" spans="1:11">
      <c r="A4773" s="65" t="s">
        <v>5876</v>
      </c>
      <c r="B4773" s="66" t="s">
        <v>5877</v>
      </c>
      <c r="C4773" s="66"/>
      <c r="D4773" s="65" t="s">
        <v>14</v>
      </c>
      <c r="E4773" s="65"/>
      <c r="F4773" s="65" t="s">
        <v>35</v>
      </c>
      <c r="G4773" s="67">
        <v>0.000128</v>
      </c>
      <c r="H4773" s="67"/>
      <c r="I4773" s="70">
        <v>3000.75</v>
      </c>
      <c r="J4773" s="70"/>
      <c r="K4773" s="70">
        <f>TRUNC(TRUNC(G4773,8)*I4773,2)</f>
        <v>0.38</v>
      </c>
    </row>
    <row r="4774" ht="15" customHeight="1" spans="1:11">
      <c r="A4774" s="2"/>
      <c r="B4774" s="2"/>
      <c r="C4774" s="2"/>
      <c r="D4774" s="2"/>
      <c r="E4774" s="2"/>
      <c r="F4774" s="2"/>
      <c r="G4774" s="68" t="s">
        <v>2792</v>
      </c>
      <c r="H4774" s="68"/>
      <c r="I4774" s="68"/>
      <c r="J4774" s="68"/>
      <c r="K4774" s="71">
        <f>SUM(K4773:K4773)</f>
        <v>0.38</v>
      </c>
    </row>
    <row r="4775" ht="15" customHeight="1" spans="1:11">
      <c r="A4775" s="2"/>
      <c r="B4775" s="2"/>
      <c r="C4775" s="2"/>
      <c r="D4775" s="2"/>
      <c r="E4775" s="2"/>
      <c r="F4775" s="2"/>
      <c r="G4775" s="69" t="s">
        <v>2318</v>
      </c>
      <c r="H4775" s="69"/>
      <c r="I4775" s="69"/>
      <c r="J4775" s="69"/>
      <c r="K4775" s="72">
        <f>SUM(K4774)</f>
        <v>0.38</v>
      </c>
    </row>
    <row r="4776" ht="9.95" customHeight="1" spans="1:11">
      <c r="A4776" s="2"/>
      <c r="B4776" s="2"/>
      <c r="C4776" s="2"/>
      <c r="D4776" s="2"/>
      <c r="E4776" s="2"/>
      <c r="F4776" s="2"/>
      <c r="G4776" s="61"/>
      <c r="H4776" s="61"/>
      <c r="I4776" s="61"/>
      <c r="J4776" s="61"/>
      <c r="K4776" s="61"/>
    </row>
    <row r="4777" ht="20.1" customHeight="1" spans="1:11">
      <c r="A4777" s="62" t="s">
        <v>5878</v>
      </c>
      <c r="B4777" s="62"/>
      <c r="C4777" s="62"/>
      <c r="D4777" s="62"/>
      <c r="E4777" s="62"/>
      <c r="F4777" s="62"/>
      <c r="G4777" s="62"/>
      <c r="H4777" s="62"/>
      <c r="I4777" s="62"/>
      <c r="J4777" s="62"/>
      <c r="K4777" s="62"/>
    </row>
    <row r="4778" ht="15" customHeight="1" spans="1:11">
      <c r="A4778" s="63" t="s">
        <v>2790</v>
      </c>
      <c r="B4778" s="63"/>
      <c r="C4778" s="63"/>
      <c r="D4778" s="64" t="s">
        <v>4</v>
      </c>
      <c r="E4778" s="64"/>
      <c r="F4778" s="64" t="s">
        <v>2297</v>
      </c>
      <c r="G4778" s="64" t="s">
        <v>2298</v>
      </c>
      <c r="H4778" s="64"/>
      <c r="I4778" s="64" t="s">
        <v>2299</v>
      </c>
      <c r="J4778" s="64"/>
      <c r="K4778" s="64" t="s">
        <v>2300</v>
      </c>
    </row>
    <row r="4779" ht="21" customHeight="1" spans="1:11">
      <c r="A4779" s="65" t="s">
        <v>5876</v>
      </c>
      <c r="B4779" s="66" t="s">
        <v>5877</v>
      </c>
      <c r="C4779" s="66"/>
      <c r="D4779" s="65" t="s">
        <v>14</v>
      </c>
      <c r="E4779" s="65"/>
      <c r="F4779" s="65" t="s">
        <v>35</v>
      </c>
      <c r="G4779" s="67">
        <v>2.96e-5</v>
      </c>
      <c r="H4779" s="67"/>
      <c r="I4779" s="70">
        <v>3000.75</v>
      </c>
      <c r="J4779" s="70"/>
      <c r="K4779" s="70">
        <f>TRUNC(TRUNC(G4779,8)*I4779,2)</f>
        <v>0.08</v>
      </c>
    </row>
    <row r="4780" ht="15" customHeight="1" spans="1:11">
      <c r="A4780" s="2"/>
      <c r="B4780" s="2"/>
      <c r="C4780" s="2"/>
      <c r="D4780" s="2"/>
      <c r="E4780" s="2"/>
      <c r="F4780" s="2"/>
      <c r="G4780" s="68" t="s">
        <v>2792</v>
      </c>
      <c r="H4780" s="68"/>
      <c r="I4780" s="68"/>
      <c r="J4780" s="68"/>
      <c r="K4780" s="71">
        <f>SUM(K4779:K4779)</f>
        <v>0.08</v>
      </c>
    </row>
    <row r="4781" ht="15" customHeight="1" spans="1:11">
      <c r="A4781" s="2"/>
      <c r="B4781" s="2"/>
      <c r="C4781" s="2"/>
      <c r="D4781" s="2"/>
      <c r="E4781" s="2"/>
      <c r="F4781" s="2"/>
      <c r="G4781" s="69" t="s">
        <v>2318</v>
      </c>
      <c r="H4781" s="69"/>
      <c r="I4781" s="69"/>
      <c r="J4781" s="69"/>
      <c r="K4781" s="72">
        <f>SUM(K4780)</f>
        <v>0.08</v>
      </c>
    </row>
    <row r="4782" ht="9.95" customHeight="1" spans="1:11">
      <c r="A4782" s="2"/>
      <c r="B4782" s="2"/>
      <c r="C4782" s="2"/>
      <c r="D4782" s="2"/>
      <c r="E4782" s="2"/>
      <c r="F4782" s="2"/>
      <c r="G4782" s="61"/>
      <c r="H4782" s="61"/>
      <c r="I4782" s="61"/>
      <c r="J4782" s="61"/>
      <c r="K4782" s="61"/>
    </row>
    <row r="4783" ht="20.1" customHeight="1" spans="1:11">
      <c r="A4783" s="62" t="s">
        <v>5879</v>
      </c>
      <c r="B4783" s="62"/>
      <c r="C4783" s="62"/>
      <c r="D4783" s="62"/>
      <c r="E4783" s="62"/>
      <c r="F4783" s="62"/>
      <c r="G4783" s="62"/>
      <c r="H4783" s="62"/>
      <c r="I4783" s="62"/>
      <c r="J4783" s="62"/>
      <c r="K4783" s="62"/>
    </row>
    <row r="4784" ht="15" customHeight="1" spans="1:11">
      <c r="A4784" s="63" t="s">
        <v>2790</v>
      </c>
      <c r="B4784" s="63"/>
      <c r="C4784" s="63"/>
      <c r="D4784" s="64" t="s">
        <v>4</v>
      </c>
      <c r="E4784" s="64"/>
      <c r="F4784" s="64" t="s">
        <v>2297</v>
      </c>
      <c r="G4784" s="64" t="s">
        <v>2298</v>
      </c>
      <c r="H4784" s="64"/>
      <c r="I4784" s="64" t="s">
        <v>2299</v>
      </c>
      <c r="J4784" s="64"/>
      <c r="K4784" s="64" t="s">
        <v>2300</v>
      </c>
    </row>
    <row r="4785" ht="21" customHeight="1" spans="1:11">
      <c r="A4785" s="65" t="s">
        <v>5876</v>
      </c>
      <c r="B4785" s="66" t="s">
        <v>5877</v>
      </c>
      <c r="C4785" s="66"/>
      <c r="D4785" s="65" t="s">
        <v>14</v>
      </c>
      <c r="E4785" s="65"/>
      <c r="F4785" s="65" t="s">
        <v>35</v>
      </c>
      <c r="G4785" s="67">
        <v>0.0001</v>
      </c>
      <c r="H4785" s="67"/>
      <c r="I4785" s="70">
        <v>3000.75</v>
      </c>
      <c r="J4785" s="70"/>
      <c r="K4785" s="70">
        <f>TRUNC(TRUNC(G4785,8)*I4785,2)</f>
        <v>0.3</v>
      </c>
    </row>
    <row r="4786" ht="15" customHeight="1" spans="1:11">
      <c r="A4786" s="2"/>
      <c r="B4786" s="2"/>
      <c r="C4786" s="2"/>
      <c r="D4786" s="2"/>
      <c r="E4786" s="2"/>
      <c r="F4786" s="2"/>
      <c r="G4786" s="68" t="s">
        <v>2792</v>
      </c>
      <c r="H4786" s="68"/>
      <c r="I4786" s="68"/>
      <c r="J4786" s="68"/>
      <c r="K4786" s="71">
        <f>SUM(K4785:K4785)</f>
        <v>0.3</v>
      </c>
    </row>
    <row r="4787" ht="15" customHeight="1" spans="1:11">
      <c r="A4787" s="2"/>
      <c r="B4787" s="2"/>
      <c r="C4787" s="2"/>
      <c r="D4787" s="2"/>
      <c r="E4787" s="2"/>
      <c r="F4787" s="2"/>
      <c r="G4787" s="69" t="s">
        <v>2318</v>
      </c>
      <c r="H4787" s="69"/>
      <c r="I4787" s="69"/>
      <c r="J4787" s="69"/>
      <c r="K4787" s="72">
        <f>SUM(K4786)</f>
        <v>0.3</v>
      </c>
    </row>
    <row r="4788" ht="9.95" customHeight="1" spans="1:11">
      <c r="A4788" s="2"/>
      <c r="B4788" s="2"/>
      <c r="C4788" s="2"/>
      <c r="D4788" s="2"/>
      <c r="E4788" s="2"/>
      <c r="F4788" s="2"/>
      <c r="G4788" s="61"/>
      <c r="H4788" s="61"/>
      <c r="I4788" s="61"/>
      <c r="J4788" s="61"/>
      <c r="K4788" s="61"/>
    </row>
    <row r="4789" ht="20.1" customHeight="1" spans="1:11">
      <c r="A4789" s="62" t="s">
        <v>5880</v>
      </c>
      <c r="B4789" s="62"/>
      <c r="C4789" s="62"/>
      <c r="D4789" s="62"/>
      <c r="E4789" s="62"/>
      <c r="F4789" s="62"/>
      <c r="G4789" s="62"/>
      <c r="H4789" s="62"/>
      <c r="I4789" s="62"/>
      <c r="J4789" s="62"/>
      <c r="K4789" s="62"/>
    </row>
    <row r="4790" ht="15" customHeight="1" spans="1:11">
      <c r="A4790" s="63" t="s">
        <v>4865</v>
      </c>
      <c r="B4790" s="63"/>
      <c r="C4790" s="63"/>
      <c r="D4790" s="64" t="s">
        <v>4</v>
      </c>
      <c r="E4790" s="64"/>
      <c r="F4790" s="64" t="s">
        <v>2297</v>
      </c>
      <c r="G4790" s="64" t="s">
        <v>2298</v>
      </c>
      <c r="H4790" s="64"/>
      <c r="I4790" s="64" t="s">
        <v>2299</v>
      </c>
      <c r="J4790" s="64"/>
      <c r="K4790" s="64" t="s">
        <v>2300</v>
      </c>
    </row>
    <row r="4791" ht="21" customHeight="1" spans="1:11">
      <c r="A4791" s="65" t="s">
        <v>4866</v>
      </c>
      <c r="B4791" s="66" t="s">
        <v>4867</v>
      </c>
      <c r="C4791" s="66"/>
      <c r="D4791" s="65" t="s">
        <v>14</v>
      </c>
      <c r="E4791" s="65"/>
      <c r="F4791" s="65" t="s">
        <v>4868</v>
      </c>
      <c r="G4791" s="67">
        <v>0.52</v>
      </c>
      <c r="H4791" s="67"/>
      <c r="I4791" s="70">
        <v>1.08</v>
      </c>
      <c r="J4791" s="70"/>
      <c r="K4791" s="70">
        <f>TRUNC(TRUNC(G4791,8)*I4791,2)</f>
        <v>0.56</v>
      </c>
    </row>
    <row r="4792" ht="15" customHeight="1" spans="1:11">
      <c r="A4792" s="2"/>
      <c r="B4792" s="2"/>
      <c r="C4792" s="2"/>
      <c r="D4792" s="2"/>
      <c r="E4792" s="2"/>
      <c r="F4792" s="2"/>
      <c r="G4792" s="68" t="s">
        <v>4869</v>
      </c>
      <c r="H4792" s="68"/>
      <c r="I4792" s="68"/>
      <c r="J4792" s="68"/>
      <c r="K4792" s="71">
        <f>SUM(K4791:K4791)</f>
        <v>0.56</v>
      </c>
    </row>
    <row r="4793" ht="15" customHeight="1" spans="1:11">
      <c r="A4793" s="2"/>
      <c r="B4793" s="2"/>
      <c r="C4793" s="2"/>
      <c r="D4793" s="2"/>
      <c r="E4793" s="2"/>
      <c r="F4793" s="2"/>
      <c r="G4793" s="69" t="s">
        <v>2318</v>
      </c>
      <c r="H4793" s="69"/>
      <c r="I4793" s="69"/>
      <c r="J4793" s="69"/>
      <c r="K4793" s="72">
        <f>SUM(K4792)</f>
        <v>0.56</v>
      </c>
    </row>
    <row r="4794" ht="9.95" customHeight="1" spans="1:11">
      <c r="A4794" s="2"/>
      <c r="B4794" s="2"/>
      <c r="C4794" s="2"/>
      <c r="D4794" s="2"/>
      <c r="E4794" s="2"/>
      <c r="F4794" s="2"/>
      <c r="G4794" s="61"/>
      <c r="H4794" s="61"/>
      <c r="I4794" s="61"/>
      <c r="J4794" s="61"/>
      <c r="K4794" s="61"/>
    </row>
    <row r="4795" ht="20.1" customHeight="1" spans="1:11">
      <c r="A4795" s="62" t="s">
        <v>5881</v>
      </c>
      <c r="B4795" s="62"/>
      <c r="C4795" s="62"/>
      <c r="D4795" s="62"/>
      <c r="E4795" s="62"/>
      <c r="F4795" s="62"/>
      <c r="G4795" s="62"/>
      <c r="H4795" s="62"/>
      <c r="I4795" s="62"/>
      <c r="J4795" s="62"/>
      <c r="K4795" s="62"/>
    </row>
    <row r="4796" ht="15" customHeight="1" spans="1:11">
      <c r="A4796" s="63" t="s">
        <v>2296</v>
      </c>
      <c r="B4796" s="63"/>
      <c r="C4796" s="63"/>
      <c r="D4796" s="64" t="s">
        <v>4</v>
      </c>
      <c r="E4796" s="64"/>
      <c r="F4796" s="64" t="s">
        <v>2297</v>
      </c>
      <c r="G4796" s="64" t="s">
        <v>2298</v>
      </c>
      <c r="H4796" s="64"/>
      <c r="I4796" s="64" t="s">
        <v>2299</v>
      </c>
      <c r="J4796" s="64"/>
      <c r="K4796" s="64" t="s">
        <v>2300</v>
      </c>
    </row>
    <row r="4797" ht="21" customHeight="1" spans="1:11">
      <c r="A4797" s="65" t="s">
        <v>4705</v>
      </c>
      <c r="B4797" s="66" t="s">
        <v>4706</v>
      </c>
      <c r="C4797" s="66"/>
      <c r="D4797" s="65" t="s">
        <v>14</v>
      </c>
      <c r="E4797" s="65"/>
      <c r="F4797" s="65" t="s">
        <v>2392</v>
      </c>
      <c r="G4797" s="67">
        <v>1</v>
      </c>
      <c r="H4797" s="67"/>
      <c r="I4797" s="70">
        <v>4.56</v>
      </c>
      <c r="J4797" s="70"/>
      <c r="K4797" s="70">
        <f t="shared" ref="K4797:K4802" si="42">TRUNC(TRUNC(G4797,8)*I4797,2)</f>
        <v>4.56</v>
      </c>
    </row>
    <row r="4798" ht="21" customHeight="1" spans="1:11">
      <c r="A4798" s="65" t="s">
        <v>4707</v>
      </c>
      <c r="B4798" s="66" t="s">
        <v>4708</v>
      </c>
      <c r="C4798" s="66"/>
      <c r="D4798" s="65" t="s">
        <v>14</v>
      </c>
      <c r="E4798" s="65"/>
      <c r="F4798" s="65" t="s">
        <v>2392</v>
      </c>
      <c r="G4798" s="67">
        <v>1</v>
      </c>
      <c r="H4798" s="67"/>
      <c r="I4798" s="70">
        <v>1.24</v>
      </c>
      <c r="J4798" s="70"/>
      <c r="K4798" s="70">
        <f t="shared" si="42"/>
        <v>1.24</v>
      </c>
    </row>
    <row r="4799" ht="21" customHeight="1" spans="1:11">
      <c r="A4799" s="65" t="s">
        <v>4709</v>
      </c>
      <c r="B4799" s="66" t="s">
        <v>4710</v>
      </c>
      <c r="C4799" s="66"/>
      <c r="D4799" s="65" t="s">
        <v>14</v>
      </c>
      <c r="E4799" s="65"/>
      <c r="F4799" s="65" t="s">
        <v>2392</v>
      </c>
      <c r="G4799" s="67">
        <v>1</v>
      </c>
      <c r="H4799" s="67"/>
      <c r="I4799" s="70">
        <v>1.34</v>
      </c>
      <c r="J4799" s="70"/>
      <c r="K4799" s="70">
        <f t="shared" si="42"/>
        <v>1.34</v>
      </c>
    </row>
    <row r="4800" ht="21" customHeight="1" spans="1:11">
      <c r="A4800" s="65" t="s">
        <v>4711</v>
      </c>
      <c r="B4800" s="66" t="s">
        <v>4712</v>
      </c>
      <c r="C4800" s="66"/>
      <c r="D4800" s="65" t="s">
        <v>14</v>
      </c>
      <c r="E4800" s="65"/>
      <c r="F4800" s="65" t="s">
        <v>2392</v>
      </c>
      <c r="G4800" s="67">
        <v>1</v>
      </c>
      <c r="H4800" s="67"/>
      <c r="I4800" s="70">
        <v>0.82</v>
      </c>
      <c r="J4800" s="70"/>
      <c r="K4800" s="70">
        <f t="shared" si="42"/>
        <v>0.82</v>
      </c>
    </row>
    <row r="4801" ht="21" customHeight="1" spans="1:11">
      <c r="A4801" s="65" t="s">
        <v>4713</v>
      </c>
      <c r="B4801" s="66" t="s">
        <v>4714</v>
      </c>
      <c r="C4801" s="66"/>
      <c r="D4801" s="65" t="s">
        <v>14</v>
      </c>
      <c r="E4801" s="65"/>
      <c r="F4801" s="65" t="s">
        <v>2392</v>
      </c>
      <c r="G4801" s="67">
        <v>1</v>
      </c>
      <c r="H4801" s="67"/>
      <c r="I4801" s="70">
        <v>0.04</v>
      </c>
      <c r="J4801" s="70"/>
      <c r="K4801" s="70">
        <f t="shared" si="42"/>
        <v>0.04</v>
      </c>
    </row>
    <row r="4802" ht="21" customHeight="1" spans="1:11">
      <c r="A4802" s="65" t="s">
        <v>4715</v>
      </c>
      <c r="B4802" s="66" t="s">
        <v>4716</v>
      </c>
      <c r="C4802" s="66"/>
      <c r="D4802" s="65" t="s">
        <v>14</v>
      </c>
      <c r="E4802" s="65"/>
      <c r="F4802" s="65" t="s">
        <v>2392</v>
      </c>
      <c r="G4802" s="67">
        <v>1</v>
      </c>
      <c r="H4802" s="67"/>
      <c r="I4802" s="70">
        <v>0.8</v>
      </c>
      <c r="J4802" s="70"/>
      <c r="K4802" s="70">
        <f t="shared" si="42"/>
        <v>0.8</v>
      </c>
    </row>
    <row r="4803" ht="15" customHeight="1" spans="1:11">
      <c r="A4803" s="2"/>
      <c r="B4803" s="2"/>
      <c r="C4803" s="2"/>
      <c r="D4803" s="2"/>
      <c r="E4803" s="2"/>
      <c r="F4803" s="2"/>
      <c r="G4803" s="68" t="s">
        <v>2309</v>
      </c>
      <c r="H4803" s="68"/>
      <c r="I4803" s="68"/>
      <c r="J4803" s="68"/>
      <c r="K4803" s="71">
        <f>SUM(K4797:K4802)</f>
        <v>8.8</v>
      </c>
    </row>
    <row r="4804" ht="15" customHeight="1" spans="1:11">
      <c r="A4804" s="63" t="s">
        <v>2310</v>
      </c>
      <c r="B4804" s="63"/>
      <c r="C4804" s="63"/>
      <c r="D4804" s="64" t="s">
        <v>4</v>
      </c>
      <c r="E4804" s="64"/>
      <c r="F4804" s="64" t="s">
        <v>2297</v>
      </c>
      <c r="G4804" s="64" t="s">
        <v>2298</v>
      </c>
      <c r="H4804" s="64"/>
      <c r="I4804" s="64" t="s">
        <v>2299</v>
      </c>
      <c r="J4804" s="64"/>
      <c r="K4804" s="64" t="s">
        <v>2300</v>
      </c>
    </row>
    <row r="4805" ht="15" customHeight="1" spans="1:11">
      <c r="A4805" s="65" t="s">
        <v>5217</v>
      </c>
      <c r="B4805" s="66" t="s">
        <v>5218</v>
      </c>
      <c r="C4805" s="66"/>
      <c r="D4805" s="65" t="s">
        <v>14</v>
      </c>
      <c r="E4805" s="65"/>
      <c r="F4805" s="65" t="s">
        <v>2392</v>
      </c>
      <c r="G4805" s="67">
        <v>1</v>
      </c>
      <c r="H4805" s="67"/>
      <c r="I4805" s="70">
        <v>15.22</v>
      </c>
      <c r="J4805" s="70"/>
      <c r="K4805" s="70">
        <f>TRUNC(TRUNC(G4805,8)*I4805,2)</f>
        <v>15.22</v>
      </c>
    </row>
    <row r="4806" ht="15" customHeight="1" spans="1:11">
      <c r="A4806" s="2"/>
      <c r="B4806" s="2"/>
      <c r="C4806" s="2"/>
      <c r="D4806" s="2"/>
      <c r="E4806" s="2"/>
      <c r="F4806" s="2"/>
      <c r="G4806" s="68" t="s">
        <v>2313</v>
      </c>
      <c r="H4806" s="68"/>
      <c r="I4806" s="68"/>
      <c r="J4806" s="68"/>
      <c r="K4806" s="71">
        <f>SUM(K4805:K4805)</f>
        <v>15.22</v>
      </c>
    </row>
    <row r="4807" ht="15" customHeight="1" spans="1:11">
      <c r="A4807" s="63" t="s">
        <v>2314</v>
      </c>
      <c r="B4807" s="63"/>
      <c r="C4807" s="63"/>
      <c r="D4807" s="64" t="s">
        <v>4</v>
      </c>
      <c r="E4807" s="64"/>
      <c r="F4807" s="64" t="s">
        <v>2297</v>
      </c>
      <c r="G4807" s="64" t="s">
        <v>2298</v>
      </c>
      <c r="H4807" s="64"/>
      <c r="I4807" s="64" t="s">
        <v>2299</v>
      </c>
      <c r="J4807" s="64"/>
      <c r="K4807" s="64" t="s">
        <v>2300</v>
      </c>
    </row>
    <row r="4808" ht="21" customHeight="1" spans="1:11">
      <c r="A4808" s="65" t="s">
        <v>5882</v>
      </c>
      <c r="B4808" s="66" t="s">
        <v>5883</v>
      </c>
      <c r="C4808" s="66"/>
      <c r="D4808" s="65" t="s">
        <v>14</v>
      </c>
      <c r="E4808" s="65"/>
      <c r="F4808" s="65" t="s">
        <v>2392</v>
      </c>
      <c r="G4808" s="67">
        <v>1</v>
      </c>
      <c r="H4808" s="67"/>
      <c r="I4808" s="70">
        <v>0.25</v>
      </c>
      <c r="J4808" s="70"/>
      <c r="K4808" s="70">
        <f>TRUNC(TRUNC(G4808,8)*I4808,2)</f>
        <v>0.25</v>
      </c>
    </row>
    <row r="4809" ht="15" customHeight="1" spans="1:11">
      <c r="A4809" s="2"/>
      <c r="B4809" s="2"/>
      <c r="C4809" s="2"/>
      <c r="D4809" s="2"/>
      <c r="E4809" s="2"/>
      <c r="F4809" s="2"/>
      <c r="G4809" s="68" t="s">
        <v>2317</v>
      </c>
      <c r="H4809" s="68"/>
      <c r="I4809" s="68"/>
      <c r="J4809" s="68"/>
      <c r="K4809" s="71">
        <f>SUM(K4808:K4808)</f>
        <v>0.25</v>
      </c>
    </row>
    <row r="4810" ht="15" customHeight="1" spans="1:11">
      <c r="A4810" s="2"/>
      <c r="B4810" s="2"/>
      <c r="C4810" s="2"/>
      <c r="D4810" s="2"/>
      <c r="E4810" s="2"/>
      <c r="F4810" s="2"/>
      <c r="G4810" s="69" t="s">
        <v>2318</v>
      </c>
      <c r="H4810" s="69"/>
      <c r="I4810" s="69"/>
      <c r="J4810" s="69"/>
      <c r="K4810" s="72">
        <f>SUM(K4803,K4806,K4809)</f>
        <v>24.27</v>
      </c>
    </row>
    <row r="4811" ht="9.95" customHeight="1" spans="1:11">
      <c r="A4811" s="2"/>
      <c r="B4811" s="2"/>
      <c r="C4811" s="2"/>
      <c r="D4811" s="2"/>
      <c r="E4811" s="2"/>
      <c r="F4811" s="2"/>
      <c r="G4811" s="61"/>
      <c r="H4811" s="61"/>
      <c r="I4811" s="61"/>
      <c r="J4811" s="61"/>
      <c r="K4811" s="61"/>
    </row>
    <row r="4812" ht="20.1" customHeight="1" spans="1:11">
      <c r="A4812" s="62" t="s">
        <v>5884</v>
      </c>
      <c r="B4812" s="62"/>
      <c r="C4812" s="62"/>
      <c r="D4812" s="62"/>
      <c r="E4812" s="62"/>
      <c r="F4812" s="62"/>
      <c r="G4812" s="62"/>
      <c r="H4812" s="62"/>
      <c r="I4812" s="62"/>
      <c r="J4812" s="62"/>
      <c r="K4812" s="62"/>
    </row>
    <row r="4813" ht="15" customHeight="1" spans="1:11">
      <c r="A4813" s="63" t="s">
        <v>2413</v>
      </c>
      <c r="B4813" s="63"/>
      <c r="C4813" s="63"/>
      <c r="D4813" s="64" t="s">
        <v>4</v>
      </c>
      <c r="E4813" s="64"/>
      <c r="F4813" s="64" t="s">
        <v>2297</v>
      </c>
      <c r="G4813" s="64" t="s">
        <v>2298</v>
      </c>
      <c r="H4813" s="64"/>
      <c r="I4813" s="64" t="s">
        <v>2299</v>
      </c>
      <c r="J4813" s="64"/>
      <c r="K4813" s="64" t="s">
        <v>2300</v>
      </c>
    </row>
    <row r="4814" ht="15" customHeight="1" spans="1:11">
      <c r="A4814" s="65" t="s">
        <v>4276</v>
      </c>
      <c r="B4814" s="66" t="s">
        <v>4277</v>
      </c>
      <c r="C4814" s="66"/>
      <c r="D4814" s="65" t="s">
        <v>14</v>
      </c>
      <c r="E4814" s="65"/>
      <c r="F4814" s="65" t="s">
        <v>35</v>
      </c>
      <c r="G4814" s="67">
        <v>0.048</v>
      </c>
      <c r="H4814" s="67"/>
      <c r="I4814" s="70">
        <v>3.07</v>
      </c>
      <c r="J4814" s="70"/>
      <c r="K4814" s="70">
        <f>TRUNC(TRUNC(G4814,8)*I4814,2)</f>
        <v>0.14</v>
      </c>
    </row>
    <row r="4815" ht="21" customHeight="1" spans="1:11">
      <c r="A4815" s="65" t="s">
        <v>5885</v>
      </c>
      <c r="B4815" s="66" t="s">
        <v>5886</v>
      </c>
      <c r="C4815" s="66"/>
      <c r="D4815" s="65" t="s">
        <v>14</v>
      </c>
      <c r="E4815" s="65"/>
      <c r="F4815" s="65" t="s">
        <v>35</v>
      </c>
      <c r="G4815" s="67">
        <v>1</v>
      </c>
      <c r="H4815" s="67"/>
      <c r="I4815" s="70">
        <v>42.35</v>
      </c>
      <c r="J4815" s="70"/>
      <c r="K4815" s="70">
        <f>TRUNC(TRUNC(G4815,8)*I4815,2)</f>
        <v>42.35</v>
      </c>
    </row>
    <row r="4816" ht="15" customHeight="1" spans="1:11">
      <c r="A4816" s="2"/>
      <c r="B4816" s="2"/>
      <c r="C4816" s="2"/>
      <c r="D4816" s="2"/>
      <c r="E4816" s="2"/>
      <c r="F4816" s="2"/>
      <c r="G4816" s="68" t="s">
        <v>2424</v>
      </c>
      <c r="H4816" s="68"/>
      <c r="I4816" s="68"/>
      <c r="J4816" s="68"/>
      <c r="K4816" s="71">
        <f>SUM(K4814:K4815)</f>
        <v>42.49</v>
      </c>
    </row>
    <row r="4817" ht="15" customHeight="1" spans="1:11">
      <c r="A4817" s="63" t="s">
        <v>2389</v>
      </c>
      <c r="B4817" s="63"/>
      <c r="C4817" s="63"/>
      <c r="D4817" s="64" t="s">
        <v>4</v>
      </c>
      <c r="E4817" s="64"/>
      <c r="F4817" s="64" t="s">
        <v>2297</v>
      </c>
      <c r="G4817" s="64" t="s">
        <v>2298</v>
      </c>
      <c r="H4817" s="64"/>
      <c r="I4817" s="64" t="s">
        <v>2299</v>
      </c>
      <c r="J4817" s="64"/>
      <c r="K4817" s="64" t="s">
        <v>2300</v>
      </c>
    </row>
    <row r="4818" ht="21" customHeight="1" spans="1:11">
      <c r="A4818" s="65" t="s">
        <v>2675</v>
      </c>
      <c r="B4818" s="66" t="s">
        <v>2676</v>
      </c>
      <c r="C4818" s="66"/>
      <c r="D4818" s="65" t="s">
        <v>14</v>
      </c>
      <c r="E4818" s="65"/>
      <c r="F4818" s="65" t="s">
        <v>2392</v>
      </c>
      <c r="G4818" s="67">
        <v>0.174</v>
      </c>
      <c r="H4818" s="67"/>
      <c r="I4818" s="70">
        <v>31.5</v>
      </c>
      <c r="J4818" s="70"/>
      <c r="K4818" s="70">
        <f>TRUNC(TRUNC(G4818,8)*I4818,2)</f>
        <v>5.48</v>
      </c>
    </row>
    <row r="4819" ht="15" customHeight="1" spans="1:11">
      <c r="A4819" s="65" t="s">
        <v>2395</v>
      </c>
      <c r="B4819" s="66" t="s">
        <v>2396</v>
      </c>
      <c r="C4819" s="66"/>
      <c r="D4819" s="65" t="s">
        <v>14</v>
      </c>
      <c r="E4819" s="65"/>
      <c r="F4819" s="65" t="s">
        <v>2392</v>
      </c>
      <c r="G4819" s="67">
        <v>0.0548</v>
      </c>
      <c r="H4819" s="67"/>
      <c r="I4819" s="70">
        <v>23.23</v>
      </c>
      <c r="J4819" s="70"/>
      <c r="K4819" s="70">
        <f>TRUNC(TRUNC(G4819,8)*I4819,2)</f>
        <v>1.27</v>
      </c>
    </row>
    <row r="4820" ht="18" customHeight="1" spans="1:11">
      <c r="A4820" s="2"/>
      <c r="B4820" s="2"/>
      <c r="C4820" s="2"/>
      <c r="D4820" s="2"/>
      <c r="E4820" s="2"/>
      <c r="F4820" s="2"/>
      <c r="G4820" s="68" t="s">
        <v>2393</v>
      </c>
      <c r="H4820" s="68"/>
      <c r="I4820" s="68"/>
      <c r="J4820" s="68"/>
      <c r="K4820" s="71">
        <f>SUM(K4818:K4819)</f>
        <v>6.75</v>
      </c>
    </row>
    <row r="4821" ht="15" customHeight="1" spans="1:11">
      <c r="A4821" s="2"/>
      <c r="B4821" s="2"/>
      <c r="C4821" s="2"/>
      <c r="D4821" s="2"/>
      <c r="E4821" s="2"/>
      <c r="F4821" s="2"/>
      <c r="G4821" s="69" t="s">
        <v>2318</v>
      </c>
      <c r="H4821" s="69"/>
      <c r="I4821" s="69"/>
      <c r="J4821" s="69"/>
      <c r="K4821" s="72">
        <f>SUM(K4816,K4820)</f>
        <v>49.24</v>
      </c>
    </row>
    <row r="4822" ht="9.95" customHeight="1" spans="1:11">
      <c r="A4822" s="2"/>
      <c r="B4822" s="2"/>
      <c r="C4822" s="2"/>
      <c r="D4822" s="2"/>
      <c r="E4822" s="2"/>
      <c r="F4822" s="2"/>
      <c r="G4822" s="61"/>
      <c r="H4822" s="61"/>
      <c r="I4822" s="61"/>
      <c r="J4822" s="61"/>
      <c r="K4822" s="61"/>
    </row>
    <row r="4823" ht="20.1" customHeight="1" spans="1:11">
      <c r="A4823" s="62" t="s">
        <v>5887</v>
      </c>
      <c r="B4823" s="62"/>
      <c r="C4823" s="62"/>
      <c r="D4823" s="62"/>
      <c r="E4823" s="62"/>
      <c r="F4823" s="62"/>
      <c r="G4823" s="62"/>
      <c r="H4823" s="62"/>
      <c r="I4823" s="62"/>
      <c r="J4823" s="62"/>
      <c r="K4823" s="62"/>
    </row>
    <row r="4824" ht="15" customHeight="1" spans="1:11">
      <c r="A4824" s="63" t="s">
        <v>2413</v>
      </c>
      <c r="B4824" s="63"/>
      <c r="C4824" s="63"/>
      <c r="D4824" s="64" t="s">
        <v>4</v>
      </c>
      <c r="E4824" s="64"/>
      <c r="F4824" s="64" t="s">
        <v>2297</v>
      </c>
      <c r="G4824" s="64" t="s">
        <v>2298</v>
      </c>
      <c r="H4824" s="64"/>
      <c r="I4824" s="64" t="s">
        <v>2299</v>
      </c>
      <c r="J4824" s="64"/>
      <c r="K4824" s="64" t="s">
        <v>2300</v>
      </c>
    </row>
    <row r="4825" ht="15" customHeight="1" spans="1:11">
      <c r="A4825" s="65" t="s">
        <v>4276</v>
      </c>
      <c r="B4825" s="66" t="s">
        <v>4277</v>
      </c>
      <c r="C4825" s="66"/>
      <c r="D4825" s="65" t="s">
        <v>14</v>
      </c>
      <c r="E4825" s="65"/>
      <c r="F4825" s="65" t="s">
        <v>35</v>
      </c>
      <c r="G4825" s="67">
        <v>0.0332</v>
      </c>
      <c r="H4825" s="67"/>
      <c r="I4825" s="70">
        <v>3.07</v>
      </c>
      <c r="J4825" s="70"/>
      <c r="K4825" s="70">
        <f>TRUNC(TRUNC(G4825,8)*I4825,2)</f>
        <v>0.1</v>
      </c>
    </row>
    <row r="4826" ht="21" customHeight="1" spans="1:11">
      <c r="A4826" s="65" t="s">
        <v>5888</v>
      </c>
      <c r="B4826" s="66" t="s">
        <v>5889</v>
      </c>
      <c r="C4826" s="66"/>
      <c r="D4826" s="65" t="s">
        <v>14</v>
      </c>
      <c r="E4826" s="65"/>
      <c r="F4826" s="65" t="s">
        <v>35</v>
      </c>
      <c r="G4826" s="67">
        <v>1</v>
      </c>
      <c r="H4826" s="67"/>
      <c r="I4826" s="70">
        <v>4.66</v>
      </c>
      <c r="J4826" s="70"/>
      <c r="K4826" s="70">
        <f>TRUNC(TRUNC(G4826,8)*I4826,2)</f>
        <v>4.66</v>
      </c>
    </row>
    <row r="4827" ht="15" customHeight="1" spans="1:11">
      <c r="A4827" s="2"/>
      <c r="B4827" s="2"/>
      <c r="C4827" s="2"/>
      <c r="D4827" s="2"/>
      <c r="E4827" s="2"/>
      <c r="F4827" s="2"/>
      <c r="G4827" s="68" t="s">
        <v>2424</v>
      </c>
      <c r="H4827" s="68"/>
      <c r="I4827" s="68"/>
      <c r="J4827" s="68"/>
      <c r="K4827" s="71">
        <f>SUM(K4825:K4826)</f>
        <v>4.76</v>
      </c>
    </row>
    <row r="4828" ht="15" customHeight="1" spans="1:11">
      <c r="A4828" s="63" t="s">
        <v>2389</v>
      </c>
      <c r="B4828" s="63"/>
      <c r="C4828" s="63"/>
      <c r="D4828" s="64" t="s">
        <v>4</v>
      </c>
      <c r="E4828" s="64"/>
      <c r="F4828" s="64" t="s">
        <v>2297</v>
      </c>
      <c r="G4828" s="64" t="s">
        <v>2298</v>
      </c>
      <c r="H4828" s="64"/>
      <c r="I4828" s="64" t="s">
        <v>2299</v>
      </c>
      <c r="J4828" s="64"/>
      <c r="K4828" s="64" t="s">
        <v>2300</v>
      </c>
    </row>
    <row r="4829" ht="21" customHeight="1" spans="1:11">
      <c r="A4829" s="65" t="s">
        <v>2675</v>
      </c>
      <c r="B4829" s="66" t="s">
        <v>2676</v>
      </c>
      <c r="C4829" s="66"/>
      <c r="D4829" s="65" t="s">
        <v>14</v>
      </c>
      <c r="E4829" s="65"/>
      <c r="F4829" s="65" t="s">
        <v>2392</v>
      </c>
      <c r="G4829" s="67">
        <v>0.1232</v>
      </c>
      <c r="H4829" s="67"/>
      <c r="I4829" s="70">
        <v>31.5</v>
      </c>
      <c r="J4829" s="70"/>
      <c r="K4829" s="70">
        <f>TRUNC(TRUNC(G4829,8)*I4829,2)</f>
        <v>3.88</v>
      </c>
    </row>
    <row r="4830" ht="15" customHeight="1" spans="1:11">
      <c r="A4830" s="65" t="s">
        <v>2395</v>
      </c>
      <c r="B4830" s="66" t="s">
        <v>2396</v>
      </c>
      <c r="C4830" s="66"/>
      <c r="D4830" s="65" t="s">
        <v>14</v>
      </c>
      <c r="E4830" s="65"/>
      <c r="F4830" s="65" t="s">
        <v>2392</v>
      </c>
      <c r="G4830" s="67">
        <v>0.0388</v>
      </c>
      <c r="H4830" s="67"/>
      <c r="I4830" s="70">
        <v>23.23</v>
      </c>
      <c r="J4830" s="70"/>
      <c r="K4830" s="70">
        <f>TRUNC(TRUNC(G4830,8)*I4830,2)</f>
        <v>0.9</v>
      </c>
    </row>
    <row r="4831" ht="18" customHeight="1" spans="1:11">
      <c r="A4831" s="2"/>
      <c r="B4831" s="2"/>
      <c r="C4831" s="2"/>
      <c r="D4831" s="2"/>
      <c r="E4831" s="2"/>
      <c r="F4831" s="2"/>
      <c r="G4831" s="68" t="s">
        <v>2393</v>
      </c>
      <c r="H4831" s="68"/>
      <c r="I4831" s="68"/>
      <c r="J4831" s="68"/>
      <c r="K4831" s="71">
        <f>SUM(K4829:K4830)</f>
        <v>4.78</v>
      </c>
    </row>
    <row r="4832" ht="15" customHeight="1" spans="1:11">
      <c r="A4832" s="2"/>
      <c r="B4832" s="2"/>
      <c r="C4832" s="2"/>
      <c r="D4832" s="2"/>
      <c r="E4832" s="2"/>
      <c r="F4832" s="2"/>
      <c r="G4832" s="69" t="s">
        <v>2318</v>
      </c>
      <c r="H4832" s="69"/>
      <c r="I4832" s="69"/>
      <c r="J4832" s="69"/>
      <c r="K4832" s="72">
        <f>SUM(K4827,K4831)</f>
        <v>9.54</v>
      </c>
    </row>
    <row r="4833" ht="9.95" customHeight="1" spans="1:11">
      <c r="A4833" s="2"/>
      <c r="B4833" s="2"/>
      <c r="C4833" s="2"/>
      <c r="D4833" s="2"/>
      <c r="E4833" s="2"/>
      <c r="F4833" s="2"/>
      <c r="G4833" s="61"/>
      <c r="H4833" s="61"/>
      <c r="I4833" s="61"/>
      <c r="J4833" s="61"/>
      <c r="K4833" s="61"/>
    </row>
    <row r="4834" ht="20.1" customHeight="1" spans="1:11">
      <c r="A4834" s="62" t="s">
        <v>5890</v>
      </c>
      <c r="B4834" s="62"/>
      <c r="C4834" s="62"/>
      <c r="D4834" s="62"/>
      <c r="E4834" s="62"/>
      <c r="F4834" s="62"/>
      <c r="G4834" s="62"/>
      <c r="H4834" s="62"/>
      <c r="I4834" s="62"/>
      <c r="J4834" s="62"/>
      <c r="K4834" s="62"/>
    </row>
    <row r="4835" ht="15" customHeight="1" spans="1:11">
      <c r="A4835" s="63" t="s">
        <v>2413</v>
      </c>
      <c r="B4835" s="63"/>
      <c r="C4835" s="63"/>
      <c r="D4835" s="64" t="s">
        <v>4</v>
      </c>
      <c r="E4835" s="64"/>
      <c r="F4835" s="64" t="s">
        <v>2297</v>
      </c>
      <c r="G4835" s="64" t="s">
        <v>2298</v>
      </c>
      <c r="H4835" s="64"/>
      <c r="I4835" s="64" t="s">
        <v>2299</v>
      </c>
      <c r="J4835" s="64"/>
      <c r="K4835" s="64" t="s">
        <v>2300</v>
      </c>
    </row>
    <row r="4836" ht="15" customHeight="1" spans="1:11">
      <c r="A4836" s="65" t="s">
        <v>4276</v>
      </c>
      <c r="B4836" s="66" t="s">
        <v>4277</v>
      </c>
      <c r="C4836" s="66"/>
      <c r="D4836" s="65" t="s">
        <v>14</v>
      </c>
      <c r="E4836" s="65"/>
      <c r="F4836" s="65" t="s">
        <v>35</v>
      </c>
      <c r="G4836" s="67">
        <v>0.048</v>
      </c>
      <c r="H4836" s="67"/>
      <c r="I4836" s="70">
        <v>3.07</v>
      </c>
      <c r="J4836" s="70"/>
      <c r="K4836" s="70">
        <f>TRUNC(TRUNC(G4836,8)*I4836,2)</f>
        <v>0.14</v>
      </c>
    </row>
    <row r="4837" ht="21" customHeight="1" spans="1:11">
      <c r="A4837" s="65" t="s">
        <v>5891</v>
      </c>
      <c r="B4837" s="66" t="s">
        <v>5892</v>
      </c>
      <c r="C4837" s="66"/>
      <c r="D4837" s="65" t="s">
        <v>14</v>
      </c>
      <c r="E4837" s="65"/>
      <c r="F4837" s="65" t="s">
        <v>35</v>
      </c>
      <c r="G4837" s="67">
        <v>1</v>
      </c>
      <c r="H4837" s="67"/>
      <c r="I4837" s="70">
        <v>19.05</v>
      </c>
      <c r="J4837" s="70"/>
      <c r="K4837" s="70">
        <f>TRUNC(TRUNC(G4837,8)*I4837,2)</f>
        <v>19.05</v>
      </c>
    </row>
    <row r="4838" ht="15" customHeight="1" spans="1:11">
      <c r="A4838" s="2"/>
      <c r="B4838" s="2"/>
      <c r="C4838" s="2"/>
      <c r="D4838" s="2"/>
      <c r="E4838" s="2"/>
      <c r="F4838" s="2"/>
      <c r="G4838" s="68" t="s">
        <v>2424</v>
      </c>
      <c r="H4838" s="68"/>
      <c r="I4838" s="68"/>
      <c r="J4838" s="68"/>
      <c r="K4838" s="71">
        <f>SUM(K4836:K4837)</f>
        <v>19.19</v>
      </c>
    </row>
    <row r="4839" ht="15" customHeight="1" spans="1:11">
      <c r="A4839" s="63" t="s">
        <v>2389</v>
      </c>
      <c r="B4839" s="63"/>
      <c r="C4839" s="63"/>
      <c r="D4839" s="64" t="s">
        <v>4</v>
      </c>
      <c r="E4839" s="64"/>
      <c r="F4839" s="64" t="s">
        <v>2297</v>
      </c>
      <c r="G4839" s="64" t="s">
        <v>2298</v>
      </c>
      <c r="H4839" s="64"/>
      <c r="I4839" s="64" t="s">
        <v>2299</v>
      </c>
      <c r="J4839" s="64"/>
      <c r="K4839" s="64" t="s">
        <v>2300</v>
      </c>
    </row>
    <row r="4840" ht="21" customHeight="1" spans="1:11">
      <c r="A4840" s="65" t="s">
        <v>2675</v>
      </c>
      <c r="B4840" s="66" t="s">
        <v>2676</v>
      </c>
      <c r="C4840" s="66"/>
      <c r="D4840" s="65" t="s">
        <v>14</v>
      </c>
      <c r="E4840" s="65"/>
      <c r="F4840" s="65" t="s">
        <v>2392</v>
      </c>
      <c r="G4840" s="67">
        <v>0.1232</v>
      </c>
      <c r="H4840" s="67"/>
      <c r="I4840" s="70">
        <v>31.5</v>
      </c>
      <c r="J4840" s="70"/>
      <c r="K4840" s="70">
        <f>TRUNC(TRUNC(G4840,8)*I4840,2)</f>
        <v>3.88</v>
      </c>
    </row>
    <row r="4841" ht="15" customHeight="1" spans="1:11">
      <c r="A4841" s="65" t="s">
        <v>2395</v>
      </c>
      <c r="B4841" s="66" t="s">
        <v>2396</v>
      </c>
      <c r="C4841" s="66"/>
      <c r="D4841" s="65" t="s">
        <v>14</v>
      </c>
      <c r="E4841" s="65"/>
      <c r="F4841" s="65" t="s">
        <v>2392</v>
      </c>
      <c r="G4841" s="67">
        <v>0.0388</v>
      </c>
      <c r="H4841" s="67"/>
      <c r="I4841" s="70">
        <v>23.23</v>
      </c>
      <c r="J4841" s="70"/>
      <c r="K4841" s="70">
        <f>TRUNC(TRUNC(G4841,8)*I4841,2)</f>
        <v>0.9</v>
      </c>
    </row>
    <row r="4842" ht="18" customHeight="1" spans="1:11">
      <c r="A4842" s="2"/>
      <c r="B4842" s="2"/>
      <c r="C4842" s="2"/>
      <c r="D4842" s="2"/>
      <c r="E4842" s="2"/>
      <c r="F4842" s="2"/>
      <c r="G4842" s="68" t="s">
        <v>2393</v>
      </c>
      <c r="H4842" s="68"/>
      <c r="I4842" s="68"/>
      <c r="J4842" s="68"/>
      <c r="K4842" s="71">
        <f>SUM(K4840:K4841)</f>
        <v>4.78</v>
      </c>
    </row>
    <row r="4843" ht="15" customHeight="1" spans="1:11">
      <c r="A4843" s="2"/>
      <c r="B4843" s="2"/>
      <c r="C4843" s="2"/>
      <c r="D4843" s="2"/>
      <c r="E4843" s="2"/>
      <c r="F4843" s="2"/>
      <c r="G4843" s="69" t="s">
        <v>2318</v>
      </c>
      <c r="H4843" s="69"/>
      <c r="I4843" s="69"/>
      <c r="J4843" s="69"/>
      <c r="K4843" s="72">
        <f>SUM(K4838,K4842)</f>
        <v>23.97</v>
      </c>
    </row>
  </sheetData>
  <mergeCells count="12512">
    <mergeCell ref="A1:K1"/>
    <mergeCell ref="G2:K2"/>
    <mergeCell ref="A3:K3"/>
    <mergeCell ref="A4:C4"/>
    <mergeCell ref="D4:E4"/>
    <mergeCell ref="G4:H4"/>
    <mergeCell ref="I4:J4"/>
    <mergeCell ref="B5:C5"/>
    <mergeCell ref="D5:E5"/>
    <mergeCell ref="G5:H5"/>
    <mergeCell ref="I5:J5"/>
    <mergeCell ref="B6:C6"/>
    <mergeCell ref="D6:E6"/>
    <mergeCell ref="G6:H6"/>
    <mergeCell ref="I6:J6"/>
    <mergeCell ref="B7:C7"/>
    <mergeCell ref="D7:E7"/>
    <mergeCell ref="G7:H7"/>
    <mergeCell ref="I7:J7"/>
    <mergeCell ref="B8:C8"/>
    <mergeCell ref="D8:E8"/>
    <mergeCell ref="G8:H8"/>
    <mergeCell ref="I8:J8"/>
    <mergeCell ref="B9:C9"/>
    <mergeCell ref="D9:E9"/>
    <mergeCell ref="G9:H9"/>
    <mergeCell ref="I9:J9"/>
    <mergeCell ref="B10:C10"/>
    <mergeCell ref="D10:E10"/>
    <mergeCell ref="G10:H10"/>
    <mergeCell ref="I10:J10"/>
    <mergeCell ref="G11:J11"/>
    <mergeCell ref="A12:C12"/>
    <mergeCell ref="D12:E12"/>
    <mergeCell ref="G12:H12"/>
    <mergeCell ref="I12:J12"/>
    <mergeCell ref="B13:C13"/>
    <mergeCell ref="D13:E13"/>
    <mergeCell ref="G13:H13"/>
    <mergeCell ref="I13:J13"/>
    <mergeCell ref="G14:J14"/>
    <mergeCell ref="A15:C15"/>
    <mergeCell ref="D15:E15"/>
    <mergeCell ref="G15:H15"/>
    <mergeCell ref="I15:J15"/>
    <mergeCell ref="B16:C16"/>
    <mergeCell ref="D16:E16"/>
    <mergeCell ref="G16:H16"/>
    <mergeCell ref="I16:J16"/>
    <mergeCell ref="G17:J17"/>
    <mergeCell ref="G18:J18"/>
    <mergeCell ref="G19:K19"/>
    <mergeCell ref="A20:K20"/>
    <mergeCell ref="A21:C21"/>
    <mergeCell ref="D21:E21"/>
    <mergeCell ref="G21:H21"/>
    <mergeCell ref="I21:J21"/>
    <mergeCell ref="B22:C22"/>
    <mergeCell ref="D22:E22"/>
    <mergeCell ref="G22:H22"/>
    <mergeCell ref="I22:J22"/>
    <mergeCell ref="B23:C23"/>
    <mergeCell ref="D23:E23"/>
    <mergeCell ref="G23:H23"/>
    <mergeCell ref="I23:J23"/>
    <mergeCell ref="B24:C24"/>
    <mergeCell ref="D24:E24"/>
    <mergeCell ref="G24:H24"/>
    <mergeCell ref="I24:J24"/>
    <mergeCell ref="B25:C25"/>
    <mergeCell ref="D25:E25"/>
    <mergeCell ref="G25:H25"/>
    <mergeCell ref="I25:J25"/>
    <mergeCell ref="B26:C26"/>
    <mergeCell ref="D26:E26"/>
    <mergeCell ref="G26:H26"/>
    <mergeCell ref="I26:J26"/>
    <mergeCell ref="B27:C27"/>
    <mergeCell ref="D27:E27"/>
    <mergeCell ref="G27:H27"/>
    <mergeCell ref="I27:J27"/>
    <mergeCell ref="G28:J28"/>
    <mergeCell ref="A29:C29"/>
    <mergeCell ref="D29:E29"/>
    <mergeCell ref="G29:H29"/>
    <mergeCell ref="I29:J29"/>
    <mergeCell ref="B30:C30"/>
    <mergeCell ref="D30:E30"/>
    <mergeCell ref="G30:H30"/>
    <mergeCell ref="I30:J30"/>
    <mergeCell ref="G31:J31"/>
    <mergeCell ref="A32:C32"/>
    <mergeCell ref="D32:E32"/>
    <mergeCell ref="G32:H32"/>
    <mergeCell ref="I32:J32"/>
    <mergeCell ref="B33:C33"/>
    <mergeCell ref="D33:E33"/>
    <mergeCell ref="G33:H33"/>
    <mergeCell ref="I33:J33"/>
    <mergeCell ref="G34:J34"/>
    <mergeCell ref="G35:J35"/>
    <mergeCell ref="G36:K36"/>
    <mergeCell ref="A37:K37"/>
    <mergeCell ref="A38:C38"/>
    <mergeCell ref="D38:E38"/>
    <mergeCell ref="G38:H38"/>
    <mergeCell ref="I38:J38"/>
    <mergeCell ref="B39:C39"/>
    <mergeCell ref="D39:E39"/>
    <mergeCell ref="G39:H39"/>
    <mergeCell ref="I39:J39"/>
    <mergeCell ref="B40:C40"/>
    <mergeCell ref="D40:E40"/>
    <mergeCell ref="G40:H40"/>
    <mergeCell ref="I40:J40"/>
    <mergeCell ref="B41:C41"/>
    <mergeCell ref="D41:E41"/>
    <mergeCell ref="G41:H41"/>
    <mergeCell ref="I41:J41"/>
    <mergeCell ref="B42:C42"/>
    <mergeCell ref="D42:E42"/>
    <mergeCell ref="G42:H42"/>
    <mergeCell ref="I42:J42"/>
    <mergeCell ref="B43:C43"/>
    <mergeCell ref="D43:E43"/>
    <mergeCell ref="G43:H43"/>
    <mergeCell ref="I43:J43"/>
    <mergeCell ref="B44:C44"/>
    <mergeCell ref="D44:E44"/>
    <mergeCell ref="G44:H44"/>
    <mergeCell ref="I44:J44"/>
    <mergeCell ref="G45:J45"/>
    <mergeCell ref="A46:C46"/>
    <mergeCell ref="D46:E46"/>
    <mergeCell ref="G46:H46"/>
    <mergeCell ref="I46:J46"/>
    <mergeCell ref="B47:C47"/>
    <mergeCell ref="D47:E47"/>
    <mergeCell ref="G47:H47"/>
    <mergeCell ref="I47:J47"/>
    <mergeCell ref="G48:J48"/>
    <mergeCell ref="A49:C49"/>
    <mergeCell ref="D49:E49"/>
    <mergeCell ref="G49:H49"/>
    <mergeCell ref="I49:J49"/>
    <mergeCell ref="B50:C50"/>
    <mergeCell ref="D50:E50"/>
    <mergeCell ref="G50:H50"/>
    <mergeCell ref="I50:J50"/>
    <mergeCell ref="G51:J51"/>
    <mergeCell ref="G52:J52"/>
    <mergeCell ref="G53:K53"/>
    <mergeCell ref="A54:K54"/>
    <mergeCell ref="A55:C55"/>
    <mergeCell ref="D55:E55"/>
    <mergeCell ref="G55:H55"/>
    <mergeCell ref="I55:J55"/>
    <mergeCell ref="B56:C56"/>
    <mergeCell ref="D56:E56"/>
    <mergeCell ref="G56:H56"/>
    <mergeCell ref="I56:J56"/>
    <mergeCell ref="G57:J57"/>
    <mergeCell ref="A58:C58"/>
    <mergeCell ref="D58:E58"/>
    <mergeCell ref="G58:H58"/>
    <mergeCell ref="I58:J58"/>
    <mergeCell ref="B59:C59"/>
    <mergeCell ref="D59:E59"/>
    <mergeCell ref="G59:H59"/>
    <mergeCell ref="I59:J59"/>
    <mergeCell ref="B60:C60"/>
    <mergeCell ref="D60:E60"/>
    <mergeCell ref="G60:H60"/>
    <mergeCell ref="I60:J60"/>
    <mergeCell ref="G61:J61"/>
    <mergeCell ref="A62:C62"/>
    <mergeCell ref="D62:E62"/>
    <mergeCell ref="G62:H62"/>
    <mergeCell ref="I62:J62"/>
    <mergeCell ref="B63:C63"/>
    <mergeCell ref="D63:E63"/>
    <mergeCell ref="G63:H63"/>
    <mergeCell ref="I63:J63"/>
    <mergeCell ref="G64:J64"/>
    <mergeCell ref="G65:J65"/>
    <mergeCell ref="G66:K66"/>
    <mergeCell ref="A67:K67"/>
    <mergeCell ref="A68:C68"/>
    <mergeCell ref="D68:E68"/>
    <mergeCell ref="G68:H68"/>
    <mergeCell ref="I68:J68"/>
    <mergeCell ref="B69:C69"/>
    <mergeCell ref="D69:E69"/>
    <mergeCell ref="G69:H69"/>
    <mergeCell ref="I69:J69"/>
    <mergeCell ref="B70:C70"/>
    <mergeCell ref="D70:E70"/>
    <mergeCell ref="G70:H70"/>
    <mergeCell ref="I70:J70"/>
    <mergeCell ref="B71:C71"/>
    <mergeCell ref="D71:E71"/>
    <mergeCell ref="G71:H71"/>
    <mergeCell ref="I71:J71"/>
    <mergeCell ref="G72:J72"/>
    <mergeCell ref="A73:C73"/>
    <mergeCell ref="D73:E73"/>
    <mergeCell ref="G73:H73"/>
    <mergeCell ref="I73:J73"/>
    <mergeCell ref="B74:C74"/>
    <mergeCell ref="D74:E74"/>
    <mergeCell ref="G74:H74"/>
    <mergeCell ref="I74:J74"/>
    <mergeCell ref="B75:C75"/>
    <mergeCell ref="D75:E75"/>
    <mergeCell ref="G75:H75"/>
    <mergeCell ref="I75:J75"/>
    <mergeCell ref="G76:J76"/>
    <mergeCell ref="A77:C77"/>
    <mergeCell ref="D77:E77"/>
    <mergeCell ref="G77:H77"/>
    <mergeCell ref="I77:J77"/>
    <mergeCell ref="B78:C78"/>
    <mergeCell ref="D78:E78"/>
    <mergeCell ref="G78:H78"/>
    <mergeCell ref="I78:J78"/>
    <mergeCell ref="G79:J79"/>
    <mergeCell ref="G80:J80"/>
    <mergeCell ref="G81:K81"/>
    <mergeCell ref="A82:K82"/>
    <mergeCell ref="A83:C83"/>
    <mergeCell ref="D83:E83"/>
    <mergeCell ref="G83:H83"/>
    <mergeCell ref="I83:J83"/>
    <mergeCell ref="B84:C84"/>
    <mergeCell ref="D84:E84"/>
    <mergeCell ref="G84:H84"/>
    <mergeCell ref="I84:J84"/>
    <mergeCell ref="B85:C85"/>
    <mergeCell ref="D85:E85"/>
    <mergeCell ref="G85:H85"/>
    <mergeCell ref="I85:J85"/>
    <mergeCell ref="B86:C86"/>
    <mergeCell ref="D86:E86"/>
    <mergeCell ref="G86:H86"/>
    <mergeCell ref="I86:J86"/>
    <mergeCell ref="G87:J87"/>
    <mergeCell ref="A88:C88"/>
    <mergeCell ref="D88:E88"/>
    <mergeCell ref="G88:H88"/>
    <mergeCell ref="I88:J88"/>
    <mergeCell ref="B89:C89"/>
    <mergeCell ref="D89:E89"/>
    <mergeCell ref="G89:H89"/>
    <mergeCell ref="I89:J89"/>
    <mergeCell ref="B90:C90"/>
    <mergeCell ref="D90:E90"/>
    <mergeCell ref="G90:H90"/>
    <mergeCell ref="I90:J90"/>
    <mergeCell ref="G91:J91"/>
    <mergeCell ref="A92:C92"/>
    <mergeCell ref="D92:E92"/>
    <mergeCell ref="G92:H92"/>
    <mergeCell ref="I92:J92"/>
    <mergeCell ref="B93:C93"/>
    <mergeCell ref="D93:E93"/>
    <mergeCell ref="G93:H93"/>
    <mergeCell ref="I93:J93"/>
    <mergeCell ref="G94:J94"/>
    <mergeCell ref="G95:J95"/>
    <mergeCell ref="G96:K96"/>
    <mergeCell ref="A97:K97"/>
    <mergeCell ref="A98:C98"/>
    <mergeCell ref="D98:E98"/>
    <mergeCell ref="G98:H98"/>
    <mergeCell ref="I98:J98"/>
    <mergeCell ref="B99:C99"/>
    <mergeCell ref="D99:E99"/>
    <mergeCell ref="G99:H99"/>
    <mergeCell ref="I99:J99"/>
    <mergeCell ref="B100:C100"/>
    <mergeCell ref="D100:E100"/>
    <mergeCell ref="G100:H100"/>
    <mergeCell ref="I100:J100"/>
    <mergeCell ref="G101:J101"/>
    <mergeCell ref="A102:C102"/>
    <mergeCell ref="D102:E102"/>
    <mergeCell ref="G102:H102"/>
    <mergeCell ref="I102:J102"/>
    <mergeCell ref="B103:C103"/>
    <mergeCell ref="D103:E103"/>
    <mergeCell ref="G103:H103"/>
    <mergeCell ref="I103:J103"/>
    <mergeCell ref="G104:J104"/>
    <mergeCell ref="G105:J105"/>
    <mergeCell ref="G106:K106"/>
    <mergeCell ref="A107:K107"/>
    <mergeCell ref="A108:C108"/>
    <mergeCell ref="D108:E108"/>
    <mergeCell ref="G108:H108"/>
    <mergeCell ref="I108:J108"/>
    <mergeCell ref="B109:C109"/>
    <mergeCell ref="D109:E109"/>
    <mergeCell ref="G109:H109"/>
    <mergeCell ref="I109:J109"/>
    <mergeCell ref="B110:C110"/>
    <mergeCell ref="D110:E110"/>
    <mergeCell ref="G110:H110"/>
    <mergeCell ref="I110:J110"/>
    <mergeCell ref="G111:J111"/>
    <mergeCell ref="A112:C112"/>
    <mergeCell ref="D112:E112"/>
    <mergeCell ref="G112:H112"/>
    <mergeCell ref="I112:J112"/>
    <mergeCell ref="B113:C113"/>
    <mergeCell ref="D113:E113"/>
    <mergeCell ref="G113:H113"/>
    <mergeCell ref="I113:J113"/>
    <mergeCell ref="G114:J114"/>
    <mergeCell ref="A115:C115"/>
    <mergeCell ref="D115:E115"/>
    <mergeCell ref="G115:H115"/>
    <mergeCell ref="I115:J115"/>
    <mergeCell ref="B116:C116"/>
    <mergeCell ref="D116:E116"/>
    <mergeCell ref="G116:H116"/>
    <mergeCell ref="I116:J116"/>
    <mergeCell ref="G117:J117"/>
    <mergeCell ref="G118:J118"/>
    <mergeCell ref="G119:K119"/>
    <mergeCell ref="A120:K120"/>
    <mergeCell ref="A121:C121"/>
    <mergeCell ref="D121:E121"/>
    <mergeCell ref="G121:H121"/>
    <mergeCell ref="I121:J121"/>
    <mergeCell ref="B122:C122"/>
    <mergeCell ref="D122:E122"/>
    <mergeCell ref="G122:H122"/>
    <mergeCell ref="I122:J122"/>
    <mergeCell ref="B123:C123"/>
    <mergeCell ref="D123:E123"/>
    <mergeCell ref="G123:H123"/>
    <mergeCell ref="I123:J123"/>
    <mergeCell ref="B124:C124"/>
    <mergeCell ref="D124:E124"/>
    <mergeCell ref="G124:H124"/>
    <mergeCell ref="I124:J124"/>
    <mergeCell ref="G125:J125"/>
    <mergeCell ref="A126:C126"/>
    <mergeCell ref="D126:E126"/>
    <mergeCell ref="G126:H126"/>
    <mergeCell ref="I126:J126"/>
    <mergeCell ref="B127:C127"/>
    <mergeCell ref="D127:E127"/>
    <mergeCell ref="G127:H127"/>
    <mergeCell ref="I127:J127"/>
    <mergeCell ref="G128:J128"/>
    <mergeCell ref="G129:J129"/>
    <mergeCell ref="G130:K130"/>
    <mergeCell ref="A131:K131"/>
    <mergeCell ref="A132:C132"/>
    <mergeCell ref="D132:E132"/>
    <mergeCell ref="G132:H132"/>
    <mergeCell ref="I132:J132"/>
    <mergeCell ref="B133:C133"/>
    <mergeCell ref="D133:E133"/>
    <mergeCell ref="G133:H133"/>
    <mergeCell ref="I133:J133"/>
    <mergeCell ref="B134:C134"/>
    <mergeCell ref="D134:E134"/>
    <mergeCell ref="G134:H134"/>
    <mergeCell ref="I134:J134"/>
    <mergeCell ref="B135:C135"/>
    <mergeCell ref="D135:E135"/>
    <mergeCell ref="G135:H135"/>
    <mergeCell ref="I135:J135"/>
    <mergeCell ref="G136:J136"/>
    <mergeCell ref="A137:C137"/>
    <mergeCell ref="D137:E137"/>
    <mergeCell ref="G137:H137"/>
    <mergeCell ref="I137:J137"/>
    <mergeCell ref="B138:C138"/>
    <mergeCell ref="D138:E138"/>
    <mergeCell ref="G138:H138"/>
    <mergeCell ref="I138:J138"/>
    <mergeCell ref="G139:J139"/>
    <mergeCell ref="G140:J140"/>
    <mergeCell ref="G141:K141"/>
    <mergeCell ref="A142:K142"/>
    <mergeCell ref="A143:C143"/>
    <mergeCell ref="D143:E143"/>
    <mergeCell ref="G143:H143"/>
    <mergeCell ref="I143:J143"/>
    <mergeCell ref="B144:C144"/>
    <mergeCell ref="D144:E144"/>
    <mergeCell ref="G144:H144"/>
    <mergeCell ref="I144:J144"/>
    <mergeCell ref="B145:C145"/>
    <mergeCell ref="D145:E145"/>
    <mergeCell ref="G145:H145"/>
    <mergeCell ref="I145:J145"/>
    <mergeCell ref="B146:C146"/>
    <mergeCell ref="D146:E146"/>
    <mergeCell ref="G146:H146"/>
    <mergeCell ref="I146:J146"/>
    <mergeCell ref="G147:J147"/>
    <mergeCell ref="A148:C148"/>
    <mergeCell ref="D148:E148"/>
    <mergeCell ref="G148:H148"/>
    <mergeCell ref="I148:J148"/>
    <mergeCell ref="B149:C149"/>
    <mergeCell ref="D149:E149"/>
    <mergeCell ref="G149:H149"/>
    <mergeCell ref="I149:J149"/>
    <mergeCell ref="G150:J150"/>
    <mergeCell ref="G151:J151"/>
    <mergeCell ref="G152:K152"/>
    <mergeCell ref="A153:K153"/>
    <mergeCell ref="A154:C154"/>
    <mergeCell ref="D154:E154"/>
    <mergeCell ref="G154:H154"/>
    <mergeCell ref="I154:J154"/>
    <mergeCell ref="B155:C155"/>
    <mergeCell ref="D155:E155"/>
    <mergeCell ref="G155:H155"/>
    <mergeCell ref="I155:J155"/>
    <mergeCell ref="B156:C156"/>
    <mergeCell ref="D156:E156"/>
    <mergeCell ref="G156:H156"/>
    <mergeCell ref="I156:J156"/>
    <mergeCell ref="G157:J157"/>
    <mergeCell ref="A158:C158"/>
    <mergeCell ref="D158:E158"/>
    <mergeCell ref="G158:H158"/>
    <mergeCell ref="I158:J158"/>
    <mergeCell ref="B159:C159"/>
    <mergeCell ref="D159:E159"/>
    <mergeCell ref="G159:H159"/>
    <mergeCell ref="I159:J159"/>
    <mergeCell ref="B160:C160"/>
    <mergeCell ref="D160:E160"/>
    <mergeCell ref="G160:H160"/>
    <mergeCell ref="I160:J160"/>
    <mergeCell ref="B161:C161"/>
    <mergeCell ref="D161:E161"/>
    <mergeCell ref="G161:H161"/>
    <mergeCell ref="I161:J161"/>
    <mergeCell ref="G162:J162"/>
    <mergeCell ref="A163:C163"/>
    <mergeCell ref="D163:E163"/>
    <mergeCell ref="G163:H163"/>
    <mergeCell ref="I163:J163"/>
    <mergeCell ref="B164:C164"/>
    <mergeCell ref="D164:E164"/>
    <mergeCell ref="G164:H164"/>
    <mergeCell ref="I164:J164"/>
    <mergeCell ref="G165:J165"/>
    <mergeCell ref="G166:J166"/>
    <mergeCell ref="G167:K167"/>
    <mergeCell ref="A168:K168"/>
    <mergeCell ref="A169:C169"/>
    <mergeCell ref="D169:E169"/>
    <mergeCell ref="G169:H169"/>
    <mergeCell ref="I169:J169"/>
    <mergeCell ref="B170:C170"/>
    <mergeCell ref="D170:E170"/>
    <mergeCell ref="G170:H170"/>
    <mergeCell ref="I170:J170"/>
    <mergeCell ref="B171:C171"/>
    <mergeCell ref="D171:E171"/>
    <mergeCell ref="G171:H171"/>
    <mergeCell ref="I171:J171"/>
    <mergeCell ref="G172:J172"/>
    <mergeCell ref="A173:C173"/>
    <mergeCell ref="D173:E173"/>
    <mergeCell ref="G173:H173"/>
    <mergeCell ref="I173:J173"/>
    <mergeCell ref="B174:C174"/>
    <mergeCell ref="D174:E174"/>
    <mergeCell ref="G174:H174"/>
    <mergeCell ref="I174:J174"/>
    <mergeCell ref="B175:C175"/>
    <mergeCell ref="D175:E175"/>
    <mergeCell ref="G175:H175"/>
    <mergeCell ref="I175:J175"/>
    <mergeCell ref="G176:J176"/>
    <mergeCell ref="A177:C177"/>
    <mergeCell ref="D177:E177"/>
    <mergeCell ref="G177:H177"/>
    <mergeCell ref="I177:J177"/>
    <mergeCell ref="B178:C178"/>
    <mergeCell ref="D178:E178"/>
    <mergeCell ref="G178:H178"/>
    <mergeCell ref="I178:J178"/>
    <mergeCell ref="G179:J179"/>
    <mergeCell ref="G180:J180"/>
    <mergeCell ref="G181:K181"/>
    <mergeCell ref="A182:K182"/>
    <mergeCell ref="A183:C183"/>
    <mergeCell ref="D183:E183"/>
    <mergeCell ref="G183:H183"/>
    <mergeCell ref="I183:J183"/>
    <mergeCell ref="B184:C184"/>
    <mergeCell ref="D184:E184"/>
    <mergeCell ref="G184:H184"/>
    <mergeCell ref="I184:J184"/>
    <mergeCell ref="B185:C185"/>
    <mergeCell ref="D185:E185"/>
    <mergeCell ref="G185:H185"/>
    <mergeCell ref="I185:J185"/>
    <mergeCell ref="G186:J186"/>
    <mergeCell ref="A187:C187"/>
    <mergeCell ref="D187:E187"/>
    <mergeCell ref="G187:H187"/>
    <mergeCell ref="I187:J187"/>
    <mergeCell ref="B188:C188"/>
    <mergeCell ref="D188:E188"/>
    <mergeCell ref="G188:H188"/>
    <mergeCell ref="I188:J188"/>
    <mergeCell ref="B189:C189"/>
    <mergeCell ref="D189:E189"/>
    <mergeCell ref="G189:H189"/>
    <mergeCell ref="I189:J189"/>
    <mergeCell ref="B190:C190"/>
    <mergeCell ref="D190:E190"/>
    <mergeCell ref="G190:H190"/>
    <mergeCell ref="I190:J190"/>
    <mergeCell ref="G191:J191"/>
    <mergeCell ref="A192:C192"/>
    <mergeCell ref="D192:E192"/>
    <mergeCell ref="G192:H192"/>
    <mergeCell ref="I192:J192"/>
    <mergeCell ref="B193:C193"/>
    <mergeCell ref="D193:E193"/>
    <mergeCell ref="G193:H193"/>
    <mergeCell ref="I193:J193"/>
    <mergeCell ref="G194:J194"/>
    <mergeCell ref="G195:J195"/>
    <mergeCell ref="G196:K196"/>
    <mergeCell ref="A197:K197"/>
    <mergeCell ref="A198:C198"/>
    <mergeCell ref="D198:E198"/>
    <mergeCell ref="G198:H198"/>
    <mergeCell ref="I198:J198"/>
    <mergeCell ref="B199:C199"/>
    <mergeCell ref="D199:E199"/>
    <mergeCell ref="G199:H199"/>
    <mergeCell ref="I199:J199"/>
    <mergeCell ref="B200:C200"/>
    <mergeCell ref="D200:E200"/>
    <mergeCell ref="G200:H200"/>
    <mergeCell ref="I200:J200"/>
    <mergeCell ref="G201:J201"/>
    <mergeCell ref="A202:C202"/>
    <mergeCell ref="D202:E202"/>
    <mergeCell ref="G202:H202"/>
    <mergeCell ref="I202:J202"/>
    <mergeCell ref="B203:C203"/>
    <mergeCell ref="D203:E203"/>
    <mergeCell ref="G203:H203"/>
    <mergeCell ref="I203:J203"/>
    <mergeCell ref="G204:J204"/>
    <mergeCell ref="G205:J205"/>
    <mergeCell ref="G206:K206"/>
    <mergeCell ref="A207:K207"/>
    <mergeCell ref="A208:C208"/>
    <mergeCell ref="D208:E208"/>
    <mergeCell ref="G208:H208"/>
    <mergeCell ref="I208:J208"/>
    <mergeCell ref="B209:C209"/>
    <mergeCell ref="D209:E209"/>
    <mergeCell ref="G209:H209"/>
    <mergeCell ref="I209:J209"/>
    <mergeCell ref="B210:C210"/>
    <mergeCell ref="D210:E210"/>
    <mergeCell ref="G210:H210"/>
    <mergeCell ref="I210:J210"/>
    <mergeCell ref="G211:J211"/>
    <mergeCell ref="A212:C212"/>
    <mergeCell ref="D212:E212"/>
    <mergeCell ref="G212:H212"/>
    <mergeCell ref="I212:J212"/>
    <mergeCell ref="B213:C213"/>
    <mergeCell ref="D213:E213"/>
    <mergeCell ref="G213:H213"/>
    <mergeCell ref="I213:J213"/>
    <mergeCell ref="B214:C214"/>
    <mergeCell ref="D214:E214"/>
    <mergeCell ref="G214:H214"/>
    <mergeCell ref="I214:J214"/>
    <mergeCell ref="G215:J215"/>
    <mergeCell ref="A216:C216"/>
    <mergeCell ref="D216:E216"/>
    <mergeCell ref="G216:H216"/>
    <mergeCell ref="I216:J216"/>
    <mergeCell ref="B217:C217"/>
    <mergeCell ref="D217:E217"/>
    <mergeCell ref="G217:H217"/>
    <mergeCell ref="I217:J217"/>
    <mergeCell ref="G218:J218"/>
    <mergeCell ref="G219:J219"/>
    <mergeCell ref="G220:K220"/>
    <mergeCell ref="A221:K221"/>
    <mergeCell ref="A222:C222"/>
    <mergeCell ref="D222:E222"/>
    <mergeCell ref="G222:H222"/>
    <mergeCell ref="I222:J222"/>
    <mergeCell ref="B223:C223"/>
    <mergeCell ref="D223:E223"/>
    <mergeCell ref="G223:H223"/>
    <mergeCell ref="I223:J223"/>
    <mergeCell ref="B224:C224"/>
    <mergeCell ref="D224:E224"/>
    <mergeCell ref="G224:H224"/>
    <mergeCell ref="I224:J224"/>
    <mergeCell ref="G225:J225"/>
    <mergeCell ref="A226:C226"/>
    <mergeCell ref="D226:E226"/>
    <mergeCell ref="G226:H226"/>
    <mergeCell ref="I226:J226"/>
    <mergeCell ref="B227:C227"/>
    <mergeCell ref="D227:E227"/>
    <mergeCell ref="G227:H227"/>
    <mergeCell ref="I227:J227"/>
    <mergeCell ref="G228:J228"/>
    <mergeCell ref="G229:J229"/>
    <mergeCell ref="G230:K230"/>
    <mergeCell ref="A231:K231"/>
    <mergeCell ref="A232:C232"/>
    <mergeCell ref="D232:E232"/>
    <mergeCell ref="G232:H232"/>
    <mergeCell ref="I232:J232"/>
    <mergeCell ref="B233:C233"/>
    <mergeCell ref="D233:E233"/>
    <mergeCell ref="G233:H233"/>
    <mergeCell ref="I233:J233"/>
    <mergeCell ref="B234:C234"/>
    <mergeCell ref="D234:E234"/>
    <mergeCell ref="G234:H234"/>
    <mergeCell ref="I234:J234"/>
    <mergeCell ref="G235:J235"/>
    <mergeCell ref="A236:C236"/>
    <mergeCell ref="D236:E236"/>
    <mergeCell ref="G236:H236"/>
    <mergeCell ref="I236:J236"/>
    <mergeCell ref="B237:C237"/>
    <mergeCell ref="D237:E237"/>
    <mergeCell ref="G237:H237"/>
    <mergeCell ref="I237:J237"/>
    <mergeCell ref="B238:C238"/>
    <mergeCell ref="D238:E238"/>
    <mergeCell ref="G238:H238"/>
    <mergeCell ref="I238:J238"/>
    <mergeCell ref="G239:J239"/>
    <mergeCell ref="A240:C240"/>
    <mergeCell ref="D240:E240"/>
    <mergeCell ref="G240:H240"/>
    <mergeCell ref="I240:J240"/>
    <mergeCell ref="B241:C241"/>
    <mergeCell ref="D241:E241"/>
    <mergeCell ref="G241:H241"/>
    <mergeCell ref="I241:J241"/>
    <mergeCell ref="G242:J242"/>
    <mergeCell ref="G243:J243"/>
    <mergeCell ref="G244:K244"/>
    <mergeCell ref="A245:K245"/>
    <mergeCell ref="A246:C246"/>
    <mergeCell ref="D246:E246"/>
    <mergeCell ref="G246:H246"/>
    <mergeCell ref="I246:J246"/>
    <mergeCell ref="B247:C247"/>
    <mergeCell ref="D247:E247"/>
    <mergeCell ref="G247:H247"/>
    <mergeCell ref="I247:J247"/>
    <mergeCell ref="B248:C248"/>
    <mergeCell ref="D248:E248"/>
    <mergeCell ref="G248:H248"/>
    <mergeCell ref="I248:J248"/>
    <mergeCell ref="G249:J249"/>
    <mergeCell ref="A250:C250"/>
    <mergeCell ref="D250:E250"/>
    <mergeCell ref="G250:H250"/>
    <mergeCell ref="I250:J250"/>
    <mergeCell ref="B251:C251"/>
    <mergeCell ref="D251:E251"/>
    <mergeCell ref="G251:H251"/>
    <mergeCell ref="I251:J251"/>
    <mergeCell ref="B252:C252"/>
    <mergeCell ref="D252:E252"/>
    <mergeCell ref="G252:H252"/>
    <mergeCell ref="I252:J252"/>
    <mergeCell ref="G253:J253"/>
    <mergeCell ref="A254:C254"/>
    <mergeCell ref="D254:E254"/>
    <mergeCell ref="G254:H254"/>
    <mergeCell ref="I254:J254"/>
    <mergeCell ref="B255:C255"/>
    <mergeCell ref="D255:E255"/>
    <mergeCell ref="G255:H255"/>
    <mergeCell ref="I255:J255"/>
    <mergeCell ref="B256:C256"/>
    <mergeCell ref="D256:E256"/>
    <mergeCell ref="G256:H256"/>
    <mergeCell ref="I256:J256"/>
    <mergeCell ref="G257:J257"/>
    <mergeCell ref="G258:J258"/>
    <mergeCell ref="G259:K259"/>
    <mergeCell ref="A260:K260"/>
    <mergeCell ref="A261:C261"/>
    <mergeCell ref="D261:E261"/>
    <mergeCell ref="G261:H261"/>
    <mergeCell ref="I261:J261"/>
    <mergeCell ref="B262:C262"/>
    <mergeCell ref="D262:E262"/>
    <mergeCell ref="G262:H262"/>
    <mergeCell ref="I262:J262"/>
    <mergeCell ref="B263:C263"/>
    <mergeCell ref="D263:E263"/>
    <mergeCell ref="G263:H263"/>
    <mergeCell ref="I263:J263"/>
    <mergeCell ref="G264:J264"/>
    <mergeCell ref="A265:C265"/>
    <mergeCell ref="D265:E265"/>
    <mergeCell ref="G265:H265"/>
    <mergeCell ref="I265:J265"/>
    <mergeCell ref="B266:C266"/>
    <mergeCell ref="D266:E266"/>
    <mergeCell ref="G266:H266"/>
    <mergeCell ref="I266:J266"/>
    <mergeCell ref="B267:C267"/>
    <mergeCell ref="D267:E267"/>
    <mergeCell ref="G267:H267"/>
    <mergeCell ref="I267:J267"/>
    <mergeCell ref="G268:J268"/>
    <mergeCell ref="A269:C269"/>
    <mergeCell ref="D269:E269"/>
    <mergeCell ref="G269:H269"/>
    <mergeCell ref="I269:J269"/>
    <mergeCell ref="B270:C270"/>
    <mergeCell ref="D270:E270"/>
    <mergeCell ref="G270:H270"/>
    <mergeCell ref="I270:J270"/>
    <mergeCell ref="G271:J271"/>
    <mergeCell ref="G272:J272"/>
    <mergeCell ref="G273:K273"/>
    <mergeCell ref="A274:K274"/>
    <mergeCell ref="A275:C275"/>
    <mergeCell ref="D275:E275"/>
    <mergeCell ref="G275:H275"/>
    <mergeCell ref="I275:J275"/>
    <mergeCell ref="B276:C276"/>
    <mergeCell ref="D276:E276"/>
    <mergeCell ref="G276:H276"/>
    <mergeCell ref="I276:J276"/>
    <mergeCell ref="B277:C277"/>
    <mergeCell ref="D277:E277"/>
    <mergeCell ref="G277:H277"/>
    <mergeCell ref="I277:J277"/>
    <mergeCell ref="G278:J278"/>
    <mergeCell ref="A279:C279"/>
    <mergeCell ref="D279:E279"/>
    <mergeCell ref="G279:H279"/>
    <mergeCell ref="I279:J279"/>
    <mergeCell ref="B280:C280"/>
    <mergeCell ref="D280:E280"/>
    <mergeCell ref="G280:H280"/>
    <mergeCell ref="I280:J280"/>
    <mergeCell ref="B281:C281"/>
    <mergeCell ref="D281:E281"/>
    <mergeCell ref="G281:H281"/>
    <mergeCell ref="I281:J281"/>
    <mergeCell ref="B282:C282"/>
    <mergeCell ref="D282:E282"/>
    <mergeCell ref="G282:H282"/>
    <mergeCell ref="I282:J282"/>
    <mergeCell ref="G283:J283"/>
    <mergeCell ref="A284:C284"/>
    <mergeCell ref="D284:E284"/>
    <mergeCell ref="G284:H284"/>
    <mergeCell ref="I284:J284"/>
    <mergeCell ref="B285:C285"/>
    <mergeCell ref="D285:E285"/>
    <mergeCell ref="G285:H285"/>
    <mergeCell ref="I285:J285"/>
    <mergeCell ref="G286:J286"/>
    <mergeCell ref="G287:J287"/>
    <mergeCell ref="G288:K288"/>
    <mergeCell ref="A289:K289"/>
    <mergeCell ref="A290:C290"/>
    <mergeCell ref="D290:E290"/>
    <mergeCell ref="G290:H290"/>
    <mergeCell ref="I290:J290"/>
    <mergeCell ref="B291:C291"/>
    <mergeCell ref="D291:E291"/>
    <mergeCell ref="G291:H291"/>
    <mergeCell ref="I291:J291"/>
    <mergeCell ref="B292:C292"/>
    <mergeCell ref="D292:E292"/>
    <mergeCell ref="G292:H292"/>
    <mergeCell ref="I292:J292"/>
    <mergeCell ref="B293:C293"/>
    <mergeCell ref="D293:E293"/>
    <mergeCell ref="G293:H293"/>
    <mergeCell ref="I293:J293"/>
    <mergeCell ref="B294:C294"/>
    <mergeCell ref="D294:E294"/>
    <mergeCell ref="G294:H294"/>
    <mergeCell ref="I294:J294"/>
    <mergeCell ref="B295:C295"/>
    <mergeCell ref="D295:E295"/>
    <mergeCell ref="G295:H295"/>
    <mergeCell ref="I295:J295"/>
    <mergeCell ref="B296:C296"/>
    <mergeCell ref="D296:E296"/>
    <mergeCell ref="G296:H296"/>
    <mergeCell ref="I296:J296"/>
    <mergeCell ref="G297:J297"/>
    <mergeCell ref="A298:C298"/>
    <mergeCell ref="D298:E298"/>
    <mergeCell ref="G298:H298"/>
    <mergeCell ref="I298:J298"/>
    <mergeCell ref="B299:C299"/>
    <mergeCell ref="D299:E299"/>
    <mergeCell ref="G299:H299"/>
    <mergeCell ref="I299:J299"/>
    <mergeCell ref="G300:J300"/>
    <mergeCell ref="A301:C301"/>
    <mergeCell ref="D301:E301"/>
    <mergeCell ref="G301:H301"/>
    <mergeCell ref="I301:J301"/>
    <mergeCell ref="B302:C302"/>
    <mergeCell ref="D302:E302"/>
    <mergeCell ref="G302:H302"/>
    <mergeCell ref="I302:J302"/>
    <mergeCell ref="G303:J303"/>
    <mergeCell ref="G304:J304"/>
    <mergeCell ref="G305:K305"/>
    <mergeCell ref="A306:K306"/>
    <mergeCell ref="A307:C307"/>
    <mergeCell ref="D307:E307"/>
    <mergeCell ref="G307:H307"/>
    <mergeCell ref="I307:J307"/>
    <mergeCell ref="B308:C308"/>
    <mergeCell ref="D308:E308"/>
    <mergeCell ref="G308:H308"/>
    <mergeCell ref="I308:J308"/>
    <mergeCell ref="G309:J309"/>
    <mergeCell ref="A310:C310"/>
    <mergeCell ref="D310:E310"/>
    <mergeCell ref="G310:H310"/>
    <mergeCell ref="I310:J310"/>
    <mergeCell ref="B311:C311"/>
    <mergeCell ref="D311:E311"/>
    <mergeCell ref="G311:H311"/>
    <mergeCell ref="I311:J311"/>
    <mergeCell ref="B312:C312"/>
    <mergeCell ref="D312:E312"/>
    <mergeCell ref="G312:H312"/>
    <mergeCell ref="I312:J312"/>
    <mergeCell ref="G313:J313"/>
    <mergeCell ref="G314:J314"/>
    <mergeCell ref="G315:K315"/>
    <mergeCell ref="A316:K316"/>
    <mergeCell ref="A317:C317"/>
    <mergeCell ref="D317:E317"/>
    <mergeCell ref="G317:H317"/>
    <mergeCell ref="I317:J317"/>
    <mergeCell ref="B318:C318"/>
    <mergeCell ref="D318:E318"/>
    <mergeCell ref="G318:H318"/>
    <mergeCell ref="I318:J318"/>
    <mergeCell ref="B319:C319"/>
    <mergeCell ref="D319:E319"/>
    <mergeCell ref="G319:H319"/>
    <mergeCell ref="I319:J319"/>
    <mergeCell ref="G320:J320"/>
    <mergeCell ref="A321:C321"/>
    <mergeCell ref="D321:E321"/>
    <mergeCell ref="G321:H321"/>
    <mergeCell ref="I321:J321"/>
    <mergeCell ref="B322:C322"/>
    <mergeCell ref="D322:E322"/>
    <mergeCell ref="G322:H322"/>
    <mergeCell ref="I322:J322"/>
    <mergeCell ref="B323:C323"/>
    <mergeCell ref="D323:E323"/>
    <mergeCell ref="G323:H323"/>
    <mergeCell ref="I323:J323"/>
    <mergeCell ref="G324:J324"/>
    <mergeCell ref="A325:C325"/>
    <mergeCell ref="D325:E325"/>
    <mergeCell ref="G325:H325"/>
    <mergeCell ref="I325:J325"/>
    <mergeCell ref="B326:C326"/>
    <mergeCell ref="D326:E326"/>
    <mergeCell ref="G326:H326"/>
    <mergeCell ref="I326:J326"/>
    <mergeCell ref="G327:J327"/>
    <mergeCell ref="G328:J328"/>
    <mergeCell ref="G329:K329"/>
    <mergeCell ref="A330:K330"/>
    <mergeCell ref="A331:C331"/>
    <mergeCell ref="D331:E331"/>
    <mergeCell ref="G331:H331"/>
    <mergeCell ref="I331:J331"/>
    <mergeCell ref="B332:C332"/>
    <mergeCell ref="D332:E332"/>
    <mergeCell ref="G332:H332"/>
    <mergeCell ref="I332:J332"/>
    <mergeCell ref="B333:C333"/>
    <mergeCell ref="D333:E333"/>
    <mergeCell ref="G333:H333"/>
    <mergeCell ref="I333:J333"/>
    <mergeCell ref="G334:J334"/>
    <mergeCell ref="A335:C335"/>
    <mergeCell ref="D335:E335"/>
    <mergeCell ref="G335:H335"/>
    <mergeCell ref="I335:J335"/>
    <mergeCell ref="B336:C336"/>
    <mergeCell ref="D336:E336"/>
    <mergeCell ref="G336:H336"/>
    <mergeCell ref="I336:J336"/>
    <mergeCell ref="B337:C337"/>
    <mergeCell ref="D337:E337"/>
    <mergeCell ref="G337:H337"/>
    <mergeCell ref="I337:J337"/>
    <mergeCell ref="G338:J338"/>
    <mergeCell ref="A339:C339"/>
    <mergeCell ref="D339:E339"/>
    <mergeCell ref="G339:H339"/>
    <mergeCell ref="I339:J339"/>
    <mergeCell ref="B340:C340"/>
    <mergeCell ref="D340:E340"/>
    <mergeCell ref="G340:H340"/>
    <mergeCell ref="I340:J340"/>
    <mergeCell ref="G341:J341"/>
    <mergeCell ref="G342:J342"/>
    <mergeCell ref="G343:K343"/>
    <mergeCell ref="A344:K344"/>
    <mergeCell ref="A345:C345"/>
    <mergeCell ref="D345:E345"/>
    <mergeCell ref="G345:H345"/>
    <mergeCell ref="I345:J345"/>
    <mergeCell ref="B346:C346"/>
    <mergeCell ref="D346:E346"/>
    <mergeCell ref="G346:H346"/>
    <mergeCell ref="I346:J346"/>
    <mergeCell ref="B347:C347"/>
    <mergeCell ref="D347:E347"/>
    <mergeCell ref="G347:H347"/>
    <mergeCell ref="I347:J347"/>
    <mergeCell ref="G348:J348"/>
    <mergeCell ref="A349:C349"/>
    <mergeCell ref="D349:E349"/>
    <mergeCell ref="G349:H349"/>
    <mergeCell ref="I349:J349"/>
    <mergeCell ref="B350:C350"/>
    <mergeCell ref="D350:E350"/>
    <mergeCell ref="G350:H350"/>
    <mergeCell ref="I350:J350"/>
    <mergeCell ref="B351:C351"/>
    <mergeCell ref="D351:E351"/>
    <mergeCell ref="G351:H351"/>
    <mergeCell ref="I351:J351"/>
    <mergeCell ref="G352:J352"/>
    <mergeCell ref="A353:C353"/>
    <mergeCell ref="D353:E353"/>
    <mergeCell ref="G353:H353"/>
    <mergeCell ref="I353:J353"/>
    <mergeCell ref="B354:C354"/>
    <mergeCell ref="D354:E354"/>
    <mergeCell ref="G354:H354"/>
    <mergeCell ref="I354:J354"/>
    <mergeCell ref="G355:J355"/>
    <mergeCell ref="G356:J356"/>
    <mergeCell ref="G357:K357"/>
    <mergeCell ref="A358:K358"/>
    <mergeCell ref="A359:C359"/>
    <mergeCell ref="D359:E359"/>
    <mergeCell ref="G359:H359"/>
    <mergeCell ref="I359:J359"/>
    <mergeCell ref="B360:C360"/>
    <mergeCell ref="D360:E360"/>
    <mergeCell ref="G360:H360"/>
    <mergeCell ref="I360:J360"/>
    <mergeCell ref="B361:C361"/>
    <mergeCell ref="D361:E361"/>
    <mergeCell ref="G361:H361"/>
    <mergeCell ref="I361:J361"/>
    <mergeCell ref="G362:J362"/>
    <mergeCell ref="A363:C363"/>
    <mergeCell ref="D363:E363"/>
    <mergeCell ref="G363:H363"/>
    <mergeCell ref="I363:J363"/>
    <mergeCell ref="B364:C364"/>
    <mergeCell ref="D364:E364"/>
    <mergeCell ref="G364:H364"/>
    <mergeCell ref="I364:J364"/>
    <mergeCell ref="B365:C365"/>
    <mergeCell ref="D365:E365"/>
    <mergeCell ref="G365:H365"/>
    <mergeCell ref="I365:J365"/>
    <mergeCell ref="G366:J366"/>
    <mergeCell ref="A367:C367"/>
    <mergeCell ref="D367:E367"/>
    <mergeCell ref="G367:H367"/>
    <mergeCell ref="I367:J367"/>
    <mergeCell ref="B368:C368"/>
    <mergeCell ref="D368:E368"/>
    <mergeCell ref="G368:H368"/>
    <mergeCell ref="I368:J368"/>
    <mergeCell ref="G369:J369"/>
    <mergeCell ref="G370:J370"/>
    <mergeCell ref="G371:K371"/>
    <mergeCell ref="A372:K372"/>
    <mergeCell ref="A373:C373"/>
    <mergeCell ref="D373:E373"/>
    <mergeCell ref="G373:H373"/>
    <mergeCell ref="I373:J373"/>
    <mergeCell ref="B374:C374"/>
    <mergeCell ref="D374:E374"/>
    <mergeCell ref="G374:H374"/>
    <mergeCell ref="I374:J374"/>
    <mergeCell ref="B375:C375"/>
    <mergeCell ref="D375:E375"/>
    <mergeCell ref="G375:H375"/>
    <mergeCell ref="I375:J375"/>
    <mergeCell ref="B376:C376"/>
    <mergeCell ref="D376:E376"/>
    <mergeCell ref="G376:H376"/>
    <mergeCell ref="I376:J376"/>
    <mergeCell ref="G377:J377"/>
    <mergeCell ref="A378:C378"/>
    <mergeCell ref="D378:E378"/>
    <mergeCell ref="G378:H378"/>
    <mergeCell ref="I378:J378"/>
    <mergeCell ref="B379:C379"/>
    <mergeCell ref="D379:E379"/>
    <mergeCell ref="G379:H379"/>
    <mergeCell ref="I379:J379"/>
    <mergeCell ref="B380:C380"/>
    <mergeCell ref="D380:E380"/>
    <mergeCell ref="G380:H380"/>
    <mergeCell ref="I380:J380"/>
    <mergeCell ref="G381:J381"/>
    <mergeCell ref="G382:J382"/>
    <mergeCell ref="G383:K383"/>
    <mergeCell ref="A384:K384"/>
    <mergeCell ref="A385:C385"/>
    <mergeCell ref="D385:E385"/>
    <mergeCell ref="G385:H385"/>
    <mergeCell ref="I385:J385"/>
    <mergeCell ref="B386:C386"/>
    <mergeCell ref="D386:E386"/>
    <mergeCell ref="G386:H386"/>
    <mergeCell ref="I386:J386"/>
    <mergeCell ref="B387:C387"/>
    <mergeCell ref="D387:E387"/>
    <mergeCell ref="G387:H387"/>
    <mergeCell ref="I387:J387"/>
    <mergeCell ref="B388:C388"/>
    <mergeCell ref="D388:E388"/>
    <mergeCell ref="G388:H388"/>
    <mergeCell ref="I388:J388"/>
    <mergeCell ref="G389:J389"/>
    <mergeCell ref="A390:C390"/>
    <mergeCell ref="D390:E390"/>
    <mergeCell ref="G390:H390"/>
    <mergeCell ref="I390:J390"/>
    <mergeCell ref="B391:C391"/>
    <mergeCell ref="D391:E391"/>
    <mergeCell ref="G391:H391"/>
    <mergeCell ref="I391:J391"/>
    <mergeCell ref="B392:C392"/>
    <mergeCell ref="D392:E392"/>
    <mergeCell ref="G392:H392"/>
    <mergeCell ref="I392:J392"/>
    <mergeCell ref="G393:J393"/>
    <mergeCell ref="G394:J394"/>
    <mergeCell ref="G395:K395"/>
    <mergeCell ref="A396:K396"/>
    <mergeCell ref="A397:C397"/>
    <mergeCell ref="D397:E397"/>
    <mergeCell ref="G397:H397"/>
    <mergeCell ref="I397:J397"/>
    <mergeCell ref="B398:C398"/>
    <mergeCell ref="D398:E398"/>
    <mergeCell ref="G398:H398"/>
    <mergeCell ref="I398:J398"/>
    <mergeCell ref="G399:J399"/>
    <mergeCell ref="A400:C400"/>
    <mergeCell ref="D400:E400"/>
    <mergeCell ref="G400:H400"/>
    <mergeCell ref="I400:J400"/>
    <mergeCell ref="B401:C401"/>
    <mergeCell ref="D401:E401"/>
    <mergeCell ref="G401:H401"/>
    <mergeCell ref="I401:J401"/>
    <mergeCell ref="B402:C402"/>
    <mergeCell ref="D402:E402"/>
    <mergeCell ref="G402:H402"/>
    <mergeCell ref="I402:J402"/>
    <mergeCell ref="G403:J403"/>
    <mergeCell ref="G404:J404"/>
    <mergeCell ref="G405:K405"/>
    <mergeCell ref="A406:K406"/>
    <mergeCell ref="A407:C407"/>
    <mergeCell ref="D407:E407"/>
    <mergeCell ref="G407:H407"/>
    <mergeCell ref="I407:J407"/>
    <mergeCell ref="B408:C408"/>
    <mergeCell ref="D408:E408"/>
    <mergeCell ref="G408:H408"/>
    <mergeCell ref="I408:J408"/>
    <mergeCell ref="B409:C409"/>
    <mergeCell ref="D409:E409"/>
    <mergeCell ref="G409:H409"/>
    <mergeCell ref="I409:J409"/>
    <mergeCell ref="B410:C410"/>
    <mergeCell ref="D410:E410"/>
    <mergeCell ref="G410:H410"/>
    <mergeCell ref="I410:J410"/>
    <mergeCell ref="B411:C411"/>
    <mergeCell ref="D411:E411"/>
    <mergeCell ref="G411:H411"/>
    <mergeCell ref="I411:J411"/>
    <mergeCell ref="B412:C412"/>
    <mergeCell ref="D412:E412"/>
    <mergeCell ref="G412:H412"/>
    <mergeCell ref="I412:J412"/>
    <mergeCell ref="B413:C413"/>
    <mergeCell ref="D413:E413"/>
    <mergeCell ref="G413:H413"/>
    <mergeCell ref="I413:J413"/>
    <mergeCell ref="G414:J414"/>
    <mergeCell ref="A415:C415"/>
    <mergeCell ref="D415:E415"/>
    <mergeCell ref="G415:H415"/>
    <mergeCell ref="I415:J415"/>
    <mergeCell ref="B416:C416"/>
    <mergeCell ref="D416:E416"/>
    <mergeCell ref="G416:H416"/>
    <mergeCell ref="I416:J416"/>
    <mergeCell ref="G417:J417"/>
    <mergeCell ref="A418:C418"/>
    <mergeCell ref="D418:E418"/>
    <mergeCell ref="G418:H418"/>
    <mergeCell ref="I418:J418"/>
    <mergeCell ref="B419:C419"/>
    <mergeCell ref="D419:E419"/>
    <mergeCell ref="G419:H419"/>
    <mergeCell ref="I419:J419"/>
    <mergeCell ref="G420:J420"/>
    <mergeCell ref="G421:J421"/>
    <mergeCell ref="G422:K422"/>
    <mergeCell ref="A423:K423"/>
    <mergeCell ref="A424:C424"/>
    <mergeCell ref="D424:E424"/>
    <mergeCell ref="G424:H424"/>
    <mergeCell ref="I424:J424"/>
    <mergeCell ref="B425:C425"/>
    <mergeCell ref="D425:E425"/>
    <mergeCell ref="G425:H425"/>
    <mergeCell ref="I425:J425"/>
    <mergeCell ref="B426:C426"/>
    <mergeCell ref="D426:E426"/>
    <mergeCell ref="G426:H426"/>
    <mergeCell ref="I426:J426"/>
    <mergeCell ref="B427:C427"/>
    <mergeCell ref="D427:E427"/>
    <mergeCell ref="G427:H427"/>
    <mergeCell ref="I427:J427"/>
    <mergeCell ref="B428:C428"/>
    <mergeCell ref="D428:E428"/>
    <mergeCell ref="G428:H428"/>
    <mergeCell ref="I428:J428"/>
    <mergeCell ref="B429:C429"/>
    <mergeCell ref="D429:E429"/>
    <mergeCell ref="G429:H429"/>
    <mergeCell ref="I429:J429"/>
    <mergeCell ref="B430:C430"/>
    <mergeCell ref="D430:E430"/>
    <mergeCell ref="G430:H430"/>
    <mergeCell ref="I430:J430"/>
    <mergeCell ref="G431:J431"/>
    <mergeCell ref="A432:C432"/>
    <mergeCell ref="D432:E432"/>
    <mergeCell ref="G432:H432"/>
    <mergeCell ref="I432:J432"/>
    <mergeCell ref="B433:C433"/>
    <mergeCell ref="D433:E433"/>
    <mergeCell ref="G433:H433"/>
    <mergeCell ref="I433:J433"/>
    <mergeCell ref="G434:J434"/>
    <mergeCell ref="A435:C435"/>
    <mergeCell ref="D435:E435"/>
    <mergeCell ref="G435:H435"/>
    <mergeCell ref="I435:J435"/>
    <mergeCell ref="B436:C436"/>
    <mergeCell ref="D436:E436"/>
    <mergeCell ref="G436:H436"/>
    <mergeCell ref="I436:J436"/>
    <mergeCell ref="G437:J437"/>
    <mergeCell ref="G438:J438"/>
    <mergeCell ref="G439:K439"/>
    <mergeCell ref="A440:K440"/>
    <mergeCell ref="A441:C441"/>
    <mergeCell ref="D441:E441"/>
    <mergeCell ref="G441:H441"/>
    <mergeCell ref="I441:J441"/>
    <mergeCell ref="B442:C442"/>
    <mergeCell ref="D442:E442"/>
    <mergeCell ref="G442:H442"/>
    <mergeCell ref="I442:J442"/>
    <mergeCell ref="B443:C443"/>
    <mergeCell ref="D443:E443"/>
    <mergeCell ref="G443:H443"/>
    <mergeCell ref="I443:J443"/>
    <mergeCell ref="B444:C444"/>
    <mergeCell ref="D444:E444"/>
    <mergeCell ref="G444:H444"/>
    <mergeCell ref="I444:J444"/>
    <mergeCell ref="B445:C445"/>
    <mergeCell ref="D445:E445"/>
    <mergeCell ref="G445:H445"/>
    <mergeCell ref="I445:J445"/>
    <mergeCell ref="B446:C446"/>
    <mergeCell ref="D446:E446"/>
    <mergeCell ref="G446:H446"/>
    <mergeCell ref="I446:J446"/>
    <mergeCell ref="B447:C447"/>
    <mergeCell ref="D447:E447"/>
    <mergeCell ref="G447:H447"/>
    <mergeCell ref="I447:J447"/>
    <mergeCell ref="G448:J448"/>
    <mergeCell ref="A449:C449"/>
    <mergeCell ref="D449:E449"/>
    <mergeCell ref="G449:H449"/>
    <mergeCell ref="I449:J449"/>
    <mergeCell ref="B450:C450"/>
    <mergeCell ref="D450:E450"/>
    <mergeCell ref="G450:H450"/>
    <mergeCell ref="I450:J450"/>
    <mergeCell ref="G451:J451"/>
    <mergeCell ref="A452:C452"/>
    <mergeCell ref="D452:E452"/>
    <mergeCell ref="G452:H452"/>
    <mergeCell ref="I452:J452"/>
    <mergeCell ref="B453:C453"/>
    <mergeCell ref="D453:E453"/>
    <mergeCell ref="G453:H453"/>
    <mergeCell ref="I453:J453"/>
    <mergeCell ref="G454:J454"/>
    <mergeCell ref="G455:J455"/>
    <mergeCell ref="G456:K456"/>
    <mergeCell ref="A457:K457"/>
    <mergeCell ref="A458:C458"/>
    <mergeCell ref="D458:E458"/>
    <mergeCell ref="G458:H458"/>
    <mergeCell ref="I458:J458"/>
    <mergeCell ref="B459:C459"/>
    <mergeCell ref="D459:E459"/>
    <mergeCell ref="G459:H459"/>
    <mergeCell ref="I459:J459"/>
    <mergeCell ref="B460:C460"/>
    <mergeCell ref="D460:E460"/>
    <mergeCell ref="G460:H460"/>
    <mergeCell ref="I460:J460"/>
    <mergeCell ref="B461:C461"/>
    <mergeCell ref="D461:E461"/>
    <mergeCell ref="G461:H461"/>
    <mergeCell ref="I461:J461"/>
    <mergeCell ref="B462:C462"/>
    <mergeCell ref="D462:E462"/>
    <mergeCell ref="G462:H462"/>
    <mergeCell ref="I462:J462"/>
    <mergeCell ref="B463:C463"/>
    <mergeCell ref="D463:E463"/>
    <mergeCell ref="G463:H463"/>
    <mergeCell ref="I463:J463"/>
    <mergeCell ref="B464:C464"/>
    <mergeCell ref="D464:E464"/>
    <mergeCell ref="G464:H464"/>
    <mergeCell ref="I464:J464"/>
    <mergeCell ref="G465:J465"/>
    <mergeCell ref="A466:C466"/>
    <mergeCell ref="D466:E466"/>
    <mergeCell ref="G466:H466"/>
    <mergeCell ref="I466:J466"/>
    <mergeCell ref="B467:C467"/>
    <mergeCell ref="D467:E467"/>
    <mergeCell ref="G467:H467"/>
    <mergeCell ref="I467:J467"/>
    <mergeCell ref="G468:J468"/>
    <mergeCell ref="A469:C469"/>
    <mergeCell ref="D469:E469"/>
    <mergeCell ref="G469:H469"/>
    <mergeCell ref="I469:J469"/>
    <mergeCell ref="B470:C470"/>
    <mergeCell ref="D470:E470"/>
    <mergeCell ref="G470:H470"/>
    <mergeCell ref="I470:J470"/>
    <mergeCell ref="G471:J471"/>
    <mergeCell ref="G472:J472"/>
    <mergeCell ref="G473:K473"/>
    <mergeCell ref="A474:K474"/>
    <mergeCell ref="A475:C475"/>
    <mergeCell ref="D475:E475"/>
    <mergeCell ref="G475:H475"/>
    <mergeCell ref="I475:J475"/>
    <mergeCell ref="B476:C476"/>
    <mergeCell ref="D476:E476"/>
    <mergeCell ref="G476:H476"/>
    <mergeCell ref="I476:J476"/>
    <mergeCell ref="B477:C477"/>
    <mergeCell ref="D477:E477"/>
    <mergeCell ref="G477:H477"/>
    <mergeCell ref="I477:J477"/>
    <mergeCell ref="B478:C478"/>
    <mergeCell ref="D478:E478"/>
    <mergeCell ref="G478:H478"/>
    <mergeCell ref="I478:J478"/>
    <mergeCell ref="B479:C479"/>
    <mergeCell ref="D479:E479"/>
    <mergeCell ref="G479:H479"/>
    <mergeCell ref="I479:J479"/>
    <mergeCell ref="B480:C480"/>
    <mergeCell ref="D480:E480"/>
    <mergeCell ref="G480:H480"/>
    <mergeCell ref="I480:J480"/>
    <mergeCell ref="B481:C481"/>
    <mergeCell ref="D481:E481"/>
    <mergeCell ref="G481:H481"/>
    <mergeCell ref="I481:J481"/>
    <mergeCell ref="G482:J482"/>
    <mergeCell ref="A483:C483"/>
    <mergeCell ref="D483:E483"/>
    <mergeCell ref="G483:H483"/>
    <mergeCell ref="I483:J483"/>
    <mergeCell ref="B484:C484"/>
    <mergeCell ref="D484:E484"/>
    <mergeCell ref="G484:H484"/>
    <mergeCell ref="I484:J484"/>
    <mergeCell ref="G485:J485"/>
    <mergeCell ref="A486:C486"/>
    <mergeCell ref="D486:E486"/>
    <mergeCell ref="G486:H486"/>
    <mergeCell ref="I486:J486"/>
    <mergeCell ref="B487:C487"/>
    <mergeCell ref="D487:E487"/>
    <mergeCell ref="G487:H487"/>
    <mergeCell ref="I487:J487"/>
    <mergeCell ref="G488:J488"/>
    <mergeCell ref="G489:J489"/>
    <mergeCell ref="G490:K490"/>
    <mergeCell ref="A491:K491"/>
    <mergeCell ref="A492:C492"/>
    <mergeCell ref="D492:E492"/>
    <mergeCell ref="G492:H492"/>
    <mergeCell ref="I492:J492"/>
    <mergeCell ref="B493:C493"/>
    <mergeCell ref="D493:E493"/>
    <mergeCell ref="G493:H493"/>
    <mergeCell ref="I493:J493"/>
    <mergeCell ref="B494:C494"/>
    <mergeCell ref="D494:E494"/>
    <mergeCell ref="G494:H494"/>
    <mergeCell ref="I494:J494"/>
    <mergeCell ref="B495:C495"/>
    <mergeCell ref="D495:E495"/>
    <mergeCell ref="G495:H495"/>
    <mergeCell ref="I495:J495"/>
    <mergeCell ref="B496:C496"/>
    <mergeCell ref="D496:E496"/>
    <mergeCell ref="G496:H496"/>
    <mergeCell ref="I496:J496"/>
    <mergeCell ref="B497:C497"/>
    <mergeCell ref="D497:E497"/>
    <mergeCell ref="G497:H497"/>
    <mergeCell ref="I497:J497"/>
    <mergeCell ref="B498:C498"/>
    <mergeCell ref="D498:E498"/>
    <mergeCell ref="G498:H498"/>
    <mergeCell ref="I498:J498"/>
    <mergeCell ref="G499:J499"/>
    <mergeCell ref="A500:C500"/>
    <mergeCell ref="D500:E500"/>
    <mergeCell ref="G500:H500"/>
    <mergeCell ref="I500:J500"/>
    <mergeCell ref="B501:C501"/>
    <mergeCell ref="D501:E501"/>
    <mergeCell ref="G501:H501"/>
    <mergeCell ref="I501:J501"/>
    <mergeCell ref="G502:J502"/>
    <mergeCell ref="A503:C503"/>
    <mergeCell ref="D503:E503"/>
    <mergeCell ref="G503:H503"/>
    <mergeCell ref="I503:J503"/>
    <mergeCell ref="B504:C504"/>
    <mergeCell ref="D504:E504"/>
    <mergeCell ref="G504:H504"/>
    <mergeCell ref="I504:J504"/>
    <mergeCell ref="G505:J505"/>
    <mergeCell ref="G506:J506"/>
    <mergeCell ref="G507:K507"/>
    <mergeCell ref="A508:K508"/>
    <mergeCell ref="A509:C509"/>
    <mergeCell ref="D509:E509"/>
    <mergeCell ref="G509:H509"/>
    <mergeCell ref="I509:J509"/>
    <mergeCell ref="B510:C510"/>
    <mergeCell ref="D510:E510"/>
    <mergeCell ref="G510:H510"/>
    <mergeCell ref="I510:J510"/>
    <mergeCell ref="B511:C511"/>
    <mergeCell ref="D511:E511"/>
    <mergeCell ref="G511:H511"/>
    <mergeCell ref="I511:J511"/>
    <mergeCell ref="B512:C512"/>
    <mergeCell ref="D512:E512"/>
    <mergeCell ref="G512:H512"/>
    <mergeCell ref="I512:J512"/>
    <mergeCell ref="B513:C513"/>
    <mergeCell ref="D513:E513"/>
    <mergeCell ref="G513:H513"/>
    <mergeCell ref="I513:J513"/>
    <mergeCell ref="G514:J514"/>
    <mergeCell ref="G515:J515"/>
    <mergeCell ref="G516:K516"/>
    <mergeCell ref="A517:K517"/>
    <mergeCell ref="A518:C518"/>
    <mergeCell ref="D518:E518"/>
    <mergeCell ref="G518:H518"/>
    <mergeCell ref="I518:J518"/>
    <mergeCell ref="B519:C519"/>
    <mergeCell ref="D519:E519"/>
    <mergeCell ref="G519:H519"/>
    <mergeCell ref="I519:J519"/>
    <mergeCell ref="B520:C520"/>
    <mergeCell ref="D520:E520"/>
    <mergeCell ref="G520:H520"/>
    <mergeCell ref="I520:J520"/>
    <mergeCell ref="B521:C521"/>
    <mergeCell ref="D521:E521"/>
    <mergeCell ref="G521:H521"/>
    <mergeCell ref="I521:J521"/>
    <mergeCell ref="B522:C522"/>
    <mergeCell ref="D522:E522"/>
    <mergeCell ref="G522:H522"/>
    <mergeCell ref="I522:J522"/>
    <mergeCell ref="B523:C523"/>
    <mergeCell ref="D523:E523"/>
    <mergeCell ref="G523:H523"/>
    <mergeCell ref="I523:J523"/>
    <mergeCell ref="G524:J524"/>
    <mergeCell ref="A525:C525"/>
    <mergeCell ref="D525:E525"/>
    <mergeCell ref="G525:H525"/>
    <mergeCell ref="I525:J525"/>
    <mergeCell ref="B526:C526"/>
    <mergeCell ref="D526:E526"/>
    <mergeCell ref="G526:H526"/>
    <mergeCell ref="I526:J526"/>
    <mergeCell ref="B527:C527"/>
    <mergeCell ref="D527:E527"/>
    <mergeCell ref="G527:H527"/>
    <mergeCell ref="I527:J527"/>
    <mergeCell ref="G528:J528"/>
    <mergeCell ref="G529:J529"/>
    <mergeCell ref="G530:K530"/>
    <mergeCell ref="A531:K531"/>
    <mergeCell ref="A532:C532"/>
    <mergeCell ref="D532:E532"/>
    <mergeCell ref="G532:H532"/>
    <mergeCell ref="I532:J532"/>
    <mergeCell ref="B533:C533"/>
    <mergeCell ref="D533:E533"/>
    <mergeCell ref="G533:H533"/>
    <mergeCell ref="I533:J533"/>
    <mergeCell ref="B534:C534"/>
    <mergeCell ref="D534:E534"/>
    <mergeCell ref="G534:H534"/>
    <mergeCell ref="I534:J534"/>
    <mergeCell ref="G535:J535"/>
    <mergeCell ref="G536:J536"/>
    <mergeCell ref="G537:K537"/>
    <mergeCell ref="A538:K538"/>
    <mergeCell ref="A539:C539"/>
    <mergeCell ref="D539:E539"/>
    <mergeCell ref="G539:H539"/>
    <mergeCell ref="I539:J539"/>
    <mergeCell ref="B540:C540"/>
    <mergeCell ref="D540:E540"/>
    <mergeCell ref="G540:H540"/>
    <mergeCell ref="I540:J540"/>
    <mergeCell ref="B541:C541"/>
    <mergeCell ref="D541:E541"/>
    <mergeCell ref="G541:H541"/>
    <mergeCell ref="I541:J541"/>
    <mergeCell ref="B542:C542"/>
    <mergeCell ref="D542:E542"/>
    <mergeCell ref="G542:H542"/>
    <mergeCell ref="I542:J542"/>
    <mergeCell ref="B543:C543"/>
    <mergeCell ref="D543:E543"/>
    <mergeCell ref="G543:H543"/>
    <mergeCell ref="I543:J543"/>
    <mergeCell ref="G544:J544"/>
    <mergeCell ref="G545:J545"/>
    <mergeCell ref="G546:K546"/>
    <mergeCell ref="A547:K547"/>
    <mergeCell ref="A548:C548"/>
    <mergeCell ref="D548:E548"/>
    <mergeCell ref="G548:H548"/>
    <mergeCell ref="I548:J548"/>
    <mergeCell ref="B549:C549"/>
    <mergeCell ref="D549:E549"/>
    <mergeCell ref="G549:H549"/>
    <mergeCell ref="I549:J549"/>
    <mergeCell ref="G550:J550"/>
    <mergeCell ref="G551:J551"/>
    <mergeCell ref="G552:K552"/>
    <mergeCell ref="A553:K553"/>
    <mergeCell ref="A554:C554"/>
    <mergeCell ref="D554:E554"/>
    <mergeCell ref="G554:H554"/>
    <mergeCell ref="I554:J554"/>
    <mergeCell ref="B555:C555"/>
    <mergeCell ref="D555:E555"/>
    <mergeCell ref="G555:H555"/>
    <mergeCell ref="I555:J555"/>
    <mergeCell ref="G556:J556"/>
    <mergeCell ref="G557:J557"/>
    <mergeCell ref="G558:K558"/>
    <mergeCell ref="A559:K559"/>
    <mergeCell ref="A560:C560"/>
    <mergeCell ref="D560:E560"/>
    <mergeCell ref="G560:H560"/>
    <mergeCell ref="I560:J560"/>
    <mergeCell ref="B561:C561"/>
    <mergeCell ref="D561:E561"/>
    <mergeCell ref="G561:H561"/>
    <mergeCell ref="I561:J561"/>
    <mergeCell ref="G562:J562"/>
    <mergeCell ref="G563:J563"/>
    <mergeCell ref="G564:K564"/>
    <mergeCell ref="A565:K565"/>
    <mergeCell ref="A566:C566"/>
    <mergeCell ref="D566:E566"/>
    <mergeCell ref="G566:H566"/>
    <mergeCell ref="I566:J566"/>
    <mergeCell ref="B567:C567"/>
    <mergeCell ref="D567:E567"/>
    <mergeCell ref="G567:H567"/>
    <mergeCell ref="I567:J567"/>
    <mergeCell ref="G568:J568"/>
    <mergeCell ref="G569:J569"/>
    <mergeCell ref="G570:K570"/>
    <mergeCell ref="A571:K571"/>
    <mergeCell ref="A572:C572"/>
    <mergeCell ref="D572:E572"/>
    <mergeCell ref="G572:H572"/>
    <mergeCell ref="I572:J572"/>
    <mergeCell ref="B573:C573"/>
    <mergeCell ref="D573:E573"/>
    <mergeCell ref="G573:H573"/>
    <mergeCell ref="I573:J573"/>
    <mergeCell ref="B574:C574"/>
    <mergeCell ref="D574:E574"/>
    <mergeCell ref="G574:H574"/>
    <mergeCell ref="I574:J574"/>
    <mergeCell ref="G575:J575"/>
    <mergeCell ref="G576:J576"/>
    <mergeCell ref="G577:K577"/>
    <mergeCell ref="A578:K578"/>
    <mergeCell ref="A579:C579"/>
    <mergeCell ref="D579:E579"/>
    <mergeCell ref="G579:H579"/>
    <mergeCell ref="I579:J579"/>
    <mergeCell ref="B580:C580"/>
    <mergeCell ref="D580:E580"/>
    <mergeCell ref="G580:H580"/>
    <mergeCell ref="I580:J580"/>
    <mergeCell ref="B581:C581"/>
    <mergeCell ref="D581:E581"/>
    <mergeCell ref="G581:H581"/>
    <mergeCell ref="I581:J581"/>
    <mergeCell ref="B582:C582"/>
    <mergeCell ref="D582:E582"/>
    <mergeCell ref="G582:H582"/>
    <mergeCell ref="I582:J582"/>
    <mergeCell ref="B583:C583"/>
    <mergeCell ref="D583:E583"/>
    <mergeCell ref="G583:H583"/>
    <mergeCell ref="I583:J583"/>
    <mergeCell ref="G584:J584"/>
    <mergeCell ref="G585:J585"/>
    <mergeCell ref="G586:K586"/>
    <mergeCell ref="A587:K587"/>
    <mergeCell ref="A588:C588"/>
    <mergeCell ref="D588:E588"/>
    <mergeCell ref="G588:H588"/>
    <mergeCell ref="I588:J588"/>
    <mergeCell ref="B589:C589"/>
    <mergeCell ref="D589:E589"/>
    <mergeCell ref="G589:H589"/>
    <mergeCell ref="I589:J589"/>
    <mergeCell ref="G590:J590"/>
    <mergeCell ref="G591:J591"/>
    <mergeCell ref="G592:K592"/>
    <mergeCell ref="A593:K593"/>
    <mergeCell ref="A594:C594"/>
    <mergeCell ref="D594:E594"/>
    <mergeCell ref="G594:H594"/>
    <mergeCell ref="I594:J594"/>
    <mergeCell ref="B595:C595"/>
    <mergeCell ref="D595:E595"/>
    <mergeCell ref="G595:H595"/>
    <mergeCell ref="I595:J595"/>
    <mergeCell ref="G596:J596"/>
    <mergeCell ref="G597:J597"/>
    <mergeCell ref="G598:K598"/>
    <mergeCell ref="A599:K599"/>
    <mergeCell ref="A600:C600"/>
    <mergeCell ref="D600:E600"/>
    <mergeCell ref="G600:H600"/>
    <mergeCell ref="I600:J600"/>
    <mergeCell ref="B601:C601"/>
    <mergeCell ref="D601:E601"/>
    <mergeCell ref="G601:H601"/>
    <mergeCell ref="I601:J601"/>
    <mergeCell ref="G602:J602"/>
    <mergeCell ref="G603:J603"/>
    <mergeCell ref="G604:K604"/>
    <mergeCell ref="A605:K605"/>
    <mergeCell ref="A606:C606"/>
    <mergeCell ref="D606:E606"/>
    <mergeCell ref="G606:H606"/>
    <mergeCell ref="I606:J606"/>
    <mergeCell ref="B607:C607"/>
    <mergeCell ref="D607:E607"/>
    <mergeCell ref="G607:H607"/>
    <mergeCell ref="I607:J607"/>
    <mergeCell ref="G608:J608"/>
    <mergeCell ref="G609:J609"/>
    <mergeCell ref="G610:K610"/>
    <mergeCell ref="A611:K611"/>
    <mergeCell ref="A612:C612"/>
    <mergeCell ref="D612:E612"/>
    <mergeCell ref="G612:H612"/>
    <mergeCell ref="I612:J612"/>
    <mergeCell ref="B613:C613"/>
    <mergeCell ref="D613:E613"/>
    <mergeCell ref="G613:H613"/>
    <mergeCell ref="I613:J613"/>
    <mergeCell ref="B614:C614"/>
    <mergeCell ref="D614:E614"/>
    <mergeCell ref="G614:H614"/>
    <mergeCell ref="I614:J614"/>
    <mergeCell ref="G615:J615"/>
    <mergeCell ref="A616:C616"/>
    <mergeCell ref="D616:E616"/>
    <mergeCell ref="G616:H616"/>
    <mergeCell ref="I616:J616"/>
    <mergeCell ref="B617:C617"/>
    <mergeCell ref="D617:E617"/>
    <mergeCell ref="G617:H617"/>
    <mergeCell ref="I617:J617"/>
    <mergeCell ref="B618:C618"/>
    <mergeCell ref="D618:E618"/>
    <mergeCell ref="G618:H618"/>
    <mergeCell ref="I618:J618"/>
    <mergeCell ref="G619:J619"/>
    <mergeCell ref="G620:J620"/>
    <mergeCell ref="G621:K621"/>
    <mergeCell ref="A622:K622"/>
    <mergeCell ref="A623:C623"/>
    <mergeCell ref="D623:E623"/>
    <mergeCell ref="G623:H623"/>
    <mergeCell ref="I623:J623"/>
    <mergeCell ref="B624:C624"/>
    <mergeCell ref="D624:E624"/>
    <mergeCell ref="G624:H624"/>
    <mergeCell ref="I624:J624"/>
    <mergeCell ref="B625:C625"/>
    <mergeCell ref="D625:E625"/>
    <mergeCell ref="G625:H625"/>
    <mergeCell ref="I625:J625"/>
    <mergeCell ref="G626:J626"/>
    <mergeCell ref="A627:C627"/>
    <mergeCell ref="D627:E627"/>
    <mergeCell ref="G627:H627"/>
    <mergeCell ref="I627:J627"/>
    <mergeCell ref="B628:C628"/>
    <mergeCell ref="D628:E628"/>
    <mergeCell ref="G628:H628"/>
    <mergeCell ref="I628:J628"/>
    <mergeCell ref="B629:C629"/>
    <mergeCell ref="D629:E629"/>
    <mergeCell ref="G629:H629"/>
    <mergeCell ref="I629:J629"/>
    <mergeCell ref="G630:J630"/>
    <mergeCell ref="G631:J631"/>
    <mergeCell ref="G632:K632"/>
    <mergeCell ref="A633:K633"/>
    <mergeCell ref="A634:C634"/>
    <mergeCell ref="D634:E634"/>
    <mergeCell ref="G634:H634"/>
    <mergeCell ref="I634:J634"/>
    <mergeCell ref="B635:C635"/>
    <mergeCell ref="D635:E635"/>
    <mergeCell ref="G635:H635"/>
    <mergeCell ref="I635:J635"/>
    <mergeCell ref="B636:C636"/>
    <mergeCell ref="D636:E636"/>
    <mergeCell ref="G636:H636"/>
    <mergeCell ref="I636:J636"/>
    <mergeCell ref="G637:J637"/>
    <mergeCell ref="A638:C638"/>
    <mergeCell ref="D638:E638"/>
    <mergeCell ref="G638:H638"/>
    <mergeCell ref="I638:J638"/>
    <mergeCell ref="B639:C639"/>
    <mergeCell ref="D639:E639"/>
    <mergeCell ref="G639:H639"/>
    <mergeCell ref="I639:J639"/>
    <mergeCell ref="B640:C640"/>
    <mergeCell ref="D640:E640"/>
    <mergeCell ref="G640:H640"/>
    <mergeCell ref="I640:J640"/>
    <mergeCell ref="G641:J641"/>
    <mergeCell ref="G642:J642"/>
    <mergeCell ref="G643:K643"/>
    <mergeCell ref="A644:K644"/>
    <mergeCell ref="A645:C645"/>
    <mergeCell ref="D645:E645"/>
    <mergeCell ref="G645:H645"/>
    <mergeCell ref="I645:J645"/>
    <mergeCell ref="B646:C646"/>
    <mergeCell ref="D646:E646"/>
    <mergeCell ref="G646:H646"/>
    <mergeCell ref="I646:J646"/>
    <mergeCell ref="B647:C647"/>
    <mergeCell ref="D647:E647"/>
    <mergeCell ref="G647:H647"/>
    <mergeCell ref="I647:J647"/>
    <mergeCell ref="G648:J648"/>
    <mergeCell ref="A649:C649"/>
    <mergeCell ref="D649:E649"/>
    <mergeCell ref="G649:H649"/>
    <mergeCell ref="I649:J649"/>
    <mergeCell ref="B650:C650"/>
    <mergeCell ref="D650:E650"/>
    <mergeCell ref="G650:H650"/>
    <mergeCell ref="I650:J650"/>
    <mergeCell ref="B651:C651"/>
    <mergeCell ref="D651:E651"/>
    <mergeCell ref="G651:H651"/>
    <mergeCell ref="I651:J651"/>
    <mergeCell ref="G652:J652"/>
    <mergeCell ref="G653:J653"/>
    <mergeCell ref="G654:K654"/>
    <mergeCell ref="A655:K655"/>
    <mergeCell ref="A656:C656"/>
    <mergeCell ref="D656:E656"/>
    <mergeCell ref="G656:H656"/>
    <mergeCell ref="I656:J656"/>
    <mergeCell ref="B657:C657"/>
    <mergeCell ref="D657:E657"/>
    <mergeCell ref="G657:H657"/>
    <mergeCell ref="I657:J657"/>
    <mergeCell ref="G658:J658"/>
    <mergeCell ref="A659:C659"/>
    <mergeCell ref="D659:E659"/>
    <mergeCell ref="G659:H659"/>
    <mergeCell ref="I659:J659"/>
    <mergeCell ref="B660:C660"/>
    <mergeCell ref="D660:E660"/>
    <mergeCell ref="G660:H660"/>
    <mergeCell ref="I660:J660"/>
    <mergeCell ref="B661:C661"/>
    <mergeCell ref="D661:E661"/>
    <mergeCell ref="G661:H661"/>
    <mergeCell ref="I661:J661"/>
    <mergeCell ref="G662:J662"/>
    <mergeCell ref="G663:J663"/>
    <mergeCell ref="G664:K664"/>
    <mergeCell ref="A665:K665"/>
    <mergeCell ref="A666:C666"/>
    <mergeCell ref="D666:E666"/>
    <mergeCell ref="G666:H666"/>
    <mergeCell ref="I666:J666"/>
    <mergeCell ref="B667:C667"/>
    <mergeCell ref="D667:E667"/>
    <mergeCell ref="G667:H667"/>
    <mergeCell ref="I667:J667"/>
    <mergeCell ref="B668:C668"/>
    <mergeCell ref="D668:E668"/>
    <mergeCell ref="G668:H668"/>
    <mergeCell ref="I668:J668"/>
    <mergeCell ref="G669:J669"/>
    <mergeCell ref="A670:C670"/>
    <mergeCell ref="D670:E670"/>
    <mergeCell ref="G670:H670"/>
    <mergeCell ref="I670:J670"/>
    <mergeCell ref="B671:C671"/>
    <mergeCell ref="D671:E671"/>
    <mergeCell ref="G671:H671"/>
    <mergeCell ref="I671:J671"/>
    <mergeCell ref="G672:J672"/>
    <mergeCell ref="A673:C673"/>
    <mergeCell ref="D673:E673"/>
    <mergeCell ref="G673:H673"/>
    <mergeCell ref="I673:J673"/>
    <mergeCell ref="B674:C674"/>
    <mergeCell ref="D674:E674"/>
    <mergeCell ref="G674:H674"/>
    <mergeCell ref="I674:J674"/>
    <mergeCell ref="B675:C675"/>
    <mergeCell ref="D675:E675"/>
    <mergeCell ref="G675:H675"/>
    <mergeCell ref="I675:J675"/>
    <mergeCell ref="G676:J676"/>
    <mergeCell ref="A677:C677"/>
    <mergeCell ref="D677:E677"/>
    <mergeCell ref="G677:H677"/>
    <mergeCell ref="I677:J677"/>
    <mergeCell ref="B678:C678"/>
    <mergeCell ref="D678:E678"/>
    <mergeCell ref="G678:H678"/>
    <mergeCell ref="I678:J678"/>
    <mergeCell ref="G679:J679"/>
    <mergeCell ref="G680:J680"/>
    <mergeCell ref="G681:K681"/>
    <mergeCell ref="A682:K682"/>
    <mergeCell ref="A683:C683"/>
    <mergeCell ref="D683:E683"/>
    <mergeCell ref="G683:H683"/>
    <mergeCell ref="I683:J683"/>
    <mergeCell ref="B684:C684"/>
    <mergeCell ref="D684:E684"/>
    <mergeCell ref="G684:H684"/>
    <mergeCell ref="I684:J684"/>
    <mergeCell ref="G685:J685"/>
    <mergeCell ref="A686:C686"/>
    <mergeCell ref="D686:E686"/>
    <mergeCell ref="G686:H686"/>
    <mergeCell ref="I686:J686"/>
    <mergeCell ref="B687:C687"/>
    <mergeCell ref="D687:E687"/>
    <mergeCell ref="G687:H687"/>
    <mergeCell ref="I687:J687"/>
    <mergeCell ref="B688:C688"/>
    <mergeCell ref="D688:E688"/>
    <mergeCell ref="G688:H688"/>
    <mergeCell ref="I688:J688"/>
    <mergeCell ref="G689:J689"/>
    <mergeCell ref="A690:C690"/>
    <mergeCell ref="D690:E690"/>
    <mergeCell ref="G690:H690"/>
    <mergeCell ref="I690:J690"/>
    <mergeCell ref="B691:C691"/>
    <mergeCell ref="D691:E691"/>
    <mergeCell ref="G691:H691"/>
    <mergeCell ref="I691:J691"/>
    <mergeCell ref="G692:J692"/>
    <mergeCell ref="G693:J693"/>
    <mergeCell ref="G694:K694"/>
    <mergeCell ref="A695:K695"/>
    <mergeCell ref="A696:C696"/>
    <mergeCell ref="D696:E696"/>
    <mergeCell ref="G696:H696"/>
    <mergeCell ref="I696:J696"/>
    <mergeCell ref="B697:C697"/>
    <mergeCell ref="D697:E697"/>
    <mergeCell ref="G697:H697"/>
    <mergeCell ref="I697:J697"/>
    <mergeCell ref="G698:J698"/>
    <mergeCell ref="A699:C699"/>
    <mergeCell ref="D699:E699"/>
    <mergeCell ref="G699:H699"/>
    <mergeCell ref="I699:J699"/>
    <mergeCell ref="B700:C700"/>
    <mergeCell ref="D700:E700"/>
    <mergeCell ref="G700:H700"/>
    <mergeCell ref="I700:J700"/>
    <mergeCell ref="B701:C701"/>
    <mergeCell ref="D701:E701"/>
    <mergeCell ref="G701:H701"/>
    <mergeCell ref="I701:J701"/>
    <mergeCell ref="G702:J702"/>
    <mergeCell ref="G703:J703"/>
    <mergeCell ref="G704:K704"/>
    <mergeCell ref="A705:K705"/>
    <mergeCell ref="A706:C706"/>
    <mergeCell ref="D706:E706"/>
    <mergeCell ref="G706:H706"/>
    <mergeCell ref="I706:J706"/>
    <mergeCell ref="B707:C707"/>
    <mergeCell ref="D707:E707"/>
    <mergeCell ref="G707:H707"/>
    <mergeCell ref="I707:J707"/>
    <mergeCell ref="G708:J708"/>
    <mergeCell ref="A709:C709"/>
    <mergeCell ref="D709:E709"/>
    <mergeCell ref="G709:H709"/>
    <mergeCell ref="I709:J709"/>
    <mergeCell ref="B710:C710"/>
    <mergeCell ref="D710:E710"/>
    <mergeCell ref="G710:H710"/>
    <mergeCell ref="I710:J710"/>
    <mergeCell ref="B711:C711"/>
    <mergeCell ref="D711:E711"/>
    <mergeCell ref="G711:H711"/>
    <mergeCell ref="I711:J711"/>
    <mergeCell ref="G712:J712"/>
    <mergeCell ref="A713:C713"/>
    <mergeCell ref="D713:E713"/>
    <mergeCell ref="G713:H713"/>
    <mergeCell ref="I713:J713"/>
    <mergeCell ref="B714:C714"/>
    <mergeCell ref="D714:E714"/>
    <mergeCell ref="G714:H714"/>
    <mergeCell ref="I714:J714"/>
    <mergeCell ref="B715:C715"/>
    <mergeCell ref="D715:E715"/>
    <mergeCell ref="G715:H715"/>
    <mergeCell ref="I715:J715"/>
    <mergeCell ref="B716:C716"/>
    <mergeCell ref="D716:E716"/>
    <mergeCell ref="G716:H716"/>
    <mergeCell ref="I716:J716"/>
    <mergeCell ref="B717:C717"/>
    <mergeCell ref="D717:E717"/>
    <mergeCell ref="G717:H717"/>
    <mergeCell ref="I717:J717"/>
    <mergeCell ref="G718:J718"/>
    <mergeCell ref="G719:J719"/>
    <mergeCell ref="G720:K720"/>
    <mergeCell ref="A721:K721"/>
    <mergeCell ref="A722:C722"/>
    <mergeCell ref="D722:E722"/>
    <mergeCell ref="G722:H722"/>
    <mergeCell ref="I722:J722"/>
    <mergeCell ref="B723:C723"/>
    <mergeCell ref="D723:E723"/>
    <mergeCell ref="G723:H723"/>
    <mergeCell ref="I723:J723"/>
    <mergeCell ref="B724:C724"/>
    <mergeCell ref="D724:E724"/>
    <mergeCell ref="G724:H724"/>
    <mergeCell ref="I724:J724"/>
    <mergeCell ref="G725:J725"/>
    <mergeCell ref="A726:C726"/>
    <mergeCell ref="D726:E726"/>
    <mergeCell ref="G726:H726"/>
    <mergeCell ref="I726:J726"/>
    <mergeCell ref="B727:C727"/>
    <mergeCell ref="D727:E727"/>
    <mergeCell ref="G727:H727"/>
    <mergeCell ref="I727:J727"/>
    <mergeCell ref="B728:C728"/>
    <mergeCell ref="D728:E728"/>
    <mergeCell ref="G728:H728"/>
    <mergeCell ref="I728:J728"/>
    <mergeCell ref="B729:C729"/>
    <mergeCell ref="D729:E729"/>
    <mergeCell ref="G729:H729"/>
    <mergeCell ref="I729:J729"/>
    <mergeCell ref="B730:C730"/>
    <mergeCell ref="D730:E730"/>
    <mergeCell ref="G730:H730"/>
    <mergeCell ref="I730:J730"/>
    <mergeCell ref="B731:C731"/>
    <mergeCell ref="D731:E731"/>
    <mergeCell ref="G731:H731"/>
    <mergeCell ref="I731:J731"/>
    <mergeCell ref="B732:C732"/>
    <mergeCell ref="D732:E732"/>
    <mergeCell ref="G732:H732"/>
    <mergeCell ref="I732:J732"/>
    <mergeCell ref="G733:J733"/>
    <mergeCell ref="A734:C734"/>
    <mergeCell ref="D734:E734"/>
    <mergeCell ref="G734:H734"/>
    <mergeCell ref="I734:J734"/>
    <mergeCell ref="B735:C735"/>
    <mergeCell ref="D735:E735"/>
    <mergeCell ref="G735:H735"/>
    <mergeCell ref="I735:J735"/>
    <mergeCell ref="B736:C736"/>
    <mergeCell ref="D736:E736"/>
    <mergeCell ref="G736:H736"/>
    <mergeCell ref="I736:J736"/>
    <mergeCell ref="G737:J737"/>
    <mergeCell ref="A738:C738"/>
    <mergeCell ref="D738:E738"/>
    <mergeCell ref="G738:H738"/>
    <mergeCell ref="I738:J738"/>
    <mergeCell ref="B739:C739"/>
    <mergeCell ref="D739:E739"/>
    <mergeCell ref="G739:H739"/>
    <mergeCell ref="I739:J739"/>
    <mergeCell ref="B740:C740"/>
    <mergeCell ref="D740:E740"/>
    <mergeCell ref="G740:H740"/>
    <mergeCell ref="I740:J740"/>
    <mergeCell ref="B741:C741"/>
    <mergeCell ref="D741:E741"/>
    <mergeCell ref="G741:H741"/>
    <mergeCell ref="I741:J741"/>
    <mergeCell ref="B742:C742"/>
    <mergeCell ref="D742:E742"/>
    <mergeCell ref="G742:H742"/>
    <mergeCell ref="I742:J742"/>
    <mergeCell ref="B743:C743"/>
    <mergeCell ref="D743:E743"/>
    <mergeCell ref="G743:H743"/>
    <mergeCell ref="I743:J743"/>
    <mergeCell ref="G744:J744"/>
    <mergeCell ref="G745:J745"/>
    <mergeCell ref="G746:K746"/>
    <mergeCell ref="A747:K747"/>
    <mergeCell ref="A748:C748"/>
    <mergeCell ref="D748:E748"/>
    <mergeCell ref="G748:H748"/>
    <mergeCell ref="I748:J748"/>
    <mergeCell ref="B749:C749"/>
    <mergeCell ref="D749:E749"/>
    <mergeCell ref="G749:H749"/>
    <mergeCell ref="I749:J749"/>
    <mergeCell ref="G750:J750"/>
    <mergeCell ref="A751:C751"/>
    <mergeCell ref="D751:E751"/>
    <mergeCell ref="G751:H751"/>
    <mergeCell ref="I751:J751"/>
    <mergeCell ref="B752:C752"/>
    <mergeCell ref="D752:E752"/>
    <mergeCell ref="G752:H752"/>
    <mergeCell ref="I752:J752"/>
    <mergeCell ref="B753:C753"/>
    <mergeCell ref="D753:E753"/>
    <mergeCell ref="G753:H753"/>
    <mergeCell ref="I753:J753"/>
    <mergeCell ref="G754:J754"/>
    <mergeCell ref="G755:J755"/>
    <mergeCell ref="G756:K756"/>
    <mergeCell ref="A757:K757"/>
    <mergeCell ref="A758:C758"/>
    <mergeCell ref="D758:E758"/>
    <mergeCell ref="G758:H758"/>
    <mergeCell ref="I758:J758"/>
    <mergeCell ref="B759:C759"/>
    <mergeCell ref="D759:E759"/>
    <mergeCell ref="G759:H759"/>
    <mergeCell ref="I759:J759"/>
    <mergeCell ref="B760:C760"/>
    <mergeCell ref="D760:E760"/>
    <mergeCell ref="G760:H760"/>
    <mergeCell ref="I760:J760"/>
    <mergeCell ref="B761:C761"/>
    <mergeCell ref="D761:E761"/>
    <mergeCell ref="G761:H761"/>
    <mergeCell ref="I761:J761"/>
    <mergeCell ref="B762:C762"/>
    <mergeCell ref="D762:E762"/>
    <mergeCell ref="G762:H762"/>
    <mergeCell ref="I762:J762"/>
    <mergeCell ref="G763:J763"/>
    <mergeCell ref="A764:C764"/>
    <mergeCell ref="D764:E764"/>
    <mergeCell ref="G764:H764"/>
    <mergeCell ref="I764:J764"/>
    <mergeCell ref="B765:C765"/>
    <mergeCell ref="D765:E765"/>
    <mergeCell ref="G765:H765"/>
    <mergeCell ref="I765:J765"/>
    <mergeCell ref="B766:C766"/>
    <mergeCell ref="D766:E766"/>
    <mergeCell ref="G766:H766"/>
    <mergeCell ref="I766:J766"/>
    <mergeCell ref="G767:J767"/>
    <mergeCell ref="G768:J768"/>
    <mergeCell ref="G769:K769"/>
    <mergeCell ref="A770:K770"/>
    <mergeCell ref="A771:C771"/>
    <mergeCell ref="D771:E771"/>
    <mergeCell ref="G771:H771"/>
    <mergeCell ref="I771:J771"/>
    <mergeCell ref="B772:C772"/>
    <mergeCell ref="D772:E772"/>
    <mergeCell ref="G772:H772"/>
    <mergeCell ref="I772:J772"/>
    <mergeCell ref="G773:J773"/>
    <mergeCell ref="A774:C774"/>
    <mergeCell ref="D774:E774"/>
    <mergeCell ref="G774:H774"/>
    <mergeCell ref="I774:J774"/>
    <mergeCell ref="B775:C775"/>
    <mergeCell ref="D775:E775"/>
    <mergeCell ref="G775:H775"/>
    <mergeCell ref="I775:J775"/>
    <mergeCell ref="B776:C776"/>
    <mergeCell ref="D776:E776"/>
    <mergeCell ref="G776:H776"/>
    <mergeCell ref="I776:J776"/>
    <mergeCell ref="G777:J777"/>
    <mergeCell ref="G778:J778"/>
    <mergeCell ref="G779:K779"/>
    <mergeCell ref="A780:K780"/>
    <mergeCell ref="A781:C781"/>
    <mergeCell ref="D781:E781"/>
    <mergeCell ref="G781:H781"/>
    <mergeCell ref="I781:J781"/>
    <mergeCell ref="B782:C782"/>
    <mergeCell ref="D782:E782"/>
    <mergeCell ref="G782:H782"/>
    <mergeCell ref="I782:J782"/>
    <mergeCell ref="G783:J783"/>
    <mergeCell ref="A784:C784"/>
    <mergeCell ref="D784:E784"/>
    <mergeCell ref="G784:H784"/>
    <mergeCell ref="I784:J784"/>
    <mergeCell ref="B785:C785"/>
    <mergeCell ref="D785:E785"/>
    <mergeCell ref="G785:H785"/>
    <mergeCell ref="I785:J785"/>
    <mergeCell ref="B786:C786"/>
    <mergeCell ref="D786:E786"/>
    <mergeCell ref="G786:H786"/>
    <mergeCell ref="I786:J786"/>
    <mergeCell ref="B787:C787"/>
    <mergeCell ref="D787:E787"/>
    <mergeCell ref="G787:H787"/>
    <mergeCell ref="I787:J787"/>
    <mergeCell ref="G788:J788"/>
    <mergeCell ref="G789:J789"/>
    <mergeCell ref="G790:K790"/>
    <mergeCell ref="A791:K791"/>
    <mergeCell ref="A792:C792"/>
    <mergeCell ref="D792:E792"/>
    <mergeCell ref="G792:H792"/>
    <mergeCell ref="I792:J792"/>
    <mergeCell ref="B793:C793"/>
    <mergeCell ref="D793:E793"/>
    <mergeCell ref="G793:H793"/>
    <mergeCell ref="I793:J793"/>
    <mergeCell ref="G794:J794"/>
    <mergeCell ref="A795:C795"/>
    <mergeCell ref="D795:E795"/>
    <mergeCell ref="G795:H795"/>
    <mergeCell ref="I795:J795"/>
    <mergeCell ref="B796:C796"/>
    <mergeCell ref="D796:E796"/>
    <mergeCell ref="G796:H796"/>
    <mergeCell ref="I796:J796"/>
    <mergeCell ref="B797:C797"/>
    <mergeCell ref="D797:E797"/>
    <mergeCell ref="G797:H797"/>
    <mergeCell ref="I797:J797"/>
    <mergeCell ref="B798:C798"/>
    <mergeCell ref="D798:E798"/>
    <mergeCell ref="G798:H798"/>
    <mergeCell ref="I798:J798"/>
    <mergeCell ref="B799:C799"/>
    <mergeCell ref="D799:E799"/>
    <mergeCell ref="G799:H799"/>
    <mergeCell ref="I799:J799"/>
    <mergeCell ref="B800:C800"/>
    <mergeCell ref="D800:E800"/>
    <mergeCell ref="G800:H800"/>
    <mergeCell ref="I800:J800"/>
    <mergeCell ref="G801:J801"/>
    <mergeCell ref="G802:J802"/>
    <mergeCell ref="G803:K803"/>
    <mergeCell ref="A804:K804"/>
    <mergeCell ref="A805:C805"/>
    <mergeCell ref="D805:E805"/>
    <mergeCell ref="G805:H805"/>
    <mergeCell ref="I805:J805"/>
    <mergeCell ref="B806:C806"/>
    <mergeCell ref="D806:E806"/>
    <mergeCell ref="G806:H806"/>
    <mergeCell ref="I806:J806"/>
    <mergeCell ref="B807:C807"/>
    <mergeCell ref="D807:E807"/>
    <mergeCell ref="G807:H807"/>
    <mergeCell ref="I807:J807"/>
    <mergeCell ref="G808:J808"/>
    <mergeCell ref="G809:J809"/>
    <mergeCell ref="G810:K810"/>
    <mergeCell ref="A811:K811"/>
    <mergeCell ref="A812:C812"/>
    <mergeCell ref="D812:E812"/>
    <mergeCell ref="G812:H812"/>
    <mergeCell ref="I812:J812"/>
    <mergeCell ref="B813:C813"/>
    <mergeCell ref="D813:E813"/>
    <mergeCell ref="G813:H813"/>
    <mergeCell ref="I813:J813"/>
    <mergeCell ref="B814:C814"/>
    <mergeCell ref="D814:E814"/>
    <mergeCell ref="G814:H814"/>
    <mergeCell ref="I814:J814"/>
    <mergeCell ref="G815:J815"/>
    <mergeCell ref="G816:J816"/>
    <mergeCell ref="G817:K817"/>
    <mergeCell ref="A818:K818"/>
    <mergeCell ref="A819:C819"/>
    <mergeCell ref="D819:E819"/>
    <mergeCell ref="G819:H819"/>
    <mergeCell ref="I819:J819"/>
    <mergeCell ref="B820:C820"/>
    <mergeCell ref="D820:E820"/>
    <mergeCell ref="G820:H820"/>
    <mergeCell ref="I820:J820"/>
    <mergeCell ref="B821:C821"/>
    <mergeCell ref="D821:E821"/>
    <mergeCell ref="G821:H821"/>
    <mergeCell ref="I821:J821"/>
    <mergeCell ref="G822:J822"/>
    <mergeCell ref="G823:J823"/>
    <mergeCell ref="G824:K824"/>
    <mergeCell ref="A825:K825"/>
    <mergeCell ref="A826:C826"/>
    <mergeCell ref="D826:E826"/>
    <mergeCell ref="G826:H826"/>
    <mergeCell ref="I826:J826"/>
    <mergeCell ref="B827:C827"/>
    <mergeCell ref="D827:E827"/>
    <mergeCell ref="G827:H827"/>
    <mergeCell ref="I827:J827"/>
    <mergeCell ref="B828:C828"/>
    <mergeCell ref="D828:E828"/>
    <mergeCell ref="G828:H828"/>
    <mergeCell ref="I828:J828"/>
    <mergeCell ref="G829:J829"/>
    <mergeCell ref="G830:J830"/>
    <mergeCell ref="G831:K831"/>
    <mergeCell ref="A832:K832"/>
    <mergeCell ref="A833:C833"/>
    <mergeCell ref="D833:E833"/>
    <mergeCell ref="G833:H833"/>
    <mergeCell ref="I833:J833"/>
    <mergeCell ref="B834:C834"/>
    <mergeCell ref="D834:E834"/>
    <mergeCell ref="G834:H834"/>
    <mergeCell ref="I834:J834"/>
    <mergeCell ref="G835:J835"/>
    <mergeCell ref="G836:J836"/>
    <mergeCell ref="G837:K837"/>
    <mergeCell ref="A838:K838"/>
    <mergeCell ref="A839:C839"/>
    <mergeCell ref="D839:E839"/>
    <mergeCell ref="G839:H839"/>
    <mergeCell ref="I839:J839"/>
    <mergeCell ref="B840:C840"/>
    <mergeCell ref="D840:E840"/>
    <mergeCell ref="G840:H840"/>
    <mergeCell ref="I840:J840"/>
    <mergeCell ref="G841:J841"/>
    <mergeCell ref="A842:C842"/>
    <mergeCell ref="D842:E842"/>
    <mergeCell ref="G842:H842"/>
    <mergeCell ref="I842:J842"/>
    <mergeCell ref="B843:C843"/>
    <mergeCell ref="D843:E843"/>
    <mergeCell ref="G843:H843"/>
    <mergeCell ref="I843:J843"/>
    <mergeCell ref="B844:C844"/>
    <mergeCell ref="D844:E844"/>
    <mergeCell ref="G844:H844"/>
    <mergeCell ref="I844:J844"/>
    <mergeCell ref="B845:C845"/>
    <mergeCell ref="D845:E845"/>
    <mergeCell ref="G845:H845"/>
    <mergeCell ref="I845:J845"/>
    <mergeCell ref="G846:J846"/>
    <mergeCell ref="G847:J847"/>
    <mergeCell ref="G848:K848"/>
    <mergeCell ref="A849:K849"/>
    <mergeCell ref="A850:C850"/>
    <mergeCell ref="D850:E850"/>
    <mergeCell ref="G850:H850"/>
    <mergeCell ref="I850:J850"/>
    <mergeCell ref="B851:C851"/>
    <mergeCell ref="D851:E851"/>
    <mergeCell ref="G851:H851"/>
    <mergeCell ref="I851:J851"/>
    <mergeCell ref="G852:J852"/>
    <mergeCell ref="A853:C853"/>
    <mergeCell ref="D853:E853"/>
    <mergeCell ref="G853:H853"/>
    <mergeCell ref="I853:J853"/>
    <mergeCell ref="B854:C854"/>
    <mergeCell ref="D854:E854"/>
    <mergeCell ref="G854:H854"/>
    <mergeCell ref="I854:J854"/>
    <mergeCell ref="B855:C855"/>
    <mergeCell ref="D855:E855"/>
    <mergeCell ref="G855:H855"/>
    <mergeCell ref="I855:J855"/>
    <mergeCell ref="B856:C856"/>
    <mergeCell ref="D856:E856"/>
    <mergeCell ref="G856:H856"/>
    <mergeCell ref="I856:J856"/>
    <mergeCell ref="B857:C857"/>
    <mergeCell ref="D857:E857"/>
    <mergeCell ref="G857:H857"/>
    <mergeCell ref="I857:J857"/>
    <mergeCell ref="B858:C858"/>
    <mergeCell ref="D858:E858"/>
    <mergeCell ref="G858:H858"/>
    <mergeCell ref="I858:J858"/>
    <mergeCell ref="G859:J859"/>
    <mergeCell ref="G860:J860"/>
    <mergeCell ref="G861:K861"/>
    <mergeCell ref="A862:K862"/>
    <mergeCell ref="A863:C863"/>
    <mergeCell ref="D863:E863"/>
    <mergeCell ref="G863:H863"/>
    <mergeCell ref="I863:J863"/>
    <mergeCell ref="B864:C864"/>
    <mergeCell ref="D864:E864"/>
    <mergeCell ref="G864:H864"/>
    <mergeCell ref="I864:J864"/>
    <mergeCell ref="B865:C865"/>
    <mergeCell ref="D865:E865"/>
    <mergeCell ref="G865:H865"/>
    <mergeCell ref="I865:J865"/>
    <mergeCell ref="G866:J866"/>
    <mergeCell ref="G867:J867"/>
    <mergeCell ref="G868:K868"/>
    <mergeCell ref="A869:K869"/>
    <mergeCell ref="A870:C870"/>
    <mergeCell ref="D870:E870"/>
    <mergeCell ref="G870:H870"/>
    <mergeCell ref="I870:J870"/>
    <mergeCell ref="B871:C871"/>
    <mergeCell ref="D871:E871"/>
    <mergeCell ref="G871:H871"/>
    <mergeCell ref="I871:J871"/>
    <mergeCell ref="B872:C872"/>
    <mergeCell ref="D872:E872"/>
    <mergeCell ref="G872:H872"/>
    <mergeCell ref="I872:J872"/>
    <mergeCell ref="G873:J873"/>
    <mergeCell ref="G874:J874"/>
    <mergeCell ref="G875:K875"/>
    <mergeCell ref="A876:K876"/>
    <mergeCell ref="A877:C877"/>
    <mergeCell ref="D877:E877"/>
    <mergeCell ref="G877:H877"/>
    <mergeCell ref="I877:J877"/>
    <mergeCell ref="B878:C878"/>
    <mergeCell ref="D878:E878"/>
    <mergeCell ref="G878:H878"/>
    <mergeCell ref="I878:J878"/>
    <mergeCell ref="B879:C879"/>
    <mergeCell ref="D879:E879"/>
    <mergeCell ref="G879:H879"/>
    <mergeCell ref="I879:J879"/>
    <mergeCell ref="G880:J880"/>
    <mergeCell ref="G881:J881"/>
    <mergeCell ref="G882:K882"/>
    <mergeCell ref="A883:K883"/>
    <mergeCell ref="A884:C884"/>
    <mergeCell ref="D884:E884"/>
    <mergeCell ref="G884:H884"/>
    <mergeCell ref="I884:J884"/>
    <mergeCell ref="B885:C885"/>
    <mergeCell ref="D885:E885"/>
    <mergeCell ref="G885:H885"/>
    <mergeCell ref="I885:J885"/>
    <mergeCell ref="B886:C886"/>
    <mergeCell ref="D886:E886"/>
    <mergeCell ref="G886:H886"/>
    <mergeCell ref="I886:J886"/>
    <mergeCell ref="G887:J887"/>
    <mergeCell ref="G888:J888"/>
    <mergeCell ref="G889:K889"/>
    <mergeCell ref="A890:K890"/>
    <mergeCell ref="A891:C891"/>
    <mergeCell ref="D891:E891"/>
    <mergeCell ref="G891:H891"/>
    <mergeCell ref="I891:J891"/>
    <mergeCell ref="B892:C892"/>
    <mergeCell ref="D892:E892"/>
    <mergeCell ref="G892:H892"/>
    <mergeCell ref="I892:J892"/>
    <mergeCell ref="G893:J893"/>
    <mergeCell ref="G894:J894"/>
    <mergeCell ref="G895:K895"/>
    <mergeCell ref="A896:K896"/>
    <mergeCell ref="A897:C897"/>
    <mergeCell ref="D897:E897"/>
    <mergeCell ref="G897:H897"/>
    <mergeCell ref="I897:J897"/>
    <mergeCell ref="B898:C898"/>
    <mergeCell ref="D898:E898"/>
    <mergeCell ref="G898:H898"/>
    <mergeCell ref="I898:J898"/>
    <mergeCell ref="G899:J899"/>
    <mergeCell ref="A900:C900"/>
    <mergeCell ref="D900:E900"/>
    <mergeCell ref="G900:H900"/>
    <mergeCell ref="I900:J900"/>
    <mergeCell ref="B901:C901"/>
    <mergeCell ref="D901:E901"/>
    <mergeCell ref="G901:H901"/>
    <mergeCell ref="I901:J901"/>
    <mergeCell ref="B902:C902"/>
    <mergeCell ref="D902:E902"/>
    <mergeCell ref="G902:H902"/>
    <mergeCell ref="I902:J902"/>
    <mergeCell ref="B903:C903"/>
    <mergeCell ref="D903:E903"/>
    <mergeCell ref="G903:H903"/>
    <mergeCell ref="I903:J903"/>
    <mergeCell ref="G904:J904"/>
    <mergeCell ref="G905:J905"/>
    <mergeCell ref="G906:K906"/>
    <mergeCell ref="A907:K907"/>
    <mergeCell ref="A908:C908"/>
    <mergeCell ref="D908:E908"/>
    <mergeCell ref="G908:H908"/>
    <mergeCell ref="I908:J908"/>
    <mergeCell ref="B909:C909"/>
    <mergeCell ref="D909:E909"/>
    <mergeCell ref="G909:H909"/>
    <mergeCell ref="I909:J909"/>
    <mergeCell ref="G910:J910"/>
    <mergeCell ref="A911:C911"/>
    <mergeCell ref="D911:E911"/>
    <mergeCell ref="G911:H911"/>
    <mergeCell ref="I911:J911"/>
    <mergeCell ref="B912:C912"/>
    <mergeCell ref="D912:E912"/>
    <mergeCell ref="G912:H912"/>
    <mergeCell ref="I912:J912"/>
    <mergeCell ref="B913:C913"/>
    <mergeCell ref="D913:E913"/>
    <mergeCell ref="G913:H913"/>
    <mergeCell ref="I913:J913"/>
    <mergeCell ref="B914:C914"/>
    <mergeCell ref="D914:E914"/>
    <mergeCell ref="G914:H914"/>
    <mergeCell ref="I914:J914"/>
    <mergeCell ref="B915:C915"/>
    <mergeCell ref="D915:E915"/>
    <mergeCell ref="G915:H915"/>
    <mergeCell ref="I915:J915"/>
    <mergeCell ref="B916:C916"/>
    <mergeCell ref="D916:E916"/>
    <mergeCell ref="G916:H916"/>
    <mergeCell ref="I916:J916"/>
    <mergeCell ref="G917:J917"/>
    <mergeCell ref="G918:J918"/>
    <mergeCell ref="G919:K919"/>
    <mergeCell ref="A920:K920"/>
    <mergeCell ref="A921:C921"/>
    <mergeCell ref="D921:E921"/>
    <mergeCell ref="G921:H921"/>
    <mergeCell ref="I921:J921"/>
    <mergeCell ref="B922:C922"/>
    <mergeCell ref="D922:E922"/>
    <mergeCell ref="G922:H922"/>
    <mergeCell ref="I922:J922"/>
    <mergeCell ref="B923:C923"/>
    <mergeCell ref="D923:E923"/>
    <mergeCell ref="G923:H923"/>
    <mergeCell ref="I923:J923"/>
    <mergeCell ref="G924:J924"/>
    <mergeCell ref="G925:J925"/>
    <mergeCell ref="G926:K926"/>
    <mergeCell ref="A927:K927"/>
    <mergeCell ref="A928:C928"/>
    <mergeCell ref="D928:E928"/>
    <mergeCell ref="G928:H928"/>
    <mergeCell ref="I928:J928"/>
    <mergeCell ref="B929:C929"/>
    <mergeCell ref="D929:E929"/>
    <mergeCell ref="G929:H929"/>
    <mergeCell ref="I929:J929"/>
    <mergeCell ref="B930:C930"/>
    <mergeCell ref="D930:E930"/>
    <mergeCell ref="G930:H930"/>
    <mergeCell ref="I930:J930"/>
    <mergeCell ref="G931:J931"/>
    <mergeCell ref="G932:J932"/>
    <mergeCell ref="G933:K933"/>
    <mergeCell ref="A934:K934"/>
    <mergeCell ref="A935:C935"/>
    <mergeCell ref="D935:E935"/>
    <mergeCell ref="G935:H935"/>
    <mergeCell ref="I935:J935"/>
    <mergeCell ref="B936:C936"/>
    <mergeCell ref="D936:E936"/>
    <mergeCell ref="G936:H936"/>
    <mergeCell ref="I936:J936"/>
    <mergeCell ref="B937:C937"/>
    <mergeCell ref="D937:E937"/>
    <mergeCell ref="G937:H937"/>
    <mergeCell ref="I937:J937"/>
    <mergeCell ref="G938:J938"/>
    <mergeCell ref="G939:J939"/>
    <mergeCell ref="G940:K940"/>
    <mergeCell ref="A941:K941"/>
    <mergeCell ref="A942:C942"/>
    <mergeCell ref="D942:E942"/>
    <mergeCell ref="G942:H942"/>
    <mergeCell ref="I942:J942"/>
    <mergeCell ref="B943:C943"/>
    <mergeCell ref="D943:E943"/>
    <mergeCell ref="G943:H943"/>
    <mergeCell ref="I943:J943"/>
    <mergeCell ref="B944:C944"/>
    <mergeCell ref="D944:E944"/>
    <mergeCell ref="G944:H944"/>
    <mergeCell ref="I944:J944"/>
    <mergeCell ref="G945:J945"/>
    <mergeCell ref="G946:J946"/>
    <mergeCell ref="G947:K947"/>
    <mergeCell ref="A948:K948"/>
    <mergeCell ref="A949:C949"/>
    <mergeCell ref="D949:E949"/>
    <mergeCell ref="G949:H949"/>
    <mergeCell ref="I949:J949"/>
    <mergeCell ref="B950:C950"/>
    <mergeCell ref="D950:E950"/>
    <mergeCell ref="G950:H950"/>
    <mergeCell ref="I950:J950"/>
    <mergeCell ref="G951:J951"/>
    <mergeCell ref="G952:J952"/>
    <mergeCell ref="G953:K953"/>
    <mergeCell ref="A954:K954"/>
    <mergeCell ref="A955:C955"/>
    <mergeCell ref="D955:E955"/>
    <mergeCell ref="G955:H955"/>
    <mergeCell ref="I955:J955"/>
    <mergeCell ref="B956:C956"/>
    <mergeCell ref="D956:E956"/>
    <mergeCell ref="G956:H956"/>
    <mergeCell ref="I956:J956"/>
    <mergeCell ref="G957:J957"/>
    <mergeCell ref="A958:C958"/>
    <mergeCell ref="D958:E958"/>
    <mergeCell ref="G958:H958"/>
    <mergeCell ref="I958:J958"/>
    <mergeCell ref="B959:C959"/>
    <mergeCell ref="D959:E959"/>
    <mergeCell ref="G959:H959"/>
    <mergeCell ref="I959:J959"/>
    <mergeCell ref="B960:C960"/>
    <mergeCell ref="D960:E960"/>
    <mergeCell ref="G960:H960"/>
    <mergeCell ref="I960:J960"/>
    <mergeCell ref="B961:C961"/>
    <mergeCell ref="D961:E961"/>
    <mergeCell ref="G961:H961"/>
    <mergeCell ref="I961:J961"/>
    <mergeCell ref="G962:J962"/>
    <mergeCell ref="G963:J963"/>
    <mergeCell ref="G964:K964"/>
    <mergeCell ref="A965:K965"/>
    <mergeCell ref="A966:C966"/>
    <mergeCell ref="D966:E966"/>
    <mergeCell ref="G966:H966"/>
    <mergeCell ref="I966:J966"/>
    <mergeCell ref="B967:C967"/>
    <mergeCell ref="D967:E967"/>
    <mergeCell ref="G967:H967"/>
    <mergeCell ref="I967:J967"/>
    <mergeCell ref="G968:J968"/>
    <mergeCell ref="A969:C969"/>
    <mergeCell ref="D969:E969"/>
    <mergeCell ref="G969:H969"/>
    <mergeCell ref="I969:J969"/>
    <mergeCell ref="B970:C970"/>
    <mergeCell ref="D970:E970"/>
    <mergeCell ref="G970:H970"/>
    <mergeCell ref="I970:J970"/>
    <mergeCell ref="B971:C971"/>
    <mergeCell ref="D971:E971"/>
    <mergeCell ref="G971:H971"/>
    <mergeCell ref="I971:J971"/>
    <mergeCell ref="B972:C972"/>
    <mergeCell ref="D972:E972"/>
    <mergeCell ref="G972:H972"/>
    <mergeCell ref="I972:J972"/>
    <mergeCell ref="B973:C973"/>
    <mergeCell ref="D973:E973"/>
    <mergeCell ref="G973:H973"/>
    <mergeCell ref="I973:J973"/>
    <mergeCell ref="B974:C974"/>
    <mergeCell ref="D974:E974"/>
    <mergeCell ref="G974:H974"/>
    <mergeCell ref="I974:J974"/>
    <mergeCell ref="G975:J975"/>
    <mergeCell ref="G976:J976"/>
    <mergeCell ref="G977:K977"/>
    <mergeCell ref="A978:K978"/>
    <mergeCell ref="A979:C979"/>
    <mergeCell ref="D979:E979"/>
    <mergeCell ref="G979:H979"/>
    <mergeCell ref="I979:J979"/>
    <mergeCell ref="B980:C980"/>
    <mergeCell ref="D980:E980"/>
    <mergeCell ref="G980:H980"/>
    <mergeCell ref="I980:J980"/>
    <mergeCell ref="B981:C981"/>
    <mergeCell ref="D981:E981"/>
    <mergeCell ref="G981:H981"/>
    <mergeCell ref="I981:J981"/>
    <mergeCell ref="G982:J982"/>
    <mergeCell ref="G983:J983"/>
    <mergeCell ref="G984:K984"/>
    <mergeCell ref="A985:K985"/>
    <mergeCell ref="A986:C986"/>
    <mergeCell ref="D986:E986"/>
    <mergeCell ref="G986:H986"/>
    <mergeCell ref="I986:J986"/>
    <mergeCell ref="B987:C987"/>
    <mergeCell ref="D987:E987"/>
    <mergeCell ref="G987:H987"/>
    <mergeCell ref="I987:J987"/>
    <mergeCell ref="B988:C988"/>
    <mergeCell ref="D988:E988"/>
    <mergeCell ref="G988:H988"/>
    <mergeCell ref="I988:J988"/>
    <mergeCell ref="G989:J989"/>
    <mergeCell ref="G990:J990"/>
    <mergeCell ref="G991:K991"/>
    <mergeCell ref="A992:K992"/>
    <mergeCell ref="A993:C993"/>
    <mergeCell ref="D993:E993"/>
    <mergeCell ref="G993:H993"/>
    <mergeCell ref="I993:J993"/>
    <mergeCell ref="B994:C994"/>
    <mergeCell ref="D994:E994"/>
    <mergeCell ref="G994:H994"/>
    <mergeCell ref="I994:J994"/>
    <mergeCell ref="B995:C995"/>
    <mergeCell ref="D995:E995"/>
    <mergeCell ref="G995:H995"/>
    <mergeCell ref="I995:J995"/>
    <mergeCell ref="G996:J996"/>
    <mergeCell ref="G997:J997"/>
    <mergeCell ref="G998:K998"/>
    <mergeCell ref="A999:K999"/>
    <mergeCell ref="A1000:C1000"/>
    <mergeCell ref="D1000:E1000"/>
    <mergeCell ref="G1000:H1000"/>
    <mergeCell ref="I1000:J1000"/>
    <mergeCell ref="B1001:C1001"/>
    <mergeCell ref="D1001:E1001"/>
    <mergeCell ref="G1001:H1001"/>
    <mergeCell ref="I1001:J1001"/>
    <mergeCell ref="B1002:C1002"/>
    <mergeCell ref="D1002:E1002"/>
    <mergeCell ref="G1002:H1002"/>
    <mergeCell ref="I1002:J1002"/>
    <mergeCell ref="G1003:J1003"/>
    <mergeCell ref="G1004:J1004"/>
    <mergeCell ref="G1005:K1005"/>
    <mergeCell ref="A1006:K1006"/>
    <mergeCell ref="A1007:C1007"/>
    <mergeCell ref="D1007:E1007"/>
    <mergeCell ref="G1007:H1007"/>
    <mergeCell ref="I1007:J1007"/>
    <mergeCell ref="B1008:C1008"/>
    <mergeCell ref="D1008:E1008"/>
    <mergeCell ref="G1008:H1008"/>
    <mergeCell ref="I1008:J1008"/>
    <mergeCell ref="G1009:J1009"/>
    <mergeCell ref="G1010:J1010"/>
    <mergeCell ref="G1011:K1011"/>
    <mergeCell ref="A1012:K1012"/>
    <mergeCell ref="A1013:C1013"/>
    <mergeCell ref="D1013:E1013"/>
    <mergeCell ref="G1013:H1013"/>
    <mergeCell ref="I1013:J1013"/>
    <mergeCell ref="B1014:C1014"/>
    <mergeCell ref="D1014:E1014"/>
    <mergeCell ref="G1014:H1014"/>
    <mergeCell ref="I1014:J1014"/>
    <mergeCell ref="B1015:C1015"/>
    <mergeCell ref="D1015:E1015"/>
    <mergeCell ref="G1015:H1015"/>
    <mergeCell ref="I1015:J1015"/>
    <mergeCell ref="B1016:C1016"/>
    <mergeCell ref="D1016:E1016"/>
    <mergeCell ref="G1016:H1016"/>
    <mergeCell ref="I1016:J1016"/>
    <mergeCell ref="B1017:C1017"/>
    <mergeCell ref="D1017:E1017"/>
    <mergeCell ref="G1017:H1017"/>
    <mergeCell ref="I1017:J1017"/>
    <mergeCell ref="G1018:J1018"/>
    <mergeCell ref="G1019:J1019"/>
    <mergeCell ref="G1020:K1020"/>
    <mergeCell ref="A1021:K1021"/>
    <mergeCell ref="A1022:C1022"/>
    <mergeCell ref="D1022:E1022"/>
    <mergeCell ref="G1022:H1022"/>
    <mergeCell ref="I1022:J1022"/>
    <mergeCell ref="B1023:C1023"/>
    <mergeCell ref="D1023:E1023"/>
    <mergeCell ref="G1023:H1023"/>
    <mergeCell ref="I1023:J1023"/>
    <mergeCell ref="B1024:C1024"/>
    <mergeCell ref="D1024:E1024"/>
    <mergeCell ref="G1024:H1024"/>
    <mergeCell ref="I1024:J1024"/>
    <mergeCell ref="B1025:C1025"/>
    <mergeCell ref="D1025:E1025"/>
    <mergeCell ref="G1025:H1025"/>
    <mergeCell ref="I1025:J1025"/>
    <mergeCell ref="B1026:C1026"/>
    <mergeCell ref="D1026:E1026"/>
    <mergeCell ref="G1026:H1026"/>
    <mergeCell ref="I1026:J1026"/>
    <mergeCell ref="B1027:C1027"/>
    <mergeCell ref="D1027:E1027"/>
    <mergeCell ref="G1027:H1027"/>
    <mergeCell ref="I1027:J1027"/>
    <mergeCell ref="B1028:C1028"/>
    <mergeCell ref="D1028:E1028"/>
    <mergeCell ref="G1028:H1028"/>
    <mergeCell ref="I1028:J1028"/>
    <mergeCell ref="G1029:J1029"/>
    <mergeCell ref="A1030:C1030"/>
    <mergeCell ref="D1030:E1030"/>
    <mergeCell ref="G1030:H1030"/>
    <mergeCell ref="I1030:J1030"/>
    <mergeCell ref="B1031:C1031"/>
    <mergeCell ref="D1031:E1031"/>
    <mergeCell ref="G1031:H1031"/>
    <mergeCell ref="I1031:J1031"/>
    <mergeCell ref="G1032:J1032"/>
    <mergeCell ref="A1033:C1033"/>
    <mergeCell ref="D1033:E1033"/>
    <mergeCell ref="G1033:H1033"/>
    <mergeCell ref="I1033:J1033"/>
    <mergeCell ref="B1034:C1034"/>
    <mergeCell ref="D1034:E1034"/>
    <mergeCell ref="G1034:H1034"/>
    <mergeCell ref="I1034:J1034"/>
    <mergeCell ref="G1035:J1035"/>
    <mergeCell ref="G1036:J1036"/>
    <mergeCell ref="G1037:K1037"/>
    <mergeCell ref="A1038:K1038"/>
    <mergeCell ref="A1039:C1039"/>
    <mergeCell ref="D1039:E1039"/>
    <mergeCell ref="G1039:H1039"/>
    <mergeCell ref="I1039:J1039"/>
    <mergeCell ref="B1040:C1040"/>
    <mergeCell ref="D1040:E1040"/>
    <mergeCell ref="G1040:H1040"/>
    <mergeCell ref="I1040:J1040"/>
    <mergeCell ref="B1041:C1041"/>
    <mergeCell ref="D1041:E1041"/>
    <mergeCell ref="G1041:H1041"/>
    <mergeCell ref="I1041:J1041"/>
    <mergeCell ref="B1042:C1042"/>
    <mergeCell ref="D1042:E1042"/>
    <mergeCell ref="G1042:H1042"/>
    <mergeCell ref="I1042:J1042"/>
    <mergeCell ref="B1043:C1043"/>
    <mergeCell ref="D1043:E1043"/>
    <mergeCell ref="G1043:H1043"/>
    <mergeCell ref="I1043:J1043"/>
    <mergeCell ref="B1044:C1044"/>
    <mergeCell ref="D1044:E1044"/>
    <mergeCell ref="G1044:H1044"/>
    <mergeCell ref="I1044:J1044"/>
    <mergeCell ref="B1045:C1045"/>
    <mergeCell ref="D1045:E1045"/>
    <mergeCell ref="G1045:H1045"/>
    <mergeCell ref="I1045:J1045"/>
    <mergeCell ref="G1046:J1046"/>
    <mergeCell ref="A1047:C1047"/>
    <mergeCell ref="D1047:E1047"/>
    <mergeCell ref="G1047:H1047"/>
    <mergeCell ref="I1047:J1047"/>
    <mergeCell ref="B1048:C1048"/>
    <mergeCell ref="D1048:E1048"/>
    <mergeCell ref="G1048:H1048"/>
    <mergeCell ref="I1048:J1048"/>
    <mergeCell ref="G1049:J1049"/>
    <mergeCell ref="A1050:C1050"/>
    <mergeCell ref="D1050:E1050"/>
    <mergeCell ref="G1050:H1050"/>
    <mergeCell ref="I1050:J1050"/>
    <mergeCell ref="B1051:C1051"/>
    <mergeCell ref="D1051:E1051"/>
    <mergeCell ref="G1051:H1051"/>
    <mergeCell ref="I1051:J1051"/>
    <mergeCell ref="G1052:J1052"/>
    <mergeCell ref="G1053:J1053"/>
    <mergeCell ref="G1054:K1054"/>
    <mergeCell ref="A1055:K1055"/>
    <mergeCell ref="A1056:C1056"/>
    <mergeCell ref="D1056:E1056"/>
    <mergeCell ref="G1056:H1056"/>
    <mergeCell ref="I1056:J1056"/>
    <mergeCell ref="B1057:C1057"/>
    <mergeCell ref="D1057:E1057"/>
    <mergeCell ref="G1057:H1057"/>
    <mergeCell ref="I1057:J1057"/>
    <mergeCell ref="B1058:C1058"/>
    <mergeCell ref="D1058:E1058"/>
    <mergeCell ref="G1058:H1058"/>
    <mergeCell ref="I1058:J1058"/>
    <mergeCell ref="G1059:J1059"/>
    <mergeCell ref="A1060:C1060"/>
    <mergeCell ref="D1060:E1060"/>
    <mergeCell ref="G1060:H1060"/>
    <mergeCell ref="I1060:J1060"/>
    <mergeCell ref="B1061:C1061"/>
    <mergeCell ref="D1061:E1061"/>
    <mergeCell ref="G1061:H1061"/>
    <mergeCell ref="I1061:J1061"/>
    <mergeCell ref="G1062:J1062"/>
    <mergeCell ref="G1063:J1063"/>
    <mergeCell ref="G1064:K1064"/>
    <mergeCell ref="A1065:K1065"/>
    <mergeCell ref="A1066:C1066"/>
    <mergeCell ref="D1066:E1066"/>
    <mergeCell ref="G1066:H1066"/>
    <mergeCell ref="I1066:J1066"/>
    <mergeCell ref="B1067:C1067"/>
    <mergeCell ref="D1067:E1067"/>
    <mergeCell ref="G1067:H1067"/>
    <mergeCell ref="I1067:J1067"/>
    <mergeCell ref="B1068:C1068"/>
    <mergeCell ref="D1068:E1068"/>
    <mergeCell ref="G1068:H1068"/>
    <mergeCell ref="I1068:J1068"/>
    <mergeCell ref="G1069:J1069"/>
    <mergeCell ref="A1070:C1070"/>
    <mergeCell ref="D1070:E1070"/>
    <mergeCell ref="G1070:H1070"/>
    <mergeCell ref="I1070:J1070"/>
    <mergeCell ref="B1071:C1071"/>
    <mergeCell ref="D1071:E1071"/>
    <mergeCell ref="G1071:H1071"/>
    <mergeCell ref="I1071:J1071"/>
    <mergeCell ref="G1072:J1072"/>
    <mergeCell ref="G1073:J1073"/>
    <mergeCell ref="G1074:K1074"/>
    <mergeCell ref="A1075:K1075"/>
    <mergeCell ref="A1076:C1076"/>
    <mergeCell ref="D1076:E1076"/>
    <mergeCell ref="G1076:H1076"/>
    <mergeCell ref="I1076:J1076"/>
    <mergeCell ref="B1077:C1077"/>
    <mergeCell ref="D1077:E1077"/>
    <mergeCell ref="G1077:H1077"/>
    <mergeCell ref="I1077:J1077"/>
    <mergeCell ref="B1078:C1078"/>
    <mergeCell ref="D1078:E1078"/>
    <mergeCell ref="G1078:H1078"/>
    <mergeCell ref="I1078:J1078"/>
    <mergeCell ref="G1079:J1079"/>
    <mergeCell ref="A1080:C1080"/>
    <mergeCell ref="D1080:E1080"/>
    <mergeCell ref="G1080:H1080"/>
    <mergeCell ref="I1080:J1080"/>
    <mergeCell ref="B1081:C1081"/>
    <mergeCell ref="D1081:E1081"/>
    <mergeCell ref="G1081:H1081"/>
    <mergeCell ref="I1081:J1081"/>
    <mergeCell ref="G1082:J1082"/>
    <mergeCell ref="G1083:J1083"/>
    <mergeCell ref="G1084:K1084"/>
    <mergeCell ref="A1085:K1085"/>
    <mergeCell ref="A1086:C1086"/>
    <mergeCell ref="D1086:E1086"/>
    <mergeCell ref="G1086:H1086"/>
    <mergeCell ref="I1086:J1086"/>
    <mergeCell ref="B1087:C1087"/>
    <mergeCell ref="D1087:E1087"/>
    <mergeCell ref="G1087:H1087"/>
    <mergeCell ref="I1087:J1087"/>
    <mergeCell ref="B1088:C1088"/>
    <mergeCell ref="D1088:E1088"/>
    <mergeCell ref="G1088:H1088"/>
    <mergeCell ref="I1088:J1088"/>
    <mergeCell ref="G1089:J1089"/>
    <mergeCell ref="A1090:C1090"/>
    <mergeCell ref="D1090:E1090"/>
    <mergeCell ref="G1090:H1090"/>
    <mergeCell ref="I1090:J1090"/>
    <mergeCell ref="B1091:C1091"/>
    <mergeCell ref="D1091:E1091"/>
    <mergeCell ref="G1091:H1091"/>
    <mergeCell ref="I1091:J1091"/>
    <mergeCell ref="B1092:C1092"/>
    <mergeCell ref="D1092:E1092"/>
    <mergeCell ref="G1092:H1092"/>
    <mergeCell ref="I1092:J1092"/>
    <mergeCell ref="G1093:J1093"/>
    <mergeCell ref="G1094:J1094"/>
    <mergeCell ref="G1095:K1095"/>
    <mergeCell ref="A1096:K1096"/>
    <mergeCell ref="A1097:C1097"/>
    <mergeCell ref="D1097:E1097"/>
    <mergeCell ref="G1097:H1097"/>
    <mergeCell ref="I1097:J1097"/>
    <mergeCell ref="B1098:C1098"/>
    <mergeCell ref="D1098:E1098"/>
    <mergeCell ref="G1098:H1098"/>
    <mergeCell ref="I1098:J1098"/>
    <mergeCell ref="G1099:J1099"/>
    <mergeCell ref="A1100:C1100"/>
    <mergeCell ref="D1100:E1100"/>
    <mergeCell ref="G1100:H1100"/>
    <mergeCell ref="I1100:J1100"/>
    <mergeCell ref="B1101:C1101"/>
    <mergeCell ref="D1101:E1101"/>
    <mergeCell ref="G1101:H1101"/>
    <mergeCell ref="I1101:J1101"/>
    <mergeCell ref="B1102:C1102"/>
    <mergeCell ref="D1102:E1102"/>
    <mergeCell ref="G1102:H1102"/>
    <mergeCell ref="I1102:J1102"/>
    <mergeCell ref="G1103:J1103"/>
    <mergeCell ref="G1104:J1104"/>
    <mergeCell ref="G1105:K1105"/>
    <mergeCell ref="A1106:K1106"/>
    <mergeCell ref="A1107:C1107"/>
    <mergeCell ref="D1107:E1107"/>
    <mergeCell ref="G1107:H1107"/>
    <mergeCell ref="I1107:J1107"/>
    <mergeCell ref="B1108:C1108"/>
    <mergeCell ref="D1108:E1108"/>
    <mergeCell ref="G1108:H1108"/>
    <mergeCell ref="I1108:J1108"/>
    <mergeCell ref="G1109:J1109"/>
    <mergeCell ref="A1110:C1110"/>
    <mergeCell ref="D1110:E1110"/>
    <mergeCell ref="G1110:H1110"/>
    <mergeCell ref="I1110:J1110"/>
    <mergeCell ref="B1111:C1111"/>
    <mergeCell ref="D1111:E1111"/>
    <mergeCell ref="G1111:H1111"/>
    <mergeCell ref="I1111:J1111"/>
    <mergeCell ref="B1112:C1112"/>
    <mergeCell ref="D1112:E1112"/>
    <mergeCell ref="G1112:H1112"/>
    <mergeCell ref="I1112:J1112"/>
    <mergeCell ref="B1113:C1113"/>
    <mergeCell ref="D1113:E1113"/>
    <mergeCell ref="G1113:H1113"/>
    <mergeCell ref="I1113:J1113"/>
    <mergeCell ref="B1114:C1114"/>
    <mergeCell ref="D1114:E1114"/>
    <mergeCell ref="G1114:H1114"/>
    <mergeCell ref="I1114:J1114"/>
    <mergeCell ref="G1115:J1115"/>
    <mergeCell ref="G1116:J1116"/>
    <mergeCell ref="G1117:K1117"/>
    <mergeCell ref="A1118:K1118"/>
    <mergeCell ref="A1119:C1119"/>
    <mergeCell ref="D1119:E1119"/>
    <mergeCell ref="G1119:H1119"/>
    <mergeCell ref="I1119:J1119"/>
    <mergeCell ref="B1120:C1120"/>
    <mergeCell ref="D1120:E1120"/>
    <mergeCell ref="G1120:H1120"/>
    <mergeCell ref="I1120:J1120"/>
    <mergeCell ref="G1121:J1121"/>
    <mergeCell ref="G1122:J1122"/>
    <mergeCell ref="G1123:K1123"/>
    <mergeCell ref="A1124:K1124"/>
    <mergeCell ref="A1125:C1125"/>
    <mergeCell ref="D1125:E1125"/>
    <mergeCell ref="G1125:H1125"/>
    <mergeCell ref="I1125:J1125"/>
    <mergeCell ref="B1126:C1126"/>
    <mergeCell ref="D1126:E1126"/>
    <mergeCell ref="G1126:H1126"/>
    <mergeCell ref="I1126:J1126"/>
    <mergeCell ref="G1127:J1127"/>
    <mergeCell ref="G1128:J1128"/>
    <mergeCell ref="G1129:K1129"/>
    <mergeCell ref="A1130:K1130"/>
    <mergeCell ref="A1131:C1131"/>
    <mergeCell ref="D1131:E1131"/>
    <mergeCell ref="G1131:H1131"/>
    <mergeCell ref="I1131:J1131"/>
    <mergeCell ref="B1132:C1132"/>
    <mergeCell ref="D1132:E1132"/>
    <mergeCell ref="G1132:H1132"/>
    <mergeCell ref="I1132:J1132"/>
    <mergeCell ref="G1133:J1133"/>
    <mergeCell ref="G1134:J1134"/>
    <mergeCell ref="G1135:K1135"/>
    <mergeCell ref="A1136:K1136"/>
    <mergeCell ref="A1137:C1137"/>
    <mergeCell ref="D1137:E1137"/>
    <mergeCell ref="G1137:H1137"/>
    <mergeCell ref="I1137:J1137"/>
    <mergeCell ref="B1138:C1138"/>
    <mergeCell ref="D1138:E1138"/>
    <mergeCell ref="G1138:H1138"/>
    <mergeCell ref="I1138:J1138"/>
    <mergeCell ref="G1139:J1139"/>
    <mergeCell ref="G1140:J1140"/>
    <mergeCell ref="G1141:K1141"/>
    <mergeCell ref="A1142:K1142"/>
    <mergeCell ref="A1143:C1143"/>
    <mergeCell ref="D1143:E1143"/>
    <mergeCell ref="G1143:H1143"/>
    <mergeCell ref="I1143:J1143"/>
    <mergeCell ref="B1144:C1144"/>
    <mergeCell ref="D1144:E1144"/>
    <mergeCell ref="G1144:H1144"/>
    <mergeCell ref="I1144:J1144"/>
    <mergeCell ref="B1145:C1145"/>
    <mergeCell ref="D1145:E1145"/>
    <mergeCell ref="G1145:H1145"/>
    <mergeCell ref="I1145:J1145"/>
    <mergeCell ref="G1146:J1146"/>
    <mergeCell ref="G1147:J1147"/>
    <mergeCell ref="G1148:K1148"/>
    <mergeCell ref="A1149:K1149"/>
    <mergeCell ref="A1150:C1150"/>
    <mergeCell ref="D1150:E1150"/>
    <mergeCell ref="G1150:H1150"/>
    <mergeCell ref="I1150:J1150"/>
    <mergeCell ref="B1151:C1151"/>
    <mergeCell ref="D1151:E1151"/>
    <mergeCell ref="G1151:H1151"/>
    <mergeCell ref="I1151:J1151"/>
    <mergeCell ref="B1152:C1152"/>
    <mergeCell ref="D1152:E1152"/>
    <mergeCell ref="G1152:H1152"/>
    <mergeCell ref="I1152:J1152"/>
    <mergeCell ref="B1153:C1153"/>
    <mergeCell ref="D1153:E1153"/>
    <mergeCell ref="G1153:H1153"/>
    <mergeCell ref="I1153:J1153"/>
    <mergeCell ref="B1154:C1154"/>
    <mergeCell ref="D1154:E1154"/>
    <mergeCell ref="G1154:H1154"/>
    <mergeCell ref="I1154:J1154"/>
    <mergeCell ref="G1155:J1155"/>
    <mergeCell ref="G1156:J1156"/>
    <mergeCell ref="G1157:K1157"/>
    <mergeCell ref="A1158:K1158"/>
    <mergeCell ref="A1159:C1159"/>
    <mergeCell ref="D1159:E1159"/>
    <mergeCell ref="G1159:H1159"/>
    <mergeCell ref="I1159:J1159"/>
    <mergeCell ref="B1160:C1160"/>
    <mergeCell ref="D1160:E1160"/>
    <mergeCell ref="G1160:H1160"/>
    <mergeCell ref="I1160:J1160"/>
    <mergeCell ref="G1161:J1161"/>
    <mergeCell ref="G1162:J1162"/>
    <mergeCell ref="G1163:K1163"/>
    <mergeCell ref="A1164:K1164"/>
    <mergeCell ref="A1165:C1165"/>
    <mergeCell ref="D1165:E1165"/>
    <mergeCell ref="G1165:H1165"/>
    <mergeCell ref="I1165:J1165"/>
    <mergeCell ref="B1166:C1166"/>
    <mergeCell ref="D1166:E1166"/>
    <mergeCell ref="G1166:H1166"/>
    <mergeCell ref="I1166:J1166"/>
    <mergeCell ref="G1167:J1167"/>
    <mergeCell ref="G1168:J1168"/>
    <mergeCell ref="G1169:K1169"/>
    <mergeCell ref="A1170:K1170"/>
    <mergeCell ref="A1171:C1171"/>
    <mergeCell ref="D1171:E1171"/>
    <mergeCell ref="G1171:H1171"/>
    <mergeCell ref="I1171:J1171"/>
    <mergeCell ref="B1172:C1172"/>
    <mergeCell ref="D1172:E1172"/>
    <mergeCell ref="G1172:H1172"/>
    <mergeCell ref="I1172:J1172"/>
    <mergeCell ref="G1173:J1173"/>
    <mergeCell ref="G1174:J1174"/>
    <mergeCell ref="G1175:K1175"/>
    <mergeCell ref="A1176:K1176"/>
    <mergeCell ref="A1177:C1177"/>
    <mergeCell ref="D1177:E1177"/>
    <mergeCell ref="G1177:H1177"/>
    <mergeCell ref="I1177:J1177"/>
    <mergeCell ref="B1178:C1178"/>
    <mergeCell ref="D1178:E1178"/>
    <mergeCell ref="G1178:H1178"/>
    <mergeCell ref="I1178:J1178"/>
    <mergeCell ref="G1179:J1179"/>
    <mergeCell ref="G1180:J1180"/>
    <mergeCell ref="G1181:K1181"/>
    <mergeCell ref="A1182:K1182"/>
    <mergeCell ref="A1183:C1183"/>
    <mergeCell ref="D1183:E1183"/>
    <mergeCell ref="G1183:H1183"/>
    <mergeCell ref="I1183:J1183"/>
    <mergeCell ref="B1184:C1184"/>
    <mergeCell ref="D1184:E1184"/>
    <mergeCell ref="G1184:H1184"/>
    <mergeCell ref="I1184:J1184"/>
    <mergeCell ref="B1185:C1185"/>
    <mergeCell ref="D1185:E1185"/>
    <mergeCell ref="G1185:H1185"/>
    <mergeCell ref="I1185:J1185"/>
    <mergeCell ref="G1186:J1186"/>
    <mergeCell ref="A1187:C1187"/>
    <mergeCell ref="D1187:E1187"/>
    <mergeCell ref="G1187:H1187"/>
    <mergeCell ref="I1187:J1187"/>
    <mergeCell ref="B1188:C1188"/>
    <mergeCell ref="D1188:E1188"/>
    <mergeCell ref="G1188:H1188"/>
    <mergeCell ref="I1188:J1188"/>
    <mergeCell ref="B1189:C1189"/>
    <mergeCell ref="D1189:E1189"/>
    <mergeCell ref="G1189:H1189"/>
    <mergeCell ref="I1189:J1189"/>
    <mergeCell ref="G1190:J1190"/>
    <mergeCell ref="G1191:J1191"/>
    <mergeCell ref="G1192:K1192"/>
    <mergeCell ref="A1193:K1193"/>
    <mergeCell ref="A1194:C1194"/>
    <mergeCell ref="D1194:E1194"/>
    <mergeCell ref="G1194:H1194"/>
    <mergeCell ref="I1194:J1194"/>
    <mergeCell ref="B1195:C1195"/>
    <mergeCell ref="D1195:E1195"/>
    <mergeCell ref="G1195:H1195"/>
    <mergeCell ref="I1195:J1195"/>
    <mergeCell ref="B1196:C1196"/>
    <mergeCell ref="D1196:E1196"/>
    <mergeCell ref="G1196:H1196"/>
    <mergeCell ref="I1196:J1196"/>
    <mergeCell ref="G1197:J1197"/>
    <mergeCell ref="G1198:J1198"/>
    <mergeCell ref="G1199:K1199"/>
    <mergeCell ref="A1200:K1200"/>
    <mergeCell ref="A1201:C1201"/>
    <mergeCell ref="D1201:E1201"/>
    <mergeCell ref="G1201:H1201"/>
    <mergeCell ref="I1201:J1201"/>
    <mergeCell ref="B1202:C1202"/>
    <mergeCell ref="D1202:E1202"/>
    <mergeCell ref="G1202:H1202"/>
    <mergeCell ref="I1202:J1202"/>
    <mergeCell ref="B1203:C1203"/>
    <mergeCell ref="D1203:E1203"/>
    <mergeCell ref="G1203:H1203"/>
    <mergeCell ref="I1203:J1203"/>
    <mergeCell ref="B1204:C1204"/>
    <mergeCell ref="D1204:E1204"/>
    <mergeCell ref="G1204:H1204"/>
    <mergeCell ref="I1204:J1204"/>
    <mergeCell ref="B1205:C1205"/>
    <mergeCell ref="D1205:E1205"/>
    <mergeCell ref="G1205:H1205"/>
    <mergeCell ref="I1205:J1205"/>
    <mergeCell ref="G1206:J1206"/>
    <mergeCell ref="G1207:J1207"/>
    <mergeCell ref="G1208:K1208"/>
    <mergeCell ref="A1209:K1209"/>
    <mergeCell ref="A1210:C1210"/>
    <mergeCell ref="D1210:E1210"/>
    <mergeCell ref="G1210:H1210"/>
    <mergeCell ref="I1210:J1210"/>
    <mergeCell ref="B1211:C1211"/>
    <mergeCell ref="D1211:E1211"/>
    <mergeCell ref="G1211:H1211"/>
    <mergeCell ref="I1211:J1211"/>
    <mergeCell ref="G1212:J1212"/>
    <mergeCell ref="G1213:J1213"/>
    <mergeCell ref="G1214:K1214"/>
    <mergeCell ref="A1215:K1215"/>
    <mergeCell ref="A1216:C1216"/>
    <mergeCell ref="D1216:E1216"/>
    <mergeCell ref="G1216:H1216"/>
    <mergeCell ref="I1216:J1216"/>
    <mergeCell ref="B1217:C1217"/>
    <mergeCell ref="D1217:E1217"/>
    <mergeCell ref="G1217:H1217"/>
    <mergeCell ref="I1217:J1217"/>
    <mergeCell ref="G1218:J1218"/>
    <mergeCell ref="G1219:J1219"/>
    <mergeCell ref="G1220:K1220"/>
    <mergeCell ref="A1221:K1221"/>
    <mergeCell ref="A1222:C1222"/>
    <mergeCell ref="D1222:E1222"/>
    <mergeCell ref="G1222:H1222"/>
    <mergeCell ref="I1222:J1222"/>
    <mergeCell ref="B1223:C1223"/>
    <mergeCell ref="D1223:E1223"/>
    <mergeCell ref="G1223:H1223"/>
    <mergeCell ref="I1223:J1223"/>
    <mergeCell ref="G1224:J1224"/>
    <mergeCell ref="G1225:J1225"/>
    <mergeCell ref="G1226:K1226"/>
    <mergeCell ref="A1227:K1227"/>
    <mergeCell ref="A1228:C1228"/>
    <mergeCell ref="D1228:E1228"/>
    <mergeCell ref="G1228:H1228"/>
    <mergeCell ref="I1228:J1228"/>
    <mergeCell ref="B1229:C1229"/>
    <mergeCell ref="D1229:E1229"/>
    <mergeCell ref="G1229:H1229"/>
    <mergeCell ref="I1229:J1229"/>
    <mergeCell ref="G1230:J1230"/>
    <mergeCell ref="G1231:J1231"/>
    <mergeCell ref="G1232:K1232"/>
    <mergeCell ref="A1233:K1233"/>
    <mergeCell ref="A1234:C1234"/>
    <mergeCell ref="D1234:E1234"/>
    <mergeCell ref="G1234:H1234"/>
    <mergeCell ref="I1234:J1234"/>
    <mergeCell ref="B1235:C1235"/>
    <mergeCell ref="D1235:E1235"/>
    <mergeCell ref="G1235:H1235"/>
    <mergeCell ref="I1235:J1235"/>
    <mergeCell ref="B1236:C1236"/>
    <mergeCell ref="D1236:E1236"/>
    <mergeCell ref="G1236:H1236"/>
    <mergeCell ref="I1236:J1236"/>
    <mergeCell ref="G1237:J1237"/>
    <mergeCell ref="A1238:C1238"/>
    <mergeCell ref="D1238:E1238"/>
    <mergeCell ref="G1238:H1238"/>
    <mergeCell ref="I1238:J1238"/>
    <mergeCell ref="B1239:C1239"/>
    <mergeCell ref="D1239:E1239"/>
    <mergeCell ref="G1239:H1239"/>
    <mergeCell ref="I1239:J1239"/>
    <mergeCell ref="G1240:J1240"/>
    <mergeCell ref="A1241:C1241"/>
    <mergeCell ref="D1241:E1241"/>
    <mergeCell ref="G1241:H1241"/>
    <mergeCell ref="I1241:J1241"/>
    <mergeCell ref="B1242:C1242"/>
    <mergeCell ref="D1242:E1242"/>
    <mergeCell ref="G1242:H1242"/>
    <mergeCell ref="I1242:J1242"/>
    <mergeCell ref="B1243:C1243"/>
    <mergeCell ref="D1243:E1243"/>
    <mergeCell ref="G1243:H1243"/>
    <mergeCell ref="I1243:J1243"/>
    <mergeCell ref="G1244:J1244"/>
    <mergeCell ref="G1245:J1245"/>
    <mergeCell ref="G1246:K1246"/>
    <mergeCell ref="A1247:K1247"/>
    <mergeCell ref="A1248:C1248"/>
    <mergeCell ref="D1248:E1248"/>
    <mergeCell ref="G1248:H1248"/>
    <mergeCell ref="I1248:J1248"/>
    <mergeCell ref="B1249:C1249"/>
    <mergeCell ref="D1249:E1249"/>
    <mergeCell ref="G1249:H1249"/>
    <mergeCell ref="I1249:J1249"/>
    <mergeCell ref="B1250:C1250"/>
    <mergeCell ref="D1250:E1250"/>
    <mergeCell ref="G1250:H1250"/>
    <mergeCell ref="I1250:J1250"/>
    <mergeCell ref="G1251:J1251"/>
    <mergeCell ref="A1252:C1252"/>
    <mergeCell ref="D1252:E1252"/>
    <mergeCell ref="G1252:H1252"/>
    <mergeCell ref="I1252:J1252"/>
    <mergeCell ref="B1253:C1253"/>
    <mergeCell ref="D1253:E1253"/>
    <mergeCell ref="G1253:H1253"/>
    <mergeCell ref="I1253:J1253"/>
    <mergeCell ref="G1254:J1254"/>
    <mergeCell ref="A1255:C1255"/>
    <mergeCell ref="D1255:E1255"/>
    <mergeCell ref="G1255:H1255"/>
    <mergeCell ref="I1255:J1255"/>
    <mergeCell ref="B1256:C1256"/>
    <mergeCell ref="D1256:E1256"/>
    <mergeCell ref="G1256:H1256"/>
    <mergeCell ref="I1256:J1256"/>
    <mergeCell ref="B1257:C1257"/>
    <mergeCell ref="D1257:E1257"/>
    <mergeCell ref="G1257:H1257"/>
    <mergeCell ref="I1257:J1257"/>
    <mergeCell ref="B1258:C1258"/>
    <mergeCell ref="D1258:E1258"/>
    <mergeCell ref="G1258:H1258"/>
    <mergeCell ref="I1258:J1258"/>
    <mergeCell ref="G1259:J1259"/>
    <mergeCell ref="G1260:J1260"/>
    <mergeCell ref="G1261:K1261"/>
    <mergeCell ref="A1262:K1262"/>
    <mergeCell ref="A1263:C1263"/>
    <mergeCell ref="D1263:E1263"/>
    <mergeCell ref="G1263:H1263"/>
    <mergeCell ref="I1263:J1263"/>
    <mergeCell ref="B1264:C1264"/>
    <mergeCell ref="D1264:E1264"/>
    <mergeCell ref="G1264:H1264"/>
    <mergeCell ref="I1264:J1264"/>
    <mergeCell ref="B1265:C1265"/>
    <mergeCell ref="D1265:E1265"/>
    <mergeCell ref="G1265:H1265"/>
    <mergeCell ref="I1265:J1265"/>
    <mergeCell ref="G1266:J1266"/>
    <mergeCell ref="A1267:C1267"/>
    <mergeCell ref="D1267:E1267"/>
    <mergeCell ref="G1267:H1267"/>
    <mergeCell ref="I1267:J1267"/>
    <mergeCell ref="B1268:C1268"/>
    <mergeCell ref="D1268:E1268"/>
    <mergeCell ref="G1268:H1268"/>
    <mergeCell ref="I1268:J1268"/>
    <mergeCell ref="G1269:J1269"/>
    <mergeCell ref="A1270:C1270"/>
    <mergeCell ref="D1270:E1270"/>
    <mergeCell ref="G1270:H1270"/>
    <mergeCell ref="I1270:J1270"/>
    <mergeCell ref="B1271:C1271"/>
    <mergeCell ref="D1271:E1271"/>
    <mergeCell ref="G1271:H1271"/>
    <mergeCell ref="I1271:J1271"/>
    <mergeCell ref="B1272:C1272"/>
    <mergeCell ref="D1272:E1272"/>
    <mergeCell ref="G1272:H1272"/>
    <mergeCell ref="I1272:J1272"/>
    <mergeCell ref="B1273:C1273"/>
    <mergeCell ref="D1273:E1273"/>
    <mergeCell ref="G1273:H1273"/>
    <mergeCell ref="I1273:J1273"/>
    <mergeCell ref="G1274:J1274"/>
    <mergeCell ref="G1275:J1275"/>
    <mergeCell ref="G1276:K1276"/>
    <mergeCell ref="A1277:K1277"/>
    <mergeCell ref="A1278:C1278"/>
    <mergeCell ref="D1278:E1278"/>
    <mergeCell ref="G1278:H1278"/>
    <mergeCell ref="I1278:J1278"/>
    <mergeCell ref="B1279:C1279"/>
    <mergeCell ref="D1279:E1279"/>
    <mergeCell ref="G1279:H1279"/>
    <mergeCell ref="I1279:J1279"/>
    <mergeCell ref="B1280:C1280"/>
    <mergeCell ref="D1280:E1280"/>
    <mergeCell ref="G1280:H1280"/>
    <mergeCell ref="I1280:J1280"/>
    <mergeCell ref="G1281:J1281"/>
    <mergeCell ref="A1282:C1282"/>
    <mergeCell ref="D1282:E1282"/>
    <mergeCell ref="G1282:H1282"/>
    <mergeCell ref="I1282:J1282"/>
    <mergeCell ref="B1283:C1283"/>
    <mergeCell ref="D1283:E1283"/>
    <mergeCell ref="G1283:H1283"/>
    <mergeCell ref="I1283:J1283"/>
    <mergeCell ref="B1284:C1284"/>
    <mergeCell ref="D1284:E1284"/>
    <mergeCell ref="G1284:H1284"/>
    <mergeCell ref="I1284:J1284"/>
    <mergeCell ref="B1285:C1285"/>
    <mergeCell ref="D1285:E1285"/>
    <mergeCell ref="G1285:H1285"/>
    <mergeCell ref="I1285:J1285"/>
    <mergeCell ref="G1286:J1286"/>
    <mergeCell ref="A1287:C1287"/>
    <mergeCell ref="D1287:E1287"/>
    <mergeCell ref="G1287:H1287"/>
    <mergeCell ref="I1287:J1287"/>
    <mergeCell ref="B1288:C1288"/>
    <mergeCell ref="D1288:E1288"/>
    <mergeCell ref="G1288:H1288"/>
    <mergeCell ref="I1288:J1288"/>
    <mergeCell ref="B1289:C1289"/>
    <mergeCell ref="D1289:E1289"/>
    <mergeCell ref="G1289:H1289"/>
    <mergeCell ref="I1289:J1289"/>
    <mergeCell ref="G1290:J1290"/>
    <mergeCell ref="G1291:J1291"/>
    <mergeCell ref="G1292:K1292"/>
    <mergeCell ref="A1293:K1293"/>
    <mergeCell ref="A1294:C1294"/>
    <mergeCell ref="D1294:E1294"/>
    <mergeCell ref="G1294:H1294"/>
    <mergeCell ref="I1294:J1294"/>
    <mergeCell ref="B1295:C1295"/>
    <mergeCell ref="D1295:E1295"/>
    <mergeCell ref="G1295:H1295"/>
    <mergeCell ref="I1295:J1295"/>
    <mergeCell ref="B1296:C1296"/>
    <mergeCell ref="D1296:E1296"/>
    <mergeCell ref="G1296:H1296"/>
    <mergeCell ref="I1296:J1296"/>
    <mergeCell ref="G1297:J1297"/>
    <mergeCell ref="A1298:C1298"/>
    <mergeCell ref="D1298:E1298"/>
    <mergeCell ref="G1298:H1298"/>
    <mergeCell ref="I1298:J1298"/>
    <mergeCell ref="B1299:C1299"/>
    <mergeCell ref="D1299:E1299"/>
    <mergeCell ref="G1299:H1299"/>
    <mergeCell ref="I1299:J1299"/>
    <mergeCell ref="B1300:C1300"/>
    <mergeCell ref="D1300:E1300"/>
    <mergeCell ref="G1300:H1300"/>
    <mergeCell ref="I1300:J1300"/>
    <mergeCell ref="B1301:C1301"/>
    <mergeCell ref="D1301:E1301"/>
    <mergeCell ref="G1301:H1301"/>
    <mergeCell ref="I1301:J1301"/>
    <mergeCell ref="G1302:J1302"/>
    <mergeCell ref="A1303:C1303"/>
    <mergeCell ref="D1303:E1303"/>
    <mergeCell ref="G1303:H1303"/>
    <mergeCell ref="I1303:J1303"/>
    <mergeCell ref="B1304:C1304"/>
    <mergeCell ref="D1304:E1304"/>
    <mergeCell ref="G1304:H1304"/>
    <mergeCell ref="I1304:J1304"/>
    <mergeCell ref="B1305:C1305"/>
    <mergeCell ref="D1305:E1305"/>
    <mergeCell ref="G1305:H1305"/>
    <mergeCell ref="I1305:J1305"/>
    <mergeCell ref="G1306:J1306"/>
    <mergeCell ref="G1307:J1307"/>
    <mergeCell ref="G1308:K1308"/>
    <mergeCell ref="A1309:K1309"/>
    <mergeCell ref="A1310:C1310"/>
    <mergeCell ref="D1310:E1310"/>
    <mergeCell ref="G1310:H1310"/>
    <mergeCell ref="I1310:J1310"/>
    <mergeCell ref="B1311:C1311"/>
    <mergeCell ref="D1311:E1311"/>
    <mergeCell ref="G1311:H1311"/>
    <mergeCell ref="I1311:J1311"/>
    <mergeCell ref="B1312:C1312"/>
    <mergeCell ref="D1312:E1312"/>
    <mergeCell ref="G1312:H1312"/>
    <mergeCell ref="I1312:J1312"/>
    <mergeCell ref="G1313:J1313"/>
    <mergeCell ref="A1314:C1314"/>
    <mergeCell ref="D1314:E1314"/>
    <mergeCell ref="G1314:H1314"/>
    <mergeCell ref="I1314:J1314"/>
    <mergeCell ref="B1315:C1315"/>
    <mergeCell ref="D1315:E1315"/>
    <mergeCell ref="G1315:H1315"/>
    <mergeCell ref="I1315:J1315"/>
    <mergeCell ref="B1316:C1316"/>
    <mergeCell ref="D1316:E1316"/>
    <mergeCell ref="G1316:H1316"/>
    <mergeCell ref="I1316:J1316"/>
    <mergeCell ref="B1317:C1317"/>
    <mergeCell ref="D1317:E1317"/>
    <mergeCell ref="G1317:H1317"/>
    <mergeCell ref="I1317:J1317"/>
    <mergeCell ref="G1318:J1318"/>
    <mergeCell ref="A1319:C1319"/>
    <mergeCell ref="D1319:E1319"/>
    <mergeCell ref="G1319:H1319"/>
    <mergeCell ref="I1319:J1319"/>
    <mergeCell ref="B1320:C1320"/>
    <mergeCell ref="D1320:E1320"/>
    <mergeCell ref="G1320:H1320"/>
    <mergeCell ref="I1320:J1320"/>
    <mergeCell ref="B1321:C1321"/>
    <mergeCell ref="D1321:E1321"/>
    <mergeCell ref="G1321:H1321"/>
    <mergeCell ref="I1321:J1321"/>
    <mergeCell ref="G1322:J1322"/>
    <mergeCell ref="G1323:J1323"/>
    <mergeCell ref="G1324:K1324"/>
    <mergeCell ref="A1325:K1325"/>
    <mergeCell ref="A1326:C1326"/>
    <mergeCell ref="D1326:E1326"/>
    <mergeCell ref="G1326:H1326"/>
    <mergeCell ref="I1326:J1326"/>
    <mergeCell ref="B1327:C1327"/>
    <mergeCell ref="D1327:E1327"/>
    <mergeCell ref="G1327:H1327"/>
    <mergeCell ref="I1327:J1327"/>
    <mergeCell ref="B1328:C1328"/>
    <mergeCell ref="D1328:E1328"/>
    <mergeCell ref="G1328:H1328"/>
    <mergeCell ref="I1328:J1328"/>
    <mergeCell ref="G1329:J1329"/>
    <mergeCell ref="A1330:C1330"/>
    <mergeCell ref="D1330:E1330"/>
    <mergeCell ref="G1330:H1330"/>
    <mergeCell ref="I1330:J1330"/>
    <mergeCell ref="B1331:C1331"/>
    <mergeCell ref="D1331:E1331"/>
    <mergeCell ref="G1331:H1331"/>
    <mergeCell ref="I1331:J1331"/>
    <mergeCell ref="B1332:C1332"/>
    <mergeCell ref="D1332:E1332"/>
    <mergeCell ref="G1332:H1332"/>
    <mergeCell ref="I1332:J1332"/>
    <mergeCell ref="B1333:C1333"/>
    <mergeCell ref="D1333:E1333"/>
    <mergeCell ref="G1333:H1333"/>
    <mergeCell ref="I1333:J1333"/>
    <mergeCell ref="G1334:J1334"/>
    <mergeCell ref="A1335:C1335"/>
    <mergeCell ref="D1335:E1335"/>
    <mergeCell ref="G1335:H1335"/>
    <mergeCell ref="I1335:J1335"/>
    <mergeCell ref="B1336:C1336"/>
    <mergeCell ref="D1336:E1336"/>
    <mergeCell ref="G1336:H1336"/>
    <mergeCell ref="I1336:J1336"/>
    <mergeCell ref="B1337:C1337"/>
    <mergeCell ref="D1337:E1337"/>
    <mergeCell ref="G1337:H1337"/>
    <mergeCell ref="I1337:J1337"/>
    <mergeCell ref="G1338:J1338"/>
    <mergeCell ref="G1339:J1339"/>
    <mergeCell ref="G1340:K1340"/>
    <mergeCell ref="A1341:K1341"/>
    <mergeCell ref="A1342:C1342"/>
    <mergeCell ref="D1342:E1342"/>
    <mergeCell ref="G1342:H1342"/>
    <mergeCell ref="I1342:J1342"/>
    <mergeCell ref="B1343:C1343"/>
    <mergeCell ref="D1343:E1343"/>
    <mergeCell ref="G1343:H1343"/>
    <mergeCell ref="I1343:J1343"/>
    <mergeCell ref="B1344:C1344"/>
    <mergeCell ref="D1344:E1344"/>
    <mergeCell ref="G1344:H1344"/>
    <mergeCell ref="I1344:J1344"/>
    <mergeCell ref="G1345:J1345"/>
    <mergeCell ref="A1346:C1346"/>
    <mergeCell ref="D1346:E1346"/>
    <mergeCell ref="G1346:H1346"/>
    <mergeCell ref="I1346:J1346"/>
    <mergeCell ref="B1347:C1347"/>
    <mergeCell ref="D1347:E1347"/>
    <mergeCell ref="G1347:H1347"/>
    <mergeCell ref="I1347:J1347"/>
    <mergeCell ref="B1348:C1348"/>
    <mergeCell ref="D1348:E1348"/>
    <mergeCell ref="G1348:H1348"/>
    <mergeCell ref="I1348:J1348"/>
    <mergeCell ref="B1349:C1349"/>
    <mergeCell ref="D1349:E1349"/>
    <mergeCell ref="G1349:H1349"/>
    <mergeCell ref="I1349:J1349"/>
    <mergeCell ref="G1350:J1350"/>
    <mergeCell ref="A1351:C1351"/>
    <mergeCell ref="D1351:E1351"/>
    <mergeCell ref="G1351:H1351"/>
    <mergeCell ref="I1351:J1351"/>
    <mergeCell ref="B1352:C1352"/>
    <mergeCell ref="D1352:E1352"/>
    <mergeCell ref="G1352:H1352"/>
    <mergeCell ref="I1352:J1352"/>
    <mergeCell ref="B1353:C1353"/>
    <mergeCell ref="D1353:E1353"/>
    <mergeCell ref="G1353:H1353"/>
    <mergeCell ref="I1353:J1353"/>
    <mergeCell ref="G1354:J1354"/>
    <mergeCell ref="G1355:J1355"/>
    <mergeCell ref="G1356:K1356"/>
    <mergeCell ref="A1357:K1357"/>
    <mergeCell ref="A1358:C1358"/>
    <mergeCell ref="D1358:E1358"/>
    <mergeCell ref="G1358:H1358"/>
    <mergeCell ref="I1358:J1358"/>
    <mergeCell ref="B1359:C1359"/>
    <mergeCell ref="D1359:E1359"/>
    <mergeCell ref="G1359:H1359"/>
    <mergeCell ref="I1359:J1359"/>
    <mergeCell ref="B1360:C1360"/>
    <mergeCell ref="D1360:E1360"/>
    <mergeCell ref="G1360:H1360"/>
    <mergeCell ref="I1360:J1360"/>
    <mergeCell ref="B1361:C1361"/>
    <mergeCell ref="D1361:E1361"/>
    <mergeCell ref="G1361:H1361"/>
    <mergeCell ref="I1361:J1361"/>
    <mergeCell ref="G1362:J1362"/>
    <mergeCell ref="A1363:C1363"/>
    <mergeCell ref="D1363:E1363"/>
    <mergeCell ref="G1363:H1363"/>
    <mergeCell ref="I1363:J1363"/>
    <mergeCell ref="B1364:C1364"/>
    <mergeCell ref="D1364:E1364"/>
    <mergeCell ref="G1364:H1364"/>
    <mergeCell ref="I1364:J1364"/>
    <mergeCell ref="G1365:J1365"/>
    <mergeCell ref="G1366:J1366"/>
    <mergeCell ref="G1367:K1367"/>
    <mergeCell ref="A1368:K1368"/>
    <mergeCell ref="A1369:C1369"/>
    <mergeCell ref="D1369:E1369"/>
    <mergeCell ref="G1369:H1369"/>
    <mergeCell ref="I1369:J1369"/>
    <mergeCell ref="B1370:C1370"/>
    <mergeCell ref="D1370:E1370"/>
    <mergeCell ref="G1370:H1370"/>
    <mergeCell ref="I1370:J1370"/>
    <mergeCell ref="B1371:C1371"/>
    <mergeCell ref="D1371:E1371"/>
    <mergeCell ref="G1371:H1371"/>
    <mergeCell ref="I1371:J1371"/>
    <mergeCell ref="G1372:J1372"/>
    <mergeCell ref="A1373:C1373"/>
    <mergeCell ref="D1373:E1373"/>
    <mergeCell ref="G1373:H1373"/>
    <mergeCell ref="I1373:J1373"/>
    <mergeCell ref="B1374:C1374"/>
    <mergeCell ref="D1374:E1374"/>
    <mergeCell ref="G1374:H1374"/>
    <mergeCell ref="I1374:J1374"/>
    <mergeCell ref="B1375:C1375"/>
    <mergeCell ref="D1375:E1375"/>
    <mergeCell ref="G1375:H1375"/>
    <mergeCell ref="I1375:J1375"/>
    <mergeCell ref="B1376:C1376"/>
    <mergeCell ref="D1376:E1376"/>
    <mergeCell ref="G1376:H1376"/>
    <mergeCell ref="I1376:J1376"/>
    <mergeCell ref="G1377:J1377"/>
    <mergeCell ref="A1378:C1378"/>
    <mergeCell ref="D1378:E1378"/>
    <mergeCell ref="G1378:H1378"/>
    <mergeCell ref="I1378:J1378"/>
    <mergeCell ref="B1379:C1379"/>
    <mergeCell ref="D1379:E1379"/>
    <mergeCell ref="G1379:H1379"/>
    <mergeCell ref="I1379:J1379"/>
    <mergeCell ref="B1380:C1380"/>
    <mergeCell ref="D1380:E1380"/>
    <mergeCell ref="G1380:H1380"/>
    <mergeCell ref="I1380:J1380"/>
    <mergeCell ref="G1381:J1381"/>
    <mergeCell ref="G1382:J1382"/>
    <mergeCell ref="G1383:K1383"/>
    <mergeCell ref="A1384:K1384"/>
    <mergeCell ref="A1385:C1385"/>
    <mergeCell ref="D1385:E1385"/>
    <mergeCell ref="G1385:H1385"/>
    <mergeCell ref="I1385:J1385"/>
    <mergeCell ref="B1386:C1386"/>
    <mergeCell ref="D1386:E1386"/>
    <mergeCell ref="G1386:H1386"/>
    <mergeCell ref="I1386:J1386"/>
    <mergeCell ref="B1387:C1387"/>
    <mergeCell ref="D1387:E1387"/>
    <mergeCell ref="G1387:H1387"/>
    <mergeCell ref="I1387:J1387"/>
    <mergeCell ref="G1388:J1388"/>
    <mergeCell ref="A1389:C1389"/>
    <mergeCell ref="D1389:E1389"/>
    <mergeCell ref="G1389:H1389"/>
    <mergeCell ref="I1389:J1389"/>
    <mergeCell ref="B1390:C1390"/>
    <mergeCell ref="D1390:E1390"/>
    <mergeCell ref="G1390:H1390"/>
    <mergeCell ref="I1390:J1390"/>
    <mergeCell ref="B1391:C1391"/>
    <mergeCell ref="D1391:E1391"/>
    <mergeCell ref="G1391:H1391"/>
    <mergeCell ref="I1391:J1391"/>
    <mergeCell ref="B1392:C1392"/>
    <mergeCell ref="D1392:E1392"/>
    <mergeCell ref="G1392:H1392"/>
    <mergeCell ref="I1392:J1392"/>
    <mergeCell ref="G1393:J1393"/>
    <mergeCell ref="A1394:C1394"/>
    <mergeCell ref="D1394:E1394"/>
    <mergeCell ref="G1394:H1394"/>
    <mergeCell ref="I1394:J1394"/>
    <mergeCell ref="B1395:C1395"/>
    <mergeCell ref="D1395:E1395"/>
    <mergeCell ref="G1395:H1395"/>
    <mergeCell ref="I1395:J1395"/>
    <mergeCell ref="B1396:C1396"/>
    <mergeCell ref="D1396:E1396"/>
    <mergeCell ref="G1396:H1396"/>
    <mergeCell ref="I1396:J1396"/>
    <mergeCell ref="G1397:J1397"/>
    <mergeCell ref="G1398:J1398"/>
    <mergeCell ref="G1399:K1399"/>
    <mergeCell ref="A1400:K1400"/>
    <mergeCell ref="A1401:C1401"/>
    <mergeCell ref="D1401:E1401"/>
    <mergeCell ref="G1401:H1401"/>
    <mergeCell ref="I1401:J1401"/>
    <mergeCell ref="B1402:C1402"/>
    <mergeCell ref="D1402:E1402"/>
    <mergeCell ref="G1402:H1402"/>
    <mergeCell ref="I1402:J1402"/>
    <mergeCell ref="B1403:C1403"/>
    <mergeCell ref="D1403:E1403"/>
    <mergeCell ref="G1403:H1403"/>
    <mergeCell ref="I1403:J1403"/>
    <mergeCell ref="G1404:J1404"/>
    <mergeCell ref="A1405:C1405"/>
    <mergeCell ref="D1405:E1405"/>
    <mergeCell ref="G1405:H1405"/>
    <mergeCell ref="I1405:J1405"/>
    <mergeCell ref="B1406:C1406"/>
    <mergeCell ref="D1406:E1406"/>
    <mergeCell ref="G1406:H1406"/>
    <mergeCell ref="I1406:J1406"/>
    <mergeCell ref="B1407:C1407"/>
    <mergeCell ref="D1407:E1407"/>
    <mergeCell ref="G1407:H1407"/>
    <mergeCell ref="I1407:J1407"/>
    <mergeCell ref="G1408:J1408"/>
    <mergeCell ref="G1409:J1409"/>
    <mergeCell ref="G1410:K1410"/>
    <mergeCell ref="A1411:K1411"/>
    <mergeCell ref="A1412:C1412"/>
    <mergeCell ref="D1412:E1412"/>
    <mergeCell ref="G1412:H1412"/>
    <mergeCell ref="I1412:J1412"/>
    <mergeCell ref="B1413:C1413"/>
    <mergeCell ref="D1413:E1413"/>
    <mergeCell ref="G1413:H1413"/>
    <mergeCell ref="I1413:J1413"/>
    <mergeCell ref="B1414:C1414"/>
    <mergeCell ref="D1414:E1414"/>
    <mergeCell ref="G1414:H1414"/>
    <mergeCell ref="I1414:J1414"/>
    <mergeCell ref="G1415:J1415"/>
    <mergeCell ref="A1416:C1416"/>
    <mergeCell ref="D1416:E1416"/>
    <mergeCell ref="G1416:H1416"/>
    <mergeCell ref="I1416:J1416"/>
    <mergeCell ref="B1417:C1417"/>
    <mergeCell ref="D1417:E1417"/>
    <mergeCell ref="G1417:H1417"/>
    <mergeCell ref="I1417:J1417"/>
    <mergeCell ref="B1418:C1418"/>
    <mergeCell ref="D1418:E1418"/>
    <mergeCell ref="G1418:H1418"/>
    <mergeCell ref="I1418:J1418"/>
    <mergeCell ref="G1419:J1419"/>
    <mergeCell ref="G1420:J1420"/>
    <mergeCell ref="G1421:K1421"/>
    <mergeCell ref="A1422:K1422"/>
    <mergeCell ref="A1423:C1423"/>
    <mergeCell ref="D1423:E1423"/>
    <mergeCell ref="G1423:H1423"/>
    <mergeCell ref="I1423:J1423"/>
    <mergeCell ref="B1424:C1424"/>
    <mergeCell ref="D1424:E1424"/>
    <mergeCell ref="G1424:H1424"/>
    <mergeCell ref="I1424:J1424"/>
    <mergeCell ref="B1425:C1425"/>
    <mergeCell ref="D1425:E1425"/>
    <mergeCell ref="G1425:H1425"/>
    <mergeCell ref="I1425:J1425"/>
    <mergeCell ref="G1426:J1426"/>
    <mergeCell ref="A1427:C1427"/>
    <mergeCell ref="D1427:E1427"/>
    <mergeCell ref="G1427:H1427"/>
    <mergeCell ref="I1427:J1427"/>
    <mergeCell ref="B1428:C1428"/>
    <mergeCell ref="D1428:E1428"/>
    <mergeCell ref="G1428:H1428"/>
    <mergeCell ref="I1428:J1428"/>
    <mergeCell ref="B1429:C1429"/>
    <mergeCell ref="D1429:E1429"/>
    <mergeCell ref="G1429:H1429"/>
    <mergeCell ref="I1429:J1429"/>
    <mergeCell ref="G1430:J1430"/>
    <mergeCell ref="G1431:J1431"/>
    <mergeCell ref="G1432:K1432"/>
    <mergeCell ref="A1433:K1433"/>
    <mergeCell ref="A1434:C1434"/>
    <mergeCell ref="D1434:E1434"/>
    <mergeCell ref="G1434:H1434"/>
    <mergeCell ref="I1434:J1434"/>
    <mergeCell ref="B1435:C1435"/>
    <mergeCell ref="D1435:E1435"/>
    <mergeCell ref="G1435:H1435"/>
    <mergeCell ref="I1435:J1435"/>
    <mergeCell ref="G1436:J1436"/>
    <mergeCell ref="A1437:C1437"/>
    <mergeCell ref="D1437:E1437"/>
    <mergeCell ref="G1437:H1437"/>
    <mergeCell ref="I1437:J1437"/>
    <mergeCell ref="B1438:C1438"/>
    <mergeCell ref="D1438:E1438"/>
    <mergeCell ref="G1438:H1438"/>
    <mergeCell ref="I1438:J1438"/>
    <mergeCell ref="B1439:C1439"/>
    <mergeCell ref="D1439:E1439"/>
    <mergeCell ref="G1439:H1439"/>
    <mergeCell ref="I1439:J1439"/>
    <mergeCell ref="G1440:J1440"/>
    <mergeCell ref="G1441:J1441"/>
    <mergeCell ref="G1442:K1442"/>
    <mergeCell ref="A1443:K1443"/>
    <mergeCell ref="A1444:C1444"/>
    <mergeCell ref="D1444:E1444"/>
    <mergeCell ref="G1444:H1444"/>
    <mergeCell ref="I1444:J1444"/>
    <mergeCell ref="B1445:C1445"/>
    <mergeCell ref="D1445:E1445"/>
    <mergeCell ref="G1445:H1445"/>
    <mergeCell ref="I1445:J1445"/>
    <mergeCell ref="G1446:J1446"/>
    <mergeCell ref="A1447:C1447"/>
    <mergeCell ref="D1447:E1447"/>
    <mergeCell ref="G1447:H1447"/>
    <mergeCell ref="I1447:J1447"/>
    <mergeCell ref="B1448:C1448"/>
    <mergeCell ref="D1448:E1448"/>
    <mergeCell ref="G1448:H1448"/>
    <mergeCell ref="I1448:J1448"/>
    <mergeCell ref="B1449:C1449"/>
    <mergeCell ref="D1449:E1449"/>
    <mergeCell ref="G1449:H1449"/>
    <mergeCell ref="I1449:J1449"/>
    <mergeCell ref="G1450:J1450"/>
    <mergeCell ref="G1451:J1451"/>
    <mergeCell ref="G1452:K1452"/>
    <mergeCell ref="A1453:K1453"/>
    <mergeCell ref="A1454:C1454"/>
    <mergeCell ref="D1454:E1454"/>
    <mergeCell ref="G1454:H1454"/>
    <mergeCell ref="I1454:J1454"/>
    <mergeCell ref="B1455:C1455"/>
    <mergeCell ref="D1455:E1455"/>
    <mergeCell ref="G1455:H1455"/>
    <mergeCell ref="I1455:J1455"/>
    <mergeCell ref="G1456:J1456"/>
    <mergeCell ref="A1457:C1457"/>
    <mergeCell ref="D1457:E1457"/>
    <mergeCell ref="G1457:H1457"/>
    <mergeCell ref="I1457:J1457"/>
    <mergeCell ref="B1458:C1458"/>
    <mergeCell ref="D1458:E1458"/>
    <mergeCell ref="G1458:H1458"/>
    <mergeCell ref="I1458:J1458"/>
    <mergeCell ref="B1459:C1459"/>
    <mergeCell ref="D1459:E1459"/>
    <mergeCell ref="G1459:H1459"/>
    <mergeCell ref="I1459:J1459"/>
    <mergeCell ref="G1460:J1460"/>
    <mergeCell ref="G1461:J1461"/>
    <mergeCell ref="G1462:K1462"/>
    <mergeCell ref="A1463:K1463"/>
    <mergeCell ref="A1464:C1464"/>
    <mergeCell ref="D1464:E1464"/>
    <mergeCell ref="G1464:H1464"/>
    <mergeCell ref="I1464:J1464"/>
    <mergeCell ref="B1465:C1465"/>
    <mergeCell ref="D1465:E1465"/>
    <mergeCell ref="G1465:H1465"/>
    <mergeCell ref="I1465:J1465"/>
    <mergeCell ref="G1466:J1466"/>
    <mergeCell ref="A1467:C1467"/>
    <mergeCell ref="D1467:E1467"/>
    <mergeCell ref="G1467:H1467"/>
    <mergeCell ref="I1467:J1467"/>
    <mergeCell ref="B1468:C1468"/>
    <mergeCell ref="D1468:E1468"/>
    <mergeCell ref="G1468:H1468"/>
    <mergeCell ref="I1468:J1468"/>
    <mergeCell ref="B1469:C1469"/>
    <mergeCell ref="D1469:E1469"/>
    <mergeCell ref="G1469:H1469"/>
    <mergeCell ref="I1469:J1469"/>
    <mergeCell ref="G1470:J1470"/>
    <mergeCell ref="G1471:J1471"/>
    <mergeCell ref="G1472:K1472"/>
    <mergeCell ref="A1473:K1473"/>
    <mergeCell ref="A1474:C1474"/>
    <mergeCell ref="D1474:E1474"/>
    <mergeCell ref="G1474:H1474"/>
    <mergeCell ref="I1474:J1474"/>
    <mergeCell ref="B1475:C1475"/>
    <mergeCell ref="D1475:E1475"/>
    <mergeCell ref="G1475:H1475"/>
    <mergeCell ref="I1475:J1475"/>
    <mergeCell ref="G1476:J1476"/>
    <mergeCell ref="A1477:C1477"/>
    <mergeCell ref="D1477:E1477"/>
    <mergeCell ref="G1477:H1477"/>
    <mergeCell ref="I1477:J1477"/>
    <mergeCell ref="B1478:C1478"/>
    <mergeCell ref="D1478:E1478"/>
    <mergeCell ref="G1478:H1478"/>
    <mergeCell ref="I1478:J1478"/>
    <mergeCell ref="G1479:J1479"/>
    <mergeCell ref="G1480:J1480"/>
    <mergeCell ref="G1481:K1481"/>
    <mergeCell ref="A1482:K1482"/>
    <mergeCell ref="A1483:C1483"/>
    <mergeCell ref="D1483:E1483"/>
    <mergeCell ref="G1483:H1483"/>
    <mergeCell ref="I1483:J1483"/>
    <mergeCell ref="B1484:C1484"/>
    <mergeCell ref="D1484:E1484"/>
    <mergeCell ref="G1484:H1484"/>
    <mergeCell ref="I1484:J1484"/>
    <mergeCell ref="G1485:J1485"/>
    <mergeCell ref="A1486:C1486"/>
    <mergeCell ref="D1486:E1486"/>
    <mergeCell ref="G1486:H1486"/>
    <mergeCell ref="I1486:J1486"/>
    <mergeCell ref="B1487:C1487"/>
    <mergeCell ref="D1487:E1487"/>
    <mergeCell ref="G1487:H1487"/>
    <mergeCell ref="I1487:J1487"/>
    <mergeCell ref="G1488:J1488"/>
    <mergeCell ref="G1489:J1489"/>
    <mergeCell ref="G1490:K1490"/>
    <mergeCell ref="A1491:K1491"/>
    <mergeCell ref="A1492:C1492"/>
    <mergeCell ref="D1492:E1492"/>
    <mergeCell ref="G1492:H1492"/>
    <mergeCell ref="I1492:J1492"/>
    <mergeCell ref="B1493:C1493"/>
    <mergeCell ref="D1493:E1493"/>
    <mergeCell ref="G1493:H1493"/>
    <mergeCell ref="I1493:J1493"/>
    <mergeCell ref="G1494:J1494"/>
    <mergeCell ref="A1495:C1495"/>
    <mergeCell ref="D1495:E1495"/>
    <mergeCell ref="G1495:H1495"/>
    <mergeCell ref="I1495:J1495"/>
    <mergeCell ref="B1496:C1496"/>
    <mergeCell ref="D1496:E1496"/>
    <mergeCell ref="G1496:H1496"/>
    <mergeCell ref="I1496:J1496"/>
    <mergeCell ref="B1497:C1497"/>
    <mergeCell ref="D1497:E1497"/>
    <mergeCell ref="G1497:H1497"/>
    <mergeCell ref="I1497:J1497"/>
    <mergeCell ref="G1498:J1498"/>
    <mergeCell ref="G1499:J1499"/>
    <mergeCell ref="G1500:K1500"/>
    <mergeCell ref="A1501:K1501"/>
    <mergeCell ref="A1502:C1502"/>
    <mergeCell ref="D1502:E1502"/>
    <mergeCell ref="G1502:H1502"/>
    <mergeCell ref="I1502:J1502"/>
    <mergeCell ref="B1503:C1503"/>
    <mergeCell ref="D1503:E1503"/>
    <mergeCell ref="G1503:H1503"/>
    <mergeCell ref="I1503:J1503"/>
    <mergeCell ref="G1504:J1504"/>
    <mergeCell ref="A1505:C1505"/>
    <mergeCell ref="D1505:E1505"/>
    <mergeCell ref="G1505:H1505"/>
    <mergeCell ref="I1505:J1505"/>
    <mergeCell ref="B1506:C1506"/>
    <mergeCell ref="D1506:E1506"/>
    <mergeCell ref="G1506:H1506"/>
    <mergeCell ref="I1506:J1506"/>
    <mergeCell ref="B1507:C1507"/>
    <mergeCell ref="D1507:E1507"/>
    <mergeCell ref="G1507:H1507"/>
    <mergeCell ref="I1507:J1507"/>
    <mergeCell ref="G1508:J1508"/>
    <mergeCell ref="G1509:J1509"/>
    <mergeCell ref="G1510:K1510"/>
    <mergeCell ref="A1511:K1511"/>
    <mergeCell ref="A1512:C1512"/>
    <mergeCell ref="D1512:E1512"/>
    <mergeCell ref="G1512:H1512"/>
    <mergeCell ref="I1512:J1512"/>
    <mergeCell ref="B1513:C1513"/>
    <mergeCell ref="D1513:E1513"/>
    <mergeCell ref="G1513:H1513"/>
    <mergeCell ref="I1513:J1513"/>
    <mergeCell ref="G1514:J1514"/>
    <mergeCell ref="A1515:C1515"/>
    <mergeCell ref="D1515:E1515"/>
    <mergeCell ref="G1515:H1515"/>
    <mergeCell ref="I1515:J1515"/>
    <mergeCell ref="B1516:C1516"/>
    <mergeCell ref="D1516:E1516"/>
    <mergeCell ref="G1516:H1516"/>
    <mergeCell ref="I1516:J1516"/>
    <mergeCell ref="B1517:C1517"/>
    <mergeCell ref="D1517:E1517"/>
    <mergeCell ref="G1517:H1517"/>
    <mergeCell ref="I1517:J1517"/>
    <mergeCell ref="G1518:J1518"/>
    <mergeCell ref="G1519:J1519"/>
    <mergeCell ref="G1520:K1520"/>
    <mergeCell ref="A1521:K1521"/>
    <mergeCell ref="A1522:C1522"/>
    <mergeCell ref="D1522:E1522"/>
    <mergeCell ref="G1522:H1522"/>
    <mergeCell ref="I1522:J1522"/>
    <mergeCell ref="B1523:C1523"/>
    <mergeCell ref="D1523:E1523"/>
    <mergeCell ref="G1523:H1523"/>
    <mergeCell ref="I1523:J1523"/>
    <mergeCell ref="G1524:J1524"/>
    <mergeCell ref="A1525:C1525"/>
    <mergeCell ref="D1525:E1525"/>
    <mergeCell ref="G1525:H1525"/>
    <mergeCell ref="I1525:J1525"/>
    <mergeCell ref="B1526:C1526"/>
    <mergeCell ref="D1526:E1526"/>
    <mergeCell ref="G1526:H1526"/>
    <mergeCell ref="I1526:J1526"/>
    <mergeCell ref="B1527:C1527"/>
    <mergeCell ref="D1527:E1527"/>
    <mergeCell ref="G1527:H1527"/>
    <mergeCell ref="I1527:J1527"/>
    <mergeCell ref="G1528:J1528"/>
    <mergeCell ref="G1529:J1529"/>
    <mergeCell ref="G1530:K1530"/>
    <mergeCell ref="A1531:K1531"/>
    <mergeCell ref="A1532:C1532"/>
    <mergeCell ref="D1532:E1532"/>
    <mergeCell ref="G1532:H1532"/>
    <mergeCell ref="I1532:J1532"/>
    <mergeCell ref="B1533:C1533"/>
    <mergeCell ref="D1533:E1533"/>
    <mergeCell ref="G1533:H1533"/>
    <mergeCell ref="I1533:J1533"/>
    <mergeCell ref="B1534:C1534"/>
    <mergeCell ref="D1534:E1534"/>
    <mergeCell ref="G1534:H1534"/>
    <mergeCell ref="I1534:J1534"/>
    <mergeCell ref="G1535:J1535"/>
    <mergeCell ref="A1536:C1536"/>
    <mergeCell ref="D1536:E1536"/>
    <mergeCell ref="G1536:H1536"/>
    <mergeCell ref="I1536:J1536"/>
    <mergeCell ref="B1537:C1537"/>
    <mergeCell ref="D1537:E1537"/>
    <mergeCell ref="G1537:H1537"/>
    <mergeCell ref="I1537:J1537"/>
    <mergeCell ref="B1538:C1538"/>
    <mergeCell ref="D1538:E1538"/>
    <mergeCell ref="G1538:H1538"/>
    <mergeCell ref="I1538:J1538"/>
    <mergeCell ref="G1539:J1539"/>
    <mergeCell ref="G1540:J1540"/>
    <mergeCell ref="G1541:K1541"/>
    <mergeCell ref="A1542:K1542"/>
    <mergeCell ref="A1543:C1543"/>
    <mergeCell ref="D1543:E1543"/>
    <mergeCell ref="G1543:H1543"/>
    <mergeCell ref="I1543:J1543"/>
    <mergeCell ref="B1544:C1544"/>
    <mergeCell ref="D1544:E1544"/>
    <mergeCell ref="G1544:H1544"/>
    <mergeCell ref="I1544:J1544"/>
    <mergeCell ref="B1545:C1545"/>
    <mergeCell ref="D1545:E1545"/>
    <mergeCell ref="G1545:H1545"/>
    <mergeCell ref="I1545:J1545"/>
    <mergeCell ref="B1546:C1546"/>
    <mergeCell ref="D1546:E1546"/>
    <mergeCell ref="G1546:H1546"/>
    <mergeCell ref="I1546:J1546"/>
    <mergeCell ref="G1547:J1547"/>
    <mergeCell ref="G1548:J1548"/>
    <mergeCell ref="G1549:K1549"/>
    <mergeCell ref="A1550:K1550"/>
    <mergeCell ref="A1551:C1551"/>
    <mergeCell ref="D1551:E1551"/>
    <mergeCell ref="G1551:H1551"/>
    <mergeCell ref="I1551:J1551"/>
    <mergeCell ref="B1552:C1552"/>
    <mergeCell ref="D1552:E1552"/>
    <mergeCell ref="G1552:H1552"/>
    <mergeCell ref="I1552:J1552"/>
    <mergeCell ref="B1553:C1553"/>
    <mergeCell ref="D1553:E1553"/>
    <mergeCell ref="G1553:H1553"/>
    <mergeCell ref="I1553:J1553"/>
    <mergeCell ref="G1554:J1554"/>
    <mergeCell ref="A1555:C1555"/>
    <mergeCell ref="D1555:E1555"/>
    <mergeCell ref="G1555:H1555"/>
    <mergeCell ref="I1555:J1555"/>
    <mergeCell ref="B1556:C1556"/>
    <mergeCell ref="D1556:E1556"/>
    <mergeCell ref="G1556:H1556"/>
    <mergeCell ref="I1556:J1556"/>
    <mergeCell ref="B1557:C1557"/>
    <mergeCell ref="D1557:E1557"/>
    <mergeCell ref="G1557:H1557"/>
    <mergeCell ref="I1557:J1557"/>
    <mergeCell ref="G1558:J1558"/>
    <mergeCell ref="G1559:J1559"/>
    <mergeCell ref="G1560:K1560"/>
    <mergeCell ref="A1561:K1561"/>
    <mergeCell ref="A1562:C1562"/>
    <mergeCell ref="D1562:E1562"/>
    <mergeCell ref="G1562:H1562"/>
    <mergeCell ref="I1562:J1562"/>
    <mergeCell ref="B1563:C1563"/>
    <mergeCell ref="D1563:E1563"/>
    <mergeCell ref="G1563:H1563"/>
    <mergeCell ref="I1563:J1563"/>
    <mergeCell ref="G1564:J1564"/>
    <mergeCell ref="G1565:J1565"/>
    <mergeCell ref="G1566:K1566"/>
    <mergeCell ref="A1567:K1567"/>
    <mergeCell ref="A1568:C1568"/>
    <mergeCell ref="D1568:E1568"/>
    <mergeCell ref="G1568:H1568"/>
    <mergeCell ref="I1568:J1568"/>
    <mergeCell ref="B1569:C1569"/>
    <mergeCell ref="D1569:E1569"/>
    <mergeCell ref="G1569:H1569"/>
    <mergeCell ref="I1569:J1569"/>
    <mergeCell ref="G1570:J1570"/>
    <mergeCell ref="G1571:J1571"/>
    <mergeCell ref="G1572:K1572"/>
    <mergeCell ref="A1573:K1573"/>
    <mergeCell ref="A1574:C1574"/>
    <mergeCell ref="D1574:E1574"/>
    <mergeCell ref="G1574:H1574"/>
    <mergeCell ref="I1574:J1574"/>
    <mergeCell ref="B1575:C1575"/>
    <mergeCell ref="D1575:E1575"/>
    <mergeCell ref="G1575:H1575"/>
    <mergeCell ref="I1575:J1575"/>
    <mergeCell ref="G1576:J1576"/>
    <mergeCell ref="G1577:J1577"/>
    <mergeCell ref="G1578:K1578"/>
    <mergeCell ref="A1579:K1579"/>
    <mergeCell ref="A1580:C1580"/>
    <mergeCell ref="D1580:E1580"/>
    <mergeCell ref="G1580:H1580"/>
    <mergeCell ref="I1580:J1580"/>
    <mergeCell ref="B1581:C1581"/>
    <mergeCell ref="D1581:E1581"/>
    <mergeCell ref="G1581:H1581"/>
    <mergeCell ref="I1581:J1581"/>
    <mergeCell ref="G1582:J1582"/>
    <mergeCell ref="G1583:J1583"/>
    <mergeCell ref="G1584:K1584"/>
    <mergeCell ref="A1585:K1585"/>
    <mergeCell ref="A1586:C1586"/>
    <mergeCell ref="D1586:E1586"/>
    <mergeCell ref="G1586:H1586"/>
    <mergeCell ref="I1586:J1586"/>
    <mergeCell ref="B1587:C1587"/>
    <mergeCell ref="D1587:E1587"/>
    <mergeCell ref="G1587:H1587"/>
    <mergeCell ref="I1587:J1587"/>
    <mergeCell ref="G1588:J1588"/>
    <mergeCell ref="G1589:J1589"/>
    <mergeCell ref="G1590:K1590"/>
    <mergeCell ref="A1591:K1591"/>
    <mergeCell ref="A1592:C1592"/>
    <mergeCell ref="D1592:E1592"/>
    <mergeCell ref="G1592:H1592"/>
    <mergeCell ref="I1592:J1592"/>
    <mergeCell ref="B1593:C1593"/>
    <mergeCell ref="D1593:E1593"/>
    <mergeCell ref="G1593:H1593"/>
    <mergeCell ref="I1593:J1593"/>
    <mergeCell ref="G1594:J1594"/>
    <mergeCell ref="G1595:J1595"/>
    <mergeCell ref="G1596:K1596"/>
    <mergeCell ref="A1597:K1597"/>
    <mergeCell ref="A1598:C1598"/>
    <mergeCell ref="D1598:E1598"/>
    <mergeCell ref="G1598:H1598"/>
    <mergeCell ref="I1598:J1598"/>
    <mergeCell ref="B1599:C1599"/>
    <mergeCell ref="D1599:E1599"/>
    <mergeCell ref="G1599:H1599"/>
    <mergeCell ref="I1599:J1599"/>
    <mergeCell ref="G1600:J1600"/>
    <mergeCell ref="G1601:J1601"/>
    <mergeCell ref="G1602:K1602"/>
    <mergeCell ref="A1603:K1603"/>
    <mergeCell ref="A1604:C1604"/>
    <mergeCell ref="D1604:E1604"/>
    <mergeCell ref="G1604:H1604"/>
    <mergeCell ref="I1604:J1604"/>
    <mergeCell ref="B1605:C1605"/>
    <mergeCell ref="D1605:E1605"/>
    <mergeCell ref="G1605:H1605"/>
    <mergeCell ref="I1605:J1605"/>
    <mergeCell ref="G1606:J1606"/>
    <mergeCell ref="G1607:J1607"/>
    <mergeCell ref="G1608:K1608"/>
    <mergeCell ref="A1609:K1609"/>
    <mergeCell ref="A1610:C1610"/>
    <mergeCell ref="D1610:E1610"/>
    <mergeCell ref="G1610:H1610"/>
    <mergeCell ref="I1610:J1610"/>
    <mergeCell ref="B1611:C1611"/>
    <mergeCell ref="D1611:E1611"/>
    <mergeCell ref="G1611:H1611"/>
    <mergeCell ref="I1611:J1611"/>
    <mergeCell ref="G1612:J1612"/>
    <mergeCell ref="G1613:J1613"/>
    <mergeCell ref="G1614:K1614"/>
    <mergeCell ref="A1615:K1615"/>
    <mergeCell ref="A1616:C1616"/>
    <mergeCell ref="D1616:E1616"/>
    <mergeCell ref="G1616:H1616"/>
    <mergeCell ref="I1616:J1616"/>
    <mergeCell ref="B1617:C1617"/>
    <mergeCell ref="D1617:E1617"/>
    <mergeCell ref="G1617:H1617"/>
    <mergeCell ref="I1617:J1617"/>
    <mergeCell ref="G1618:J1618"/>
    <mergeCell ref="G1619:J1619"/>
    <mergeCell ref="G1620:K1620"/>
    <mergeCell ref="A1621:K1621"/>
    <mergeCell ref="A1622:C1622"/>
    <mergeCell ref="D1622:E1622"/>
    <mergeCell ref="G1622:H1622"/>
    <mergeCell ref="I1622:J1622"/>
    <mergeCell ref="B1623:C1623"/>
    <mergeCell ref="D1623:E1623"/>
    <mergeCell ref="G1623:H1623"/>
    <mergeCell ref="I1623:J1623"/>
    <mergeCell ref="G1624:J1624"/>
    <mergeCell ref="G1625:J1625"/>
    <mergeCell ref="G1626:K1626"/>
    <mergeCell ref="A1627:K1627"/>
    <mergeCell ref="A1628:C1628"/>
    <mergeCell ref="D1628:E1628"/>
    <mergeCell ref="G1628:H1628"/>
    <mergeCell ref="I1628:J1628"/>
    <mergeCell ref="B1629:C1629"/>
    <mergeCell ref="D1629:E1629"/>
    <mergeCell ref="G1629:H1629"/>
    <mergeCell ref="I1629:J1629"/>
    <mergeCell ref="G1630:J1630"/>
    <mergeCell ref="G1631:J1631"/>
    <mergeCell ref="G1632:K1632"/>
    <mergeCell ref="A1633:K1633"/>
    <mergeCell ref="A1634:C1634"/>
    <mergeCell ref="D1634:E1634"/>
    <mergeCell ref="G1634:H1634"/>
    <mergeCell ref="I1634:J1634"/>
    <mergeCell ref="B1635:C1635"/>
    <mergeCell ref="D1635:E1635"/>
    <mergeCell ref="G1635:H1635"/>
    <mergeCell ref="I1635:J1635"/>
    <mergeCell ref="G1636:J1636"/>
    <mergeCell ref="G1637:J1637"/>
    <mergeCell ref="G1638:K1638"/>
    <mergeCell ref="A1639:K1639"/>
    <mergeCell ref="A1640:C1640"/>
    <mergeCell ref="D1640:E1640"/>
    <mergeCell ref="G1640:H1640"/>
    <mergeCell ref="I1640:J1640"/>
    <mergeCell ref="B1641:C1641"/>
    <mergeCell ref="D1641:E1641"/>
    <mergeCell ref="G1641:H1641"/>
    <mergeCell ref="I1641:J1641"/>
    <mergeCell ref="G1642:J1642"/>
    <mergeCell ref="G1643:J1643"/>
    <mergeCell ref="G1644:K1644"/>
    <mergeCell ref="A1645:K1645"/>
    <mergeCell ref="A1646:C1646"/>
    <mergeCell ref="D1646:E1646"/>
    <mergeCell ref="G1646:H1646"/>
    <mergeCell ref="I1646:J1646"/>
    <mergeCell ref="B1647:C1647"/>
    <mergeCell ref="D1647:E1647"/>
    <mergeCell ref="G1647:H1647"/>
    <mergeCell ref="I1647:J1647"/>
    <mergeCell ref="G1648:J1648"/>
    <mergeCell ref="G1649:J1649"/>
    <mergeCell ref="G1650:K1650"/>
    <mergeCell ref="A1651:K1651"/>
    <mergeCell ref="A1652:C1652"/>
    <mergeCell ref="D1652:E1652"/>
    <mergeCell ref="G1652:H1652"/>
    <mergeCell ref="I1652:J1652"/>
    <mergeCell ref="B1653:C1653"/>
    <mergeCell ref="D1653:E1653"/>
    <mergeCell ref="G1653:H1653"/>
    <mergeCell ref="I1653:J1653"/>
    <mergeCell ref="G1654:J1654"/>
    <mergeCell ref="G1655:J1655"/>
    <mergeCell ref="G1656:K1656"/>
    <mergeCell ref="A1657:K1657"/>
    <mergeCell ref="A1658:C1658"/>
    <mergeCell ref="D1658:E1658"/>
    <mergeCell ref="G1658:H1658"/>
    <mergeCell ref="I1658:J1658"/>
    <mergeCell ref="B1659:C1659"/>
    <mergeCell ref="D1659:E1659"/>
    <mergeCell ref="G1659:H1659"/>
    <mergeCell ref="I1659:J1659"/>
    <mergeCell ref="G1660:J1660"/>
    <mergeCell ref="G1661:J1661"/>
    <mergeCell ref="G1662:K1662"/>
    <mergeCell ref="A1663:K1663"/>
    <mergeCell ref="A1664:C1664"/>
    <mergeCell ref="D1664:E1664"/>
    <mergeCell ref="G1664:H1664"/>
    <mergeCell ref="I1664:J1664"/>
    <mergeCell ref="B1665:C1665"/>
    <mergeCell ref="D1665:E1665"/>
    <mergeCell ref="G1665:H1665"/>
    <mergeCell ref="I1665:J1665"/>
    <mergeCell ref="G1666:J1666"/>
    <mergeCell ref="G1667:J1667"/>
    <mergeCell ref="G1668:K1668"/>
    <mergeCell ref="A1669:K1669"/>
    <mergeCell ref="A1670:C1670"/>
    <mergeCell ref="D1670:E1670"/>
    <mergeCell ref="G1670:H1670"/>
    <mergeCell ref="I1670:J1670"/>
    <mergeCell ref="B1671:C1671"/>
    <mergeCell ref="D1671:E1671"/>
    <mergeCell ref="G1671:H1671"/>
    <mergeCell ref="I1671:J1671"/>
    <mergeCell ref="G1672:J1672"/>
    <mergeCell ref="G1673:J1673"/>
    <mergeCell ref="G1674:K1674"/>
    <mergeCell ref="A1675:K1675"/>
    <mergeCell ref="A1676:C1676"/>
    <mergeCell ref="D1676:E1676"/>
    <mergeCell ref="G1676:H1676"/>
    <mergeCell ref="I1676:J1676"/>
    <mergeCell ref="B1677:C1677"/>
    <mergeCell ref="D1677:E1677"/>
    <mergeCell ref="G1677:H1677"/>
    <mergeCell ref="I1677:J1677"/>
    <mergeCell ref="G1678:J1678"/>
    <mergeCell ref="G1679:J1679"/>
    <mergeCell ref="G1680:K1680"/>
    <mergeCell ref="A1681:K1681"/>
    <mergeCell ref="A1682:C1682"/>
    <mergeCell ref="D1682:E1682"/>
    <mergeCell ref="G1682:H1682"/>
    <mergeCell ref="I1682:J1682"/>
    <mergeCell ref="B1683:C1683"/>
    <mergeCell ref="D1683:E1683"/>
    <mergeCell ref="G1683:H1683"/>
    <mergeCell ref="I1683:J1683"/>
    <mergeCell ref="G1684:J1684"/>
    <mergeCell ref="G1685:J1685"/>
    <mergeCell ref="G1686:K1686"/>
    <mergeCell ref="A1687:K1687"/>
    <mergeCell ref="A1688:C1688"/>
    <mergeCell ref="D1688:E1688"/>
    <mergeCell ref="G1688:H1688"/>
    <mergeCell ref="I1688:J1688"/>
    <mergeCell ref="B1689:C1689"/>
    <mergeCell ref="D1689:E1689"/>
    <mergeCell ref="G1689:H1689"/>
    <mergeCell ref="I1689:J1689"/>
    <mergeCell ref="G1690:J1690"/>
    <mergeCell ref="G1691:J1691"/>
    <mergeCell ref="G1692:K1692"/>
    <mergeCell ref="A1693:K1693"/>
    <mergeCell ref="A1694:C1694"/>
    <mergeCell ref="D1694:E1694"/>
    <mergeCell ref="G1694:H1694"/>
    <mergeCell ref="I1694:J1694"/>
    <mergeCell ref="B1695:C1695"/>
    <mergeCell ref="D1695:E1695"/>
    <mergeCell ref="G1695:H1695"/>
    <mergeCell ref="I1695:J1695"/>
    <mergeCell ref="G1696:J1696"/>
    <mergeCell ref="G1697:J1697"/>
    <mergeCell ref="G1698:K1698"/>
    <mergeCell ref="A1699:K1699"/>
    <mergeCell ref="A1700:C1700"/>
    <mergeCell ref="D1700:E1700"/>
    <mergeCell ref="G1700:H1700"/>
    <mergeCell ref="I1700:J1700"/>
    <mergeCell ref="B1701:C1701"/>
    <mergeCell ref="D1701:E1701"/>
    <mergeCell ref="G1701:H1701"/>
    <mergeCell ref="I1701:J1701"/>
    <mergeCell ref="G1702:J1702"/>
    <mergeCell ref="G1703:J1703"/>
    <mergeCell ref="G1704:K1704"/>
    <mergeCell ref="A1705:K1705"/>
    <mergeCell ref="A1706:C1706"/>
    <mergeCell ref="D1706:E1706"/>
    <mergeCell ref="G1706:H1706"/>
    <mergeCell ref="I1706:J1706"/>
    <mergeCell ref="B1707:C1707"/>
    <mergeCell ref="D1707:E1707"/>
    <mergeCell ref="G1707:H1707"/>
    <mergeCell ref="I1707:J1707"/>
    <mergeCell ref="G1708:J1708"/>
    <mergeCell ref="G1709:J1709"/>
    <mergeCell ref="G1710:K1710"/>
    <mergeCell ref="A1711:K1711"/>
    <mergeCell ref="A1712:C1712"/>
    <mergeCell ref="D1712:E1712"/>
    <mergeCell ref="G1712:H1712"/>
    <mergeCell ref="I1712:J1712"/>
    <mergeCell ref="B1713:C1713"/>
    <mergeCell ref="D1713:E1713"/>
    <mergeCell ref="G1713:H1713"/>
    <mergeCell ref="I1713:J1713"/>
    <mergeCell ref="G1714:J1714"/>
    <mergeCell ref="G1715:J1715"/>
    <mergeCell ref="G1716:K1716"/>
    <mergeCell ref="A1717:K1717"/>
    <mergeCell ref="A1718:C1718"/>
    <mergeCell ref="D1718:E1718"/>
    <mergeCell ref="G1718:H1718"/>
    <mergeCell ref="I1718:J1718"/>
    <mergeCell ref="B1719:C1719"/>
    <mergeCell ref="D1719:E1719"/>
    <mergeCell ref="G1719:H1719"/>
    <mergeCell ref="I1719:J1719"/>
    <mergeCell ref="G1720:J1720"/>
    <mergeCell ref="G1721:J1721"/>
    <mergeCell ref="G1722:K1722"/>
    <mergeCell ref="A1723:K1723"/>
    <mergeCell ref="A1724:C1724"/>
    <mergeCell ref="D1724:E1724"/>
    <mergeCell ref="G1724:H1724"/>
    <mergeCell ref="I1724:J1724"/>
    <mergeCell ref="B1725:C1725"/>
    <mergeCell ref="D1725:E1725"/>
    <mergeCell ref="G1725:H1725"/>
    <mergeCell ref="I1725:J1725"/>
    <mergeCell ref="G1726:J1726"/>
    <mergeCell ref="G1727:J1727"/>
    <mergeCell ref="G1728:K1728"/>
    <mergeCell ref="A1729:K1729"/>
    <mergeCell ref="A1730:C1730"/>
    <mergeCell ref="D1730:E1730"/>
    <mergeCell ref="G1730:H1730"/>
    <mergeCell ref="I1730:J1730"/>
    <mergeCell ref="B1731:C1731"/>
    <mergeCell ref="D1731:E1731"/>
    <mergeCell ref="G1731:H1731"/>
    <mergeCell ref="I1731:J1731"/>
    <mergeCell ref="G1732:J1732"/>
    <mergeCell ref="G1733:J1733"/>
    <mergeCell ref="G1734:K1734"/>
    <mergeCell ref="A1735:K1735"/>
    <mergeCell ref="A1736:C1736"/>
    <mergeCell ref="D1736:E1736"/>
    <mergeCell ref="G1736:H1736"/>
    <mergeCell ref="I1736:J1736"/>
    <mergeCell ref="B1737:C1737"/>
    <mergeCell ref="D1737:E1737"/>
    <mergeCell ref="G1737:H1737"/>
    <mergeCell ref="I1737:J1737"/>
    <mergeCell ref="G1738:J1738"/>
    <mergeCell ref="G1739:J1739"/>
    <mergeCell ref="G1740:K1740"/>
    <mergeCell ref="A1741:K1741"/>
    <mergeCell ref="A1742:C1742"/>
    <mergeCell ref="D1742:E1742"/>
    <mergeCell ref="G1742:H1742"/>
    <mergeCell ref="I1742:J1742"/>
    <mergeCell ref="B1743:C1743"/>
    <mergeCell ref="D1743:E1743"/>
    <mergeCell ref="G1743:H1743"/>
    <mergeCell ref="I1743:J1743"/>
    <mergeCell ref="G1744:J1744"/>
    <mergeCell ref="G1745:J1745"/>
    <mergeCell ref="G1746:K1746"/>
    <mergeCell ref="A1747:K1747"/>
    <mergeCell ref="A1748:C1748"/>
    <mergeCell ref="D1748:E1748"/>
    <mergeCell ref="G1748:H1748"/>
    <mergeCell ref="I1748:J1748"/>
    <mergeCell ref="B1749:C1749"/>
    <mergeCell ref="D1749:E1749"/>
    <mergeCell ref="G1749:H1749"/>
    <mergeCell ref="I1749:J1749"/>
    <mergeCell ref="G1750:J1750"/>
    <mergeCell ref="G1751:J1751"/>
    <mergeCell ref="G1752:K1752"/>
    <mergeCell ref="A1753:K1753"/>
    <mergeCell ref="A1754:C1754"/>
    <mergeCell ref="D1754:E1754"/>
    <mergeCell ref="G1754:H1754"/>
    <mergeCell ref="I1754:J1754"/>
    <mergeCell ref="B1755:C1755"/>
    <mergeCell ref="D1755:E1755"/>
    <mergeCell ref="G1755:H1755"/>
    <mergeCell ref="I1755:J1755"/>
    <mergeCell ref="G1756:J1756"/>
    <mergeCell ref="G1757:J1757"/>
    <mergeCell ref="G1758:K1758"/>
    <mergeCell ref="A1759:K1759"/>
    <mergeCell ref="A1760:C1760"/>
    <mergeCell ref="D1760:E1760"/>
    <mergeCell ref="G1760:H1760"/>
    <mergeCell ref="I1760:J1760"/>
    <mergeCell ref="B1761:C1761"/>
    <mergeCell ref="D1761:E1761"/>
    <mergeCell ref="G1761:H1761"/>
    <mergeCell ref="I1761:J1761"/>
    <mergeCell ref="G1762:J1762"/>
    <mergeCell ref="G1763:J1763"/>
    <mergeCell ref="G1764:K1764"/>
    <mergeCell ref="A1765:K1765"/>
    <mergeCell ref="A1766:C1766"/>
    <mergeCell ref="D1766:E1766"/>
    <mergeCell ref="G1766:H1766"/>
    <mergeCell ref="I1766:J1766"/>
    <mergeCell ref="B1767:C1767"/>
    <mergeCell ref="D1767:E1767"/>
    <mergeCell ref="G1767:H1767"/>
    <mergeCell ref="I1767:J1767"/>
    <mergeCell ref="G1768:J1768"/>
    <mergeCell ref="G1769:J1769"/>
    <mergeCell ref="G1770:K1770"/>
    <mergeCell ref="A1771:K1771"/>
    <mergeCell ref="A1772:C1772"/>
    <mergeCell ref="D1772:E1772"/>
    <mergeCell ref="G1772:H1772"/>
    <mergeCell ref="I1772:J1772"/>
    <mergeCell ref="B1773:C1773"/>
    <mergeCell ref="D1773:E1773"/>
    <mergeCell ref="G1773:H1773"/>
    <mergeCell ref="I1773:J1773"/>
    <mergeCell ref="G1774:J1774"/>
    <mergeCell ref="G1775:J1775"/>
    <mergeCell ref="G1776:K1776"/>
    <mergeCell ref="A1777:K1777"/>
    <mergeCell ref="A1778:C1778"/>
    <mergeCell ref="D1778:E1778"/>
    <mergeCell ref="G1778:H1778"/>
    <mergeCell ref="I1778:J1778"/>
    <mergeCell ref="B1779:C1779"/>
    <mergeCell ref="D1779:E1779"/>
    <mergeCell ref="G1779:H1779"/>
    <mergeCell ref="I1779:J1779"/>
    <mergeCell ref="G1780:J1780"/>
    <mergeCell ref="G1781:J1781"/>
    <mergeCell ref="G1782:K1782"/>
    <mergeCell ref="A1783:K1783"/>
    <mergeCell ref="A1784:C1784"/>
    <mergeCell ref="D1784:E1784"/>
    <mergeCell ref="G1784:H1784"/>
    <mergeCell ref="I1784:J1784"/>
    <mergeCell ref="B1785:C1785"/>
    <mergeCell ref="D1785:E1785"/>
    <mergeCell ref="G1785:H1785"/>
    <mergeCell ref="I1785:J1785"/>
    <mergeCell ref="G1786:J1786"/>
    <mergeCell ref="G1787:J1787"/>
    <mergeCell ref="G1788:K1788"/>
    <mergeCell ref="A1789:K1789"/>
    <mergeCell ref="A1790:C1790"/>
    <mergeCell ref="D1790:E1790"/>
    <mergeCell ref="G1790:H1790"/>
    <mergeCell ref="I1790:J1790"/>
    <mergeCell ref="B1791:C1791"/>
    <mergeCell ref="D1791:E1791"/>
    <mergeCell ref="G1791:H1791"/>
    <mergeCell ref="I1791:J1791"/>
    <mergeCell ref="G1792:J1792"/>
    <mergeCell ref="G1793:J1793"/>
    <mergeCell ref="G1794:K1794"/>
    <mergeCell ref="A1795:K1795"/>
    <mergeCell ref="A1796:C1796"/>
    <mergeCell ref="D1796:E1796"/>
    <mergeCell ref="G1796:H1796"/>
    <mergeCell ref="I1796:J1796"/>
    <mergeCell ref="B1797:C1797"/>
    <mergeCell ref="D1797:E1797"/>
    <mergeCell ref="G1797:H1797"/>
    <mergeCell ref="I1797:J1797"/>
    <mergeCell ref="G1798:J1798"/>
    <mergeCell ref="G1799:J1799"/>
    <mergeCell ref="G1800:K1800"/>
    <mergeCell ref="A1801:K1801"/>
    <mergeCell ref="A1802:C1802"/>
    <mergeCell ref="D1802:E1802"/>
    <mergeCell ref="G1802:H1802"/>
    <mergeCell ref="I1802:J1802"/>
    <mergeCell ref="B1803:C1803"/>
    <mergeCell ref="D1803:E1803"/>
    <mergeCell ref="G1803:H1803"/>
    <mergeCell ref="I1803:J1803"/>
    <mergeCell ref="G1804:J1804"/>
    <mergeCell ref="G1805:J1805"/>
    <mergeCell ref="G1806:K1806"/>
    <mergeCell ref="A1807:K1807"/>
    <mergeCell ref="A1808:C1808"/>
    <mergeCell ref="D1808:E1808"/>
    <mergeCell ref="G1808:H1808"/>
    <mergeCell ref="I1808:J1808"/>
    <mergeCell ref="B1809:C1809"/>
    <mergeCell ref="D1809:E1809"/>
    <mergeCell ref="G1809:H1809"/>
    <mergeCell ref="I1809:J1809"/>
    <mergeCell ref="G1810:J1810"/>
    <mergeCell ref="G1811:J1811"/>
    <mergeCell ref="G1812:K1812"/>
    <mergeCell ref="A1813:K1813"/>
    <mergeCell ref="A1814:C1814"/>
    <mergeCell ref="D1814:E1814"/>
    <mergeCell ref="G1814:H1814"/>
    <mergeCell ref="I1814:J1814"/>
    <mergeCell ref="B1815:C1815"/>
    <mergeCell ref="D1815:E1815"/>
    <mergeCell ref="G1815:H1815"/>
    <mergeCell ref="I1815:J1815"/>
    <mergeCell ref="G1816:J1816"/>
    <mergeCell ref="G1817:J1817"/>
    <mergeCell ref="G1818:K1818"/>
    <mergeCell ref="A1819:K1819"/>
    <mergeCell ref="A1820:C1820"/>
    <mergeCell ref="D1820:E1820"/>
    <mergeCell ref="G1820:H1820"/>
    <mergeCell ref="I1820:J1820"/>
    <mergeCell ref="B1821:C1821"/>
    <mergeCell ref="D1821:E1821"/>
    <mergeCell ref="G1821:H1821"/>
    <mergeCell ref="I1821:J1821"/>
    <mergeCell ref="G1822:J1822"/>
    <mergeCell ref="G1823:J1823"/>
    <mergeCell ref="G1824:K1824"/>
    <mergeCell ref="A1825:K1825"/>
    <mergeCell ref="A1826:C1826"/>
    <mergeCell ref="D1826:E1826"/>
    <mergeCell ref="G1826:H1826"/>
    <mergeCell ref="I1826:J1826"/>
    <mergeCell ref="B1827:C1827"/>
    <mergeCell ref="D1827:E1827"/>
    <mergeCell ref="G1827:H1827"/>
    <mergeCell ref="I1827:J1827"/>
    <mergeCell ref="G1828:J1828"/>
    <mergeCell ref="A1829:C1829"/>
    <mergeCell ref="D1829:E1829"/>
    <mergeCell ref="G1829:H1829"/>
    <mergeCell ref="I1829:J1829"/>
    <mergeCell ref="B1830:C1830"/>
    <mergeCell ref="D1830:E1830"/>
    <mergeCell ref="G1830:H1830"/>
    <mergeCell ref="I1830:J1830"/>
    <mergeCell ref="B1831:C1831"/>
    <mergeCell ref="D1831:E1831"/>
    <mergeCell ref="G1831:H1831"/>
    <mergeCell ref="I1831:J1831"/>
    <mergeCell ref="G1832:J1832"/>
    <mergeCell ref="G1833:J1833"/>
    <mergeCell ref="G1834:K1834"/>
    <mergeCell ref="A1835:K1835"/>
    <mergeCell ref="A1836:C1836"/>
    <mergeCell ref="D1836:E1836"/>
    <mergeCell ref="G1836:H1836"/>
    <mergeCell ref="I1836:J1836"/>
    <mergeCell ref="B1837:C1837"/>
    <mergeCell ref="D1837:E1837"/>
    <mergeCell ref="G1837:H1837"/>
    <mergeCell ref="I1837:J1837"/>
    <mergeCell ref="G1838:J1838"/>
    <mergeCell ref="A1839:C1839"/>
    <mergeCell ref="D1839:E1839"/>
    <mergeCell ref="G1839:H1839"/>
    <mergeCell ref="I1839:J1839"/>
    <mergeCell ref="B1840:C1840"/>
    <mergeCell ref="D1840:E1840"/>
    <mergeCell ref="G1840:H1840"/>
    <mergeCell ref="I1840:J1840"/>
    <mergeCell ref="B1841:C1841"/>
    <mergeCell ref="D1841:E1841"/>
    <mergeCell ref="G1841:H1841"/>
    <mergeCell ref="I1841:J1841"/>
    <mergeCell ref="G1842:J1842"/>
    <mergeCell ref="G1843:J1843"/>
    <mergeCell ref="G1844:K1844"/>
    <mergeCell ref="A1845:K1845"/>
    <mergeCell ref="A1846:C1846"/>
    <mergeCell ref="D1846:E1846"/>
    <mergeCell ref="G1846:H1846"/>
    <mergeCell ref="I1846:J1846"/>
    <mergeCell ref="B1847:C1847"/>
    <mergeCell ref="D1847:E1847"/>
    <mergeCell ref="G1847:H1847"/>
    <mergeCell ref="I1847:J1847"/>
    <mergeCell ref="B1848:C1848"/>
    <mergeCell ref="D1848:E1848"/>
    <mergeCell ref="G1848:H1848"/>
    <mergeCell ref="I1848:J1848"/>
    <mergeCell ref="B1849:C1849"/>
    <mergeCell ref="D1849:E1849"/>
    <mergeCell ref="G1849:H1849"/>
    <mergeCell ref="I1849:J1849"/>
    <mergeCell ref="G1850:J1850"/>
    <mergeCell ref="A1851:C1851"/>
    <mergeCell ref="D1851:E1851"/>
    <mergeCell ref="G1851:H1851"/>
    <mergeCell ref="I1851:J1851"/>
    <mergeCell ref="B1852:C1852"/>
    <mergeCell ref="D1852:E1852"/>
    <mergeCell ref="G1852:H1852"/>
    <mergeCell ref="I1852:J1852"/>
    <mergeCell ref="B1853:C1853"/>
    <mergeCell ref="D1853:E1853"/>
    <mergeCell ref="G1853:H1853"/>
    <mergeCell ref="I1853:J1853"/>
    <mergeCell ref="G1854:J1854"/>
    <mergeCell ref="G1855:J1855"/>
    <mergeCell ref="G1856:K1856"/>
    <mergeCell ref="A1857:K1857"/>
    <mergeCell ref="E1858:F1858"/>
    <mergeCell ref="G1858:J1858"/>
    <mergeCell ref="G1859:H1859"/>
    <mergeCell ref="I1859:J1859"/>
    <mergeCell ref="B1860:C1860"/>
    <mergeCell ref="G1860:H1860"/>
    <mergeCell ref="I1860:J1860"/>
    <mergeCell ref="G1861:J1861"/>
    <mergeCell ref="A1862:E1862"/>
    <mergeCell ref="G1862:H1862"/>
    <mergeCell ref="I1862:J1862"/>
    <mergeCell ref="B1863:E1863"/>
    <mergeCell ref="G1863:H1863"/>
    <mergeCell ref="I1863:J1863"/>
    <mergeCell ref="G1864:J1864"/>
    <mergeCell ref="G1865:J1865"/>
    <mergeCell ref="G1866:J1866"/>
    <mergeCell ref="G1867:J1867"/>
    <mergeCell ref="G1868:J1868"/>
    <mergeCell ref="G1869:J1869"/>
    <mergeCell ref="G1870:K1870"/>
    <mergeCell ref="A1871:K1871"/>
    <mergeCell ref="E1872:F1872"/>
    <mergeCell ref="G1872:J1872"/>
    <mergeCell ref="G1873:H1873"/>
    <mergeCell ref="I1873:J1873"/>
    <mergeCell ref="B1874:C1874"/>
    <mergeCell ref="G1874:H1874"/>
    <mergeCell ref="I1874:J1874"/>
    <mergeCell ref="G1875:J1875"/>
    <mergeCell ref="A1876:E1876"/>
    <mergeCell ref="G1876:H1876"/>
    <mergeCell ref="I1876:J1876"/>
    <mergeCell ref="B1877:E1877"/>
    <mergeCell ref="G1877:H1877"/>
    <mergeCell ref="I1877:J1877"/>
    <mergeCell ref="G1878:J1878"/>
    <mergeCell ref="G1879:J1879"/>
    <mergeCell ref="G1880:J1880"/>
    <mergeCell ref="G1881:J1881"/>
    <mergeCell ref="G1882:J1882"/>
    <mergeCell ref="G1883:J1883"/>
    <mergeCell ref="G1884:K1884"/>
    <mergeCell ref="A1885:K1885"/>
    <mergeCell ref="E1886:F1886"/>
    <mergeCell ref="G1886:J1886"/>
    <mergeCell ref="G1887:H1887"/>
    <mergeCell ref="I1887:J1887"/>
    <mergeCell ref="B1888:C1888"/>
    <mergeCell ref="G1888:H1888"/>
    <mergeCell ref="I1888:J1888"/>
    <mergeCell ref="G1889:J1889"/>
    <mergeCell ref="A1890:E1890"/>
    <mergeCell ref="G1890:H1890"/>
    <mergeCell ref="I1890:J1890"/>
    <mergeCell ref="B1891:E1891"/>
    <mergeCell ref="G1891:H1891"/>
    <mergeCell ref="I1891:J1891"/>
    <mergeCell ref="G1892:J1892"/>
    <mergeCell ref="G1893:J1893"/>
    <mergeCell ref="G1894:J1894"/>
    <mergeCell ref="G1895:J1895"/>
    <mergeCell ref="A1896:E1896"/>
    <mergeCell ref="G1896:H1896"/>
    <mergeCell ref="I1896:J1896"/>
    <mergeCell ref="B1897:E1897"/>
    <mergeCell ref="G1897:H1897"/>
    <mergeCell ref="I1897:J1897"/>
    <mergeCell ref="B1898:E1898"/>
    <mergeCell ref="G1898:H1898"/>
    <mergeCell ref="I1898:J1898"/>
    <mergeCell ref="G1899:J1899"/>
    <mergeCell ref="G1900:J1900"/>
    <mergeCell ref="G1901:J1901"/>
    <mergeCell ref="G1902:K1902"/>
    <mergeCell ref="A1903:K1903"/>
    <mergeCell ref="A1904:C1904"/>
    <mergeCell ref="D1904:E1904"/>
    <mergeCell ref="G1904:H1904"/>
    <mergeCell ref="I1904:J1904"/>
    <mergeCell ref="B1905:C1905"/>
    <mergeCell ref="D1905:E1905"/>
    <mergeCell ref="G1905:H1905"/>
    <mergeCell ref="I1905:J1905"/>
    <mergeCell ref="B1906:C1906"/>
    <mergeCell ref="D1906:E1906"/>
    <mergeCell ref="G1906:H1906"/>
    <mergeCell ref="I1906:J1906"/>
    <mergeCell ref="G1907:J1907"/>
    <mergeCell ref="A1908:C1908"/>
    <mergeCell ref="D1908:E1908"/>
    <mergeCell ref="G1908:H1908"/>
    <mergeCell ref="I1908:J1908"/>
    <mergeCell ref="B1909:C1909"/>
    <mergeCell ref="D1909:E1909"/>
    <mergeCell ref="G1909:H1909"/>
    <mergeCell ref="I1909:J1909"/>
    <mergeCell ref="B1910:C1910"/>
    <mergeCell ref="D1910:E1910"/>
    <mergeCell ref="G1910:H1910"/>
    <mergeCell ref="I1910:J1910"/>
    <mergeCell ref="G1911:J1911"/>
    <mergeCell ref="G1912:J1912"/>
    <mergeCell ref="G1913:K1913"/>
    <mergeCell ref="A1914:K1914"/>
    <mergeCell ref="A1915:C1915"/>
    <mergeCell ref="D1915:E1915"/>
    <mergeCell ref="G1915:H1915"/>
    <mergeCell ref="I1915:J1915"/>
    <mergeCell ref="B1916:C1916"/>
    <mergeCell ref="D1916:E1916"/>
    <mergeCell ref="G1916:H1916"/>
    <mergeCell ref="I1916:J1916"/>
    <mergeCell ref="B1917:C1917"/>
    <mergeCell ref="D1917:E1917"/>
    <mergeCell ref="G1917:H1917"/>
    <mergeCell ref="I1917:J1917"/>
    <mergeCell ref="B1918:C1918"/>
    <mergeCell ref="D1918:E1918"/>
    <mergeCell ref="G1918:H1918"/>
    <mergeCell ref="I1918:J1918"/>
    <mergeCell ref="B1919:C1919"/>
    <mergeCell ref="D1919:E1919"/>
    <mergeCell ref="G1919:H1919"/>
    <mergeCell ref="I1919:J1919"/>
    <mergeCell ref="B1920:C1920"/>
    <mergeCell ref="D1920:E1920"/>
    <mergeCell ref="G1920:H1920"/>
    <mergeCell ref="I1920:J1920"/>
    <mergeCell ref="B1921:C1921"/>
    <mergeCell ref="D1921:E1921"/>
    <mergeCell ref="G1921:H1921"/>
    <mergeCell ref="I1921:J1921"/>
    <mergeCell ref="G1922:J1922"/>
    <mergeCell ref="A1923:C1923"/>
    <mergeCell ref="D1923:E1923"/>
    <mergeCell ref="G1923:H1923"/>
    <mergeCell ref="I1923:J1923"/>
    <mergeCell ref="B1924:C1924"/>
    <mergeCell ref="D1924:E1924"/>
    <mergeCell ref="G1924:H1924"/>
    <mergeCell ref="I1924:J1924"/>
    <mergeCell ref="G1925:J1925"/>
    <mergeCell ref="A1926:C1926"/>
    <mergeCell ref="D1926:E1926"/>
    <mergeCell ref="G1926:H1926"/>
    <mergeCell ref="I1926:J1926"/>
    <mergeCell ref="B1927:C1927"/>
    <mergeCell ref="D1927:E1927"/>
    <mergeCell ref="G1927:H1927"/>
    <mergeCell ref="I1927:J1927"/>
    <mergeCell ref="G1928:J1928"/>
    <mergeCell ref="G1929:J1929"/>
    <mergeCell ref="G1930:K1930"/>
    <mergeCell ref="A1931:K1931"/>
    <mergeCell ref="A1932:C1932"/>
    <mergeCell ref="D1932:E1932"/>
    <mergeCell ref="G1932:H1932"/>
    <mergeCell ref="I1932:J1932"/>
    <mergeCell ref="B1933:C1933"/>
    <mergeCell ref="D1933:E1933"/>
    <mergeCell ref="G1933:H1933"/>
    <mergeCell ref="I1933:J1933"/>
    <mergeCell ref="G1934:J1934"/>
    <mergeCell ref="A1935:C1935"/>
    <mergeCell ref="D1935:E1935"/>
    <mergeCell ref="G1935:H1935"/>
    <mergeCell ref="I1935:J1935"/>
    <mergeCell ref="B1936:C1936"/>
    <mergeCell ref="D1936:E1936"/>
    <mergeCell ref="G1936:H1936"/>
    <mergeCell ref="I1936:J1936"/>
    <mergeCell ref="B1937:C1937"/>
    <mergeCell ref="D1937:E1937"/>
    <mergeCell ref="G1937:H1937"/>
    <mergeCell ref="I1937:J1937"/>
    <mergeCell ref="G1938:J1938"/>
    <mergeCell ref="G1939:J1939"/>
    <mergeCell ref="G1940:K1940"/>
    <mergeCell ref="A1941:K1941"/>
    <mergeCell ref="A1942:C1942"/>
    <mergeCell ref="D1942:E1942"/>
    <mergeCell ref="G1942:H1942"/>
    <mergeCell ref="I1942:J1942"/>
    <mergeCell ref="B1943:C1943"/>
    <mergeCell ref="D1943:E1943"/>
    <mergeCell ref="G1943:H1943"/>
    <mergeCell ref="I1943:J1943"/>
    <mergeCell ref="G1944:J1944"/>
    <mergeCell ref="A1945:C1945"/>
    <mergeCell ref="D1945:E1945"/>
    <mergeCell ref="G1945:H1945"/>
    <mergeCell ref="I1945:J1945"/>
    <mergeCell ref="B1946:C1946"/>
    <mergeCell ref="D1946:E1946"/>
    <mergeCell ref="G1946:H1946"/>
    <mergeCell ref="I1946:J1946"/>
    <mergeCell ref="B1947:C1947"/>
    <mergeCell ref="D1947:E1947"/>
    <mergeCell ref="G1947:H1947"/>
    <mergeCell ref="I1947:J1947"/>
    <mergeCell ref="G1948:J1948"/>
    <mergeCell ref="G1949:J1949"/>
    <mergeCell ref="G1950:K1950"/>
    <mergeCell ref="A1951:K1951"/>
    <mergeCell ref="A1952:C1952"/>
    <mergeCell ref="D1952:E1952"/>
    <mergeCell ref="G1952:H1952"/>
    <mergeCell ref="I1952:J1952"/>
    <mergeCell ref="B1953:C1953"/>
    <mergeCell ref="D1953:E1953"/>
    <mergeCell ref="G1953:H1953"/>
    <mergeCell ref="I1953:J1953"/>
    <mergeCell ref="G1954:J1954"/>
    <mergeCell ref="A1955:C1955"/>
    <mergeCell ref="D1955:E1955"/>
    <mergeCell ref="G1955:H1955"/>
    <mergeCell ref="I1955:J1955"/>
    <mergeCell ref="B1956:C1956"/>
    <mergeCell ref="D1956:E1956"/>
    <mergeCell ref="G1956:H1956"/>
    <mergeCell ref="I1956:J1956"/>
    <mergeCell ref="B1957:C1957"/>
    <mergeCell ref="D1957:E1957"/>
    <mergeCell ref="G1957:H1957"/>
    <mergeCell ref="I1957:J1957"/>
    <mergeCell ref="G1958:J1958"/>
    <mergeCell ref="G1959:J1959"/>
    <mergeCell ref="G1960:K1960"/>
    <mergeCell ref="A1961:K1961"/>
    <mergeCell ref="A1962:C1962"/>
    <mergeCell ref="D1962:E1962"/>
    <mergeCell ref="G1962:H1962"/>
    <mergeCell ref="I1962:J1962"/>
    <mergeCell ref="B1963:C1963"/>
    <mergeCell ref="D1963:E1963"/>
    <mergeCell ref="G1963:H1963"/>
    <mergeCell ref="I1963:J1963"/>
    <mergeCell ref="G1964:J1964"/>
    <mergeCell ref="A1965:C1965"/>
    <mergeCell ref="D1965:E1965"/>
    <mergeCell ref="G1965:H1965"/>
    <mergeCell ref="I1965:J1965"/>
    <mergeCell ref="B1966:C1966"/>
    <mergeCell ref="D1966:E1966"/>
    <mergeCell ref="G1966:H1966"/>
    <mergeCell ref="I1966:J1966"/>
    <mergeCell ref="B1967:C1967"/>
    <mergeCell ref="D1967:E1967"/>
    <mergeCell ref="G1967:H1967"/>
    <mergeCell ref="I1967:J1967"/>
    <mergeCell ref="G1968:J1968"/>
    <mergeCell ref="G1969:J1969"/>
    <mergeCell ref="G1970:K1970"/>
    <mergeCell ref="A1971:K1971"/>
    <mergeCell ref="A1972:C1972"/>
    <mergeCell ref="D1972:E1972"/>
    <mergeCell ref="G1972:H1972"/>
    <mergeCell ref="I1972:J1972"/>
    <mergeCell ref="B1973:C1973"/>
    <mergeCell ref="D1973:E1973"/>
    <mergeCell ref="G1973:H1973"/>
    <mergeCell ref="I1973:J1973"/>
    <mergeCell ref="B1974:C1974"/>
    <mergeCell ref="D1974:E1974"/>
    <mergeCell ref="G1974:H1974"/>
    <mergeCell ref="I1974:J1974"/>
    <mergeCell ref="G1975:J1975"/>
    <mergeCell ref="A1976:C1976"/>
    <mergeCell ref="D1976:E1976"/>
    <mergeCell ref="G1976:H1976"/>
    <mergeCell ref="I1976:J1976"/>
    <mergeCell ref="B1977:C1977"/>
    <mergeCell ref="D1977:E1977"/>
    <mergeCell ref="G1977:H1977"/>
    <mergeCell ref="I1977:J1977"/>
    <mergeCell ref="B1978:C1978"/>
    <mergeCell ref="D1978:E1978"/>
    <mergeCell ref="G1978:H1978"/>
    <mergeCell ref="I1978:J1978"/>
    <mergeCell ref="G1979:J1979"/>
    <mergeCell ref="G1980:J1980"/>
    <mergeCell ref="G1981:K1981"/>
    <mergeCell ref="A1982:K1982"/>
    <mergeCell ref="A1983:C1983"/>
    <mergeCell ref="D1983:E1983"/>
    <mergeCell ref="G1983:H1983"/>
    <mergeCell ref="I1983:J1983"/>
    <mergeCell ref="B1984:C1984"/>
    <mergeCell ref="D1984:E1984"/>
    <mergeCell ref="G1984:H1984"/>
    <mergeCell ref="I1984:J1984"/>
    <mergeCell ref="G1985:J1985"/>
    <mergeCell ref="A1986:C1986"/>
    <mergeCell ref="D1986:E1986"/>
    <mergeCell ref="G1986:H1986"/>
    <mergeCell ref="I1986:J1986"/>
    <mergeCell ref="B1987:C1987"/>
    <mergeCell ref="D1987:E1987"/>
    <mergeCell ref="G1987:H1987"/>
    <mergeCell ref="I1987:J1987"/>
    <mergeCell ref="B1988:C1988"/>
    <mergeCell ref="D1988:E1988"/>
    <mergeCell ref="G1988:H1988"/>
    <mergeCell ref="I1988:J1988"/>
    <mergeCell ref="G1989:J1989"/>
    <mergeCell ref="A1990:C1990"/>
    <mergeCell ref="D1990:E1990"/>
    <mergeCell ref="G1990:H1990"/>
    <mergeCell ref="I1990:J1990"/>
    <mergeCell ref="B1991:C1991"/>
    <mergeCell ref="D1991:E1991"/>
    <mergeCell ref="G1991:H1991"/>
    <mergeCell ref="I1991:J1991"/>
    <mergeCell ref="G1992:J1992"/>
    <mergeCell ref="G1993:J1993"/>
    <mergeCell ref="G1994:K1994"/>
    <mergeCell ref="A1995:K1995"/>
    <mergeCell ref="A1996:C1996"/>
    <mergeCell ref="D1996:E1996"/>
    <mergeCell ref="G1996:H1996"/>
    <mergeCell ref="I1996:J1996"/>
    <mergeCell ref="B1997:C1997"/>
    <mergeCell ref="D1997:E1997"/>
    <mergeCell ref="G1997:H1997"/>
    <mergeCell ref="I1997:J1997"/>
    <mergeCell ref="B1998:C1998"/>
    <mergeCell ref="D1998:E1998"/>
    <mergeCell ref="G1998:H1998"/>
    <mergeCell ref="I1998:J1998"/>
    <mergeCell ref="G1999:J1999"/>
    <mergeCell ref="A2000:C2000"/>
    <mergeCell ref="D2000:E2000"/>
    <mergeCell ref="G2000:H2000"/>
    <mergeCell ref="I2000:J2000"/>
    <mergeCell ref="B2001:C2001"/>
    <mergeCell ref="D2001:E2001"/>
    <mergeCell ref="G2001:H2001"/>
    <mergeCell ref="I2001:J2001"/>
    <mergeCell ref="G2002:J2002"/>
    <mergeCell ref="G2003:J2003"/>
    <mergeCell ref="G2004:K2004"/>
    <mergeCell ref="A2005:K2005"/>
    <mergeCell ref="A2006:C2006"/>
    <mergeCell ref="D2006:E2006"/>
    <mergeCell ref="G2006:H2006"/>
    <mergeCell ref="I2006:J2006"/>
    <mergeCell ref="B2007:C2007"/>
    <mergeCell ref="D2007:E2007"/>
    <mergeCell ref="G2007:H2007"/>
    <mergeCell ref="I2007:J2007"/>
    <mergeCell ref="B2008:C2008"/>
    <mergeCell ref="D2008:E2008"/>
    <mergeCell ref="G2008:H2008"/>
    <mergeCell ref="I2008:J2008"/>
    <mergeCell ref="B2009:C2009"/>
    <mergeCell ref="D2009:E2009"/>
    <mergeCell ref="G2009:H2009"/>
    <mergeCell ref="I2009:J2009"/>
    <mergeCell ref="B2010:C2010"/>
    <mergeCell ref="D2010:E2010"/>
    <mergeCell ref="G2010:H2010"/>
    <mergeCell ref="I2010:J2010"/>
    <mergeCell ref="B2011:C2011"/>
    <mergeCell ref="D2011:E2011"/>
    <mergeCell ref="G2011:H2011"/>
    <mergeCell ref="I2011:J2011"/>
    <mergeCell ref="B2012:C2012"/>
    <mergeCell ref="D2012:E2012"/>
    <mergeCell ref="G2012:H2012"/>
    <mergeCell ref="I2012:J2012"/>
    <mergeCell ref="G2013:J2013"/>
    <mergeCell ref="A2014:C2014"/>
    <mergeCell ref="D2014:E2014"/>
    <mergeCell ref="G2014:H2014"/>
    <mergeCell ref="I2014:J2014"/>
    <mergeCell ref="B2015:C2015"/>
    <mergeCell ref="D2015:E2015"/>
    <mergeCell ref="G2015:H2015"/>
    <mergeCell ref="I2015:J2015"/>
    <mergeCell ref="G2016:J2016"/>
    <mergeCell ref="A2017:C2017"/>
    <mergeCell ref="D2017:E2017"/>
    <mergeCell ref="G2017:H2017"/>
    <mergeCell ref="I2017:J2017"/>
    <mergeCell ref="B2018:C2018"/>
    <mergeCell ref="D2018:E2018"/>
    <mergeCell ref="G2018:H2018"/>
    <mergeCell ref="I2018:J2018"/>
    <mergeCell ref="G2019:J2019"/>
    <mergeCell ref="G2020:J2020"/>
    <mergeCell ref="G2021:K2021"/>
    <mergeCell ref="A2022:K2022"/>
    <mergeCell ref="A2023:C2023"/>
    <mergeCell ref="D2023:E2023"/>
    <mergeCell ref="G2023:H2023"/>
    <mergeCell ref="I2023:J2023"/>
    <mergeCell ref="B2024:C2024"/>
    <mergeCell ref="D2024:E2024"/>
    <mergeCell ref="G2024:H2024"/>
    <mergeCell ref="I2024:J2024"/>
    <mergeCell ref="B2025:C2025"/>
    <mergeCell ref="D2025:E2025"/>
    <mergeCell ref="G2025:H2025"/>
    <mergeCell ref="I2025:J2025"/>
    <mergeCell ref="B2026:C2026"/>
    <mergeCell ref="D2026:E2026"/>
    <mergeCell ref="G2026:H2026"/>
    <mergeCell ref="I2026:J2026"/>
    <mergeCell ref="B2027:C2027"/>
    <mergeCell ref="D2027:E2027"/>
    <mergeCell ref="G2027:H2027"/>
    <mergeCell ref="I2027:J2027"/>
    <mergeCell ref="G2028:J2028"/>
    <mergeCell ref="A2029:C2029"/>
    <mergeCell ref="D2029:E2029"/>
    <mergeCell ref="G2029:H2029"/>
    <mergeCell ref="I2029:J2029"/>
    <mergeCell ref="B2030:C2030"/>
    <mergeCell ref="D2030:E2030"/>
    <mergeCell ref="G2030:H2030"/>
    <mergeCell ref="I2030:J2030"/>
    <mergeCell ref="G2031:J2031"/>
    <mergeCell ref="A2032:C2032"/>
    <mergeCell ref="D2032:E2032"/>
    <mergeCell ref="G2032:H2032"/>
    <mergeCell ref="I2032:J2032"/>
    <mergeCell ref="B2033:C2033"/>
    <mergeCell ref="D2033:E2033"/>
    <mergeCell ref="G2033:H2033"/>
    <mergeCell ref="I2033:J2033"/>
    <mergeCell ref="G2034:J2034"/>
    <mergeCell ref="G2035:J2035"/>
    <mergeCell ref="G2036:K2036"/>
    <mergeCell ref="A2037:K2037"/>
    <mergeCell ref="A2038:C2038"/>
    <mergeCell ref="D2038:E2038"/>
    <mergeCell ref="G2038:H2038"/>
    <mergeCell ref="I2038:J2038"/>
    <mergeCell ref="B2039:C2039"/>
    <mergeCell ref="D2039:E2039"/>
    <mergeCell ref="G2039:H2039"/>
    <mergeCell ref="I2039:J2039"/>
    <mergeCell ref="B2040:C2040"/>
    <mergeCell ref="D2040:E2040"/>
    <mergeCell ref="G2040:H2040"/>
    <mergeCell ref="I2040:J2040"/>
    <mergeCell ref="G2041:J2041"/>
    <mergeCell ref="A2042:C2042"/>
    <mergeCell ref="D2042:E2042"/>
    <mergeCell ref="G2042:H2042"/>
    <mergeCell ref="I2042:J2042"/>
    <mergeCell ref="B2043:C2043"/>
    <mergeCell ref="D2043:E2043"/>
    <mergeCell ref="G2043:H2043"/>
    <mergeCell ref="I2043:J2043"/>
    <mergeCell ref="B2044:C2044"/>
    <mergeCell ref="D2044:E2044"/>
    <mergeCell ref="G2044:H2044"/>
    <mergeCell ref="I2044:J2044"/>
    <mergeCell ref="G2045:J2045"/>
    <mergeCell ref="G2046:J2046"/>
    <mergeCell ref="G2047:K2047"/>
    <mergeCell ref="A2048:K2048"/>
    <mergeCell ref="A2049:C2049"/>
    <mergeCell ref="D2049:E2049"/>
    <mergeCell ref="G2049:H2049"/>
    <mergeCell ref="I2049:J2049"/>
    <mergeCell ref="B2050:C2050"/>
    <mergeCell ref="D2050:E2050"/>
    <mergeCell ref="G2050:H2050"/>
    <mergeCell ref="I2050:J2050"/>
    <mergeCell ref="B2051:C2051"/>
    <mergeCell ref="D2051:E2051"/>
    <mergeCell ref="G2051:H2051"/>
    <mergeCell ref="I2051:J2051"/>
    <mergeCell ref="G2052:J2052"/>
    <mergeCell ref="A2053:C2053"/>
    <mergeCell ref="D2053:E2053"/>
    <mergeCell ref="G2053:H2053"/>
    <mergeCell ref="I2053:J2053"/>
    <mergeCell ref="B2054:C2054"/>
    <mergeCell ref="D2054:E2054"/>
    <mergeCell ref="G2054:H2054"/>
    <mergeCell ref="I2054:J2054"/>
    <mergeCell ref="B2055:C2055"/>
    <mergeCell ref="D2055:E2055"/>
    <mergeCell ref="G2055:H2055"/>
    <mergeCell ref="I2055:J2055"/>
    <mergeCell ref="G2056:J2056"/>
    <mergeCell ref="G2057:J2057"/>
    <mergeCell ref="G2058:K2058"/>
    <mergeCell ref="A2059:K2059"/>
    <mergeCell ref="A2060:C2060"/>
    <mergeCell ref="D2060:E2060"/>
    <mergeCell ref="G2060:H2060"/>
    <mergeCell ref="I2060:J2060"/>
    <mergeCell ref="B2061:C2061"/>
    <mergeCell ref="D2061:E2061"/>
    <mergeCell ref="G2061:H2061"/>
    <mergeCell ref="I2061:J2061"/>
    <mergeCell ref="B2062:C2062"/>
    <mergeCell ref="D2062:E2062"/>
    <mergeCell ref="G2062:H2062"/>
    <mergeCell ref="I2062:J2062"/>
    <mergeCell ref="B2063:C2063"/>
    <mergeCell ref="D2063:E2063"/>
    <mergeCell ref="G2063:H2063"/>
    <mergeCell ref="I2063:J2063"/>
    <mergeCell ref="B2064:C2064"/>
    <mergeCell ref="D2064:E2064"/>
    <mergeCell ref="G2064:H2064"/>
    <mergeCell ref="I2064:J2064"/>
    <mergeCell ref="G2065:J2065"/>
    <mergeCell ref="A2066:C2066"/>
    <mergeCell ref="D2066:E2066"/>
    <mergeCell ref="G2066:H2066"/>
    <mergeCell ref="I2066:J2066"/>
    <mergeCell ref="B2067:C2067"/>
    <mergeCell ref="D2067:E2067"/>
    <mergeCell ref="G2067:H2067"/>
    <mergeCell ref="I2067:J2067"/>
    <mergeCell ref="G2068:J2068"/>
    <mergeCell ref="A2069:C2069"/>
    <mergeCell ref="D2069:E2069"/>
    <mergeCell ref="G2069:H2069"/>
    <mergeCell ref="I2069:J2069"/>
    <mergeCell ref="B2070:C2070"/>
    <mergeCell ref="D2070:E2070"/>
    <mergeCell ref="G2070:H2070"/>
    <mergeCell ref="I2070:J2070"/>
    <mergeCell ref="G2071:J2071"/>
    <mergeCell ref="G2072:J2072"/>
    <mergeCell ref="G2073:K2073"/>
    <mergeCell ref="A2074:K2074"/>
    <mergeCell ref="A2075:C2075"/>
    <mergeCell ref="D2075:E2075"/>
    <mergeCell ref="G2075:H2075"/>
    <mergeCell ref="I2075:J2075"/>
    <mergeCell ref="B2076:C2076"/>
    <mergeCell ref="D2076:E2076"/>
    <mergeCell ref="G2076:H2076"/>
    <mergeCell ref="I2076:J2076"/>
    <mergeCell ref="G2077:J2077"/>
    <mergeCell ref="A2078:C2078"/>
    <mergeCell ref="D2078:E2078"/>
    <mergeCell ref="G2078:H2078"/>
    <mergeCell ref="I2078:J2078"/>
    <mergeCell ref="B2079:C2079"/>
    <mergeCell ref="D2079:E2079"/>
    <mergeCell ref="G2079:H2079"/>
    <mergeCell ref="I2079:J2079"/>
    <mergeCell ref="B2080:C2080"/>
    <mergeCell ref="D2080:E2080"/>
    <mergeCell ref="G2080:H2080"/>
    <mergeCell ref="I2080:J2080"/>
    <mergeCell ref="G2081:J2081"/>
    <mergeCell ref="G2082:J2082"/>
    <mergeCell ref="G2083:K2083"/>
    <mergeCell ref="A2084:K2084"/>
    <mergeCell ref="A2085:C2085"/>
    <mergeCell ref="D2085:E2085"/>
    <mergeCell ref="G2085:H2085"/>
    <mergeCell ref="I2085:J2085"/>
    <mergeCell ref="B2086:C2086"/>
    <mergeCell ref="D2086:E2086"/>
    <mergeCell ref="G2086:H2086"/>
    <mergeCell ref="I2086:J2086"/>
    <mergeCell ref="G2087:J2087"/>
    <mergeCell ref="A2088:C2088"/>
    <mergeCell ref="D2088:E2088"/>
    <mergeCell ref="G2088:H2088"/>
    <mergeCell ref="I2088:J2088"/>
    <mergeCell ref="B2089:C2089"/>
    <mergeCell ref="D2089:E2089"/>
    <mergeCell ref="G2089:H2089"/>
    <mergeCell ref="I2089:J2089"/>
    <mergeCell ref="B2090:C2090"/>
    <mergeCell ref="D2090:E2090"/>
    <mergeCell ref="G2090:H2090"/>
    <mergeCell ref="I2090:J2090"/>
    <mergeCell ref="B2091:C2091"/>
    <mergeCell ref="D2091:E2091"/>
    <mergeCell ref="G2091:H2091"/>
    <mergeCell ref="I2091:J2091"/>
    <mergeCell ref="B2092:C2092"/>
    <mergeCell ref="D2092:E2092"/>
    <mergeCell ref="G2092:H2092"/>
    <mergeCell ref="I2092:J2092"/>
    <mergeCell ref="G2093:J2093"/>
    <mergeCell ref="G2094:J2094"/>
    <mergeCell ref="G2095:K2095"/>
    <mergeCell ref="A2096:K2096"/>
    <mergeCell ref="A2097:C2097"/>
    <mergeCell ref="D2097:E2097"/>
    <mergeCell ref="G2097:H2097"/>
    <mergeCell ref="I2097:J2097"/>
    <mergeCell ref="B2098:C2098"/>
    <mergeCell ref="D2098:E2098"/>
    <mergeCell ref="G2098:H2098"/>
    <mergeCell ref="I2098:J2098"/>
    <mergeCell ref="G2099:J2099"/>
    <mergeCell ref="G2100:J2100"/>
    <mergeCell ref="G2101:K2101"/>
    <mergeCell ref="A2102:K2102"/>
    <mergeCell ref="A2103:C2103"/>
    <mergeCell ref="D2103:E2103"/>
    <mergeCell ref="G2103:H2103"/>
    <mergeCell ref="I2103:J2103"/>
    <mergeCell ref="B2104:C2104"/>
    <mergeCell ref="D2104:E2104"/>
    <mergeCell ref="G2104:H2104"/>
    <mergeCell ref="I2104:J2104"/>
    <mergeCell ref="G2105:J2105"/>
    <mergeCell ref="G2106:J2106"/>
    <mergeCell ref="G2107:K2107"/>
    <mergeCell ref="A2108:K2108"/>
    <mergeCell ref="A2109:C2109"/>
    <mergeCell ref="D2109:E2109"/>
    <mergeCell ref="G2109:H2109"/>
    <mergeCell ref="I2109:J2109"/>
    <mergeCell ref="B2110:C2110"/>
    <mergeCell ref="D2110:E2110"/>
    <mergeCell ref="G2110:H2110"/>
    <mergeCell ref="I2110:J2110"/>
    <mergeCell ref="G2111:J2111"/>
    <mergeCell ref="G2112:J2112"/>
    <mergeCell ref="G2113:K2113"/>
    <mergeCell ref="A2114:K2114"/>
    <mergeCell ref="A2115:C2115"/>
    <mergeCell ref="D2115:E2115"/>
    <mergeCell ref="G2115:H2115"/>
    <mergeCell ref="I2115:J2115"/>
    <mergeCell ref="B2116:C2116"/>
    <mergeCell ref="D2116:E2116"/>
    <mergeCell ref="G2116:H2116"/>
    <mergeCell ref="I2116:J2116"/>
    <mergeCell ref="G2117:J2117"/>
    <mergeCell ref="G2118:J2118"/>
    <mergeCell ref="G2119:K2119"/>
    <mergeCell ref="A2120:K2120"/>
    <mergeCell ref="A2121:C2121"/>
    <mergeCell ref="D2121:E2121"/>
    <mergeCell ref="G2121:H2121"/>
    <mergeCell ref="I2121:J2121"/>
    <mergeCell ref="B2122:C2122"/>
    <mergeCell ref="D2122:E2122"/>
    <mergeCell ref="G2122:H2122"/>
    <mergeCell ref="I2122:J2122"/>
    <mergeCell ref="G2123:J2123"/>
    <mergeCell ref="A2124:C2124"/>
    <mergeCell ref="D2124:E2124"/>
    <mergeCell ref="G2124:H2124"/>
    <mergeCell ref="I2124:J2124"/>
    <mergeCell ref="B2125:C2125"/>
    <mergeCell ref="D2125:E2125"/>
    <mergeCell ref="G2125:H2125"/>
    <mergeCell ref="I2125:J2125"/>
    <mergeCell ref="B2126:C2126"/>
    <mergeCell ref="D2126:E2126"/>
    <mergeCell ref="G2126:H2126"/>
    <mergeCell ref="I2126:J2126"/>
    <mergeCell ref="G2127:J2127"/>
    <mergeCell ref="G2128:J2128"/>
    <mergeCell ref="G2129:K2129"/>
    <mergeCell ref="A2130:K2130"/>
    <mergeCell ref="A2131:C2131"/>
    <mergeCell ref="D2131:E2131"/>
    <mergeCell ref="G2131:H2131"/>
    <mergeCell ref="I2131:J2131"/>
    <mergeCell ref="B2132:C2132"/>
    <mergeCell ref="D2132:E2132"/>
    <mergeCell ref="G2132:H2132"/>
    <mergeCell ref="I2132:J2132"/>
    <mergeCell ref="G2133:J2133"/>
    <mergeCell ref="A2134:C2134"/>
    <mergeCell ref="D2134:E2134"/>
    <mergeCell ref="G2134:H2134"/>
    <mergeCell ref="I2134:J2134"/>
    <mergeCell ref="B2135:C2135"/>
    <mergeCell ref="D2135:E2135"/>
    <mergeCell ref="G2135:H2135"/>
    <mergeCell ref="I2135:J2135"/>
    <mergeCell ref="B2136:C2136"/>
    <mergeCell ref="D2136:E2136"/>
    <mergeCell ref="G2136:H2136"/>
    <mergeCell ref="I2136:J2136"/>
    <mergeCell ref="B2137:C2137"/>
    <mergeCell ref="D2137:E2137"/>
    <mergeCell ref="G2137:H2137"/>
    <mergeCell ref="I2137:J2137"/>
    <mergeCell ref="B2138:C2138"/>
    <mergeCell ref="D2138:E2138"/>
    <mergeCell ref="G2138:H2138"/>
    <mergeCell ref="I2138:J2138"/>
    <mergeCell ref="G2139:J2139"/>
    <mergeCell ref="G2140:J2140"/>
    <mergeCell ref="G2141:K2141"/>
    <mergeCell ref="A2142:K2142"/>
    <mergeCell ref="A2143:C2143"/>
    <mergeCell ref="D2143:E2143"/>
    <mergeCell ref="G2143:H2143"/>
    <mergeCell ref="I2143:J2143"/>
    <mergeCell ref="B2144:C2144"/>
    <mergeCell ref="D2144:E2144"/>
    <mergeCell ref="G2144:H2144"/>
    <mergeCell ref="I2144:J2144"/>
    <mergeCell ref="G2145:J2145"/>
    <mergeCell ref="G2146:J2146"/>
    <mergeCell ref="G2147:K2147"/>
    <mergeCell ref="A2148:K2148"/>
    <mergeCell ref="A2149:C2149"/>
    <mergeCell ref="D2149:E2149"/>
    <mergeCell ref="G2149:H2149"/>
    <mergeCell ref="I2149:J2149"/>
    <mergeCell ref="B2150:C2150"/>
    <mergeCell ref="D2150:E2150"/>
    <mergeCell ref="G2150:H2150"/>
    <mergeCell ref="I2150:J2150"/>
    <mergeCell ref="G2151:J2151"/>
    <mergeCell ref="G2152:J2152"/>
    <mergeCell ref="G2153:K2153"/>
    <mergeCell ref="A2154:K2154"/>
    <mergeCell ref="A2155:C2155"/>
    <mergeCell ref="D2155:E2155"/>
    <mergeCell ref="G2155:H2155"/>
    <mergeCell ref="I2155:J2155"/>
    <mergeCell ref="B2156:C2156"/>
    <mergeCell ref="D2156:E2156"/>
    <mergeCell ref="G2156:H2156"/>
    <mergeCell ref="I2156:J2156"/>
    <mergeCell ref="G2157:J2157"/>
    <mergeCell ref="G2158:J2158"/>
    <mergeCell ref="G2159:K2159"/>
    <mergeCell ref="A2160:K2160"/>
    <mergeCell ref="A2161:C2161"/>
    <mergeCell ref="D2161:E2161"/>
    <mergeCell ref="G2161:H2161"/>
    <mergeCell ref="I2161:J2161"/>
    <mergeCell ref="B2162:C2162"/>
    <mergeCell ref="D2162:E2162"/>
    <mergeCell ref="G2162:H2162"/>
    <mergeCell ref="I2162:J2162"/>
    <mergeCell ref="G2163:J2163"/>
    <mergeCell ref="G2164:J2164"/>
    <mergeCell ref="G2165:K2165"/>
    <mergeCell ref="A2166:K2166"/>
    <mergeCell ref="A2167:C2167"/>
    <mergeCell ref="D2167:E2167"/>
    <mergeCell ref="G2167:H2167"/>
    <mergeCell ref="I2167:J2167"/>
    <mergeCell ref="B2168:C2168"/>
    <mergeCell ref="D2168:E2168"/>
    <mergeCell ref="G2168:H2168"/>
    <mergeCell ref="I2168:J2168"/>
    <mergeCell ref="G2169:J2169"/>
    <mergeCell ref="G2170:J2170"/>
    <mergeCell ref="G2171:K2171"/>
    <mergeCell ref="A2172:K2172"/>
    <mergeCell ref="A2173:C2173"/>
    <mergeCell ref="D2173:E2173"/>
    <mergeCell ref="G2173:H2173"/>
    <mergeCell ref="I2173:J2173"/>
    <mergeCell ref="B2174:C2174"/>
    <mergeCell ref="D2174:E2174"/>
    <mergeCell ref="G2174:H2174"/>
    <mergeCell ref="I2174:J2174"/>
    <mergeCell ref="G2175:J2175"/>
    <mergeCell ref="G2176:J2176"/>
    <mergeCell ref="G2177:K2177"/>
    <mergeCell ref="A2178:K2178"/>
    <mergeCell ref="A2179:C2179"/>
    <mergeCell ref="D2179:E2179"/>
    <mergeCell ref="G2179:H2179"/>
    <mergeCell ref="I2179:J2179"/>
    <mergeCell ref="B2180:C2180"/>
    <mergeCell ref="D2180:E2180"/>
    <mergeCell ref="G2180:H2180"/>
    <mergeCell ref="I2180:J2180"/>
    <mergeCell ref="B2181:C2181"/>
    <mergeCell ref="D2181:E2181"/>
    <mergeCell ref="G2181:H2181"/>
    <mergeCell ref="I2181:J2181"/>
    <mergeCell ref="B2182:C2182"/>
    <mergeCell ref="D2182:E2182"/>
    <mergeCell ref="G2182:H2182"/>
    <mergeCell ref="I2182:J2182"/>
    <mergeCell ref="B2183:C2183"/>
    <mergeCell ref="D2183:E2183"/>
    <mergeCell ref="G2183:H2183"/>
    <mergeCell ref="I2183:J2183"/>
    <mergeCell ref="B2184:C2184"/>
    <mergeCell ref="D2184:E2184"/>
    <mergeCell ref="G2184:H2184"/>
    <mergeCell ref="I2184:J2184"/>
    <mergeCell ref="B2185:C2185"/>
    <mergeCell ref="D2185:E2185"/>
    <mergeCell ref="G2185:H2185"/>
    <mergeCell ref="I2185:J2185"/>
    <mergeCell ref="B2186:C2186"/>
    <mergeCell ref="D2186:E2186"/>
    <mergeCell ref="G2186:H2186"/>
    <mergeCell ref="I2186:J2186"/>
    <mergeCell ref="G2187:J2187"/>
    <mergeCell ref="G2188:J2188"/>
    <mergeCell ref="G2189:K2189"/>
    <mergeCell ref="A2190:K2190"/>
    <mergeCell ref="A2191:C2191"/>
    <mergeCell ref="D2191:E2191"/>
    <mergeCell ref="G2191:H2191"/>
    <mergeCell ref="I2191:J2191"/>
    <mergeCell ref="B2192:C2192"/>
    <mergeCell ref="D2192:E2192"/>
    <mergeCell ref="G2192:H2192"/>
    <mergeCell ref="I2192:J2192"/>
    <mergeCell ref="B2193:C2193"/>
    <mergeCell ref="D2193:E2193"/>
    <mergeCell ref="G2193:H2193"/>
    <mergeCell ref="I2193:J2193"/>
    <mergeCell ref="G2194:J2194"/>
    <mergeCell ref="A2195:C2195"/>
    <mergeCell ref="D2195:E2195"/>
    <mergeCell ref="G2195:H2195"/>
    <mergeCell ref="I2195:J2195"/>
    <mergeCell ref="B2196:C2196"/>
    <mergeCell ref="D2196:E2196"/>
    <mergeCell ref="G2196:H2196"/>
    <mergeCell ref="I2196:J2196"/>
    <mergeCell ref="B2197:C2197"/>
    <mergeCell ref="D2197:E2197"/>
    <mergeCell ref="G2197:H2197"/>
    <mergeCell ref="I2197:J2197"/>
    <mergeCell ref="G2198:J2198"/>
    <mergeCell ref="A2199:C2199"/>
    <mergeCell ref="D2199:E2199"/>
    <mergeCell ref="G2199:H2199"/>
    <mergeCell ref="I2199:J2199"/>
    <mergeCell ref="B2200:C2200"/>
    <mergeCell ref="D2200:E2200"/>
    <mergeCell ref="G2200:H2200"/>
    <mergeCell ref="I2200:J2200"/>
    <mergeCell ref="B2201:C2201"/>
    <mergeCell ref="D2201:E2201"/>
    <mergeCell ref="G2201:H2201"/>
    <mergeCell ref="I2201:J2201"/>
    <mergeCell ref="G2202:J2202"/>
    <mergeCell ref="G2203:J2203"/>
    <mergeCell ref="G2204:K2204"/>
    <mergeCell ref="A2205:K2205"/>
    <mergeCell ref="A2206:C2206"/>
    <mergeCell ref="D2206:E2206"/>
    <mergeCell ref="G2206:H2206"/>
    <mergeCell ref="I2206:J2206"/>
    <mergeCell ref="B2207:C2207"/>
    <mergeCell ref="D2207:E2207"/>
    <mergeCell ref="G2207:H2207"/>
    <mergeCell ref="I2207:J2207"/>
    <mergeCell ref="B2208:C2208"/>
    <mergeCell ref="D2208:E2208"/>
    <mergeCell ref="G2208:H2208"/>
    <mergeCell ref="I2208:J2208"/>
    <mergeCell ref="G2209:J2209"/>
    <mergeCell ref="A2210:C2210"/>
    <mergeCell ref="D2210:E2210"/>
    <mergeCell ref="G2210:H2210"/>
    <mergeCell ref="I2210:J2210"/>
    <mergeCell ref="B2211:C2211"/>
    <mergeCell ref="D2211:E2211"/>
    <mergeCell ref="G2211:H2211"/>
    <mergeCell ref="I2211:J2211"/>
    <mergeCell ref="B2212:C2212"/>
    <mergeCell ref="D2212:E2212"/>
    <mergeCell ref="G2212:H2212"/>
    <mergeCell ref="I2212:J2212"/>
    <mergeCell ref="B2213:C2213"/>
    <mergeCell ref="D2213:E2213"/>
    <mergeCell ref="G2213:H2213"/>
    <mergeCell ref="I2213:J2213"/>
    <mergeCell ref="B2214:C2214"/>
    <mergeCell ref="D2214:E2214"/>
    <mergeCell ref="G2214:H2214"/>
    <mergeCell ref="I2214:J2214"/>
    <mergeCell ref="B2215:C2215"/>
    <mergeCell ref="D2215:E2215"/>
    <mergeCell ref="G2215:H2215"/>
    <mergeCell ref="I2215:J2215"/>
    <mergeCell ref="G2216:J2216"/>
    <mergeCell ref="A2217:C2217"/>
    <mergeCell ref="D2217:E2217"/>
    <mergeCell ref="G2217:H2217"/>
    <mergeCell ref="I2217:J2217"/>
    <mergeCell ref="B2218:C2218"/>
    <mergeCell ref="D2218:E2218"/>
    <mergeCell ref="G2218:H2218"/>
    <mergeCell ref="I2218:J2218"/>
    <mergeCell ref="B2219:C2219"/>
    <mergeCell ref="D2219:E2219"/>
    <mergeCell ref="G2219:H2219"/>
    <mergeCell ref="I2219:J2219"/>
    <mergeCell ref="G2220:J2220"/>
    <mergeCell ref="G2221:J2221"/>
    <mergeCell ref="G2222:K2222"/>
    <mergeCell ref="A2223:K2223"/>
    <mergeCell ref="A2224:C2224"/>
    <mergeCell ref="D2224:E2224"/>
    <mergeCell ref="G2224:H2224"/>
    <mergeCell ref="I2224:J2224"/>
    <mergeCell ref="B2225:C2225"/>
    <mergeCell ref="D2225:E2225"/>
    <mergeCell ref="G2225:H2225"/>
    <mergeCell ref="I2225:J2225"/>
    <mergeCell ref="B2226:C2226"/>
    <mergeCell ref="D2226:E2226"/>
    <mergeCell ref="G2226:H2226"/>
    <mergeCell ref="I2226:J2226"/>
    <mergeCell ref="G2227:J2227"/>
    <mergeCell ref="A2228:C2228"/>
    <mergeCell ref="D2228:E2228"/>
    <mergeCell ref="G2228:H2228"/>
    <mergeCell ref="I2228:J2228"/>
    <mergeCell ref="B2229:C2229"/>
    <mergeCell ref="D2229:E2229"/>
    <mergeCell ref="G2229:H2229"/>
    <mergeCell ref="I2229:J2229"/>
    <mergeCell ref="G2230:J2230"/>
    <mergeCell ref="A2231:C2231"/>
    <mergeCell ref="D2231:E2231"/>
    <mergeCell ref="G2231:H2231"/>
    <mergeCell ref="I2231:J2231"/>
    <mergeCell ref="B2232:C2232"/>
    <mergeCell ref="D2232:E2232"/>
    <mergeCell ref="G2232:H2232"/>
    <mergeCell ref="I2232:J2232"/>
    <mergeCell ref="B2233:C2233"/>
    <mergeCell ref="D2233:E2233"/>
    <mergeCell ref="G2233:H2233"/>
    <mergeCell ref="I2233:J2233"/>
    <mergeCell ref="G2234:J2234"/>
    <mergeCell ref="G2235:J2235"/>
    <mergeCell ref="G2236:K2236"/>
    <mergeCell ref="A2237:K2237"/>
    <mergeCell ref="A2238:C2238"/>
    <mergeCell ref="D2238:E2238"/>
    <mergeCell ref="G2238:H2238"/>
    <mergeCell ref="I2238:J2238"/>
    <mergeCell ref="B2239:C2239"/>
    <mergeCell ref="D2239:E2239"/>
    <mergeCell ref="G2239:H2239"/>
    <mergeCell ref="I2239:J2239"/>
    <mergeCell ref="B2240:C2240"/>
    <mergeCell ref="D2240:E2240"/>
    <mergeCell ref="G2240:H2240"/>
    <mergeCell ref="I2240:J2240"/>
    <mergeCell ref="G2241:J2241"/>
    <mergeCell ref="A2242:C2242"/>
    <mergeCell ref="D2242:E2242"/>
    <mergeCell ref="G2242:H2242"/>
    <mergeCell ref="I2242:J2242"/>
    <mergeCell ref="B2243:C2243"/>
    <mergeCell ref="D2243:E2243"/>
    <mergeCell ref="G2243:H2243"/>
    <mergeCell ref="I2243:J2243"/>
    <mergeCell ref="B2244:C2244"/>
    <mergeCell ref="D2244:E2244"/>
    <mergeCell ref="G2244:H2244"/>
    <mergeCell ref="I2244:J2244"/>
    <mergeCell ref="B2245:C2245"/>
    <mergeCell ref="D2245:E2245"/>
    <mergeCell ref="G2245:H2245"/>
    <mergeCell ref="I2245:J2245"/>
    <mergeCell ref="B2246:C2246"/>
    <mergeCell ref="D2246:E2246"/>
    <mergeCell ref="G2246:H2246"/>
    <mergeCell ref="I2246:J2246"/>
    <mergeCell ref="G2247:J2247"/>
    <mergeCell ref="A2248:C2248"/>
    <mergeCell ref="D2248:E2248"/>
    <mergeCell ref="G2248:H2248"/>
    <mergeCell ref="I2248:J2248"/>
    <mergeCell ref="B2249:C2249"/>
    <mergeCell ref="D2249:E2249"/>
    <mergeCell ref="G2249:H2249"/>
    <mergeCell ref="I2249:J2249"/>
    <mergeCell ref="B2250:C2250"/>
    <mergeCell ref="D2250:E2250"/>
    <mergeCell ref="G2250:H2250"/>
    <mergeCell ref="I2250:J2250"/>
    <mergeCell ref="G2251:J2251"/>
    <mergeCell ref="G2252:J2252"/>
    <mergeCell ref="G2253:K2253"/>
    <mergeCell ref="A2254:K2254"/>
    <mergeCell ref="A2255:C2255"/>
    <mergeCell ref="D2255:E2255"/>
    <mergeCell ref="G2255:H2255"/>
    <mergeCell ref="I2255:J2255"/>
    <mergeCell ref="B2256:C2256"/>
    <mergeCell ref="D2256:E2256"/>
    <mergeCell ref="G2256:H2256"/>
    <mergeCell ref="I2256:J2256"/>
    <mergeCell ref="B2257:C2257"/>
    <mergeCell ref="D2257:E2257"/>
    <mergeCell ref="G2257:H2257"/>
    <mergeCell ref="I2257:J2257"/>
    <mergeCell ref="G2258:J2258"/>
    <mergeCell ref="A2259:C2259"/>
    <mergeCell ref="D2259:E2259"/>
    <mergeCell ref="G2259:H2259"/>
    <mergeCell ref="I2259:J2259"/>
    <mergeCell ref="B2260:C2260"/>
    <mergeCell ref="D2260:E2260"/>
    <mergeCell ref="G2260:H2260"/>
    <mergeCell ref="I2260:J2260"/>
    <mergeCell ref="B2261:C2261"/>
    <mergeCell ref="D2261:E2261"/>
    <mergeCell ref="G2261:H2261"/>
    <mergeCell ref="I2261:J2261"/>
    <mergeCell ref="B2262:C2262"/>
    <mergeCell ref="D2262:E2262"/>
    <mergeCell ref="G2262:H2262"/>
    <mergeCell ref="I2262:J2262"/>
    <mergeCell ref="G2263:J2263"/>
    <mergeCell ref="A2264:C2264"/>
    <mergeCell ref="D2264:E2264"/>
    <mergeCell ref="G2264:H2264"/>
    <mergeCell ref="I2264:J2264"/>
    <mergeCell ref="B2265:C2265"/>
    <mergeCell ref="D2265:E2265"/>
    <mergeCell ref="G2265:H2265"/>
    <mergeCell ref="I2265:J2265"/>
    <mergeCell ref="B2266:C2266"/>
    <mergeCell ref="D2266:E2266"/>
    <mergeCell ref="G2266:H2266"/>
    <mergeCell ref="I2266:J2266"/>
    <mergeCell ref="G2267:J2267"/>
    <mergeCell ref="G2268:J2268"/>
    <mergeCell ref="G2269:K2269"/>
    <mergeCell ref="A2270:K2270"/>
    <mergeCell ref="A2271:C2271"/>
    <mergeCell ref="D2271:E2271"/>
    <mergeCell ref="G2271:H2271"/>
    <mergeCell ref="I2271:J2271"/>
    <mergeCell ref="B2272:C2272"/>
    <mergeCell ref="D2272:E2272"/>
    <mergeCell ref="G2272:H2272"/>
    <mergeCell ref="I2272:J2272"/>
    <mergeCell ref="B2273:C2273"/>
    <mergeCell ref="D2273:E2273"/>
    <mergeCell ref="G2273:H2273"/>
    <mergeCell ref="I2273:J2273"/>
    <mergeCell ref="G2274:J2274"/>
    <mergeCell ref="A2275:C2275"/>
    <mergeCell ref="D2275:E2275"/>
    <mergeCell ref="G2275:H2275"/>
    <mergeCell ref="I2275:J2275"/>
    <mergeCell ref="B2276:C2276"/>
    <mergeCell ref="D2276:E2276"/>
    <mergeCell ref="G2276:H2276"/>
    <mergeCell ref="I2276:J2276"/>
    <mergeCell ref="B2277:C2277"/>
    <mergeCell ref="D2277:E2277"/>
    <mergeCell ref="G2277:H2277"/>
    <mergeCell ref="I2277:J2277"/>
    <mergeCell ref="B2278:C2278"/>
    <mergeCell ref="D2278:E2278"/>
    <mergeCell ref="G2278:H2278"/>
    <mergeCell ref="I2278:J2278"/>
    <mergeCell ref="B2279:C2279"/>
    <mergeCell ref="D2279:E2279"/>
    <mergeCell ref="G2279:H2279"/>
    <mergeCell ref="I2279:J2279"/>
    <mergeCell ref="G2280:J2280"/>
    <mergeCell ref="A2281:C2281"/>
    <mergeCell ref="D2281:E2281"/>
    <mergeCell ref="G2281:H2281"/>
    <mergeCell ref="I2281:J2281"/>
    <mergeCell ref="B2282:C2282"/>
    <mergeCell ref="D2282:E2282"/>
    <mergeCell ref="G2282:H2282"/>
    <mergeCell ref="I2282:J2282"/>
    <mergeCell ref="B2283:C2283"/>
    <mergeCell ref="D2283:E2283"/>
    <mergeCell ref="G2283:H2283"/>
    <mergeCell ref="I2283:J2283"/>
    <mergeCell ref="G2284:J2284"/>
    <mergeCell ref="G2285:J2285"/>
    <mergeCell ref="G2286:K2286"/>
    <mergeCell ref="A2287:K2287"/>
    <mergeCell ref="A2288:C2288"/>
    <mergeCell ref="D2288:E2288"/>
    <mergeCell ref="G2288:H2288"/>
    <mergeCell ref="I2288:J2288"/>
    <mergeCell ref="B2289:C2289"/>
    <mergeCell ref="D2289:E2289"/>
    <mergeCell ref="G2289:H2289"/>
    <mergeCell ref="I2289:J2289"/>
    <mergeCell ref="B2290:C2290"/>
    <mergeCell ref="D2290:E2290"/>
    <mergeCell ref="G2290:H2290"/>
    <mergeCell ref="I2290:J2290"/>
    <mergeCell ref="B2291:C2291"/>
    <mergeCell ref="D2291:E2291"/>
    <mergeCell ref="G2291:H2291"/>
    <mergeCell ref="I2291:J2291"/>
    <mergeCell ref="B2292:C2292"/>
    <mergeCell ref="D2292:E2292"/>
    <mergeCell ref="G2292:H2292"/>
    <mergeCell ref="I2292:J2292"/>
    <mergeCell ref="B2293:C2293"/>
    <mergeCell ref="D2293:E2293"/>
    <mergeCell ref="G2293:H2293"/>
    <mergeCell ref="I2293:J2293"/>
    <mergeCell ref="G2294:J2294"/>
    <mergeCell ref="A2295:C2295"/>
    <mergeCell ref="D2295:E2295"/>
    <mergeCell ref="G2295:H2295"/>
    <mergeCell ref="I2295:J2295"/>
    <mergeCell ref="B2296:C2296"/>
    <mergeCell ref="D2296:E2296"/>
    <mergeCell ref="G2296:H2296"/>
    <mergeCell ref="I2296:J2296"/>
    <mergeCell ref="B2297:C2297"/>
    <mergeCell ref="D2297:E2297"/>
    <mergeCell ref="G2297:H2297"/>
    <mergeCell ref="I2297:J2297"/>
    <mergeCell ref="G2298:J2298"/>
    <mergeCell ref="G2299:J2299"/>
    <mergeCell ref="G2300:K2300"/>
    <mergeCell ref="A2301:K2301"/>
    <mergeCell ref="A2302:C2302"/>
    <mergeCell ref="D2302:E2302"/>
    <mergeCell ref="G2302:H2302"/>
    <mergeCell ref="I2302:J2302"/>
    <mergeCell ref="B2303:C2303"/>
    <mergeCell ref="D2303:E2303"/>
    <mergeCell ref="G2303:H2303"/>
    <mergeCell ref="I2303:J2303"/>
    <mergeCell ref="B2304:C2304"/>
    <mergeCell ref="D2304:E2304"/>
    <mergeCell ref="G2304:H2304"/>
    <mergeCell ref="I2304:J2304"/>
    <mergeCell ref="G2305:J2305"/>
    <mergeCell ref="A2306:C2306"/>
    <mergeCell ref="D2306:E2306"/>
    <mergeCell ref="G2306:H2306"/>
    <mergeCell ref="I2306:J2306"/>
    <mergeCell ref="B2307:C2307"/>
    <mergeCell ref="D2307:E2307"/>
    <mergeCell ref="G2307:H2307"/>
    <mergeCell ref="I2307:J2307"/>
    <mergeCell ref="B2308:C2308"/>
    <mergeCell ref="D2308:E2308"/>
    <mergeCell ref="G2308:H2308"/>
    <mergeCell ref="I2308:J2308"/>
    <mergeCell ref="B2309:C2309"/>
    <mergeCell ref="D2309:E2309"/>
    <mergeCell ref="G2309:H2309"/>
    <mergeCell ref="I2309:J2309"/>
    <mergeCell ref="B2310:C2310"/>
    <mergeCell ref="D2310:E2310"/>
    <mergeCell ref="G2310:H2310"/>
    <mergeCell ref="I2310:J2310"/>
    <mergeCell ref="B2311:C2311"/>
    <mergeCell ref="D2311:E2311"/>
    <mergeCell ref="G2311:H2311"/>
    <mergeCell ref="I2311:J2311"/>
    <mergeCell ref="B2312:C2312"/>
    <mergeCell ref="D2312:E2312"/>
    <mergeCell ref="G2312:H2312"/>
    <mergeCell ref="I2312:J2312"/>
    <mergeCell ref="G2313:J2313"/>
    <mergeCell ref="A2314:C2314"/>
    <mergeCell ref="D2314:E2314"/>
    <mergeCell ref="G2314:H2314"/>
    <mergeCell ref="I2314:J2314"/>
    <mergeCell ref="B2315:C2315"/>
    <mergeCell ref="D2315:E2315"/>
    <mergeCell ref="G2315:H2315"/>
    <mergeCell ref="I2315:J2315"/>
    <mergeCell ref="B2316:C2316"/>
    <mergeCell ref="D2316:E2316"/>
    <mergeCell ref="G2316:H2316"/>
    <mergeCell ref="I2316:J2316"/>
    <mergeCell ref="G2317:J2317"/>
    <mergeCell ref="G2318:J2318"/>
    <mergeCell ref="G2319:K2319"/>
    <mergeCell ref="A2320:K2320"/>
    <mergeCell ref="A2321:C2321"/>
    <mergeCell ref="D2321:E2321"/>
    <mergeCell ref="G2321:H2321"/>
    <mergeCell ref="I2321:J2321"/>
    <mergeCell ref="B2322:C2322"/>
    <mergeCell ref="D2322:E2322"/>
    <mergeCell ref="G2322:H2322"/>
    <mergeCell ref="I2322:J2322"/>
    <mergeCell ref="G2323:J2323"/>
    <mergeCell ref="A2324:C2324"/>
    <mergeCell ref="D2324:E2324"/>
    <mergeCell ref="G2324:H2324"/>
    <mergeCell ref="I2324:J2324"/>
    <mergeCell ref="B2325:C2325"/>
    <mergeCell ref="D2325:E2325"/>
    <mergeCell ref="G2325:H2325"/>
    <mergeCell ref="I2325:J2325"/>
    <mergeCell ref="B2326:C2326"/>
    <mergeCell ref="D2326:E2326"/>
    <mergeCell ref="G2326:H2326"/>
    <mergeCell ref="I2326:J2326"/>
    <mergeCell ref="G2327:J2327"/>
    <mergeCell ref="G2328:J2328"/>
    <mergeCell ref="G2329:K2329"/>
    <mergeCell ref="A2330:K2330"/>
    <mergeCell ref="A2331:C2331"/>
    <mergeCell ref="D2331:E2331"/>
    <mergeCell ref="G2331:H2331"/>
    <mergeCell ref="I2331:J2331"/>
    <mergeCell ref="B2332:C2332"/>
    <mergeCell ref="D2332:E2332"/>
    <mergeCell ref="G2332:H2332"/>
    <mergeCell ref="I2332:J2332"/>
    <mergeCell ref="G2333:J2333"/>
    <mergeCell ref="A2334:C2334"/>
    <mergeCell ref="D2334:E2334"/>
    <mergeCell ref="G2334:H2334"/>
    <mergeCell ref="I2334:J2334"/>
    <mergeCell ref="B2335:C2335"/>
    <mergeCell ref="D2335:E2335"/>
    <mergeCell ref="G2335:H2335"/>
    <mergeCell ref="I2335:J2335"/>
    <mergeCell ref="B2336:C2336"/>
    <mergeCell ref="D2336:E2336"/>
    <mergeCell ref="G2336:H2336"/>
    <mergeCell ref="I2336:J2336"/>
    <mergeCell ref="G2337:J2337"/>
    <mergeCell ref="G2338:J2338"/>
    <mergeCell ref="G2339:K2339"/>
    <mergeCell ref="A2340:K2340"/>
    <mergeCell ref="A2341:C2341"/>
    <mergeCell ref="D2341:E2341"/>
    <mergeCell ref="G2341:H2341"/>
    <mergeCell ref="I2341:J2341"/>
    <mergeCell ref="B2342:C2342"/>
    <mergeCell ref="D2342:E2342"/>
    <mergeCell ref="G2342:H2342"/>
    <mergeCell ref="I2342:J2342"/>
    <mergeCell ref="G2343:J2343"/>
    <mergeCell ref="A2344:C2344"/>
    <mergeCell ref="D2344:E2344"/>
    <mergeCell ref="G2344:H2344"/>
    <mergeCell ref="I2344:J2344"/>
    <mergeCell ref="B2345:C2345"/>
    <mergeCell ref="D2345:E2345"/>
    <mergeCell ref="G2345:H2345"/>
    <mergeCell ref="I2345:J2345"/>
    <mergeCell ref="B2346:C2346"/>
    <mergeCell ref="D2346:E2346"/>
    <mergeCell ref="G2346:H2346"/>
    <mergeCell ref="I2346:J2346"/>
    <mergeCell ref="G2347:J2347"/>
    <mergeCell ref="G2348:J2348"/>
    <mergeCell ref="G2349:K2349"/>
    <mergeCell ref="A2350:K2350"/>
    <mergeCell ref="A2351:C2351"/>
    <mergeCell ref="D2351:E2351"/>
    <mergeCell ref="G2351:H2351"/>
    <mergeCell ref="I2351:J2351"/>
    <mergeCell ref="B2352:C2352"/>
    <mergeCell ref="D2352:E2352"/>
    <mergeCell ref="G2352:H2352"/>
    <mergeCell ref="I2352:J2352"/>
    <mergeCell ref="B2353:C2353"/>
    <mergeCell ref="D2353:E2353"/>
    <mergeCell ref="G2353:H2353"/>
    <mergeCell ref="I2353:J2353"/>
    <mergeCell ref="G2354:J2354"/>
    <mergeCell ref="A2355:C2355"/>
    <mergeCell ref="D2355:E2355"/>
    <mergeCell ref="G2355:H2355"/>
    <mergeCell ref="I2355:J2355"/>
    <mergeCell ref="B2356:C2356"/>
    <mergeCell ref="D2356:E2356"/>
    <mergeCell ref="G2356:H2356"/>
    <mergeCell ref="I2356:J2356"/>
    <mergeCell ref="B2357:C2357"/>
    <mergeCell ref="D2357:E2357"/>
    <mergeCell ref="G2357:H2357"/>
    <mergeCell ref="I2357:J2357"/>
    <mergeCell ref="B2358:C2358"/>
    <mergeCell ref="D2358:E2358"/>
    <mergeCell ref="G2358:H2358"/>
    <mergeCell ref="I2358:J2358"/>
    <mergeCell ref="B2359:C2359"/>
    <mergeCell ref="D2359:E2359"/>
    <mergeCell ref="G2359:H2359"/>
    <mergeCell ref="I2359:J2359"/>
    <mergeCell ref="G2360:J2360"/>
    <mergeCell ref="A2361:C2361"/>
    <mergeCell ref="D2361:E2361"/>
    <mergeCell ref="G2361:H2361"/>
    <mergeCell ref="I2361:J2361"/>
    <mergeCell ref="B2362:C2362"/>
    <mergeCell ref="D2362:E2362"/>
    <mergeCell ref="G2362:H2362"/>
    <mergeCell ref="I2362:J2362"/>
    <mergeCell ref="B2363:C2363"/>
    <mergeCell ref="D2363:E2363"/>
    <mergeCell ref="G2363:H2363"/>
    <mergeCell ref="I2363:J2363"/>
    <mergeCell ref="G2364:J2364"/>
    <mergeCell ref="G2365:J2365"/>
    <mergeCell ref="G2366:K2366"/>
    <mergeCell ref="A2367:K2367"/>
    <mergeCell ref="A2368:C2368"/>
    <mergeCell ref="D2368:E2368"/>
    <mergeCell ref="G2368:H2368"/>
    <mergeCell ref="I2368:J2368"/>
    <mergeCell ref="B2369:C2369"/>
    <mergeCell ref="D2369:E2369"/>
    <mergeCell ref="G2369:H2369"/>
    <mergeCell ref="I2369:J2369"/>
    <mergeCell ref="B2370:C2370"/>
    <mergeCell ref="D2370:E2370"/>
    <mergeCell ref="G2370:H2370"/>
    <mergeCell ref="I2370:J2370"/>
    <mergeCell ref="G2371:J2371"/>
    <mergeCell ref="A2372:C2372"/>
    <mergeCell ref="D2372:E2372"/>
    <mergeCell ref="G2372:H2372"/>
    <mergeCell ref="I2372:J2372"/>
    <mergeCell ref="B2373:C2373"/>
    <mergeCell ref="D2373:E2373"/>
    <mergeCell ref="G2373:H2373"/>
    <mergeCell ref="I2373:J2373"/>
    <mergeCell ref="G2374:J2374"/>
    <mergeCell ref="G2375:J2375"/>
    <mergeCell ref="G2376:K2376"/>
    <mergeCell ref="A2377:K2377"/>
    <mergeCell ref="A2378:C2378"/>
    <mergeCell ref="D2378:E2378"/>
    <mergeCell ref="G2378:H2378"/>
    <mergeCell ref="I2378:J2378"/>
    <mergeCell ref="B2379:C2379"/>
    <mergeCell ref="D2379:E2379"/>
    <mergeCell ref="G2379:H2379"/>
    <mergeCell ref="I2379:J2379"/>
    <mergeCell ref="B2380:C2380"/>
    <mergeCell ref="D2380:E2380"/>
    <mergeCell ref="G2380:H2380"/>
    <mergeCell ref="I2380:J2380"/>
    <mergeCell ref="G2381:J2381"/>
    <mergeCell ref="A2382:C2382"/>
    <mergeCell ref="D2382:E2382"/>
    <mergeCell ref="G2382:H2382"/>
    <mergeCell ref="I2382:J2382"/>
    <mergeCell ref="B2383:C2383"/>
    <mergeCell ref="D2383:E2383"/>
    <mergeCell ref="G2383:H2383"/>
    <mergeCell ref="I2383:J2383"/>
    <mergeCell ref="G2384:J2384"/>
    <mergeCell ref="G2385:J2385"/>
    <mergeCell ref="G2386:K2386"/>
    <mergeCell ref="A2387:K2387"/>
    <mergeCell ref="A2388:C2388"/>
    <mergeCell ref="D2388:E2388"/>
    <mergeCell ref="G2388:H2388"/>
    <mergeCell ref="I2388:J2388"/>
    <mergeCell ref="B2389:C2389"/>
    <mergeCell ref="D2389:E2389"/>
    <mergeCell ref="G2389:H2389"/>
    <mergeCell ref="I2389:J2389"/>
    <mergeCell ref="G2390:J2390"/>
    <mergeCell ref="A2391:C2391"/>
    <mergeCell ref="D2391:E2391"/>
    <mergeCell ref="G2391:H2391"/>
    <mergeCell ref="I2391:J2391"/>
    <mergeCell ref="B2392:C2392"/>
    <mergeCell ref="D2392:E2392"/>
    <mergeCell ref="G2392:H2392"/>
    <mergeCell ref="I2392:J2392"/>
    <mergeCell ref="B2393:C2393"/>
    <mergeCell ref="D2393:E2393"/>
    <mergeCell ref="G2393:H2393"/>
    <mergeCell ref="I2393:J2393"/>
    <mergeCell ref="G2394:J2394"/>
    <mergeCell ref="G2395:J2395"/>
    <mergeCell ref="G2396:K2396"/>
    <mergeCell ref="A2397:K2397"/>
    <mergeCell ref="A2398:C2398"/>
    <mergeCell ref="D2398:E2398"/>
    <mergeCell ref="G2398:H2398"/>
    <mergeCell ref="I2398:J2398"/>
    <mergeCell ref="B2399:C2399"/>
    <mergeCell ref="D2399:E2399"/>
    <mergeCell ref="G2399:H2399"/>
    <mergeCell ref="I2399:J2399"/>
    <mergeCell ref="G2400:J2400"/>
    <mergeCell ref="A2401:C2401"/>
    <mergeCell ref="D2401:E2401"/>
    <mergeCell ref="G2401:H2401"/>
    <mergeCell ref="I2401:J2401"/>
    <mergeCell ref="B2402:C2402"/>
    <mergeCell ref="D2402:E2402"/>
    <mergeCell ref="G2402:H2402"/>
    <mergeCell ref="I2402:J2402"/>
    <mergeCell ref="B2403:C2403"/>
    <mergeCell ref="D2403:E2403"/>
    <mergeCell ref="G2403:H2403"/>
    <mergeCell ref="I2403:J2403"/>
    <mergeCell ref="B2404:C2404"/>
    <mergeCell ref="D2404:E2404"/>
    <mergeCell ref="G2404:H2404"/>
    <mergeCell ref="I2404:J2404"/>
    <mergeCell ref="B2405:C2405"/>
    <mergeCell ref="D2405:E2405"/>
    <mergeCell ref="G2405:H2405"/>
    <mergeCell ref="I2405:J2405"/>
    <mergeCell ref="G2406:J2406"/>
    <mergeCell ref="G2407:J2407"/>
    <mergeCell ref="G2408:K2408"/>
    <mergeCell ref="A2409:K2409"/>
    <mergeCell ref="A2410:C2410"/>
    <mergeCell ref="D2410:E2410"/>
    <mergeCell ref="G2410:H2410"/>
    <mergeCell ref="I2410:J2410"/>
    <mergeCell ref="B2411:C2411"/>
    <mergeCell ref="D2411:E2411"/>
    <mergeCell ref="G2411:H2411"/>
    <mergeCell ref="I2411:J2411"/>
    <mergeCell ref="G2412:J2412"/>
    <mergeCell ref="G2413:J2413"/>
    <mergeCell ref="G2414:K2414"/>
    <mergeCell ref="A2415:K2415"/>
    <mergeCell ref="A2416:C2416"/>
    <mergeCell ref="D2416:E2416"/>
    <mergeCell ref="G2416:H2416"/>
    <mergeCell ref="I2416:J2416"/>
    <mergeCell ref="B2417:C2417"/>
    <mergeCell ref="D2417:E2417"/>
    <mergeCell ref="G2417:H2417"/>
    <mergeCell ref="I2417:J2417"/>
    <mergeCell ref="G2418:J2418"/>
    <mergeCell ref="G2419:J2419"/>
    <mergeCell ref="G2420:K2420"/>
    <mergeCell ref="A2421:K2421"/>
    <mergeCell ref="A2422:C2422"/>
    <mergeCell ref="D2422:E2422"/>
    <mergeCell ref="G2422:H2422"/>
    <mergeCell ref="I2422:J2422"/>
    <mergeCell ref="B2423:C2423"/>
    <mergeCell ref="D2423:E2423"/>
    <mergeCell ref="G2423:H2423"/>
    <mergeCell ref="I2423:J2423"/>
    <mergeCell ref="G2424:J2424"/>
    <mergeCell ref="G2425:J2425"/>
    <mergeCell ref="G2426:K2426"/>
    <mergeCell ref="A2427:K2427"/>
    <mergeCell ref="A2428:C2428"/>
    <mergeCell ref="D2428:E2428"/>
    <mergeCell ref="G2428:H2428"/>
    <mergeCell ref="I2428:J2428"/>
    <mergeCell ref="B2429:C2429"/>
    <mergeCell ref="D2429:E2429"/>
    <mergeCell ref="G2429:H2429"/>
    <mergeCell ref="I2429:J2429"/>
    <mergeCell ref="G2430:J2430"/>
    <mergeCell ref="G2431:J2431"/>
    <mergeCell ref="G2432:K2432"/>
    <mergeCell ref="A2433:K2433"/>
    <mergeCell ref="A2434:C2434"/>
    <mergeCell ref="D2434:E2434"/>
    <mergeCell ref="G2434:H2434"/>
    <mergeCell ref="I2434:J2434"/>
    <mergeCell ref="B2435:C2435"/>
    <mergeCell ref="D2435:E2435"/>
    <mergeCell ref="G2435:H2435"/>
    <mergeCell ref="I2435:J2435"/>
    <mergeCell ref="G2436:J2436"/>
    <mergeCell ref="A2437:C2437"/>
    <mergeCell ref="D2437:E2437"/>
    <mergeCell ref="G2437:H2437"/>
    <mergeCell ref="I2437:J2437"/>
    <mergeCell ref="B2438:C2438"/>
    <mergeCell ref="D2438:E2438"/>
    <mergeCell ref="G2438:H2438"/>
    <mergeCell ref="I2438:J2438"/>
    <mergeCell ref="B2439:C2439"/>
    <mergeCell ref="D2439:E2439"/>
    <mergeCell ref="G2439:H2439"/>
    <mergeCell ref="I2439:J2439"/>
    <mergeCell ref="B2440:C2440"/>
    <mergeCell ref="D2440:E2440"/>
    <mergeCell ref="G2440:H2440"/>
    <mergeCell ref="I2440:J2440"/>
    <mergeCell ref="B2441:C2441"/>
    <mergeCell ref="D2441:E2441"/>
    <mergeCell ref="G2441:H2441"/>
    <mergeCell ref="I2441:J2441"/>
    <mergeCell ref="B2442:C2442"/>
    <mergeCell ref="D2442:E2442"/>
    <mergeCell ref="G2442:H2442"/>
    <mergeCell ref="I2442:J2442"/>
    <mergeCell ref="G2443:J2443"/>
    <mergeCell ref="G2444:J2444"/>
    <mergeCell ref="G2445:K2445"/>
    <mergeCell ref="A2446:K2446"/>
    <mergeCell ref="A2447:C2447"/>
    <mergeCell ref="D2447:E2447"/>
    <mergeCell ref="G2447:H2447"/>
    <mergeCell ref="I2447:J2447"/>
    <mergeCell ref="B2448:C2448"/>
    <mergeCell ref="D2448:E2448"/>
    <mergeCell ref="G2448:H2448"/>
    <mergeCell ref="I2448:J2448"/>
    <mergeCell ref="B2449:C2449"/>
    <mergeCell ref="D2449:E2449"/>
    <mergeCell ref="G2449:H2449"/>
    <mergeCell ref="I2449:J2449"/>
    <mergeCell ref="G2450:J2450"/>
    <mergeCell ref="G2451:J2451"/>
    <mergeCell ref="G2452:K2452"/>
    <mergeCell ref="A2453:K2453"/>
    <mergeCell ref="A2454:C2454"/>
    <mergeCell ref="D2454:E2454"/>
    <mergeCell ref="G2454:H2454"/>
    <mergeCell ref="I2454:J2454"/>
    <mergeCell ref="B2455:C2455"/>
    <mergeCell ref="D2455:E2455"/>
    <mergeCell ref="G2455:H2455"/>
    <mergeCell ref="I2455:J2455"/>
    <mergeCell ref="B2456:C2456"/>
    <mergeCell ref="D2456:E2456"/>
    <mergeCell ref="G2456:H2456"/>
    <mergeCell ref="I2456:J2456"/>
    <mergeCell ref="G2457:J2457"/>
    <mergeCell ref="G2458:J2458"/>
    <mergeCell ref="G2459:K2459"/>
    <mergeCell ref="A2460:K2460"/>
    <mergeCell ref="A2461:C2461"/>
    <mergeCell ref="D2461:E2461"/>
    <mergeCell ref="G2461:H2461"/>
    <mergeCell ref="I2461:J2461"/>
    <mergeCell ref="B2462:C2462"/>
    <mergeCell ref="D2462:E2462"/>
    <mergeCell ref="G2462:H2462"/>
    <mergeCell ref="I2462:J2462"/>
    <mergeCell ref="B2463:C2463"/>
    <mergeCell ref="D2463:E2463"/>
    <mergeCell ref="G2463:H2463"/>
    <mergeCell ref="I2463:J2463"/>
    <mergeCell ref="G2464:J2464"/>
    <mergeCell ref="G2465:J2465"/>
    <mergeCell ref="G2466:K2466"/>
    <mergeCell ref="A2467:K2467"/>
    <mergeCell ref="A2468:C2468"/>
    <mergeCell ref="D2468:E2468"/>
    <mergeCell ref="G2468:H2468"/>
    <mergeCell ref="I2468:J2468"/>
    <mergeCell ref="B2469:C2469"/>
    <mergeCell ref="D2469:E2469"/>
    <mergeCell ref="G2469:H2469"/>
    <mergeCell ref="I2469:J2469"/>
    <mergeCell ref="B2470:C2470"/>
    <mergeCell ref="D2470:E2470"/>
    <mergeCell ref="G2470:H2470"/>
    <mergeCell ref="I2470:J2470"/>
    <mergeCell ref="G2471:J2471"/>
    <mergeCell ref="G2472:J2472"/>
    <mergeCell ref="G2473:K2473"/>
    <mergeCell ref="A2474:K2474"/>
    <mergeCell ref="A2475:C2475"/>
    <mergeCell ref="D2475:E2475"/>
    <mergeCell ref="G2475:H2475"/>
    <mergeCell ref="I2475:J2475"/>
    <mergeCell ref="B2476:C2476"/>
    <mergeCell ref="D2476:E2476"/>
    <mergeCell ref="G2476:H2476"/>
    <mergeCell ref="I2476:J2476"/>
    <mergeCell ref="G2477:J2477"/>
    <mergeCell ref="G2478:J2478"/>
    <mergeCell ref="G2479:K2479"/>
    <mergeCell ref="A2480:K2480"/>
    <mergeCell ref="A2481:E2481"/>
    <mergeCell ref="G2481:H2481"/>
    <mergeCell ref="I2481:J2481"/>
    <mergeCell ref="B2482:E2482"/>
    <mergeCell ref="G2482:H2482"/>
    <mergeCell ref="I2482:J2482"/>
    <mergeCell ref="G2483:J2483"/>
    <mergeCell ref="A2484:E2484"/>
    <mergeCell ref="G2484:H2484"/>
    <mergeCell ref="I2484:J2484"/>
    <mergeCell ref="B2485:E2485"/>
    <mergeCell ref="G2485:H2485"/>
    <mergeCell ref="I2485:J2485"/>
    <mergeCell ref="B2486:E2486"/>
    <mergeCell ref="G2486:H2486"/>
    <mergeCell ref="I2486:J2486"/>
    <mergeCell ref="G2487:J2487"/>
    <mergeCell ref="A2488:C2488"/>
    <mergeCell ref="E2488:F2488"/>
    <mergeCell ref="G2488:H2488"/>
    <mergeCell ref="I2488:J2488"/>
    <mergeCell ref="B2489:C2489"/>
    <mergeCell ref="E2489:F2489"/>
    <mergeCell ref="G2489:H2489"/>
    <mergeCell ref="I2489:J2489"/>
    <mergeCell ref="G2490:J2490"/>
    <mergeCell ref="E2491:F2491"/>
    <mergeCell ref="G2491:H2491"/>
    <mergeCell ref="I2491:J2491"/>
    <mergeCell ref="G2494:J2494"/>
    <mergeCell ref="G2495:J2495"/>
    <mergeCell ref="G2496:J2496"/>
    <mergeCell ref="G2497:K2497"/>
    <mergeCell ref="A2498:K2498"/>
    <mergeCell ref="A2499:C2499"/>
    <mergeCell ref="D2499:E2499"/>
    <mergeCell ref="G2499:H2499"/>
    <mergeCell ref="I2499:J2499"/>
    <mergeCell ref="B2500:C2500"/>
    <mergeCell ref="D2500:E2500"/>
    <mergeCell ref="G2500:H2500"/>
    <mergeCell ref="I2500:J2500"/>
    <mergeCell ref="G2501:J2501"/>
    <mergeCell ref="A2502:C2502"/>
    <mergeCell ref="D2502:E2502"/>
    <mergeCell ref="G2502:H2502"/>
    <mergeCell ref="I2502:J2502"/>
    <mergeCell ref="B2503:C2503"/>
    <mergeCell ref="D2503:E2503"/>
    <mergeCell ref="G2503:H2503"/>
    <mergeCell ref="I2503:J2503"/>
    <mergeCell ref="B2504:C2504"/>
    <mergeCell ref="D2504:E2504"/>
    <mergeCell ref="G2504:H2504"/>
    <mergeCell ref="I2504:J2504"/>
    <mergeCell ref="G2505:J2505"/>
    <mergeCell ref="G2506:J2506"/>
    <mergeCell ref="G2507:K2507"/>
    <mergeCell ref="A2508:K2508"/>
    <mergeCell ref="A2509:C2509"/>
    <mergeCell ref="D2509:E2509"/>
    <mergeCell ref="G2509:H2509"/>
    <mergeCell ref="I2509:J2509"/>
    <mergeCell ref="B2510:C2510"/>
    <mergeCell ref="D2510:E2510"/>
    <mergeCell ref="G2510:H2510"/>
    <mergeCell ref="I2510:J2510"/>
    <mergeCell ref="B2511:C2511"/>
    <mergeCell ref="D2511:E2511"/>
    <mergeCell ref="G2511:H2511"/>
    <mergeCell ref="I2511:J2511"/>
    <mergeCell ref="B2512:C2512"/>
    <mergeCell ref="D2512:E2512"/>
    <mergeCell ref="G2512:H2512"/>
    <mergeCell ref="I2512:J2512"/>
    <mergeCell ref="B2513:C2513"/>
    <mergeCell ref="D2513:E2513"/>
    <mergeCell ref="G2513:H2513"/>
    <mergeCell ref="I2513:J2513"/>
    <mergeCell ref="B2514:C2514"/>
    <mergeCell ref="D2514:E2514"/>
    <mergeCell ref="G2514:H2514"/>
    <mergeCell ref="I2514:J2514"/>
    <mergeCell ref="B2515:C2515"/>
    <mergeCell ref="D2515:E2515"/>
    <mergeCell ref="G2515:H2515"/>
    <mergeCell ref="I2515:J2515"/>
    <mergeCell ref="G2516:J2516"/>
    <mergeCell ref="A2517:C2517"/>
    <mergeCell ref="D2517:E2517"/>
    <mergeCell ref="G2517:H2517"/>
    <mergeCell ref="I2517:J2517"/>
    <mergeCell ref="B2518:C2518"/>
    <mergeCell ref="D2518:E2518"/>
    <mergeCell ref="G2518:H2518"/>
    <mergeCell ref="I2518:J2518"/>
    <mergeCell ref="G2519:J2519"/>
    <mergeCell ref="A2520:C2520"/>
    <mergeCell ref="D2520:E2520"/>
    <mergeCell ref="G2520:H2520"/>
    <mergeCell ref="I2520:J2520"/>
    <mergeCell ref="B2521:C2521"/>
    <mergeCell ref="D2521:E2521"/>
    <mergeCell ref="G2521:H2521"/>
    <mergeCell ref="I2521:J2521"/>
    <mergeCell ref="G2522:J2522"/>
    <mergeCell ref="G2523:J2523"/>
    <mergeCell ref="G2524:K2524"/>
    <mergeCell ref="A2525:K2525"/>
    <mergeCell ref="A2526:C2526"/>
    <mergeCell ref="D2526:E2526"/>
    <mergeCell ref="G2526:H2526"/>
    <mergeCell ref="I2526:J2526"/>
    <mergeCell ref="B2527:C2527"/>
    <mergeCell ref="D2527:E2527"/>
    <mergeCell ref="G2527:H2527"/>
    <mergeCell ref="I2527:J2527"/>
    <mergeCell ref="B2528:C2528"/>
    <mergeCell ref="D2528:E2528"/>
    <mergeCell ref="G2528:H2528"/>
    <mergeCell ref="I2528:J2528"/>
    <mergeCell ref="G2529:J2529"/>
    <mergeCell ref="G2530:J2530"/>
    <mergeCell ref="G2531:K2531"/>
    <mergeCell ref="A2532:K2532"/>
    <mergeCell ref="A2533:C2533"/>
    <mergeCell ref="D2533:E2533"/>
    <mergeCell ref="G2533:H2533"/>
    <mergeCell ref="I2533:J2533"/>
    <mergeCell ref="B2534:C2534"/>
    <mergeCell ref="D2534:E2534"/>
    <mergeCell ref="G2534:H2534"/>
    <mergeCell ref="I2534:J2534"/>
    <mergeCell ref="B2535:C2535"/>
    <mergeCell ref="D2535:E2535"/>
    <mergeCell ref="G2535:H2535"/>
    <mergeCell ref="I2535:J2535"/>
    <mergeCell ref="G2536:J2536"/>
    <mergeCell ref="A2537:C2537"/>
    <mergeCell ref="D2537:E2537"/>
    <mergeCell ref="G2537:H2537"/>
    <mergeCell ref="I2537:J2537"/>
    <mergeCell ref="B2538:C2538"/>
    <mergeCell ref="D2538:E2538"/>
    <mergeCell ref="G2538:H2538"/>
    <mergeCell ref="I2538:J2538"/>
    <mergeCell ref="B2539:C2539"/>
    <mergeCell ref="D2539:E2539"/>
    <mergeCell ref="G2539:H2539"/>
    <mergeCell ref="I2539:J2539"/>
    <mergeCell ref="G2540:J2540"/>
    <mergeCell ref="G2541:J2541"/>
    <mergeCell ref="G2542:K2542"/>
    <mergeCell ref="A2543:K2543"/>
    <mergeCell ref="A2544:C2544"/>
    <mergeCell ref="D2544:E2544"/>
    <mergeCell ref="G2544:H2544"/>
    <mergeCell ref="I2544:J2544"/>
    <mergeCell ref="B2545:C2545"/>
    <mergeCell ref="D2545:E2545"/>
    <mergeCell ref="G2545:H2545"/>
    <mergeCell ref="I2545:J2545"/>
    <mergeCell ref="B2546:C2546"/>
    <mergeCell ref="D2546:E2546"/>
    <mergeCell ref="G2546:H2546"/>
    <mergeCell ref="I2546:J2546"/>
    <mergeCell ref="G2547:J2547"/>
    <mergeCell ref="G2548:J2548"/>
    <mergeCell ref="G2549:K2549"/>
    <mergeCell ref="A2550:K2550"/>
    <mergeCell ref="A2551:C2551"/>
    <mergeCell ref="D2551:E2551"/>
    <mergeCell ref="G2551:H2551"/>
    <mergeCell ref="I2551:J2551"/>
    <mergeCell ref="B2552:C2552"/>
    <mergeCell ref="D2552:E2552"/>
    <mergeCell ref="G2552:H2552"/>
    <mergeCell ref="I2552:J2552"/>
    <mergeCell ref="B2553:C2553"/>
    <mergeCell ref="D2553:E2553"/>
    <mergeCell ref="G2553:H2553"/>
    <mergeCell ref="I2553:J2553"/>
    <mergeCell ref="G2554:J2554"/>
    <mergeCell ref="A2555:C2555"/>
    <mergeCell ref="D2555:E2555"/>
    <mergeCell ref="G2555:H2555"/>
    <mergeCell ref="I2555:J2555"/>
    <mergeCell ref="B2556:C2556"/>
    <mergeCell ref="D2556:E2556"/>
    <mergeCell ref="G2556:H2556"/>
    <mergeCell ref="I2556:J2556"/>
    <mergeCell ref="B2557:C2557"/>
    <mergeCell ref="D2557:E2557"/>
    <mergeCell ref="G2557:H2557"/>
    <mergeCell ref="I2557:J2557"/>
    <mergeCell ref="G2558:J2558"/>
    <mergeCell ref="G2559:J2559"/>
    <mergeCell ref="G2560:K2560"/>
    <mergeCell ref="A2561:K2561"/>
    <mergeCell ref="A2562:C2562"/>
    <mergeCell ref="D2562:E2562"/>
    <mergeCell ref="G2562:H2562"/>
    <mergeCell ref="I2562:J2562"/>
    <mergeCell ref="B2563:C2563"/>
    <mergeCell ref="D2563:E2563"/>
    <mergeCell ref="G2563:H2563"/>
    <mergeCell ref="I2563:J2563"/>
    <mergeCell ref="B2564:C2564"/>
    <mergeCell ref="D2564:E2564"/>
    <mergeCell ref="G2564:H2564"/>
    <mergeCell ref="I2564:J2564"/>
    <mergeCell ref="G2565:J2565"/>
    <mergeCell ref="G2566:J2566"/>
    <mergeCell ref="G2567:K2567"/>
    <mergeCell ref="A2568:K2568"/>
    <mergeCell ref="A2569:C2569"/>
    <mergeCell ref="D2569:E2569"/>
    <mergeCell ref="G2569:H2569"/>
    <mergeCell ref="I2569:J2569"/>
    <mergeCell ref="B2570:C2570"/>
    <mergeCell ref="D2570:E2570"/>
    <mergeCell ref="G2570:H2570"/>
    <mergeCell ref="I2570:J2570"/>
    <mergeCell ref="G2571:J2571"/>
    <mergeCell ref="A2572:C2572"/>
    <mergeCell ref="D2572:E2572"/>
    <mergeCell ref="G2572:H2572"/>
    <mergeCell ref="I2572:J2572"/>
    <mergeCell ref="B2573:C2573"/>
    <mergeCell ref="D2573:E2573"/>
    <mergeCell ref="G2573:H2573"/>
    <mergeCell ref="I2573:J2573"/>
    <mergeCell ref="B2574:C2574"/>
    <mergeCell ref="D2574:E2574"/>
    <mergeCell ref="G2574:H2574"/>
    <mergeCell ref="I2574:J2574"/>
    <mergeCell ref="G2575:J2575"/>
    <mergeCell ref="G2576:J2576"/>
    <mergeCell ref="G2577:K2577"/>
    <mergeCell ref="A2578:K2578"/>
    <mergeCell ref="A2579:C2579"/>
    <mergeCell ref="D2579:E2579"/>
    <mergeCell ref="G2579:H2579"/>
    <mergeCell ref="I2579:J2579"/>
    <mergeCell ref="B2580:C2580"/>
    <mergeCell ref="D2580:E2580"/>
    <mergeCell ref="G2580:H2580"/>
    <mergeCell ref="I2580:J2580"/>
    <mergeCell ref="B2581:C2581"/>
    <mergeCell ref="D2581:E2581"/>
    <mergeCell ref="G2581:H2581"/>
    <mergeCell ref="I2581:J2581"/>
    <mergeCell ref="G2582:J2582"/>
    <mergeCell ref="G2583:J2583"/>
    <mergeCell ref="G2584:K2584"/>
    <mergeCell ref="A2585:K2585"/>
    <mergeCell ref="A2586:C2586"/>
    <mergeCell ref="D2586:E2586"/>
    <mergeCell ref="G2586:H2586"/>
    <mergeCell ref="I2586:J2586"/>
    <mergeCell ref="B2587:C2587"/>
    <mergeCell ref="D2587:E2587"/>
    <mergeCell ref="G2587:H2587"/>
    <mergeCell ref="I2587:J2587"/>
    <mergeCell ref="G2588:J2588"/>
    <mergeCell ref="A2589:C2589"/>
    <mergeCell ref="D2589:E2589"/>
    <mergeCell ref="G2589:H2589"/>
    <mergeCell ref="I2589:J2589"/>
    <mergeCell ref="B2590:C2590"/>
    <mergeCell ref="D2590:E2590"/>
    <mergeCell ref="G2590:H2590"/>
    <mergeCell ref="I2590:J2590"/>
    <mergeCell ref="B2591:C2591"/>
    <mergeCell ref="D2591:E2591"/>
    <mergeCell ref="G2591:H2591"/>
    <mergeCell ref="I2591:J2591"/>
    <mergeCell ref="G2592:J2592"/>
    <mergeCell ref="G2593:J2593"/>
    <mergeCell ref="G2594:K2594"/>
    <mergeCell ref="A2595:K2595"/>
    <mergeCell ref="A2596:C2596"/>
    <mergeCell ref="D2596:E2596"/>
    <mergeCell ref="G2596:H2596"/>
    <mergeCell ref="I2596:J2596"/>
    <mergeCell ref="B2597:C2597"/>
    <mergeCell ref="D2597:E2597"/>
    <mergeCell ref="G2597:H2597"/>
    <mergeCell ref="I2597:J2597"/>
    <mergeCell ref="B2598:C2598"/>
    <mergeCell ref="D2598:E2598"/>
    <mergeCell ref="G2598:H2598"/>
    <mergeCell ref="I2598:J2598"/>
    <mergeCell ref="G2599:J2599"/>
    <mergeCell ref="G2600:J2600"/>
    <mergeCell ref="G2601:K2601"/>
    <mergeCell ref="A2602:K2602"/>
    <mergeCell ref="A2603:C2603"/>
    <mergeCell ref="D2603:E2603"/>
    <mergeCell ref="G2603:H2603"/>
    <mergeCell ref="I2603:J2603"/>
    <mergeCell ref="B2604:C2604"/>
    <mergeCell ref="D2604:E2604"/>
    <mergeCell ref="G2604:H2604"/>
    <mergeCell ref="I2604:J2604"/>
    <mergeCell ref="G2605:J2605"/>
    <mergeCell ref="A2606:C2606"/>
    <mergeCell ref="D2606:E2606"/>
    <mergeCell ref="G2606:H2606"/>
    <mergeCell ref="I2606:J2606"/>
    <mergeCell ref="B2607:C2607"/>
    <mergeCell ref="D2607:E2607"/>
    <mergeCell ref="G2607:H2607"/>
    <mergeCell ref="I2607:J2607"/>
    <mergeCell ref="B2608:C2608"/>
    <mergeCell ref="D2608:E2608"/>
    <mergeCell ref="G2608:H2608"/>
    <mergeCell ref="I2608:J2608"/>
    <mergeCell ref="G2609:J2609"/>
    <mergeCell ref="G2610:J2610"/>
    <mergeCell ref="G2611:K2611"/>
    <mergeCell ref="A2612:K2612"/>
    <mergeCell ref="A2613:C2613"/>
    <mergeCell ref="D2613:E2613"/>
    <mergeCell ref="G2613:H2613"/>
    <mergeCell ref="I2613:J2613"/>
    <mergeCell ref="B2614:C2614"/>
    <mergeCell ref="D2614:E2614"/>
    <mergeCell ref="G2614:H2614"/>
    <mergeCell ref="I2614:J2614"/>
    <mergeCell ref="G2615:J2615"/>
    <mergeCell ref="A2616:C2616"/>
    <mergeCell ref="D2616:E2616"/>
    <mergeCell ref="G2616:H2616"/>
    <mergeCell ref="I2616:J2616"/>
    <mergeCell ref="B2617:C2617"/>
    <mergeCell ref="D2617:E2617"/>
    <mergeCell ref="G2617:H2617"/>
    <mergeCell ref="I2617:J2617"/>
    <mergeCell ref="B2618:C2618"/>
    <mergeCell ref="D2618:E2618"/>
    <mergeCell ref="G2618:H2618"/>
    <mergeCell ref="I2618:J2618"/>
    <mergeCell ref="G2619:J2619"/>
    <mergeCell ref="G2620:J2620"/>
    <mergeCell ref="G2621:K2621"/>
    <mergeCell ref="A2622:K2622"/>
    <mergeCell ref="A2623:C2623"/>
    <mergeCell ref="D2623:E2623"/>
    <mergeCell ref="G2623:H2623"/>
    <mergeCell ref="I2623:J2623"/>
    <mergeCell ref="B2624:C2624"/>
    <mergeCell ref="D2624:E2624"/>
    <mergeCell ref="G2624:H2624"/>
    <mergeCell ref="I2624:J2624"/>
    <mergeCell ref="B2625:C2625"/>
    <mergeCell ref="D2625:E2625"/>
    <mergeCell ref="G2625:H2625"/>
    <mergeCell ref="I2625:J2625"/>
    <mergeCell ref="B2626:C2626"/>
    <mergeCell ref="D2626:E2626"/>
    <mergeCell ref="G2626:H2626"/>
    <mergeCell ref="I2626:J2626"/>
    <mergeCell ref="G2627:J2627"/>
    <mergeCell ref="A2628:C2628"/>
    <mergeCell ref="D2628:E2628"/>
    <mergeCell ref="G2628:H2628"/>
    <mergeCell ref="I2628:J2628"/>
    <mergeCell ref="B2629:C2629"/>
    <mergeCell ref="D2629:E2629"/>
    <mergeCell ref="G2629:H2629"/>
    <mergeCell ref="I2629:J2629"/>
    <mergeCell ref="B2630:C2630"/>
    <mergeCell ref="D2630:E2630"/>
    <mergeCell ref="G2630:H2630"/>
    <mergeCell ref="I2630:J2630"/>
    <mergeCell ref="G2631:J2631"/>
    <mergeCell ref="G2632:J2632"/>
    <mergeCell ref="G2633:K2633"/>
    <mergeCell ref="A2634:K2634"/>
    <mergeCell ref="A2635:C2635"/>
    <mergeCell ref="D2635:E2635"/>
    <mergeCell ref="G2635:H2635"/>
    <mergeCell ref="I2635:J2635"/>
    <mergeCell ref="B2636:C2636"/>
    <mergeCell ref="D2636:E2636"/>
    <mergeCell ref="G2636:H2636"/>
    <mergeCell ref="I2636:J2636"/>
    <mergeCell ref="G2637:J2637"/>
    <mergeCell ref="A2638:C2638"/>
    <mergeCell ref="D2638:E2638"/>
    <mergeCell ref="G2638:H2638"/>
    <mergeCell ref="I2638:J2638"/>
    <mergeCell ref="B2639:C2639"/>
    <mergeCell ref="D2639:E2639"/>
    <mergeCell ref="G2639:H2639"/>
    <mergeCell ref="I2639:J2639"/>
    <mergeCell ref="B2640:C2640"/>
    <mergeCell ref="D2640:E2640"/>
    <mergeCell ref="G2640:H2640"/>
    <mergeCell ref="I2640:J2640"/>
    <mergeCell ref="G2641:J2641"/>
    <mergeCell ref="A2642:C2642"/>
    <mergeCell ref="D2642:E2642"/>
    <mergeCell ref="G2642:H2642"/>
    <mergeCell ref="I2642:J2642"/>
    <mergeCell ref="B2643:C2643"/>
    <mergeCell ref="D2643:E2643"/>
    <mergeCell ref="G2643:H2643"/>
    <mergeCell ref="I2643:J2643"/>
    <mergeCell ref="G2644:J2644"/>
    <mergeCell ref="G2645:J2645"/>
    <mergeCell ref="G2646:K2646"/>
    <mergeCell ref="A2647:K2647"/>
    <mergeCell ref="A2648:C2648"/>
    <mergeCell ref="D2648:E2648"/>
    <mergeCell ref="G2648:H2648"/>
    <mergeCell ref="I2648:J2648"/>
    <mergeCell ref="B2649:C2649"/>
    <mergeCell ref="D2649:E2649"/>
    <mergeCell ref="G2649:H2649"/>
    <mergeCell ref="I2649:J2649"/>
    <mergeCell ref="B2650:C2650"/>
    <mergeCell ref="D2650:E2650"/>
    <mergeCell ref="G2650:H2650"/>
    <mergeCell ref="I2650:J2650"/>
    <mergeCell ref="B2651:C2651"/>
    <mergeCell ref="D2651:E2651"/>
    <mergeCell ref="G2651:H2651"/>
    <mergeCell ref="I2651:J2651"/>
    <mergeCell ref="B2652:C2652"/>
    <mergeCell ref="D2652:E2652"/>
    <mergeCell ref="G2652:H2652"/>
    <mergeCell ref="I2652:J2652"/>
    <mergeCell ref="G2653:J2653"/>
    <mergeCell ref="A2654:C2654"/>
    <mergeCell ref="D2654:E2654"/>
    <mergeCell ref="G2654:H2654"/>
    <mergeCell ref="I2654:J2654"/>
    <mergeCell ref="B2655:C2655"/>
    <mergeCell ref="D2655:E2655"/>
    <mergeCell ref="G2655:H2655"/>
    <mergeCell ref="I2655:J2655"/>
    <mergeCell ref="B2656:C2656"/>
    <mergeCell ref="D2656:E2656"/>
    <mergeCell ref="G2656:H2656"/>
    <mergeCell ref="I2656:J2656"/>
    <mergeCell ref="G2657:J2657"/>
    <mergeCell ref="G2658:J2658"/>
    <mergeCell ref="G2659:K2659"/>
    <mergeCell ref="A2660:K2660"/>
    <mergeCell ref="A2661:C2661"/>
    <mergeCell ref="D2661:E2661"/>
    <mergeCell ref="G2661:H2661"/>
    <mergeCell ref="I2661:J2661"/>
    <mergeCell ref="B2662:C2662"/>
    <mergeCell ref="D2662:E2662"/>
    <mergeCell ref="G2662:H2662"/>
    <mergeCell ref="I2662:J2662"/>
    <mergeCell ref="B2663:C2663"/>
    <mergeCell ref="D2663:E2663"/>
    <mergeCell ref="G2663:H2663"/>
    <mergeCell ref="I2663:J2663"/>
    <mergeCell ref="B2664:C2664"/>
    <mergeCell ref="D2664:E2664"/>
    <mergeCell ref="G2664:H2664"/>
    <mergeCell ref="I2664:J2664"/>
    <mergeCell ref="G2665:J2665"/>
    <mergeCell ref="A2666:C2666"/>
    <mergeCell ref="D2666:E2666"/>
    <mergeCell ref="G2666:H2666"/>
    <mergeCell ref="I2666:J2666"/>
    <mergeCell ref="B2667:C2667"/>
    <mergeCell ref="D2667:E2667"/>
    <mergeCell ref="G2667:H2667"/>
    <mergeCell ref="I2667:J2667"/>
    <mergeCell ref="B2668:C2668"/>
    <mergeCell ref="D2668:E2668"/>
    <mergeCell ref="G2668:H2668"/>
    <mergeCell ref="I2668:J2668"/>
    <mergeCell ref="G2669:J2669"/>
    <mergeCell ref="G2670:J2670"/>
    <mergeCell ref="G2671:K2671"/>
    <mergeCell ref="A2672:K2672"/>
    <mergeCell ref="A2673:C2673"/>
    <mergeCell ref="D2673:E2673"/>
    <mergeCell ref="G2673:H2673"/>
    <mergeCell ref="I2673:J2673"/>
    <mergeCell ref="B2674:C2674"/>
    <mergeCell ref="D2674:E2674"/>
    <mergeCell ref="G2674:H2674"/>
    <mergeCell ref="I2674:J2674"/>
    <mergeCell ref="B2675:C2675"/>
    <mergeCell ref="D2675:E2675"/>
    <mergeCell ref="G2675:H2675"/>
    <mergeCell ref="I2675:J2675"/>
    <mergeCell ref="B2676:C2676"/>
    <mergeCell ref="D2676:E2676"/>
    <mergeCell ref="G2676:H2676"/>
    <mergeCell ref="I2676:J2676"/>
    <mergeCell ref="B2677:C2677"/>
    <mergeCell ref="D2677:E2677"/>
    <mergeCell ref="G2677:H2677"/>
    <mergeCell ref="I2677:J2677"/>
    <mergeCell ref="B2678:C2678"/>
    <mergeCell ref="D2678:E2678"/>
    <mergeCell ref="G2678:H2678"/>
    <mergeCell ref="I2678:J2678"/>
    <mergeCell ref="B2679:C2679"/>
    <mergeCell ref="D2679:E2679"/>
    <mergeCell ref="G2679:H2679"/>
    <mergeCell ref="I2679:J2679"/>
    <mergeCell ref="G2680:J2680"/>
    <mergeCell ref="A2681:C2681"/>
    <mergeCell ref="D2681:E2681"/>
    <mergeCell ref="G2681:H2681"/>
    <mergeCell ref="I2681:J2681"/>
    <mergeCell ref="B2682:C2682"/>
    <mergeCell ref="D2682:E2682"/>
    <mergeCell ref="G2682:H2682"/>
    <mergeCell ref="I2682:J2682"/>
    <mergeCell ref="G2683:J2683"/>
    <mergeCell ref="A2684:C2684"/>
    <mergeCell ref="D2684:E2684"/>
    <mergeCell ref="G2684:H2684"/>
    <mergeCell ref="I2684:J2684"/>
    <mergeCell ref="B2685:C2685"/>
    <mergeCell ref="D2685:E2685"/>
    <mergeCell ref="G2685:H2685"/>
    <mergeCell ref="I2685:J2685"/>
    <mergeCell ref="G2686:J2686"/>
    <mergeCell ref="G2687:J2687"/>
    <mergeCell ref="G2688:K2688"/>
    <mergeCell ref="A2689:K2689"/>
    <mergeCell ref="A2690:C2690"/>
    <mergeCell ref="D2690:E2690"/>
    <mergeCell ref="G2690:H2690"/>
    <mergeCell ref="I2690:J2690"/>
    <mergeCell ref="B2691:C2691"/>
    <mergeCell ref="D2691:E2691"/>
    <mergeCell ref="G2691:H2691"/>
    <mergeCell ref="I2691:J2691"/>
    <mergeCell ref="B2692:C2692"/>
    <mergeCell ref="D2692:E2692"/>
    <mergeCell ref="G2692:H2692"/>
    <mergeCell ref="I2692:J2692"/>
    <mergeCell ref="B2693:C2693"/>
    <mergeCell ref="D2693:E2693"/>
    <mergeCell ref="G2693:H2693"/>
    <mergeCell ref="I2693:J2693"/>
    <mergeCell ref="B2694:C2694"/>
    <mergeCell ref="D2694:E2694"/>
    <mergeCell ref="G2694:H2694"/>
    <mergeCell ref="I2694:J2694"/>
    <mergeCell ref="G2695:J2695"/>
    <mergeCell ref="A2696:C2696"/>
    <mergeCell ref="D2696:E2696"/>
    <mergeCell ref="G2696:H2696"/>
    <mergeCell ref="I2696:J2696"/>
    <mergeCell ref="B2697:C2697"/>
    <mergeCell ref="D2697:E2697"/>
    <mergeCell ref="G2697:H2697"/>
    <mergeCell ref="I2697:J2697"/>
    <mergeCell ref="B2698:C2698"/>
    <mergeCell ref="D2698:E2698"/>
    <mergeCell ref="G2698:H2698"/>
    <mergeCell ref="I2698:J2698"/>
    <mergeCell ref="G2699:J2699"/>
    <mergeCell ref="G2700:J2700"/>
    <mergeCell ref="G2701:K2701"/>
    <mergeCell ref="A2702:K2702"/>
    <mergeCell ref="A2703:C2703"/>
    <mergeCell ref="D2703:E2703"/>
    <mergeCell ref="G2703:H2703"/>
    <mergeCell ref="I2703:J2703"/>
    <mergeCell ref="B2704:C2704"/>
    <mergeCell ref="D2704:E2704"/>
    <mergeCell ref="G2704:H2704"/>
    <mergeCell ref="I2704:J2704"/>
    <mergeCell ref="B2705:C2705"/>
    <mergeCell ref="D2705:E2705"/>
    <mergeCell ref="G2705:H2705"/>
    <mergeCell ref="I2705:J2705"/>
    <mergeCell ref="B2706:C2706"/>
    <mergeCell ref="D2706:E2706"/>
    <mergeCell ref="G2706:H2706"/>
    <mergeCell ref="I2706:J2706"/>
    <mergeCell ref="B2707:C2707"/>
    <mergeCell ref="D2707:E2707"/>
    <mergeCell ref="G2707:H2707"/>
    <mergeCell ref="I2707:J2707"/>
    <mergeCell ref="G2708:J2708"/>
    <mergeCell ref="A2709:C2709"/>
    <mergeCell ref="D2709:E2709"/>
    <mergeCell ref="G2709:H2709"/>
    <mergeCell ref="I2709:J2709"/>
    <mergeCell ref="B2710:C2710"/>
    <mergeCell ref="D2710:E2710"/>
    <mergeCell ref="G2710:H2710"/>
    <mergeCell ref="I2710:J2710"/>
    <mergeCell ref="B2711:C2711"/>
    <mergeCell ref="D2711:E2711"/>
    <mergeCell ref="G2711:H2711"/>
    <mergeCell ref="I2711:J2711"/>
    <mergeCell ref="G2712:J2712"/>
    <mergeCell ref="G2713:J2713"/>
    <mergeCell ref="G2714:K2714"/>
    <mergeCell ref="A2715:K2715"/>
    <mergeCell ref="A2716:C2716"/>
    <mergeCell ref="D2716:E2716"/>
    <mergeCell ref="G2716:H2716"/>
    <mergeCell ref="I2716:J2716"/>
    <mergeCell ref="B2717:C2717"/>
    <mergeCell ref="D2717:E2717"/>
    <mergeCell ref="G2717:H2717"/>
    <mergeCell ref="I2717:J2717"/>
    <mergeCell ref="B2718:C2718"/>
    <mergeCell ref="D2718:E2718"/>
    <mergeCell ref="G2718:H2718"/>
    <mergeCell ref="I2718:J2718"/>
    <mergeCell ref="B2719:C2719"/>
    <mergeCell ref="D2719:E2719"/>
    <mergeCell ref="G2719:H2719"/>
    <mergeCell ref="I2719:J2719"/>
    <mergeCell ref="G2720:J2720"/>
    <mergeCell ref="A2721:C2721"/>
    <mergeCell ref="D2721:E2721"/>
    <mergeCell ref="G2721:H2721"/>
    <mergeCell ref="I2721:J2721"/>
    <mergeCell ref="B2722:C2722"/>
    <mergeCell ref="D2722:E2722"/>
    <mergeCell ref="G2722:H2722"/>
    <mergeCell ref="I2722:J2722"/>
    <mergeCell ref="B2723:C2723"/>
    <mergeCell ref="D2723:E2723"/>
    <mergeCell ref="G2723:H2723"/>
    <mergeCell ref="I2723:J2723"/>
    <mergeCell ref="G2724:J2724"/>
    <mergeCell ref="G2725:J2725"/>
    <mergeCell ref="G2726:K2726"/>
    <mergeCell ref="A2727:K2727"/>
    <mergeCell ref="A2728:C2728"/>
    <mergeCell ref="D2728:E2728"/>
    <mergeCell ref="G2728:H2728"/>
    <mergeCell ref="I2728:J2728"/>
    <mergeCell ref="B2729:C2729"/>
    <mergeCell ref="D2729:E2729"/>
    <mergeCell ref="G2729:H2729"/>
    <mergeCell ref="I2729:J2729"/>
    <mergeCell ref="B2730:C2730"/>
    <mergeCell ref="D2730:E2730"/>
    <mergeCell ref="G2730:H2730"/>
    <mergeCell ref="I2730:J2730"/>
    <mergeCell ref="G2731:J2731"/>
    <mergeCell ref="A2732:C2732"/>
    <mergeCell ref="D2732:E2732"/>
    <mergeCell ref="G2732:H2732"/>
    <mergeCell ref="I2732:J2732"/>
    <mergeCell ref="B2733:C2733"/>
    <mergeCell ref="D2733:E2733"/>
    <mergeCell ref="G2733:H2733"/>
    <mergeCell ref="I2733:J2733"/>
    <mergeCell ref="G2734:J2734"/>
    <mergeCell ref="A2735:C2735"/>
    <mergeCell ref="D2735:E2735"/>
    <mergeCell ref="G2735:H2735"/>
    <mergeCell ref="I2735:J2735"/>
    <mergeCell ref="B2736:C2736"/>
    <mergeCell ref="D2736:E2736"/>
    <mergeCell ref="G2736:H2736"/>
    <mergeCell ref="I2736:J2736"/>
    <mergeCell ref="B2737:C2737"/>
    <mergeCell ref="D2737:E2737"/>
    <mergeCell ref="G2737:H2737"/>
    <mergeCell ref="I2737:J2737"/>
    <mergeCell ref="G2738:J2738"/>
    <mergeCell ref="G2739:J2739"/>
    <mergeCell ref="G2740:K2740"/>
    <mergeCell ref="A2741:K2741"/>
    <mergeCell ref="A2742:C2742"/>
    <mergeCell ref="D2742:E2742"/>
    <mergeCell ref="G2742:H2742"/>
    <mergeCell ref="I2742:J2742"/>
    <mergeCell ref="B2743:C2743"/>
    <mergeCell ref="D2743:E2743"/>
    <mergeCell ref="G2743:H2743"/>
    <mergeCell ref="I2743:J2743"/>
    <mergeCell ref="B2744:C2744"/>
    <mergeCell ref="D2744:E2744"/>
    <mergeCell ref="G2744:H2744"/>
    <mergeCell ref="I2744:J2744"/>
    <mergeCell ref="G2745:J2745"/>
    <mergeCell ref="A2746:C2746"/>
    <mergeCell ref="D2746:E2746"/>
    <mergeCell ref="G2746:H2746"/>
    <mergeCell ref="I2746:J2746"/>
    <mergeCell ref="B2747:C2747"/>
    <mergeCell ref="D2747:E2747"/>
    <mergeCell ref="G2747:H2747"/>
    <mergeCell ref="I2747:J2747"/>
    <mergeCell ref="G2748:J2748"/>
    <mergeCell ref="G2749:J2749"/>
    <mergeCell ref="G2750:K2750"/>
    <mergeCell ref="A2751:K2751"/>
    <mergeCell ref="A2752:C2752"/>
    <mergeCell ref="D2752:E2752"/>
    <mergeCell ref="G2752:H2752"/>
    <mergeCell ref="I2752:J2752"/>
    <mergeCell ref="B2753:C2753"/>
    <mergeCell ref="D2753:E2753"/>
    <mergeCell ref="G2753:H2753"/>
    <mergeCell ref="I2753:J2753"/>
    <mergeCell ref="B2754:C2754"/>
    <mergeCell ref="D2754:E2754"/>
    <mergeCell ref="G2754:H2754"/>
    <mergeCell ref="I2754:J2754"/>
    <mergeCell ref="G2755:J2755"/>
    <mergeCell ref="A2756:C2756"/>
    <mergeCell ref="D2756:E2756"/>
    <mergeCell ref="G2756:H2756"/>
    <mergeCell ref="I2756:J2756"/>
    <mergeCell ref="B2757:C2757"/>
    <mergeCell ref="D2757:E2757"/>
    <mergeCell ref="G2757:H2757"/>
    <mergeCell ref="I2757:J2757"/>
    <mergeCell ref="G2758:J2758"/>
    <mergeCell ref="G2759:J2759"/>
    <mergeCell ref="G2760:K2760"/>
    <mergeCell ref="A2761:K2761"/>
    <mergeCell ref="A2762:C2762"/>
    <mergeCell ref="D2762:E2762"/>
    <mergeCell ref="G2762:H2762"/>
    <mergeCell ref="I2762:J2762"/>
    <mergeCell ref="B2763:C2763"/>
    <mergeCell ref="D2763:E2763"/>
    <mergeCell ref="G2763:H2763"/>
    <mergeCell ref="I2763:J2763"/>
    <mergeCell ref="B2764:C2764"/>
    <mergeCell ref="D2764:E2764"/>
    <mergeCell ref="G2764:H2764"/>
    <mergeCell ref="I2764:J2764"/>
    <mergeCell ref="B2765:C2765"/>
    <mergeCell ref="D2765:E2765"/>
    <mergeCell ref="G2765:H2765"/>
    <mergeCell ref="I2765:J2765"/>
    <mergeCell ref="G2766:J2766"/>
    <mergeCell ref="A2767:C2767"/>
    <mergeCell ref="D2767:E2767"/>
    <mergeCell ref="G2767:H2767"/>
    <mergeCell ref="I2767:J2767"/>
    <mergeCell ref="B2768:C2768"/>
    <mergeCell ref="D2768:E2768"/>
    <mergeCell ref="G2768:H2768"/>
    <mergeCell ref="I2768:J2768"/>
    <mergeCell ref="B2769:C2769"/>
    <mergeCell ref="D2769:E2769"/>
    <mergeCell ref="G2769:H2769"/>
    <mergeCell ref="I2769:J2769"/>
    <mergeCell ref="G2770:J2770"/>
    <mergeCell ref="G2771:J2771"/>
    <mergeCell ref="G2772:K2772"/>
    <mergeCell ref="A2773:K2773"/>
    <mergeCell ref="A2774:C2774"/>
    <mergeCell ref="D2774:E2774"/>
    <mergeCell ref="G2774:H2774"/>
    <mergeCell ref="I2774:J2774"/>
    <mergeCell ref="B2775:C2775"/>
    <mergeCell ref="D2775:E2775"/>
    <mergeCell ref="G2775:H2775"/>
    <mergeCell ref="I2775:J2775"/>
    <mergeCell ref="B2776:C2776"/>
    <mergeCell ref="D2776:E2776"/>
    <mergeCell ref="G2776:H2776"/>
    <mergeCell ref="I2776:J2776"/>
    <mergeCell ref="B2777:C2777"/>
    <mergeCell ref="D2777:E2777"/>
    <mergeCell ref="G2777:H2777"/>
    <mergeCell ref="I2777:J2777"/>
    <mergeCell ref="B2778:C2778"/>
    <mergeCell ref="D2778:E2778"/>
    <mergeCell ref="G2778:H2778"/>
    <mergeCell ref="I2778:J2778"/>
    <mergeCell ref="B2779:C2779"/>
    <mergeCell ref="D2779:E2779"/>
    <mergeCell ref="G2779:H2779"/>
    <mergeCell ref="I2779:J2779"/>
    <mergeCell ref="G2780:J2780"/>
    <mergeCell ref="G2781:J2781"/>
    <mergeCell ref="G2782:K2782"/>
    <mergeCell ref="A2783:K2783"/>
    <mergeCell ref="A2784:C2784"/>
    <mergeCell ref="D2784:E2784"/>
    <mergeCell ref="G2784:H2784"/>
    <mergeCell ref="I2784:J2784"/>
    <mergeCell ref="B2785:C2785"/>
    <mergeCell ref="D2785:E2785"/>
    <mergeCell ref="G2785:H2785"/>
    <mergeCell ref="I2785:J2785"/>
    <mergeCell ref="G2786:J2786"/>
    <mergeCell ref="A2787:C2787"/>
    <mergeCell ref="D2787:E2787"/>
    <mergeCell ref="G2787:H2787"/>
    <mergeCell ref="I2787:J2787"/>
    <mergeCell ref="B2788:C2788"/>
    <mergeCell ref="D2788:E2788"/>
    <mergeCell ref="G2788:H2788"/>
    <mergeCell ref="I2788:J2788"/>
    <mergeCell ref="B2789:C2789"/>
    <mergeCell ref="D2789:E2789"/>
    <mergeCell ref="G2789:H2789"/>
    <mergeCell ref="I2789:J2789"/>
    <mergeCell ref="G2790:J2790"/>
    <mergeCell ref="G2791:J2791"/>
    <mergeCell ref="G2792:K2792"/>
    <mergeCell ref="A2793:K2793"/>
    <mergeCell ref="A2794:C2794"/>
    <mergeCell ref="D2794:E2794"/>
    <mergeCell ref="G2794:H2794"/>
    <mergeCell ref="I2794:J2794"/>
    <mergeCell ref="B2795:C2795"/>
    <mergeCell ref="D2795:E2795"/>
    <mergeCell ref="G2795:H2795"/>
    <mergeCell ref="I2795:J2795"/>
    <mergeCell ref="G2796:J2796"/>
    <mergeCell ref="A2797:C2797"/>
    <mergeCell ref="D2797:E2797"/>
    <mergeCell ref="G2797:H2797"/>
    <mergeCell ref="I2797:J2797"/>
    <mergeCell ref="B2798:C2798"/>
    <mergeCell ref="D2798:E2798"/>
    <mergeCell ref="G2798:H2798"/>
    <mergeCell ref="I2798:J2798"/>
    <mergeCell ref="B2799:C2799"/>
    <mergeCell ref="D2799:E2799"/>
    <mergeCell ref="G2799:H2799"/>
    <mergeCell ref="I2799:J2799"/>
    <mergeCell ref="G2800:J2800"/>
    <mergeCell ref="G2801:J2801"/>
    <mergeCell ref="G2802:K2802"/>
    <mergeCell ref="A2803:K2803"/>
    <mergeCell ref="A2804:C2804"/>
    <mergeCell ref="D2804:E2804"/>
    <mergeCell ref="G2804:H2804"/>
    <mergeCell ref="I2804:J2804"/>
    <mergeCell ref="B2805:C2805"/>
    <mergeCell ref="D2805:E2805"/>
    <mergeCell ref="G2805:H2805"/>
    <mergeCell ref="I2805:J2805"/>
    <mergeCell ref="B2806:C2806"/>
    <mergeCell ref="D2806:E2806"/>
    <mergeCell ref="G2806:H2806"/>
    <mergeCell ref="I2806:J2806"/>
    <mergeCell ref="G2807:J2807"/>
    <mergeCell ref="A2808:C2808"/>
    <mergeCell ref="D2808:E2808"/>
    <mergeCell ref="G2808:H2808"/>
    <mergeCell ref="I2808:J2808"/>
    <mergeCell ref="B2809:C2809"/>
    <mergeCell ref="D2809:E2809"/>
    <mergeCell ref="G2809:H2809"/>
    <mergeCell ref="I2809:J2809"/>
    <mergeCell ref="B2810:C2810"/>
    <mergeCell ref="D2810:E2810"/>
    <mergeCell ref="G2810:H2810"/>
    <mergeCell ref="I2810:J2810"/>
    <mergeCell ref="G2811:J2811"/>
    <mergeCell ref="G2812:J2812"/>
    <mergeCell ref="G2813:K2813"/>
    <mergeCell ref="A2814:K2814"/>
    <mergeCell ref="A2815:C2815"/>
    <mergeCell ref="D2815:E2815"/>
    <mergeCell ref="G2815:H2815"/>
    <mergeCell ref="I2815:J2815"/>
    <mergeCell ref="B2816:C2816"/>
    <mergeCell ref="D2816:E2816"/>
    <mergeCell ref="G2816:H2816"/>
    <mergeCell ref="I2816:J2816"/>
    <mergeCell ref="B2817:C2817"/>
    <mergeCell ref="D2817:E2817"/>
    <mergeCell ref="G2817:H2817"/>
    <mergeCell ref="I2817:J2817"/>
    <mergeCell ref="B2818:C2818"/>
    <mergeCell ref="D2818:E2818"/>
    <mergeCell ref="G2818:H2818"/>
    <mergeCell ref="I2818:J2818"/>
    <mergeCell ref="B2819:C2819"/>
    <mergeCell ref="D2819:E2819"/>
    <mergeCell ref="G2819:H2819"/>
    <mergeCell ref="I2819:J2819"/>
    <mergeCell ref="B2820:C2820"/>
    <mergeCell ref="D2820:E2820"/>
    <mergeCell ref="G2820:H2820"/>
    <mergeCell ref="I2820:J2820"/>
    <mergeCell ref="B2821:C2821"/>
    <mergeCell ref="D2821:E2821"/>
    <mergeCell ref="G2821:H2821"/>
    <mergeCell ref="I2821:J2821"/>
    <mergeCell ref="G2822:J2822"/>
    <mergeCell ref="A2823:C2823"/>
    <mergeCell ref="D2823:E2823"/>
    <mergeCell ref="G2823:H2823"/>
    <mergeCell ref="I2823:J2823"/>
    <mergeCell ref="B2824:C2824"/>
    <mergeCell ref="D2824:E2824"/>
    <mergeCell ref="G2824:H2824"/>
    <mergeCell ref="I2824:J2824"/>
    <mergeCell ref="G2825:J2825"/>
    <mergeCell ref="A2826:C2826"/>
    <mergeCell ref="D2826:E2826"/>
    <mergeCell ref="G2826:H2826"/>
    <mergeCell ref="I2826:J2826"/>
    <mergeCell ref="B2827:C2827"/>
    <mergeCell ref="D2827:E2827"/>
    <mergeCell ref="G2827:H2827"/>
    <mergeCell ref="I2827:J2827"/>
    <mergeCell ref="G2828:J2828"/>
    <mergeCell ref="G2829:J2829"/>
    <mergeCell ref="G2830:K2830"/>
    <mergeCell ref="A2831:K2831"/>
    <mergeCell ref="A2832:C2832"/>
    <mergeCell ref="D2832:E2832"/>
    <mergeCell ref="G2832:H2832"/>
    <mergeCell ref="I2832:J2832"/>
    <mergeCell ref="B2833:C2833"/>
    <mergeCell ref="D2833:E2833"/>
    <mergeCell ref="G2833:H2833"/>
    <mergeCell ref="I2833:J2833"/>
    <mergeCell ref="G2834:J2834"/>
    <mergeCell ref="A2835:C2835"/>
    <mergeCell ref="D2835:E2835"/>
    <mergeCell ref="G2835:H2835"/>
    <mergeCell ref="I2835:J2835"/>
    <mergeCell ref="B2836:C2836"/>
    <mergeCell ref="D2836:E2836"/>
    <mergeCell ref="G2836:H2836"/>
    <mergeCell ref="I2836:J2836"/>
    <mergeCell ref="B2837:C2837"/>
    <mergeCell ref="D2837:E2837"/>
    <mergeCell ref="G2837:H2837"/>
    <mergeCell ref="I2837:J2837"/>
    <mergeCell ref="G2838:J2838"/>
    <mergeCell ref="G2839:J2839"/>
    <mergeCell ref="G2840:K2840"/>
    <mergeCell ref="A2841:K2841"/>
    <mergeCell ref="A2842:C2842"/>
    <mergeCell ref="D2842:E2842"/>
    <mergeCell ref="G2842:H2842"/>
    <mergeCell ref="I2842:J2842"/>
    <mergeCell ref="B2843:C2843"/>
    <mergeCell ref="D2843:E2843"/>
    <mergeCell ref="G2843:H2843"/>
    <mergeCell ref="I2843:J2843"/>
    <mergeCell ref="G2844:J2844"/>
    <mergeCell ref="A2845:C2845"/>
    <mergeCell ref="D2845:E2845"/>
    <mergeCell ref="G2845:H2845"/>
    <mergeCell ref="I2845:J2845"/>
    <mergeCell ref="B2846:C2846"/>
    <mergeCell ref="D2846:E2846"/>
    <mergeCell ref="G2846:H2846"/>
    <mergeCell ref="I2846:J2846"/>
    <mergeCell ref="B2847:C2847"/>
    <mergeCell ref="D2847:E2847"/>
    <mergeCell ref="G2847:H2847"/>
    <mergeCell ref="I2847:J2847"/>
    <mergeCell ref="B2848:C2848"/>
    <mergeCell ref="D2848:E2848"/>
    <mergeCell ref="G2848:H2848"/>
    <mergeCell ref="I2848:J2848"/>
    <mergeCell ref="G2849:J2849"/>
    <mergeCell ref="G2850:J2850"/>
    <mergeCell ref="G2851:K2851"/>
    <mergeCell ref="A2852:K2852"/>
    <mergeCell ref="A2853:C2853"/>
    <mergeCell ref="D2853:E2853"/>
    <mergeCell ref="G2853:H2853"/>
    <mergeCell ref="I2853:J2853"/>
    <mergeCell ref="B2854:C2854"/>
    <mergeCell ref="D2854:E2854"/>
    <mergeCell ref="G2854:H2854"/>
    <mergeCell ref="I2854:J2854"/>
    <mergeCell ref="G2855:J2855"/>
    <mergeCell ref="G2856:J2856"/>
    <mergeCell ref="G2857:K2857"/>
    <mergeCell ref="A2858:K2858"/>
    <mergeCell ref="A2859:C2859"/>
    <mergeCell ref="D2859:E2859"/>
    <mergeCell ref="G2859:H2859"/>
    <mergeCell ref="I2859:J2859"/>
    <mergeCell ref="B2860:C2860"/>
    <mergeCell ref="D2860:E2860"/>
    <mergeCell ref="G2860:H2860"/>
    <mergeCell ref="I2860:J2860"/>
    <mergeCell ref="G2861:J2861"/>
    <mergeCell ref="G2862:J2862"/>
    <mergeCell ref="G2863:K2863"/>
    <mergeCell ref="A2864:K2864"/>
    <mergeCell ref="A2865:C2865"/>
    <mergeCell ref="D2865:E2865"/>
    <mergeCell ref="G2865:H2865"/>
    <mergeCell ref="I2865:J2865"/>
    <mergeCell ref="B2866:C2866"/>
    <mergeCell ref="D2866:E2866"/>
    <mergeCell ref="G2866:H2866"/>
    <mergeCell ref="I2866:J2866"/>
    <mergeCell ref="G2867:J2867"/>
    <mergeCell ref="G2868:J2868"/>
    <mergeCell ref="G2869:K2869"/>
    <mergeCell ref="A2870:K2870"/>
    <mergeCell ref="A2871:C2871"/>
    <mergeCell ref="D2871:E2871"/>
    <mergeCell ref="G2871:H2871"/>
    <mergeCell ref="I2871:J2871"/>
    <mergeCell ref="B2872:C2872"/>
    <mergeCell ref="D2872:E2872"/>
    <mergeCell ref="G2872:H2872"/>
    <mergeCell ref="I2872:J2872"/>
    <mergeCell ref="G2873:J2873"/>
    <mergeCell ref="A2874:C2874"/>
    <mergeCell ref="D2874:E2874"/>
    <mergeCell ref="G2874:H2874"/>
    <mergeCell ref="I2874:J2874"/>
    <mergeCell ref="B2875:C2875"/>
    <mergeCell ref="D2875:E2875"/>
    <mergeCell ref="G2875:H2875"/>
    <mergeCell ref="I2875:J2875"/>
    <mergeCell ref="B2876:C2876"/>
    <mergeCell ref="D2876:E2876"/>
    <mergeCell ref="G2876:H2876"/>
    <mergeCell ref="I2876:J2876"/>
    <mergeCell ref="G2877:J2877"/>
    <mergeCell ref="G2878:J2878"/>
    <mergeCell ref="G2879:K2879"/>
    <mergeCell ref="A2880:K2880"/>
    <mergeCell ref="A2881:C2881"/>
    <mergeCell ref="D2881:E2881"/>
    <mergeCell ref="G2881:H2881"/>
    <mergeCell ref="I2881:J2881"/>
    <mergeCell ref="B2882:C2882"/>
    <mergeCell ref="D2882:E2882"/>
    <mergeCell ref="G2882:H2882"/>
    <mergeCell ref="I2882:J2882"/>
    <mergeCell ref="G2883:J2883"/>
    <mergeCell ref="A2884:C2884"/>
    <mergeCell ref="D2884:E2884"/>
    <mergeCell ref="G2884:H2884"/>
    <mergeCell ref="I2884:J2884"/>
    <mergeCell ref="B2885:C2885"/>
    <mergeCell ref="D2885:E2885"/>
    <mergeCell ref="G2885:H2885"/>
    <mergeCell ref="I2885:J2885"/>
    <mergeCell ref="B2886:C2886"/>
    <mergeCell ref="D2886:E2886"/>
    <mergeCell ref="G2886:H2886"/>
    <mergeCell ref="I2886:J2886"/>
    <mergeCell ref="B2887:C2887"/>
    <mergeCell ref="D2887:E2887"/>
    <mergeCell ref="G2887:H2887"/>
    <mergeCell ref="I2887:J2887"/>
    <mergeCell ref="B2888:C2888"/>
    <mergeCell ref="D2888:E2888"/>
    <mergeCell ref="G2888:H2888"/>
    <mergeCell ref="I2888:J2888"/>
    <mergeCell ref="G2889:J2889"/>
    <mergeCell ref="G2890:J2890"/>
    <mergeCell ref="G2891:K2891"/>
    <mergeCell ref="A2892:K2892"/>
    <mergeCell ref="A2893:C2893"/>
    <mergeCell ref="D2893:E2893"/>
    <mergeCell ref="G2893:H2893"/>
    <mergeCell ref="I2893:J2893"/>
    <mergeCell ref="B2894:C2894"/>
    <mergeCell ref="D2894:E2894"/>
    <mergeCell ref="G2894:H2894"/>
    <mergeCell ref="I2894:J2894"/>
    <mergeCell ref="G2895:J2895"/>
    <mergeCell ref="G2896:J2896"/>
    <mergeCell ref="G2897:K2897"/>
    <mergeCell ref="A2898:K2898"/>
    <mergeCell ref="A2899:C2899"/>
    <mergeCell ref="D2899:E2899"/>
    <mergeCell ref="G2899:H2899"/>
    <mergeCell ref="I2899:J2899"/>
    <mergeCell ref="B2900:C2900"/>
    <mergeCell ref="D2900:E2900"/>
    <mergeCell ref="G2900:H2900"/>
    <mergeCell ref="I2900:J2900"/>
    <mergeCell ref="G2901:J2901"/>
    <mergeCell ref="G2902:J2902"/>
    <mergeCell ref="G2903:K2903"/>
    <mergeCell ref="A2904:K2904"/>
    <mergeCell ref="A2905:C2905"/>
    <mergeCell ref="D2905:E2905"/>
    <mergeCell ref="G2905:H2905"/>
    <mergeCell ref="I2905:J2905"/>
    <mergeCell ref="B2906:C2906"/>
    <mergeCell ref="D2906:E2906"/>
    <mergeCell ref="G2906:H2906"/>
    <mergeCell ref="I2906:J2906"/>
    <mergeCell ref="G2907:J2907"/>
    <mergeCell ref="G2908:J2908"/>
    <mergeCell ref="G2909:K2909"/>
    <mergeCell ref="A2910:K2910"/>
    <mergeCell ref="A2911:C2911"/>
    <mergeCell ref="D2911:E2911"/>
    <mergeCell ref="G2911:H2911"/>
    <mergeCell ref="I2911:J2911"/>
    <mergeCell ref="B2912:C2912"/>
    <mergeCell ref="D2912:E2912"/>
    <mergeCell ref="G2912:H2912"/>
    <mergeCell ref="I2912:J2912"/>
    <mergeCell ref="G2913:J2913"/>
    <mergeCell ref="G2914:J2914"/>
    <mergeCell ref="G2915:K2915"/>
    <mergeCell ref="A2916:K2916"/>
    <mergeCell ref="A2917:C2917"/>
    <mergeCell ref="D2917:E2917"/>
    <mergeCell ref="G2917:H2917"/>
    <mergeCell ref="I2917:J2917"/>
    <mergeCell ref="B2918:C2918"/>
    <mergeCell ref="D2918:E2918"/>
    <mergeCell ref="G2918:H2918"/>
    <mergeCell ref="I2918:J2918"/>
    <mergeCell ref="B2919:C2919"/>
    <mergeCell ref="D2919:E2919"/>
    <mergeCell ref="G2919:H2919"/>
    <mergeCell ref="I2919:J2919"/>
    <mergeCell ref="G2920:J2920"/>
    <mergeCell ref="A2921:C2921"/>
    <mergeCell ref="D2921:E2921"/>
    <mergeCell ref="G2921:H2921"/>
    <mergeCell ref="I2921:J2921"/>
    <mergeCell ref="B2922:C2922"/>
    <mergeCell ref="D2922:E2922"/>
    <mergeCell ref="G2922:H2922"/>
    <mergeCell ref="I2922:J2922"/>
    <mergeCell ref="G2923:J2923"/>
    <mergeCell ref="G2924:J2924"/>
    <mergeCell ref="G2925:K2925"/>
    <mergeCell ref="A2926:K2926"/>
    <mergeCell ref="A2927:C2927"/>
    <mergeCell ref="D2927:E2927"/>
    <mergeCell ref="G2927:H2927"/>
    <mergeCell ref="I2927:J2927"/>
    <mergeCell ref="B2928:C2928"/>
    <mergeCell ref="D2928:E2928"/>
    <mergeCell ref="G2928:H2928"/>
    <mergeCell ref="I2928:J2928"/>
    <mergeCell ref="B2929:C2929"/>
    <mergeCell ref="D2929:E2929"/>
    <mergeCell ref="G2929:H2929"/>
    <mergeCell ref="I2929:J2929"/>
    <mergeCell ref="B2930:C2930"/>
    <mergeCell ref="D2930:E2930"/>
    <mergeCell ref="G2930:H2930"/>
    <mergeCell ref="I2930:J2930"/>
    <mergeCell ref="B2931:C2931"/>
    <mergeCell ref="D2931:E2931"/>
    <mergeCell ref="G2931:H2931"/>
    <mergeCell ref="I2931:J2931"/>
    <mergeCell ref="B2932:C2932"/>
    <mergeCell ref="D2932:E2932"/>
    <mergeCell ref="G2932:H2932"/>
    <mergeCell ref="I2932:J2932"/>
    <mergeCell ref="B2933:C2933"/>
    <mergeCell ref="D2933:E2933"/>
    <mergeCell ref="G2933:H2933"/>
    <mergeCell ref="I2933:J2933"/>
    <mergeCell ref="G2934:J2934"/>
    <mergeCell ref="A2935:C2935"/>
    <mergeCell ref="D2935:E2935"/>
    <mergeCell ref="G2935:H2935"/>
    <mergeCell ref="I2935:J2935"/>
    <mergeCell ref="B2936:C2936"/>
    <mergeCell ref="D2936:E2936"/>
    <mergeCell ref="G2936:H2936"/>
    <mergeCell ref="I2936:J2936"/>
    <mergeCell ref="G2937:J2937"/>
    <mergeCell ref="A2938:C2938"/>
    <mergeCell ref="D2938:E2938"/>
    <mergeCell ref="G2938:H2938"/>
    <mergeCell ref="I2938:J2938"/>
    <mergeCell ref="B2939:C2939"/>
    <mergeCell ref="D2939:E2939"/>
    <mergeCell ref="G2939:H2939"/>
    <mergeCell ref="I2939:J2939"/>
    <mergeCell ref="G2940:J2940"/>
    <mergeCell ref="G2941:J2941"/>
    <mergeCell ref="G2942:K2942"/>
    <mergeCell ref="A2943:K2943"/>
    <mergeCell ref="A2944:C2944"/>
    <mergeCell ref="D2944:E2944"/>
    <mergeCell ref="G2944:H2944"/>
    <mergeCell ref="I2944:J2944"/>
    <mergeCell ref="B2945:C2945"/>
    <mergeCell ref="D2945:E2945"/>
    <mergeCell ref="G2945:H2945"/>
    <mergeCell ref="I2945:J2945"/>
    <mergeCell ref="B2946:C2946"/>
    <mergeCell ref="D2946:E2946"/>
    <mergeCell ref="G2946:H2946"/>
    <mergeCell ref="I2946:J2946"/>
    <mergeCell ref="G2947:J2947"/>
    <mergeCell ref="G2948:J2948"/>
    <mergeCell ref="G2949:K2949"/>
    <mergeCell ref="A2950:K2950"/>
    <mergeCell ref="A2951:C2951"/>
    <mergeCell ref="D2951:E2951"/>
    <mergeCell ref="G2951:H2951"/>
    <mergeCell ref="I2951:J2951"/>
    <mergeCell ref="B2952:C2952"/>
    <mergeCell ref="D2952:E2952"/>
    <mergeCell ref="G2952:H2952"/>
    <mergeCell ref="I2952:J2952"/>
    <mergeCell ref="B2953:C2953"/>
    <mergeCell ref="D2953:E2953"/>
    <mergeCell ref="G2953:H2953"/>
    <mergeCell ref="I2953:J2953"/>
    <mergeCell ref="B2954:C2954"/>
    <mergeCell ref="D2954:E2954"/>
    <mergeCell ref="G2954:H2954"/>
    <mergeCell ref="I2954:J2954"/>
    <mergeCell ref="B2955:C2955"/>
    <mergeCell ref="D2955:E2955"/>
    <mergeCell ref="G2955:H2955"/>
    <mergeCell ref="I2955:J2955"/>
    <mergeCell ref="G2956:J2956"/>
    <mergeCell ref="G2957:J2957"/>
    <mergeCell ref="G2958:K2958"/>
    <mergeCell ref="A2959:K2959"/>
    <mergeCell ref="A2960:C2960"/>
    <mergeCell ref="D2960:E2960"/>
    <mergeCell ref="G2960:H2960"/>
    <mergeCell ref="I2960:J2960"/>
    <mergeCell ref="B2961:C2961"/>
    <mergeCell ref="D2961:E2961"/>
    <mergeCell ref="G2961:H2961"/>
    <mergeCell ref="I2961:J2961"/>
    <mergeCell ref="G2962:J2962"/>
    <mergeCell ref="G2963:J2963"/>
    <mergeCell ref="G2964:K2964"/>
    <mergeCell ref="A2965:K2965"/>
    <mergeCell ref="A2966:C2966"/>
    <mergeCell ref="D2966:E2966"/>
    <mergeCell ref="G2966:H2966"/>
    <mergeCell ref="I2966:J2966"/>
    <mergeCell ref="B2967:C2967"/>
    <mergeCell ref="D2967:E2967"/>
    <mergeCell ref="G2967:H2967"/>
    <mergeCell ref="I2967:J2967"/>
    <mergeCell ref="G2968:J2968"/>
    <mergeCell ref="G2969:J2969"/>
    <mergeCell ref="G2970:K2970"/>
    <mergeCell ref="A2971:K2971"/>
    <mergeCell ref="A2972:C2972"/>
    <mergeCell ref="D2972:E2972"/>
    <mergeCell ref="G2972:H2972"/>
    <mergeCell ref="I2972:J2972"/>
    <mergeCell ref="B2973:C2973"/>
    <mergeCell ref="D2973:E2973"/>
    <mergeCell ref="G2973:H2973"/>
    <mergeCell ref="I2973:J2973"/>
    <mergeCell ref="G2974:J2974"/>
    <mergeCell ref="G2975:J2975"/>
    <mergeCell ref="G2976:K2976"/>
    <mergeCell ref="A2977:K2977"/>
    <mergeCell ref="A2978:C2978"/>
    <mergeCell ref="D2978:E2978"/>
    <mergeCell ref="G2978:H2978"/>
    <mergeCell ref="I2978:J2978"/>
    <mergeCell ref="B2979:C2979"/>
    <mergeCell ref="D2979:E2979"/>
    <mergeCell ref="G2979:H2979"/>
    <mergeCell ref="I2979:J2979"/>
    <mergeCell ref="G2980:J2980"/>
    <mergeCell ref="G2981:J2981"/>
    <mergeCell ref="G2982:K2982"/>
    <mergeCell ref="A2983:K2983"/>
    <mergeCell ref="A2984:C2984"/>
    <mergeCell ref="D2984:E2984"/>
    <mergeCell ref="G2984:H2984"/>
    <mergeCell ref="I2984:J2984"/>
    <mergeCell ref="B2985:C2985"/>
    <mergeCell ref="D2985:E2985"/>
    <mergeCell ref="G2985:H2985"/>
    <mergeCell ref="I2985:J2985"/>
    <mergeCell ref="B2986:C2986"/>
    <mergeCell ref="D2986:E2986"/>
    <mergeCell ref="G2986:H2986"/>
    <mergeCell ref="I2986:J2986"/>
    <mergeCell ref="B2987:C2987"/>
    <mergeCell ref="D2987:E2987"/>
    <mergeCell ref="G2987:H2987"/>
    <mergeCell ref="I2987:J2987"/>
    <mergeCell ref="B2988:C2988"/>
    <mergeCell ref="D2988:E2988"/>
    <mergeCell ref="G2988:H2988"/>
    <mergeCell ref="I2988:J2988"/>
    <mergeCell ref="B2989:C2989"/>
    <mergeCell ref="D2989:E2989"/>
    <mergeCell ref="G2989:H2989"/>
    <mergeCell ref="I2989:J2989"/>
    <mergeCell ref="B2990:C2990"/>
    <mergeCell ref="D2990:E2990"/>
    <mergeCell ref="G2990:H2990"/>
    <mergeCell ref="I2990:J2990"/>
    <mergeCell ref="G2991:J2991"/>
    <mergeCell ref="A2992:C2992"/>
    <mergeCell ref="D2992:E2992"/>
    <mergeCell ref="G2992:H2992"/>
    <mergeCell ref="I2992:J2992"/>
    <mergeCell ref="B2993:C2993"/>
    <mergeCell ref="D2993:E2993"/>
    <mergeCell ref="G2993:H2993"/>
    <mergeCell ref="I2993:J2993"/>
    <mergeCell ref="G2994:J2994"/>
    <mergeCell ref="A2995:C2995"/>
    <mergeCell ref="D2995:E2995"/>
    <mergeCell ref="G2995:H2995"/>
    <mergeCell ref="I2995:J2995"/>
    <mergeCell ref="B2996:C2996"/>
    <mergeCell ref="D2996:E2996"/>
    <mergeCell ref="G2996:H2996"/>
    <mergeCell ref="I2996:J2996"/>
    <mergeCell ref="G2997:J2997"/>
    <mergeCell ref="G2998:J2998"/>
    <mergeCell ref="G2999:K2999"/>
    <mergeCell ref="A3000:K3000"/>
    <mergeCell ref="A3001:C3001"/>
    <mergeCell ref="D3001:E3001"/>
    <mergeCell ref="G3001:H3001"/>
    <mergeCell ref="I3001:J3001"/>
    <mergeCell ref="B3002:C3002"/>
    <mergeCell ref="D3002:E3002"/>
    <mergeCell ref="G3002:H3002"/>
    <mergeCell ref="I3002:J3002"/>
    <mergeCell ref="B3003:C3003"/>
    <mergeCell ref="D3003:E3003"/>
    <mergeCell ref="G3003:H3003"/>
    <mergeCell ref="I3003:J3003"/>
    <mergeCell ref="B3004:C3004"/>
    <mergeCell ref="D3004:E3004"/>
    <mergeCell ref="G3004:H3004"/>
    <mergeCell ref="I3004:J3004"/>
    <mergeCell ref="B3005:C3005"/>
    <mergeCell ref="D3005:E3005"/>
    <mergeCell ref="G3005:H3005"/>
    <mergeCell ref="I3005:J3005"/>
    <mergeCell ref="B3006:C3006"/>
    <mergeCell ref="D3006:E3006"/>
    <mergeCell ref="G3006:H3006"/>
    <mergeCell ref="I3006:J3006"/>
    <mergeCell ref="B3007:C3007"/>
    <mergeCell ref="D3007:E3007"/>
    <mergeCell ref="G3007:H3007"/>
    <mergeCell ref="I3007:J3007"/>
    <mergeCell ref="G3008:J3008"/>
    <mergeCell ref="A3009:C3009"/>
    <mergeCell ref="D3009:E3009"/>
    <mergeCell ref="G3009:H3009"/>
    <mergeCell ref="I3009:J3009"/>
    <mergeCell ref="B3010:C3010"/>
    <mergeCell ref="D3010:E3010"/>
    <mergeCell ref="G3010:H3010"/>
    <mergeCell ref="I3010:J3010"/>
    <mergeCell ref="G3011:J3011"/>
    <mergeCell ref="A3012:C3012"/>
    <mergeCell ref="D3012:E3012"/>
    <mergeCell ref="G3012:H3012"/>
    <mergeCell ref="I3012:J3012"/>
    <mergeCell ref="B3013:C3013"/>
    <mergeCell ref="D3013:E3013"/>
    <mergeCell ref="G3013:H3013"/>
    <mergeCell ref="I3013:J3013"/>
    <mergeCell ref="G3014:J3014"/>
    <mergeCell ref="G3015:J3015"/>
    <mergeCell ref="G3016:K3016"/>
    <mergeCell ref="A3017:K3017"/>
    <mergeCell ref="A3018:C3018"/>
    <mergeCell ref="D3018:E3018"/>
    <mergeCell ref="G3018:H3018"/>
    <mergeCell ref="I3018:J3018"/>
    <mergeCell ref="B3019:C3019"/>
    <mergeCell ref="D3019:E3019"/>
    <mergeCell ref="G3019:H3019"/>
    <mergeCell ref="I3019:J3019"/>
    <mergeCell ref="B3020:C3020"/>
    <mergeCell ref="D3020:E3020"/>
    <mergeCell ref="G3020:H3020"/>
    <mergeCell ref="I3020:J3020"/>
    <mergeCell ref="B3021:C3021"/>
    <mergeCell ref="D3021:E3021"/>
    <mergeCell ref="G3021:H3021"/>
    <mergeCell ref="I3021:J3021"/>
    <mergeCell ref="B3022:C3022"/>
    <mergeCell ref="D3022:E3022"/>
    <mergeCell ref="G3022:H3022"/>
    <mergeCell ref="I3022:J3022"/>
    <mergeCell ref="B3023:C3023"/>
    <mergeCell ref="D3023:E3023"/>
    <mergeCell ref="G3023:H3023"/>
    <mergeCell ref="I3023:J3023"/>
    <mergeCell ref="B3024:C3024"/>
    <mergeCell ref="D3024:E3024"/>
    <mergeCell ref="G3024:H3024"/>
    <mergeCell ref="I3024:J3024"/>
    <mergeCell ref="G3025:J3025"/>
    <mergeCell ref="A3026:C3026"/>
    <mergeCell ref="D3026:E3026"/>
    <mergeCell ref="G3026:H3026"/>
    <mergeCell ref="I3026:J3026"/>
    <mergeCell ref="B3027:C3027"/>
    <mergeCell ref="D3027:E3027"/>
    <mergeCell ref="G3027:H3027"/>
    <mergeCell ref="I3027:J3027"/>
    <mergeCell ref="G3028:J3028"/>
    <mergeCell ref="A3029:C3029"/>
    <mergeCell ref="D3029:E3029"/>
    <mergeCell ref="G3029:H3029"/>
    <mergeCell ref="I3029:J3029"/>
    <mergeCell ref="B3030:C3030"/>
    <mergeCell ref="D3030:E3030"/>
    <mergeCell ref="G3030:H3030"/>
    <mergeCell ref="I3030:J3030"/>
    <mergeCell ref="G3031:J3031"/>
    <mergeCell ref="G3032:J3032"/>
    <mergeCell ref="G3033:K3033"/>
    <mergeCell ref="A3034:K3034"/>
    <mergeCell ref="A3035:C3035"/>
    <mergeCell ref="D3035:E3035"/>
    <mergeCell ref="G3035:H3035"/>
    <mergeCell ref="I3035:J3035"/>
    <mergeCell ref="B3036:C3036"/>
    <mergeCell ref="D3036:E3036"/>
    <mergeCell ref="G3036:H3036"/>
    <mergeCell ref="I3036:J3036"/>
    <mergeCell ref="G3037:J3037"/>
    <mergeCell ref="A3038:C3038"/>
    <mergeCell ref="D3038:E3038"/>
    <mergeCell ref="G3038:H3038"/>
    <mergeCell ref="I3038:J3038"/>
    <mergeCell ref="B3039:C3039"/>
    <mergeCell ref="D3039:E3039"/>
    <mergeCell ref="G3039:H3039"/>
    <mergeCell ref="I3039:J3039"/>
    <mergeCell ref="B3040:C3040"/>
    <mergeCell ref="D3040:E3040"/>
    <mergeCell ref="G3040:H3040"/>
    <mergeCell ref="I3040:J3040"/>
    <mergeCell ref="G3041:J3041"/>
    <mergeCell ref="A3042:C3042"/>
    <mergeCell ref="D3042:E3042"/>
    <mergeCell ref="G3042:H3042"/>
    <mergeCell ref="I3042:J3042"/>
    <mergeCell ref="B3043:C3043"/>
    <mergeCell ref="D3043:E3043"/>
    <mergeCell ref="G3043:H3043"/>
    <mergeCell ref="I3043:J3043"/>
    <mergeCell ref="B3044:C3044"/>
    <mergeCell ref="D3044:E3044"/>
    <mergeCell ref="G3044:H3044"/>
    <mergeCell ref="I3044:J3044"/>
    <mergeCell ref="G3045:J3045"/>
    <mergeCell ref="A3046:C3046"/>
    <mergeCell ref="D3046:E3046"/>
    <mergeCell ref="G3046:H3046"/>
    <mergeCell ref="I3046:J3046"/>
    <mergeCell ref="B3047:C3047"/>
    <mergeCell ref="D3047:E3047"/>
    <mergeCell ref="G3047:H3047"/>
    <mergeCell ref="I3047:J3047"/>
    <mergeCell ref="G3048:J3048"/>
    <mergeCell ref="G3049:J3049"/>
    <mergeCell ref="G3050:K3050"/>
    <mergeCell ref="A3051:K3051"/>
    <mergeCell ref="A3052:C3052"/>
    <mergeCell ref="D3052:E3052"/>
    <mergeCell ref="G3052:H3052"/>
    <mergeCell ref="I3052:J3052"/>
    <mergeCell ref="B3053:C3053"/>
    <mergeCell ref="D3053:E3053"/>
    <mergeCell ref="G3053:H3053"/>
    <mergeCell ref="I3053:J3053"/>
    <mergeCell ref="B3054:C3054"/>
    <mergeCell ref="D3054:E3054"/>
    <mergeCell ref="G3054:H3054"/>
    <mergeCell ref="I3054:J3054"/>
    <mergeCell ref="B3055:C3055"/>
    <mergeCell ref="D3055:E3055"/>
    <mergeCell ref="G3055:H3055"/>
    <mergeCell ref="I3055:J3055"/>
    <mergeCell ref="B3056:C3056"/>
    <mergeCell ref="D3056:E3056"/>
    <mergeCell ref="G3056:H3056"/>
    <mergeCell ref="I3056:J3056"/>
    <mergeCell ref="B3057:C3057"/>
    <mergeCell ref="D3057:E3057"/>
    <mergeCell ref="G3057:H3057"/>
    <mergeCell ref="I3057:J3057"/>
    <mergeCell ref="B3058:C3058"/>
    <mergeCell ref="D3058:E3058"/>
    <mergeCell ref="G3058:H3058"/>
    <mergeCell ref="I3058:J3058"/>
    <mergeCell ref="G3059:J3059"/>
    <mergeCell ref="A3060:C3060"/>
    <mergeCell ref="D3060:E3060"/>
    <mergeCell ref="G3060:H3060"/>
    <mergeCell ref="I3060:J3060"/>
    <mergeCell ref="B3061:C3061"/>
    <mergeCell ref="D3061:E3061"/>
    <mergeCell ref="G3061:H3061"/>
    <mergeCell ref="I3061:J3061"/>
    <mergeCell ref="G3062:J3062"/>
    <mergeCell ref="A3063:C3063"/>
    <mergeCell ref="D3063:E3063"/>
    <mergeCell ref="G3063:H3063"/>
    <mergeCell ref="I3063:J3063"/>
    <mergeCell ref="B3064:C3064"/>
    <mergeCell ref="D3064:E3064"/>
    <mergeCell ref="G3064:H3064"/>
    <mergeCell ref="I3064:J3064"/>
    <mergeCell ref="G3065:J3065"/>
    <mergeCell ref="G3066:J3066"/>
    <mergeCell ref="G3067:K3067"/>
    <mergeCell ref="A3068:K3068"/>
    <mergeCell ref="A3069:C3069"/>
    <mergeCell ref="D3069:E3069"/>
    <mergeCell ref="G3069:H3069"/>
    <mergeCell ref="I3069:J3069"/>
    <mergeCell ref="B3070:C3070"/>
    <mergeCell ref="D3070:E3070"/>
    <mergeCell ref="G3070:H3070"/>
    <mergeCell ref="I3070:J3070"/>
    <mergeCell ref="B3071:C3071"/>
    <mergeCell ref="D3071:E3071"/>
    <mergeCell ref="G3071:H3071"/>
    <mergeCell ref="I3071:J3071"/>
    <mergeCell ref="B3072:C3072"/>
    <mergeCell ref="D3072:E3072"/>
    <mergeCell ref="G3072:H3072"/>
    <mergeCell ref="I3072:J3072"/>
    <mergeCell ref="B3073:C3073"/>
    <mergeCell ref="D3073:E3073"/>
    <mergeCell ref="G3073:H3073"/>
    <mergeCell ref="I3073:J3073"/>
    <mergeCell ref="B3074:C3074"/>
    <mergeCell ref="D3074:E3074"/>
    <mergeCell ref="G3074:H3074"/>
    <mergeCell ref="I3074:J3074"/>
    <mergeCell ref="B3075:C3075"/>
    <mergeCell ref="D3075:E3075"/>
    <mergeCell ref="G3075:H3075"/>
    <mergeCell ref="I3075:J3075"/>
    <mergeCell ref="G3076:J3076"/>
    <mergeCell ref="A3077:C3077"/>
    <mergeCell ref="D3077:E3077"/>
    <mergeCell ref="G3077:H3077"/>
    <mergeCell ref="I3077:J3077"/>
    <mergeCell ref="B3078:C3078"/>
    <mergeCell ref="D3078:E3078"/>
    <mergeCell ref="G3078:H3078"/>
    <mergeCell ref="I3078:J3078"/>
    <mergeCell ref="G3079:J3079"/>
    <mergeCell ref="A3080:C3080"/>
    <mergeCell ref="D3080:E3080"/>
    <mergeCell ref="G3080:H3080"/>
    <mergeCell ref="I3080:J3080"/>
    <mergeCell ref="B3081:C3081"/>
    <mergeCell ref="D3081:E3081"/>
    <mergeCell ref="G3081:H3081"/>
    <mergeCell ref="I3081:J3081"/>
    <mergeCell ref="G3082:J3082"/>
    <mergeCell ref="G3083:J3083"/>
    <mergeCell ref="G3084:K3084"/>
    <mergeCell ref="A3085:K3085"/>
    <mergeCell ref="A3086:C3086"/>
    <mergeCell ref="D3086:E3086"/>
    <mergeCell ref="G3086:H3086"/>
    <mergeCell ref="I3086:J3086"/>
    <mergeCell ref="B3087:C3087"/>
    <mergeCell ref="D3087:E3087"/>
    <mergeCell ref="G3087:H3087"/>
    <mergeCell ref="I3087:J3087"/>
    <mergeCell ref="B3088:C3088"/>
    <mergeCell ref="D3088:E3088"/>
    <mergeCell ref="G3088:H3088"/>
    <mergeCell ref="I3088:J3088"/>
    <mergeCell ref="B3089:C3089"/>
    <mergeCell ref="D3089:E3089"/>
    <mergeCell ref="G3089:H3089"/>
    <mergeCell ref="I3089:J3089"/>
    <mergeCell ref="B3090:C3090"/>
    <mergeCell ref="D3090:E3090"/>
    <mergeCell ref="G3090:H3090"/>
    <mergeCell ref="I3090:J3090"/>
    <mergeCell ref="B3091:C3091"/>
    <mergeCell ref="D3091:E3091"/>
    <mergeCell ref="G3091:H3091"/>
    <mergeCell ref="I3091:J3091"/>
    <mergeCell ref="B3092:C3092"/>
    <mergeCell ref="D3092:E3092"/>
    <mergeCell ref="G3092:H3092"/>
    <mergeCell ref="I3092:J3092"/>
    <mergeCell ref="G3093:J3093"/>
    <mergeCell ref="A3094:C3094"/>
    <mergeCell ref="D3094:E3094"/>
    <mergeCell ref="G3094:H3094"/>
    <mergeCell ref="I3094:J3094"/>
    <mergeCell ref="B3095:C3095"/>
    <mergeCell ref="D3095:E3095"/>
    <mergeCell ref="G3095:H3095"/>
    <mergeCell ref="I3095:J3095"/>
    <mergeCell ref="G3096:J3096"/>
    <mergeCell ref="A3097:C3097"/>
    <mergeCell ref="D3097:E3097"/>
    <mergeCell ref="G3097:H3097"/>
    <mergeCell ref="I3097:J3097"/>
    <mergeCell ref="B3098:C3098"/>
    <mergeCell ref="D3098:E3098"/>
    <mergeCell ref="G3098:H3098"/>
    <mergeCell ref="I3098:J3098"/>
    <mergeCell ref="G3099:J3099"/>
    <mergeCell ref="G3100:J3100"/>
    <mergeCell ref="G3101:K3101"/>
    <mergeCell ref="A3102:K3102"/>
    <mergeCell ref="E3103:F3103"/>
    <mergeCell ref="G3103:J3103"/>
    <mergeCell ref="G3104:H3104"/>
    <mergeCell ref="I3104:J3104"/>
    <mergeCell ref="B3105:C3105"/>
    <mergeCell ref="G3105:H3105"/>
    <mergeCell ref="I3105:J3105"/>
    <mergeCell ref="B3106:C3106"/>
    <mergeCell ref="G3106:H3106"/>
    <mergeCell ref="I3106:J3106"/>
    <mergeCell ref="G3107:J3107"/>
    <mergeCell ref="A3108:E3108"/>
    <mergeCell ref="G3108:H3108"/>
    <mergeCell ref="I3108:J3108"/>
    <mergeCell ref="B3109:E3109"/>
    <mergeCell ref="G3109:H3109"/>
    <mergeCell ref="I3109:J3109"/>
    <mergeCell ref="B3110:E3110"/>
    <mergeCell ref="G3110:H3110"/>
    <mergeCell ref="I3110:J3110"/>
    <mergeCell ref="G3111:J3111"/>
    <mergeCell ref="G3112:J3112"/>
    <mergeCell ref="G3113:J3113"/>
    <mergeCell ref="G3114:J3114"/>
    <mergeCell ref="A3115:E3115"/>
    <mergeCell ref="G3115:H3115"/>
    <mergeCell ref="I3115:J3115"/>
    <mergeCell ref="B3116:E3116"/>
    <mergeCell ref="G3116:H3116"/>
    <mergeCell ref="I3116:J3116"/>
    <mergeCell ref="B3117:E3117"/>
    <mergeCell ref="G3117:H3117"/>
    <mergeCell ref="I3117:J3117"/>
    <mergeCell ref="G3118:J3118"/>
    <mergeCell ref="A3119:C3119"/>
    <mergeCell ref="E3119:F3119"/>
    <mergeCell ref="G3119:H3119"/>
    <mergeCell ref="I3119:J3119"/>
    <mergeCell ref="B3120:C3120"/>
    <mergeCell ref="E3120:F3120"/>
    <mergeCell ref="G3120:H3120"/>
    <mergeCell ref="I3120:J3120"/>
    <mergeCell ref="B3121:C3121"/>
    <mergeCell ref="E3121:F3121"/>
    <mergeCell ref="G3121:H3121"/>
    <mergeCell ref="I3121:J3121"/>
    <mergeCell ref="G3122:J3122"/>
    <mergeCell ref="E3123:F3123"/>
    <mergeCell ref="G3123:H3123"/>
    <mergeCell ref="I3123:J3123"/>
    <mergeCell ref="G3127:J3127"/>
    <mergeCell ref="G3128:J3128"/>
    <mergeCell ref="G3129:J3129"/>
    <mergeCell ref="G3130:K3130"/>
    <mergeCell ref="A3131:K3131"/>
    <mergeCell ref="A3132:C3132"/>
    <mergeCell ref="D3132:E3132"/>
    <mergeCell ref="G3132:H3132"/>
    <mergeCell ref="I3132:J3132"/>
    <mergeCell ref="B3133:C3133"/>
    <mergeCell ref="D3133:E3133"/>
    <mergeCell ref="G3133:H3133"/>
    <mergeCell ref="I3133:J3133"/>
    <mergeCell ref="B3134:C3134"/>
    <mergeCell ref="D3134:E3134"/>
    <mergeCell ref="G3134:H3134"/>
    <mergeCell ref="I3134:J3134"/>
    <mergeCell ref="B3135:C3135"/>
    <mergeCell ref="D3135:E3135"/>
    <mergeCell ref="G3135:H3135"/>
    <mergeCell ref="I3135:J3135"/>
    <mergeCell ref="B3136:C3136"/>
    <mergeCell ref="D3136:E3136"/>
    <mergeCell ref="G3136:H3136"/>
    <mergeCell ref="I3136:J3136"/>
    <mergeCell ref="B3137:C3137"/>
    <mergeCell ref="D3137:E3137"/>
    <mergeCell ref="G3137:H3137"/>
    <mergeCell ref="I3137:J3137"/>
    <mergeCell ref="B3138:C3138"/>
    <mergeCell ref="D3138:E3138"/>
    <mergeCell ref="G3138:H3138"/>
    <mergeCell ref="I3138:J3138"/>
    <mergeCell ref="G3139:J3139"/>
    <mergeCell ref="A3140:C3140"/>
    <mergeCell ref="D3140:E3140"/>
    <mergeCell ref="G3140:H3140"/>
    <mergeCell ref="I3140:J3140"/>
    <mergeCell ref="B3141:C3141"/>
    <mergeCell ref="D3141:E3141"/>
    <mergeCell ref="G3141:H3141"/>
    <mergeCell ref="I3141:J3141"/>
    <mergeCell ref="G3142:J3142"/>
    <mergeCell ref="A3143:C3143"/>
    <mergeCell ref="D3143:E3143"/>
    <mergeCell ref="G3143:H3143"/>
    <mergeCell ref="I3143:J3143"/>
    <mergeCell ref="B3144:C3144"/>
    <mergeCell ref="D3144:E3144"/>
    <mergeCell ref="G3144:H3144"/>
    <mergeCell ref="I3144:J3144"/>
    <mergeCell ref="G3145:J3145"/>
    <mergeCell ref="G3146:J3146"/>
    <mergeCell ref="G3147:K3147"/>
    <mergeCell ref="A3148:K3148"/>
    <mergeCell ref="A3149:C3149"/>
    <mergeCell ref="D3149:E3149"/>
    <mergeCell ref="G3149:H3149"/>
    <mergeCell ref="I3149:J3149"/>
    <mergeCell ref="B3150:C3150"/>
    <mergeCell ref="D3150:E3150"/>
    <mergeCell ref="G3150:H3150"/>
    <mergeCell ref="I3150:J3150"/>
    <mergeCell ref="B3151:C3151"/>
    <mergeCell ref="D3151:E3151"/>
    <mergeCell ref="G3151:H3151"/>
    <mergeCell ref="I3151:J3151"/>
    <mergeCell ref="B3152:C3152"/>
    <mergeCell ref="D3152:E3152"/>
    <mergeCell ref="G3152:H3152"/>
    <mergeCell ref="I3152:J3152"/>
    <mergeCell ref="B3153:C3153"/>
    <mergeCell ref="D3153:E3153"/>
    <mergeCell ref="G3153:H3153"/>
    <mergeCell ref="I3153:J3153"/>
    <mergeCell ref="B3154:C3154"/>
    <mergeCell ref="D3154:E3154"/>
    <mergeCell ref="G3154:H3154"/>
    <mergeCell ref="I3154:J3154"/>
    <mergeCell ref="B3155:C3155"/>
    <mergeCell ref="D3155:E3155"/>
    <mergeCell ref="G3155:H3155"/>
    <mergeCell ref="I3155:J3155"/>
    <mergeCell ref="G3156:J3156"/>
    <mergeCell ref="A3157:C3157"/>
    <mergeCell ref="D3157:E3157"/>
    <mergeCell ref="G3157:H3157"/>
    <mergeCell ref="I3157:J3157"/>
    <mergeCell ref="B3158:C3158"/>
    <mergeCell ref="D3158:E3158"/>
    <mergeCell ref="G3158:H3158"/>
    <mergeCell ref="I3158:J3158"/>
    <mergeCell ref="G3159:J3159"/>
    <mergeCell ref="A3160:C3160"/>
    <mergeCell ref="D3160:E3160"/>
    <mergeCell ref="G3160:H3160"/>
    <mergeCell ref="I3160:J3160"/>
    <mergeCell ref="B3161:C3161"/>
    <mergeCell ref="D3161:E3161"/>
    <mergeCell ref="G3161:H3161"/>
    <mergeCell ref="I3161:J3161"/>
    <mergeCell ref="G3162:J3162"/>
    <mergeCell ref="G3163:J3163"/>
    <mergeCell ref="G3164:K3164"/>
    <mergeCell ref="A3165:K3165"/>
    <mergeCell ref="A3166:C3166"/>
    <mergeCell ref="D3166:E3166"/>
    <mergeCell ref="G3166:H3166"/>
    <mergeCell ref="I3166:J3166"/>
    <mergeCell ref="B3167:C3167"/>
    <mergeCell ref="D3167:E3167"/>
    <mergeCell ref="G3167:H3167"/>
    <mergeCell ref="I3167:J3167"/>
    <mergeCell ref="B3168:C3168"/>
    <mergeCell ref="D3168:E3168"/>
    <mergeCell ref="G3168:H3168"/>
    <mergeCell ref="I3168:J3168"/>
    <mergeCell ref="B3169:C3169"/>
    <mergeCell ref="D3169:E3169"/>
    <mergeCell ref="G3169:H3169"/>
    <mergeCell ref="I3169:J3169"/>
    <mergeCell ref="B3170:C3170"/>
    <mergeCell ref="D3170:E3170"/>
    <mergeCell ref="G3170:H3170"/>
    <mergeCell ref="I3170:J3170"/>
    <mergeCell ref="B3171:C3171"/>
    <mergeCell ref="D3171:E3171"/>
    <mergeCell ref="G3171:H3171"/>
    <mergeCell ref="I3171:J3171"/>
    <mergeCell ref="B3172:C3172"/>
    <mergeCell ref="D3172:E3172"/>
    <mergeCell ref="G3172:H3172"/>
    <mergeCell ref="I3172:J3172"/>
    <mergeCell ref="G3173:J3173"/>
    <mergeCell ref="A3174:C3174"/>
    <mergeCell ref="D3174:E3174"/>
    <mergeCell ref="G3174:H3174"/>
    <mergeCell ref="I3174:J3174"/>
    <mergeCell ref="B3175:C3175"/>
    <mergeCell ref="D3175:E3175"/>
    <mergeCell ref="G3175:H3175"/>
    <mergeCell ref="I3175:J3175"/>
    <mergeCell ref="G3176:J3176"/>
    <mergeCell ref="A3177:C3177"/>
    <mergeCell ref="D3177:E3177"/>
    <mergeCell ref="G3177:H3177"/>
    <mergeCell ref="I3177:J3177"/>
    <mergeCell ref="B3178:C3178"/>
    <mergeCell ref="D3178:E3178"/>
    <mergeCell ref="G3178:H3178"/>
    <mergeCell ref="I3178:J3178"/>
    <mergeCell ref="G3179:J3179"/>
    <mergeCell ref="G3180:J3180"/>
    <mergeCell ref="G3181:K3181"/>
    <mergeCell ref="A3182:K3182"/>
    <mergeCell ref="A3183:C3183"/>
    <mergeCell ref="D3183:E3183"/>
    <mergeCell ref="G3183:H3183"/>
    <mergeCell ref="I3183:J3183"/>
    <mergeCell ref="B3184:C3184"/>
    <mergeCell ref="D3184:E3184"/>
    <mergeCell ref="G3184:H3184"/>
    <mergeCell ref="I3184:J3184"/>
    <mergeCell ref="B3185:C3185"/>
    <mergeCell ref="D3185:E3185"/>
    <mergeCell ref="G3185:H3185"/>
    <mergeCell ref="I3185:J3185"/>
    <mergeCell ref="B3186:C3186"/>
    <mergeCell ref="D3186:E3186"/>
    <mergeCell ref="G3186:H3186"/>
    <mergeCell ref="I3186:J3186"/>
    <mergeCell ref="B3187:C3187"/>
    <mergeCell ref="D3187:E3187"/>
    <mergeCell ref="G3187:H3187"/>
    <mergeCell ref="I3187:J3187"/>
    <mergeCell ref="B3188:C3188"/>
    <mergeCell ref="D3188:E3188"/>
    <mergeCell ref="G3188:H3188"/>
    <mergeCell ref="I3188:J3188"/>
    <mergeCell ref="B3189:C3189"/>
    <mergeCell ref="D3189:E3189"/>
    <mergeCell ref="G3189:H3189"/>
    <mergeCell ref="I3189:J3189"/>
    <mergeCell ref="G3190:J3190"/>
    <mergeCell ref="A3191:C3191"/>
    <mergeCell ref="D3191:E3191"/>
    <mergeCell ref="G3191:H3191"/>
    <mergeCell ref="I3191:J3191"/>
    <mergeCell ref="B3192:C3192"/>
    <mergeCell ref="D3192:E3192"/>
    <mergeCell ref="G3192:H3192"/>
    <mergeCell ref="I3192:J3192"/>
    <mergeCell ref="G3193:J3193"/>
    <mergeCell ref="A3194:C3194"/>
    <mergeCell ref="D3194:E3194"/>
    <mergeCell ref="G3194:H3194"/>
    <mergeCell ref="I3194:J3194"/>
    <mergeCell ref="B3195:C3195"/>
    <mergeCell ref="D3195:E3195"/>
    <mergeCell ref="G3195:H3195"/>
    <mergeCell ref="I3195:J3195"/>
    <mergeCell ref="G3196:J3196"/>
    <mergeCell ref="G3197:J3197"/>
    <mergeCell ref="G3198:K3198"/>
    <mergeCell ref="A3199:K3199"/>
    <mergeCell ref="A3200:C3200"/>
    <mergeCell ref="D3200:E3200"/>
    <mergeCell ref="G3200:H3200"/>
    <mergeCell ref="I3200:J3200"/>
    <mergeCell ref="B3201:C3201"/>
    <mergeCell ref="D3201:E3201"/>
    <mergeCell ref="G3201:H3201"/>
    <mergeCell ref="I3201:J3201"/>
    <mergeCell ref="B3202:C3202"/>
    <mergeCell ref="D3202:E3202"/>
    <mergeCell ref="G3202:H3202"/>
    <mergeCell ref="I3202:J3202"/>
    <mergeCell ref="B3203:C3203"/>
    <mergeCell ref="D3203:E3203"/>
    <mergeCell ref="G3203:H3203"/>
    <mergeCell ref="I3203:J3203"/>
    <mergeCell ref="B3204:C3204"/>
    <mergeCell ref="D3204:E3204"/>
    <mergeCell ref="G3204:H3204"/>
    <mergeCell ref="I3204:J3204"/>
    <mergeCell ref="B3205:C3205"/>
    <mergeCell ref="D3205:E3205"/>
    <mergeCell ref="G3205:H3205"/>
    <mergeCell ref="I3205:J3205"/>
    <mergeCell ref="B3206:C3206"/>
    <mergeCell ref="D3206:E3206"/>
    <mergeCell ref="G3206:H3206"/>
    <mergeCell ref="I3206:J3206"/>
    <mergeCell ref="G3207:J3207"/>
    <mergeCell ref="A3208:C3208"/>
    <mergeCell ref="D3208:E3208"/>
    <mergeCell ref="G3208:H3208"/>
    <mergeCell ref="I3208:J3208"/>
    <mergeCell ref="B3209:C3209"/>
    <mergeCell ref="D3209:E3209"/>
    <mergeCell ref="G3209:H3209"/>
    <mergeCell ref="I3209:J3209"/>
    <mergeCell ref="G3210:J3210"/>
    <mergeCell ref="A3211:C3211"/>
    <mergeCell ref="D3211:E3211"/>
    <mergeCell ref="G3211:H3211"/>
    <mergeCell ref="I3211:J3211"/>
    <mergeCell ref="B3212:C3212"/>
    <mergeCell ref="D3212:E3212"/>
    <mergeCell ref="G3212:H3212"/>
    <mergeCell ref="I3212:J3212"/>
    <mergeCell ref="G3213:J3213"/>
    <mergeCell ref="G3214:J3214"/>
    <mergeCell ref="G3215:K3215"/>
    <mergeCell ref="A3216:K3216"/>
    <mergeCell ref="A3217:C3217"/>
    <mergeCell ref="D3217:E3217"/>
    <mergeCell ref="G3217:H3217"/>
    <mergeCell ref="I3217:J3217"/>
    <mergeCell ref="B3218:C3218"/>
    <mergeCell ref="D3218:E3218"/>
    <mergeCell ref="G3218:H3218"/>
    <mergeCell ref="I3218:J3218"/>
    <mergeCell ref="B3219:C3219"/>
    <mergeCell ref="D3219:E3219"/>
    <mergeCell ref="G3219:H3219"/>
    <mergeCell ref="I3219:J3219"/>
    <mergeCell ref="B3220:C3220"/>
    <mergeCell ref="D3220:E3220"/>
    <mergeCell ref="G3220:H3220"/>
    <mergeCell ref="I3220:J3220"/>
    <mergeCell ref="B3221:C3221"/>
    <mergeCell ref="D3221:E3221"/>
    <mergeCell ref="G3221:H3221"/>
    <mergeCell ref="I3221:J3221"/>
    <mergeCell ref="B3222:C3222"/>
    <mergeCell ref="D3222:E3222"/>
    <mergeCell ref="G3222:H3222"/>
    <mergeCell ref="I3222:J3222"/>
    <mergeCell ref="B3223:C3223"/>
    <mergeCell ref="D3223:E3223"/>
    <mergeCell ref="G3223:H3223"/>
    <mergeCell ref="I3223:J3223"/>
    <mergeCell ref="G3224:J3224"/>
    <mergeCell ref="A3225:C3225"/>
    <mergeCell ref="D3225:E3225"/>
    <mergeCell ref="G3225:H3225"/>
    <mergeCell ref="I3225:J3225"/>
    <mergeCell ref="B3226:C3226"/>
    <mergeCell ref="D3226:E3226"/>
    <mergeCell ref="G3226:H3226"/>
    <mergeCell ref="I3226:J3226"/>
    <mergeCell ref="G3227:J3227"/>
    <mergeCell ref="A3228:C3228"/>
    <mergeCell ref="D3228:E3228"/>
    <mergeCell ref="G3228:H3228"/>
    <mergeCell ref="I3228:J3228"/>
    <mergeCell ref="B3229:C3229"/>
    <mergeCell ref="D3229:E3229"/>
    <mergeCell ref="G3229:H3229"/>
    <mergeCell ref="I3229:J3229"/>
    <mergeCell ref="G3230:J3230"/>
    <mergeCell ref="G3231:J3231"/>
    <mergeCell ref="G3232:K3232"/>
    <mergeCell ref="A3233:K3233"/>
    <mergeCell ref="A3234:C3234"/>
    <mergeCell ref="D3234:E3234"/>
    <mergeCell ref="G3234:H3234"/>
    <mergeCell ref="I3234:J3234"/>
    <mergeCell ref="B3235:C3235"/>
    <mergeCell ref="D3235:E3235"/>
    <mergeCell ref="G3235:H3235"/>
    <mergeCell ref="I3235:J3235"/>
    <mergeCell ref="B3236:C3236"/>
    <mergeCell ref="D3236:E3236"/>
    <mergeCell ref="G3236:H3236"/>
    <mergeCell ref="I3236:J3236"/>
    <mergeCell ref="G3237:J3237"/>
    <mergeCell ref="A3238:C3238"/>
    <mergeCell ref="D3238:E3238"/>
    <mergeCell ref="G3238:H3238"/>
    <mergeCell ref="I3238:J3238"/>
    <mergeCell ref="B3239:C3239"/>
    <mergeCell ref="D3239:E3239"/>
    <mergeCell ref="G3239:H3239"/>
    <mergeCell ref="I3239:J3239"/>
    <mergeCell ref="B3240:C3240"/>
    <mergeCell ref="D3240:E3240"/>
    <mergeCell ref="G3240:H3240"/>
    <mergeCell ref="I3240:J3240"/>
    <mergeCell ref="B3241:C3241"/>
    <mergeCell ref="D3241:E3241"/>
    <mergeCell ref="G3241:H3241"/>
    <mergeCell ref="I3241:J3241"/>
    <mergeCell ref="B3242:C3242"/>
    <mergeCell ref="D3242:E3242"/>
    <mergeCell ref="G3242:H3242"/>
    <mergeCell ref="I3242:J3242"/>
    <mergeCell ref="G3243:J3243"/>
    <mergeCell ref="A3244:C3244"/>
    <mergeCell ref="D3244:E3244"/>
    <mergeCell ref="G3244:H3244"/>
    <mergeCell ref="I3244:J3244"/>
    <mergeCell ref="B3245:C3245"/>
    <mergeCell ref="D3245:E3245"/>
    <mergeCell ref="G3245:H3245"/>
    <mergeCell ref="I3245:J3245"/>
    <mergeCell ref="B3246:C3246"/>
    <mergeCell ref="D3246:E3246"/>
    <mergeCell ref="G3246:H3246"/>
    <mergeCell ref="I3246:J3246"/>
    <mergeCell ref="G3247:J3247"/>
    <mergeCell ref="A3248:C3248"/>
    <mergeCell ref="D3248:E3248"/>
    <mergeCell ref="G3248:H3248"/>
    <mergeCell ref="I3248:J3248"/>
    <mergeCell ref="B3249:C3249"/>
    <mergeCell ref="D3249:E3249"/>
    <mergeCell ref="G3249:H3249"/>
    <mergeCell ref="I3249:J3249"/>
    <mergeCell ref="G3250:J3250"/>
    <mergeCell ref="G3251:J3251"/>
    <mergeCell ref="G3252:K3252"/>
    <mergeCell ref="A3253:K3253"/>
    <mergeCell ref="A3254:C3254"/>
    <mergeCell ref="D3254:E3254"/>
    <mergeCell ref="G3254:H3254"/>
    <mergeCell ref="I3254:J3254"/>
    <mergeCell ref="B3255:C3255"/>
    <mergeCell ref="D3255:E3255"/>
    <mergeCell ref="G3255:H3255"/>
    <mergeCell ref="I3255:J3255"/>
    <mergeCell ref="B3256:C3256"/>
    <mergeCell ref="D3256:E3256"/>
    <mergeCell ref="G3256:H3256"/>
    <mergeCell ref="I3256:J3256"/>
    <mergeCell ref="G3257:J3257"/>
    <mergeCell ref="A3258:C3258"/>
    <mergeCell ref="D3258:E3258"/>
    <mergeCell ref="G3258:H3258"/>
    <mergeCell ref="I3258:J3258"/>
    <mergeCell ref="B3259:C3259"/>
    <mergeCell ref="D3259:E3259"/>
    <mergeCell ref="G3259:H3259"/>
    <mergeCell ref="I3259:J3259"/>
    <mergeCell ref="B3260:C3260"/>
    <mergeCell ref="D3260:E3260"/>
    <mergeCell ref="G3260:H3260"/>
    <mergeCell ref="I3260:J3260"/>
    <mergeCell ref="B3261:C3261"/>
    <mergeCell ref="D3261:E3261"/>
    <mergeCell ref="G3261:H3261"/>
    <mergeCell ref="I3261:J3261"/>
    <mergeCell ref="B3262:C3262"/>
    <mergeCell ref="D3262:E3262"/>
    <mergeCell ref="G3262:H3262"/>
    <mergeCell ref="I3262:J3262"/>
    <mergeCell ref="G3263:J3263"/>
    <mergeCell ref="A3264:C3264"/>
    <mergeCell ref="D3264:E3264"/>
    <mergeCell ref="G3264:H3264"/>
    <mergeCell ref="I3264:J3264"/>
    <mergeCell ref="B3265:C3265"/>
    <mergeCell ref="D3265:E3265"/>
    <mergeCell ref="G3265:H3265"/>
    <mergeCell ref="I3265:J3265"/>
    <mergeCell ref="B3266:C3266"/>
    <mergeCell ref="D3266:E3266"/>
    <mergeCell ref="G3266:H3266"/>
    <mergeCell ref="I3266:J3266"/>
    <mergeCell ref="G3267:J3267"/>
    <mergeCell ref="A3268:C3268"/>
    <mergeCell ref="D3268:E3268"/>
    <mergeCell ref="G3268:H3268"/>
    <mergeCell ref="I3268:J3268"/>
    <mergeCell ref="B3269:C3269"/>
    <mergeCell ref="D3269:E3269"/>
    <mergeCell ref="G3269:H3269"/>
    <mergeCell ref="I3269:J3269"/>
    <mergeCell ref="G3270:J3270"/>
    <mergeCell ref="G3271:J3271"/>
    <mergeCell ref="G3272:K3272"/>
    <mergeCell ref="A3273:K3273"/>
    <mergeCell ref="A3274:C3274"/>
    <mergeCell ref="D3274:E3274"/>
    <mergeCell ref="G3274:H3274"/>
    <mergeCell ref="I3274:J3274"/>
    <mergeCell ref="B3275:C3275"/>
    <mergeCell ref="D3275:E3275"/>
    <mergeCell ref="G3275:H3275"/>
    <mergeCell ref="I3275:J3275"/>
    <mergeCell ref="B3276:C3276"/>
    <mergeCell ref="D3276:E3276"/>
    <mergeCell ref="G3276:H3276"/>
    <mergeCell ref="I3276:J3276"/>
    <mergeCell ref="G3277:J3277"/>
    <mergeCell ref="A3278:C3278"/>
    <mergeCell ref="D3278:E3278"/>
    <mergeCell ref="G3278:H3278"/>
    <mergeCell ref="I3278:J3278"/>
    <mergeCell ref="B3279:C3279"/>
    <mergeCell ref="D3279:E3279"/>
    <mergeCell ref="G3279:H3279"/>
    <mergeCell ref="I3279:J3279"/>
    <mergeCell ref="B3280:C3280"/>
    <mergeCell ref="D3280:E3280"/>
    <mergeCell ref="G3280:H3280"/>
    <mergeCell ref="I3280:J3280"/>
    <mergeCell ref="B3281:C3281"/>
    <mergeCell ref="D3281:E3281"/>
    <mergeCell ref="G3281:H3281"/>
    <mergeCell ref="I3281:J3281"/>
    <mergeCell ref="B3282:C3282"/>
    <mergeCell ref="D3282:E3282"/>
    <mergeCell ref="G3282:H3282"/>
    <mergeCell ref="I3282:J3282"/>
    <mergeCell ref="G3283:J3283"/>
    <mergeCell ref="A3284:C3284"/>
    <mergeCell ref="D3284:E3284"/>
    <mergeCell ref="G3284:H3284"/>
    <mergeCell ref="I3284:J3284"/>
    <mergeCell ref="B3285:C3285"/>
    <mergeCell ref="D3285:E3285"/>
    <mergeCell ref="G3285:H3285"/>
    <mergeCell ref="I3285:J3285"/>
    <mergeCell ref="B3286:C3286"/>
    <mergeCell ref="D3286:E3286"/>
    <mergeCell ref="G3286:H3286"/>
    <mergeCell ref="I3286:J3286"/>
    <mergeCell ref="G3287:J3287"/>
    <mergeCell ref="A3288:C3288"/>
    <mergeCell ref="D3288:E3288"/>
    <mergeCell ref="G3288:H3288"/>
    <mergeCell ref="I3288:J3288"/>
    <mergeCell ref="B3289:C3289"/>
    <mergeCell ref="D3289:E3289"/>
    <mergeCell ref="G3289:H3289"/>
    <mergeCell ref="I3289:J3289"/>
    <mergeCell ref="G3290:J3290"/>
    <mergeCell ref="G3291:J3291"/>
    <mergeCell ref="G3292:K3292"/>
    <mergeCell ref="A3293:K3293"/>
    <mergeCell ref="A3294:C3294"/>
    <mergeCell ref="D3294:E3294"/>
    <mergeCell ref="G3294:H3294"/>
    <mergeCell ref="I3294:J3294"/>
    <mergeCell ref="B3295:C3295"/>
    <mergeCell ref="D3295:E3295"/>
    <mergeCell ref="G3295:H3295"/>
    <mergeCell ref="I3295:J3295"/>
    <mergeCell ref="B3296:C3296"/>
    <mergeCell ref="D3296:E3296"/>
    <mergeCell ref="G3296:H3296"/>
    <mergeCell ref="I3296:J3296"/>
    <mergeCell ref="G3297:J3297"/>
    <mergeCell ref="A3298:C3298"/>
    <mergeCell ref="D3298:E3298"/>
    <mergeCell ref="G3298:H3298"/>
    <mergeCell ref="I3298:J3298"/>
    <mergeCell ref="B3299:C3299"/>
    <mergeCell ref="D3299:E3299"/>
    <mergeCell ref="G3299:H3299"/>
    <mergeCell ref="I3299:J3299"/>
    <mergeCell ref="B3300:C3300"/>
    <mergeCell ref="D3300:E3300"/>
    <mergeCell ref="G3300:H3300"/>
    <mergeCell ref="I3300:J3300"/>
    <mergeCell ref="B3301:C3301"/>
    <mergeCell ref="D3301:E3301"/>
    <mergeCell ref="G3301:H3301"/>
    <mergeCell ref="I3301:J3301"/>
    <mergeCell ref="B3302:C3302"/>
    <mergeCell ref="D3302:E3302"/>
    <mergeCell ref="G3302:H3302"/>
    <mergeCell ref="I3302:J3302"/>
    <mergeCell ref="G3303:J3303"/>
    <mergeCell ref="A3304:C3304"/>
    <mergeCell ref="D3304:E3304"/>
    <mergeCell ref="G3304:H3304"/>
    <mergeCell ref="I3304:J3304"/>
    <mergeCell ref="B3305:C3305"/>
    <mergeCell ref="D3305:E3305"/>
    <mergeCell ref="G3305:H3305"/>
    <mergeCell ref="I3305:J3305"/>
    <mergeCell ref="B3306:C3306"/>
    <mergeCell ref="D3306:E3306"/>
    <mergeCell ref="G3306:H3306"/>
    <mergeCell ref="I3306:J3306"/>
    <mergeCell ref="G3307:J3307"/>
    <mergeCell ref="A3308:C3308"/>
    <mergeCell ref="D3308:E3308"/>
    <mergeCell ref="G3308:H3308"/>
    <mergeCell ref="I3308:J3308"/>
    <mergeCell ref="B3309:C3309"/>
    <mergeCell ref="D3309:E3309"/>
    <mergeCell ref="G3309:H3309"/>
    <mergeCell ref="I3309:J3309"/>
    <mergeCell ref="G3310:J3310"/>
    <mergeCell ref="G3311:J3311"/>
    <mergeCell ref="G3312:K3312"/>
    <mergeCell ref="A3313:K3313"/>
    <mergeCell ref="A3314:C3314"/>
    <mergeCell ref="D3314:E3314"/>
    <mergeCell ref="G3314:H3314"/>
    <mergeCell ref="I3314:J3314"/>
    <mergeCell ref="B3315:C3315"/>
    <mergeCell ref="D3315:E3315"/>
    <mergeCell ref="G3315:H3315"/>
    <mergeCell ref="I3315:J3315"/>
    <mergeCell ref="B3316:C3316"/>
    <mergeCell ref="D3316:E3316"/>
    <mergeCell ref="G3316:H3316"/>
    <mergeCell ref="I3316:J3316"/>
    <mergeCell ref="G3317:J3317"/>
    <mergeCell ref="A3318:C3318"/>
    <mergeCell ref="D3318:E3318"/>
    <mergeCell ref="G3318:H3318"/>
    <mergeCell ref="I3318:J3318"/>
    <mergeCell ref="B3319:C3319"/>
    <mergeCell ref="D3319:E3319"/>
    <mergeCell ref="G3319:H3319"/>
    <mergeCell ref="I3319:J3319"/>
    <mergeCell ref="B3320:C3320"/>
    <mergeCell ref="D3320:E3320"/>
    <mergeCell ref="G3320:H3320"/>
    <mergeCell ref="I3320:J3320"/>
    <mergeCell ref="B3321:C3321"/>
    <mergeCell ref="D3321:E3321"/>
    <mergeCell ref="G3321:H3321"/>
    <mergeCell ref="I3321:J3321"/>
    <mergeCell ref="B3322:C3322"/>
    <mergeCell ref="D3322:E3322"/>
    <mergeCell ref="G3322:H3322"/>
    <mergeCell ref="I3322:J3322"/>
    <mergeCell ref="G3323:J3323"/>
    <mergeCell ref="A3324:C3324"/>
    <mergeCell ref="D3324:E3324"/>
    <mergeCell ref="G3324:H3324"/>
    <mergeCell ref="I3324:J3324"/>
    <mergeCell ref="B3325:C3325"/>
    <mergeCell ref="D3325:E3325"/>
    <mergeCell ref="G3325:H3325"/>
    <mergeCell ref="I3325:J3325"/>
    <mergeCell ref="B3326:C3326"/>
    <mergeCell ref="D3326:E3326"/>
    <mergeCell ref="G3326:H3326"/>
    <mergeCell ref="I3326:J3326"/>
    <mergeCell ref="G3327:J3327"/>
    <mergeCell ref="G3328:J3328"/>
    <mergeCell ref="G3329:K3329"/>
    <mergeCell ref="A3330:K3330"/>
    <mergeCell ref="A3331:C3331"/>
    <mergeCell ref="D3331:E3331"/>
    <mergeCell ref="G3331:H3331"/>
    <mergeCell ref="I3331:J3331"/>
    <mergeCell ref="B3332:C3332"/>
    <mergeCell ref="D3332:E3332"/>
    <mergeCell ref="G3332:H3332"/>
    <mergeCell ref="I3332:J3332"/>
    <mergeCell ref="B3333:C3333"/>
    <mergeCell ref="D3333:E3333"/>
    <mergeCell ref="G3333:H3333"/>
    <mergeCell ref="I3333:J3333"/>
    <mergeCell ref="G3334:J3334"/>
    <mergeCell ref="A3335:C3335"/>
    <mergeCell ref="D3335:E3335"/>
    <mergeCell ref="G3335:H3335"/>
    <mergeCell ref="I3335:J3335"/>
    <mergeCell ref="B3336:C3336"/>
    <mergeCell ref="D3336:E3336"/>
    <mergeCell ref="G3336:H3336"/>
    <mergeCell ref="I3336:J3336"/>
    <mergeCell ref="B3337:C3337"/>
    <mergeCell ref="D3337:E3337"/>
    <mergeCell ref="G3337:H3337"/>
    <mergeCell ref="I3337:J3337"/>
    <mergeCell ref="B3338:C3338"/>
    <mergeCell ref="D3338:E3338"/>
    <mergeCell ref="G3338:H3338"/>
    <mergeCell ref="I3338:J3338"/>
    <mergeCell ref="B3339:C3339"/>
    <mergeCell ref="D3339:E3339"/>
    <mergeCell ref="G3339:H3339"/>
    <mergeCell ref="I3339:J3339"/>
    <mergeCell ref="G3340:J3340"/>
    <mergeCell ref="A3341:C3341"/>
    <mergeCell ref="D3341:E3341"/>
    <mergeCell ref="G3341:H3341"/>
    <mergeCell ref="I3341:J3341"/>
    <mergeCell ref="B3342:C3342"/>
    <mergeCell ref="D3342:E3342"/>
    <mergeCell ref="G3342:H3342"/>
    <mergeCell ref="I3342:J3342"/>
    <mergeCell ref="B3343:C3343"/>
    <mergeCell ref="D3343:E3343"/>
    <mergeCell ref="G3343:H3343"/>
    <mergeCell ref="I3343:J3343"/>
    <mergeCell ref="G3344:J3344"/>
    <mergeCell ref="G3345:J3345"/>
    <mergeCell ref="G3346:K3346"/>
    <mergeCell ref="A3347:K3347"/>
    <mergeCell ref="A3348:C3348"/>
    <mergeCell ref="D3348:E3348"/>
    <mergeCell ref="G3348:H3348"/>
    <mergeCell ref="I3348:J3348"/>
    <mergeCell ref="B3349:C3349"/>
    <mergeCell ref="D3349:E3349"/>
    <mergeCell ref="G3349:H3349"/>
    <mergeCell ref="I3349:J3349"/>
    <mergeCell ref="B3350:C3350"/>
    <mergeCell ref="D3350:E3350"/>
    <mergeCell ref="G3350:H3350"/>
    <mergeCell ref="I3350:J3350"/>
    <mergeCell ref="G3351:J3351"/>
    <mergeCell ref="A3352:C3352"/>
    <mergeCell ref="D3352:E3352"/>
    <mergeCell ref="G3352:H3352"/>
    <mergeCell ref="I3352:J3352"/>
    <mergeCell ref="B3353:C3353"/>
    <mergeCell ref="D3353:E3353"/>
    <mergeCell ref="G3353:H3353"/>
    <mergeCell ref="I3353:J3353"/>
    <mergeCell ref="B3354:C3354"/>
    <mergeCell ref="D3354:E3354"/>
    <mergeCell ref="G3354:H3354"/>
    <mergeCell ref="I3354:J3354"/>
    <mergeCell ref="B3355:C3355"/>
    <mergeCell ref="D3355:E3355"/>
    <mergeCell ref="G3355:H3355"/>
    <mergeCell ref="I3355:J3355"/>
    <mergeCell ref="B3356:C3356"/>
    <mergeCell ref="D3356:E3356"/>
    <mergeCell ref="G3356:H3356"/>
    <mergeCell ref="I3356:J3356"/>
    <mergeCell ref="G3357:J3357"/>
    <mergeCell ref="A3358:C3358"/>
    <mergeCell ref="D3358:E3358"/>
    <mergeCell ref="G3358:H3358"/>
    <mergeCell ref="I3358:J3358"/>
    <mergeCell ref="B3359:C3359"/>
    <mergeCell ref="D3359:E3359"/>
    <mergeCell ref="G3359:H3359"/>
    <mergeCell ref="I3359:J3359"/>
    <mergeCell ref="B3360:C3360"/>
    <mergeCell ref="D3360:E3360"/>
    <mergeCell ref="G3360:H3360"/>
    <mergeCell ref="I3360:J3360"/>
    <mergeCell ref="G3361:J3361"/>
    <mergeCell ref="G3362:J3362"/>
    <mergeCell ref="G3363:K3363"/>
    <mergeCell ref="A3364:K3364"/>
    <mergeCell ref="A3365:C3365"/>
    <mergeCell ref="D3365:E3365"/>
    <mergeCell ref="G3365:H3365"/>
    <mergeCell ref="I3365:J3365"/>
    <mergeCell ref="B3366:C3366"/>
    <mergeCell ref="D3366:E3366"/>
    <mergeCell ref="G3366:H3366"/>
    <mergeCell ref="I3366:J3366"/>
    <mergeCell ref="B3367:C3367"/>
    <mergeCell ref="D3367:E3367"/>
    <mergeCell ref="G3367:H3367"/>
    <mergeCell ref="I3367:J3367"/>
    <mergeCell ref="B3368:C3368"/>
    <mergeCell ref="D3368:E3368"/>
    <mergeCell ref="G3368:H3368"/>
    <mergeCell ref="I3368:J3368"/>
    <mergeCell ref="B3369:C3369"/>
    <mergeCell ref="D3369:E3369"/>
    <mergeCell ref="G3369:H3369"/>
    <mergeCell ref="I3369:J3369"/>
    <mergeCell ref="B3370:C3370"/>
    <mergeCell ref="D3370:E3370"/>
    <mergeCell ref="G3370:H3370"/>
    <mergeCell ref="I3370:J3370"/>
    <mergeCell ref="B3371:C3371"/>
    <mergeCell ref="D3371:E3371"/>
    <mergeCell ref="G3371:H3371"/>
    <mergeCell ref="I3371:J3371"/>
    <mergeCell ref="G3372:J3372"/>
    <mergeCell ref="A3373:C3373"/>
    <mergeCell ref="D3373:E3373"/>
    <mergeCell ref="G3373:H3373"/>
    <mergeCell ref="I3373:J3373"/>
    <mergeCell ref="B3374:C3374"/>
    <mergeCell ref="D3374:E3374"/>
    <mergeCell ref="G3374:H3374"/>
    <mergeCell ref="I3374:J3374"/>
    <mergeCell ref="G3375:J3375"/>
    <mergeCell ref="A3376:C3376"/>
    <mergeCell ref="D3376:E3376"/>
    <mergeCell ref="G3376:H3376"/>
    <mergeCell ref="I3376:J3376"/>
    <mergeCell ref="B3377:C3377"/>
    <mergeCell ref="D3377:E3377"/>
    <mergeCell ref="G3377:H3377"/>
    <mergeCell ref="I3377:J3377"/>
    <mergeCell ref="G3378:J3378"/>
    <mergeCell ref="G3379:J3379"/>
    <mergeCell ref="G3380:K3380"/>
    <mergeCell ref="A3381:K3381"/>
    <mergeCell ref="A3382:C3382"/>
    <mergeCell ref="D3382:E3382"/>
    <mergeCell ref="G3382:H3382"/>
    <mergeCell ref="I3382:J3382"/>
    <mergeCell ref="B3383:C3383"/>
    <mergeCell ref="D3383:E3383"/>
    <mergeCell ref="G3383:H3383"/>
    <mergeCell ref="I3383:J3383"/>
    <mergeCell ref="G3384:J3384"/>
    <mergeCell ref="A3385:C3385"/>
    <mergeCell ref="D3385:E3385"/>
    <mergeCell ref="G3385:H3385"/>
    <mergeCell ref="I3385:J3385"/>
    <mergeCell ref="B3386:C3386"/>
    <mergeCell ref="D3386:E3386"/>
    <mergeCell ref="G3386:H3386"/>
    <mergeCell ref="I3386:J3386"/>
    <mergeCell ref="B3387:C3387"/>
    <mergeCell ref="D3387:E3387"/>
    <mergeCell ref="G3387:H3387"/>
    <mergeCell ref="I3387:J3387"/>
    <mergeCell ref="G3388:J3388"/>
    <mergeCell ref="G3389:J3389"/>
    <mergeCell ref="G3390:K3390"/>
    <mergeCell ref="A3391:K3391"/>
    <mergeCell ref="A3392:C3392"/>
    <mergeCell ref="D3392:E3392"/>
    <mergeCell ref="G3392:H3392"/>
    <mergeCell ref="I3392:J3392"/>
    <mergeCell ref="B3393:C3393"/>
    <mergeCell ref="D3393:E3393"/>
    <mergeCell ref="G3393:H3393"/>
    <mergeCell ref="I3393:J3393"/>
    <mergeCell ref="G3394:J3394"/>
    <mergeCell ref="A3395:C3395"/>
    <mergeCell ref="D3395:E3395"/>
    <mergeCell ref="G3395:H3395"/>
    <mergeCell ref="I3395:J3395"/>
    <mergeCell ref="B3396:C3396"/>
    <mergeCell ref="D3396:E3396"/>
    <mergeCell ref="G3396:H3396"/>
    <mergeCell ref="I3396:J3396"/>
    <mergeCell ref="B3397:C3397"/>
    <mergeCell ref="D3397:E3397"/>
    <mergeCell ref="G3397:H3397"/>
    <mergeCell ref="I3397:J3397"/>
    <mergeCell ref="B3398:C3398"/>
    <mergeCell ref="D3398:E3398"/>
    <mergeCell ref="G3398:H3398"/>
    <mergeCell ref="I3398:J3398"/>
    <mergeCell ref="B3399:C3399"/>
    <mergeCell ref="D3399:E3399"/>
    <mergeCell ref="G3399:H3399"/>
    <mergeCell ref="I3399:J3399"/>
    <mergeCell ref="G3400:J3400"/>
    <mergeCell ref="G3401:J3401"/>
    <mergeCell ref="G3402:K3402"/>
    <mergeCell ref="A3403:K3403"/>
    <mergeCell ref="A3404:C3404"/>
    <mergeCell ref="D3404:E3404"/>
    <mergeCell ref="G3404:H3404"/>
    <mergeCell ref="I3404:J3404"/>
    <mergeCell ref="B3405:C3405"/>
    <mergeCell ref="D3405:E3405"/>
    <mergeCell ref="G3405:H3405"/>
    <mergeCell ref="I3405:J3405"/>
    <mergeCell ref="G3406:J3406"/>
    <mergeCell ref="G3407:J3407"/>
    <mergeCell ref="G3408:K3408"/>
    <mergeCell ref="A3409:K3409"/>
    <mergeCell ref="A3410:C3410"/>
    <mergeCell ref="D3410:E3410"/>
    <mergeCell ref="G3410:H3410"/>
    <mergeCell ref="I3410:J3410"/>
    <mergeCell ref="B3411:C3411"/>
    <mergeCell ref="D3411:E3411"/>
    <mergeCell ref="G3411:H3411"/>
    <mergeCell ref="I3411:J3411"/>
    <mergeCell ref="G3412:J3412"/>
    <mergeCell ref="G3413:J3413"/>
    <mergeCell ref="G3414:K3414"/>
    <mergeCell ref="A3415:K3415"/>
    <mergeCell ref="A3416:C3416"/>
    <mergeCell ref="D3416:E3416"/>
    <mergeCell ref="G3416:H3416"/>
    <mergeCell ref="I3416:J3416"/>
    <mergeCell ref="B3417:C3417"/>
    <mergeCell ref="D3417:E3417"/>
    <mergeCell ref="G3417:H3417"/>
    <mergeCell ref="I3417:J3417"/>
    <mergeCell ref="G3418:J3418"/>
    <mergeCell ref="G3419:J3419"/>
    <mergeCell ref="G3420:K3420"/>
    <mergeCell ref="A3421:K3421"/>
    <mergeCell ref="A3422:C3422"/>
    <mergeCell ref="D3422:E3422"/>
    <mergeCell ref="G3422:H3422"/>
    <mergeCell ref="I3422:J3422"/>
    <mergeCell ref="B3423:C3423"/>
    <mergeCell ref="D3423:E3423"/>
    <mergeCell ref="G3423:H3423"/>
    <mergeCell ref="I3423:J3423"/>
    <mergeCell ref="G3424:J3424"/>
    <mergeCell ref="G3425:J3425"/>
    <mergeCell ref="G3426:K3426"/>
    <mergeCell ref="A3427:K3427"/>
    <mergeCell ref="A3428:C3428"/>
    <mergeCell ref="D3428:E3428"/>
    <mergeCell ref="G3428:H3428"/>
    <mergeCell ref="I3428:J3428"/>
    <mergeCell ref="B3429:C3429"/>
    <mergeCell ref="D3429:E3429"/>
    <mergeCell ref="G3429:H3429"/>
    <mergeCell ref="I3429:J3429"/>
    <mergeCell ref="B3430:C3430"/>
    <mergeCell ref="D3430:E3430"/>
    <mergeCell ref="G3430:H3430"/>
    <mergeCell ref="I3430:J3430"/>
    <mergeCell ref="B3431:C3431"/>
    <mergeCell ref="D3431:E3431"/>
    <mergeCell ref="G3431:H3431"/>
    <mergeCell ref="I3431:J3431"/>
    <mergeCell ref="B3432:C3432"/>
    <mergeCell ref="D3432:E3432"/>
    <mergeCell ref="G3432:H3432"/>
    <mergeCell ref="I3432:J3432"/>
    <mergeCell ref="G3433:J3433"/>
    <mergeCell ref="A3434:C3434"/>
    <mergeCell ref="D3434:E3434"/>
    <mergeCell ref="G3434:H3434"/>
    <mergeCell ref="I3434:J3434"/>
    <mergeCell ref="B3435:C3435"/>
    <mergeCell ref="D3435:E3435"/>
    <mergeCell ref="G3435:H3435"/>
    <mergeCell ref="I3435:J3435"/>
    <mergeCell ref="B3436:C3436"/>
    <mergeCell ref="D3436:E3436"/>
    <mergeCell ref="G3436:H3436"/>
    <mergeCell ref="I3436:J3436"/>
    <mergeCell ref="B3437:C3437"/>
    <mergeCell ref="D3437:E3437"/>
    <mergeCell ref="G3437:H3437"/>
    <mergeCell ref="I3437:J3437"/>
    <mergeCell ref="B3438:C3438"/>
    <mergeCell ref="D3438:E3438"/>
    <mergeCell ref="G3438:H3438"/>
    <mergeCell ref="I3438:J3438"/>
    <mergeCell ref="B3439:C3439"/>
    <mergeCell ref="D3439:E3439"/>
    <mergeCell ref="G3439:H3439"/>
    <mergeCell ref="I3439:J3439"/>
    <mergeCell ref="B3440:C3440"/>
    <mergeCell ref="D3440:E3440"/>
    <mergeCell ref="G3440:H3440"/>
    <mergeCell ref="I3440:J3440"/>
    <mergeCell ref="B3441:C3441"/>
    <mergeCell ref="D3441:E3441"/>
    <mergeCell ref="G3441:H3441"/>
    <mergeCell ref="I3441:J3441"/>
    <mergeCell ref="B3442:C3442"/>
    <mergeCell ref="D3442:E3442"/>
    <mergeCell ref="G3442:H3442"/>
    <mergeCell ref="I3442:J3442"/>
    <mergeCell ref="G3443:J3443"/>
    <mergeCell ref="A3444:C3444"/>
    <mergeCell ref="D3444:E3444"/>
    <mergeCell ref="G3444:H3444"/>
    <mergeCell ref="I3444:J3444"/>
    <mergeCell ref="B3445:C3445"/>
    <mergeCell ref="D3445:E3445"/>
    <mergeCell ref="G3445:H3445"/>
    <mergeCell ref="I3445:J3445"/>
    <mergeCell ref="B3446:C3446"/>
    <mergeCell ref="D3446:E3446"/>
    <mergeCell ref="G3446:H3446"/>
    <mergeCell ref="I3446:J3446"/>
    <mergeCell ref="B3447:C3447"/>
    <mergeCell ref="D3447:E3447"/>
    <mergeCell ref="G3447:H3447"/>
    <mergeCell ref="I3447:J3447"/>
    <mergeCell ref="B3448:C3448"/>
    <mergeCell ref="D3448:E3448"/>
    <mergeCell ref="G3448:H3448"/>
    <mergeCell ref="I3448:J3448"/>
    <mergeCell ref="G3449:J3449"/>
    <mergeCell ref="A3450:C3450"/>
    <mergeCell ref="D3450:E3450"/>
    <mergeCell ref="G3450:H3450"/>
    <mergeCell ref="I3450:J3450"/>
    <mergeCell ref="B3451:C3451"/>
    <mergeCell ref="D3451:E3451"/>
    <mergeCell ref="G3451:H3451"/>
    <mergeCell ref="I3451:J3451"/>
    <mergeCell ref="B3452:C3452"/>
    <mergeCell ref="D3452:E3452"/>
    <mergeCell ref="G3452:H3452"/>
    <mergeCell ref="I3452:J3452"/>
    <mergeCell ref="G3453:J3453"/>
    <mergeCell ref="G3454:J3454"/>
    <mergeCell ref="G3455:K3455"/>
    <mergeCell ref="A3456:K3456"/>
    <mergeCell ref="A3457:C3457"/>
    <mergeCell ref="D3457:E3457"/>
    <mergeCell ref="G3457:H3457"/>
    <mergeCell ref="I3457:J3457"/>
    <mergeCell ref="B3458:C3458"/>
    <mergeCell ref="D3458:E3458"/>
    <mergeCell ref="G3458:H3458"/>
    <mergeCell ref="I3458:J3458"/>
    <mergeCell ref="B3459:C3459"/>
    <mergeCell ref="D3459:E3459"/>
    <mergeCell ref="G3459:H3459"/>
    <mergeCell ref="I3459:J3459"/>
    <mergeCell ref="B3460:C3460"/>
    <mergeCell ref="D3460:E3460"/>
    <mergeCell ref="G3460:H3460"/>
    <mergeCell ref="I3460:J3460"/>
    <mergeCell ref="B3461:C3461"/>
    <mergeCell ref="D3461:E3461"/>
    <mergeCell ref="G3461:H3461"/>
    <mergeCell ref="I3461:J3461"/>
    <mergeCell ref="G3462:J3462"/>
    <mergeCell ref="A3463:C3463"/>
    <mergeCell ref="D3463:E3463"/>
    <mergeCell ref="G3463:H3463"/>
    <mergeCell ref="I3463:J3463"/>
    <mergeCell ref="B3464:C3464"/>
    <mergeCell ref="D3464:E3464"/>
    <mergeCell ref="G3464:H3464"/>
    <mergeCell ref="I3464:J3464"/>
    <mergeCell ref="B3465:C3465"/>
    <mergeCell ref="D3465:E3465"/>
    <mergeCell ref="G3465:H3465"/>
    <mergeCell ref="I3465:J3465"/>
    <mergeCell ref="B3466:C3466"/>
    <mergeCell ref="D3466:E3466"/>
    <mergeCell ref="G3466:H3466"/>
    <mergeCell ref="I3466:J3466"/>
    <mergeCell ref="B3467:C3467"/>
    <mergeCell ref="D3467:E3467"/>
    <mergeCell ref="G3467:H3467"/>
    <mergeCell ref="I3467:J3467"/>
    <mergeCell ref="B3468:C3468"/>
    <mergeCell ref="D3468:E3468"/>
    <mergeCell ref="G3468:H3468"/>
    <mergeCell ref="I3468:J3468"/>
    <mergeCell ref="G3469:J3469"/>
    <mergeCell ref="A3470:C3470"/>
    <mergeCell ref="D3470:E3470"/>
    <mergeCell ref="G3470:H3470"/>
    <mergeCell ref="I3470:J3470"/>
    <mergeCell ref="B3471:C3471"/>
    <mergeCell ref="D3471:E3471"/>
    <mergeCell ref="G3471:H3471"/>
    <mergeCell ref="I3471:J3471"/>
    <mergeCell ref="B3472:C3472"/>
    <mergeCell ref="D3472:E3472"/>
    <mergeCell ref="G3472:H3472"/>
    <mergeCell ref="I3472:J3472"/>
    <mergeCell ref="B3473:C3473"/>
    <mergeCell ref="D3473:E3473"/>
    <mergeCell ref="G3473:H3473"/>
    <mergeCell ref="I3473:J3473"/>
    <mergeCell ref="B3474:C3474"/>
    <mergeCell ref="D3474:E3474"/>
    <mergeCell ref="G3474:H3474"/>
    <mergeCell ref="I3474:J3474"/>
    <mergeCell ref="G3475:J3475"/>
    <mergeCell ref="A3476:C3476"/>
    <mergeCell ref="D3476:E3476"/>
    <mergeCell ref="G3476:H3476"/>
    <mergeCell ref="I3476:J3476"/>
    <mergeCell ref="B3477:C3477"/>
    <mergeCell ref="D3477:E3477"/>
    <mergeCell ref="G3477:H3477"/>
    <mergeCell ref="I3477:J3477"/>
    <mergeCell ref="G3478:J3478"/>
    <mergeCell ref="G3479:J3479"/>
    <mergeCell ref="G3480:K3480"/>
    <mergeCell ref="A3481:K3481"/>
    <mergeCell ref="A3482:C3482"/>
    <mergeCell ref="D3482:E3482"/>
    <mergeCell ref="G3482:H3482"/>
    <mergeCell ref="I3482:J3482"/>
    <mergeCell ref="B3483:C3483"/>
    <mergeCell ref="D3483:E3483"/>
    <mergeCell ref="G3483:H3483"/>
    <mergeCell ref="I3483:J3483"/>
    <mergeCell ref="B3484:C3484"/>
    <mergeCell ref="D3484:E3484"/>
    <mergeCell ref="G3484:H3484"/>
    <mergeCell ref="I3484:J3484"/>
    <mergeCell ref="B3485:C3485"/>
    <mergeCell ref="D3485:E3485"/>
    <mergeCell ref="G3485:H3485"/>
    <mergeCell ref="I3485:J3485"/>
    <mergeCell ref="B3486:C3486"/>
    <mergeCell ref="D3486:E3486"/>
    <mergeCell ref="G3486:H3486"/>
    <mergeCell ref="I3486:J3486"/>
    <mergeCell ref="G3487:J3487"/>
    <mergeCell ref="A3488:C3488"/>
    <mergeCell ref="D3488:E3488"/>
    <mergeCell ref="G3488:H3488"/>
    <mergeCell ref="I3488:J3488"/>
    <mergeCell ref="B3489:C3489"/>
    <mergeCell ref="D3489:E3489"/>
    <mergeCell ref="G3489:H3489"/>
    <mergeCell ref="I3489:J3489"/>
    <mergeCell ref="B3490:C3490"/>
    <mergeCell ref="D3490:E3490"/>
    <mergeCell ref="G3490:H3490"/>
    <mergeCell ref="I3490:J3490"/>
    <mergeCell ref="B3491:C3491"/>
    <mergeCell ref="D3491:E3491"/>
    <mergeCell ref="G3491:H3491"/>
    <mergeCell ref="I3491:J3491"/>
    <mergeCell ref="B3492:C3492"/>
    <mergeCell ref="D3492:E3492"/>
    <mergeCell ref="G3492:H3492"/>
    <mergeCell ref="I3492:J3492"/>
    <mergeCell ref="B3493:C3493"/>
    <mergeCell ref="D3493:E3493"/>
    <mergeCell ref="G3493:H3493"/>
    <mergeCell ref="I3493:J3493"/>
    <mergeCell ref="B3494:C3494"/>
    <mergeCell ref="D3494:E3494"/>
    <mergeCell ref="G3494:H3494"/>
    <mergeCell ref="I3494:J3494"/>
    <mergeCell ref="G3495:J3495"/>
    <mergeCell ref="A3496:C3496"/>
    <mergeCell ref="D3496:E3496"/>
    <mergeCell ref="G3496:H3496"/>
    <mergeCell ref="I3496:J3496"/>
    <mergeCell ref="B3497:C3497"/>
    <mergeCell ref="D3497:E3497"/>
    <mergeCell ref="G3497:H3497"/>
    <mergeCell ref="I3497:J3497"/>
    <mergeCell ref="B3498:C3498"/>
    <mergeCell ref="D3498:E3498"/>
    <mergeCell ref="G3498:H3498"/>
    <mergeCell ref="I3498:J3498"/>
    <mergeCell ref="B3499:C3499"/>
    <mergeCell ref="D3499:E3499"/>
    <mergeCell ref="G3499:H3499"/>
    <mergeCell ref="I3499:J3499"/>
    <mergeCell ref="B3500:C3500"/>
    <mergeCell ref="D3500:E3500"/>
    <mergeCell ref="G3500:H3500"/>
    <mergeCell ref="I3500:J3500"/>
    <mergeCell ref="G3501:J3501"/>
    <mergeCell ref="A3502:C3502"/>
    <mergeCell ref="D3502:E3502"/>
    <mergeCell ref="G3502:H3502"/>
    <mergeCell ref="I3502:J3502"/>
    <mergeCell ref="B3503:C3503"/>
    <mergeCell ref="D3503:E3503"/>
    <mergeCell ref="G3503:H3503"/>
    <mergeCell ref="I3503:J3503"/>
    <mergeCell ref="B3504:C3504"/>
    <mergeCell ref="D3504:E3504"/>
    <mergeCell ref="G3504:H3504"/>
    <mergeCell ref="I3504:J3504"/>
    <mergeCell ref="G3505:J3505"/>
    <mergeCell ref="G3506:J3506"/>
    <mergeCell ref="G3507:K3507"/>
    <mergeCell ref="A3508:K3508"/>
    <mergeCell ref="A3509:C3509"/>
    <mergeCell ref="D3509:E3509"/>
    <mergeCell ref="G3509:H3509"/>
    <mergeCell ref="I3509:J3509"/>
    <mergeCell ref="B3510:C3510"/>
    <mergeCell ref="D3510:E3510"/>
    <mergeCell ref="G3510:H3510"/>
    <mergeCell ref="I3510:J3510"/>
    <mergeCell ref="B3511:C3511"/>
    <mergeCell ref="D3511:E3511"/>
    <mergeCell ref="G3511:H3511"/>
    <mergeCell ref="I3511:J3511"/>
    <mergeCell ref="B3512:C3512"/>
    <mergeCell ref="D3512:E3512"/>
    <mergeCell ref="G3512:H3512"/>
    <mergeCell ref="I3512:J3512"/>
    <mergeCell ref="B3513:C3513"/>
    <mergeCell ref="D3513:E3513"/>
    <mergeCell ref="G3513:H3513"/>
    <mergeCell ref="I3513:J3513"/>
    <mergeCell ref="G3514:J3514"/>
    <mergeCell ref="A3515:C3515"/>
    <mergeCell ref="D3515:E3515"/>
    <mergeCell ref="G3515:H3515"/>
    <mergeCell ref="I3515:J3515"/>
    <mergeCell ref="B3516:C3516"/>
    <mergeCell ref="D3516:E3516"/>
    <mergeCell ref="G3516:H3516"/>
    <mergeCell ref="I3516:J3516"/>
    <mergeCell ref="B3517:C3517"/>
    <mergeCell ref="D3517:E3517"/>
    <mergeCell ref="G3517:H3517"/>
    <mergeCell ref="I3517:J3517"/>
    <mergeCell ref="B3518:C3518"/>
    <mergeCell ref="D3518:E3518"/>
    <mergeCell ref="G3518:H3518"/>
    <mergeCell ref="I3518:J3518"/>
    <mergeCell ref="B3519:C3519"/>
    <mergeCell ref="D3519:E3519"/>
    <mergeCell ref="G3519:H3519"/>
    <mergeCell ref="I3519:J3519"/>
    <mergeCell ref="B3520:C3520"/>
    <mergeCell ref="D3520:E3520"/>
    <mergeCell ref="G3520:H3520"/>
    <mergeCell ref="I3520:J3520"/>
    <mergeCell ref="G3521:J3521"/>
    <mergeCell ref="A3522:C3522"/>
    <mergeCell ref="D3522:E3522"/>
    <mergeCell ref="G3522:H3522"/>
    <mergeCell ref="I3522:J3522"/>
    <mergeCell ref="B3523:C3523"/>
    <mergeCell ref="D3523:E3523"/>
    <mergeCell ref="G3523:H3523"/>
    <mergeCell ref="I3523:J3523"/>
    <mergeCell ref="B3524:C3524"/>
    <mergeCell ref="D3524:E3524"/>
    <mergeCell ref="G3524:H3524"/>
    <mergeCell ref="I3524:J3524"/>
    <mergeCell ref="B3525:C3525"/>
    <mergeCell ref="D3525:E3525"/>
    <mergeCell ref="G3525:H3525"/>
    <mergeCell ref="I3525:J3525"/>
    <mergeCell ref="B3526:C3526"/>
    <mergeCell ref="D3526:E3526"/>
    <mergeCell ref="G3526:H3526"/>
    <mergeCell ref="I3526:J3526"/>
    <mergeCell ref="G3527:J3527"/>
    <mergeCell ref="A3528:C3528"/>
    <mergeCell ref="D3528:E3528"/>
    <mergeCell ref="G3528:H3528"/>
    <mergeCell ref="I3528:J3528"/>
    <mergeCell ref="B3529:C3529"/>
    <mergeCell ref="D3529:E3529"/>
    <mergeCell ref="G3529:H3529"/>
    <mergeCell ref="I3529:J3529"/>
    <mergeCell ref="B3530:C3530"/>
    <mergeCell ref="D3530:E3530"/>
    <mergeCell ref="G3530:H3530"/>
    <mergeCell ref="I3530:J3530"/>
    <mergeCell ref="G3531:J3531"/>
    <mergeCell ref="G3532:J3532"/>
    <mergeCell ref="G3533:K3533"/>
    <mergeCell ref="A3534:K3534"/>
    <mergeCell ref="A3535:C3535"/>
    <mergeCell ref="D3535:E3535"/>
    <mergeCell ref="G3535:H3535"/>
    <mergeCell ref="I3535:J3535"/>
    <mergeCell ref="B3536:C3536"/>
    <mergeCell ref="D3536:E3536"/>
    <mergeCell ref="G3536:H3536"/>
    <mergeCell ref="I3536:J3536"/>
    <mergeCell ref="B3537:C3537"/>
    <mergeCell ref="D3537:E3537"/>
    <mergeCell ref="G3537:H3537"/>
    <mergeCell ref="I3537:J3537"/>
    <mergeCell ref="B3538:C3538"/>
    <mergeCell ref="D3538:E3538"/>
    <mergeCell ref="G3538:H3538"/>
    <mergeCell ref="I3538:J3538"/>
    <mergeCell ref="B3539:C3539"/>
    <mergeCell ref="D3539:E3539"/>
    <mergeCell ref="G3539:H3539"/>
    <mergeCell ref="I3539:J3539"/>
    <mergeCell ref="G3540:J3540"/>
    <mergeCell ref="A3541:C3541"/>
    <mergeCell ref="D3541:E3541"/>
    <mergeCell ref="G3541:H3541"/>
    <mergeCell ref="I3541:J3541"/>
    <mergeCell ref="B3542:C3542"/>
    <mergeCell ref="D3542:E3542"/>
    <mergeCell ref="G3542:H3542"/>
    <mergeCell ref="I3542:J3542"/>
    <mergeCell ref="B3543:C3543"/>
    <mergeCell ref="D3543:E3543"/>
    <mergeCell ref="G3543:H3543"/>
    <mergeCell ref="I3543:J3543"/>
    <mergeCell ref="B3544:C3544"/>
    <mergeCell ref="D3544:E3544"/>
    <mergeCell ref="G3544:H3544"/>
    <mergeCell ref="I3544:J3544"/>
    <mergeCell ref="B3545:C3545"/>
    <mergeCell ref="D3545:E3545"/>
    <mergeCell ref="G3545:H3545"/>
    <mergeCell ref="I3545:J3545"/>
    <mergeCell ref="G3546:J3546"/>
    <mergeCell ref="A3547:C3547"/>
    <mergeCell ref="D3547:E3547"/>
    <mergeCell ref="G3547:H3547"/>
    <mergeCell ref="I3547:J3547"/>
    <mergeCell ref="B3548:C3548"/>
    <mergeCell ref="D3548:E3548"/>
    <mergeCell ref="G3548:H3548"/>
    <mergeCell ref="I3548:J3548"/>
    <mergeCell ref="B3549:C3549"/>
    <mergeCell ref="D3549:E3549"/>
    <mergeCell ref="G3549:H3549"/>
    <mergeCell ref="I3549:J3549"/>
    <mergeCell ref="B3550:C3550"/>
    <mergeCell ref="D3550:E3550"/>
    <mergeCell ref="G3550:H3550"/>
    <mergeCell ref="I3550:J3550"/>
    <mergeCell ref="B3551:C3551"/>
    <mergeCell ref="D3551:E3551"/>
    <mergeCell ref="G3551:H3551"/>
    <mergeCell ref="I3551:J3551"/>
    <mergeCell ref="G3552:J3552"/>
    <mergeCell ref="A3553:C3553"/>
    <mergeCell ref="D3553:E3553"/>
    <mergeCell ref="G3553:H3553"/>
    <mergeCell ref="I3553:J3553"/>
    <mergeCell ref="B3554:C3554"/>
    <mergeCell ref="D3554:E3554"/>
    <mergeCell ref="G3554:H3554"/>
    <mergeCell ref="I3554:J3554"/>
    <mergeCell ref="B3555:C3555"/>
    <mergeCell ref="D3555:E3555"/>
    <mergeCell ref="G3555:H3555"/>
    <mergeCell ref="I3555:J3555"/>
    <mergeCell ref="G3556:J3556"/>
    <mergeCell ref="G3557:J3557"/>
    <mergeCell ref="G3558:K3558"/>
    <mergeCell ref="A3559:K3559"/>
    <mergeCell ref="A3560:C3560"/>
    <mergeCell ref="D3560:E3560"/>
    <mergeCell ref="G3560:H3560"/>
    <mergeCell ref="I3560:J3560"/>
    <mergeCell ref="B3561:C3561"/>
    <mergeCell ref="D3561:E3561"/>
    <mergeCell ref="G3561:H3561"/>
    <mergeCell ref="I3561:J3561"/>
    <mergeCell ref="B3562:C3562"/>
    <mergeCell ref="D3562:E3562"/>
    <mergeCell ref="G3562:H3562"/>
    <mergeCell ref="I3562:J3562"/>
    <mergeCell ref="B3563:C3563"/>
    <mergeCell ref="D3563:E3563"/>
    <mergeCell ref="G3563:H3563"/>
    <mergeCell ref="I3563:J3563"/>
    <mergeCell ref="B3564:C3564"/>
    <mergeCell ref="D3564:E3564"/>
    <mergeCell ref="G3564:H3564"/>
    <mergeCell ref="I3564:J3564"/>
    <mergeCell ref="G3565:J3565"/>
    <mergeCell ref="A3566:C3566"/>
    <mergeCell ref="D3566:E3566"/>
    <mergeCell ref="G3566:H3566"/>
    <mergeCell ref="I3566:J3566"/>
    <mergeCell ref="B3567:C3567"/>
    <mergeCell ref="D3567:E3567"/>
    <mergeCell ref="G3567:H3567"/>
    <mergeCell ref="I3567:J3567"/>
    <mergeCell ref="B3568:C3568"/>
    <mergeCell ref="D3568:E3568"/>
    <mergeCell ref="G3568:H3568"/>
    <mergeCell ref="I3568:J3568"/>
    <mergeCell ref="B3569:C3569"/>
    <mergeCell ref="D3569:E3569"/>
    <mergeCell ref="G3569:H3569"/>
    <mergeCell ref="I3569:J3569"/>
    <mergeCell ref="B3570:C3570"/>
    <mergeCell ref="D3570:E3570"/>
    <mergeCell ref="G3570:H3570"/>
    <mergeCell ref="I3570:J3570"/>
    <mergeCell ref="G3571:J3571"/>
    <mergeCell ref="A3572:C3572"/>
    <mergeCell ref="D3572:E3572"/>
    <mergeCell ref="G3572:H3572"/>
    <mergeCell ref="I3572:J3572"/>
    <mergeCell ref="B3573:C3573"/>
    <mergeCell ref="D3573:E3573"/>
    <mergeCell ref="G3573:H3573"/>
    <mergeCell ref="I3573:J3573"/>
    <mergeCell ref="B3574:C3574"/>
    <mergeCell ref="D3574:E3574"/>
    <mergeCell ref="G3574:H3574"/>
    <mergeCell ref="I3574:J3574"/>
    <mergeCell ref="B3575:C3575"/>
    <mergeCell ref="D3575:E3575"/>
    <mergeCell ref="G3575:H3575"/>
    <mergeCell ref="I3575:J3575"/>
    <mergeCell ref="B3576:C3576"/>
    <mergeCell ref="D3576:E3576"/>
    <mergeCell ref="G3576:H3576"/>
    <mergeCell ref="I3576:J3576"/>
    <mergeCell ref="G3577:J3577"/>
    <mergeCell ref="A3578:C3578"/>
    <mergeCell ref="D3578:E3578"/>
    <mergeCell ref="G3578:H3578"/>
    <mergeCell ref="I3578:J3578"/>
    <mergeCell ref="B3579:C3579"/>
    <mergeCell ref="D3579:E3579"/>
    <mergeCell ref="G3579:H3579"/>
    <mergeCell ref="I3579:J3579"/>
    <mergeCell ref="B3580:C3580"/>
    <mergeCell ref="D3580:E3580"/>
    <mergeCell ref="G3580:H3580"/>
    <mergeCell ref="I3580:J3580"/>
    <mergeCell ref="G3581:J3581"/>
    <mergeCell ref="G3582:J3582"/>
    <mergeCell ref="G3583:K3583"/>
    <mergeCell ref="A3584:K3584"/>
    <mergeCell ref="A3585:C3585"/>
    <mergeCell ref="D3585:E3585"/>
    <mergeCell ref="G3585:H3585"/>
    <mergeCell ref="I3585:J3585"/>
    <mergeCell ref="B3586:C3586"/>
    <mergeCell ref="D3586:E3586"/>
    <mergeCell ref="G3586:H3586"/>
    <mergeCell ref="I3586:J3586"/>
    <mergeCell ref="B3587:C3587"/>
    <mergeCell ref="D3587:E3587"/>
    <mergeCell ref="G3587:H3587"/>
    <mergeCell ref="I3587:J3587"/>
    <mergeCell ref="B3588:C3588"/>
    <mergeCell ref="D3588:E3588"/>
    <mergeCell ref="G3588:H3588"/>
    <mergeCell ref="I3588:J3588"/>
    <mergeCell ref="B3589:C3589"/>
    <mergeCell ref="D3589:E3589"/>
    <mergeCell ref="G3589:H3589"/>
    <mergeCell ref="I3589:J3589"/>
    <mergeCell ref="G3590:J3590"/>
    <mergeCell ref="A3591:C3591"/>
    <mergeCell ref="D3591:E3591"/>
    <mergeCell ref="G3591:H3591"/>
    <mergeCell ref="I3591:J3591"/>
    <mergeCell ref="B3592:C3592"/>
    <mergeCell ref="D3592:E3592"/>
    <mergeCell ref="G3592:H3592"/>
    <mergeCell ref="I3592:J3592"/>
    <mergeCell ref="B3593:C3593"/>
    <mergeCell ref="D3593:E3593"/>
    <mergeCell ref="G3593:H3593"/>
    <mergeCell ref="I3593:J3593"/>
    <mergeCell ref="B3594:C3594"/>
    <mergeCell ref="D3594:E3594"/>
    <mergeCell ref="G3594:H3594"/>
    <mergeCell ref="I3594:J3594"/>
    <mergeCell ref="G3595:J3595"/>
    <mergeCell ref="A3596:C3596"/>
    <mergeCell ref="D3596:E3596"/>
    <mergeCell ref="G3596:H3596"/>
    <mergeCell ref="I3596:J3596"/>
    <mergeCell ref="B3597:C3597"/>
    <mergeCell ref="D3597:E3597"/>
    <mergeCell ref="G3597:H3597"/>
    <mergeCell ref="I3597:J3597"/>
    <mergeCell ref="B3598:C3598"/>
    <mergeCell ref="D3598:E3598"/>
    <mergeCell ref="G3598:H3598"/>
    <mergeCell ref="I3598:J3598"/>
    <mergeCell ref="B3599:C3599"/>
    <mergeCell ref="D3599:E3599"/>
    <mergeCell ref="G3599:H3599"/>
    <mergeCell ref="I3599:J3599"/>
    <mergeCell ref="B3600:C3600"/>
    <mergeCell ref="D3600:E3600"/>
    <mergeCell ref="G3600:H3600"/>
    <mergeCell ref="I3600:J3600"/>
    <mergeCell ref="G3601:J3601"/>
    <mergeCell ref="A3602:C3602"/>
    <mergeCell ref="D3602:E3602"/>
    <mergeCell ref="G3602:H3602"/>
    <mergeCell ref="I3602:J3602"/>
    <mergeCell ref="B3603:C3603"/>
    <mergeCell ref="D3603:E3603"/>
    <mergeCell ref="G3603:H3603"/>
    <mergeCell ref="I3603:J3603"/>
    <mergeCell ref="B3604:C3604"/>
    <mergeCell ref="D3604:E3604"/>
    <mergeCell ref="G3604:H3604"/>
    <mergeCell ref="I3604:J3604"/>
    <mergeCell ref="G3605:J3605"/>
    <mergeCell ref="G3606:J3606"/>
    <mergeCell ref="G3607:K3607"/>
    <mergeCell ref="A3608:K3608"/>
    <mergeCell ref="A3609:C3609"/>
    <mergeCell ref="D3609:E3609"/>
    <mergeCell ref="G3609:H3609"/>
    <mergeCell ref="I3609:J3609"/>
    <mergeCell ref="B3610:C3610"/>
    <mergeCell ref="D3610:E3610"/>
    <mergeCell ref="G3610:H3610"/>
    <mergeCell ref="I3610:J3610"/>
    <mergeCell ref="B3611:C3611"/>
    <mergeCell ref="D3611:E3611"/>
    <mergeCell ref="G3611:H3611"/>
    <mergeCell ref="I3611:J3611"/>
    <mergeCell ref="B3612:C3612"/>
    <mergeCell ref="D3612:E3612"/>
    <mergeCell ref="G3612:H3612"/>
    <mergeCell ref="I3612:J3612"/>
    <mergeCell ref="B3613:C3613"/>
    <mergeCell ref="D3613:E3613"/>
    <mergeCell ref="G3613:H3613"/>
    <mergeCell ref="I3613:J3613"/>
    <mergeCell ref="B3614:C3614"/>
    <mergeCell ref="D3614:E3614"/>
    <mergeCell ref="G3614:H3614"/>
    <mergeCell ref="I3614:J3614"/>
    <mergeCell ref="B3615:C3615"/>
    <mergeCell ref="D3615:E3615"/>
    <mergeCell ref="G3615:H3615"/>
    <mergeCell ref="I3615:J3615"/>
    <mergeCell ref="G3616:J3616"/>
    <mergeCell ref="A3617:C3617"/>
    <mergeCell ref="D3617:E3617"/>
    <mergeCell ref="G3617:H3617"/>
    <mergeCell ref="I3617:J3617"/>
    <mergeCell ref="B3618:C3618"/>
    <mergeCell ref="D3618:E3618"/>
    <mergeCell ref="G3618:H3618"/>
    <mergeCell ref="I3618:J3618"/>
    <mergeCell ref="G3619:J3619"/>
    <mergeCell ref="A3620:C3620"/>
    <mergeCell ref="D3620:E3620"/>
    <mergeCell ref="G3620:H3620"/>
    <mergeCell ref="I3620:J3620"/>
    <mergeCell ref="B3621:C3621"/>
    <mergeCell ref="D3621:E3621"/>
    <mergeCell ref="G3621:H3621"/>
    <mergeCell ref="I3621:J3621"/>
    <mergeCell ref="G3622:J3622"/>
    <mergeCell ref="G3623:J3623"/>
    <mergeCell ref="G3624:K3624"/>
    <mergeCell ref="A3625:K3625"/>
    <mergeCell ref="A3626:C3626"/>
    <mergeCell ref="D3626:E3626"/>
    <mergeCell ref="G3626:H3626"/>
    <mergeCell ref="I3626:J3626"/>
    <mergeCell ref="B3627:C3627"/>
    <mergeCell ref="D3627:E3627"/>
    <mergeCell ref="G3627:H3627"/>
    <mergeCell ref="I3627:J3627"/>
    <mergeCell ref="G3628:J3628"/>
    <mergeCell ref="A3629:C3629"/>
    <mergeCell ref="D3629:E3629"/>
    <mergeCell ref="G3629:H3629"/>
    <mergeCell ref="I3629:J3629"/>
    <mergeCell ref="B3630:C3630"/>
    <mergeCell ref="D3630:E3630"/>
    <mergeCell ref="G3630:H3630"/>
    <mergeCell ref="I3630:J3630"/>
    <mergeCell ref="G3631:J3631"/>
    <mergeCell ref="G3632:J3632"/>
    <mergeCell ref="G3633:K3633"/>
    <mergeCell ref="A3634:K3634"/>
    <mergeCell ref="A3635:C3635"/>
    <mergeCell ref="D3635:E3635"/>
    <mergeCell ref="G3635:H3635"/>
    <mergeCell ref="I3635:J3635"/>
    <mergeCell ref="B3636:C3636"/>
    <mergeCell ref="D3636:E3636"/>
    <mergeCell ref="G3636:H3636"/>
    <mergeCell ref="I3636:J3636"/>
    <mergeCell ref="B3637:C3637"/>
    <mergeCell ref="D3637:E3637"/>
    <mergeCell ref="G3637:H3637"/>
    <mergeCell ref="I3637:J3637"/>
    <mergeCell ref="G3638:J3638"/>
    <mergeCell ref="A3639:C3639"/>
    <mergeCell ref="D3639:E3639"/>
    <mergeCell ref="G3639:H3639"/>
    <mergeCell ref="I3639:J3639"/>
    <mergeCell ref="B3640:C3640"/>
    <mergeCell ref="D3640:E3640"/>
    <mergeCell ref="G3640:H3640"/>
    <mergeCell ref="I3640:J3640"/>
    <mergeCell ref="G3641:J3641"/>
    <mergeCell ref="G3642:J3642"/>
    <mergeCell ref="G3643:K3643"/>
    <mergeCell ref="A3644:K3644"/>
    <mergeCell ref="A3645:C3645"/>
    <mergeCell ref="D3645:E3645"/>
    <mergeCell ref="G3645:H3645"/>
    <mergeCell ref="I3645:J3645"/>
    <mergeCell ref="B3646:C3646"/>
    <mergeCell ref="D3646:E3646"/>
    <mergeCell ref="G3646:H3646"/>
    <mergeCell ref="I3646:J3646"/>
    <mergeCell ref="B3647:C3647"/>
    <mergeCell ref="D3647:E3647"/>
    <mergeCell ref="G3647:H3647"/>
    <mergeCell ref="I3647:J3647"/>
    <mergeCell ref="G3648:J3648"/>
    <mergeCell ref="A3649:C3649"/>
    <mergeCell ref="D3649:E3649"/>
    <mergeCell ref="G3649:H3649"/>
    <mergeCell ref="I3649:J3649"/>
    <mergeCell ref="B3650:C3650"/>
    <mergeCell ref="D3650:E3650"/>
    <mergeCell ref="G3650:H3650"/>
    <mergeCell ref="I3650:J3650"/>
    <mergeCell ref="G3651:J3651"/>
    <mergeCell ref="G3652:J3652"/>
    <mergeCell ref="G3653:K3653"/>
    <mergeCell ref="A3654:K3654"/>
    <mergeCell ref="A3655:C3655"/>
    <mergeCell ref="D3655:E3655"/>
    <mergeCell ref="G3655:H3655"/>
    <mergeCell ref="I3655:J3655"/>
    <mergeCell ref="B3656:C3656"/>
    <mergeCell ref="D3656:E3656"/>
    <mergeCell ref="G3656:H3656"/>
    <mergeCell ref="I3656:J3656"/>
    <mergeCell ref="B3657:C3657"/>
    <mergeCell ref="D3657:E3657"/>
    <mergeCell ref="G3657:H3657"/>
    <mergeCell ref="I3657:J3657"/>
    <mergeCell ref="G3658:J3658"/>
    <mergeCell ref="A3659:C3659"/>
    <mergeCell ref="D3659:E3659"/>
    <mergeCell ref="G3659:H3659"/>
    <mergeCell ref="I3659:J3659"/>
    <mergeCell ref="B3660:C3660"/>
    <mergeCell ref="D3660:E3660"/>
    <mergeCell ref="G3660:H3660"/>
    <mergeCell ref="I3660:J3660"/>
    <mergeCell ref="G3661:J3661"/>
    <mergeCell ref="G3662:J3662"/>
    <mergeCell ref="G3663:K3663"/>
    <mergeCell ref="A3664:K3664"/>
    <mergeCell ref="A3665:C3665"/>
    <mergeCell ref="D3665:E3665"/>
    <mergeCell ref="G3665:H3665"/>
    <mergeCell ref="I3665:J3665"/>
    <mergeCell ref="B3666:C3666"/>
    <mergeCell ref="D3666:E3666"/>
    <mergeCell ref="G3666:H3666"/>
    <mergeCell ref="I3666:J3666"/>
    <mergeCell ref="B3667:C3667"/>
    <mergeCell ref="D3667:E3667"/>
    <mergeCell ref="G3667:H3667"/>
    <mergeCell ref="I3667:J3667"/>
    <mergeCell ref="G3668:J3668"/>
    <mergeCell ref="A3669:C3669"/>
    <mergeCell ref="D3669:E3669"/>
    <mergeCell ref="G3669:H3669"/>
    <mergeCell ref="I3669:J3669"/>
    <mergeCell ref="B3670:C3670"/>
    <mergeCell ref="D3670:E3670"/>
    <mergeCell ref="G3670:H3670"/>
    <mergeCell ref="I3670:J3670"/>
    <mergeCell ref="G3671:J3671"/>
    <mergeCell ref="G3672:J3672"/>
    <mergeCell ref="G3673:K3673"/>
    <mergeCell ref="A3674:K3674"/>
    <mergeCell ref="A3675:C3675"/>
    <mergeCell ref="D3675:E3675"/>
    <mergeCell ref="G3675:H3675"/>
    <mergeCell ref="I3675:J3675"/>
    <mergeCell ref="B3676:C3676"/>
    <mergeCell ref="D3676:E3676"/>
    <mergeCell ref="G3676:H3676"/>
    <mergeCell ref="I3676:J3676"/>
    <mergeCell ref="G3677:J3677"/>
    <mergeCell ref="A3678:C3678"/>
    <mergeCell ref="D3678:E3678"/>
    <mergeCell ref="G3678:H3678"/>
    <mergeCell ref="I3678:J3678"/>
    <mergeCell ref="B3679:C3679"/>
    <mergeCell ref="D3679:E3679"/>
    <mergeCell ref="G3679:H3679"/>
    <mergeCell ref="I3679:J3679"/>
    <mergeCell ref="G3680:J3680"/>
    <mergeCell ref="G3681:J3681"/>
    <mergeCell ref="G3682:K3682"/>
    <mergeCell ref="A3683:K3683"/>
    <mergeCell ref="A3684:C3684"/>
    <mergeCell ref="D3684:E3684"/>
    <mergeCell ref="G3684:H3684"/>
    <mergeCell ref="I3684:J3684"/>
    <mergeCell ref="B3685:C3685"/>
    <mergeCell ref="D3685:E3685"/>
    <mergeCell ref="G3685:H3685"/>
    <mergeCell ref="I3685:J3685"/>
    <mergeCell ref="G3686:J3686"/>
    <mergeCell ref="A3687:C3687"/>
    <mergeCell ref="D3687:E3687"/>
    <mergeCell ref="G3687:H3687"/>
    <mergeCell ref="I3687:J3687"/>
    <mergeCell ref="B3688:C3688"/>
    <mergeCell ref="D3688:E3688"/>
    <mergeCell ref="G3688:H3688"/>
    <mergeCell ref="I3688:J3688"/>
    <mergeCell ref="B3689:C3689"/>
    <mergeCell ref="D3689:E3689"/>
    <mergeCell ref="G3689:H3689"/>
    <mergeCell ref="I3689:J3689"/>
    <mergeCell ref="G3690:J3690"/>
    <mergeCell ref="G3691:J3691"/>
    <mergeCell ref="G3692:K3692"/>
    <mergeCell ref="A3693:K3693"/>
    <mergeCell ref="A3694:C3694"/>
    <mergeCell ref="D3694:E3694"/>
    <mergeCell ref="G3694:H3694"/>
    <mergeCell ref="I3694:J3694"/>
    <mergeCell ref="B3695:C3695"/>
    <mergeCell ref="D3695:E3695"/>
    <mergeCell ref="G3695:H3695"/>
    <mergeCell ref="I3695:J3695"/>
    <mergeCell ref="B3696:C3696"/>
    <mergeCell ref="D3696:E3696"/>
    <mergeCell ref="G3696:H3696"/>
    <mergeCell ref="I3696:J3696"/>
    <mergeCell ref="G3697:J3697"/>
    <mergeCell ref="A3698:C3698"/>
    <mergeCell ref="D3698:E3698"/>
    <mergeCell ref="G3698:H3698"/>
    <mergeCell ref="I3698:J3698"/>
    <mergeCell ref="B3699:C3699"/>
    <mergeCell ref="D3699:E3699"/>
    <mergeCell ref="G3699:H3699"/>
    <mergeCell ref="I3699:J3699"/>
    <mergeCell ref="G3700:J3700"/>
    <mergeCell ref="G3701:J3701"/>
    <mergeCell ref="G3702:K3702"/>
    <mergeCell ref="A3703:K3703"/>
    <mergeCell ref="A3704:C3704"/>
    <mergeCell ref="D3704:E3704"/>
    <mergeCell ref="G3704:H3704"/>
    <mergeCell ref="I3704:J3704"/>
    <mergeCell ref="B3705:C3705"/>
    <mergeCell ref="D3705:E3705"/>
    <mergeCell ref="G3705:H3705"/>
    <mergeCell ref="I3705:J3705"/>
    <mergeCell ref="B3706:C3706"/>
    <mergeCell ref="D3706:E3706"/>
    <mergeCell ref="G3706:H3706"/>
    <mergeCell ref="I3706:J3706"/>
    <mergeCell ref="G3707:J3707"/>
    <mergeCell ref="A3708:C3708"/>
    <mergeCell ref="D3708:E3708"/>
    <mergeCell ref="G3708:H3708"/>
    <mergeCell ref="I3708:J3708"/>
    <mergeCell ref="B3709:C3709"/>
    <mergeCell ref="D3709:E3709"/>
    <mergeCell ref="G3709:H3709"/>
    <mergeCell ref="I3709:J3709"/>
    <mergeCell ref="G3710:J3710"/>
    <mergeCell ref="G3711:J3711"/>
    <mergeCell ref="G3712:K3712"/>
    <mergeCell ref="A3713:K3713"/>
    <mergeCell ref="A3714:C3714"/>
    <mergeCell ref="D3714:E3714"/>
    <mergeCell ref="G3714:H3714"/>
    <mergeCell ref="I3714:J3714"/>
    <mergeCell ref="B3715:C3715"/>
    <mergeCell ref="D3715:E3715"/>
    <mergeCell ref="G3715:H3715"/>
    <mergeCell ref="I3715:J3715"/>
    <mergeCell ref="B3716:C3716"/>
    <mergeCell ref="D3716:E3716"/>
    <mergeCell ref="G3716:H3716"/>
    <mergeCell ref="I3716:J3716"/>
    <mergeCell ref="G3717:J3717"/>
    <mergeCell ref="A3718:C3718"/>
    <mergeCell ref="D3718:E3718"/>
    <mergeCell ref="G3718:H3718"/>
    <mergeCell ref="I3718:J3718"/>
    <mergeCell ref="B3719:C3719"/>
    <mergeCell ref="D3719:E3719"/>
    <mergeCell ref="G3719:H3719"/>
    <mergeCell ref="I3719:J3719"/>
    <mergeCell ref="B3720:C3720"/>
    <mergeCell ref="D3720:E3720"/>
    <mergeCell ref="G3720:H3720"/>
    <mergeCell ref="I3720:J3720"/>
    <mergeCell ref="G3721:J3721"/>
    <mergeCell ref="A3722:C3722"/>
    <mergeCell ref="D3722:E3722"/>
    <mergeCell ref="G3722:H3722"/>
    <mergeCell ref="I3722:J3722"/>
    <mergeCell ref="B3723:C3723"/>
    <mergeCell ref="D3723:E3723"/>
    <mergeCell ref="G3723:H3723"/>
    <mergeCell ref="I3723:J3723"/>
    <mergeCell ref="G3724:J3724"/>
    <mergeCell ref="G3725:J3725"/>
    <mergeCell ref="G3726:K3726"/>
    <mergeCell ref="A3727:K3727"/>
    <mergeCell ref="A3728:C3728"/>
    <mergeCell ref="D3728:E3728"/>
    <mergeCell ref="G3728:H3728"/>
    <mergeCell ref="I3728:J3728"/>
    <mergeCell ref="B3729:C3729"/>
    <mergeCell ref="D3729:E3729"/>
    <mergeCell ref="G3729:H3729"/>
    <mergeCell ref="I3729:J3729"/>
    <mergeCell ref="B3730:C3730"/>
    <mergeCell ref="D3730:E3730"/>
    <mergeCell ref="G3730:H3730"/>
    <mergeCell ref="I3730:J3730"/>
    <mergeCell ref="B3731:C3731"/>
    <mergeCell ref="D3731:E3731"/>
    <mergeCell ref="G3731:H3731"/>
    <mergeCell ref="I3731:J3731"/>
    <mergeCell ref="G3732:J3732"/>
    <mergeCell ref="A3733:C3733"/>
    <mergeCell ref="D3733:E3733"/>
    <mergeCell ref="G3733:H3733"/>
    <mergeCell ref="I3733:J3733"/>
    <mergeCell ref="B3734:C3734"/>
    <mergeCell ref="D3734:E3734"/>
    <mergeCell ref="G3734:H3734"/>
    <mergeCell ref="I3734:J3734"/>
    <mergeCell ref="B3735:C3735"/>
    <mergeCell ref="D3735:E3735"/>
    <mergeCell ref="G3735:H3735"/>
    <mergeCell ref="I3735:J3735"/>
    <mergeCell ref="G3736:J3736"/>
    <mergeCell ref="G3737:J3737"/>
    <mergeCell ref="G3738:K3738"/>
    <mergeCell ref="A3739:K3739"/>
    <mergeCell ref="A3740:C3740"/>
    <mergeCell ref="D3740:E3740"/>
    <mergeCell ref="G3740:H3740"/>
    <mergeCell ref="I3740:J3740"/>
    <mergeCell ref="B3741:C3741"/>
    <mergeCell ref="D3741:E3741"/>
    <mergeCell ref="G3741:H3741"/>
    <mergeCell ref="I3741:J3741"/>
    <mergeCell ref="B3742:C3742"/>
    <mergeCell ref="D3742:E3742"/>
    <mergeCell ref="G3742:H3742"/>
    <mergeCell ref="I3742:J3742"/>
    <mergeCell ref="G3743:J3743"/>
    <mergeCell ref="G3744:J3744"/>
    <mergeCell ref="G3745:K3745"/>
    <mergeCell ref="A3746:K3746"/>
    <mergeCell ref="A3747:C3747"/>
    <mergeCell ref="D3747:E3747"/>
    <mergeCell ref="G3747:H3747"/>
    <mergeCell ref="I3747:J3747"/>
    <mergeCell ref="B3748:C3748"/>
    <mergeCell ref="D3748:E3748"/>
    <mergeCell ref="G3748:H3748"/>
    <mergeCell ref="I3748:J3748"/>
    <mergeCell ref="B3749:C3749"/>
    <mergeCell ref="D3749:E3749"/>
    <mergeCell ref="G3749:H3749"/>
    <mergeCell ref="I3749:J3749"/>
    <mergeCell ref="B3750:C3750"/>
    <mergeCell ref="D3750:E3750"/>
    <mergeCell ref="G3750:H3750"/>
    <mergeCell ref="I3750:J3750"/>
    <mergeCell ref="B3751:C3751"/>
    <mergeCell ref="D3751:E3751"/>
    <mergeCell ref="G3751:H3751"/>
    <mergeCell ref="I3751:J3751"/>
    <mergeCell ref="G3752:J3752"/>
    <mergeCell ref="G3753:J3753"/>
    <mergeCell ref="G3754:K3754"/>
    <mergeCell ref="A3755:K3755"/>
    <mergeCell ref="A3756:C3756"/>
    <mergeCell ref="D3756:E3756"/>
    <mergeCell ref="G3756:H3756"/>
    <mergeCell ref="I3756:J3756"/>
    <mergeCell ref="B3757:C3757"/>
    <mergeCell ref="D3757:E3757"/>
    <mergeCell ref="G3757:H3757"/>
    <mergeCell ref="I3757:J3757"/>
    <mergeCell ref="G3758:J3758"/>
    <mergeCell ref="G3759:J3759"/>
    <mergeCell ref="G3760:K3760"/>
    <mergeCell ref="A3761:K3761"/>
    <mergeCell ref="A3762:C3762"/>
    <mergeCell ref="D3762:E3762"/>
    <mergeCell ref="G3762:H3762"/>
    <mergeCell ref="I3762:J3762"/>
    <mergeCell ref="B3763:C3763"/>
    <mergeCell ref="D3763:E3763"/>
    <mergeCell ref="G3763:H3763"/>
    <mergeCell ref="I3763:J3763"/>
    <mergeCell ref="G3764:J3764"/>
    <mergeCell ref="G3765:J3765"/>
    <mergeCell ref="G3766:K3766"/>
    <mergeCell ref="A3767:K3767"/>
    <mergeCell ref="A3768:C3768"/>
    <mergeCell ref="D3768:E3768"/>
    <mergeCell ref="G3768:H3768"/>
    <mergeCell ref="I3768:J3768"/>
    <mergeCell ref="B3769:C3769"/>
    <mergeCell ref="D3769:E3769"/>
    <mergeCell ref="G3769:H3769"/>
    <mergeCell ref="I3769:J3769"/>
    <mergeCell ref="G3770:J3770"/>
    <mergeCell ref="G3771:J3771"/>
    <mergeCell ref="G3772:K3772"/>
    <mergeCell ref="A3773:K3773"/>
    <mergeCell ref="A3774:C3774"/>
    <mergeCell ref="D3774:E3774"/>
    <mergeCell ref="G3774:H3774"/>
    <mergeCell ref="I3774:J3774"/>
    <mergeCell ref="B3775:C3775"/>
    <mergeCell ref="D3775:E3775"/>
    <mergeCell ref="G3775:H3775"/>
    <mergeCell ref="I3775:J3775"/>
    <mergeCell ref="G3776:J3776"/>
    <mergeCell ref="G3777:J3777"/>
    <mergeCell ref="G3778:K3778"/>
    <mergeCell ref="A3779:K3779"/>
    <mergeCell ref="A3780:C3780"/>
    <mergeCell ref="D3780:E3780"/>
    <mergeCell ref="G3780:H3780"/>
    <mergeCell ref="I3780:J3780"/>
    <mergeCell ref="B3781:C3781"/>
    <mergeCell ref="D3781:E3781"/>
    <mergeCell ref="G3781:H3781"/>
    <mergeCell ref="I3781:J3781"/>
    <mergeCell ref="B3782:C3782"/>
    <mergeCell ref="D3782:E3782"/>
    <mergeCell ref="G3782:H3782"/>
    <mergeCell ref="I3782:J3782"/>
    <mergeCell ref="G3783:J3783"/>
    <mergeCell ref="G3784:J3784"/>
    <mergeCell ref="G3785:K3785"/>
    <mergeCell ref="A3786:K3786"/>
    <mergeCell ref="A3787:C3787"/>
    <mergeCell ref="D3787:E3787"/>
    <mergeCell ref="G3787:H3787"/>
    <mergeCell ref="I3787:J3787"/>
    <mergeCell ref="B3788:C3788"/>
    <mergeCell ref="D3788:E3788"/>
    <mergeCell ref="G3788:H3788"/>
    <mergeCell ref="I3788:J3788"/>
    <mergeCell ref="B3789:C3789"/>
    <mergeCell ref="D3789:E3789"/>
    <mergeCell ref="G3789:H3789"/>
    <mergeCell ref="I3789:J3789"/>
    <mergeCell ref="B3790:C3790"/>
    <mergeCell ref="D3790:E3790"/>
    <mergeCell ref="G3790:H3790"/>
    <mergeCell ref="I3790:J3790"/>
    <mergeCell ref="B3791:C3791"/>
    <mergeCell ref="D3791:E3791"/>
    <mergeCell ref="G3791:H3791"/>
    <mergeCell ref="I3791:J3791"/>
    <mergeCell ref="G3792:J3792"/>
    <mergeCell ref="G3793:J3793"/>
    <mergeCell ref="G3794:K3794"/>
    <mergeCell ref="A3795:K3795"/>
    <mergeCell ref="A3796:C3796"/>
    <mergeCell ref="D3796:E3796"/>
    <mergeCell ref="G3796:H3796"/>
    <mergeCell ref="I3796:J3796"/>
    <mergeCell ref="B3797:C3797"/>
    <mergeCell ref="D3797:E3797"/>
    <mergeCell ref="G3797:H3797"/>
    <mergeCell ref="I3797:J3797"/>
    <mergeCell ref="G3798:J3798"/>
    <mergeCell ref="G3799:J3799"/>
    <mergeCell ref="G3800:K3800"/>
    <mergeCell ref="A3801:K3801"/>
    <mergeCell ref="A3802:C3802"/>
    <mergeCell ref="D3802:E3802"/>
    <mergeCell ref="G3802:H3802"/>
    <mergeCell ref="I3802:J3802"/>
    <mergeCell ref="B3803:C3803"/>
    <mergeCell ref="D3803:E3803"/>
    <mergeCell ref="G3803:H3803"/>
    <mergeCell ref="I3803:J3803"/>
    <mergeCell ref="G3804:J3804"/>
    <mergeCell ref="G3805:J3805"/>
    <mergeCell ref="G3806:K3806"/>
    <mergeCell ref="A3807:K3807"/>
    <mergeCell ref="A3808:C3808"/>
    <mergeCell ref="D3808:E3808"/>
    <mergeCell ref="G3808:H3808"/>
    <mergeCell ref="I3808:J3808"/>
    <mergeCell ref="B3809:C3809"/>
    <mergeCell ref="D3809:E3809"/>
    <mergeCell ref="G3809:H3809"/>
    <mergeCell ref="I3809:J3809"/>
    <mergeCell ref="G3810:J3810"/>
    <mergeCell ref="G3811:J3811"/>
    <mergeCell ref="G3812:K3812"/>
    <mergeCell ref="A3813:K3813"/>
    <mergeCell ref="A3814:C3814"/>
    <mergeCell ref="D3814:E3814"/>
    <mergeCell ref="G3814:H3814"/>
    <mergeCell ref="I3814:J3814"/>
    <mergeCell ref="B3815:C3815"/>
    <mergeCell ref="D3815:E3815"/>
    <mergeCell ref="G3815:H3815"/>
    <mergeCell ref="I3815:J3815"/>
    <mergeCell ref="G3816:J3816"/>
    <mergeCell ref="G3817:J3817"/>
    <mergeCell ref="G3818:K3818"/>
    <mergeCell ref="A3819:K3819"/>
    <mergeCell ref="A3820:C3820"/>
    <mergeCell ref="D3820:E3820"/>
    <mergeCell ref="G3820:H3820"/>
    <mergeCell ref="I3820:J3820"/>
    <mergeCell ref="B3821:C3821"/>
    <mergeCell ref="D3821:E3821"/>
    <mergeCell ref="G3821:H3821"/>
    <mergeCell ref="I3821:J3821"/>
    <mergeCell ref="B3822:C3822"/>
    <mergeCell ref="D3822:E3822"/>
    <mergeCell ref="G3822:H3822"/>
    <mergeCell ref="I3822:J3822"/>
    <mergeCell ref="B3823:C3823"/>
    <mergeCell ref="D3823:E3823"/>
    <mergeCell ref="G3823:H3823"/>
    <mergeCell ref="I3823:J3823"/>
    <mergeCell ref="G3824:J3824"/>
    <mergeCell ref="A3825:C3825"/>
    <mergeCell ref="D3825:E3825"/>
    <mergeCell ref="G3825:H3825"/>
    <mergeCell ref="I3825:J3825"/>
    <mergeCell ref="B3826:C3826"/>
    <mergeCell ref="D3826:E3826"/>
    <mergeCell ref="G3826:H3826"/>
    <mergeCell ref="I3826:J3826"/>
    <mergeCell ref="B3827:C3827"/>
    <mergeCell ref="D3827:E3827"/>
    <mergeCell ref="G3827:H3827"/>
    <mergeCell ref="I3827:J3827"/>
    <mergeCell ref="G3828:J3828"/>
    <mergeCell ref="G3829:J3829"/>
    <mergeCell ref="G3830:K3830"/>
    <mergeCell ref="A3831:K3831"/>
    <mergeCell ref="A3832:C3832"/>
    <mergeCell ref="D3832:E3832"/>
    <mergeCell ref="G3832:H3832"/>
    <mergeCell ref="I3832:J3832"/>
    <mergeCell ref="B3833:C3833"/>
    <mergeCell ref="D3833:E3833"/>
    <mergeCell ref="G3833:H3833"/>
    <mergeCell ref="I3833:J3833"/>
    <mergeCell ref="B3834:C3834"/>
    <mergeCell ref="D3834:E3834"/>
    <mergeCell ref="G3834:H3834"/>
    <mergeCell ref="I3834:J3834"/>
    <mergeCell ref="B3835:C3835"/>
    <mergeCell ref="D3835:E3835"/>
    <mergeCell ref="G3835:H3835"/>
    <mergeCell ref="I3835:J3835"/>
    <mergeCell ref="G3836:J3836"/>
    <mergeCell ref="A3837:C3837"/>
    <mergeCell ref="D3837:E3837"/>
    <mergeCell ref="G3837:H3837"/>
    <mergeCell ref="I3837:J3837"/>
    <mergeCell ref="B3838:C3838"/>
    <mergeCell ref="D3838:E3838"/>
    <mergeCell ref="G3838:H3838"/>
    <mergeCell ref="I3838:J3838"/>
    <mergeCell ref="B3839:C3839"/>
    <mergeCell ref="D3839:E3839"/>
    <mergeCell ref="G3839:H3839"/>
    <mergeCell ref="I3839:J3839"/>
    <mergeCell ref="G3840:J3840"/>
    <mergeCell ref="G3841:J3841"/>
    <mergeCell ref="G3842:K3842"/>
    <mergeCell ref="A3843:K3843"/>
    <mergeCell ref="A3844:C3844"/>
    <mergeCell ref="D3844:E3844"/>
    <mergeCell ref="G3844:H3844"/>
    <mergeCell ref="I3844:J3844"/>
    <mergeCell ref="B3845:C3845"/>
    <mergeCell ref="D3845:E3845"/>
    <mergeCell ref="G3845:H3845"/>
    <mergeCell ref="I3845:J3845"/>
    <mergeCell ref="B3846:C3846"/>
    <mergeCell ref="D3846:E3846"/>
    <mergeCell ref="G3846:H3846"/>
    <mergeCell ref="I3846:J3846"/>
    <mergeCell ref="B3847:C3847"/>
    <mergeCell ref="D3847:E3847"/>
    <mergeCell ref="G3847:H3847"/>
    <mergeCell ref="I3847:J3847"/>
    <mergeCell ref="B3848:C3848"/>
    <mergeCell ref="D3848:E3848"/>
    <mergeCell ref="G3848:H3848"/>
    <mergeCell ref="I3848:J3848"/>
    <mergeCell ref="G3849:J3849"/>
    <mergeCell ref="A3850:C3850"/>
    <mergeCell ref="D3850:E3850"/>
    <mergeCell ref="G3850:H3850"/>
    <mergeCell ref="I3850:J3850"/>
    <mergeCell ref="B3851:C3851"/>
    <mergeCell ref="D3851:E3851"/>
    <mergeCell ref="G3851:H3851"/>
    <mergeCell ref="I3851:J3851"/>
    <mergeCell ref="B3852:C3852"/>
    <mergeCell ref="D3852:E3852"/>
    <mergeCell ref="G3852:H3852"/>
    <mergeCell ref="I3852:J3852"/>
    <mergeCell ref="G3853:J3853"/>
    <mergeCell ref="G3854:J3854"/>
    <mergeCell ref="G3855:K3855"/>
    <mergeCell ref="A3856:K3856"/>
    <mergeCell ref="A3857:C3857"/>
    <mergeCell ref="D3857:E3857"/>
    <mergeCell ref="G3857:H3857"/>
    <mergeCell ref="I3857:J3857"/>
    <mergeCell ref="B3858:C3858"/>
    <mergeCell ref="D3858:E3858"/>
    <mergeCell ref="G3858:H3858"/>
    <mergeCell ref="I3858:J3858"/>
    <mergeCell ref="B3859:C3859"/>
    <mergeCell ref="D3859:E3859"/>
    <mergeCell ref="G3859:H3859"/>
    <mergeCell ref="I3859:J3859"/>
    <mergeCell ref="B3860:C3860"/>
    <mergeCell ref="D3860:E3860"/>
    <mergeCell ref="G3860:H3860"/>
    <mergeCell ref="I3860:J3860"/>
    <mergeCell ref="B3861:C3861"/>
    <mergeCell ref="D3861:E3861"/>
    <mergeCell ref="G3861:H3861"/>
    <mergeCell ref="I3861:J3861"/>
    <mergeCell ref="G3862:J3862"/>
    <mergeCell ref="A3863:C3863"/>
    <mergeCell ref="D3863:E3863"/>
    <mergeCell ref="G3863:H3863"/>
    <mergeCell ref="I3863:J3863"/>
    <mergeCell ref="B3864:C3864"/>
    <mergeCell ref="D3864:E3864"/>
    <mergeCell ref="G3864:H3864"/>
    <mergeCell ref="I3864:J3864"/>
    <mergeCell ref="G3865:J3865"/>
    <mergeCell ref="A3866:C3866"/>
    <mergeCell ref="D3866:E3866"/>
    <mergeCell ref="G3866:H3866"/>
    <mergeCell ref="I3866:J3866"/>
    <mergeCell ref="B3867:C3867"/>
    <mergeCell ref="D3867:E3867"/>
    <mergeCell ref="G3867:H3867"/>
    <mergeCell ref="I3867:J3867"/>
    <mergeCell ref="B3868:C3868"/>
    <mergeCell ref="D3868:E3868"/>
    <mergeCell ref="G3868:H3868"/>
    <mergeCell ref="I3868:J3868"/>
    <mergeCell ref="G3869:J3869"/>
    <mergeCell ref="G3870:J3870"/>
    <mergeCell ref="G3871:K3871"/>
    <mergeCell ref="A3872:K3872"/>
    <mergeCell ref="A3873:C3873"/>
    <mergeCell ref="D3873:E3873"/>
    <mergeCell ref="G3873:H3873"/>
    <mergeCell ref="I3873:J3873"/>
    <mergeCell ref="B3874:C3874"/>
    <mergeCell ref="D3874:E3874"/>
    <mergeCell ref="G3874:H3874"/>
    <mergeCell ref="I3874:J3874"/>
    <mergeCell ref="B3875:C3875"/>
    <mergeCell ref="D3875:E3875"/>
    <mergeCell ref="G3875:H3875"/>
    <mergeCell ref="I3875:J3875"/>
    <mergeCell ref="B3876:C3876"/>
    <mergeCell ref="D3876:E3876"/>
    <mergeCell ref="G3876:H3876"/>
    <mergeCell ref="I3876:J3876"/>
    <mergeCell ref="B3877:C3877"/>
    <mergeCell ref="D3877:E3877"/>
    <mergeCell ref="G3877:H3877"/>
    <mergeCell ref="I3877:J3877"/>
    <mergeCell ref="G3878:J3878"/>
    <mergeCell ref="A3879:C3879"/>
    <mergeCell ref="D3879:E3879"/>
    <mergeCell ref="G3879:H3879"/>
    <mergeCell ref="I3879:J3879"/>
    <mergeCell ref="B3880:C3880"/>
    <mergeCell ref="D3880:E3880"/>
    <mergeCell ref="G3880:H3880"/>
    <mergeCell ref="I3880:J3880"/>
    <mergeCell ref="G3881:J3881"/>
    <mergeCell ref="A3882:C3882"/>
    <mergeCell ref="D3882:E3882"/>
    <mergeCell ref="G3882:H3882"/>
    <mergeCell ref="I3882:J3882"/>
    <mergeCell ref="B3883:C3883"/>
    <mergeCell ref="D3883:E3883"/>
    <mergeCell ref="G3883:H3883"/>
    <mergeCell ref="I3883:J3883"/>
    <mergeCell ref="B3884:C3884"/>
    <mergeCell ref="D3884:E3884"/>
    <mergeCell ref="G3884:H3884"/>
    <mergeCell ref="I3884:J3884"/>
    <mergeCell ref="G3885:J3885"/>
    <mergeCell ref="G3886:J3886"/>
    <mergeCell ref="G3887:K3887"/>
    <mergeCell ref="A3888:K3888"/>
    <mergeCell ref="A3889:C3889"/>
    <mergeCell ref="D3889:E3889"/>
    <mergeCell ref="G3889:H3889"/>
    <mergeCell ref="I3889:J3889"/>
    <mergeCell ref="B3890:C3890"/>
    <mergeCell ref="D3890:E3890"/>
    <mergeCell ref="G3890:H3890"/>
    <mergeCell ref="I3890:J3890"/>
    <mergeCell ref="B3891:C3891"/>
    <mergeCell ref="D3891:E3891"/>
    <mergeCell ref="G3891:H3891"/>
    <mergeCell ref="I3891:J3891"/>
    <mergeCell ref="G3892:J3892"/>
    <mergeCell ref="A3893:C3893"/>
    <mergeCell ref="D3893:E3893"/>
    <mergeCell ref="G3893:H3893"/>
    <mergeCell ref="I3893:J3893"/>
    <mergeCell ref="B3894:C3894"/>
    <mergeCell ref="D3894:E3894"/>
    <mergeCell ref="G3894:H3894"/>
    <mergeCell ref="I3894:J3894"/>
    <mergeCell ref="B3895:C3895"/>
    <mergeCell ref="D3895:E3895"/>
    <mergeCell ref="G3895:H3895"/>
    <mergeCell ref="I3895:J3895"/>
    <mergeCell ref="G3896:J3896"/>
    <mergeCell ref="G3897:J3897"/>
    <mergeCell ref="G3898:K3898"/>
    <mergeCell ref="A3899:K3899"/>
    <mergeCell ref="A3900:C3900"/>
    <mergeCell ref="D3900:E3900"/>
    <mergeCell ref="G3900:H3900"/>
    <mergeCell ref="I3900:J3900"/>
    <mergeCell ref="B3901:C3901"/>
    <mergeCell ref="D3901:E3901"/>
    <mergeCell ref="G3901:H3901"/>
    <mergeCell ref="I3901:J3901"/>
    <mergeCell ref="B3902:C3902"/>
    <mergeCell ref="D3902:E3902"/>
    <mergeCell ref="G3902:H3902"/>
    <mergeCell ref="I3902:J3902"/>
    <mergeCell ref="G3903:J3903"/>
    <mergeCell ref="A3904:C3904"/>
    <mergeCell ref="D3904:E3904"/>
    <mergeCell ref="G3904:H3904"/>
    <mergeCell ref="I3904:J3904"/>
    <mergeCell ref="B3905:C3905"/>
    <mergeCell ref="D3905:E3905"/>
    <mergeCell ref="G3905:H3905"/>
    <mergeCell ref="I3905:J3905"/>
    <mergeCell ref="G3906:J3906"/>
    <mergeCell ref="A3907:C3907"/>
    <mergeCell ref="D3907:E3907"/>
    <mergeCell ref="G3907:H3907"/>
    <mergeCell ref="I3907:J3907"/>
    <mergeCell ref="B3908:C3908"/>
    <mergeCell ref="D3908:E3908"/>
    <mergeCell ref="G3908:H3908"/>
    <mergeCell ref="I3908:J3908"/>
    <mergeCell ref="B3909:C3909"/>
    <mergeCell ref="D3909:E3909"/>
    <mergeCell ref="G3909:H3909"/>
    <mergeCell ref="I3909:J3909"/>
    <mergeCell ref="G3910:J3910"/>
    <mergeCell ref="G3911:J3911"/>
    <mergeCell ref="G3912:K3912"/>
    <mergeCell ref="A3913:K3913"/>
    <mergeCell ref="A3914:C3914"/>
    <mergeCell ref="D3914:E3914"/>
    <mergeCell ref="G3914:H3914"/>
    <mergeCell ref="I3914:J3914"/>
    <mergeCell ref="B3915:C3915"/>
    <mergeCell ref="D3915:E3915"/>
    <mergeCell ref="G3915:H3915"/>
    <mergeCell ref="I3915:J3915"/>
    <mergeCell ref="B3916:C3916"/>
    <mergeCell ref="D3916:E3916"/>
    <mergeCell ref="G3916:H3916"/>
    <mergeCell ref="I3916:J3916"/>
    <mergeCell ref="G3917:J3917"/>
    <mergeCell ref="A3918:C3918"/>
    <mergeCell ref="D3918:E3918"/>
    <mergeCell ref="G3918:H3918"/>
    <mergeCell ref="I3918:J3918"/>
    <mergeCell ref="B3919:C3919"/>
    <mergeCell ref="D3919:E3919"/>
    <mergeCell ref="G3919:H3919"/>
    <mergeCell ref="I3919:J3919"/>
    <mergeCell ref="G3920:J3920"/>
    <mergeCell ref="A3921:C3921"/>
    <mergeCell ref="D3921:E3921"/>
    <mergeCell ref="G3921:H3921"/>
    <mergeCell ref="I3921:J3921"/>
    <mergeCell ref="B3922:C3922"/>
    <mergeCell ref="D3922:E3922"/>
    <mergeCell ref="G3922:H3922"/>
    <mergeCell ref="I3922:J3922"/>
    <mergeCell ref="B3923:C3923"/>
    <mergeCell ref="D3923:E3923"/>
    <mergeCell ref="G3923:H3923"/>
    <mergeCell ref="I3923:J3923"/>
    <mergeCell ref="G3924:J3924"/>
    <mergeCell ref="G3925:J3925"/>
    <mergeCell ref="G3926:K3926"/>
    <mergeCell ref="A3927:K3927"/>
    <mergeCell ref="A3928:C3928"/>
    <mergeCell ref="D3928:E3928"/>
    <mergeCell ref="G3928:H3928"/>
    <mergeCell ref="I3928:J3928"/>
    <mergeCell ref="B3929:C3929"/>
    <mergeCell ref="D3929:E3929"/>
    <mergeCell ref="G3929:H3929"/>
    <mergeCell ref="I3929:J3929"/>
    <mergeCell ref="B3930:C3930"/>
    <mergeCell ref="D3930:E3930"/>
    <mergeCell ref="G3930:H3930"/>
    <mergeCell ref="I3930:J3930"/>
    <mergeCell ref="B3931:C3931"/>
    <mergeCell ref="D3931:E3931"/>
    <mergeCell ref="G3931:H3931"/>
    <mergeCell ref="I3931:J3931"/>
    <mergeCell ref="B3932:C3932"/>
    <mergeCell ref="D3932:E3932"/>
    <mergeCell ref="G3932:H3932"/>
    <mergeCell ref="I3932:J3932"/>
    <mergeCell ref="G3933:J3933"/>
    <mergeCell ref="A3934:C3934"/>
    <mergeCell ref="D3934:E3934"/>
    <mergeCell ref="G3934:H3934"/>
    <mergeCell ref="I3934:J3934"/>
    <mergeCell ref="B3935:C3935"/>
    <mergeCell ref="D3935:E3935"/>
    <mergeCell ref="G3935:H3935"/>
    <mergeCell ref="I3935:J3935"/>
    <mergeCell ref="G3936:J3936"/>
    <mergeCell ref="A3937:C3937"/>
    <mergeCell ref="D3937:E3937"/>
    <mergeCell ref="G3937:H3937"/>
    <mergeCell ref="I3937:J3937"/>
    <mergeCell ref="B3938:C3938"/>
    <mergeCell ref="D3938:E3938"/>
    <mergeCell ref="G3938:H3938"/>
    <mergeCell ref="I3938:J3938"/>
    <mergeCell ref="B3939:C3939"/>
    <mergeCell ref="D3939:E3939"/>
    <mergeCell ref="G3939:H3939"/>
    <mergeCell ref="I3939:J3939"/>
    <mergeCell ref="G3940:J3940"/>
    <mergeCell ref="G3941:J3941"/>
    <mergeCell ref="G3942:K3942"/>
    <mergeCell ref="A3943:K3943"/>
    <mergeCell ref="A3944:C3944"/>
    <mergeCell ref="D3944:E3944"/>
    <mergeCell ref="G3944:H3944"/>
    <mergeCell ref="I3944:J3944"/>
    <mergeCell ref="B3945:C3945"/>
    <mergeCell ref="D3945:E3945"/>
    <mergeCell ref="G3945:H3945"/>
    <mergeCell ref="I3945:J3945"/>
    <mergeCell ref="G3946:J3946"/>
    <mergeCell ref="A3947:C3947"/>
    <mergeCell ref="D3947:E3947"/>
    <mergeCell ref="G3947:H3947"/>
    <mergeCell ref="I3947:J3947"/>
    <mergeCell ref="B3948:C3948"/>
    <mergeCell ref="D3948:E3948"/>
    <mergeCell ref="G3948:H3948"/>
    <mergeCell ref="I3948:J3948"/>
    <mergeCell ref="B3949:C3949"/>
    <mergeCell ref="D3949:E3949"/>
    <mergeCell ref="G3949:H3949"/>
    <mergeCell ref="I3949:J3949"/>
    <mergeCell ref="G3950:J3950"/>
    <mergeCell ref="G3951:J3951"/>
    <mergeCell ref="G3952:K3952"/>
    <mergeCell ref="A3953:K3953"/>
    <mergeCell ref="A3954:C3954"/>
    <mergeCell ref="D3954:E3954"/>
    <mergeCell ref="G3954:H3954"/>
    <mergeCell ref="I3954:J3954"/>
    <mergeCell ref="B3955:C3955"/>
    <mergeCell ref="D3955:E3955"/>
    <mergeCell ref="G3955:H3955"/>
    <mergeCell ref="I3955:J3955"/>
    <mergeCell ref="G3956:J3956"/>
    <mergeCell ref="A3957:C3957"/>
    <mergeCell ref="D3957:E3957"/>
    <mergeCell ref="G3957:H3957"/>
    <mergeCell ref="I3957:J3957"/>
    <mergeCell ref="B3958:C3958"/>
    <mergeCell ref="D3958:E3958"/>
    <mergeCell ref="G3958:H3958"/>
    <mergeCell ref="I3958:J3958"/>
    <mergeCell ref="B3959:C3959"/>
    <mergeCell ref="D3959:E3959"/>
    <mergeCell ref="G3959:H3959"/>
    <mergeCell ref="I3959:J3959"/>
    <mergeCell ref="B3960:C3960"/>
    <mergeCell ref="D3960:E3960"/>
    <mergeCell ref="G3960:H3960"/>
    <mergeCell ref="I3960:J3960"/>
    <mergeCell ref="B3961:C3961"/>
    <mergeCell ref="D3961:E3961"/>
    <mergeCell ref="G3961:H3961"/>
    <mergeCell ref="I3961:J3961"/>
    <mergeCell ref="G3962:J3962"/>
    <mergeCell ref="G3963:J3963"/>
    <mergeCell ref="G3964:K3964"/>
    <mergeCell ref="A3965:K3965"/>
    <mergeCell ref="A3966:C3966"/>
    <mergeCell ref="D3966:E3966"/>
    <mergeCell ref="G3966:H3966"/>
    <mergeCell ref="I3966:J3966"/>
    <mergeCell ref="B3967:C3967"/>
    <mergeCell ref="D3967:E3967"/>
    <mergeCell ref="G3967:H3967"/>
    <mergeCell ref="I3967:J3967"/>
    <mergeCell ref="G3968:J3968"/>
    <mergeCell ref="G3969:J3969"/>
    <mergeCell ref="G3970:K3970"/>
    <mergeCell ref="A3971:K3971"/>
    <mergeCell ref="A3972:C3972"/>
    <mergeCell ref="D3972:E3972"/>
    <mergeCell ref="G3972:H3972"/>
    <mergeCell ref="I3972:J3972"/>
    <mergeCell ref="B3973:C3973"/>
    <mergeCell ref="D3973:E3973"/>
    <mergeCell ref="G3973:H3973"/>
    <mergeCell ref="I3973:J3973"/>
    <mergeCell ref="G3974:J3974"/>
    <mergeCell ref="G3975:J3975"/>
    <mergeCell ref="G3976:K3976"/>
    <mergeCell ref="A3977:K3977"/>
    <mergeCell ref="A3978:C3978"/>
    <mergeCell ref="D3978:E3978"/>
    <mergeCell ref="G3978:H3978"/>
    <mergeCell ref="I3978:J3978"/>
    <mergeCell ref="B3979:C3979"/>
    <mergeCell ref="D3979:E3979"/>
    <mergeCell ref="G3979:H3979"/>
    <mergeCell ref="I3979:J3979"/>
    <mergeCell ref="G3980:J3980"/>
    <mergeCell ref="G3981:J3981"/>
    <mergeCell ref="G3982:K3982"/>
    <mergeCell ref="A3983:K3983"/>
    <mergeCell ref="A3984:C3984"/>
    <mergeCell ref="D3984:E3984"/>
    <mergeCell ref="G3984:H3984"/>
    <mergeCell ref="I3984:J3984"/>
    <mergeCell ref="B3985:C3985"/>
    <mergeCell ref="D3985:E3985"/>
    <mergeCell ref="G3985:H3985"/>
    <mergeCell ref="I3985:J3985"/>
    <mergeCell ref="G3986:J3986"/>
    <mergeCell ref="G3987:J3987"/>
    <mergeCell ref="G3988:K3988"/>
    <mergeCell ref="A3989:K3989"/>
    <mergeCell ref="A3990:C3990"/>
    <mergeCell ref="D3990:E3990"/>
    <mergeCell ref="G3990:H3990"/>
    <mergeCell ref="I3990:J3990"/>
    <mergeCell ref="B3991:C3991"/>
    <mergeCell ref="D3991:E3991"/>
    <mergeCell ref="G3991:H3991"/>
    <mergeCell ref="I3991:J3991"/>
    <mergeCell ref="G3992:J3992"/>
    <mergeCell ref="A3993:C3993"/>
    <mergeCell ref="D3993:E3993"/>
    <mergeCell ref="G3993:H3993"/>
    <mergeCell ref="I3993:J3993"/>
    <mergeCell ref="B3994:C3994"/>
    <mergeCell ref="D3994:E3994"/>
    <mergeCell ref="G3994:H3994"/>
    <mergeCell ref="I3994:J3994"/>
    <mergeCell ref="B3995:C3995"/>
    <mergeCell ref="D3995:E3995"/>
    <mergeCell ref="G3995:H3995"/>
    <mergeCell ref="I3995:J3995"/>
    <mergeCell ref="G3996:J3996"/>
    <mergeCell ref="A3997:C3997"/>
    <mergeCell ref="D3997:E3997"/>
    <mergeCell ref="G3997:H3997"/>
    <mergeCell ref="I3997:J3997"/>
    <mergeCell ref="B3998:C3998"/>
    <mergeCell ref="D3998:E3998"/>
    <mergeCell ref="G3998:H3998"/>
    <mergeCell ref="I3998:J3998"/>
    <mergeCell ref="G3999:J3999"/>
    <mergeCell ref="G4000:J4000"/>
    <mergeCell ref="G4001:K4001"/>
    <mergeCell ref="A4002:K4002"/>
    <mergeCell ref="A4003:C4003"/>
    <mergeCell ref="D4003:E4003"/>
    <mergeCell ref="G4003:H4003"/>
    <mergeCell ref="I4003:J4003"/>
    <mergeCell ref="B4004:C4004"/>
    <mergeCell ref="D4004:E4004"/>
    <mergeCell ref="G4004:H4004"/>
    <mergeCell ref="I4004:J4004"/>
    <mergeCell ref="G4005:J4005"/>
    <mergeCell ref="A4006:C4006"/>
    <mergeCell ref="D4006:E4006"/>
    <mergeCell ref="G4006:H4006"/>
    <mergeCell ref="I4006:J4006"/>
    <mergeCell ref="B4007:C4007"/>
    <mergeCell ref="D4007:E4007"/>
    <mergeCell ref="G4007:H4007"/>
    <mergeCell ref="I4007:J4007"/>
    <mergeCell ref="B4008:C4008"/>
    <mergeCell ref="D4008:E4008"/>
    <mergeCell ref="G4008:H4008"/>
    <mergeCell ref="I4008:J4008"/>
    <mergeCell ref="G4009:J4009"/>
    <mergeCell ref="A4010:C4010"/>
    <mergeCell ref="D4010:E4010"/>
    <mergeCell ref="G4010:H4010"/>
    <mergeCell ref="I4010:J4010"/>
    <mergeCell ref="B4011:C4011"/>
    <mergeCell ref="D4011:E4011"/>
    <mergeCell ref="G4011:H4011"/>
    <mergeCell ref="I4011:J4011"/>
    <mergeCell ref="G4012:J4012"/>
    <mergeCell ref="G4013:J4013"/>
    <mergeCell ref="G4014:K4014"/>
    <mergeCell ref="A4015:K4015"/>
    <mergeCell ref="A4016:C4016"/>
    <mergeCell ref="D4016:E4016"/>
    <mergeCell ref="G4016:H4016"/>
    <mergeCell ref="I4016:J4016"/>
    <mergeCell ref="B4017:C4017"/>
    <mergeCell ref="D4017:E4017"/>
    <mergeCell ref="G4017:H4017"/>
    <mergeCell ref="I4017:J4017"/>
    <mergeCell ref="B4018:C4018"/>
    <mergeCell ref="D4018:E4018"/>
    <mergeCell ref="G4018:H4018"/>
    <mergeCell ref="I4018:J4018"/>
    <mergeCell ref="B4019:C4019"/>
    <mergeCell ref="D4019:E4019"/>
    <mergeCell ref="G4019:H4019"/>
    <mergeCell ref="I4019:J4019"/>
    <mergeCell ref="B4020:C4020"/>
    <mergeCell ref="D4020:E4020"/>
    <mergeCell ref="G4020:H4020"/>
    <mergeCell ref="I4020:J4020"/>
    <mergeCell ref="G4021:J4021"/>
    <mergeCell ref="A4022:C4022"/>
    <mergeCell ref="D4022:E4022"/>
    <mergeCell ref="G4022:H4022"/>
    <mergeCell ref="I4022:J4022"/>
    <mergeCell ref="B4023:C4023"/>
    <mergeCell ref="D4023:E4023"/>
    <mergeCell ref="G4023:H4023"/>
    <mergeCell ref="I4023:J4023"/>
    <mergeCell ref="B4024:C4024"/>
    <mergeCell ref="D4024:E4024"/>
    <mergeCell ref="G4024:H4024"/>
    <mergeCell ref="I4024:J4024"/>
    <mergeCell ref="G4025:J4025"/>
    <mergeCell ref="G4026:J4026"/>
    <mergeCell ref="G4027:K4027"/>
    <mergeCell ref="A4028:K4028"/>
    <mergeCell ref="A4029:C4029"/>
    <mergeCell ref="D4029:E4029"/>
    <mergeCell ref="G4029:H4029"/>
    <mergeCell ref="I4029:J4029"/>
    <mergeCell ref="B4030:C4030"/>
    <mergeCell ref="D4030:E4030"/>
    <mergeCell ref="G4030:H4030"/>
    <mergeCell ref="I4030:J4030"/>
    <mergeCell ref="B4031:C4031"/>
    <mergeCell ref="D4031:E4031"/>
    <mergeCell ref="G4031:H4031"/>
    <mergeCell ref="I4031:J4031"/>
    <mergeCell ref="G4032:J4032"/>
    <mergeCell ref="G4033:J4033"/>
    <mergeCell ref="G4034:K4034"/>
    <mergeCell ref="A4035:K4035"/>
    <mergeCell ref="A4036:C4036"/>
    <mergeCell ref="D4036:E4036"/>
    <mergeCell ref="G4036:H4036"/>
    <mergeCell ref="I4036:J4036"/>
    <mergeCell ref="B4037:C4037"/>
    <mergeCell ref="D4037:E4037"/>
    <mergeCell ref="G4037:H4037"/>
    <mergeCell ref="I4037:J4037"/>
    <mergeCell ref="B4038:C4038"/>
    <mergeCell ref="D4038:E4038"/>
    <mergeCell ref="G4038:H4038"/>
    <mergeCell ref="I4038:J4038"/>
    <mergeCell ref="B4039:C4039"/>
    <mergeCell ref="D4039:E4039"/>
    <mergeCell ref="G4039:H4039"/>
    <mergeCell ref="I4039:J4039"/>
    <mergeCell ref="G4040:J4040"/>
    <mergeCell ref="A4041:C4041"/>
    <mergeCell ref="D4041:E4041"/>
    <mergeCell ref="G4041:H4041"/>
    <mergeCell ref="I4041:J4041"/>
    <mergeCell ref="B4042:C4042"/>
    <mergeCell ref="D4042:E4042"/>
    <mergeCell ref="G4042:H4042"/>
    <mergeCell ref="I4042:J4042"/>
    <mergeCell ref="G4043:J4043"/>
    <mergeCell ref="G4044:J4044"/>
    <mergeCell ref="G4045:K4045"/>
    <mergeCell ref="A4046:K4046"/>
    <mergeCell ref="A4047:C4047"/>
    <mergeCell ref="D4047:E4047"/>
    <mergeCell ref="G4047:H4047"/>
    <mergeCell ref="I4047:J4047"/>
    <mergeCell ref="B4048:C4048"/>
    <mergeCell ref="D4048:E4048"/>
    <mergeCell ref="G4048:H4048"/>
    <mergeCell ref="I4048:J4048"/>
    <mergeCell ref="B4049:C4049"/>
    <mergeCell ref="D4049:E4049"/>
    <mergeCell ref="G4049:H4049"/>
    <mergeCell ref="I4049:J4049"/>
    <mergeCell ref="G4050:J4050"/>
    <mergeCell ref="A4051:C4051"/>
    <mergeCell ref="D4051:E4051"/>
    <mergeCell ref="G4051:H4051"/>
    <mergeCell ref="I4051:J4051"/>
    <mergeCell ref="B4052:C4052"/>
    <mergeCell ref="D4052:E4052"/>
    <mergeCell ref="G4052:H4052"/>
    <mergeCell ref="I4052:J4052"/>
    <mergeCell ref="B4053:C4053"/>
    <mergeCell ref="D4053:E4053"/>
    <mergeCell ref="G4053:H4053"/>
    <mergeCell ref="I4053:J4053"/>
    <mergeCell ref="G4054:J4054"/>
    <mergeCell ref="G4055:J4055"/>
    <mergeCell ref="G4056:K4056"/>
    <mergeCell ref="A4057:K4057"/>
    <mergeCell ref="A4058:C4058"/>
    <mergeCell ref="D4058:E4058"/>
    <mergeCell ref="G4058:H4058"/>
    <mergeCell ref="I4058:J4058"/>
    <mergeCell ref="B4059:C4059"/>
    <mergeCell ref="D4059:E4059"/>
    <mergeCell ref="G4059:H4059"/>
    <mergeCell ref="I4059:J4059"/>
    <mergeCell ref="G4060:J4060"/>
    <mergeCell ref="A4061:C4061"/>
    <mergeCell ref="D4061:E4061"/>
    <mergeCell ref="G4061:H4061"/>
    <mergeCell ref="I4061:J4061"/>
    <mergeCell ref="B4062:C4062"/>
    <mergeCell ref="D4062:E4062"/>
    <mergeCell ref="G4062:H4062"/>
    <mergeCell ref="I4062:J4062"/>
    <mergeCell ref="B4063:C4063"/>
    <mergeCell ref="D4063:E4063"/>
    <mergeCell ref="G4063:H4063"/>
    <mergeCell ref="I4063:J4063"/>
    <mergeCell ref="G4064:J4064"/>
    <mergeCell ref="G4065:J4065"/>
    <mergeCell ref="G4066:K4066"/>
    <mergeCell ref="A4067:K4067"/>
    <mergeCell ref="A4068:C4068"/>
    <mergeCell ref="D4068:E4068"/>
    <mergeCell ref="G4068:H4068"/>
    <mergeCell ref="I4068:J4068"/>
    <mergeCell ref="B4069:C4069"/>
    <mergeCell ref="D4069:E4069"/>
    <mergeCell ref="G4069:H4069"/>
    <mergeCell ref="I4069:J4069"/>
    <mergeCell ref="G4070:J4070"/>
    <mergeCell ref="A4071:C4071"/>
    <mergeCell ref="D4071:E4071"/>
    <mergeCell ref="G4071:H4071"/>
    <mergeCell ref="I4071:J4071"/>
    <mergeCell ref="B4072:C4072"/>
    <mergeCell ref="D4072:E4072"/>
    <mergeCell ref="G4072:H4072"/>
    <mergeCell ref="I4072:J4072"/>
    <mergeCell ref="B4073:C4073"/>
    <mergeCell ref="D4073:E4073"/>
    <mergeCell ref="G4073:H4073"/>
    <mergeCell ref="I4073:J4073"/>
    <mergeCell ref="B4074:C4074"/>
    <mergeCell ref="D4074:E4074"/>
    <mergeCell ref="G4074:H4074"/>
    <mergeCell ref="I4074:J4074"/>
    <mergeCell ref="B4075:C4075"/>
    <mergeCell ref="D4075:E4075"/>
    <mergeCell ref="G4075:H4075"/>
    <mergeCell ref="I4075:J4075"/>
    <mergeCell ref="G4076:J4076"/>
    <mergeCell ref="G4077:J4077"/>
    <mergeCell ref="G4078:K4078"/>
    <mergeCell ref="A4079:K4079"/>
    <mergeCell ref="A4080:C4080"/>
    <mergeCell ref="D4080:E4080"/>
    <mergeCell ref="G4080:H4080"/>
    <mergeCell ref="I4080:J4080"/>
    <mergeCell ref="B4081:C4081"/>
    <mergeCell ref="D4081:E4081"/>
    <mergeCell ref="G4081:H4081"/>
    <mergeCell ref="I4081:J4081"/>
    <mergeCell ref="G4082:J4082"/>
    <mergeCell ref="G4083:J4083"/>
    <mergeCell ref="G4084:K4084"/>
    <mergeCell ref="A4085:K4085"/>
    <mergeCell ref="A4086:C4086"/>
    <mergeCell ref="D4086:E4086"/>
    <mergeCell ref="G4086:H4086"/>
    <mergeCell ref="I4086:J4086"/>
    <mergeCell ref="B4087:C4087"/>
    <mergeCell ref="D4087:E4087"/>
    <mergeCell ref="G4087:H4087"/>
    <mergeCell ref="I4087:J4087"/>
    <mergeCell ref="G4088:J4088"/>
    <mergeCell ref="G4089:J4089"/>
    <mergeCell ref="G4090:K4090"/>
    <mergeCell ref="A4091:K4091"/>
    <mergeCell ref="A4092:C4092"/>
    <mergeCell ref="D4092:E4092"/>
    <mergeCell ref="G4092:H4092"/>
    <mergeCell ref="I4092:J4092"/>
    <mergeCell ref="B4093:C4093"/>
    <mergeCell ref="D4093:E4093"/>
    <mergeCell ref="G4093:H4093"/>
    <mergeCell ref="I4093:J4093"/>
    <mergeCell ref="G4094:J4094"/>
    <mergeCell ref="G4095:J4095"/>
    <mergeCell ref="G4096:K4096"/>
    <mergeCell ref="A4097:K4097"/>
    <mergeCell ref="A4098:C4098"/>
    <mergeCell ref="D4098:E4098"/>
    <mergeCell ref="G4098:H4098"/>
    <mergeCell ref="I4098:J4098"/>
    <mergeCell ref="B4099:C4099"/>
    <mergeCell ref="D4099:E4099"/>
    <mergeCell ref="G4099:H4099"/>
    <mergeCell ref="I4099:J4099"/>
    <mergeCell ref="G4100:J4100"/>
    <mergeCell ref="G4101:J4101"/>
    <mergeCell ref="G4102:K4102"/>
    <mergeCell ref="A4103:K4103"/>
    <mergeCell ref="A4104:C4104"/>
    <mergeCell ref="D4104:E4104"/>
    <mergeCell ref="G4104:H4104"/>
    <mergeCell ref="I4104:J4104"/>
    <mergeCell ref="B4105:C4105"/>
    <mergeCell ref="D4105:E4105"/>
    <mergeCell ref="G4105:H4105"/>
    <mergeCell ref="I4105:J4105"/>
    <mergeCell ref="B4106:C4106"/>
    <mergeCell ref="D4106:E4106"/>
    <mergeCell ref="G4106:H4106"/>
    <mergeCell ref="I4106:J4106"/>
    <mergeCell ref="B4107:C4107"/>
    <mergeCell ref="D4107:E4107"/>
    <mergeCell ref="G4107:H4107"/>
    <mergeCell ref="I4107:J4107"/>
    <mergeCell ref="G4108:J4108"/>
    <mergeCell ref="A4109:C4109"/>
    <mergeCell ref="D4109:E4109"/>
    <mergeCell ref="G4109:H4109"/>
    <mergeCell ref="I4109:J4109"/>
    <mergeCell ref="B4110:C4110"/>
    <mergeCell ref="D4110:E4110"/>
    <mergeCell ref="G4110:H4110"/>
    <mergeCell ref="I4110:J4110"/>
    <mergeCell ref="B4111:C4111"/>
    <mergeCell ref="D4111:E4111"/>
    <mergeCell ref="G4111:H4111"/>
    <mergeCell ref="I4111:J4111"/>
    <mergeCell ref="G4112:J4112"/>
    <mergeCell ref="G4113:J4113"/>
    <mergeCell ref="G4114:K4114"/>
    <mergeCell ref="A4115:K4115"/>
    <mergeCell ref="A4116:C4116"/>
    <mergeCell ref="D4116:E4116"/>
    <mergeCell ref="G4116:H4116"/>
    <mergeCell ref="I4116:J4116"/>
    <mergeCell ref="B4117:C4117"/>
    <mergeCell ref="D4117:E4117"/>
    <mergeCell ref="G4117:H4117"/>
    <mergeCell ref="I4117:J4117"/>
    <mergeCell ref="G4118:J4118"/>
    <mergeCell ref="A4119:C4119"/>
    <mergeCell ref="D4119:E4119"/>
    <mergeCell ref="G4119:H4119"/>
    <mergeCell ref="I4119:J4119"/>
    <mergeCell ref="B4120:C4120"/>
    <mergeCell ref="D4120:E4120"/>
    <mergeCell ref="G4120:H4120"/>
    <mergeCell ref="I4120:J4120"/>
    <mergeCell ref="B4121:C4121"/>
    <mergeCell ref="D4121:E4121"/>
    <mergeCell ref="G4121:H4121"/>
    <mergeCell ref="I4121:J4121"/>
    <mergeCell ref="G4122:J4122"/>
    <mergeCell ref="G4123:J4123"/>
    <mergeCell ref="G4124:K4124"/>
    <mergeCell ref="A4125:K4125"/>
    <mergeCell ref="A4126:C4126"/>
    <mergeCell ref="D4126:E4126"/>
    <mergeCell ref="G4126:H4126"/>
    <mergeCell ref="I4126:J4126"/>
    <mergeCell ref="B4127:C4127"/>
    <mergeCell ref="D4127:E4127"/>
    <mergeCell ref="G4127:H4127"/>
    <mergeCell ref="I4127:J4127"/>
    <mergeCell ref="G4128:J4128"/>
    <mergeCell ref="A4129:C4129"/>
    <mergeCell ref="D4129:E4129"/>
    <mergeCell ref="G4129:H4129"/>
    <mergeCell ref="I4129:J4129"/>
    <mergeCell ref="B4130:C4130"/>
    <mergeCell ref="D4130:E4130"/>
    <mergeCell ref="G4130:H4130"/>
    <mergeCell ref="I4130:J4130"/>
    <mergeCell ref="B4131:C4131"/>
    <mergeCell ref="D4131:E4131"/>
    <mergeCell ref="G4131:H4131"/>
    <mergeCell ref="I4131:J4131"/>
    <mergeCell ref="B4132:C4132"/>
    <mergeCell ref="D4132:E4132"/>
    <mergeCell ref="G4132:H4132"/>
    <mergeCell ref="I4132:J4132"/>
    <mergeCell ref="B4133:C4133"/>
    <mergeCell ref="D4133:E4133"/>
    <mergeCell ref="G4133:H4133"/>
    <mergeCell ref="I4133:J4133"/>
    <mergeCell ref="G4134:J4134"/>
    <mergeCell ref="G4135:J4135"/>
    <mergeCell ref="G4136:K4136"/>
    <mergeCell ref="A4137:K4137"/>
    <mergeCell ref="A4138:C4138"/>
    <mergeCell ref="D4138:E4138"/>
    <mergeCell ref="G4138:H4138"/>
    <mergeCell ref="I4138:J4138"/>
    <mergeCell ref="B4139:C4139"/>
    <mergeCell ref="D4139:E4139"/>
    <mergeCell ref="G4139:H4139"/>
    <mergeCell ref="I4139:J4139"/>
    <mergeCell ref="G4140:J4140"/>
    <mergeCell ref="G4141:J4141"/>
    <mergeCell ref="G4142:K4142"/>
    <mergeCell ref="A4143:K4143"/>
    <mergeCell ref="A4144:C4144"/>
    <mergeCell ref="D4144:E4144"/>
    <mergeCell ref="G4144:H4144"/>
    <mergeCell ref="I4144:J4144"/>
    <mergeCell ref="B4145:C4145"/>
    <mergeCell ref="D4145:E4145"/>
    <mergeCell ref="G4145:H4145"/>
    <mergeCell ref="I4145:J4145"/>
    <mergeCell ref="G4146:J4146"/>
    <mergeCell ref="G4147:J4147"/>
    <mergeCell ref="G4148:K4148"/>
    <mergeCell ref="A4149:K4149"/>
    <mergeCell ref="A4150:C4150"/>
    <mergeCell ref="D4150:E4150"/>
    <mergeCell ref="G4150:H4150"/>
    <mergeCell ref="I4150:J4150"/>
    <mergeCell ref="B4151:C4151"/>
    <mergeCell ref="D4151:E4151"/>
    <mergeCell ref="G4151:H4151"/>
    <mergeCell ref="I4151:J4151"/>
    <mergeCell ref="G4152:J4152"/>
    <mergeCell ref="G4153:J4153"/>
    <mergeCell ref="G4154:K4154"/>
    <mergeCell ref="A4155:K4155"/>
    <mergeCell ref="A4156:C4156"/>
    <mergeCell ref="D4156:E4156"/>
    <mergeCell ref="G4156:H4156"/>
    <mergeCell ref="I4156:J4156"/>
    <mergeCell ref="B4157:C4157"/>
    <mergeCell ref="D4157:E4157"/>
    <mergeCell ref="G4157:H4157"/>
    <mergeCell ref="I4157:J4157"/>
    <mergeCell ref="G4158:J4158"/>
    <mergeCell ref="G4159:J4159"/>
    <mergeCell ref="G4160:K4160"/>
    <mergeCell ref="A4161:K4161"/>
    <mergeCell ref="A4162:C4162"/>
    <mergeCell ref="D4162:E4162"/>
    <mergeCell ref="G4162:H4162"/>
    <mergeCell ref="I4162:J4162"/>
    <mergeCell ref="B4163:C4163"/>
    <mergeCell ref="D4163:E4163"/>
    <mergeCell ref="G4163:H4163"/>
    <mergeCell ref="I4163:J4163"/>
    <mergeCell ref="B4164:C4164"/>
    <mergeCell ref="D4164:E4164"/>
    <mergeCell ref="G4164:H4164"/>
    <mergeCell ref="I4164:J4164"/>
    <mergeCell ref="B4165:C4165"/>
    <mergeCell ref="D4165:E4165"/>
    <mergeCell ref="G4165:H4165"/>
    <mergeCell ref="I4165:J4165"/>
    <mergeCell ref="B4166:C4166"/>
    <mergeCell ref="D4166:E4166"/>
    <mergeCell ref="G4166:H4166"/>
    <mergeCell ref="I4166:J4166"/>
    <mergeCell ref="B4167:C4167"/>
    <mergeCell ref="D4167:E4167"/>
    <mergeCell ref="G4167:H4167"/>
    <mergeCell ref="I4167:J4167"/>
    <mergeCell ref="B4168:C4168"/>
    <mergeCell ref="D4168:E4168"/>
    <mergeCell ref="G4168:H4168"/>
    <mergeCell ref="I4168:J4168"/>
    <mergeCell ref="G4169:J4169"/>
    <mergeCell ref="A4170:C4170"/>
    <mergeCell ref="D4170:E4170"/>
    <mergeCell ref="G4170:H4170"/>
    <mergeCell ref="I4170:J4170"/>
    <mergeCell ref="B4171:C4171"/>
    <mergeCell ref="D4171:E4171"/>
    <mergeCell ref="G4171:H4171"/>
    <mergeCell ref="I4171:J4171"/>
    <mergeCell ref="G4172:J4172"/>
    <mergeCell ref="A4173:C4173"/>
    <mergeCell ref="D4173:E4173"/>
    <mergeCell ref="G4173:H4173"/>
    <mergeCell ref="I4173:J4173"/>
    <mergeCell ref="B4174:C4174"/>
    <mergeCell ref="D4174:E4174"/>
    <mergeCell ref="G4174:H4174"/>
    <mergeCell ref="I4174:J4174"/>
    <mergeCell ref="G4175:J4175"/>
    <mergeCell ref="G4176:J4176"/>
    <mergeCell ref="G4177:K4177"/>
    <mergeCell ref="A4178:K4178"/>
    <mergeCell ref="A4179:C4179"/>
    <mergeCell ref="D4179:E4179"/>
    <mergeCell ref="G4179:H4179"/>
    <mergeCell ref="I4179:J4179"/>
    <mergeCell ref="B4180:C4180"/>
    <mergeCell ref="D4180:E4180"/>
    <mergeCell ref="G4180:H4180"/>
    <mergeCell ref="I4180:J4180"/>
    <mergeCell ref="B4181:C4181"/>
    <mergeCell ref="D4181:E4181"/>
    <mergeCell ref="G4181:H4181"/>
    <mergeCell ref="I4181:J4181"/>
    <mergeCell ref="B4182:C4182"/>
    <mergeCell ref="D4182:E4182"/>
    <mergeCell ref="G4182:H4182"/>
    <mergeCell ref="I4182:J4182"/>
    <mergeCell ref="B4183:C4183"/>
    <mergeCell ref="D4183:E4183"/>
    <mergeCell ref="G4183:H4183"/>
    <mergeCell ref="I4183:J4183"/>
    <mergeCell ref="B4184:C4184"/>
    <mergeCell ref="D4184:E4184"/>
    <mergeCell ref="G4184:H4184"/>
    <mergeCell ref="I4184:J4184"/>
    <mergeCell ref="B4185:C4185"/>
    <mergeCell ref="D4185:E4185"/>
    <mergeCell ref="G4185:H4185"/>
    <mergeCell ref="I4185:J4185"/>
    <mergeCell ref="G4186:J4186"/>
    <mergeCell ref="A4187:C4187"/>
    <mergeCell ref="D4187:E4187"/>
    <mergeCell ref="G4187:H4187"/>
    <mergeCell ref="I4187:J4187"/>
    <mergeCell ref="B4188:C4188"/>
    <mergeCell ref="D4188:E4188"/>
    <mergeCell ref="G4188:H4188"/>
    <mergeCell ref="I4188:J4188"/>
    <mergeCell ref="G4189:J4189"/>
    <mergeCell ref="A4190:C4190"/>
    <mergeCell ref="D4190:E4190"/>
    <mergeCell ref="G4190:H4190"/>
    <mergeCell ref="I4190:J4190"/>
    <mergeCell ref="B4191:C4191"/>
    <mergeCell ref="D4191:E4191"/>
    <mergeCell ref="G4191:H4191"/>
    <mergeCell ref="I4191:J4191"/>
    <mergeCell ref="G4192:J4192"/>
    <mergeCell ref="G4193:J4193"/>
    <mergeCell ref="G4194:K4194"/>
    <mergeCell ref="A4195:K4195"/>
    <mergeCell ref="A4196:C4196"/>
    <mergeCell ref="D4196:E4196"/>
    <mergeCell ref="G4196:H4196"/>
    <mergeCell ref="I4196:J4196"/>
    <mergeCell ref="B4197:C4197"/>
    <mergeCell ref="D4197:E4197"/>
    <mergeCell ref="G4197:H4197"/>
    <mergeCell ref="I4197:J4197"/>
    <mergeCell ref="B4198:C4198"/>
    <mergeCell ref="D4198:E4198"/>
    <mergeCell ref="G4198:H4198"/>
    <mergeCell ref="I4198:J4198"/>
    <mergeCell ref="G4199:J4199"/>
    <mergeCell ref="A4200:C4200"/>
    <mergeCell ref="D4200:E4200"/>
    <mergeCell ref="G4200:H4200"/>
    <mergeCell ref="I4200:J4200"/>
    <mergeCell ref="B4201:C4201"/>
    <mergeCell ref="D4201:E4201"/>
    <mergeCell ref="G4201:H4201"/>
    <mergeCell ref="I4201:J4201"/>
    <mergeCell ref="B4202:C4202"/>
    <mergeCell ref="D4202:E4202"/>
    <mergeCell ref="G4202:H4202"/>
    <mergeCell ref="I4202:J4202"/>
    <mergeCell ref="G4203:J4203"/>
    <mergeCell ref="G4204:J4204"/>
    <mergeCell ref="G4205:K4205"/>
    <mergeCell ref="A4206:K4206"/>
    <mergeCell ref="A4207:C4207"/>
    <mergeCell ref="D4207:E4207"/>
    <mergeCell ref="G4207:H4207"/>
    <mergeCell ref="I4207:J4207"/>
    <mergeCell ref="B4208:C4208"/>
    <mergeCell ref="D4208:E4208"/>
    <mergeCell ref="G4208:H4208"/>
    <mergeCell ref="I4208:J4208"/>
    <mergeCell ref="G4209:J4209"/>
    <mergeCell ref="A4210:C4210"/>
    <mergeCell ref="D4210:E4210"/>
    <mergeCell ref="G4210:H4210"/>
    <mergeCell ref="I4210:J4210"/>
    <mergeCell ref="B4211:C4211"/>
    <mergeCell ref="D4211:E4211"/>
    <mergeCell ref="G4211:H4211"/>
    <mergeCell ref="I4211:J4211"/>
    <mergeCell ref="G4212:J4212"/>
    <mergeCell ref="G4213:J4213"/>
    <mergeCell ref="G4214:K4214"/>
    <mergeCell ref="A4215:K4215"/>
    <mergeCell ref="A4216:C4216"/>
    <mergeCell ref="D4216:E4216"/>
    <mergeCell ref="G4216:H4216"/>
    <mergeCell ref="I4216:J4216"/>
    <mergeCell ref="B4217:C4217"/>
    <mergeCell ref="D4217:E4217"/>
    <mergeCell ref="G4217:H4217"/>
    <mergeCell ref="I4217:J4217"/>
    <mergeCell ref="B4218:C4218"/>
    <mergeCell ref="D4218:E4218"/>
    <mergeCell ref="G4218:H4218"/>
    <mergeCell ref="I4218:J4218"/>
    <mergeCell ref="B4219:C4219"/>
    <mergeCell ref="D4219:E4219"/>
    <mergeCell ref="G4219:H4219"/>
    <mergeCell ref="I4219:J4219"/>
    <mergeCell ref="B4220:C4220"/>
    <mergeCell ref="D4220:E4220"/>
    <mergeCell ref="G4220:H4220"/>
    <mergeCell ref="I4220:J4220"/>
    <mergeCell ref="B4221:C4221"/>
    <mergeCell ref="D4221:E4221"/>
    <mergeCell ref="G4221:H4221"/>
    <mergeCell ref="I4221:J4221"/>
    <mergeCell ref="B4222:C4222"/>
    <mergeCell ref="D4222:E4222"/>
    <mergeCell ref="G4222:H4222"/>
    <mergeCell ref="I4222:J4222"/>
    <mergeCell ref="G4223:J4223"/>
    <mergeCell ref="A4224:C4224"/>
    <mergeCell ref="D4224:E4224"/>
    <mergeCell ref="G4224:H4224"/>
    <mergeCell ref="I4224:J4224"/>
    <mergeCell ref="B4225:C4225"/>
    <mergeCell ref="D4225:E4225"/>
    <mergeCell ref="G4225:H4225"/>
    <mergeCell ref="I4225:J4225"/>
    <mergeCell ref="G4226:J4226"/>
    <mergeCell ref="A4227:C4227"/>
    <mergeCell ref="D4227:E4227"/>
    <mergeCell ref="G4227:H4227"/>
    <mergeCell ref="I4227:J4227"/>
    <mergeCell ref="B4228:C4228"/>
    <mergeCell ref="D4228:E4228"/>
    <mergeCell ref="G4228:H4228"/>
    <mergeCell ref="I4228:J4228"/>
    <mergeCell ref="G4229:J4229"/>
    <mergeCell ref="G4230:J4230"/>
    <mergeCell ref="G4231:K4231"/>
    <mergeCell ref="A4232:K4232"/>
    <mergeCell ref="A4233:C4233"/>
    <mergeCell ref="D4233:E4233"/>
    <mergeCell ref="G4233:H4233"/>
    <mergeCell ref="I4233:J4233"/>
    <mergeCell ref="B4234:C4234"/>
    <mergeCell ref="D4234:E4234"/>
    <mergeCell ref="G4234:H4234"/>
    <mergeCell ref="I4234:J4234"/>
    <mergeCell ref="B4235:C4235"/>
    <mergeCell ref="D4235:E4235"/>
    <mergeCell ref="G4235:H4235"/>
    <mergeCell ref="I4235:J4235"/>
    <mergeCell ref="B4236:C4236"/>
    <mergeCell ref="D4236:E4236"/>
    <mergeCell ref="G4236:H4236"/>
    <mergeCell ref="I4236:J4236"/>
    <mergeCell ref="G4237:J4237"/>
    <mergeCell ref="A4238:C4238"/>
    <mergeCell ref="D4238:E4238"/>
    <mergeCell ref="G4238:H4238"/>
    <mergeCell ref="I4238:J4238"/>
    <mergeCell ref="B4239:C4239"/>
    <mergeCell ref="D4239:E4239"/>
    <mergeCell ref="G4239:H4239"/>
    <mergeCell ref="I4239:J4239"/>
    <mergeCell ref="B4240:C4240"/>
    <mergeCell ref="D4240:E4240"/>
    <mergeCell ref="G4240:H4240"/>
    <mergeCell ref="I4240:J4240"/>
    <mergeCell ref="G4241:J4241"/>
    <mergeCell ref="G4242:J4242"/>
    <mergeCell ref="G4243:K4243"/>
    <mergeCell ref="A4244:K4244"/>
    <mergeCell ref="A4245:C4245"/>
    <mergeCell ref="D4245:E4245"/>
    <mergeCell ref="G4245:H4245"/>
    <mergeCell ref="I4245:J4245"/>
    <mergeCell ref="B4246:C4246"/>
    <mergeCell ref="D4246:E4246"/>
    <mergeCell ref="G4246:H4246"/>
    <mergeCell ref="I4246:J4246"/>
    <mergeCell ref="B4247:C4247"/>
    <mergeCell ref="D4247:E4247"/>
    <mergeCell ref="G4247:H4247"/>
    <mergeCell ref="I4247:J4247"/>
    <mergeCell ref="B4248:C4248"/>
    <mergeCell ref="D4248:E4248"/>
    <mergeCell ref="G4248:H4248"/>
    <mergeCell ref="I4248:J4248"/>
    <mergeCell ref="B4249:C4249"/>
    <mergeCell ref="D4249:E4249"/>
    <mergeCell ref="G4249:H4249"/>
    <mergeCell ref="I4249:J4249"/>
    <mergeCell ref="B4250:C4250"/>
    <mergeCell ref="D4250:E4250"/>
    <mergeCell ref="G4250:H4250"/>
    <mergeCell ref="I4250:J4250"/>
    <mergeCell ref="G4251:J4251"/>
    <mergeCell ref="A4252:C4252"/>
    <mergeCell ref="D4252:E4252"/>
    <mergeCell ref="G4252:H4252"/>
    <mergeCell ref="I4252:J4252"/>
    <mergeCell ref="B4253:C4253"/>
    <mergeCell ref="D4253:E4253"/>
    <mergeCell ref="G4253:H4253"/>
    <mergeCell ref="I4253:J4253"/>
    <mergeCell ref="B4254:C4254"/>
    <mergeCell ref="D4254:E4254"/>
    <mergeCell ref="G4254:H4254"/>
    <mergeCell ref="I4254:J4254"/>
    <mergeCell ref="G4255:J4255"/>
    <mergeCell ref="G4256:J4256"/>
    <mergeCell ref="G4257:K4257"/>
    <mergeCell ref="A4258:K4258"/>
    <mergeCell ref="A4259:C4259"/>
    <mergeCell ref="D4259:E4259"/>
    <mergeCell ref="G4259:H4259"/>
    <mergeCell ref="I4259:J4259"/>
    <mergeCell ref="B4260:C4260"/>
    <mergeCell ref="D4260:E4260"/>
    <mergeCell ref="G4260:H4260"/>
    <mergeCell ref="I4260:J4260"/>
    <mergeCell ref="B4261:C4261"/>
    <mergeCell ref="D4261:E4261"/>
    <mergeCell ref="G4261:H4261"/>
    <mergeCell ref="I4261:J4261"/>
    <mergeCell ref="B4262:C4262"/>
    <mergeCell ref="D4262:E4262"/>
    <mergeCell ref="G4262:H4262"/>
    <mergeCell ref="I4262:J4262"/>
    <mergeCell ref="B4263:C4263"/>
    <mergeCell ref="D4263:E4263"/>
    <mergeCell ref="G4263:H4263"/>
    <mergeCell ref="I4263:J4263"/>
    <mergeCell ref="B4264:C4264"/>
    <mergeCell ref="D4264:E4264"/>
    <mergeCell ref="G4264:H4264"/>
    <mergeCell ref="I4264:J4264"/>
    <mergeCell ref="G4265:J4265"/>
    <mergeCell ref="A4266:C4266"/>
    <mergeCell ref="D4266:E4266"/>
    <mergeCell ref="G4266:H4266"/>
    <mergeCell ref="I4266:J4266"/>
    <mergeCell ref="B4267:C4267"/>
    <mergeCell ref="D4267:E4267"/>
    <mergeCell ref="G4267:H4267"/>
    <mergeCell ref="I4267:J4267"/>
    <mergeCell ref="B4268:C4268"/>
    <mergeCell ref="D4268:E4268"/>
    <mergeCell ref="G4268:H4268"/>
    <mergeCell ref="I4268:J4268"/>
    <mergeCell ref="G4269:J4269"/>
    <mergeCell ref="G4270:J4270"/>
    <mergeCell ref="G4271:K4271"/>
    <mergeCell ref="A4272:K4272"/>
    <mergeCell ref="A4273:C4273"/>
    <mergeCell ref="D4273:E4273"/>
    <mergeCell ref="G4273:H4273"/>
    <mergeCell ref="I4273:J4273"/>
    <mergeCell ref="B4274:C4274"/>
    <mergeCell ref="D4274:E4274"/>
    <mergeCell ref="G4274:H4274"/>
    <mergeCell ref="I4274:J4274"/>
    <mergeCell ref="B4275:C4275"/>
    <mergeCell ref="D4275:E4275"/>
    <mergeCell ref="G4275:H4275"/>
    <mergeCell ref="I4275:J4275"/>
    <mergeCell ref="G4276:J4276"/>
    <mergeCell ref="A4277:C4277"/>
    <mergeCell ref="D4277:E4277"/>
    <mergeCell ref="G4277:H4277"/>
    <mergeCell ref="I4277:J4277"/>
    <mergeCell ref="B4278:C4278"/>
    <mergeCell ref="D4278:E4278"/>
    <mergeCell ref="G4278:H4278"/>
    <mergeCell ref="I4278:J4278"/>
    <mergeCell ref="B4279:C4279"/>
    <mergeCell ref="D4279:E4279"/>
    <mergeCell ref="G4279:H4279"/>
    <mergeCell ref="I4279:J4279"/>
    <mergeCell ref="G4280:J4280"/>
    <mergeCell ref="G4281:J4281"/>
    <mergeCell ref="G4282:K4282"/>
    <mergeCell ref="A4283:K4283"/>
    <mergeCell ref="A4284:C4284"/>
    <mergeCell ref="D4284:E4284"/>
    <mergeCell ref="G4284:H4284"/>
    <mergeCell ref="I4284:J4284"/>
    <mergeCell ref="B4285:C4285"/>
    <mergeCell ref="D4285:E4285"/>
    <mergeCell ref="G4285:H4285"/>
    <mergeCell ref="I4285:J4285"/>
    <mergeCell ref="B4286:C4286"/>
    <mergeCell ref="D4286:E4286"/>
    <mergeCell ref="G4286:H4286"/>
    <mergeCell ref="I4286:J4286"/>
    <mergeCell ref="G4287:J4287"/>
    <mergeCell ref="A4288:C4288"/>
    <mergeCell ref="D4288:E4288"/>
    <mergeCell ref="G4288:H4288"/>
    <mergeCell ref="I4288:J4288"/>
    <mergeCell ref="B4289:C4289"/>
    <mergeCell ref="D4289:E4289"/>
    <mergeCell ref="G4289:H4289"/>
    <mergeCell ref="I4289:J4289"/>
    <mergeCell ref="B4290:C4290"/>
    <mergeCell ref="D4290:E4290"/>
    <mergeCell ref="G4290:H4290"/>
    <mergeCell ref="I4290:J4290"/>
    <mergeCell ref="G4291:J4291"/>
    <mergeCell ref="G4292:J4292"/>
    <mergeCell ref="G4293:K4293"/>
    <mergeCell ref="A4294:K4294"/>
    <mergeCell ref="A4295:C4295"/>
    <mergeCell ref="D4295:E4295"/>
    <mergeCell ref="G4295:H4295"/>
    <mergeCell ref="I4295:J4295"/>
    <mergeCell ref="B4296:C4296"/>
    <mergeCell ref="D4296:E4296"/>
    <mergeCell ref="G4296:H4296"/>
    <mergeCell ref="I4296:J4296"/>
    <mergeCell ref="B4297:C4297"/>
    <mergeCell ref="D4297:E4297"/>
    <mergeCell ref="G4297:H4297"/>
    <mergeCell ref="I4297:J4297"/>
    <mergeCell ref="G4298:J4298"/>
    <mergeCell ref="A4299:C4299"/>
    <mergeCell ref="D4299:E4299"/>
    <mergeCell ref="G4299:H4299"/>
    <mergeCell ref="I4299:J4299"/>
    <mergeCell ref="B4300:C4300"/>
    <mergeCell ref="D4300:E4300"/>
    <mergeCell ref="G4300:H4300"/>
    <mergeCell ref="I4300:J4300"/>
    <mergeCell ref="B4301:C4301"/>
    <mergeCell ref="D4301:E4301"/>
    <mergeCell ref="G4301:H4301"/>
    <mergeCell ref="I4301:J4301"/>
    <mergeCell ref="G4302:J4302"/>
    <mergeCell ref="G4303:J4303"/>
    <mergeCell ref="G4304:K4304"/>
    <mergeCell ref="A4305:K4305"/>
    <mergeCell ref="E4306:F4306"/>
    <mergeCell ref="G4306:J4306"/>
    <mergeCell ref="G4307:H4307"/>
    <mergeCell ref="I4307:J4307"/>
    <mergeCell ref="B4308:C4308"/>
    <mergeCell ref="G4308:H4308"/>
    <mergeCell ref="I4308:J4308"/>
    <mergeCell ref="B4309:C4309"/>
    <mergeCell ref="G4309:H4309"/>
    <mergeCell ref="I4309:J4309"/>
    <mergeCell ref="G4310:J4310"/>
    <mergeCell ref="A4311:E4311"/>
    <mergeCell ref="G4311:H4311"/>
    <mergeCell ref="I4311:J4311"/>
    <mergeCell ref="B4312:E4312"/>
    <mergeCell ref="G4312:H4312"/>
    <mergeCell ref="I4312:J4312"/>
    <mergeCell ref="B4313:E4313"/>
    <mergeCell ref="G4313:H4313"/>
    <mergeCell ref="I4313:J4313"/>
    <mergeCell ref="G4314:J4314"/>
    <mergeCell ref="G4315:J4315"/>
    <mergeCell ref="G4316:J4316"/>
    <mergeCell ref="G4317:J4317"/>
    <mergeCell ref="A4318:E4318"/>
    <mergeCell ref="G4318:H4318"/>
    <mergeCell ref="I4318:J4318"/>
    <mergeCell ref="B4319:E4319"/>
    <mergeCell ref="G4319:H4319"/>
    <mergeCell ref="I4319:J4319"/>
    <mergeCell ref="G4320:J4320"/>
    <mergeCell ref="A4321:C4321"/>
    <mergeCell ref="E4321:F4321"/>
    <mergeCell ref="G4321:H4321"/>
    <mergeCell ref="I4321:J4321"/>
    <mergeCell ref="B4322:C4322"/>
    <mergeCell ref="E4322:F4322"/>
    <mergeCell ref="G4322:H4322"/>
    <mergeCell ref="I4322:J4322"/>
    <mergeCell ref="G4323:J4323"/>
    <mergeCell ref="E4324:F4324"/>
    <mergeCell ref="G4324:H4324"/>
    <mergeCell ref="I4324:J4324"/>
    <mergeCell ref="G4327:J4327"/>
    <mergeCell ref="G4328:J4328"/>
    <mergeCell ref="G4329:J4329"/>
    <mergeCell ref="G4330:K4330"/>
    <mergeCell ref="A4331:K4331"/>
    <mergeCell ref="A4332:C4332"/>
    <mergeCell ref="D4332:E4332"/>
    <mergeCell ref="G4332:H4332"/>
    <mergeCell ref="I4332:J4332"/>
    <mergeCell ref="B4333:C4333"/>
    <mergeCell ref="D4333:E4333"/>
    <mergeCell ref="G4333:H4333"/>
    <mergeCell ref="I4333:J4333"/>
    <mergeCell ref="B4334:C4334"/>
    <mergeCell ref="D4334:E4334"/>
    <mergeCell ref="G4334:H4334"/>
    <mergeCell ref="I4334:J4334"/>
    <mergeCell ref="B4335:C4335"/>
    <mergeCell ref="D4335:E4335"/>
    <mergeCell ref="G4335:H4335"/>
    <mergeCell ref="I4335:J4335"/>
    <mergeCell ref="G4336:J4336"/>
    <mergeCell ref="A4337:C4337"/>
    <mergeCell ref="D4337:E4337"/>
    <mergeCell ref="G4337:H4337"/>
    <mergeCell ref="I4337:J4337"/>
    <mergeCell ref="B4338:C4338"/>
    <mergeCell ref="D4338:E4338"/>
    <mergeCell ref="G4338:H4338"/>
    <mergeCell ref="I4338:J4338"/>
    <mergeCell ref="B4339:C4339"/>
    <mergeCell ref="D4339:E4339"/>
    <mergeCell ref="G4339:H4339"/>
    <mergeCell ref="I4339:J4339"/>
    <mergeCell ref="G4340:J4340"/>
    <mergeCell ref="G4341:J4341"/>
    <mergeCell ref="G4342:K4342"/>
    <mergeCell ref="A4343:K4343"/>
    <mergeCell ref="A4344:C4344"/>
    <mergeCell ref="D4344:E4344"/>
    <mergeCell ref="G4344:H4344"/>
    <mergeCell ref="I4344:J4344"/>
    <mergeCell ref="B4345:C4345"/>
    <mergeCell ref="D4345:E4345"/>
    <mergeCell ref="G4345:H4345"/>
    <mergeCell ref="I4345:J4345"/>
    <mergeCell ref="B4346:C4346"/>
    <mergeCell ref="D4346:E4346"/>
    <mergeCell ref="G4346:H4346"/>
    <mergeCell ref="I4346:J4346"/>
    <mergeCell ref="B4347:C4347"/>
    <mergeCell ref="D4347:E4347"/>
    <mergeCell ref="G4347:H4347"/>
    <mergeCell ref="I4347:J4347"/>
    <mergeCell ref="G4348:J4348"/>
    <mergeCell ref="A4349:C4349"/>
    <mergeCell ref="D4349:E4349"/>
    <mergeCell ref="G4349:H4349"/>
    <mergeCell ref="I4349:J4349"/>
    <mergeCell ref="B4350:C4350"/>
    <mergeCell ref="D4350:E4350"/>
    <mergeCell ref="G4350:H4350"/>
    <mergeCell ref="I4350:J4350"/>
    <mergeCell ref="B4351:C4351"/>
    <mergeCell ref="D4351:E4351"/>
    <mergeCell ref="G4351:H4351"/>
    <mergeCell ref="I4351:J4351"/>
    <mergeCell ref="G4352:J4352"/>
    <mergeCell ref="G4353:J4353"/>
    <mergeCell ref="G4354:K4354"/>
    <mergeCell ref="A4355:K4355"/>
    <mergeCell ref="A4356:C4356"/>
    <mergeCell ref="D4356:E4356"/>
    <mergeCell ref="G4356:H4356"/>
    <mergeCell ref="I4356:J4356"/>
    <mergeCell ref="B4357:C4357"/>
    <mergeCell ref="D4357:E4357"/>
    <mergeCell ref="G4357:H4357"/>
    <mergeCell ref="I4357:J4357"/>
    <mergeCell ref="B4358:C4358"/>
    <mergeCell ref="D4358:E4358"/>
    <mergeCell ref="G4358:H4358"/>
    <mergeCell ref="I4358:J4358"/>
    <mergeCell ref="B4359:C4359"/>
    <mergeCell ref="D4359:E4359"/>
    <mergeCell ref="G4359:H4359"/>
    <mergeCell ref="I4359:J4359"/>
    <mergeCell ref="G4360:J4360"/>
    <mergeCell ref="A4361:C4361"/>
    <mergeCell ref="D4361:E4361"/>
    <mergeCell ref="G4361:H4361"/>
    <mergeCell ref="I4361:J4361"/>
    <mergeCell ref="B4362:C4362"/>
    <mergeCell ref="D4362:E4362"/>
    <mergeCell ref="G4362:H4362"/>
    <mergeCell ref="I4362:J4362"/>
    <mergeCell ref="B4363:C4363"/>
    <mergeCell ref="D4363:E4363"/>
    <mergeCell ref="G4363:H4363"/>
    <mergeCell ref="I4363:J4363"/>
    <mergeCell ref="G4364:J4364"/>
    <mergeCell ref="G4365:J4365"/>
    <mergeCell ref="G4366:K4366"/>
    <mergeCell ref="A4367:K4367"/>
    <mergeCell ref="A4368:C4368"/>
    <mergeCell ref="D4368:E4368"/>
    <mergeCell ref="G4368:H4368"/>
    <mergeCell ref="I4368:J4368"/>
    <mergeCell ref="B4369:C4369"/>
    <mergeCell ref="D4369:E4369"/>
    <mergeCell ref="G4369:H4369"/>
    <mergeCell ref="I4369:J4369"/>
    <mergeCell ref="B4370:C4370"/>
    <mergeCell ref="D4370:E4370"/>
    <mergeCell ref="G4370:H4370"/>
    <mergeCell ref="I4370:J4370"/>
    <mergeCell ref="B4371:C4371"/>
    <mergeCell ref="D4371:E4371"/>
    <mergeCell ref="G4371:H4371"/>
    <mergeCell ref="I4371:J4371"/>
    <mergeCell ref="B4372:C4372"/>
    <mergeCell ref="D4372:E4372"/>
    <mergeCell ref="G4372:H4372"/>
    <mergeCell ref="I4372:J4372"/>
    <mergeCell ref="B4373:C4373"/>
    <mergeCell ref="D4373:E4373"/>
    <mergeCell ref="G4373:H4373"/>
    <mergeCell ref="I4373:J4373"/>
    <mergeCell ref="B4374:C4374"/>
    <mergeCell ref="D4374:E4374"/>
    <mergeCell ref="G4374:H4374"/>
    <mergeCell ref="I4374:J4374"/>
    <mergeCell ref="G4375:J4375"/>
    <mergeCell ref="A4376:C4376"/>
    <mergeCell ref="D4376:E4376"/>
    <mergeCell ref="G4376:H4376"/>
    <mergeCell ref="I4376:J4376"/>
    <mergeCell ref="B4377:C4377"/>
    <mergeCell ref="D4377:E4377"/>
    <mergeCell ref="G4377:H4377"/>
    <mergeCell ref="I4377:J4377"/>
    <mergeCell ref="G4378:J4378"/>
    <mergeCell ref="A4379:C4379"/>
    <mergeCell ref="D4379:E4379"/>
    <mergeCell ref="G4379:H4379"/>
    <mergeCell ref="I4379:J4379"/>
    <mergeCell ref="B4380:C4380"/>
    <mergeCell ref="D4380:E4380"/>
    <mergeCell ref="G4380:H4380"/>
    <mergeCell ref="I4380:J4380"/>
    <mergeCell ref="G4381:J4381"/>
    <mergeCell ref="G4382:J4382"/>
    <mergeCell ref="G4383:K4383"/>
    <mergeCell ref="A4384:K4384"/>
    <mergeCell ref="A4385:C4385"/>
    <mergeCell ref="D4385:E4385"/>
    <mergeCell ref="G4385:H4385"/>
    <mergeCell ref="I4385:J4385"/>
    <mergeCell ref="B4386:C4386"/>
    <mergeCell ref="D4386:E4386"/>
    <mergeCell ref="G4386:H4386"/>
    <mergeCell ref="I4386:J4386"/>
    <mergeCell ref="B4387:C4387"/>
    <mergeCell ref="D4387:E4387"/>
    <mergeCell ref="G4387:H4387"/>
    <mergeCell ref="I4387:J4387"/>
    <mergeCell ref="G4388:J4388"/>
    <mergeCell ref="A4389:C4389"/>
    <mergeCell ref="D4389:E4389"/>
    <mergeCell ref="G4389:H4389"/>
    <mergeCell ref="I4389:J4389"/>
    <mergeCell ref="B4390:C4390"/>
    <mergeCell ref="D4390:E4390"/>
    <mergeCell ref="G4390:H4390"/>
    <mergeCell ref="I4390:J4390"/>
    <mergeCell ref="B4391:C4391"/>
    <mergeCell ref="D4391:E4391"/>
    <mergeCell ref="G4391:H4391"/>
    <mergeCell ref="I4391:J4391"/>
    <mergeCell ref="B4392:C4392"/>
    <mergeCell ref="D4392:E4392"/>
    <mergeCell ref="G4392:H4392"/>
    <mergeCell ref="I4392:J4392"/>
    <mergeCell ref="G4393:J4393"/>
    <mergeCell ref="A4394:C4394"/>
    <mergeCell ref="D4394:E4394"/>
    <mergeCell ref="G4394:H4394"/>
    <mergeCell ref="I4394:J4394"/>
    <mergeCell ref="B4395:C4395"/>
    <mergeCell ref="D4395:E4395"/>
    <mergeCell ref="G4395:H4395"/>
    <mergeCell ref="I4395:J4395"/>
    <mergeCell ref="B4396:C4396"/>
    <mergeCell ref="D4396:E4396"/>
    <mergeCell ref="G4396:H4396"/>
    <mergeCell ref="I4396:J4396"/>
    <mergeCell ref="G4397:J4397"/>
    <mergeCell ref="G4398:J4398"/>
    <mergeCell ref="G4399:K4399"/>
    <mergeCell ref="A4400:K4400"/>
    <mergeCell ref="A4401:C4401"/>
    <mergeCell ref="D4401:E4401"/>
    <mergeCell ref="G4401:H4401"/>
    <mergeCell ref="I4401:J4401"/>
    <mergeCell ref="B4402:C4402"/>
    <mergeCell ref="D4402:E4402"/>
    <mergeCell ref="G4402:H4402"/>
    <mergeCell ref="I4402:J4402"/>
    <mergeCell ref="G4403:J4403"/>
    <mergeCell ref="A4404:C4404"/>
    <mergeCell ref="D4404:E4404"/>
    <mergeCell ref="G4404:H4404"/>
    <mergeCell ref="I4404:J4404"/>
    <mergeCell ref="B4405:C4405"/>
    <mergeCell ref="D4405:E4405"/>
    <mergeCell ref="G4405:H4405"/>
    <mergeCell ref="I4405:J4405"/>
    <mergeCell ref="B4406:C4406"/>
    <mergeCell ref="D4406:E4406"/>
    <mergeCell ref="G4406:H4406"/>
    <mergeCell ref="I4406:J4406"/>
    <mergeCell ref="G4407:J4407"/>
    <mergeCell ref="G4408:J4408"/>
    <mergeCell ref="G4409:K4409"/>
    <mergeCell ref="A4410:K4410"/>
    <mergeCell ref="A4411:C4411"/>
    <mergeCell ref="D4411:E4411"/>
    <mergeCell ref="G4411:H4411"/>
    <mergeCell ref="I4411:J4411"/>
    <mergeCell ref="B4412:C4412"/>
    <mergeCell ref="D4412:E4412"/>
    <mergeCell ref="G4412:H4412"/>
    <mergeCell ref="I4412:J4412"/>
    <mergeCell ref="B4413:C4413"/>
    <mergeCell ref="D4413:E4413"/>
    <mergeCell ref="G4413:H4413"/>
    <mergeCell ref="I4413:J4413"/>
    <mergeCell ref="G4414:J4414"/>
    <mergeCell ref="G4415:J4415"/>
    <mergeCell ref="G4416:K4416"/>
    <mergeCell ref="A4417:K4417"/>
    <mergeCell ref="A4418:C4418"/>
    <mergeCell ref="D4418:E4418"/>
    <mergeCell ref="G4418:H4418"/>
    <mergeCell ref="I4418:J4418"/>
    <mergeCell ref="B4419:C4419"/>
    <mergeCell ref="D4419:E4419"/>
    <mergeCell ref="G4419:H4419"/>
    <mergeCell ref="I4419:J4419"/>
    <mergeCell ref="G4420:J4420"/>
    <mergeCell ref="A4421:C4421"/>
    <mergeCell ref="D4421:E4421"/>
    <mergeCell ref="G4421:H4421"/>
    <mergeCell ref="I4421:J4421"/>
    <mergeCell ref="B4422:C4422"/>
    <mergeCell ref="D4422:E4422"/>
    <mergeCell ref="G4422:H4422"/>
    <mergeCell ref="I4422:J4422"/>
    <mergeCell ref="B4423:C4423"/>
    <mergeCell ref="D4423:E4423"/>
    <mergeCell ref="G4423:H4423"/>
    <mergeCell ref="I4423:J4423"/>
    <mergeCell ref="G4424:J4424"/>
    <mergeCell ref="G4425:J4425"/>
    <mergeCell ref="G4426:K4426"/>
    <mergeCell ref="A4427:K4427"/>
    <mergeCell ref="A4428:C4428"/>
    <mergeCell ref="D4428:E4428"/>
    <mergeCell ref="G4428:H4428"/>
    <mergeCell ref="I4428:J4428"/>
    <mergeCell ref="B4429:C4429"/>
    <mergeCell ref="D4429:E4429"/>
    <mergeCell ref="G4429:H4429"/>
    <mergeCell ref="I4429:J4429"/>
    <mergeCell ref="B4430:C4430"/>
    <mergeCell ref="D4430:E4430"/>
    <mergeCell ref="G4430:H4430"/>
    <mergeCell ref="I4430:J4430"/>
    <mergeCell ref="G4431:J4431"/>
    <mergeCell ref="G4432:J4432"/>
    <mergeCell ref="G4433:K4433"/>
    <mergeCell ref="A4434:K4434"/>
    <mergeCell ref="A4435:C4435"/>
    <mergeCell ref="D4435:E4435"/>
    <mergeCell ref="G4435:H4435"/>
    <mergeCell ref="I4435:J4435"/>
    <mergeCell ref="B4436:C4436"/>
    <mergeCell ref="D4436:E4436"/>
    <mergeCell ref="G4436:H4436"/>
    <mergeCell ref="I4436:J4436"/>
    <mergeCell ref="G4437:J4437"/>
    <mergeCell ref="A4438:C4438"/>
    <mergeCell ref="D4438:E4438"/>
    <mergeCell ref="G4438:H4438"/>
    <mergeCell ref="I4438:J4438"/>
    <mergeCell ref="B4439:C4439"/>
    <mergeCell ref="D4439:E4439"/>
    <mergeCell ref="G4439:H4439"/>
    <mergeCell ref="I4439:J4439"/>
    <mergeCell ref="B4440:C4440"/>
    <mergeCell ref="D4440:E4440"/>
    <mergeCell ref="G4440:H4440"/>
    <mergeCell ref="I4440:J4440"/>
    <mergeCell ref="G4441:J4441"/>
    <mergeCell ref="G4442:J4442"/>
    <mergeCell ref="G4443:K4443"/>
    <mergeCell ref="A4444:K4444"/>
    <mergeCell ref="A4445:C4445"/>
    <mergeCell ref="D4445:E4445"/>
    <mergeCell ref="G4445:H4445"/>
    <mergeCell ref="I4445:J4445"/>
    <mergeCell ref="B4446:C4446"/>
    <mergeCell ref="D4446:E4446"/>
    <mergeCell ref="G4446:H4446"/>
    <mergeCell ref="I4446:J4446"/>
    <mergeCell ref="B4447:C4447"/>
    <mergeCell ref="D4447:E4447"/>
    <mergeCell ref="G4447:H4447"/>
    <mergeCell ref="I4447:J4447"/>
    <mergeCell ref="G4448:J4448"/>
    <mergeCell ref="G4449:J4449"/>
    <mergeCell ref="G4450:K4450"/>
    <mergeCell ref="A4451:K4451"/>
    <mergeCell ref="A4452:C4452"/>
    <mergeCell ref="D4452:E4452"/>
    <mergeCell ref="G4452:H4452"/>
    <mergeCell ref="I4452:J4452"/>
    <mergeCell ref="B4453:C4453"/>
    <mergeCell ref="D4453:E4453"/>
    <mergeCell ref="G4453:H4453"/>
    <mergeCell ref="I4453:J4453"/>
    <mergeCell ref="G4454:J4454"/>
    <mergeCell ref="A4455:C4455"/>
    <mergeCell ref="D4455:E4455"/>
    <mergeCell ref="G4455:H4455"/>
    <mergeCell ref="I4455:J4455"/>
    <mergeCell ref="B4456:C4456"/>
    <mergeCell ref="D4456:E4456"/>
    <mergeCell ref="G4456:H4456"/>
    <mergeCell ref="I4456:J4456"/>
    <mergeCell ref="B4457:C4457"/>
    <mergeCell ref="D4457:E4457"/>
    <mergeCell ref="G4457:H4457"/>
    <mergeCell ref="I4457:J4457"/>
    <mergeCell ref="G4458:J4458"/>
    <mergeCell ref="G4459:J4459"/>
    <mergeCell ref="G4460:K4460"/>
    <mergeCell ref="A4461:K4461"/>
    <mergeCell ref="A4462:C4462"/>
    <mergeCell ref="D4462:E4462"/>
    <mergeCell ref="G4462:H4462"/>
    <mergeCell ref="I4462:J4462"/>
    <mergeCell ref="B4463:C4463"/>
    <mergeCell ref="D4463:E4463"/>
    <mergeCell ref="G4463:H4463"/>
    <mergeCell ref="I4463:J4463"/>
    <mergeCell ref="G4464:J4464"/>
    <mergeCell ref="A4465:C4465"/>
    <mergeCell ref="D4465:E4465"/>
    <mergeCell ref="G4465:H4465"/>
    <mergeCell ref="I4465:J4465"/>
    <mergeCell ref="B4466:C4466"/>
    <mergeCell ref="D4466:E4466"/>
    <mergeCell ref="G4466:H4466"/>
    <mergeCell ref="I4466:J4466"/>
    <mergeCell ref="B4467:C4467"/>
    <mergeCell ref="D4467:E4467"/>
    <mergeCell ref="G4467:H4467"/>
    <mergeCell ref="I4467:J4467"/>
    <mergeCell ref="G4468:J4468"/>
    <mergeCell ref="G4469:J4469"/>
    <mergeCell ref="G4470:K4470"/>
    <mergeCell ref="A4471:K4471"/>
    <mergeCell ref="A4472:C4472"/>
    <mergeCell ref="D4472:E4472"/>
    <mergeCell ref="G4472:H4472"/>
    <mergeCell ref="I4472:J4472"/>
    <mergeCell ref="B4473:C4473"/>
    <mergeCell ref="D4473:E4473"/>
    <mergeCell ref="G4473:H4473"/>
    <mergeCell ref="I4473:J4473"/>
    <mergeCell ref="B4474:C4474"/>
    <mergeCell ref="D4474:E4474"/>
    <mergeCell ref="G4474:H4474"/>
    <mergeCell ref="I4474:J4474"/>
    <mergeCell ref="G4475:J4475"/>
    <mergeCell ref="A4476:C4476"/>
    <mergeCell ref="D4476:E4476"/>
    <mergeCell ref="G4476:H4476"/>
    <mergeCell ref="I4476:J4476"/>
    <mergeCell ref="B4477:C4477"/>
    <mergeCell ref="D4477:E4477"/>
    <mergeCell ref="G4477:H4477"/>
    <mergeCell ref="I4477:J4477"/>
    <mergeCell ref="B4478:C4478"/>
    <mergeCell ref="D4478:E4478"/>
    <mergeCell ref="G4478:H4478"/>
    <mergeCell ref="I4478:J4478"/>
    <mergeCell ref="G4479:J4479"/>
    <mergeCell ref="G4480:J4480"/>
    <mergeCell ref="G4481:K4481"/>
    <mergeCell ref="A4482:K4482"/>
    <mergeCell ref="A4483:C4483"/>
    <mergeCell ref="D4483:E4483"/>
    <mergeCell ref="G4483:H4483"/>
    <mergeCell ref="I4483:J4483"/>
    <mergeCell ref="B4484:C4484"/>
    <mergeCell ref="D4484:E4484"/>
    <mergeCell ref="G4484:H4484"/>
    <mergeCell ref="I4484:J4484"/>
    <mergeCell ref="B4485:C4485"/>
    <mergeCell ref="D4485:E4485"/>
    <mergeCell ref="G4485:H4485"/>
    <mergeCell ref="I4485:J4485"/>
    <mergeCell ref="G4486:J4486"/>
    <mergeCell ref="A4487:C4487"/>
    <mergeCell ref="D4487:E4487"/>
    <mergeCell ref="G4487:H4487"/>
    <mergeCell ref="I4487:J4487"/>
    <mergeCell ref="B4488:C4488"/>
    <mergeCell ref="D4488:E4488"/>
    <mergeCell ref="G4488:H4488"/>
    <mergeCell ref="I4488:J4488"/>
    <mergeCell ref="B4489:C4489"/>
    <mergeCell ref="D4489:E4489"/>
    <mergeCell ref="G4489:H4489"/>
    <mergeCell ref="I4489:J4489"/>
    <mergeCell ref="G4490:J4490"/>
    <mergeCell ref="G4491:J4491"/>
    <mergeCell ref="G4492:K4492"/>
    <mergeCell ref="A4493:K4493"/>
    <mergeCell ref="A4494:C4494"/>
    <mergeCell ref="D4494:E4494"/>
    <mergeCell ref="G4494:H4494"/>
    <mergeCell ref="I4494:J4494"/>
    <mergeCell ref="B4495:C4495"/>
    <mergeCell ref="D4495:E4495"/>
    <mergeCell ref="G4495:H4495"/>
    <mergeCell ref="I4495:J4495"/>
    <mergeCell ref="B4496:C4496"/>
    <mergeCell ref="D4496:E4496"/>
    <mergeCell ref="G4496:H4496"/>
    <mergeCell ref="I4496:J4496"/>
    <mergeCell ref="G4497:J4497"/>
    <mergeCell ref="A4498:C4498"/>
    <mergeCell ref="D4498:E4498"/>
    <mergeCell ref="G4498:H4498"/>
    <mergeCell ref="I4498:J4498"/>
    <mergeCell ref="B4499:C4499"/>
    <mergeCell ref="D4499:E4499"/>
    <mergeCell ref="G4499:H4499"/>
    <mergeCell ref="I4499:J4499"/>
    <mergeCell ref="B4500:C4500"/>
    <mergeCell ref="D4500:E4500"/>
    <mergeCell ref="G4500:H4500"/>
    <mergeCell ref="I4500:J4500"/>
    <mergeCell ref="G4501:J4501"/>
    <mergeCell ref="G4502:J4502"/>
    <mergeCell ref="G4503:K4503"/>
    <mergeCell ref="A4504:K4504"/>
    <mergeCell ref="A4505:C4505"/>
    <mergeCell ref="D4505:E4505"/>
    <mergeCell ref="G4505:H4505"/>
    <mergeCell ref="I4505:J4505"/>
    <mergeCell ref="B4506:C4506"/>
    <mergeCell ref="D4506:E4506"/>
    <mergeCell ref="G4506:H4506"/>
    <mergeCell ref="I4506:J4506"/>
    <mergeCell ref="B4507:C4507"/>
    <mergeCell ref="D4507:E4507"/>
    <mergeCell ref="G4507:H4507"/>
    <mergeCell ref="I4507:J4507"/>
    <mergeCell ref="G4508:J4508"/>
    <mergeCell ref="A4509:C4509"/>
    <mergeCell ref="D4509:E4509"/>
    <mergeCell ref="G4509:H4509"/>
    <mergeCell ref="I4509:J4509"/>
    <mergeCell ref="B4510:C4510"/>
    <mergeCell ref="D4510:E4510"/>
    <mergeCell ref="G4510:H4510"/>
    <mergeCell ref="I4510:J4510"/>
    <mergeCell ref="B4511:C4511"/>
    <mergeCell ref="D4511:E4511"/>
    <mergeCell ref="G4511:H4511"/>
    <mergeCell ref="I4511:J4511"/>
    <mergeCell ref="G4512:J4512"/>
    <mergeCell ref="A4513:C4513"/>
    <mergeCell ref="D4513:E4513"/>
    <mergeCell ref="G4513:H4513"/>
    <mergeCell ref="I4513:J4513"/>
    <mergeCell ref="B4514:C4514"/>
    <mergeCell ref="D4514:E4514"/>
    <mergeCell ref="G4514:H4514"/>
    <mergeCell ref="I4514:J4514"/>
    <mergeCell ref="B4515:C4515"/>
    <mergeCell ref="D4515:E4515"/>
    <mergeCell ref="G4515:H4515"/>
    <mergeCell ref="I4515:J4515"/>
    <mergeCell ref="G4516:J4516"/>
    <mergeCell ref="G4517:J4517"/>
    <mergeCell ref="G4518:K4518"/>
    <mergeCell ref="A4519:K4519"/>
    <mergeCell ref="A4520:C4520"/>
    <mergeCell ref="D4520:E4520"/>
    <mergeCell ref="G4520:H4520"/>
    <mergeCell ref="I4520:J4520"/>
    <mergeCell ref="B4521:C4521"/>
    <mergeCell ref="D4521:E4521"/>
    <mergeCell ref="G4521:H4521"/>
    <mergeCell ref="I4521:J4521"/>
    <mergeCell ref="B4522:C4522"/>
    <mergeCell ref="D4522:E4522"/>
    <mergeCell ref="G4522:H4522"/>
    <mergeCell ref="I4522:J4522"/>
    <mergeCell ref="G4523:J4523"/>
    <mergeCell ref="G4524:J4524"/>
    <mergeCell ref="G4525:K4525"/>
    <mergeCell ref="A4526:K4526"/>
    <mergeCell ref="A4527:C4527"/>
    <mergeCell ref="D4527:E4527"/>
    <mergeCell ref="G4527:H4527"/>
    <mergeCell ref="I4527:J4527"/>
    <mergeCell ref="B4528:C4528"/>
    <mergeCell ref="D4528:E4528"/>
    <mergeCell ref="G4528:H4528"/>
    <mergeCell ref="I4528:J4528"/>
    <mergeCell ref="B4529:C4529"/>
    <mergeCell ref="D4529:E4529"/>
    <mergeCell ref="G4529:H4529"/>
    <mergeCell ref="I4529:J4529"/>
    <mergeCell ref="G4530:J4530"/>
    <mergeCell ref="G4531:J4531"/>
    <mergeCell ref="G4532:K4532"/>
    <mergeCell ref="A4533:K4533"/>
    <mergeCell ref="A4534:C4534"/>
    <mergeCell ref="D4534:E4534"/>
    <mergeCell ref="G4534:H4534"/>
    <mergeCell ref="I4534:J4534"/>
    <mergeCell ref="B4535:C4535"/>
    <mergeCell ref="D4535:E4535"/>
    <mergeCell ref="G4535:H4535"/>
    <mergeCell ref="I4535:J4535"/>
    <mergeCell ref="B4536:C4536"/>
    <mergeCell ref="D4536:E4536"/>
    <mergeCell ref="G4536:H4536"/>
    <mergeCell ref="I4536:J4536"/>
    <mergeCell ref="G4537:J4537"/>
    <mergeCell ref="G4538:J4538"/>
    <mergeCell ref="G4539:K4539"/>
    <mergeCell ref="A4540:K4540"/>
    <mergeCell ref="A4541:C4541"/>
    <mergeCell ref="D4541:E4541"/>
    <mergeCell ref="G4541:H4541"/>
    <mergeCell ref="I4541:J4541"/>
    <mergeCell ref="B4542:C4542"/>
    <mergeCell ref="D4542:E4542"/>
    <mergeCell ref="G4542:H4542"/>
    <mergeCell ref="I4542:J4542"/>
    <mergeCell ref="G4543:J4543"/>
    <mergeCell ref="A4544:C4544"/>
    <mergeCell ref="D4544:E4544"/>
    <mergeCell ref="G4544:H4544"/>
    <mergeCell ref="I4544:J4544"/>
    <mergeCell ref="B4545:C4545"/>
    <mergeCell ref="D4545:E4545"/>
    <mergeCell ref="G4545:H4545"/>
    <mergeCell ref="I4545:J4545"/>
    <mergeCell ref="B4546:C4546"/>
    <mergeCell ref="D4546:E4546"/>
    <mergeCell ref="G4546:H4546"/>
    <mergeCell ref="I4546:J4546"/>
    <mergeCell ref="G4547:J4547"/>
    <mergeCell ref="G4548:J4548"/>
    <mergeCell ref="G4549:K4549"/>
    <mergeCell ref="A4550:K4550"/>
    <mergeCell ref="A4551:C4551"/>
    <mergeCell ref="D4551:E4551"/>
    <mergeCell ref="G4551:H4551"/>
    <mergeCell ref="I4551:J4551"/>
    <mergeCell ref="B4552:C4552"/>
    <mergeCell ref="D4552:E4552"/>
    <mergeCell ref="G4552:H4552"/>
    <mergeCell ref="I4552:J4552"/>
    <mergeCell ref="G4553:J4553"/>
    <mergeCell ref="A4554:C4554"/>
    <mergeCell ref="D4554:E4554"/>
    <mergeCell ref="G4554:H4554"/>
    <mergeCell ref="I4554:J4554"/>
    <mergeCell ref="B4555:C4555"/>
    <mergeCell ref="D4555:E4555"/>
    <mergeCell ref="G4555:H4555"/>
    <mergeCell ref="I4555:J4555"/>
    <mergeCell ref="B4556:C4556"/>
    <mergeCell ref="D4556:E4556"/>
    <mergeCell ref="G4556:H4556"/>
    <mergeCell ref="I4556:J4556"/>
    <mergeCell ref="B4557:C4557"/>
    <mergeCell ref="D4557:E4557"/>
    <mergeCell ref="G4557:H4557"/>
    <mergeCell ref="I4557:J4557"/>
    <mergeCell ref="B4558:C4558"/>
    <mergeCell ref="D4558:E4558"/>
    <mergeCell ref="G4558:H4558"/>
    <mergeCell ref="I4558:J4558"/>
    <mergeCell ref="G4559:J4559"/>
    <mergeCell ref="G4560:J4560"/>
    <mergeCell ref="G4561:K4561"/>
    <mergeCell ref="A4562:K4562"/>
    <mergeCell ref="A4563:C4563"/>
    <mergeCell ref="D4563:E4563"/>
    <mergeCell ref="G4563:H4563"/>
    <mergeCell ref="I4563:J4563"/>
    <mergeCell ref="B4564:C4564"/>
    <mergeCell ref="D4564:E4564"/>
    <mergeCell ref="G4564:H4564"/>
    <mergeCell ref="I4564:J4564"/>
    <mergeCell ref="G4565:J4565"/>
    <mergeCell ref="G4566:J4566"/>
    <mergeCell ref="G4567:K4567"/>
    <mergeCell ref="A4568:K4568"/>
    <mergeCell ref="A4569:C4569"/>
    <mergeCell ref="D4569:E4569"/>
    <mergeCell ref="G4569:H4569"/>
    <mergeCell ref="I4569:J4569"/>
    <mergeCell ref="B4570:C4570"/>
    <mergeCell ref="D4570:E4570"/>
    <mergeCell ref="G4570:H4570"/>
    <mergeCell ref="I4570:J4570"/>
    <mergeCell ref="G4571:J4571"/>
    <mergeCell ref="G4572:J4572"/>
    <mergeCell ref="G4573:K4573"/>
    <mergeCell ref="A4574:K4574"/>
    <mergeCell ref="A4575:C4575"/>
    <mergeCell ref="D4575:E4575"/>
    <mergeCell ref="G4575:H4575"/>
    <mergeCell ref="I4575:J4575"/>
    <mergeCell ref="B4576:C4576"/>
    <mergeCell ref="D4576:E4576"/>
    <mergeCell ref="G4576:H4576"/>
    <mergeCell ref="I4576:J4576"/>
    <mergeCell ref="G4577:J4577"/>
    <mergeCell ref="G4578:J4578"/>
    <mergeCell ref="G4579:K4579"/>
    <mergeCell ref="A4580:K4580"/>
    <mergeCell ref="A4581:C4581"/>
    <mergeCell ref="D4581:E4581"/>
    <mergeCell ref="G4581:H4581"/>
    <mergeCell ref="I4581:J4581"/>
    <mergeCell ref="B4582:C4582"/>
    <mergeCell ref="D4582:E4582"/>
    <mergeCell ref="G4582:H4582"/>
    <mergeCell ref="I4582:J4582"/>
    <mergeCell ref="G4583:J4583"/>
    <mergeCell ref="G4584:J4584"/>
    <mergeCell ref="G4585:K4585"/>
    <mergeCell ref="A4586:K4586"/>
    <mergeCell ref="A4587:C4587"/>
    <mergeCell ref="D4587:E4587"/>
    <mergeCell ref="G4587:H4587"/>
    <mergeCell ref="I4587:J4587"/>
    <mergeCell ref="B4588:C4588"/>
    <mergeCell ref="D4588:E4588"/>
    <mergeCell ref="G4588:H4588"/>
    <mergeCell ref="I4588:J4588"/>
    <mergeCell ref="B4589:C4589"/>
    <mergeCell ref="D4589:E4589"/>
    <mergeCell ref="G4589:H4589"/>
    <mergeCell ref="I4589:J4589"/>
    <mergeCell ref="B4590:C4590"/>
    <mergeCell ref="D4590:E4590"/>
    <mergeCell ref="G4590:H4590"/>
    <mergeCell ref="I4590:J4590"/>
    <mergeCell ref="B4591:C4591"/>
    <mergeCell ref="D4591:E4591"/>
    <mergeCell ref="G4591:H4591"/>
    <mergeCell ref="I4591:J4591"/>
    <mergeCell ref="B4592:C4592"/>
    <mergeCell ref="D4592:E4592"/>
    <mergeCell ref="G4592:H4592"/>
    <mergeCell ref="I4592:J4592"/>
    <mergeCell ref="B4593:C4593"/>
    <mergeCell ref="D4593:E4593"/>
    <mergeCell ref="G4593:H4593"/>
    <mergeCell ref="I4593:J4593"/>
    <mergeCell ref="G4594:J4594"/>
    <mergeCell ref="A4595:C4595"/>
    <mergeCell ref="D4595:E4595"/>
    <mergeCell ref="G4595:H4595"/>
    <mergeCell ref="I4595:J4595"/>
    <mergeCell ref="B4596:C4596"/>
    <mergeCell ref="D4596:E4596"/>
    <mergeCell ref="G4596:H4596"/>
    <mergeCell ref="I4596:J4596"/>
    <mergeCell ref="G4597:J4597"/>
    <mergeCell ref="A4598:C4598"/>
    <mergeCell ref="D4598:E4598"/>
    <mergeCell ref="G4598:H4598"/>
    <mergeCell ref="I4598:J4598"/>
    <mergeCell ref="B4599:C4599"/>
    <mergeCell ref="D4599:E4599"/>
    <mergeCell ref="G4599:H4599"/>
    <mergeCell ref="I4599:J4599"/>
    <mergeCell ref="G4600:J4600"/>
    <mergeCell ref="G4601:J4601"/>
    <mergeCell ref="G4602:K4602"/>
    <mergeCell ref="A4603:K4603"/>
    <mergeCell ref="A4604:C4604"/>
    <mergeCell ref="D4604:E4604"/>
    <mergeCell ref="G4604:H4604"/>
    <mergeCell ref="I4604:J4604"/>
    <mergeCell ref="B4605:C4605"/>
    <mergeCell ref="D4605:E4605"/>
    <mergeCell ref="G4605:H4605"/>
    <mergeCell ref="I4605:J4605"/>
    <mergeCell ref="B4606:C4606"/>
    <mergeCell ref="D4606:E4606"/>
    <mergeCell ref="G4606:H4606"/>
    <mergeCell ref="I4606:J4606"/>
    <mergeCell ref="G4607:J4607"/>
    <mergeCell ref="A4608:C4608"/>
    <mergeCell ref="D4608:E4608"/>
    <mergeCell ref="G4608:H4608"/>
    <mergeCell ref="I4608:J4608"/>
    <mergeCell ref="B4609:C4609"/>
    <mergeCell ref="D4609:E4609"/>
    <mergeCell ref="G4609:H4609"/>
    <mergeCell ref="I4609:J4609"/>
    <mergeCell ref="B4610:C4610"/>
    <mergeCell ref="D4610:E4610"/>
    <mergeCell ref="G4610:H4610"/>
    <mergeCell ref="I4610:J4610"/>
    <mergeCell ref="G4611:J4611"/>
    <mergeCell ref="G4612:J4612"/>
    <mergeCell ref="G4613:K4613"/>
    <mergeCell ref="A4614:K4614"/>
    <mergeCell ref="A4615:C4615"/>
    <mergeCell ref="D4615:E4615"/>
    <mergeCell ref="G4615:H4615"/>
    <mergeCell ref="I4615:J4615"/>
    <mergeCell ref="B4616:C4616"/>
    <mergeCell ref="D4616:E4616"/>
    <mergeCell ref="G4616:H4616"/>
    <mergeCell ref="I4616:J4616"/>
    <mergeCell ref="B4617:C4617"/>
    <mergeCell ref="D4617:E4617"/>
    <mergeCell ref="G4617:H4617"/>
    <mergeCell ref="I4617:J4617"/>
    <mergeCell ref="G4618:J4618"/>
    <mergeCell ref="A4619:C4619"/>
    <mergeCell ref="D4619:E4619"/>
    <mergeCell ref="G4619:H4619"/>
    <mergeCell ref="I4619:J4619"/>
    <mergeCell ref="B4620:C4620"/>
    <mergeCell ref="D4620:E4620"/>
    <mergeCell ref="G4620:H4620"/>
    <mergeCell ref="I4620:J4620"/>
    <mergeCell ref="B4621:C4621"/>
    <mergeCell ref="D4621:E4621"/>
    <mergeCell ref="G4621:H4621"/>
    <mergeCell ref="I4621:J4621"/>
    <mergeCell ref="G4622:J4622"/>
    <mergeCell ref="G4623:J4623"/>
    <mergeCell ref="G4624:K4624"/>
    <mergeCell ref="A4625:K4625"/>
    <mergeCell ref="A4626:C4626"/>
    <mergeCell ref="D4626:E4626"/>
    <mergeCell ref="G4626:H4626"/>
    <mergeCell ref="I4626:J4626"/>
    <mergeCell ref="B4627:C4627"/>
    <mergeCell ref="D4627:E4627"/>
    <mergeCell ref="G4627:H4627"/>
    <mergeCell ref="I4627:J4627"/>
    <mergeCell ref="B4628:C4628"/>
    <mergeCell ref="D4628:E4628"/>
    <mergeCell ref="G4628:H4628"/>
    <mergeCell ref="I4628:J4628"/>
    <mergeCell ref="G4629:J4629"/>
    <mergeCell ref="A4630:C4630"/>
    <mergeCell ref="D4630:E4630"/>
    <mergeCell ref="G4630:H4630"/>
    <mergeCell ref="I4630:J4630"/>
    <mergeCell ref="B4631:C4631"/>
    <mergeCell ref="D4631:E4631"/>
    <mergeCell ref="G4631:H4631"/>
    <mergeCell ref="I4631:J4631"/>
    <mergeCell ref="B4632:C4632"/>
    <mergeCell ref="D4632:E4632"/>
    <mergeCell ref="G4632:H4632"/>
    <mergeCell ref="I4632:J4632"/>
    <mergeCell ref="G4633:J4633"/>
    <mergeCell ref="G4634:J4634"/>
    <mergeCell ref="G4635:K4635"/>
    <mergeCell ref="A4636:K4636"/>
    <mergeCell ref="A4637:C4637"/>
    <mergeCell ref="D4637:E4637"/>
    <mergeCell ref="G4637:H4637"/>
    <mergeCell ref="I4637:J4637"/>
    <mergeCell ref="B4638:C4638"/>
    <mergeCell ref="D4638:E4638"/>
    <mergeCell ref="G4638:H4638"/>
    <mergeCell ref="I4638:J4638"/>
    <mergeCell ref="B4639:C4639"/>
    <mergeCell ref="D4639:E4639"/>
    <mergeCell ref="G4639:H4639"/>
    <mergeCell ref="I4639:J4639"/>
    <mergeCell ref="G4640:J4640"/>
    <mergeCell ref="A4641:C4641"/>
    <mergeCell ref="D4641:E4641"/>
    <mergeCell ref="G4641:H4641"/>
    <mergeCell ref="I4641:J4641"/>
    <mergeCell ref="B4642:C4642"/>
    <mergeCell ref="D4642:E4642"/>
    <mergeCell ref="G4642:H4642"/>
    <mergeCell ref="I4642:J4642"/>
    <mergeCell ref="B4643:C4643"/>
    <mergeCell ref="D4643:E4643"/>
    <mergeCell ref="G4643:H4643"/>
    <mergeCell ref="I4643:J4643"/>
    <mergeCell ref="G4644:J4644"/>
    <mergeCell ref="G4645:J4645"/>
    <mergeCell ref="G4646:K4646"/>
    <mergeCell ref="A4647:K4647"/>
    <mergeCell ref="E4648:F4648"/>
    <mergeCell ref="G4648:J4648"/>
    <mergeCell ref="G4649:H4649"/>
    <mergeCell ref="I4649:J4649"/>
    <mergeCell ref="B4650:C4650"/>
    <mergeCell ref="G4650:H4650"/>
    <mergeCell ref="I4650:J4650"/>
    <mergeCell ref="G4651:J4651"/>
    <mergeCell ref="G4652:J4652"/>
    <mergeCell ref="G4653:J4653"/>
    <mergeCell ref="G4654:J4654"/>
    <mergeCell ref="G4655:J4655"/>
    <mergeCell ref="G4656:J4656"/>
    <mergeCell ref="G4657:J4657"/>
    <mergeCell ref="G4658:K4658"/>
    <mergeCell ref="A4659:K4659"/>
    <mergeCell ref="E4660:F4660"/>
    <mergeCell ref="G4660:J4660"/>
    <mergeCell ref="G4661:H4661"/>
    <mergeCell ref="I4661:J4661"/>
    <mergeCell ref="B4662:C4662"/>
    <mergeCell ref="G4662:H4662"/>
    <mergeCell ref="I4662:J4662"/>
    <mergeCell ref="G4663:J4663"/>
    <mergeCell ref="G4664:J4664"/>
    <mergeCell ref="G4665:J4665"/>
    <mergeCell ref="G4666:J4666"/>
    <mergeCell ref="G4667:J4667"/>
    <mergeCell ref="G4668:J4668"/>
    <mergeCell ref="G4669:J4669"/>
    <mergeCell ref="G4670:K4670"/>
    <mergeCell ref="A4671:K4671"/>
    <mergeCell ref="E4672:F4672"/>
    <mergeCell ref="G4672:J4672"/>
    <mergeCell ref="G4673:H4673"/>
    <mergeCell ref="I4673:J4673"/>
    <mergeCell ref="B4674:C4674"/>
    <mergeCell ref="G4674:H4674"/>
    <mergeCell ref="I4674:J4674"/>
    <mergeCell ref="G4675:J4675"/>
    <mergeCell ref="G4676:J4676"/>
    <mergeCell ref="G4677:J4677"/>
    <mergeCell ref="G4678:J4678"/>
    <mergeCell ref="G4679:J4679"/>
    <mergeCell ref="G4680:J4680"/>
    <mergeCell ref="G4681:K4681"/>
    <mergeCell ref="A4682:K4682"/>
    <mergeCell ref="E4683:F4683"/>
    <mergeCell ref="G4683:J4683"/>
    <mergeCell ref="G4684:H4684"/>
    <mergeCell ref="I4684:J4684"/>
    <mergeCell ref="B4685:C4685"/>
    <mergeCell ref="G4685:H4685"/>
    <mergeCell ref="I4685:J4685"/>
    <mergeCell ref="G4686:J4686"/>
    <mergeCell ref="G4687:J4687"/>
    <mergeCell ref="G4688:J4688"/>
    <mergeCell ref="G4689:J4689"/>
    <mergeCell ref="G4690:J4690"/>
    <mergeCell ref="G4691:J4691"/>
    <mergeCell ref="G4692:J4692"/>
    <mergeCell ref="G4693:K4693"/>
    <mergeCell ref="A4694:K4694"/>
    <mergeCell ref="E4695:F4695"/>
    <mergeCell ref="G4695:J4695"/>
    <mergeCell ref="G4696:H4696"/>
    <mergeCell ref="I4696:J4696"/>
    <mergeCell ref="B4697:C4697"/>
    <mergeCell ref="G4697:H4697"/>
    <mergeCell ref="I4697:J4697"/>
    <mergeCell ref="G4698:J4698"/>
    <mergeCell ref="G4699:J4699"/>
    <mergeCell ref="G4700:J4700"/>
    <mergeCell ref="G4701:J4701"/>
    <mergeCell ref="G4702:J4702"/>
    <mergeCell ref="G4703:J4703"/>
    <mergeCell ref="G4704:J4704"/>
    <mergeCell ref="G4705:K4705"/>
    <mergeCell ref="A4706:K4706"/>
    <mergeCell ref="E4707:F4707"/>
    <mergeCell ref="G4707:J4707"/>
    <mergeCell ref="G4708:H4708"/>
    <mergeCell ref="I4708:J4708"/>
    <mergeCell ref="B4709:C4709"/>
    <mergeCell ref="G4709:H4709"/>
    <mergeCell ref="I4709:J4709"/>
    <mergeCell ref="G4710:J4710"/>
    <mergeCell ref="G4711:J4711"/>
    <mergeCell ref="G4712:J4712"/>
    <mergeCell ref="G4713:J4713"/>
    <mergeCell ref="G4714:J4714"/>
    <mergeCell ref="G4715:J4715"/>
    <mergeCell ref="G4716:K4716"/>
    <mergeCell ref="A4717:K4717"/>
    <mergeCell ref="A4718:C4718"/>
    <mergeCell ref="D4718:E4718"/>
    <mergeCell ref="G4718:H4718"/>
    <mergeCell ref="I4718:J4718"/>
    <mergeCell ref="B4719:C4719"/>
    <mergeCell ref="D4719:E4719"/>
    <mergeCell ref="G4719:H4719"/>
    <mergeCell ref="I4719:J4719"/>
    <mergeCell ref="B4720:C4720"/>
    <mergeCell ref="D4720:E4720"/>
    <mergeCell ref="G4720:H4720"/>
    <mergeCell ref="I4720:J4720"/>
    <mergeCell ref="B4721:C4721"/>
    <mergeCell ref="D4721:E4721"/>
    <mergeCell ref="G4721:H4721"/>
    <mergeCell ref="I4721:J4721"/>
    <mergeCell ref="G4722:J4722"/>
    <mergeCell ref="A4723:C4723"/>
    <mergeCell ref="D4723:E4723"/>
    <mergeCell ref="G4723:H4723"/>
    <mergeCell ref="I4723:J4723"/>
    <mergeCell ref="B4724:C4724"/>
    <mergeCell ref="D4724:E4724"/>
    <mergeCell ref="G4724:H4724"/>
    <mergeCell ref="I4724:J4724"/>
    <mergeCell ref="B4725:C4725"/>
    <mergeCell ref="D4725:E4725"/>
    <mergeCell ref="G4725:H4725"/>
    <mergeCell ref="I4725:J4725"/>
    <mergeCell ref="G4726:J4726"/>
    <mergeCell ref="G4727:J4727"/>
    <mergeCell ref="G4728:K4728"/>
    <mergeCell ref="A4729:K4729"/>
    <mergeCell ref="A4730:C4730"/>
    <mergeCell ref="D4730:E4730"/>
    <mergeCell ref="G4730:H4730"/>
    <mergeCell ref="I4730:J4730"/>
    <mergeCell ref="B4731:C4731"/>
    <mergeCell ref="D4731:E4731"/>
    <mergeCell ref="G4731:H4731"/>
    <mergeCell ref="I4731:J4731"/>
    <mergeCell ref="B4732:C4732"/>
    <mergeCell ref="D4732:E4732"/>
    <mergeCell ref="G4732:H4732"/>
    <mergeCell ref="I4732:J4732"/>
    <mergeCell ref="B4733:C4733"/>
    <mergeCell ref="D4733:E4733"/>
    <mergeCell ref="G4733:H4733"/>
    <mergeCell ref="I4733:J4733"/>
    <mergeCell ref="B4734:C4734"/>
    <mergeCell ref="D4734:E4734"/>
    <mergeCell ref="G4734:H4734"/>
    <mergeCell ref="I4734:J4734"/>
    <mergeCell ref="G4735:J4735"/>
    <mergeCell ref="A4736:C4736"/>
    <mergeCell ref="D4736:E4736"/>
    <mergeCell ref="G4736:H4736"/>
    <mergeCell ref="I4736:J4736"/>
    <mergeCell ref="B4737:C4737"/>
    <mergeCell ref="D4737:E4737"/>
    <mergeCell ref="G4737:H4737"/>
    <mergeCell ref="I4737:J4737"/>
    <mergeCell ref="B4738:C4738"/>
    <mergeCell ref="D4738:E4738"/>
    <mergeCell ref="G4738:H4738"/>
    <mergeCell ref="I4738:J4738"/>
    <mergeCell ref="G4739:J4739"/>
    <mergeCell ref="G4740:J4740"/>
    <mergeCell ref="G4741:K4741"/>
    <mergeCell ref="A4742:K4742"/>
    <mergeCell ref="A4743:C4743"/>
    <mergeCell ref="D4743:E4743"/>
    <mergeCell ref="G4743:H4743"/>
    <mergeCell ref="I4743:J4743"/>
    <mergeCell ref="B4744:C4744"/>
    <mergeCell ref="D4744:E4744"/>
    <mergeCell ref="G4744:H4744"/>
    <mergeCell ref="I4744:J4744"/>
    <mergeCell ref="B4745:C4745"/>
    <mergeCell ref="D4745:E4745"/>
    <mergeCell ref="G4745:H4745"/>
    <mergeCell ref="I4745:J4745"/>
    <mergeCell ref="B4746:C4746"/>
    <mergeCell ref="D4746:E4746"/>
    <mergeCell ref="G4746:H4746"/>
    <mergeCell ref="I4746:J4746"/>
    <mergeCell ref="B4747:C4747"/>
    <mergeCell ref="D4747:E4747"/>
    <mergeCell ref="G4747:H4747"/>
    <mergeCell ref="I4747:J4747"/>
    <mergeCell ref="G4748:J4748"/>
    <mergeCell ref="A4749:C4749"/>
    <mergeCell ref="D4749:E4749"/>
    <mergeCell ref="G4749:H4749"/>
    <mergeCell ref="I4749:J4749"/>
    <mergeCell ref="B4750:C4750"/>
    <mergeCell ref="D4750:E4750"/>
    <mergeCell ref="G4750:H4750"/>
    <mergeCell ref="I4750:J4750"/>
    <mergeCell ref="B4751:C4751"/>
    <mergeCell ref="D4751:E4751"/>
    <mergeCell ref="G4751:H4751"/>
    <mergeCell ref="I4751:J4751"/>
    <mergeCell ref="G4752:J4752"/>
    <mergeCell ref="G4753:J4753"/>
    <mergeCell ref="G4754:K4754"/>
    <mergeCell ref="A4755:K4755"/>
    <mergeCell ref="A4756:C4756"/>
    <mergeCell ref="D4756:E4756"/>
    <mergeCell ref="G4756:H4756"/>
    <mergeCell ref="I4756:J4756"/>
    <mergeCell ref="B4757:C4757"/>
    <mergeCell ref="D4757:E4757"/>
    <mergeCell ref="G4757:H4757"/>
    <mergeCell ref="I4757:J4757"/>
    <mergeCell ref="B4758:C4758"/>
    <mergeCell ref="D4758:E4758"/>
    <mergeCell ref="G4758:H4758"/>
    <mergeCell ref="I4758:J4758"/>
    <mergeCell ref="G4759:J4759"/>
    <mergeCell ref="G4760:J4760"/>
    <mergeCell ref="G4761:K4761"/>
    <mergeCell ref="A4762:K4762"/>
    <mergeCell ref="A4763:C4763"/>
    <mergeCell ref="D4763:E4763"/>
    <mergeCell ref="G4763:H4763"/>
    <mergeCell ref="I4763:J4763"/>
    <mergeCell ref="B4764:C4764"/>
    <mergeCell ref="D4764:E4764"/>
    <mergeCell ref="G4764:H4764"/>
    <mergeCell ref="I4764:J4764"/>
    <mergeCell ref="B4765:C4765"/>
    <mergeCell ref="D4765:E4765"/>
    <mergeCell ref="G4765:H4765"/>
    <mergeCell ref="I4765:J4765"/>
    <mergeCell ref="B4766:C4766"/>
    <mergeCell ref="D4766:E4766"/>
    <mergeCell ref="G4766:H4766"/>
    <mergeCell ref="I4766:J4766"/>
    <mergeCell ref="B4767:C4767"/>
    <mergeCell ref="D4767:E4767"/>
    <mergeCell ref="G4767:H4767"/>
    <mergeCell ref="I4767:J4767"/>
    <mergeCell ref="G4768:J4768"/>
    <mergeCell ref="G4769:J4769"/>
    <mergeCell ref="G4770:K4770"/>
    <mergeCell ref="A4771:K4771"/>
    <mergeCell ref="A4772:C4772"/>
    <mergeCell ref="D4772:E4772"/>
    <mergeCell ref="G4772:H4772"/>
    <mergeCell ref="I4772:J4772"/>
    <mergeCell ref="B4773:C4773"/>
    <mergeCell ref="D4773:E4773"/>
    <mergeCell ref="G4773:H4773"/>
    <mergeCell ref="I4773:J4773"/>
    <mergeCell ref="G4774:J4774"/>
    <mergeCell ref="G4775:J4775"/>
    <mergeCell ref="G4776:K4776"/>
    <mergeCell ref="A4777:K4777"/>
    <mergeCell ref="A4778:C4778"/>
    <mergeCell ref="D4778:E4778"/>
    <mergeCell ref="G4778:H4778"/>
    <mergeCell ref="I4778:J4778"/>
    <mergeCell ref="B4779:C4779"/>
    <mergeCell ref="D4779:E4779"/>
    <mergeCell ref="G4779:H4779"/>
    <mergeCell ref="I4779:J4779"/>
    <mergeCell ref="G4780:J4780"/>
    <mergeCell ref="G4781:J4781"/>
    <mergeCell ref="G4782:K4782"/>
    <mergeCell ref="A4783:K4783"/>
    <mergeCell ref="A4784:C4784"/>
    <mergeCell ref="D4784:E4784"/>
    <mergeCell ref="G4784:H4784"/>
    <mergeCell ref="I4784:J4784"/>
    <mergeCell ref="B4785:C4785"/>
    <mergeCell ref="D4785:E4785"/>
    <mergeCell ref="G4785:H4785"/>
    <mergeCell ref="I4785:J4785"/>
    <mergeCell ref="G4786:J4786"/>
    <mergeCell ref="G4787:J4787"/>
    <mergeCell ref="G4788:K4788"/>
    <mergeCell ref="A4789:K4789"/>
    <mergeCell ref="A4790:C4790"/>
    <mergeCell ref="D4790:E4790"/>
    <mergeCell ref="G4790:H4790"/>
    <mergeCell ref="I4790:J4790"/>
    <mergeCell ref="B4791:C4791"/>
    <mergeCell ref="D4791:E4791"/>
    <mergeCell ref="G4791:H4791"/>
    <mergeCell ref="I4791:J4791"/>
    <mergeCell ref="G4792:J4792"/>
    <mergeCell ref="G4793:J4793"/>
    <mergeCell ref="G4794:K4794"/>
    <mergeCell ref="A4795:K4795"/>
    <mergeCell ref="A4796:C4796"/>
    <mergeCell ref="D4796:E4796"/>
    <mergeCell ref="G4796:H4796"/>
    <mergeCell ref="I4796:J4796"/>
    <mergeCell ref="B4797:C4797"/>
    <mergeCell ref="D4797:E4797"/>
    <mergeCell ref="G4797:H4797"/>
    <mergeCell ref="I4797:J4797"/>
    <mergeCell ref="B4798:C4798"/>
    <mergeCell ref="D4798:E4798"/>
    <mergeCell ref="G4798:H4798"/>
    <mergeCell ref="I4798:J4798"/>
    <mergeCell ref="B4799:C4799"/>
    <mergeCell ref="D4799:E4799"/>
    <mergeCell ref="G4799:H4799"/>
    <mergeCell ref="I4799:J4799"/>
    <mergeCell ref="B4800:C4800"/>
    <mergeCell ref="D4800:E4800"/>
    <mergeCell ref="G4800:H4800"/>
    <mergeCell ref="I4800:J4800"/>
    <mergeCell ref="B4801:C4801"/>
    <mergeCell ref="D4801:E4801"/>
    <mergeCell ref="G4801:H4801"/>
    <mergeCell ref="I4801:J4801"/>
    <mergeCell ref="B4802:C4802"/>
    <mergeCell ref="D4802:E4802"/>
    <mergeCell ref="G4802:H4802"/>
    <mergeCell ref="I4802:J4802"/>
    <mergeCell ref="G4803:J4803"/>
    <mergeCell ref="A4804:C4804"/>
    <mergeCell ref="D4804:E4804"/>
    <mergeCell ref="G4804:H4804"/>
    <mergeCell ref="I4804:J4804"/>
    <mergeCell ref="B4805:C4805"/>
    <mergeCell ref="D4805:E4805"/>
    <mergeCell ref="G4805:H4805"/>
    <mergeCell ref="I4805:J4805"/>
    <mergeCell ref="G4806:J4806"/>
    <mergeCell ref="A4807:C4807"/>
    <mergeCell ref="D4807:E4807"/>
    <mergeCell ref="G4807:H4807"/>
    <mergeCell ref="I4807:J4807"/>
    <mergeCell ref="B4808:C4808"/>
    <mergeCell ref="D4808:E4808"/>
    <mergeCell ref="G4808:H4808"/>
    <mergeCell ref="I4808:J4808"/>
    <mergeCell ref="G4809:J4809"/>
    <mergeCell ref="G4810:J4810"/>
    <mergeCell ref="G4811:K4811"/>
    <mergeCell ref="A4812:K4812"/>
    <mergeCell ref="A4813:C4813"/>
    <mergeCell ref="D4813:E4813"/>
    <mergeCell ref="G4813:H4813"/>
    <mergeCell ref="I4813:J4813"/>
    <mergeCell ref="B4814:C4814"/>
    <mergeCell ref="D4814:E4814"/>
    <mergeCell ref="G4814:H4814"/>
    <mergeCell ref="I4814:J4814"/>
    <mergeCell ref="B4815:C4815"/>
    <mergeCell ref="D4815:E4815"/>
    <mergeCell ref="G4815:H4815"/>
    <mergeCell ref="I4815:J4815"/>
    <mergeCell ref="G4816:J4816"/>
    <mergeCell ref="A4817:C4817"/>
    <mergeCell ref="D4817:E4817"/>
    <mergeCell ref="G4817:H4817"/>
    <mergeCell ref="I4817:J4817"/>
    <mergeCell ref="B4818:C4818"/>
    <mergeCell ref="D4818:E4818"/>
    <mergeCell ref="G4818:H4818"/>
    <mergeCell ref="I4818:J4818"/>
    <mergeCell ref="B4819:C4819"/>
    <mergeCell ref="D4819:E4819"/>
    <mergeCell ref="G4819:H4819"/>
    <mergeCell ref="I4819:J4819"/>
    <mergeCell ref="G4820:J4820"/>
    <mergeCell ref="G4821:J4821"/>
    <mergeCell ref="G4822:K4822"/>
    <mergeCell ref="A4823:K4823"/>
    <mergeCell ref="A4824:C4824"/>
    <mergeCell ref="D4824:E4824"/>
    <mergeCell ref="G4824:H4824"/>
    <mergeCell ref="I4824:J4824"/>
    <mergeCell ref="B4825:C4825"/>
    <mergeCell ref="D4825:E4825"/>
    <mergeCell ref="G4825:H4825"/>
    <mergeCell ref="I4825:J4825"/>
    <mergeCell ref="B4826:C4826"/>
    <mergeCell ref="D4826:E4826"/>
    <mergeCell ref="G4826:H4826"/>
    <mergeCell ref="I4826:J4826"/>
    <mergeCell ref="G4827:J4827"/>
    <mergeCell ref="A4828:C4828"/>
    <mergeCell ref="D4828:E4828"/>
    <mergeCell ref="G4828:H4828"/>
    <mergeCell ref="I4828:J4828"/>
    <mergeCell ref="B4829:C4829"/>
    <mergeCell ref="D4829:E4829"/>
    <mergeCell ref="G4829:H4829"/>
    <mergeCell ref="I4829:J4829"/>
    <mergeCell ref="B4830:C4830"/>
    <mergeCell ref="D4830:E4830"/>
    <mergeCell ref="G4830:H4830"/>
    <mergeCell ref="I4830:J4830"/>
    <mergeCell ref="G4831:J4831"/>
    <mergeCell ref="G4832:J4832"/>
    <mergeCell ref="G4833:K4833"/>
    <mergeCell ref="A4834:K4834"/>
    <mergeCell ref="A4835:C4835"/>
    <mergeCell ref="D4835:E4835"/>
    <mergeCell ref="G4835:H4835"/>
    <mergeCell ref="I4835:J4835"/>
    <mergeCell ref="B4836:C4836"/>
    <mergeCell ref="D4836:E4836"/>
    <mergeCell ref="G4836:H4836"/>
    <mergeCell ref="I4836:J4836"/>
    <mergeCell ref="B4837:C4837"/>
    <mergeCell ref="D4837:E4837"/>
    <mergeCell ref="G4837:H4837"/>
    <mergeCell ref="I4837:J4837"/>
    <mergeCell ref="G4838:J4838"/>
    <mergeCell ref="A4839:C4839"/>
    <mergeCell ref="D4839:E4839"/>
    <mergeCell ref="G4839:H4839"/>
    <mergeCell ref="I4839:J4839"/>
    <mergeCell ref="B4840:C4840"/>
    <mergeCell ref="D4840:E4840"/>
    <mergeCell ref="G4840:H4840"/>
    <mergeCell ref="I4840:J4840"/>
    <mergeCell ref="B4841:C4841"/>
    <mergeCell ref="D4841:E4841"/>
    <mergeCell ref="G4841:H4841"/>
    <mergeCell ref="I4841:J4841"/>
    <mergeCell ref="G4842:J4842"/>
    <mergeCell ref="G4843:J4843"/>
    <mergeCell ref="C2491:C2492"/>
    <mergeCell ref="C3123:C3124"/>
    <mergeCell ref="C4324:C4325"/>
    <mergeCell ref="D1858:D1859"/>
    <mergeCell ref="D1872:D1873"/>
    <mergeCell ref="D1886:D1887"/>
    <mergeCell ref="D2491:D2492"/>
    <mergeCell ref="D3103:D3104"/>
    <mergeCell ref="D3123:D3124"/>
    <mergeCell ref="D4306:D4307"/>
    <mergeCell ref="D4324:D4325"/>
    <mergeCell ref="D4648:D4649"/>
    <mergeCell ref="D4660:D4661"/>
    <mergeCell ref="D4672:D4673"/>
    <mergeCell ref="D4683:D4684"/>
    <mergeCell ref="D4695:D4696"/>
    <mergeCell ref="D4707:D4708"/>
    <mergeCell ref="K1858:K1859"/>
    <mergeCell ref="K1872:K1873"/>
    <mergeCell ref="K1886:K1887"/>
    <mergeCell ref="K2491:K2492"/>
    <mergeCell ref="K3103:K3104"/>
    <mergeCell ref="K3123:K3124"/>
    <mergeCell ref="K4306:K4307"/>
    <mergeCell ref="K4324:K4325"/>
    <mergeCell ref="K4648:K4649"/>
    <mergeCell ref="K4660:K4661"/>
    <mergeCell ref="K4672:K4673"/>
    <mergeCell ref="K4683:K4684"/>
    <mergeCell ref="K4695:K4696"/>
    <mergeCell ref="K4707:K4708"/>
    <mergeCell ref="A4707:C4708"/>
    <mergeCell ref="A4695:C4696"/>
    <mergeCell ref="A4683:C4684"/>
    <mergeCell ref="A4672:C4673"/>
    <mergeCell ref="A4660:C4661"/>
    <mergeCell ref="A4648:C4649"/>
    <mergeCell ref="A4324:B4325"/>
    <mergeCell ref="A4306:C4307"/>
    <mergeCell ref="A3123:B3124"/>
    <mergeCell ref="A3103:C3104"/>
    <mergeCell ref="A2491:B2492"/>
    <mergeCell ref="A1886:C1887"/>
    <mergeCell ref="A1872:C1873"/>
    <mergeCell ref="A1858:C1859"/>
  </mergeCells>
  <printOptions horizontalCentered="1"/>
  <pageMargins left="0.511811023622047" right="0.511811023622047" top="0.511811023622047" bottom="0.511811023622047" header="0" footer="0"/>
  <pageSetup paperSize="9" scale="80" orientation="portrait"/>
  <headerFooter>
    <oddFooter>&amp;L&amp;9&amp;A&amp;R&amp;9Página &amp;P de &amp;N</oddFooter>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K605"/>
  <sheetViews>
    <sheetView view="pageBreakPreview" zoomScaleNormal="100" topLeftCell="A588" workbookViewId="0">
      <selection activeCell="B611" sqref="B611"/>
    </sheetView>
  </sheetViews>
  <sheetFormatPr defaultColWidth="9" defaultRowHeight="13.5"/>
  <cols>
    <col min="1" max="1" width="9.28333333333333" customWidth="1"/>
    <col min="2" max="2" width="68.7083333333333" customWidth="1"/>
    <col min="3" max="3" width="9.28333333333333" customWidth="1"/>
    <col min="4" max="4" width="10.2833333333333" customWidth="1"/>
    <col min="5" max="5" width="9.28333333333333" customWidth="1"/>
    <col min="6" max="8" width="12.425" customWidth="1"/>
    <col min="9" max="10" width="8.70833333333333" customWidth="1"/>
    <col min="11" max="11" width="4.70833333333333" customWidth="1"/>
  </cols>
  <sheetData>
    <row r="1" ht="135" customHeight="1" spans="1:11">
      <c r="A1" s="1"/>
      <c r="B1" s="1"/>
      <c r="C1" s="1"/>
      <c r="D1" s="1"/>
      <c r="E1" s="1"/>
      <c r="F1" s="1"/>
      <c r="G1" s="1"/>
      <c r="H1" s="1"/>
      <c r="I1" s="1"/>
      <c r="J1" s="1"/>
      <c r="K1" s="1"/>
    </row>
    <row r="2" ht="9.95" customHeight="1" spans="1:11">
      <c r="A2" s="2"/>
      <c r="B2" s="3" t="s">
        <v>0</v>
      </c>
      <c r="C2" s="3"/>
      <c r="D2" s="2"/>
      <c r="E2" s="2"/>
      <c r="F2" s="2"/>
      <c r="G2" s="2"/>
      <c r="H2" s="2"/>
      <c r="I2" s="2"/>
      <c r="J2" s="2"/>
      <c r="K2" s="2"/>
    </row>
    <row r="3" ht="21.95" customHeight="1" spans="1:11">
      <c r="A3" s="38" t="s">
        <v>2</v>
      </c>
      <c r="B3" s="39" t="s">
        <v>3</v>
      </c>
      <c r="C3" s="38" t="s">
        <v>4</v>
      </c>
      <c r="D3" s="38" t="s">
        <v>5893</v>
      </c>
      <c r="E3" s="38" t="s">
        <v>2283</v>
      </c>
      <c r="F3" s="38" t="s">
        <v>6</v>
      </c>
      <c r="G3" s="38" t="s">
        <v>2299</v>
      </c>
      <c r="H3" s="38" t="s">
        <v>5894</v>
      </c>
      <c r="I3" s="38" t="s">
        <v>2290</v>
      </c>
      <c r="J3" s="38" t="s">
        <v>5895</v>
      </c>
      <c r="K3" s="38" t="s">
        <v>5896</v>
      </c>
    </row>
    <row r="4" ht="36" customHeight="1" spans="1:11">
      <c r="A4" s="40" t="s">
        <v>2245</v>
      </c>
      <c r="B4" s="41" t="s">
        <v>5897</v>
      </c>
      <c r="C4" s="40" t="s">
        <v>5898</v>
      </c>
      <c r="D4" s="40" t="s">
        <v>2314</v>
      </c>
      <c r="E4" s="40" t="s">
        <v>35</v>
      </c>
      <c r="F4" s="42">
        <v>1</v>
      </c>
      <c r="G4" s="42">
        <v>498831.39</v>
      </c>
      <c r="H4" s="42">
        <f t="shared" ref="H4:H67" si="0">ROUND(F4*G4,2)</f>
        <v>498831.39</v>
      </c>
      <c r="I4" s="44">
        <f t="shared" ref="I4:I67" si="1">H4/VALOR_TOTAL*100</f>
        <v>6.27500664095576</v>
      </c>
      <c r="J4" s="44">
        <f>I4</f>
        <v>6.27500664095576</v>
      </c>
      <c r="K4" s="40" t="str">
        <f t="shared" ref="K4:K67" si="2">IF(J4&lt;=50,"A",IF(J4&lt;=80,"B","C"))</f>
        <v>A</v>
      </c>
    </row>
    <row r="5" ht="27.95" customHeight="1" spans="1:11">
      <c r="A5" s="40" t="s">
        <v>1877</v>
      </c>
      <c r="B5" s="41" t="s">
        <v>1878</v>
      </c>
      <c r="C5" s="40" t="s">
        <v>14</v>
      </c>
      <c r="D5" s="40" t="s">
        <v>2314</v>
      </c>
      <c r="E5" s="40" t="s">
        <v>41</v>
      </c>
      <c r="F5" s="42">
        <v>8115.29</v>
      </c>
      <c r="G5" s="42">
        <v>48.98</v>
      </c>
      <c r="H5" s="42">
        <f t="shared" si="0"/>
        <v>397486.9</v>
      </c>
      <c r="I5" s="44">
        <f t="shared" si="1"/>
        <v>5.00015233041553</v>
      </c>
      <c r="J5" s="44">
        <f t="shared" ref="J5:J68" si="3">I5+J4</f>
        <v>11.2751589713713</v>
      </c>
      <c r="K5" s="40" t="str">
        <f t="shared" si="2"/>
        <v>A</v>
      </c>
    </row>
    <row r="6" ht="20.1" customHeight="1" spans="1:11">
      <c r="A6" s="40" t="s">
        <v>303</v>
      </c>
      <c r="B6" s="41" t="s">
        <v>304</v>
      </c>
      <c r="C6" s="40" t="s">
        <v>14</v>
      </c>
      <c r="D6" s="40" t="s">
        <v>2314</v>
      </c>
      <c r="E6" s="40" t="s">
        <v>41</v>
      </c>
      <c r="F6" s="42">
        <v>1199</v>
      </c>
      <c r="G6" s="42">
        <v>260.85</v>
      </c>
      <c r="H6" s="42">
        <f t="shared" si="0"/>
        <v>312759.15</v>
      </c>
      <c r="I6" s="44">
        <f t="shared" si="1"/>
        <v>3.9343268739958</v>
      </c>
      <c r="J6" s="44">
        <f t="shared" si="3"/>
        <v>15.2094858453671</v>
      </c>
      <c r="K6" s="40" t="str">
        <f t="shared" si="2"/>
        <v>A</v>
      </c>
    </row>
    <row r="7" ht="36" customHeight="1" spans="1:11">
      <c r="A7" s="40" t="s">
        <v>12</v>
      </c>
      <c r="B7" s="41" t="s">
        <v>13</v>
      </c>
      <c r="C7" s="40" t="s">
        <v>14</v>
      </c>
      <c r="D7" s="40" t="s">
        <v>2389</v>
      </c>
      <c r="E7" s="40" t="s">
        <v>15</v>
      </c>
      <c r="F7" s="42">
        <v>12</v>
      </c>
      <c r="G7" s="42">
        <v>21998.41</v>
      </c>
      <c r="H7" s="42">
        <f t="shared" si="0"/>
        <v>263980.92</v>
      </c>
      <c r="I7" s="44">
        <f t="shared" si="1"/>
        <v>3.32072531779849</v>
      </c>
      <c r="J7" s="44">
        <f t="shared" si="3"/>
        <v>18.5302111631656</v>
      </c>
      <c r="K7" s="40" t="str">
        <f t="shared" si="2"/>
        <v>A</v>
      </c>
    </row>
    <row r="8" ht="20.1" customHeight="1" spans="1:11">
      <c r="A8" s="40" t="s">
        <v>334</v>
      </c>
      <c r="B8" s="41" t="s">
        <v>335</v>
      </c>
      <c r="C8" s="40" t="s">
        <v>5898</v>
      </c>
      <c r="D8" s="40" t="s">
        <v>2314</v>
      </c>
      <c r="E8" s="40" t="s">
        <v>51</v>
      </c>
      <c r="F8" s="42">
        <v>362.58</v>
      </c>
      <c r="G8" s="42">
        <v>668.23</v>
      </c>
      <c r="H8" s="42">
        <f t="shared" si="0"/>
        <v>242286.83</v>
      </c>
      <c r="I8" s="44">
        <f t="shared" si="1"/>
        <v>3.0478263752931</v>
      </c>
      <c r="J8" s="44">
        <f t="shared" si="3"/>
        <v>21.5780375384587</v>
      </c>
      <c r="K8" s="40" t="str">
        <f t="shared" si="2"/>
        <v>A</v>
      </c>
    </row>
    <row r="9" ht="20.1" customHeight="1" spans="1:11">
      <c r="A9" s="40" t="s">
        <v>2102</v>
      </c>
      <c r="B9" s="41" t="s">
        <v>2103</v>
      </c>
      <c r="C9" s="40" t="s">
        <v>14</v>
      </c>
      <c r="D9" s="40" t="s">
        <v>2314</v>
      </c>
      <c r="E9" s="40" t="s">
        <v>35</v>
      </c>
      <c r="F9" s="42">
        <v>14</v>
      </c>
      <c r="G9" s="42">
        <v>12881.8</v>
      </c>
      <c r="H9" s="42">
        <f t="shared" si="0"/>
        <v>180345.2</v>
      </c>
      <c r="I9" s="44">
        <f t="shared" si="1"/>
        <v>2.26863695900231</v>
      </c>
      <c r="J9" s="44">
        <f t="shared" si="3"/>
        <v>23.846674497461</v>
      </c>
      <c r="K9" s="40" t="str">
        <f t="shared" si="2"/>
        <v>A</v>
      </c>
    </row>
    <row r="10" ht="20.1" customHeight="1" spans="1:11">
      <c r="A10" s="40" t="s">
        <v>221</v>
      </c>
      <c r="B10" s="41" t="s">
        <v>222</v>
      </c>
      <c r="C10" s="40" t="s">
        <v>5898</v>
      </c>
      <c r="D10" s="40" t="s">
        <v>2314</v>
      </c>
      <c r="E10" s="40" t="s">
        <v>146</v>
      </c>
      <c r="F10" s="42">
        <v>1136</v>
      </c>
      <c r="G10" s="42">
        <v>154.95</v>
      </c>
      <c r="H10" s="42">
        <f t="shared" si="0"/>
        <v>176023.2</v>
      </c>
      <c r="I10" s="44">
        <f t="shared" si="1"/>
        <v>2.21426873108824</v>
      </c>
      <c r="J10" s="44">
        <f t="shared" si="3"/>
        <v>26.0609432285492</v>
      </c>
      <c r="K10" s="40" t="str">
        <f t="shared" si="2"/>
        <v>A</v>
      </c>
    </row>
    <row r="11" ht="27.95" customHeight="1" spans="1:11">
      <c r="A11" s="40" t="s">
        <v>2264</v>
      </c>
      <c r="B11" s="41" t="s">
        <v>5899</v>
      </c>
      <c r="C11" s="40" t="s">
        <v>5898</v>
      </c>
      <c r="D11" s="40" t="s">
        <v>2314</v>
      </c>
      <c r="E11" s="40" t="s">
        <v>41</v>
      </c>
      <c r="F11" s="42">
        <v>409.03</v>
      </c>
      <c r="G11" s="42">
        <v>426</v>
      </c>
      <c r="H11" s="42">
        <f t="shared" si="0"/>
        <v>174246.78</v>
      </c>
      <c r="I11" s="44">
        <f t="shared" si="1"/>
        <v>2.19192240822126</v>
      </c>
      <c r="J11" s="44">
        <f t="shared" si="3"/>
        <v>28.2528656367705</v>
      </c>
      <c r="K11" s="40" t="str">
        <f t="shared" si="2"/>
        <v>A</v>
      </c>
    </row>
    <row r="12" ht="20.1" customHeight="1" spans="1:11">
      <c r="A12" s="40" t="s">
        <v>2237</v>
      </c>
      <c r="B12" s="41" t="s">
        <v>5900</v>
      </c>
      <c r="C12" s="40" t="s">
        <v>5898</v>
      </c>
      <c r="D12" s="40" t="s">
        <v>2314</v>
      </c>
      <c r="E12" s="40" t="s">
        <v>35</v>
      </c>
      <c r="F12" s="42">
        <v>1</v>
      </c>
      <c r="G12" s="42">
        <v>166598.5</v>
      </c>
      <c r="H12" s="42">
        <f t="shared" si="0"/>
        <v>166598.5</v>
      </c>
      <c r="I12" s="44">
        <f t="shared" si="1"/>
        <v>2.09571152664083</v>
      </c>
      <c r="J12" s="44">
        <f t="shared" si="3"/>
        <v>30.3485771634113</v>
      </c>
      <c r="K12" s="40" t="str">
        <f t="shared" si="2"/>
        <v>A</v>
      </c>
    </row>
    <row r="13" ht="27.95" customHeight="1" spans="1:11">
      <c r="A13" s="40" t="s">
        <v>432</v>
      </c>
      <c r="B13" s="41" t="s">
        <v>433</v>
      </c>
      <c r="C13" s="40" t="s">
        <v>14</v>
      </c>
      <c r="D13" s="40" t="s">
        <v>2314</v>
      </c>
      <c r="E13" s="40" t="s">
        <v>41</v>
      </c>
      <c r="F13" s="42">
        <v>2722.54</v>
      </c>
      <c r="G13" s="42">
        <v>60.38</v>
      </c>
      <c r="H13" s="42">
        <f t="shared" si="0"/>
        <v>164386.97</v>
      </c>
      <c r="I13" s="44">
        <f t="shared" si="1"/>
        <v>2.06789177488729</v>
      </c>
      <c r="J13" s="44">
        <f t="shared" si="3"/>
        <v>32.4164689382986</v>
      </c>
      <c r="K13" s="40" t="str">
        <f t="shared" si="2"/>
        <v>A</v>
      </c>
    </row>
    <row r="14" ht="36" customHeight="1" spans="1:11">
      <c r="A14" s="40" t="s">
        <v>19</v>
      </c>
      <c r="B14" s="41" t="s">
        <v>20</v>
      </c>
      <c r="C14" s="40" t="s">
        <v>14</v>
      </c>
      <c r="D14" s="40" t="s">
        <v>2389</v>
      </c>
      <c r="E14" s="40" t="s">
        <v>15</v>
      </c>
      <c r="F14" s="42">
        <v>24</v>
      </c>
      <c r="G14" s="42">
        <v>6775.08</v>
      </c>
      <c r="H14" s="42">
        <f t="shared" si="0"/>
        <v>162601.92</v>
      </c>
      <c r="I14" s="44">
        <f t="shared" si="1"/>
        <v>2.04543689167628</v>
      </c>
      <c r="J14" s="44">
        <f t="shared" si="3"/>
        <v>34.4619058299749</v>
      </c>
      <c r="K14" s="40" t="str">
        <f t="shared" si="2"/>
        <v>A</v>
      </c>
    </row>
    <row r="15" ht="20.1" customHeight="1" spans="1:11">
      <c r="A15" s="40" t="s">
        <v>2242</v>
      </c>
      <c r="B15" s="41" t="s">
        <v>4672</v>
      </c>
      <c r="C15" s="40" t="s">
        <v>14</v>
      </c>
      <c r="D15" s="40" t="s">
        <v>2790</v>
      </c>
      <c r="E15" s="40" t="s">
        <v>35</v>
      </c>
      <c r="F15" s="42">
        <v>1</v>
      </c>
      <c r="G15" s="42">
        <v>153786.79</v>
      </c>
      <c r="H15" s="42">
        <f t="shared" si="0"/>
        <v>153786.79</v>
      </c>
      <c r="I15" s="44">
        <f t="shared" si="1"/>
        <v>1.93454772070633</v>
      </c>
      <c r="J15" s="44">
        <f t="shared" si="3"/>
        <v>36.3964535506812</v>
      </c>
      <c r="K15" s="40" t="str">
        <f t="shared" si="2"/>
        <v>A</v>
      </c>
    </row>
    <row r="16" ht="20.1" customHeight="1" spans="1:11">
      <c r="A16" s="40" t="s">
        <v>200</v>
      </c>
      <c r="B16" s="41" t="s">
        <v>201</v>
      </c>
      <c r="C16" s="40" t="s">
        <v>14</v>
      </c>
      <c r="D16" s="40" t="s">
        <v>2314</v>
      </c>
      <c r="E16" s="40" t="s">
        <v>51</v>
      </c>
      <c r="F16" s="42">
        <v>210.22</v>
      </c>
      <c r="G16" s="42">
        <v>714.52</v>
      </c>
      <c r="H16" s="42">
        <f t="shared" si="0"/>
        <v>150206.39</v>
      </c>
      <c r="I16" s="44">
        <f t="shared" si="1"/>
        <v>1.88950838631865</v>
      </c>
      <c r="J16" s="44">
        <f t="shared" si="3"/>
        <v>38.2859619369999</v>
      </c>
      <c r="K16" s="40" t="str">
        <f t="shared" si="2"/>
        <v>A</v>
      </c>
    </row>
    <row r="17" ht="20.1" customHeight="1" spans="1:11">
      <c r="A17" s="40" t="s">
        <v>300</v>
      </c>
      <c r="B17" s="41" t="s">
        <v>301</v>
      </c>
      <c r="C17" s="40" t="s">
        <v>14</v>
      </c>
      <c r="D17" s="40" t="s">
        <v>2314</v>
      </c>
      <c r="E17" s="40" t="s">
        <v>41</v>
      </c>
      <c r="F17" s="42">
        <v>914.97</v>
      </c>
      <c r="G17" s="42">
        <v>150</v>
      </c>
      <c r="H17" s="42">
        <f t="shared" si="0"/>
        <v>137245.5</v>
      </c>
      <c r="I17" s="44">
        <f t="shared" si="1"/>
        <v>1.72646798338271</v>
      </c>
      <c r="J17" s="44">
        <f t="shared" si="3"/>
        <v>40.0124299203826</v>
      </c>
      <c r="K17" s="40" t="str">
        <f t="shared" si="2"/>
        <v>A</v>
      </c>
    </row>
    <row r="18" ht="27.95" customHeight="1" spans="1:11">
      <c r="A18" s="40" t="s">
        <v>2118</v>
      </c>
      <c r="B18" s="41" t="s">
        <v>2119</v>
      </c>
      <c r="C18" s="40" t="s">
        <v>14</v>
      </c>
      <c r="D18" s="40" t="s">
        <v>2314</v>
      </c>
      <c r="E18" s="40" t="s">
        <v>41</v>
      </c>
      <c r="F18" s="42">
        <v>1308.65</v>
      </c>
      <c r="G18" s="42">
        <v>102.36</v>
      </c>
      <c r="H18" s="42">
        <f t="shared" si="0"/>
        <v>133953.41</v>
      </c>
      <c r="I18" s="44">
        <f t="shared" si="1"/>
        <v>1.68505541988581</v>
      </c>
      <c r="J18" s="44">
        <f t="shared" si="3"/>
        <v>41.6974853402684</v>
      </c>
      <c r="K18" s="40" t="str">
        <f t="shared" si="2"/>
        <v>A</v>
      </c>
    </row>
    <row r="19" ht="20.1" customHeight="1" spans="1:11">
      <c r="A19" s="40" t="s">
        <v>270</v>
      </c>
      <c r="B19" s="41" t="s">
        <v>271</v>
      </c>
      <c r="C19" s="40" t="s">
        <v>14</v>
      </c>
      <c r="D19" s="40" t="s">
        <v>2314</v>
      </c>
      <c r="E19" s="40" t="s">
        <v>193</v>
      </c>
      <c r="F19" s="42">
        <v>10228.8</v>
      </c>
      <c r="G19" s="42">
        <v>12.79</v>
      </c>
      <c r="H19" s="42">
        <f t="shared" si="0"/>
        <v>130826.35</v>
      </c>
      <c r="I19" s="44">
        <f t="shared" si="1"/>
        <v>1.64571883710446</v>
      </c>
      <c r="J19" s="44">
        <f t="shared" si="3"/>
        <v>43.3432041773729</v>
      </c>
      <c r="K19" s="40" t="str">
        <f t="shared" si="2"/>
        <v>A</v>
      </c>
    </row>
    <row r="20" ht="27.95" customHeight="1" spans="1:11">
      <c r="A20" s="40" t="s">
        <v>766</v>
      </c>
      <c r="B20" s="41" t="s">
        <v>767</v>
      </c>
      <c r="C20" s="40" t="s">
        <v>14</v>
      </c>
      <c r="D20" s="40" t="s">
        <v>2314</v>
      </c>
      <c r="E20" s="40" t="s">
        <v>146</v>
      </c>
      <c r="F20" s="42">
        <v>819.32</v>
      </c>
      <c r="G20" s="42">
        <v>155.87</v>
      </c>
      <c r="H20" s="42">
        <f t="shared" si="0"/>
        <v>127707.41</v>
      </c>
      <c r="I20" s="44">
        <f t="shared" si="1"/>
        <v>1.60648439916594</v>
      </c>
      <c r="J20" s="44">
        <f t="shared" si="3"/>
        <v>44.9496885765388</v>
      </c>
      <c r="K20" s="40" t="str">
        <f t="shared" si="2"/>
        <v>A</v>
      </c>
    </row>
    <row r="21" ht="27.95" customHeight="1" spans="1:11">
      <c r="A21" s="40" t="s">
        <v>331</v>
      </c>
      <c r="B21" s="41" t="s">
        <v>332</v>
      </c>
      <c r="C21" s="40" t="s">
        <v>14</v>
      </c>
      <c r="D21" s="40" t="s">
        <v>2314</v>
      </c>
      <c r="E21" s="40" t="s">
        <v>41</v>
      </c>
      <c r="F21" s="42">
        <v>1292.22</v>
      </c>
      <c r="G21" s="42">
        <v>98.16</v>
      </c>
      <c r="H21" s="42">
        <f t="shared" si="0"/>
        <v>126844.32</v>
      </c>
      <c r="I21" s="44">
        <f t="shared" si="1"/>
        <v>1.59562723261565</v>
      </c>
      <c r="J21" s="44">
        <f t="shared" si="3"/>
        <v>46.5453158091545</v>
      </c>
      <c r="K21" s="40" t="str">
        <f t="shared" si="2"/>
        <v>A</v>
      </c>
    </row>
    <row r="22" ht="20.1" customHeight="1" spans="1:11">
      <c r="A22" s="40" t="s">
        <v>535</v>
      </c>
      <c r="B22" s="41" t="s">
        <v>536</v>
      </c>
      <c r="C22" s="40" t="s">
        <v>14</v>
      </c>
      <c r="D22" s="40" t="s">
        <v>2314</v>
      </c>
      <c r="E22" s="40" t="s">
        <v>41</v>
      </c>
      <c r="F22" s="42">
        <v>534.37</v>
      </c>
      <c r="G22" s="42">
        <v>201.68</v>
      </c>
      <c r="H22" s="42">
        <f t="shared" si="0"/>
        <v>107771.74</v>
      </c>
      <c r="I22" s="44">
        <f t="shared" si="1"/>
        <v>1.35570535007301</v>
      </c>
      <c r="J22" s="44">
        <f t="shared" si="3"/>
        <v>47.9010211592275</v>
      </c>
      <c r="K22" s="40" t="str">
        <f t="shared" si="2"/>
        <v>A</v>
      </c>
    </row>
    <row r="23" ht="20.1" customHeight="1" spans="1:11">
      <c r="A23" s="40" t="s">
        <v>1980</v>
      </c>
      <c r="B23" s="41" t="s">
        <v>1981</v>
      </c>
      <c r="C23" s="40" t="s">
        <v>14</v>
      </c>
      <c r="D23" s="40" t="s">
        <v>2314</v>
      </c>
      <c r="E23" s="40" t="s">
        <v>41</v>
      </c>
      <c r="F23" s="42">
        <v>5570.79</v>
      </c>
      <c r="G23" s="42">
        <v>18.7</v>
      </c>
      <c r="H23" s="42">
        <f t="shared" si="0"/>
        <v>104173.77</v>
      </c>
      <c r="I23" s="44">
        <f t="shared" si="1"/>
        <v>1.3104449953789</v>
      </c>
      <c r="J23" s="44">
        <f t="shared" si="3"/>
        <v>49.2114661546064</v>
      </c>
      <c r="K23" s="40" t="str">
        <f t="shared" si="2"/>
        <v>A</v>
      </c>
    </row>
    <row r="24" ht="27.95" customHeight="1" spans="1:11">
      <c r="A24" s="40" t="s">
        <v>306</v>
      </c>
      <c r="B24" s="41" t="s">
        <v>307</v>
      </c>
      <c r="C24" s="40" t="s">
        <v>5898</v>
      </c>
      <c r="D24" s="40" t="s">
        <v>2314</v>
      </c>
      <c r="E24" s="40" t="s">
        <v>51</v>
      </c>
      <c r="F24" s="42">
        <v>149.77</v>
      </c>
      <c r="G24" s="42">
        <v>668.23</v>
      </c>
      <c r="H24" s="42">
        <f t="shared" si="0"/>
        <v>100080.81</v>
      </c>
      <c r="I24" s="44">
        <f t="shared" si="1"/>
        <v>1.25895795647951</v>
      </c>
      <c r="J24" s="44">
        <f t="shared" si="3"/>
        <v>50.4704241110859</v>
      </c>
      <c r="K24" s="40" t="str">
        <f t="shared" si="2"/>
        <v>B</v>
      </c>
    </row>
    <row r="25" ht="27.95" customHeight="1" spans="1:11">
      <c r="A25" s="40" t="s">
        <v>277</v>
      </c>
      <c r="B25" s="41" t="s">
        <v>278</v>
      </c>
      <c r="C25" s="40" t="s">
        <v>14</v>
      </c>
      <c r="D25" s="40" t="s">
        <v>2314</v>
      </c>
      <c r="E25" s="40" t="s">
        <v>41</v>
      </c>
      <c r="F25" s="42">
        <v>913</v>
      </c>
      <c r="G25" s="42">
        <v>109.34</v>
      </c>
      <c r="H25" s="42">
        <f t="shared" si="0"/>
        <v>99827.42</v>
      </c>
      <c r="I25" s="44">
        <f t="shared" si="1"/>
        <v>1.25577045873051</v>
      </c>
      <c r="J25" s="44">
        <f t="shared" si="3"/>
        <v>51.7261945698164</v>
      </c>
      <c r="K25" s="40" t="str">
        <f t="shared" si="2"/>
        <v>B</v>
      </c>
    </row>
    <row r="26" ht="27.95" customHeight="1" spans="1:11">
      <c r="A26" s="40" t="s">
        <v>424</v>
      </c>
      <c r="B26" s="41" t="s">
        <v>425</v>
      </c>
      <c r="C26" s="40" t="s">
        <v>5898</v>
      </c>
      <c r="D26" s="40" t="s">
        <v>2314</v>
      </c>
      <c r="E26" s="40" t="s">
        <v>41</v>
      </c>
      <c r="F26" s="42">
        <v>2283.24</v>
      </c>
      <c r="G26" s="42">
        <v>40.01</v>
      </c>
      <c r="H26" s="42">
        <f t="shared" si="0"/>
        <v>91352.43</v>
      </c>
      <c r="I26" s="44">
        <f t="shared" si="1"/>
        <v>1.14916004968622</v>
      </c>
      <c r="J26" s="44">
        <f t="shared" si="3"/>
        <v>52.8753546195026</v>
      </c>
      <c r="K26" s="40" t="str">
        <f t="shared" si="2"/>
        <v>B</v>
      </c>
    </row>
    <row r="27" ht="20.1" customHeight="1" spans="1:11">
      <c r="A27" s="40" t="s">
        <v>264</v>
      </c>
      <c r="B27" s="41" t="s">
        <v>265</v>
      </c>
      <c r="C27" s="40" t="s">
        <v>14</v>
      </c>
      <c r="D27" s="40" t="s">
        <v>2314</v>
      </c>
      <c r="E27" s="40" t="s">
        <v>51</v>
      </c>
      <c r="F27" s="42">
        <v>137.7</v>
      </c>
      <c r="G27" s="42">
        <v>619.21</v>
      </c>
      <c r="H27" s="42">
        <f t="shared" si="0"/>
        <v>85265.22</v>
      </c>
      <c r="I27" s="44">
        <f t="shared" si="1"/>
        <v>1.07258651413768</v>
      </c>
      <c r="J27" s="44">
        <f t="shared" si="3"/>
        <v>53.9479411336403</v>
      </c>
      <c r="K27" s="40" t="str">
        <f t="shared" si="2"/>
        <v>B</v>
      </c>
    </row>
    <row r="28" ht="20.1" customHeight="1" spans="1:11">
      <c r="A28" s="40" t="s">
        <v>1986</v>
      </c>
      <c r="B28" s="41" t="s">
        <v>1987</v>
      </c>
      <c r="C28" s="40" t="s">
        <v>14</v>
      </c>
      <c r="D28" s="40" t="s">
        <v>2314</v>
      </c>
      <c r="E28" s="40" t="s">
        <v>41</v>
      </c>
      <c r="F28" s="42">
        <v>5850.7</v>
      </c>
      <c r="G28" s="42">
        <v>13.42</v>
      </c>
      <c r="H28" s="42">
        <f t="shared" si="0"/>
        <v>78516.39</v>
      </c>
      <c r="I28" s="44">
        <f t="shared" si="1"/>
        <v>0.987690186605684</v>
      </c>
      <c r="J28" s="44">
        <f t="shared" si="3"/>
        <v>54.935631320246</v>
      </c>
      <c r="K28" s="40" t="str">
        <f t="shared" si="2"/>
        <v>B</v>
      </c>
    </row>
    <row r="29" ht="20.1" customHeight="1" spans="1:11">
      <c r="A29" s="40" t="s">
        <v>71</v>
      </c>
      <c r="B29" s="41" t="s">
        <v>72</v>
      </c>
      <c r="C29" s="40" t="s">
        <v>5898</v>
      </c>
      <c r="D29" s="40" t="s">
        <v>2314</v>
      </c>
      <c r="E29" s="40" t="s">
        <v>41</v>
      </c>
      <c r="F29" s="42">
        <v>83.48</v>
      </c>
      <c r="G29" s="42">
        <v>879.57</v>
      </c>
      <c r="H29" s="42">
        <f t="shared" si="0"/>
        <v>73426.5</v>
      </c>
      <c r="I29" s="44">
        <f t="shared" si="1"/>
        <v>0.923662352367477</v>
      </c>
      <c r="J29" s="44">
        <f t="shared" si="3"/>
        <v>55.8592936726135</v>
      </c>
      <c r="K29" s="40" t="str">
        <f t="shared" si="2"/>
        <v>B</v>
      </c>
    </row>
    <row r="30" ht="20.1" customHeight="1" spans="1:11">
      <c r="A30" s="40" t="s">
        <v>1970</v>
      </c>
      <c r="B30" s="41" t="s">
        <v>1971</v>
      </c>
      <c r="C30" s="40" t="s">
        <v>5898</v>
      </c>
      <c r="D30" s="40" t="s">
        <v>2314</v>
      </c>
      <c r="E30" s="40" t="s">
        <v>35</v>
      </c>
      <c r="F30" s="42">
        <v>12</v>
      </c>
      <c r="G30" s="42">
        <v>5606.08</v>
      </c>
      <c r="H30" s="42">
        <f t="shared" si="0"/>
        <v>67272.96</v>
      </c>
      <c r="I30" s="44">
        <f t="shared" si="1"/>
        <v>0.846254424279016</v>
      </c>
      <c r="J30" s="44">
        <f t="shared" si="3"/>
        <v>56.7055480968925</v>
      </c>
      <c r="K30" s="40" t="str">
        <f t="shared" si="2"/>
        <v>B</v>
      </c>
    </row>
    <row r="31" ht="36" customHeight="1" spans="1:11">
      <c r="A31" s="40" t="s">
        <v>12</v>
      </c>
      <c r="B31" s="41" t="s">
        <v>17</v>
      </c>
      <c r="C31" s="40" t="s">
        <v>14</v>
      </c>
      <c r="D31" s="40" t="s">
        <v>2389</v>
      </c>
      <c r="E31" s="40" t="s">
        <v>15</v>
      </c>
      <c r="F31" s="42">
        <v>3</v>
      </c>
      <c r="G31" s="42">
        <v>21998.41</v>
      </c>
      <c r="H31" s="42">
        <f t="shared" si="0"/>
        <v>65995.23</v>
      </c>
      <c r="I31" s="44">
        <f t="shared" si="1"/>
        <v>0.830181329449622</v>
      </c>
      <c r="J31" s="44">
        <f t="shared" si="3"/>
        <v>57.5357294263421</v>
      </c>
      <c r="K31" s="40" t="str">
        <f t="shared" si="2"/>
        <v>B</v>
      </c>
    </row>
    <row r="32" ht="20.1" customHeight="1" spans="1:11">
      <c r="A32" s="40" t="s">
        <v>292</v>
      </c>
      <c r="B32" s="41" t="s">
        <v>293</v>
      </c>
      <c r="C32" s="40" t="s">
        <v>14</v>
      </c>
      <c r="D32" s="40" t="s">
        <v>2314</v>
      </c>
      <c r="E32" s="40" t="s">
        <v>193</v>
      </c>
      <c r="F32" s="42">
        <v>6810.28</v>
      </c>
      <c r="G32" s="42">
        <v>9.57</v>
      </c>
      <c r="H32" s="42">
        <f t="shared" si="0"/>
        <v>65174.38</v>
      </c>
      <c r="I32" s="44">
        <f t="shared" si="1"/>
        <v>0.819855517352616</v>
      </c>
      <c r="J32" s="44">
        <f t="shared" si="3"/>
        <v>58.3555849436947</v>
      </c>
      <c r="K32" s="40" t="str">
        <f t="shared" si="2"/>
        <v>B</v>
      </c>
    </row>
    <row r="33" ht="36" customHeight="1" spans="1:11">
      <c r="A33" s="40" t="s">
        <v>25</v>
      </c>
      <c r="B33" s="41" t="s">
        <v>26</v>
      </c>
      <c r="C33" s="40" t="s">
        <v>5898</v>
      </c>
      <c r="D33" s="40" t="s">
        <v>2389</v>
      </c>
      <c r="E33" s="40" t="s">
        <v>15</v>
      </c>
      <c r="F33" s="42">
        <v>12</v>
      </c>
      <c r="G33" s="42">
        <v>5195.33</v>
      </c>
      <c r="H33" s="42">
        <f t="shared" si="0"/>
        <v>62343.96</v>
      </c>
      <c r="I33" s="44">
        <f t="shared" si="1"/>
        <v>0.784250491981831</v>
      </c>
      <c r="J33" s="44">
        <f t="shared" si="3"/>
        <v>59.1398354356765</v>
      </c>
      <c r="K33" s="40" t="str">
        <f t="shared" si="2"/>
        <v>B</v>
      </c>
    </row>
    <row r="34" ht="20.1" customHeight="1" spans="1:11">
      <c r="A34" s="40" t="s">
        <v>295</v>
      </c>
      <c r="B34" s="41" t="s">
        <v>296</v>
      </c>
      <c r="C34" s="40" t="s">
        <v>14</v>
      </c>
      <c r="D34" s="40" t="s">
        <v>2314</v>
      </c>
      <c r="E34" s="40" t="s">
        <v>193</v>
      </c>
      <c r="F34" s="42">
        <v>5690.1</v>
      </c>
      <c r="G34" s="42">
        <v>10.85</v>
      </c>
      <c r="H34" s="42">
        <f t="shared" si="0"/>
        <v>61737.59</v>
      </c>
      <c r="I34" s="44">
        <f t="shared" si="1"/>
        <v>0.77662271262962</v>
      </c>
      <c r="J34" s="44">
        <f t="shared" si="3"/>
        <v>59.9164581483062</v>
      </c>
      <c r="K34" s="40" t="str">
        <f t="shared" si="2"/>
        <v>B</v>
      </c>
    </row>
    <row r="35" ht="36" customHeight="1" spans="1:11">
      <c r="A35" s="40" t="s">
        <v>22</v>
      </c>
      <c r="B35" s="41" t="s">
        <v>23</v>
      </c>
      <c r="C35" s="40" t="s">
        <v>14</v>
      </c>
      <c r="D35" s="40" t="s">
        <v>2389</v>
      </c>
      <c r="E35" s="40" t="s">
        <v>15</v>
      </c>
      <c r="F35" s="42">
        <v>12</v>
      </c>
      <c r="G35" s="42">
        <v>4966.46</v>
      </c>
      <c r="H35" s="42">
        <f t="shared" si="0"/>
        <v>59597.52</v>
      </c>
      <c r="I35" s="44">
        <f t="shared" si="1"/>
        <v>0.749701885810542</v>
      </c>
      <c r="J35" s="44">
        <f t="shared" si="3"/>
        <v>60.6661600341167</v>
      </c>
      <c r="K35" s="40" t="str">
        <f t="shared" si="2"/>
        <v>B</v>
      </c>
    </row>
    <row r="36" ht="20.1" customHeight="1" spans="1:11">
      <c r="A36" s="40" t="s">
        <v>541</v>
      </c>
      <c r="B36" s="41" t="s">
        <v>542</v>
      </c>
      <c r="C36" s="40" t="s">
        <v>14</v>
      </c>
      <c r="D36" s="40" t="s">
        <v>2314</v>
      </c>
      <c r="E36" s="40" t="s">
        <v>146</v>
      </c>
      <c r="F36" s="42">
        <v>466.18</v>
      </c>
      <c r="G36" s="42">
        <v>117.37</v>
      </c>
      <c r="H36" s="42">
        <f t="shared" si="0"/>
        <v>54715.55</v>
      </c>
      <c r="I36" s="44">
        <f t="shared" si="1"/>
        <v>0.688289563360371</v>
      </c>
      <c r="J36" s="44">
        <f t="shared" si="3"/>
        <v>61.3544495974771</v>
      </c>
      <c r="K36" s="40" t="str">
        <f t="shared" si="2"/>
        <v>B</v>
      </c>
    </row>
    <row r="37" ht="20.1" customHeight="1" spans="1:11">
      <c r="A37" s="40" t="s">
        <v>2248</v>
      </c>
      <c r="B37" s="41" t="s">
        <v>5901</v>
      </c>
      <c r="C37" s="40" t="s">
        <v>5898</v>
      </c>
      <c r="D37" s="40" t="s">
        <v>2314</v>
      </c>
      <c r="E37" s="40" t="s">
        <v>35</v>
      </c>
      <c r="F37" s="42">
        <v>1</v>
      </c>
      <c r="G37" s="42">
        <v>54450</v>
      </c>
      <c r="H37" s="42">
        <f t="shared" si="0"/>
        <v>54450</v>
      </c>
      <c r="I37" s="44">
        <f t="shared" si="1"/>
        <v>0.684949099935434</v>
      </c>
      <c r="J37" s="44">
        <f t="shared" si="3"/>
        <v>62.0393986974125</v>
      </c>
      <c r="K37" s="40" t="str">
        <f t="shared" si="2"/>
        <v>B</v>
      </c>
    </row>
    <row r="38" ht="27.95" customHeight="1" spans="1:11">
      <c r="A38" s="40" t="s">
        <v>1862</v>
      </c>
      <c r="B38" s="41" t="s">
        <v>1863</v>
      </c>
      <c r="C38" s="40" t="s">
        <v>14</v>
      </c>
      <c r="D38" s="40" t="s">
        <v>2314</v>
      </c>
      <c r="E38" s="40" t="s">
        <v>41</v>
      </c>
      <c r="F38" s="42">
        <v>5833.91</v>
      </c>
      <c r="G38" s="42">
        <v>9.2</v>
      </c>
      <c r="H38" s="42">
        <f t="shared" si="0"/>
        <v>53671.97</v>
      </c>
      <c r="I38" s="44">
        <f t="shared" si="1"/>
        <v>0.675161938351912</v>
      </c>
      <c r="J38" s="44">
        <f t="shared" si="3"/>
        <v>62.7145606357644</v>
      </c>
      <c r="K38" s="40" t="str">
        <f t="shared" si="2"/>
        <v>B</v>
      </c>
    </row>
    <row r="39" ht="20.1" customHeight="1" spans="1:11">
      <c r="A39" s="40" t="s">
        <v>169</v>
      </c>
      <c r="B39" s="41" t="s">
        <v>170</v>
      </c>
      <c r="C39" s="40" t="s">
        <v>14</v>
      </c>
      <c r="D39" s="40" t="s">
        <v>2314</v>
      </c>
      <c r="E39" s="40" t="s">
        <v>51</v>
      </c>
      <c r="F39" s="42">
        <v>515.91</v>
      </c>
      <c r="G39" s="42">
        <v>103.78</v>
      </c>
      <c r="H39" s="42">
        <f t="shared" si="0"/>
        <v>53541.14</v>
      </c>
      <c r="I39" s="44">
        <f t="shared" si="1"/>
        <v>0.673516173599946</v>
      </c>
      <c r="J39" s="44">
        <f t="shared" si="3"/>
        <v>63.3880768093644</v>
      </c>
      <c r="K39" s="40" t="str">
        <f t="shared" si="2"/>
        <v>B</v>
      </c>
    </row>
    <row r="40" ht="15" customHeight="1" spans="1:11">
      <c r="A40" s="40" t="s">
        <v>230</v>
      </c>
      <c r="B40" s="41" t="s">
        <v>231</v>
      </c>
      <c r="C40" s="40" t="s">
        <v>14</v>
      </c>
      <c r="D40" s="40" t="s">
        <v>2314</v>
      </c>
      <c r="E40" s="40" t="s">
        <v>193</v>
      </c>
      <c r="F40" s="42">
        <v>5265.36</v>
      </c>
      <c r="G40" s="42">
        <v>9.46</v>
      </c>
      <c r="H40" s="42">
        <f t="shared" si="0"/>
        <v>49810.31</v>
      </c>
      <c r="I40" s="44">
        <f t="shared" si="1"/>
        <v>0.626584517943158</v>
      </c>
      <c r="J40" s="44">
        <f t="shared" si="3"/>
        <v>64.0146613273075</v>
      </c>
      <c r="K40" s="40" t="str">
        <f t="shared" si="2"/>
        <v>B</v>
      </c>
    </row>
    <row r="41" ht="20.1" customHeight="1" spans="1:11">
      <c r="A41" s="40" t="s">
        <v>2251</v>
      </c>
      <c r="B41" s="41" t="s">
        <v>5902</v>
      </c>
      <c r="C41" s="40" t="s">
        <v>5898</v>
      </c>
      <c r="D41" s="40" t="s">
        <v>2314</v>
      </c>
      <c r="E41" s="40" t="s">
        <v>35</v>
      </c>
      <c r="F41" s="42">
        <v>1</v>
      </c>
      <c r="G41" s="42">
        <v>49444.11</v>
      </c>
      <c r="H41" s="42">
        <f t="shared" si="0"/>
        <v>49444.11</v>
      </c>
      <c r="I41" s="44">
        <f t="shared" si="1"/>
        <v>0.621977936485006</v>
      </c>
      <c r="J41" s="44">
        <f t="shared" si="3"/>
        <v>64.6366392637925</v>
      </c>
      <c r="K41" s="40" t="str">
        <f t="shared" si="2"/>
        <v>B</v>
      </c>
    </row>
    <row r="42" ht="27.95" customHeight="1" spans="1:11">
      <c r="A42" s="40" t="s">
        <v>1871</v>
      </c>
      <c r="B42" s="41" t="s">
        <v>1872</v>
      </c>
      <c r="C42" s="40" t="s">
        <v>14</v>
      </c>
      <c r="D42" s="40" t="s">
        <v>2314</v>
      </c>
      <c r="E42" s="40" t="s">
        <v>41</v>
      </c>
      <c r="F42" s="42">
        <v>755.32</v>
      </c>
      <c r="G42" s="42">
        <v>65.44</v>
      </c>
      <c r="H42" s="42">
        <f t="shared" si="0"/>
        <v>49428.14</v>
      </c>
      <c r="I42" s="44">
        <f t="shared" si="1"/>
        <v>0.621777043241187</v>
      </c>
      <c r="J42" s="44">
        <f t="shared" si="3"/>
        <v>65.2584163070337</v>
      </c>
      <c r="K42" s="40" t="str">
        <f t="shared" si="2"/>
        <v>B</v>
      </c>
    </row>
    <row r="43" ht="20.1" customHeight="1" spans="1:11">
      <c r="A43" s="40" t="s">
        <v>59</v>
      </c>
      <c r="B43" s="41" t="s">
        <v>60</v>
      </c>
      <c r="C43" s="40" t="s">
        <v>5898</v>
      </c>
      <c r="D43" s="40" t="s">
        <v>2314</v>
      </c>
      <c r="E43" s="40" t="s">
        <v>41</v>
      </c>
      <c r="F43" s="42">
        <v>54.09</v>
      </c>
      <c r="G43" s="42">
        <v>886.92</v>
      </c>
      <c r="H43" s="42">
        <f t="shared" si="0"/>
        <v>47973.5</v>
      </c>
      <c r="I43" s="44">
        <f t="shared" si="1"/>
        <v>0.603478524256245</v>
      </c>
      <c r="J43" s="44">
        <f t="shared" si="3"/>
        <v>65.86189483129</v>
      </c>
      <c r="K43" s="40" t="str">
        <f t="shared" si="2"/>
        <v>B</v>
      </c>
    </row>
    <row r="44" ht="27.95" customHeight="1" spans="1:11">
      <c r="A44" s="40" t="s">
        <v>2091</v>
      </c>
      <c r="B44" s="41" t="s">
        <v>2092</v>
      </c>
      <c r="C44" s="40" t="s">
        <v>5898</v>
      </c>
      <c r="D44" s="40" t="s">
        <v>2314</v>
      </c>
      <c r="E44" s="40" t="s">
        <v>146</v>
      </c>
      <c r="F44" s="42">
        <v>262.03</v>
      </c>
      <c r="G44" s="42">
        <v>182.49</v>
      </c>
      <c r="H44" s="42">
        <f t="shared" si="0"/>
        <v>47817.85</v>
      </c>
      <c r="I44" s="44">
        <f t="shared" si="1"/>
        <v>0.601520538445318</v>
      </c>
      <c r="J44" s="44">
        <f t="shared" si="3"/>
        <v>66.4634153697353</v>
      </c>
      <c r="K44" s="40" t="str">
        <f t="shared" si="2"/>
        <v>B</v>
      </c>
    </row>
    <row r="45" ht="20.1" customHeight="1" spans="1:11">
      <c r="A45" s="40" t="s">
        <v>2167</v>
      </c>
      <c r="B45" s="41" t="s">
        <v>2168</v>
      </c>
      <c r="C45" s="40" t="s">
        <v>5898</v>
      </c>
      <c r="D45" s="40" t="s">
        <v>2314</v>
      </c>
      <c r="E45" s="40" t="s">
        <v>35</v>
      </c>
      <c r="F45" s="42">
        <v>1</v>
      </c>
      <c r="G45" s="42">
        <v>46025.68</v>
      </c>
      <c r="H45" s="42">
        <f t="shared" si="0"/>
        <v>46025.68</v>
      </c>
      <c r="I45" s="44">
        <f t="shared" si="1"/>
        <v>0.578976089805625</v>
      </c>
      <c r="J45" s="44">
        <f t="shared" si="3"/>
        <v>67.0423914595409</v>
      </c>
      <c r="K45" s="40" t="str">
        <f t="shared" si="2"/>
        <v>B</v>
      </c>
    </row>
    <row r="46" ht="20.1" customHeight="1" spans="1:11">
      <c r="A46" s="40" t="s">
        <v>267</v>
      </c>
      <c r="B46" s="41" t="s">
        <v>268</v>
      </c>
      <c r="C46" s="40" t="s">
        <v>14</v>
      </c>
      <c r="D46" s="40" t="s">
        <v>2314</v>
      </c>
      <c r="E46" s="40" t="s">
        <v>193</v>
      </c>
      <c r="F46" s="42">
        <v>4719.89</v>
      </c>
      <c r="G46" s="42">
        <v>9.45</v>
      </c>
      <c r="H46" s="42">
        <f t="shared" si="0"/>
        <v>44602.96</v>
      </c>
      <c r="I46" s="44">
        <f t="shared" si="1"/>
        <v>0.561079105720039</v>
      </c>
      <c r="J46" s="44">
        <f t="shared" si="3"/>
        <v>67.6034705652609</v>
      </c>
      <c r="K46" s="40" t="str">
        <f t="shared" si="2"/>
        <v>B</v>
      </c>
    </row>
    <row r="47" ht="27.95" customHeight="1" spans="1:11">
      <c r="A47" s="40" t="s">
        <v>1874</v>
      </c>
      <c r="B47" s="41" t="s">
        <v>1875</v>
      </c>
      <c r="C47" s="40" t="s">
        <v>14</v>
      </c>
      <c r="D47" s="40" t="s">
        <v>2314</v>
      </c>
      <c r="E47" s="40" t="s">
        <v>41</v>
      </c>
      <c r="F47" s="42">
        <v>876.77</v>
      </c>
      <c r="G47" s="42">
        <v>49.09</v>
      </c>
      <c r="H47" s="42">
        <f t="shared" si="0"/>
        <v>43040.64</v>
      </c>
      <c r="I47" s="44">
        <f t="shared" si="1"/>
        <v>0.541426035420478</v>
      </c>
      <c r="J47" s="44">
        <f t="shared" si="3"/>
        <v>68.1448966006814</v>
      </c>
      <c r="K47" s="40" t="str">
        <f t="shared" si="2"/>
        <v>B</v>
      </c>
    </row>
    <row r="48" ht="20.1" customHeight="1" spans="1:11">
      <c r="A48" s="40" t="s">
        <v>2275</v>
      </c>
      <c r="B48" s="41" t="s">
        <v>2276</v>
      </c>
      <c r="C48" s="40" t="s">
        <v>5898</v>
      </c>
      <c r="D48" s="40" t="s">
        <v>2314</v>
      </c>
      <c r="E48" s="40" t="s">
        <v>41</v>
      </c>
      <c r="F48" s="42">
        <v>2618.29</v>
      </c>
      <c r="G48" s="42">
        <v>16.26</v>
      </c>
      <c r="H48" s="42">
        <f t="shared" si="0"/>
        <v>42573.4</v>
      </c>
      <c r="I48" s="44">
        <f t="shared" si="1"/>
        <v>0.535548429957598</v>
      </c>
      <c r="J48" s="44">
        <f t="shared" si="3"/>
        <v>68.680445030639</v>
      </c>
      <c r="K48" s="40" t="str">
        <f t="shared" si="2"/>
        <v>B</v>
      </c>
    </row>
    <row r="49" ht="20.1" customHeight="1" spans="1:11">
      <c r="A49" s="40" t="s">
        <v>280</v>
      </c>
      <c r="B49" s="41" t="s">
        <v>281</v>
      </c>
      <c r="C49" s="40" t="s">
        <v>5898</v>
      </c>
      <c r="D49" s="40" t="s">
        <v>2314</v>
      </c>
      <c r="E49" s="40" t="s">
        <v>51</v>
      </c>
      <c r="F49" s="42">
        <v>61.68</v>
      </c>
      <c r="G49" s="42">
        <v>666.32</v>
      </c>
      <c r="H49" s="42">
        <f t="shared" si="0"/>
        <v>41098.62</v>
      </c>
      <c r="I49" s="44">
        <f t="shared" si="1"/>
        <v>0.516996561571872</v>
      </c>
      <c r="J49" s="44">
        <f t="shared" si="3"/>
        <v>69.1974415922109</v>
      </c>
      <c r="K49" s="40" t="str">
        <f t="shared" si="2"/>
        <v>B</v>
      </c>
    </row>
    <row r="50" ht="15" customHeight="1" spans="1:11">
      <c r="A50" s="40" t="s">
        <v>2130</v>
      </c>
      <c r="B50" s="41" t="s">
        <v>2131</v>
      </c>
      <c r="C50" s="40" t="s">
        <v>14</v>
      </c>
      <c r="D50" s="40" t="s">
        <v>2314</v>
      </c>
      <c r="E50" s="40" t="s">
        <v>146</v>
      </c>
      <c r="F50" s="42">
        <v>629.16</v>
      </c>
      <c r="G50" s="42">
        <v>64.92</v>
      </c>
      <c r="H50" s="42">
        <f t="shared" si="0"/>
        <v>40845.07</v>
      </c>
      <c r="I50" s="44">
        <f t="shared" si="1"/>
        <v>0.513807051116617</v>
      </c>
      <c r="J50" s="44">
        <f t="shared" si="3"/>
        <v>69.7112486433275</v>
      </c>
      <c r="K50" s="40" t="str">
        <f t="shared" si="2"/>
        <v>B</v>
      </c>
    </row>
    <row r="51" ht="20.1" customHeight="1" spans="1:11">
      <c r="A51" s="40" t="s">
        <v>745</v>
      </c>
      <c r="B51" s="41" t="s">
        <v>746</v>
      </c>
      <c r="C51" s="40" t="s">
        <v>14</v>
      </c>
      <c r="D51" s="40" t="s">
        <v>2314</v>
      </c>
      <c r="E51" s="40" t="s">
        <v>146</v>
      </c>
      <c r="F51" s="42">
        <v>9008.44</v>
      </c>
      <c r="G51" s="42">
        <v>4.44</v>
      </c>
      <c r="H51" s="42">
        <f t="shared" si="0"/>
        <v>39997.47</v>
      </c>
      <c r="I51" s="44">
        <f t="shared" si="1"/>
        <v>0.503144739691359</v>
      </c>
      <c r="J51" s="44">
        <f t="shared" si="3"/>
        <v>70.2143933830189</v>
      </c>
      <c r="K51" s="40" t="str">
        <f t="shared" si="2"/>
        <v>B</v>
      </c>
    </row>
    <row r="52" ht="20.1" customHeight="1" spans="1:11">
      <c r="A52" s="40" t="s">
        <v>794</v>
      </c>
      <c r="B52" s="41" t="s">
        <v>795</v>
      </c>
      <c r="C52" s="40" t="s">
        <v>5898</v>
      </c>
      <c r="D52" s="40" t="s">
        <v>2314</v>
      </c>
      <c r="E52" s="40" t="s">
        <v>35</v>
      </c>
      <c r="F52" s="42">
        <v>177</v>
      </c>
      <c r="G52" s="42">
        <v>223.66</v>
      </c>
      <c r="H52" s="42">
        <f t="shared" si="0"/>
        <v>39587.82</v>
      </c>
      <c r="I52" s="44">
        <f t="shared" si="1"/>
        <v>0.497991582688815</v>
      </c>
      <c r="J52" s="44">
        <f t="shared" si="3"/>
        <v>70.7123849657077</v>
      </c>
      <c r="K52" s="40" t="str">
        <f t="shared" si="2"/>
        <v>B</v>
      </c>
    </row>
    <row r="53" ht="20.1" customHeight="1" spans="1:11">
      <c r="A53" s="40" t="s">
        <v>283</v>
      </c>
      <c r="B53" s="41" t="s">
        <v>284</v>
      </c>
      <c r="C53" s="40" t="s">
        <v>14</v>
      </c>
      <c r="D53" s="40" t="s">
        <v>2314</v>
      </c>
      <c r="E53" s="40" t="s">
        <v>193</v>
      </c>
      <c r="F53" s="42">
        <v>2450.8</v>
      </c>
      <c r="G53" s="42">
        <v>15.35</v>
      </c>
      <c r="H53" s="42">
        <f t="shared" si="0"/>
        <v>37619.78</v>
      </c>
      <c r="I53" s="44">
        <f t="shared" si="1"/>
        <v>0.47323479248428</v>
      </c>
      <c r="J53" s="44">
        <f t="shared" si="3"/>
        <v>71.1856197581919</v>
      </c>
      <c r="K53" s="40" t="str">
        <f t="shared" si="2"/>
        <v>B</v>
      </c>
    </row>
    <row r="54" ht="27.95" customHeight="1" spans="1:11">
      <c r="A54" s="40" t="s">
        <v>2138</v>
      </c>
      <c r="B54" s="41" t="s">
        <v>2139</v>
      </c>
      <c r="C54" s="40" t="s">
        <v>14</v>
      </c>
      <c r="D54" s="40" t="s">
        <v>2314</v>
      </c>
      <c r="E54" s="40" t="s">
        <v>41</v>
      </c>
      <c r="F54" s="42">
        <v>366.25</v>
      </c>
      <c r="G54" s="42">
        <v>101.68</v>
      </c>
      <c r="H54" s="42">
        <f t="shared" si="0"/>
        <v>37240.3</v>
      </c>
      <c r="I54" s="44">
        <f t="shared" si="1"/>
        <v>0.468461156406346</v>
      </c>
      <c r="J54" s="44">
        <f t="shared" si="3"/>
        <v>71.6540809145983</v>
      </c>
      <c r="K54" s="40" t="str">
        <f t="shared" si="2"/>
        <v>B</v>
      </c>
    </row>
    <row r="55" ht="20.1" customHeight="1" spans="1:11">
      <c r="A55" s="40" t="s">
        <v>352</v>
      </c>
      <c r="B55" s="41" t="s">
        <v>353</v>
      </c>
      <c r="C55" s="40" t="s">
        <v>14</v>
      </c>
      <c r="D55" s="40" t="s">
        <v>2314</v>
      </c>
      <c r="E55" s="40" t="s">
        <v>193</v>
      </c>
      <c r="F55" s="42">
        <v>3157.12</v>
      </c>
      <c r="G55" s="42">
        <v>11.32</v>
      </c>
      <c r="H55" s="42">
        <f t="shared" si="0"/>
        <v>35738.6</v>
      </c>
      <c r="I55" s="44">
        <f t="shared" si="1"/>
        <v>0.449570650191965</v>
      </c>
      <c r="J55" s="44">
        <f t="shared" si="3"/>
        <v>72.1036515647903</v>
      </c>
      <c r="K55" s="40" t="str">
        <f t="shared" si="2"/>
        <v>B</v>
      </c>
    </row>
    <row r="56" ht="20.1" customHeight="1" spans="1:11">
      <c r="A56" s="40" t="s">
        <v>1234</v>
      </c>
      <c r="B56" s="41" t="s">
        <v>1235</v>
      </c>
      <c r="C56" s="40" t="s">
        <v>14</v>
      </c>
      <c r="D56" s="40" t="s">
        <v>2314</v>
      </c>
      <c r="E56" s="40" t="s">
        <v>146</v>
      </c>
      <c r="F56" s="42">
        <v>4087.21</v>
      </c>
      <c r="G56" s="42">
        <v>8.47</v>
      </c>
      <c r="H56" s="42">
        <f t="shared" si="0"/>
        <v>34618.67</v>
      </c>
      <c r="I56" s="44">
        <f t="shared" si="1"/>
        <v>0.435482586913899</v>
      </c>
      <c r="J56" s="44">
        <f t="shared" si="3"/>
        <v>72.5391341517041</v>
      </c>
      <c r="K56" s="40" t="str">
        <f t="shared" si="2"/>
        <v>B</v>
      </c>
    </row>
    <row r="57" ht="20.1" customHeight="1" spans="1:11">
      <c r="A57" s="40" t="s">
        <v>1973</v>
      </c>
      <c r="B57" s="41" t="s">
        <v>1974</v>
      </c>
      <c r="C57" s="40" t="s">
        <v>5898</v>
      </c>
      <c r="D57" s="40" t="s">
        <v>2314</v>
      </c>
      <c r="E57" s="40" t="s">
        <v>35</v>
      </c>
      <c r="F57" s="42">
        <v>6</v>
      </c>
      <c r="G57" s="42">
        <v>5698.35</v>
      </c>
      <c r="H57" s="42">
        <f t="shared" si="0"/>
        <v>34190.1</v>
      </c>
      <c r="I57" s="44">
        <f t="shared" si="1"/>
        <v>0.430091427395821</v>
      </c>
      <c r="J57" s="44">
        <f t="shared" si="3"/>
        <v>72.9692255791</v>
      </c>
      <c r="K57" s="40" t="str">
        <f t="shared" si="2"/>
        <v>B</v>
      </c>
    </row>
    <row r="58" ht="20.1" customHeight="1" spans="1:11">
      <c r="A58" s="40" t="s">
        <v>387</v>
      </c>
      <c r="B58" s="41" t="s">
        <v>388</v>
      </c>
      <c r="C58" s="40" t="s">
        <v>14</v>
      </c>
      <c r="D58" s="40" t="s">
        <v>2314</v>
      </c>
      <c r="E58" s="40" t="s">
        <v>51</v>
      </c>
      <c r="F58" s="42">
        <v>6.81</v>
      </c>
      <c r="G58" s="42">
        <v>4591.44</v>
      </c>
      <c r="H58" s="42">
        <f t="shared" si="0"/>
        <v>31267.71</v>
      </c>
      <c r="I58" s="44">
        <f t="shared" si="1"/>
        <v>0.393329473306559</v>
      </c>
      <c r="J58" s="44">
        <f t="shared" si="3"/>
        <v>73.3625550524065</v>
      </c>
      <c r="K58" s="40" t="str">
        <f t="shared" si="2"/>
        <v>B</v>
      </c>
    </row>
    <row r="59" ht="20.1" customHeight="1" spans="1:11">
      <c r="A59" s="40" t="s">
        <v>62</v>
      </c>
      <c r="B59" s="41" t="s">
        <v>63</v>
      </c>
      <c r="C59" s="40" t="s">
        <v>5898</v>
      </c>
      <c r="D59" s="40" t="s">
        <v>2314</v>
      </c>
      <c r="E59" s="40" t="s">
        <v>41</v>
      </c>
      <c r="F59" s="42">
        <v>41.74</v>
      </c>
      <c r="G59" s="42">
        <v>736.59</v>
      </c>
      <c r="H59" s="42">
        <f t="shared" si="0"/>
        <v>30745.27</v>
      </c>
      <c r="I59" s="44">
        <f t="shared" si="1"/>
        <v>0.386757484183139</v>
      </c>
      <c r="J59" s="44">
        <f t="shared" si="3"/>
        <v>73.7493125365897</v>
      </c>
      <c r="K59" s="40" t="str">
        <f t="shared" si="2"/>
        <v>B</v>
      </c>
    </row>
    <row r="60" ht="20.1" customHeight="1" spans="1:11">
      <c r="A60" s="40" t="s">
        <v>2256</v>
      </c>
      <c r="B60" s="41" t="s">
        <v>5903</v>
      </c>
      <c r="C60" s="40" t="s">
        <v>5898</v>
      </c>
      <c r="D60" s="40" t="s">
        <v>2314</v>
      </c>
      <c r="E60" s="40" t="s">
        <v>35</v>
      </c>
      <c r="F60" s="42">
        <v>16</v>
      </c>
      <c r="G60" s="42">
        <v>1809</v>
      </c>
      <c r="H60" s="42">
        <f t="shared" si="0"/>
        <v>28944</v>
      </c>
      <c r="I60" s="44">
        <f t="shared" si="1"/>
        <v>0.364098562874769</v>
      </c>
      <c r="J60" s="44">
        <f t="shared" si="3"/>
        <v>74.1134110994644</v>
      </c>
      <c r="K60" s="40" t="str">
        <f t="shared" si="2"/>
        <v>B</v>
      </c>
    </row>
    <row r="61" ht="20.1" customHeight="1" spans="1:11">
      <c r="A61" s="40" t="s">
        <v>660</v>
      </c>
      <c r="B61" s="41" t="s">
        <v>661</v>
      </c>
      <c r="C61" s="40" t="s">
        <v>5898</v>
      </c>
      <c r="D61" s="40" t="s">
        <v>2314</v>
      </c>
      <c r="E61" s="40" t="s">
        <v>146</v>
      </c>
      <c r="F61" s="42">
        <v>1165.43</v>
      </c>
      <c r="G61" s="42">
        <v>23.62</v>
      </c>
      <c r="H61" s="42">
        <f t="shared" si="0"/>
        <v>27527.46</v>
      </c>
      <c r="I61" s="44">
        <f t="shared" si="1"/>
        <v>0.34627931956857</v>
      </c>
      <c r="J61" s="44">
        <f t="shared" si="3"/>
        <v>74.459690419033</v>
      </c>
      <c r="K61" s="40" t="str">
        <f t="shared" si="2"/>
        <v>B</v>
      </c>
    </row>
    <row r="62" ht="20.1" customHeight="1" spans="1:11">
      <c r="A62" s="40" t="s">
        <v>337</v>
      </c>
      <c r="B62" s="41" t="s">
        <v>338</v>
      </c>
      <c r="C62" s="40" t="s">
        <v>5898</v>
      </c>
      <c r="D62" s="40" t="s">
        <v>2314</v>
      </c>
      <c r="E62" s="40" t="s">
        <v>41</v>
      </c>
      <c r="F62" s="42">
        <v>98.07</v>
      </c>
      <c r="G62" s="42">
        <v>275.23</v>
      </c>
      <c r="H62" s="42">
        <f t="shared" si="0"/>
        <v>26991.81</v>
      </c>
      <c r="I62" s="44">
        <f t="shared" si="1"/>
        <v>0.339541156384357</v>
      </c>
      <c r="J62" s="44">
        <f t="shared" si="3"/>
        <v>74.7992315754174</v>
      </c>
      <c r="K62" s="40" t="str">
        <f t="shared" si="2"/>
        <v>B</v>
      </c>
    </row>
    <row r="63" ht="15" customHeight="1" spans="1:11">
      <c r="A63" s="40" t="s">
        <v>2186</v>
      </c>
      <c r="B63" s="41" t="s">
        <v>2187</v>
      </c>
      <c r="C63" s="40" t="s">
        <v>14</v>
      </c>
      <c r="D63" s="40" t="s">
        <v>2314</v>
      </c>
      <c r="E63" s="40" t="s">
        <v>146</v>
      </c>
      <c r="F63" s="42">
        <v>336.64</v>
      </c>
      <c r="G63" s="42">
        <v>75.19</v>
      </c>
      <c r="H63" s="42">
        <f t="shared" si="0"/>
        <v>25311.96</v>
      </c>
      <c r="I63" s="44">
        <f t="shared" si="1"/>
        <v>0.318409627540894</v>
      </c>
      <c r="J63" s="44">
        <f t="shared" si="3"/>
        <v>75.1176412029583</v>
      </c>
      <c r="K63" s="40" t="str">
        <f t="shared" si="2"/>
        <v>B</v>
      </c>
    </row>
    <row r="64" ht="20.1" customHeight="1" spans="1:11">
      <c r="A64" s="40" t="s">
        <v>674</v>
      </c>
      <c r="B64" s="41" t="s">
        <v>675</v>
      </c>
      <c r="C64" s="40" t="s">
        <v>5898</v>
      </c>
      <c r="D64" s="40" t="s">
        <v>2314</v>
      </c>
      <c r="E64" s="40" t="s">
        <v>35</v>
      </c>
      <c r="F64" s="42">
        <v>174</v>
      </c>
      <c r="G64" s="42">
        <v>140.08</v>
      </c>
      <c r="H64" s="42">
        <f t="shared" si="0"/>
        <v>24373.92</v>
      </c>
      <c r="I64" s="44">
        <f t="shared" si="1"/>
        <v>0.306609633900795</v>
      </c>
      <c r="J64" s="44">
        <f t="shared" si="3"/>
        <v>75.424250836859</v>
      </c>
      <c r="K64" s="40" t="str">
        <f t="shared" si="2"/>
        <v>B</v>
      </c>
    </row>
    <row r="65" ht="20.1" customHeight="1" spans="1:11">
      <c r="A65" s="40" t="s">
        <v>392</v>
      </c>
      <c r="B65" s="41" t="s">
        <v>393</v>
      </c>
      <c r="C65" s="40" t="s">
        <v>5898</v>
      </c>
      <c r="D65" s="40" t="s">
        <v>2314</v>
      </c>
      <c r="E65" s="40" t="s">
        <v>41</v>
      </c>
      <c r="F65" s="42">
        <v>167.58</v>
      </c>
      <c r="G65" s="42">
        <v>141.39</v>
      </c>
      <c r="H65" s="42">
        <f t="shared" si="0"/>
        <v>23694.14</v>
      </c>
      <c r="I65" s="44">
        <f t="shared" si="1"/>
        <v>0.29805839975655</v>
      </c>
      <c r="J65" s="44">
        <f t="shared" si="3"/>
        <v>75.7223092366156</v>
      </c>
      <c r="K65" s="40" t="str">
        <f t="shared" si="2"/>
        <v>B</v>
      </c>
    </row>
    <row r="66" ht="27.95" customHeight="1" spans="1:11">
      <c r="A66" s="40" t="s">
        <v>593</v>
      </c>
      <c r="B66" s="41" t="s">
        <v>594</v>
      </c>
      <c r="C66" s="40" t="s">
        <v>14</v>
      </c>
      <c r="D66" s="40" t="s">
        <v>2314</v>
      </c>
      <c r="E66" s="40" t="s">
        <v>146</v>
      </c>
      <c r="F66" s="42">
        <v>1778.01</v>
      </c>
      <c r="G66" s="42">
        <v>13.07</v>
      </c>
      <c r="H66" s="42">
        <f t="shared" si="0"/>
        <v>23238.59</v>
      </c>
      <c r="I66" s="44">
        <f t="shared" si="1"/>
        <v>0.292327847644969</v>
      </c>
      <c r="J66" s="44">
        <f t="shared" si="3"/>
        <v>76.0146370842606</v>
      </c>
      <c r="K66" s="40" t="str">
        <f t="shared" si="2"/>
        <v>B</v>
      </c>
    </row>
    <row r="67" ht="20.1" customHeight="1" spans="1:11">
      <c r="A67" s="40" t="s">
        <v>401</v>
      </c>
      <c r="B67" s="41" t="s">
        <v>402</v>
      </c>
      <c r="C67" s="40" t="s">
        <v>14</v>
      </c>
      <c r="D67" s="40" t="s">
        <v>2314</v>
      </c>
      <c r="E67" s="40" t="s">
        <v>193</v>
      </c>
      <c r="F67" s="42">
        <v>1910.48</v>
      </c>
      <c r="G67" s="42">
        <v>12.09</v>
      </c>
      <c r="H67" s="42">
        <f t="shared" si="0"/>
        <v>23097.7</v>
      </c>
      <c r="I67" s="44">
        <f t="shared" si="1"/>
        <v>0.290555533986752</v>
      </c>
      <c r="J67" s="44">
        <f t="shared" si="3"/>
        <v>76.3051926182473</v>
      </c>
      <c r="K67" s="40" t="str">
        <f t="shared" si="2"/>
        <v>B</v>
      </c>
    </row>
    <row r="68" ht="20.1" customHeight="1" spans="1:11">
      <c r="A68" s="40" t="s">
        <v>407</v>
      </c>
      <c r="B68" s="41" t="s">
        <v>408</v>
      </c>
      <c r="C68" s="40" t="s">
        <v>14</v>
      </c>
      <c r="D68" s="40" t="s">
        <v>2314</v>
      </c>
      <c r="E68" s="40" t="s">
        <v>193</v>
      </c>
      <c r="F68" s="42">
        <v>2315.09</v>
      </c>
      <c r="G68" s="42">
        <v>9.76</v>
      </c>
      <c r="H68" s="42">
        <f t="shared" ref="H68:H131" si="4">ROUND(F68*G68,2)</f>
        <v>22595.28</v>
      </c>
      <c r="I68" s="44">
        <f t="shared" ref="I68:I131" si="5">H68/VALOR_TOTAL*100</f>
        <v>0.284235384734419</v>
      </c>
      <c r="J68" s="44">
        <f t="shared" si="3"/>
        <v>76.5894280029817</v>
      </c>
      <c r="K68" s="40" t="str">
        <f t="shared" ref="K68:K131" si="6">IF(J68&lt;=50,"A",IF(J68&lt;=80,"B","C"))</f>
        <v>B</v>
      </c>
    </row>
    <row r="69" ht="20.1" customHeight="1" spans="1:11">
      <c r="A69" s="40" t="s">
        <v>286</v>
      </c>
      <c r="B69" s="41" t="s">
        <v>287</v>
      </c>
      <c r="C69" s="40" t="s">
        <v>14</v>
      </c>
      <c r="D69" s="40" t="s">
        <v>2314</v>
      </c>
      <c r="E69" s="40" t="s">
        <v>193</v>
      </c>
      <c r="F69" s="42">
        <v>1877.12</v>
      </c>
      <c r="G69" s="42">
        <v>11.84</v>
      </c>
      <c r="H69" s="42">
        <f t="shared" si="4"/>
        <v>22225.1</v>
      </c>
      <c r="I69" s="44">
        <f t="shared" si="5"/>
        <v>0.279578737207989</v>
      </c>
      <c r="J69" s="44">
        <f t="shared" ref="J69:J132" si="7">I69+J68</f>
        <v>76.8690067401897</v>
      </c>
      <c r="K69" s="40" t="str">
        <f t="shared" si="6"/>
        <v>B</v>
      </c>
    </row>
    <row r="70" ht="15" customHeight="1" spans="1:11">
      <c r="A70" s="40" t="s">
        <v>212</v>
      </c>
      <c r="B70" s="41" t="s">
        <v>213</v>
      </c>
      <c r="C70" s="40" t="s">
        <v>14</v>
      </c>
      <c r="D70" s="40" t="s">
        <v>2314</v>
      </c>
      <c r="E70" s="40" t="s">
        <v>193</v>
      </c>
      <c r="F70" s="42">
        <v>1439.9</v>
      </c>
      <c r="G70" s="42">
        <v>15.19</v>
      </c>
      <c r="H70" s="42">
        <f t="shared" si="4"/>
        <v>21872.08</v>
      </c>
      <c r="I70" s="44">
        <f t="shared" si="5"/>
        <v>0.275137952428206</v>
      </c>
      <c r="J70" s="44">
        <f t="shared" si="7"/>
        <v>77.1441446926179</v>
      </c>
      <c r="K70" s="40" t="str">
        <f t="shared" si="6"/>
        <v>B</v>
      </c>
    </row>
    <row r="71" ht="20.1" customHeight="1" spans="1:11">
      <c r="A71" s="40" t="s">
        <v>340</v>
      </c>
      <c r="B71" s="41" t="s">
        <v>341</v>
      </c>
      <c r="C71" s="40" t="s">
        <v>5898</v>
      </c>
      <c r="D71" s="40" t="s">
        <v>2314</v>
      </c>
      <c r="E71" s="40" t="s">
        <v>41</v>
      </c>
      <c r="F71" s="42">
        <v>81.94</v>
      </c>
      <c r="G71" s="42">
        <v>266.55</v>
      </c>
      <c r="H71" s="42">
        <f t="shared" si="4"/>
        <v>21841.11</v>
      </c>
      <c r="I71" s="44">
        <f t="shared" si="5"/>
        <v>0.274748367972283</v>
      </c>
      <c r="J71" s="44">
        <f t="shared" si="7"/>
        <v>77.4188930605902</v>
      </c>
      <c r="K71" s="40" t="str">
        <f t="shared" si="6"/>
        <v>B</v>
      </c>
    </row>
    <row r="72" ht="27.95" customHeight="1" spans="1:11">
      <c r="A72" s="40" t="s">
        <v>495</v>
      </c>
      <c r="B72" s="41" t="s">
        <v>498</v>
      </c>
      <c r="C72" s="40" t="s">
        <v>14</v>
      </c>
      <c r="D72" s="40" t="s">
        <v>2314</v>
      </c>
      <c r="E72" s="40" t="s">
        <v>41</v>
      </c>
      <c r="F72" s="42">
        <v>93</v>
      </c>
      <c r="G72" s="42">
        <v>227.41</v>
      </c>
      <c r="H72" s="42">
        <f t="shared" si="4"/>
        <v>21149.13</v>
      </c>
      <c r="I72" s="44">
        <f t="shared" si="5"/>
        <v>0.266043664975528</v>
      </c>
      <c r="J72" s="44">
        <f t="shared" si="7"/>
        <v>77.6849367255657</v>
      </c>
      <c r="K72" s="40" t="str">
        <f t="shared" si="6"/>
        <v>B</v>
      </c>
    </row>
    <row r="73" ht="27.95" customHeight="1" spans="1:11">
      <c r="A73" s="40" t="s">
        <v>1865</v>
      </c>
      <c r="B73" s="41" t="s">
        <v>1866</v>
      </c>
      <c r="C73" s="40" t="s">
        <v>14</v>
      </c>
      <c r="D73" s="40" t="s">
        <v>2314</v>
      </c>
      <c r="E73" s="40" t="s">
        <v>41</v>
      </c>
      <c r="F73" s="42">
        <v>4125.77</v>
      </c>
      <c r="G73" s="42">
        <v>5.09</v>
      </c>
      <c r="H73" s="42">
        <f t="shared" si="4"/>
        <v>21000.17</v>
      </c>
      <c r="I73" s="44">
        <f t="shared" si="5"/>
        <v>0.264169835445199</v>
      </c>
      <c r="J73" s="44">
        <f t="shared" si="7"/>
        <v>77.9491065610109</v>
      </c>
      <c r="K73" s="40" t="str">
        <f t="shared" si="6"/>
        <v>B</v>
      </c>
    </row>
    <row r="74" ht="20.1" customHeight="1" spans="1:11">
      <c r="A74" s="40" t="s">
        <v>65</v>
      </c>
      <c r="B74" s="41" t="s">
        <v>66</v>
      </c>
      <c r="C74" s="40" t="s">
        <v>5898</v>
      </c>
      <c r="D74" s="40" t="s">
        <v>2314</v>
      </c>
      <c r="E74" s="40" t="s">
        <v>41</v>
      </c>
      <c r="F74" s="42">
        <v>39.2</v>
      </c>
      <c r="G74" s="42">
        <v>532.81</v>
      </c>
      <c r="H74" s="42">
        <f t="shared" si="4"/>
        <v>20886.15</v>
      </c>
      <c r="I74" s="44">
        <f t="shared" si="5"/>
        <v>0.26273553064493</v>
      </c>
      <c r="J74" s="44">
        <f t="shared" si="7"/>
        <v>78.2118420916559</v>
      </c>
      <c r="K74" s="40" t="str">
        <f t="shared" si="6"/>
        <v>B</v>
      </c>
    </row>
    <row r="75" ht="20.1" customHeight="1" spans="1:11">
      <c r="A75" s="40" t="s">
        <v>197</v>
      </c>
      <c r="B75" s="41" t="s">
        <v>198</v>
      </c>
      <c r="C75" s="40" t="s">
        <v>14</v>
      </c>
      <c r="D75" s="40" t="s">
        <v>2314</v>
      </c>
      <c r="E75" s="40" t="s">
        <v>41</v>
      </c>
      <c r="F75" s="42">
        <v>238.9</v>
      </c>
      <c r="G75" s="42">
        <v>87.3</v>
      </c>
      <c r="H75" s="42">
        <f t="shared" si="4"/>
        <v>20855.97</v>
      </c>
      <c r="I75" s="44">
        <f t="shared" si="5"/>
        <v>0.262355883926178</v>
      </c>
      <c r="J75" s="44">
        <f t="shared" si="7"/>
        <v>78.474197975582</v>
      </c>
      <c r="K75" s="40" t="str">
        <f t="shared" si="6"/>
        <v>B</v>
      </c>
    </row>
    <row r="76" ht="27.95" customHeight="1" spans="1:11">
      <c r="A76" s="40" t="s">
        <v>33</v>
      </c>
      <c r="B76" s="41" t="s">
        <v>34</v>
      </c>
      <c r="C76" s="40" t="s">
        <v>5898</v>
      </c>
      <c r="D76" s="40" t="s">
        <v>2314</v>
      </c>
      <c r="E76" s="40" t="s">
        <v>35</v>
      </c>
      <c r="F76" s="42">
        <v>1</v>
      </c>
      <c r="G76" s="42">
        <v>20651.92</v>
      </c>
      <c r="H76" s="42">
        <f t="shared" si="4"/>
        <v>20651.92</v>
      </c>
      <c r="I76" s="44">
        <f t="shared" si="5"/>
        <v>0.259789054470865</v>
      </c>
      <c r="J76" s="44">
        <f t="shared" si="7"/>
        <v>78.7339870300529</v>
      </c>
      <c r="K76" s="40" t="str">
        <f t="shared" si="6"/>
        <v>B</v>
      </c>
    </row>
    <row r="77" ht="20.1" customHeight="1" spans="1:11">
      <c r="A77" s="40" t="s">
        <v>1882</v>
      </c>
      <c r="B77" s="41" t="s">
        <v>1883</v>
      </c>
      <c r="C77" s="40" t="s">
        <v>14</v>
      </c>
      <c r="D77" s="40" t="s">
        <v>2314</v>
      </c>
      <c r="E77" s="40" t="s">
        <v>41</v>
      </c>
      <c r="F77" s="42">
        <v>249.48</v>
      </c>
      <c r="G77" s="42">
        <v>80.74</v>
      </c>
      <c r="H77" s="42">
        <f t="shared" si="4"/>
        <v>20143.02</v>
      </c>
      <c r="I77" s="44">
        <f t="shared" si="5"/>
        <v>0.253387390614903</v>
      </c>
      <c r="J77" s="44">
        <f t="shared" si="7"/>
        <v>78.9873744206678</v>
      </c>
      <c r="K77" s="40" t="str">
        <f t="shared" si="6"/>
        <v>B</v>
      </c>
    </row>
    <row r="78" ht="20.1" customHeight="1" spans="1:11">
      <c r="A78" s="40" t="s">
        <v>289</v>
      </c>
      <c r="B78" s="41" t="s">
        <v>290</v>
      </c>
      <c r="C78" s="40" t="s">
        <v>14</v>
      </c>
      <c r="D78" s="40" t="s">
        <v>2314</v>
      </c>
      <c r="E78" s="40" t="s">
        <v>193</v>
      </c>
      <c r="F78" s="42">
        <v>2025.8</v>
      </c>
      <c r="G78" s="42">
        <v>9.91</v>
      </c>
      <c r="H78" s="42">
        <f t="shared" si="4"/>
        <v>20075.68</v>
      </c>
      <c r="I78" s="44">
        <f t="shared" si="5"/>
        <v>0.2525402928667</v>
      </c>
      <c r="J78" s="44">
        <f t="shared" si="7"/>
        <v>79.2399147135345</v>
      </c>
      <c r="K78" s="40" t="str">
        <f t="shared" si="6"/>
        <v>B</v>
      </c>
    </row>
    <row r="79" ht="15" customHeight="1" spans="1:11">
      <c r="A79" s="40" t="s">
        <v>1983</v>
      </c>
      <c r="B79" s="41" t="s">
        <v>1984</v>
      </c>
      <c r="C79" s="40" t="s">
        <v>14</v>
      </c>
      <c r="D79" s="40" t="s">
        <v>2314</v>
      </c>
      <c r="E79" s="40" t="s">
        <v>41</v>
      </c>
      <c r="F79" s="42">
        <v>4707.97</v>
      </c>
      <c r="G79" s="42">
        <v>4.23</v>
      </c>
      <c r="H79" s="42">
        <f t="shared" si="4"/>
        <v>19914.71</v>
      </c>
      <c r="I79" s="44">
        <f t="shared" si="5"/>
        <v>0.250515384572547</v>
      </c>
      <c r="J79" s="44">
        <f t="shared" si="7"/>
        <v>79.4904300981071</v>
      </c>
      <c r="K79" s="40" t="str">
        <f t="shared" si="6"/>
        <v>B</v>
      </c>
    </row>
    <row r="80" ht="20.1" customHeight="1" spans="1:11">
      <c r="A80" s="40" t="s">
        <v>1276</v>
      </c>
      <c r="B80" s="41" t="s">
        <v>1277</v>
      </c>
      <c r="C80" s="40" t="s">
        <v>5898</v>
      </c>
      <c r="D80" s="40" t="s">
        <v>2314</v>
      </c>
      <c r="E80" s="40" t="s">
        <v>35</v>
      </c>
      <c r="F80" s="42">
        <v>10</v>
      </c>
      <c r="G80" s="42">
        <v>1986.14</v>
      </c>
      <c r="H80" s="42">
        <f t="shared" si="4"/>
        <v>19861.4</v>
      </c>
      <c r="I80" s="44">
        <f t="shared" si="5"/>
        <v>0.249844776004731</v>
      </c>
      <c r="J80" s="44">
        <f t="shared" si="7"/>
        <v>79.7402748741118</v>
      </c>
      <c r="K80" s="40" t="str">
        <f t="shared" si="6"/>
        <v>B</v>
      </c>
    </row>
    <row r="81" ht="15" customHeight="1" spans="1:11">
      <c r="A81" s="40" t="s">
        <v>374</v>
      </c>
      <c r="B81" s="41" t="s">
        <v>375</v>
      </c>
      <c r="C81" s="40" t="s">
        <v>5904</v>
      </c>
      <c r="D81" s="40" t="s">
        <v>2314</v>
      </c>
      <c r="E81" s="40" t="s">
        <v>376</v>
      </c>
      <c r="F81" s="42">
        <v>32</v>
      </c>
      <c r="G81" s="42">
        <v>607.06</v>
      </c>
      <c r="H81" s="42">
        <f t="shared" si="4"/>
        <v>19425.92</v>
      </c>
      <c r="I81" s="44">
        <f t="shared" si="5"/>
        <v>0.244366692734945</v>
      </c>
      <c r="J81" s="44">
        <f t="shared" si="7"/>
        <v>79.9846415668467</v>
      </c>
      <c r="K81" s="40" t="str">
        <f t="shared" si="6"/>
        <v>B</v>
      </c>
    </row>
    <row r="82" ht="20.1" customHeight="1" spans="1:11">
      <c r="A82" s="40" t="s">
        <v>227</v>
      </c>
      <c r="B82" s="41" t="s">
        <v>228</v>
      </c>
      <c r="C82" s="40" t="s">
        <v>14</v>
      </c>
      <c r="D82" s="40" t="s">
        <v>2314</v>
      </c>
      <c r="E82" s="40" t="s">
        <v>193</v>
      </c>
      <c r="F82" s="42">
        <v>1252.44</v>
      </c>
      <c r="G82" s="42">
        <v>15.18</v>
      </c>
      <c r="H82" s="42">
        <f t="shared" si="4"/>
        <v>19012.04</v>
      </c>
      <c r="I82" s="44">
        <f t="shared" si="5"/>
        <v>0.239160324810587</v>
      </c>
      <c r="J82" s="44">
        <f t="shared" si="7"/>
        <v>80.2238018916573</v>
      </c>
      <c r="K82" s="40" t="str">
        <f t="shared" si="6"/>
        <v>C</v>
      </c>
    </row>
    <row r="83" ht="20.1" customHeight="1" spans="1:11">
      <c r="A83" s="40" t="s">
        <v>671</v>
      </c>
      <c r="B83" s="41" t="s">
        <v>672</v>
      </c>
      <c r="C83" s="40" t="s">
        <v>643</v>
      </c>
      <c r="D83" s="40" t="s">
        <v>2314</v>
      </c>
      <c r="E83" s="40" t="s">
        <v>383</v>
      </c>
      <c r="F83" s="42">
        <v>666.6</v>
      </c>
      <c r="G83" s="42">
        <v>27.88</v>
      </c>
      <c r="H83" s="42">
        <f t="shared" si="4"/>
        <v>18584.81</v>
      </c>
      <c r="I83" s="44">
        <f t="shared" si="5"/>
        <v>0.233786021707457</v>
      </c>
      <c r="J83" s="44">
        <f t="shared" si="7"/>
        <v>80.4575879133648</v>
      </c>
      <c r="K83" s="40" t="str">
        <f t="shared" si="6"/>
        <v>C</v>
      </c>
    </row>
    <row r="84" ht="20.1" customHeight="1" spans="1:11">
      <c r="A84" s="40" t="s">
        <v>450</v>
      </c>
      <c r="B84" s="41" t="s">
        <v>451</v>
      </c>
      <c r="C84" s="40" t="s">
        <v>14</v>
      </c>
      <c r="D84" s="40" t="s">
        <v>2314</v>
      </c>
      <c r="E84" s="40" t="s">
        <v>41</v>
      </c>
      <c r="F84" s="42">
        <v>26.59</v>
      </c>
      <c r="G84" s="42">
        <v>697.87</v>
      </c>
      <c r="H84" s="42">
        <f t="shared" si="4"/>
        <v>18556.36</v>
      </c>
      <c r="I84" s="44">
        <f t="shared" si="5"/>
        <v>0.233428137375168</v>
      </c>
      <c r="J84" s="44">
        <f t="shared" si="7"/>
        <v>80.6910160507399</v>
      </c>
      <c r="K84" s="40" t="str">
        <f t="shared" si="6"/>
        <v>C</v>
      </c>
    </row>
    <row r="85" ht="20.1" customHeight="1" spans="1:11">
      <c r="A85" s="40" t="s">
        <v>53</v>
      </c>
      <c r="B85" s="41" t="s">
        <v>54</v>
      </c>
      <c r="C85" s="40" t="s">
        <v>14</v>
      </c>
      <c r="D85" s="40" t="s">
        <v>2314</v>
      </c>
      <c r="E85" s="40" t="s">
        <v>55</v>
      </c>
      <c r="F85" s="42">
        <v>7467.66</v>
      </c>
      <c r="G85" s="42">
        <v>2.47</v>
      </c>
      <c r="H85" s="42">
        <f t="shared" si="4"/>
        <v>18445.12</v>
      </c>
      <c r="I85" s="44">
        <f t="shared" si="5"/>
        <v>0.232028803346209</v>
      </c>
      <c r="J85" s="44">
        <f t="shared" si="7"/>
        <v>80.9230448540862</v>
      </c>
      <c r="K85" s="40" t="str">
        <f t="shared" si="6"/>
        <v>C</v>
      </c>
    </row>
    <row r="86" ht="20.1" customHeight="1" spans="1:11">
      <c r="A86" s="40" t="s">
        <v>435</v>
      </c>
      <c r="B86" s="41" t="s">
        <v>436</v>
      </c>
      <c r="C86" s="40" t="s">
        <v>14</v>
      </c>
      <c r="D86" s="40" t="s">
        <v>2314</v>
      </c>
      <c r="E86" s="40" t="s">
        <v>41</v>
      </c>
      <c r="F86" s="42">
        <v>187.75</v>
      </c>
      <c r="G86" s="42">
        <v>97.46</v>
      </c>
      <c r="H86" s="42">
        <f t="shared" si="4"/>
        <v>18298.12</v>
      </c>
      <c r="I86" s="44">
        <f t="shared" si="5"/>
        <v>0.230179629467595</v>
      </c>
      <c r="J86" s="44">
        <f t="shared" si="7"/>
        <v>81.1532244835538</v>
      </c>
      <c r="K86" s="40" t="str">
        <f t="shared" si="6"/>
        <v>C</v>
      </c>
    </row>
    <row r="87" ht="20.1" customHeight="1" spans="1:11">
      <c r="A87" s="40" t="s">
        <v>1609</v>
      </c>
      <c r="B87" s="41" t="s">
        <v>1610</v>
      </c>
      <c r="C87" s="40" t="s">
        <v>14</v>
      </c>
      <c r="D87" s="40" t="s">
        <v>2314</v>
      </c>
      <c r="E87" s="40" t="s">
        <v>146</v>
      </c>
      <c r="F87" s="42">
        <v>326.58</v>
      </c>
      <c r="G87" s="42">
        <v>54.65</v>
      </c>
      <c r="H87" s="42">
        <f t="shared" si="4"/>
        <v>17847.6</v>
      </c>
      <c r="I87" s="44">
        <f t="shared" si="5"/>
        <v>0.224512351809139</v>
      </c>
      <c r="J87" s="44">
        <f t="shared" si="7"/>
        <v>81.3777368353629</v>
      </c>
      <c r="K87" s="40" t="str">
        <f t="shared" si="6"/>
        <v>C</v>
      </c>
    </row>
    <row r="88" ht="20.1" customHeight="1" spans="1:11">
      <c r="A88" s="40" t="s">
        <v>313</v>
      </c>
      <c r="B88" s="41" t="s">
        <v>314</v>
      </c>
      <c r="C88" s="40" t="s">
        <v>14</v>
      </c>
      <c r="D88" s="40" t="s">
        <v>2314</v>
      </c>
      <c r="E88" s="40" t="s">
        <v>193</v>
      </c>
      <c r="F88" s="42">
        <v>1322.48</v>
      </c>
      <c r="G88" s="42">
        <v>13.32</v>
      </c>
      <c r="H88" s="42">
        <f t="shared" si="4"/>
        <v>17615.43</v>
      </c>
      <c r="I88" s="44">
        <f t="shared" si="5"/>
        <v>0.221591789228203</v>
      </c>
      <c r="J88" s="44">
        <f t="shared" si="7"/>
        <v>81.5993286245911</v>
      </c>
      <c r="K88" s="40" t="str">
        <f t="shared" si="6"/>
        <v>C</v>
      </c>
    </row>
    <row r="89" ht="20.1" customHeight="1" spans="1:11">
      <c r="A89" s="40" t="s">
        <v>1000</v>
      </c>
      <c r="B89" s="41" t="s">
        <v>1001</v>
      </c>
      <c r="C89" s="40" t="s">
        <v>5898</v>
      </c>
      <c r="D89" s="40" t="s">
        <v>2314</v>
      </c>
      <c r="E89" s="40" t="s">
        <v>35</v>
      </c>
      <c r="F89" s="42">
        <v>2</v>
      </c>
      <c r="G89" s="42">
        <v>8787.68</v>
      </c>
      <c r="H89" s="42">
        <f t="shared" si="4"/>
        <v>17575.36</v>
      </c>
      <c r="I89" s="44">
        <f t="shared" si="5"/>
        <v>0.221087732103604</v>
      </c>
      <c r="J89" s="44">
        <f t="shared" si="7"/>
        <v>81.8204163566947</v>
      </c>
      <c r="K89" s="40" t="str">
        <f t="shared" si="6"/>
        <v>C</v>
      </c>
    </row>
    <row r="90" ht="20.1" customHeight="1" spans="1:11">
      <c r="A90" s="40" t="s">
        <v>763</v>
      </c>
      <c r="B90" s="41" t="s">
        <v>764</v>
      </c>
      <c r="C90" s="40" t="s">
        <v>14</v>
      </c>
      <c r="D90" s="40" t="s">
        <v>2314</v>
      </c>
      <c r="E90" s="40" t="s">
        <v>146</v>
      </c>
      <c r="F90" s="42">
        <v>220</v>
      </c>
      <c r="G90" s="42">
        <v>76.77</v>
      </c>
      <c r="H90" s="42">
        <f t="shared" si="4"/>
        <v>16889.4</v>
      </c>
      <c r="I90" s="44">
        <f t="shared" si="5"/>
        <v>0.212458757179973</v>
      </c>
      <c r="J90" s="44">
        <f t="shared" si="7"/>
        <v>82.0328751138747</v>
      </c>
      <c r="K90" s="40" t="str">
        <f t="shared" si="6"/>
        <v>C</v>
      </c>
    </row>
    <row r="91" ht="15" customHeight="1" spans="1:11">
      <c r="A91" s="40" t="s">
        <v>86</v>
      </c>
      <c r="B91" s="41" t="s">
        <v>87</v>
      </c>
      <c r="C91" s="40" t="s">
        <v>14</v>
      </c>
      <c r="D91" s="40" t="s">
        <v>2314</v>
      </c>
      <c r="E91" s="40" t="s">
        <v>41</v>
      </c>
      <c r="F91" s="42">
        <v>177.5</v>
      </c>
      <c r="G91" s="42">
        <v>94.78</v>
      </c>
      <c r="H91" s="42">
        <f t="shared" si="4"/>
        <v>16823.45</v>
      </c>
      <c r="I91" s="44">
        <f t="shared" si="5"/>
        <v>0.211629144817425</v>
      </c>
      <c r="J91" s="44">
        <f t="shared" si="7"/>
        <v>82.2445042586921</v>
      </c>
      <c r="K91" s="40" t="str">
        <f t="shared" si="6"/>
        <v>C</v>
      </c>
    </row>
    <row r="92" ht="20.1" customHeight="1" spans="1:11">
      <c r="A92" s="40" t="s">
        <v>1689</v>
      </c>
      <c r="B92" s="41" t="s">
        <v>1690</v>
      </c>
      <c r="C92" s="40" t="s">
        <v>14</v>
      </c>
      <c r="D92" s="40" t="s">
        <v>2314</v>
      </c>
      <c r="E92" s="40" t="s">
        <v>41</v>
      </c>
      <c r="F92" s="42">
        <v>490.97</v>
      </c>
      <c r="G92" s="42">
        <v>34.25</v>
      </c>
      <c r="H92" s="42">
        <f t="shared" si="4"/>
        <v>16815.72</v>
      </c>
      <c r="I92" s="44">
        <f t="shared" si="5"/>
        <v>0.211531905946121</v>
      </c>
      <c r="J92" s="44">
        <f t="shared" si="7"/>
        <v>82.4560361646382</v>
      </c>
      <c r="K92" s="40" t="str">
        <f t="shared" si="6"/>
        <v>C</v>
      </c>
    </row>
    <row r="93" ht="20.1" customHeight="1" spans="1:11">
      <c r="A93" s="40" t="s">
        <v>508</v>
      </c>
      <c r="B93" s="41" t="s">
        <v>509</v>
      </c>
      <c r="C93" s="40" t="s">
        <v>5898</v>
      </c>
      <c r="D93" s="40" t="s">
        <v>2314</v>
      </c>
      <c r="E93" s="40" t="s">
        <v>35</v>
      </c>
      <c r="F93" s="42">
        <v>345</v>
      </c>
      <c r="G93" s="42">
        <v>48.15</v>
      </c>
      <c r="H93" s="42">
        <f t="shared" si="4"/>
        <v>16611.75</v>
      </c>
      <c r="I93" s="44">
        <f t="shared" si="5"/>
        <v>0.208966082843938</v>
      </c>
      <c r="J93" s="44">
        <f t="shared" si="7"/>
        <v>82.6650022474821</v>
      </c>
      <c r="K93" s="40" t="str">
        <f t="shared" si="6"/>
        <v>C</v>
      </c>
    </row>
    <row r="94" ht="27.95" customHeight="1" spans="1:11">
      <c r="A94" s="40" t="s">
        <v>1681</v>
      </c>
      <c r="B94" s="41" t="s">
        <v>1682</v>
      </c>
      <c r="C94" s="40" t="s">
        <v>5898</v>
      </c>
      <c r="D94" s="40" t="s">
        <v>2314</v>
      </c>
      <c r="E94" s="40" t="s">
        <v>35</v>
      </c>
      <c r="F94" s="42">
        <v>2</v>
      </c>
      <c r="G94" s="42">
        <v>8293.67</v>
      </c>
      <c r="H94" s="42">
        <f t="shared" si="4"/>
        <v>16587.34</v>
      </c>
      <c r="I94" s="44">
        <f t="shared" si="5"/>
        <v>0.208659019344775</v>
      </c>
      <c r="J94" s="44">
        <f t="shared" si="7"/>
        <v>82.8736612668269</v>
      </c>
      <c r="K94" s="40" t="str">
        <f t="shared" si="6"/>
        <v>C</v>
      </c>
    </row>
    <row r="95" ht="20.1" customHeight="1" spans="1:11">
      <c r="A95" s="40" t="s">
        <v>2006</v>
      </c>
      <c r="B95" s="41" t="s">
        <v>2007</v>
      </c>
      <c r="C95" s="40" t="s">
        <v>5898</v>
      </c>
      <c r="D95" s="40" t="s">
        <v>2314</v>
      </c>
      <c r="E95" s="40" t="s">
        <v>146</v>
      </c>
      <c r="F95" s="42">
        <v>76.78</v>
      </c>
      <c r="G95" s="42">
        <v>205.61</v>
      </c>
      <c r="H95" s="42">
        <f t="shared" si="4"/>
        <v>15786.74</v>
      </c>
      <c r="I95" s="44">
        <f t="shared" si="5"/>
        <v>0.198587940384108</v>
      </c>
      <c r="J95" s="44">
        <f t="shared" si="7"/>
        <v>83.072249207211</v>
      </c>
      <c r="K95" s="40" t="str">
        <f t="shared" si="6"/>
        <v>C</v>
      </c>
    </row>
    <row r="96" ht="27.95" customHeight="1" spans="1:11">
      <c r="A96" s="40" t="s">
        <v>511</v>
      </c>
      <c r="B96" s="41" t="s">
        <v>512</v>
      </c>
      <c r="C96" s="40" t="s">
        <v>5898</v>
      </c>
      <c r="D96" s="40" t="s">
        <v>2314</v>
      </c>
      <c r="E96" s="40" t="s">
        <v>146</v>
      </c>
      <c r="F96" s="42">
        <v>345.7</v>
      </c>
      <c r="G96" s="42">
        <v>44.82</v>
      </c>
      <c r="H96" s="42">
        <f t="shared" si="4"/>
        <v>15494.27</v>
      </c>
      <c r="I96" s="44">
        <f t="shared" si="5"/>
        <v>0.194908839130516</v>
      </c>
      <c r="J96" s="44">
        <f t="shared" si="7"/>
        <v>83.2671580463416</v>
      </c>
      <c r="K96" s="40" t="str">
        <f t="shared" si="6"/>
        <v>C</v>
      </c>
    </row>
    <row r="97" ht="20.1" customHeight="1" spans="1:11">
      <c r="A97" s="40" t="s">
        <v>1046</v>
      </c>
      <c r="B97" s="41" t="s">
        <v>1047</v>
      </c>
      <c r="C97" s="40" t="s">
        <v>5898</v>
      </c>
      <c r="D97" s="40" t="s">
        <v>2314</v>
      </c>
      <c r="E97" s="40" t="s">
        <v>146</v>
      </c>
      <c r="F97" s="42">
        <v>149.14</v>
      </c>
      <c r="G97" s="42">
        <v>103.38</v>
      </c>
      <c r="H97" s="42">
        <f t="shared" si="4"/>
        <v>15418.09</v>
      </c>
      <c r="I97" s="44">
        <f t="shared" si="5"/>
        <v>0.193950539361313</v>
      </c>
      <c r="J97" s="44">
        <f t="shared" si="7"/>
        <v>83.4611085857029</v>
      </c>
      <c r="K97" s="40" t="str">
        <f t="shared" si="6"/>
        <v>C</v>
      </c>
    </row>
    <row r="98" ht="20.1" customHeight="1" spans="1:11">
      <c r="A98" s="40" t="s">
        <v>2099</v>
      </c>
      <c r="B98" s="41" t="s">
        <v>2100</v>
      </c>
      <c r="C98" s="40" t="s">
        <v>14</v>
      </c>
      <c r="D98" s="40" t="s">
        <v>2314</v>
      </c>
      <c r="E98" s="40" t="s">
        <v>35</v>
      </c>
      <c r="F98" s="42">
        <v>5</v>
      </c>
      <c r="G98" s="42">
        <v>2992.56</v>
      </c>
      <c r="H98" s="42">
        <f t="shared" si="4"/>
        <v>14962.8</v>
      </c>
      <c r="I98" s="44">
        <f t="shared" si="5"/>
        <v>0.188223257897409</v>
      </c>
      <c r="J98" s="44">
        <f t="shared" si="7"/>
        <v>83.6493318436003</v>
      </c>
      <c r="K98" s="40" t="str">
        <f t="shared" si="6"/>
        <v>C</v>
      </c>
    </row>
    <row r="99" ht="20.1" customHeight="1" spans="1:11">
      <c r="A99" s="40" t="s">
        <v>725</v>
      </c>
      <c r="B99" s="41" t="s">
        <v>726</v>
      </c>
      <c r="C99" s="40" t="s">
        <v>5898</v>
      </c>
      <c r="D99" s="40" t="s">
        <v>2314</v>
      </c>
      <c r="E99" s="40" t="s">
        <v>35</v>
      </c>
      <c r="F99" s="42">
        <v>206</v>
      </c>
      <c r="G99" s="42">
        <v>72.52</v>
      </c>
      <c r="H99" s="42">
        <f t="shared" si="4"/>
        <v>14939.12</v>
      </c>
      <c r="I99" s="44">
        <f t="shared" si="5"/>
        <v>0.187925377370568</v>
      </c>
      <c r="J99" s="44">
        <f t="shared" si="7"/>
        <v>83.8372572209708</v>
      </c>
      <c r="K99" s="40" t="str">
        <f t="shared" si="6"/>
        <v>C</v>
      </c>
    </row>
    <row r="100" ht="27.95" customHeight="1" spans="1:11">
      <c r="A100" s="40" t="s">
        <v>495</v>
      </c>
      <c r="B100" s="41" t="s">
        <v>496</v>
      </c>
      <c r="C100" s="40" t="s">
        <v>14</v>
      </c>
      <c r="D100" s="40" t="s">
        <v>2314</v>
      </c>
      <c r="E100" s="40" t="s">
        <v>41</v>
      </c>
      <c r="F100" s="42">
        <v>65.25</v>
      </c>
      <c r="G100" s="42">
        <v>227.41</v>
      </c>
      <c r="H100" s="42">
        <f t="shared" si="4"/>
        <v>14838.5</v>
      </c>
      <c r="I100" s="44">
        <f t="shared" si="5"/>
        <v>0.186659636719778</v>
      </c>
      <c r="J100" s="44">
        <f t="shared" si="7"/>
        <v>84.0239168576906</v>
      </c>
      <c r="K100" s="40" t="str">
        <f t="shared" si="6"/>
        <v>C</v>
      </c>
    </row>
    <row r="101" ht="27.95" customHeight="1" spans="1:11">
      <c r="A101" s="40" t="s">
        <v>538</v>
      </c>
      <c r="B101" s="41" t="s">
        <v>539</v>
      </c>
      <c r="C101" s="40" t="s">
        <v>14</v>
      </c>
      <c r="D101" s="40" t="s">
        <v>2314</v>
      </c>
      <c r="E101" s="40" t="s">
        <v>41</v>
      </c>
      <c r="F101" s="42">
        <v>616.94</v>
      </c>
      <c r="G101" s="42">
        <v>24.03</v>
      </c>
      <c r="H101" s="42">
        <f t="shared" si="4"/>
        <v>14825.07</v>
      </c>
      <c r="I101" s="44">
        <f t="shared" si="5"/>
        <v>0.186490695187875</v>
      </c>
      <c r="J101" s="44">
        <f t="shared" si="7"/>
        <v>84.2104075528785</v>
      </c>
      <c r="K101" s="40" t="str">
        <f t="shared" si="6"/>
        <v>C</v>
      </c>
    </row>
    <row r="102" ht="27.95" customHeight="1" spans="1:11">
      <c r="A102" s="40" t="s">
        <v>2082</v>
      </c>
      <c r="B102" s="41" t="s">
        <v>2083</v>
      </c>
      <c r="C102" s="40" t="s">
        <v>14</v>
      </c>
      <c r="D102" s="40" t="s">
        <v>2314</v>
      </c>
      <c r="E102" s="40" t="s">
        <v>146</v>
      </c>
      <c r="F102" s="42">
        <v>309.28</v>
      </c>
      <c r="G102" s="42">
        <v>47.51</v>
      </c>
      <c r="H102" s="42">
        <f t="shared" si="4"/>
        <v>14693.89</v>
      </c>
      <c r="I102" s="44">
        <f t="shared" si="5"/>
        <v>0.18484052764096</v>
      </c>
      <c r="J102" s="44">
        <f t="shared" si="7"/>
        <v>84.3952480805195</v>
      </c>
      <c r="K102" s="40" t="str">
        <f t="shared" si="6"/>
        <v>C</v>
      </c>
    </row>
    <row r="103" ht="20.1" customHeight="1" spans="1:11">
      <c r="A103" s="40" t="s">
        <v>68</v>
      </c>
      <c r="B103" s="41" t="s">
        <v>69</v>
      </c>
      <c r="C103" s="40" t="s">
        <v>5898</v>
      </c>
      <c r="D103" s="40" t="s">
        <v>2314</v>
      </c>
      <c r="E103" s="40" t="s">
        <v>41</v>
      </c>
      <c r="F103" s="42">
        <v>60.4</v>
      </c>
      <c r="G103" s="42">
        <v>239.09</v>
      </c>
      <c r="H103" s="42">
        <f t="shared" si="4"/>
        <v>14441.04</v>
      </c>
      <c r="I103" s="44">
        <f t="shared" si="5"/>
        <v>0.181659822775603</v>
      </c>
      <c r="J103" s="44">
        <f t="shared" si="7"/>
        <v>84.5769079032951</v>
      </c>
      <c r="K103" s="40" t="str">
        <f t="shared" si="6"/>
        <v>C</v>
      </c>
    </row>
    <row r="104" ht="20.1" customHeight="1" spans="1:11">
      <c r="A104" s="40" t="s">
        <v>527</v>
      </c>
      <c r="B104" s="41" t="s">
        <v>528</v>
      </c>
      <c r="C104" s="40" t="s">
        <v>14</v>
      </c>
      <c r="D104" s="40" t="s">
        <v>2314</v>
      </c>
      <c r="E104" s="40" t="s">
        <v>146</v>
      </c>
      <c r="F104" s="42">
        <v>134.92</v>
      </c>
      <c r="G104" s="42">
        <v>104.12</v>
      </c>
      <c r="H104" s="42">
        <f t="shared" si="4"/>
        <v>14047.87</v>
      </c>
      <c r="I104" s="44">
        <f t="shared" si="5"/>
        <v>0.17671397451809</v>
      </c>
      <c r="J104" s="44">
        <f t="shared" si="7"/>
        <v>84.7536218778131</v>
      </c>
      <c r="K104" s="40" t="str">
        <f t="shared" si="6"/>
        <v>C</v>
      </c>
    </row>
    <row r="105" ht="27.95" customHeight="1" spans="1:11">
      <c r="A105" s="40" t="s">
        <v>469</v>
      </c>
      <c r="B105" s="41" t="s">
        <v>470</v>
      </c>
      <c r="C105" s="40" t="s">
        <v>5898</v>
      </c>
      <c r="D105" s="40" t="s">
        <v>2314</v>
      </c>
      <c r="E105" s="40" t="s">
        <v>41</v>
      </c>
      <c r="F105" s="42">
        <v>25.2</v>
      </c>
      <c r="G105" s="42">
        <v>550.64</v>
      </c>
      <c r="H105" s="42">
        <f t="shared" si="4"/>
        <v>13876.13</v>
      </c>
      <c r="I105" s="44">
        <f t="shared" si="5"/>
        <v>0.174553585933647</v>
      </c>
      <c r="J105" s="44">
        <f t="shared" si="7"/>
        <v>84.9281754637468</v>
      </c>
      <c r="K105" s="40" t="str">
        <f t="shared" si="6"/>
        <v>C</v>
      </c>
    </row>
    <row r="106" ht="20.1" customHeight="1" spans="1:11">
      <c r="A106" s="40" t="s">
        <v>1964</v>
      </c>
      <c r="B106" s="41" t="s">
        <v>1965</v>
      </c>
      <c r="C106" s="40" t="s">
        <v>5898</v>
      </c>
      <c r="D106" s="40" t="s">
        <v>2314</v>
      </c>
      <c r="E106" s="40" t="s">
        <v>35</v>
      </c>
      <c r="F106" s="42">
        <v>2</v>
      </c>
      <c r="G106" s="42">
        <v>6767.25</v>
      </c>
      <c r="H106" s="42">
        <f t="shared" si="4"/>
        <v>13534.5</v>
      </c>
      <c r="I106" s="44">
        <f t="shared" si="5"/>
        <v>0.170256080680921</v>
      </c>
      <c r="J106" s="44">
        <f t="shared" si="7"/>
        <v>85.0984315444277</v>
      </c>
      <c r="K106" s="40" t="str">
        <f t="shared" si="6"/>
        <v>C</v>
      </c>
    </row>
    <row r="107" ht="15" customHeight="1" spans="1:11">
      <c r="A107" s="40" t="s">
        <v>1258</v>
      </c>
      <c r="B107" s="41" t="s">
        <v>1259</v>
      </c>
      <c r="C107" s="40" t="s">
        <v>14</v>
      </c>
      <c r="D107" s="40" t="s">
        <v>2314</v>
      </c>
      <c r="E107" s="40" t="s">
        <v>35</v>
      </c>
      <c r="F107" s="42">
        <v>10</v>
      </c>
      <c r="G107" s="42">
        <v>1347.23</v>
      </c>
      <c r="H107" s="42">
        <f t="shared" si="4"/>
        <v>13472.3</v>
      </c>
      <c r="I107" s="44">
        <f t="shared" si="5"/>
        <v>0.169473641121398</v>
      </c>
      <c r="J107" s="44">
        <f t="shared" si="7"/>
        <v>85.2679051855491</v>
      </c>
      <c r="K107" s="40" t="str">
        <f t="shared" si="6"/>
        <v>C</v>
      </c>
    </row>
    <row r="108" ht="20.1" customHeight="1" spans="1:11">
      <c r="A108" s="40" t="s">
        <v>1827</v>
      </c>
      <c r="B108" s="41" t="s">
        <v>1828</v>
      </c>
      <c r="C108" s="40" t="s">
        <v>5898</v>
      </c>
      <c r="D108" s="40" t="s">
        <v>2314</v>
      </c>
      <c r="E108" s="40" t="s">
        <v>35</v>
      </c>
      <c r="F108" s="42">
        <v>2</v>
      </c>
      <c r="G108" s="42">
        <v>6494.02</v>
      </c>
      <c r="H108" s="42">
        <f t="shared" si="4"/>
        <v>12988.04</v>
      </c>
      <c r="I108" s="44">
        <f t="shared" si="5"/>
        <v>0.163381934029851</v>
      </c>
      <c r="J108" s="44">
        <f t="shared" si="7"/>
        <v>85.431287119579</v>
      </c>
      <c r="K108" s="40" t="str">
        <f t="shared" si="6"/>
        <v>C</v>
      </c>
    </row>
    <row r="109" ht="27.95" customHeight="1" spans="1:11">
      <c r="A109" s="40" t="s">
        <v>2019</v>
      </c>
      <c r="B109" s="41" t="s">
        <v>2020</v>
      </c>
      <c r="C109" s="40" t="s">
        <v>5898</v>
      </c>
      <c r="D109" s="40" t="s">
        <v>2314</v>
      </c>
      <c r="E109" s="40" t="s">
        <v>35</v>
      </c>
      <c r="F109" s="42">
        <v>9</v>
      </c>
      <c r="G109" s="42">
        <v>1429.22</v>
      </c>
      <c r="H109" s="42">
        <f t="shared" si="4"/>
        <v>12862.98</v>
      </c>
      <c r="I109" s="44">
        <f t="shared" si="5"/>
        <v>0.161808752497474</v>
      </c>
      <c r="J109" s="44">
        <f t="shared" si="7"/>
        <v>85.5930958720764</v>
      </c>
      <c r="K109" s="40" t="str">
        <f t="shared" si="6"/>
        <v>C</v>
      </c>
    </row>
    <row r="110" ht="20.1" customHeight="1" spans="1:11">
      <c r="A110" s="40" t="s">
        <v>887</v>
      </c>
      <c r="B110" s="41" t="s">
        <v>888</v>
      </c>
      <c r="C110" s="40" t="s">
        <v>5898</v>
      </c>
      <c r="D110" s="40" t="s">
        <v>2314</v>
      </c>
      <c r="E110" s="40" t="s">
        <v>35</v>
      </c>
      <c r="F110" s="42">
        <v>3</v>
      </c>
      <c r="G110" s="42">
        <v>4227.09</v>
      </c>
      <c r="H110" s="42">
        <f t="shared" si="4"/>
        <v>12681.27</v>
      </c>
      <c r="I110" s="44">
        <f t="shared" si="5"/>
        <v>0.159522947154054</v>
      </c>
      <c r="J110" s="44">
        <f t="shared" si="7"/>
        <v>85.7526188192305</v>
      </c>
      <c r="K110" s="40" t="str">
        <f t="shared" si="6"/>
        <v>C</v>
      </c>
    </row>
    <row r="111" ht="20.1" customHeight="1" spans="1:11">
      <c r="A111" s="40" t="s">
        <v>2115</v>
      </c>
      <c r="B111" s="41" t="s">
        <v>2116</v>
      </c>
      <c r="C111" s="40" t="s">
        <v>14</v>
      </c>
      <c r="D111" s="40" t="s">
        <v>2314</v>
      </c>
      <c r="E111" s="40" t="s">
        <v>41</v>
      </c>
      <c r="F111" s="42">
        <v>278.71</v>
      </c>
      <c r="G111" s="42">
        <v>44.39</v>
      </c>
      <c r="H111" s="42">
        <f t="shared" si="4"/>
        <v>12371.94</v>
      </c>
      <c r="I111" s="44">
        <f t="shared" si="5"/>
        <v>0.155631756978057</v>
      </c>
      <c r="J111" s="44">
        <f t="shared" si="7"/>
        <v>85.9082505762086</v>
      </c>
      <c r="K111" s="40" t="str">
        <f t="shared" si="6"/>
        <v>C</v>
      </c>
    </row>
    <row r="112" ht="20.1" customHeight="1" spans="1:11">
      <c r="A112" s="40" t="s">
        <v>2016</v>
      </c>
      <c r="B112" s="41" t="s">
        <v>2017</v>
      </c>
      <c r="C112" s="40" t="s">
        <v>5898</v>
      </c>
      <c r="D112" s="40" t="s">
        <v>2314</v>
      </c>
      <c r="E112" s="40" t="s">
        <v>146</v>
      </c>
      <c r="F112" s="42">
        <v>112.6</v>
      </c>
      <c r="G112" s="42">
        <v>108.7</v>
      </c>
      <c r="H112" s="42">
        <f t="shared" si="4"/>
        <v>12239.62</v>
      </c>
      <c r="I112" s="44">
        <f t="shared" si="5"/>
        <v>0.153967248899022</v>
      </c>
      <c r="J112" s="44">
        <f t="shared" si="7"/>
        <v>86.0622178251076</v>
      </c>
      <c r="K112" s="40" t="str">
        <f t="shared" si="6"/>
        <v>C</v>
      </c>
    </row>
    <row r="113" ht="20.1" customHeight="1" spans="1:11">
      <c r="A113" s="40" t="s">
        <v>466</v>
      </c>
      <c r="B113" s="41" t="s">
        <v>467</v>
      </c>
      <c r="C113" s="40" t="s">
        <v>5898</v>
      </c>
      <c r="D113" s="40" t="s">
        <v>2314</v>
      </c>
      <c r="E113" s="40" t="s">
        <v>35</v>
      </c>
      <c r="F113" s="42">
        <v>8</v>
      </c>
      <c r="G113" s="42">
        <v>1524.02</v>
      </c>
      <c r="H113" s="42">
        <f t="shared" si="4"/>
        <v>12192.16</v>
      </c>
      <c r="I113" s="44">
        <f t="shared" si="5"/>
        <v>0.153370229903926</v>
      </c>
      <c r="J113" s="44">
        <f t="shared" si="7"/>
        <v>86.2155880550115</v>
      </c>
      <c r="K113" s="40" t="str">
        <f t="shared" si="6"/>
        <v>C</v>
      </c>
    </row>
    <row r="114" ht="20.1" customHeight="1" spans="1:11">
      <c r="A114" s="40" t="s">
        <v>1692</v>
      </c>
      <c r="B114" s="41" t="s">
        <v>1693</v>
      </c>
      <c r="C114" s="40" t="s">
        <v>14</v>
      </c>
      <c r="D114" s="40" t="s">
        <v>2314</v>
      </c>
      <c r="E114" s="40" t="s">
        <v>41</v>
      </c>
      <c r="F114" s="42">
        <v>293.76</v>
      </c>
      <c r="G114" s="42">
        <v>41.06</v>
      </c>
      <c r="H114" s="42">
        <f t="shared" si="4"/>
        <v>12061.79</v>
      </c>
      <c r="I114" s="44">
        <f t="shared" si="5"/>
        <v>0.151730251682465</v>
      </c>
      <c r="J114" s="44">
        <f t="shared" si="7"/>
        <v>86.367318306694</v>
      </c>
      <c r="K114" s="40" t="str">
        <f t="shared" si="6"/>
        <v>C</v>
      </c>
    </row>
    <row r="115" ht="20.1" customHeight="1" spans="1:11">
      <c r="A115" s="40" t="s">
        <v>98</v>
      </c>
      <c r="B115" s="41" t="s">
        <v>99</v>
      </c>
      <c r="C115" s="40" t="s">
        <v>14</v>
      </c>
      <c r="D115" s="40" t="s">
        <v>2314</v>
      </c>
      <c r="E115" s="40" t="s">
        <v>35</v>
      </c>
      <c r="F115" s="42">
        <v>2</v>
      </c>
      <c r="G115" s="42">
        <v>5940.56</v>
      </c>
      <c r="H115" s="42">
        <f t="shared" si="4"/>
        <v>11881.12</v>
      </c>
      <c r="I115" s="44">
        <f t="shared" si="5"/>
        <v>0.14945752892975</v>
      </c>
      <c r="J115" s="44">
        <f t="shared" si="7"/>
        <v>86.5167758356237</v>
      </c>
      <c r="K115" s="40" t="str">
        <f t="shared" si="6"/>
        <v>C</v>
      </c>
    </row>
    <row r="116" ht="20.1" customHeight="1" spans="1:11">
      <c r="A116" s="40" t="s">
        <v>2259</v>
      </c>
      <c r="B116" s="41" t="s">
        <v>5905</v>
      </c>
      <c r="C116" s="40" t="s">
        <v>5898</v>
      </c>
      <c r="D116" s="40" t="s">
        <v>2314</v>
      </c>
      <c r="E116" s="40" t="s">
        <v>35</v>
      </c>
      <c r="F116" s="42">
        <v>16</v>
      </c>
      <c r="G116" s="42">
        <v>741.19</v>
      </c>
      <c r="H116" s="42">
        <f t="shared" si="4"/>
        <v>11859.04</v>
      </c>
      <c r="I116" s="44">
        <f t="shared" si="5"/>
        <v>0.149179775465534</v>
      </c>
      <c r="J116" s="44">
        <f t="shared" si="7"/>
        <v>86.6659556110892</v>
      </c>
      <c r="K116" s="40" t="str">
        <f t="shared" si="6"/>
        <v>C</v>
      </c>
    </row>
    <row r="117" ht="20.1" customHeight="1" spans="1:11">
      <c r="A117" s="40" t="s">
        <v>381</v>
      </c>
      <c r="B117" s="41" t="s">
        <v>382</v>
      </c>
      <c r="C117" s="40" t="s">
        <v>5904</v>
      </c>
      <c r="D117" s="40" t="s">
        <v>2314</v>
      </c>
      <c r="E117" s="40" t="s">
        <v>383</v>
      </c>
      <c r="F117" s="42">
        <v>345.96</v>
      </c>
      <c r="G117" s="42">
        <v>34.01</v>
      </c>
      <c r="H117" s="42">
        <f t="shared" si="4"/>
        <v>11766.1</v>
      </c>
      <c r="I117" s="44">
        <f t="shared" si="5"/>
        <v>0.148010644715341</v>
      </c>
      <c r="J117" s="44">
        <f t="shared" si="7"/>
        <v>86.8139662558046</v>
      </c>
      <c r="K117" s="40" t="str">
        <f t="shared" si="6"/>
        <v>C</v>
      </c>
    </row>
    <row r="118" ht="20.1" customHeight="1" spans="1:11">
      <c r="A118" s="40" t="s">
        <v>1134</v>
      </c>
      <c r="B118" s="41" t="s">
        <v>1135</v>
      </c>
      <c r="C118" s="40" t="s">
        <v>14</v>
      </c>
      <c r="D118" s="40" t="s">
        <v>2314</v>
      </c>
      <c r="E118" s="40" t="s">
        <v>146</v>
      </c>
      <c r="F118" s="42">
        <v>178.26</v>
      </c>
      <c r="G118" s="42">
        <v>65.72</v>
      </c>
      <c r="H118" s="42">
        <f t="shared" si="4"/>
        <v>11715.25</v>
      </c>
      <c r="I118" s="44">
        <f t="shared" si="5"/>
        <v>0.14737098150631</v>
      </c>
      <c r="J118" s="44">
        <f t="shared" si="7"/>
        <v>86.9613372373109</v>
      </c>
      <c r="K118" s="40" t="str">
        <f t="shared" si="6"/>
        <v>C</v>
      </c>
    </row>
    <row r="119" ht="20.1" customHeight="1" spans="1:11">
      <c r="A119" s="40" t="s">
        <v>479</v>
      </c>
      <c r="B119" s="41" t="s">
        <v>480</v>
      </c>
      <c r="C119" s="40" t="s">
        <v>5898</v>
      </c>
      <c r="D119" s="40" t="s">
        <v>2314</v>
      </c>
      <c r="E119" s="40" t="s">
        <v>35</v>
      </c>
      <c r="F119" s="42">
        <v>15</v>
      </c>
      <c r="G119" s="42">
        <v>756.76</v>
      </c>
      <c r="H119" s="42">
        <f t="shared" si="4"/>
        <v>11351.4</v>
      </c>
      <c r="I119" s="44">
        <f t="shared" si="5"/>
        <v>0.142793961671388</v>
      </c>
      <c r="J119" s="44">
        <f t="shared" si="7"/>
        <v>87.1041311989823</v>
      </c>
      <c r="K119" s="40" t="str">
        <f t="shared" si="6"/>
        <v>C</v>
      </c>
    </row>
    <row r="120" ht="36" customHeight="1" spans="1:11">
      <c r="A120" s="40" t="s">
        <v>2094</v>
      </c>
      <c r="B120" s="41" t="s">
        <v>2095</v>
      </c>
      <c r="C120" s="40" t="s">
        <v>14</v>
      </c>
      <c r="D120" s="40" t="s">
        <v>2314</v>
      </c>
      <c r="E120" s="40" t="s">
        <v>146</v>
      </c>
      <c r="F120" s="42">
        <v>619.99</v>
      </c>
      <c r="G120" s="42">
        <v>18.11</v>
      </c>
      <c r="H120" s="42">
        <f t="shared" si="4"/>
        <v>11228.02</v>
      </c>
      <c r="I120" s="44">
        <f t="shared" si="5"/>
        <v>0.141241913554767</v>
      </c>
      <c r="J120" s="44">
        <f t="shared" si="7"/>
        <v>87.2453731125371</v>
      </c>
      <c r="K120" s="40" t="str">
        <f t="shared" si="6"/>
        <v>C</v>
      </c>
    </row>
    <row r="121" ht="20.1" customHeight="1" spans="1:11">
      <c r="A121" s="40" t="s">
        <v>2272</v>
      </c>
      <c r="B121" s="41" t="s">
        <v>2273</v>
      </c>
      <c r="C121" s="40" t="s">
        <v>14</v>
      </c>
      <c r="D121" s="40" t="s">
        <v>2314</v>
      </c>
      <c r="E121" s="40" t="s">
        <v>35</v>
      </c>
      <c r="F121" s="42">
        <v>14.6</v>
      </c>
      <c r="G121" s="42">
        <v>763.76</v>
      </c>
      <c r="H121" s="42">
        <f t="shared" si="4"/>
        <v>11150.9</v>
      </c>
      <c r="I121" s="44">
        <f t="shared" si="5"/>
        <v>0.140271789136272</v>
      </c>
      <c r="J121" s="44">
        <f t="shared" si="7"/>
        <v>87.3856449016733</v>
      </c>
      <c r="K121" s="40" t="str">
        <f t="shared" si="6"/>
        <v>C</v>
      </c>
    </row>
    <row r="122" ht="20.1" customHeight="1" spans="1:11">
      <c r="A122" s="40" t="s">
        <v>1407</v>
      </c>
      <c r="B122" s="41" t="s">
        <v>1408</v>
      </c>
      <c r="C122" s="40" t="s">
        <v>14</v>
      </c>
      <c r="D122" s="40" t="s">
        <v>2314</v>
      </c>
      <c r="E122" s="40" t="s">
        <v>35</v>
      </c>
      <c r="F122" s="42">
        <v>18</v>
      </c>
      <c r="G122" s="42">
        <v>618.12</v>
      </c>
      <c r="H122" s="42">
        <f t="shared" si="4"/>
        <v>11126.16</v>
      </c>
      <c r="I122" s="44">
        <f t="shared" si="5"/>
        <v>0.139960574430443</v>
      </c>
      <c r="J122" s="44">
        <f t="shared" si="7"/>
        <v>87.5256054761038</v>
      </c>
      <c r="K122" s="40" t="str">
        <f t="shared" si="6"/>
        <v>C</v>
      </c>
    </row>
    <row r="123" ht="20.1" customHeight="1" spans="1:11">
      <c r="A123" s="40" t="s">
        <v>1062</v>
      </c>
      <c r="B123" s="41" t="s">
        <v>1063</v>
      </c>
      <c r="C123" s="40" t="s">
        <v>5898</v>
      </c>
      <c r="D123" s="40" t="s">
        <v>2314</v>
      </c>
      <c r="E123" s="40" t="s">
        <v>146</v>
      </c>
      <c r="F123" s="42">
        <v>117.81</v>
      </c>
      <c r="G123" s="42">
        <v>92.98</v>
      </c>
      <c r="H123" s="42">
        <f t="shared" si="4"/>
        <v>10953.97</v>
      </c>
      <c r="I123" s="44">
        <f t="shared" si="5"/>
        <v>0.137794525109637</v>
      </c>
      <c r="J123" s="44">
        <f t="shared" si="7"/>
        <v>87.6634000012134</v>
      </c>
      <c r="K123" s="40" t="str">
        <f t="shared" si="6"/>
        <v>C</v>
      </c>
    </row>
    <row r="124" ht="27.95" customHeight="1" spans="1:11">
      <c r="A124" s="40" t="s">
        <v>322</v>
      </c>
      <c r="B124" s="41" t="s">
        <v>323</v>
      </c>
      <c r="C124" s="40" t="s">
        <v>14</v>
      </c>
      <c r="D124" s="40" t="s">
        <v>2314</v>
      </c>
      <c r="E124" s="40" t="s">
        <v>41</v>
      </c>
      <c r="F124" s="42">
        <v>132.08</v>
      </c>
      <c r="G124" s="42">
        <v>81.47</v>
      </c>
      <c r="H124" s="42">
        <f t="shared" si="4"/>
        <v>10760.56</v>
      </c>
      <c r="I124" s="44">
        <f t="shared" si="5"/>
        <v>0.135361540620776</v>
      </c>
      <c r="J124" s="44">
        <f t="shared" si="7"/>
        <v>87.7987615418342</v>
      </c>
      <c r="K124" s="40" t="str">
        <f t="shared" si="6"/>
        <v>C</v>
      </c>
    </row>
    <row r="125" ht="27.95" customHeight="1" spans="1:11">
      <c r="A125" s="40" t="s">
        <v>1819</v>
      </c>
      <c r="B125" s="41" t="s">
        <v>1820</v>
      </c>
      <c r="C125" s="40" t="s">
        <v>14</v>
      </c>
      <c r="D125" s="40" t="s">
        <v>2314</v>
      </c>
      <c r="E125" s="40" t="s">
        <v>35</v>
      </c>
      <c r="F125" s="42">
        <v>6</v>
      </c>
      <c r="G125" s="42">
        <v>1779.72</v>
      </c>
      <c r="H125" s="42">
        <f t="shared" si="4"/>
        <v>10678.32</v>
      </c>
      <c r="I125" s="44">
        <f t="shared" si="5"/>
        <v>0.134327009601883</v>
      </c>
      <c r="J125" s="44">
        <f t="shared" si="7"/>
        <v>87.9330885514361</v>
      </c>
      <c r="K125" s="40" t="str">
        <f t="shared" si="6"/>
        <v>C</v>
      </c>
    </row>
    <row r="126" ht="15" customHeight="1" spans="1:11">
      <c r="A126" s="40" t="s">
        <v>519</v>
      </c>
      <c r="B126" s="41" t="s">
        <v>522</v>
      </c>
      <c r="C126" s="40" t="s">
        <v>14</v>
      </c>
      <c r="D126" s="40" t="s">
        <v>2314</v>
      </c>
      <c r="E126" s="40" t="s">
        <v>146</v>
      </c>
      <c r="F126" s="42">
        <v>149.1</v>
      </c>
      <c r="G126" s="42">
        <v>69.25</v>
      </c>
      <c r="H126" s="42">
        <f t="shared" si="4"/>
        <v>10325.18</v>
      </c>
      <c r="I126" s="44">
        <f t="shared" si="5"/>
        <v>0.129884715292403</v>
      </c>
      <c r="J126" s="44">
        <f t="shared" si="7"/>
        <v>88.0629732667285</v>
      </c>
      <c r="K126" s="40" t="str">
        <f t="shared" si="6"/>
        <v>C</v>
      </c>
    </row>
    <row r="127" ht="20.1" customHeight="1" spans="1:11">
      <c r="A127" s="40" t="s">
        <v>1617</v>
      </c>
      <c r="B127" s="41" t="s">
        <v>1618</v>
      </c>
      <c r="C127" s="40" t="s">
        <v>14</v>
      </c>
      <c r="D127" s="40" t="s">
        <v>2314</v>
      </c>
      <c r="E127" s="40" t="s">
        <v>35</v>
      </c>
      <c r="F127" s="42">
        <v>17</v>
      </c>
      <c r="G127" s="42">
        <v>601.31</v>
      </c>
      <c r="H127" s="42">
        <f t="shared" si="4"/>
        <v>10222.27</v>
      </c>
      <c r="I127" s="44">
        <f t="shared" si="5"/>
        <v>0.128590167783232</v>
      </c>
      <c r="J127" s="44">
        <f t="shared" si="7"/>
        <v>88.1915634345117</v>
      </c>
      <c r="K127" s="40" t="str">
        <f t="shared" si="6"/>
        <v>C</v>
      </c>
    </row>
    <row r="128" ht="20.1" customHeight="1" spans="1:11">
      <c r="A128" s="40" t="s">
        <v>235</v>
      </c>
      <c r="B128" s="41" t="s">
        <v>236</v>
      </c>
      <c r="C128" s="40" t="s">
        <v>14</v>
      </c>
      <c r="D128" s="40" t="s">
        <v>2314</v>
      </c>
      <c r="E128" s="40" t="s">
        <v>41</v>
      </c>
      <c r="F128" s="42">
        <v>131.84</v>
      </c>
      <c r="G128" s="42">
        <v>75.78</v>
      </c>
      <c r="H128" s="42">
        <f t="shared" si="4"/>
        <v>9990.84</v>
      </c>
      <c r="I128" s="44">
        <f t="shared" si="5"/>
        <v>0.125678913968759</v>
      </c>
      <c r="J128" s="44">
        <f t="shared" si="7"/>
        <v>88.3172423484805</v>
      </c>
      <c r="K128" s="40" t="str">
        <f t="shared" si="6"/>
        <v>C</v>
      </c>
    </row>
    <row r="129" ht="20.1" customHeight="1" spans="1:11">
      <c r="A129" s="40" t="s">
        <v>162</v>
      </c>
      <c r="B129" s="41" t="s">
        <v>163</v>
      </c>
      <c r="C129" s="40" t="s">
        <v>14</v>
      </c>
      <c r="D129" s="40" t="s">
        <v>2314</v>
      </c>
      <c r="E129" s="40" t="s">
        <v>146</v>
      </c>
      <c r="F129" s="42">
        <v>146</v>
      </c>
      <c r="G129" s="42">
        <v>68.39</v>
      </c>
      <c r="H129" s="42">
        <f t="shared" si="4"/>
        <v>9984.94</v>
      </c>
      <c r="I129" s="44">
        <f t="shared" si="5"/>
        <v>0.125604695425332</v>
      </c>
      <c r="J129" s="44">
        <f t="shared" si="7"/>
        <v>88.4428470439058</v>
      </c>
      <c r="K129" s="40" t="str">
        <f t="shared" si="6"/>
        <v>C</v>
      </c>
    </row>
    <row r="130" ht="27.95" customHeight="1" spans="1:11">
      <c r="A130" s="40" t="s">
        <v>77</v>
      </c>
      <c r="B130" s="41" t="s">
        <v>78</v>
      </c>
      <c r="C130" s="40" t="s">
        <v>5898</v>
      </c>
      <c r="D130" s="40" t="s">
        <v>2314</v>
      </c>
      <c r="E130" s="40" t="s">
        <v>35</v>
      </c>
      <c r="F130" s="42">
        <v>1</v>
      </c>
      <c r="G130" s="42">
        <v>9906.24</v>
      </c>
      <c r="H130" s="42">
        <f t="shared" si="4"/>
        <v>9906.24</v>
      </c>
      <c r="I130" s="44">
        <f t="shared" si="5"/>
        <v>0.124614695532496</v>
      </c>
      <c r="J130" s="44">
        <f t="shared" si="7"/>
        <v>88.5674617394383</v>
      </c>
      <c r="K130" s="40" t="str">
        <f t="shared" si="6"/>
        <v>C</v>
      </c>
    </row>
    <row r="131" ht="20.1" customHeight="1" spans="1:11">
      <c r="A131" s="40" t="s">
        <v>663</v>
      </c>
      <c r="B131" s="41" t="s">
        <v>664</v>
      </c>
      <c r="C131" s="40" t="s">
        <v>5898</v>
      </c>
      <c r="D131" s="40" t="s">
        <v>2314</v>
      </c>
      <c r="E131" s="40" t="s">
        <v>146</v>
      </c>
      <c r="F131" s="42">
        <v>320.04</v>
      </c>
      <c r="G131" s="42">
        <v>30.86</v>
      </c>
      <c r="H131" s="42">
        <f t="shared" si="4"/>
        <v>9876.43</v>
      </c>
      <c r="I131" s="44">
        <f t="shared" si="5"/>
        <v>0.124239703196975</v>
      </c>
      <c r="J131" s="44">
        <f t="shared" si="7"/>
        <v>88.6917014426353</v>
      </c>
      <c r="K131" s="40" t="str">
        <f t="shared" si="6"/>
        <v>C</v>
      </c>
    </row>
    <row r="132" ht="20.1" customHeight="1" spans="1:11">
      <c r="A132" s="40" t="s">
        <v>775</v>
      </c>
      <c r="B132" s="41" t="s">
        <v>776</v>
      </c>
      <c r="C132" s="40" t="s">
        <v>14</v>
      </c>
      <c r="D132" s="40" t="s">
        <v>2314</v>
      </c>
      <c r="E132" s="40" t="s">
        <v>146</v>
      </c>
      <c r="F132" s="42">
        <v>1348.4</v>
      </c>
      <c r="G132" s="42">
        <v>7.29</v>
      </c>
      <c r="H132" s="42">
        <f t="shared" ref="H132:H195" si="8">ROUND(F132*G132,2)</f>
        <v>9829.84</v>
      </c>
      <c r="I132" s="44">
        <f t="shared" ref="I132:I195" si="9">H132/VALOR_TOTAL*100</f>
        <v>0.123653628292182</v>
      </c>
      <c r="J132" s="44">
        <f t="shared" si="7"/>
        <v>88.8153550709275</v>
      </c>
      <c r="K132" s="40" t="str">
        <f t="shared" ref="K132:K195" si="10">IF(J132&lt;=50,"A",IF(J132&lt;=80,"B","C"))</f>
        <v>C</v>
      </c>
    </row>
    <row r="133" ht="20.1" customHeight="1" spans="1:11">
      <c r="A133" s="40" t="s">
        <v>778</v>
      </c>
      <c r="B133" s="41" t="s">
        <v>779</v>
      </c>
      <c r="C133" s="40" t="s">
        <v>14</v>
      </c>
      <c r="D133" s="40" t="s">
        <v>2314</v>
      </c>
      <c r="E133" s="40" t="s">
        <v>146</v>
      </c>
      <c r="F133" s="42">
        <v>98</v>
      </c>
      <c r="G133" s="42">
        <v>99.22</v>
      </c>
      <c r="H133" s="42">
        <f t="shared" si="8"/>
        <v>9723.56</v>
      </c>
      <c r="I133" s="44">
        <f t="shared" si="9"/>
        <v>0.122316688157359</v>
      </c>
      <c r="J133" s="44">
        <f t="shared" ref="J133:J196" si="11">I133+J132</f>
        <v>88.9376717590848</v>
      </c>
      <c r="K133" s="40" t="str">
        <f t="shared" si="10"/>
        <v>C</v>
      </c>
    </row>
    <row r="134" ht="20.1" customHeight="1" spans="1:11">
      <c r="A134" s="40" t="s">
        <v>754</v>
      </c>
      <c r="B134" s="41" t="s">
        <v>755</v>
      </c>
      <c r="C134" s="40" t="s">
        <v>14</v>
      </c>
      <c r="D134" s="40" t="s">
        <v>2314</v>
      </c>
      <c r="E134" s="40" t="s">
        <v>146</v>
      </c>
      <c r="F134" s="42">
        <v>580</v>
      </c>
      <c r="G134" s="42">
        <v>16.4</v>
      </c>
      <c r="H134" s="42">
        <f t="shared" si="8"/>
        <v>9512</v>
      </c>
      <c r="I134" s="44">
        <f t="shared" si="9"/>
        <v>0.119655387301852</v>
      </c>
      <c r="J134" s="44">
        <f t="shared" si="11"/>
        <v>89.0573271463867</v>
      </c>
      <c r="K134" s="40" t="str">
        <f t="shared" si="10"/>
        <v>C</v>
      </c>
    </row>
    <row r="135" ht="20.1" customHeight="1" spans="1:11">
      <c r="A135" s="40" t="s">
        <v>362</v>
      </c>
      <c r="B135" s="41" t="s">
        <v>363</v>
      </c>
      <c r="C135" s="40" t="s">
        <v>5898</v>
      </c>
      <c r="D135" s="40" t="s">
        <v>2314</v>
      </c>
      <c r="E135" s="40" t="s">
        <v>51</v>
      </c>
      <c r="F135" s="42">
        <v>14.47</v>
      </c>
      <c r="G135" s="42">
        <v>643.87</v>
      </c>
      <c r="H135" s="42">
        <f t="shared" si="8"/>
        <v>9316.8</v>
      </c>
      <c r="I135" s="44">
        <f t="shared" si="9"/>
        <v>0.117199885661679</v>
      </c>
      <c r="J135" s="44">
        <f t="shared" si="11"/>
        <v>89.1745270320484</v>
      </c>
      <c r="K135" s="40" t="str">
        <f t="shared" si="10"/>
        <v>C</v>
      </c>
    </row>
    <row r="136" ht="27.95" customHeight="1" spans="1:11">
      <c r="A136" s="40" t="s">
        <v>95</v>
      </c>
      <c r="B136" s="41" t="s">
        <v>96</v>
      </c>
      <c r="C136" s="40" t="s">
        <v>14</v>
      </c>
      <c r="D136" s="40" t="s">
        <v>2314</v>
      </c>
      <c r="E136" s="40" t="s">
        <v>35</v>
      </c>
      <c r="F136" s="42">
        <v>2</v>
      </c>
      <c r="G136" s="42">
        <v>4559.03</v>
      </c>
      <c r="H136" s="42">
        <f t="shared" si="8"/>
        <v>9118.06</v>
      </c>
      <c r="I136" s="44">
        <f t="shared" si="9"/>
        <v>0.114699852895451</v>
      </c>
      <c r="J136" s="44">
        <f t="shared" si="11"/>
        <v>89.2892268849438</v>
      </c>
      <c r="K136" s="40" t="str">
        <f t="shared" si="10"/>
        <v>C</v>
      </c>
    </row>
    <row r="137" ht="20.1" customHeight="1" spans="1:11">
      <c r="A137" s="40" t="s">
        <v>751</v>
      </c>
      <c r="B137" s="41" t="s">
        <v>752</v>
      </c>
      <c r="C137" s="40" t="s">
        <v>14</v>
      </c>
      <c r="D137" s="40" t="s">
        <v>2314</v>
      </c>
      <c r="E137" s="40" t="s">
        <v>146</v>
      </c>
      <c r="F137" s="42">
        <v>945.34</v>
      </c>
      <c r="G137" s="42">
        <v>9.54</v>
      </c>
      <c r="H137" s="42">
        <f t="shared" si="8"/>
        <v>9018.54</v>
      </c>
      <c r="I137" s="44">
        <f t="shared" si="9"/>
        <v>0.113447949600215</v>
      </c>
      <c r="J137" s="44">
        <f t="shared" si="11"/>
        <v>89.402674834544</v>
      </c>
      <c r="K137" s="40" t="str">
        <f t="shared" si="10"/>
        <v>C</v>
      </c>
    </row>
    <row r="138" ht="20.1" customHeight="1" spans="1:11">
      <c r="A138" s="40" t="s">
        <v>760</v>
      </c>
      <c r="B138" s="41" t="s">
        <v>761</v>
      </c>
      <c r="C138" s="40" t="s">
        <v>14</v>
      </c>
      <c r="D138" s="40" t="s">
        <v>2314</v>
      </c>
      <c r="E138" s="40" t="s">
        <v>146</v>
      </c>
      <c r="F138" s="42">
        <v>161</v>
      </c>
      <c r="G138" s="42">
        <v>55.52</v>
      </c>
      <c r="H138" s="42">
        <f t="shared" si="8"/>
        <v>8938.72</v>
      </c>
      <c r="I138" s="44">
        <f t="shared" si="9"/>
        <v>0.112443860763542</v>
      </c>
      <c r="J138" s="44">
        <f t="shared" si="11"/>
        <v>89.5151186953076</v>
      </c>
      <c r="K138" s="40" t="str">
        <f t="shared" si="10"/>
        <v>C</v>
      </c>
    </row>
    <row r="139" ht="27.95" customHeight="1" spans="1:11">
      <c r="A139" s="40" t="s">
        <v>485</v>
      </c>
      <c r="B139" s="41" t="s">
        <v>486</v>
      </c>
      <c r="C139" s="40" t="s">
        <v>5898</v>
      </c>
      <c r="D139" s="40" t="s">
        <v>2314</v>
      </c>
      <c r="E139" s="40" t="s">
        <v>35</v>
      </c>
      <c r="F139" s="42">
        <v>8</v>
      </c>
      <c r="G139" s="42">
        <v>1111.77</v>
      </c>
      <c r="H139" s="42">
        <f t="shared" si="8"/>
        <v>8894.16</v>
      </c>
      <c r="I139" s="44">
        <f t="shared" si="9"/>
        <v>0.111883322069453</v>
      </c>
      <c r="J139" s="44">
        <f t="shared" si="11"/>
        <v>89.627002017377</v>
      </c>
      <c r="K139" s="40" t="str">
        <f t="shared" si="10"/>
        <v>C</v>
      </c>
    </row>
    <row r="140" ht="20.1" customHeight="1" spans="1:11">
      <c r="A140" s="40" t="s">
        <v>1484</v>
      </c>
      <c r="B140" s="41" t="s">
        <v>1485</v>
      </c>
      <c r="C140" s="40" t="s">
        <v>14</v>
      </c>
      <c r="D140" s="40" t="s">
        <v>2314</v>
      </c>
      <c r="E140" s="40" t="s">
        <v>146</v>
      </c>
      <c r="F140" s="42">
        <v>129.09</v>
      </c>
      <c r="G140" s="42">
        <v>68.59</v>
      </c>
      <c r="H140" s="42">
        <f t="shared" si="8"/>
        <v>8854.28</v>
      </c>
      <c r="I140" s="44">
        <f t="shared" si="9"/>
        <v>0.111381655033541</v>
      </c>
      <c r="J140" s="44">
        <f t="shared" si="11"/>
        <v>89.7383836724106</v>
      </c>
      <c r="K140" s="40" t="str">
        <f t="shared" si="10"/>
        <v>C</v>
      </c>
    </row>
    <row r="141" ht="20.1" customHeight="1" spans="1:11">
      <c r="A141" s="40" t="s">
        <v>1603</v>
      </c>
      <c r="B141" s="41" t="s">
        <v>1604</v>
      </c>
      <c r="C141" s="40" t="s">
        <v>14</v>
      </c>
      <c r="D141" s="40" t="s">
        <v>2314</v>
      </c>
      <c r="E141" s="40" t="s">
        <v>146</v>
      </c>
      <c r="F141" s="42">
        <v>190.85</v>
      </c>
      <c r="G141" s="42">
        <v>44.51</v>
      </c>
      <c r="H141" s="42">
        <f t="shared" si="8"/>
        <v>8494.73</v>
      </c>
      <c r="I141" s="44">
        <f t="shared" si="9"/>
        <v>0.106858726679422</v>
      </c>
      <c r="J141" s="44">
        <f t="shared" si="11"/>
        <v>89.84524239909</v>
      </c>
      <c r="K141" s="40" t="str">
        <f t="shared" si="10"/>
        <v>C</v>
      </c>
    </row>
    <row r="142" ht="20.1" customHeight="1" spans="1:11">
      <c r="A142" s="40" t="s">
        <v>1167</v>
      </c>
      <c r="B142" s="41" t="s">
        <v>1168</v>
      </c>
      <c r="C142" s="40" t="s">
        <v>5898</v>
      </c>
      <c r="D142" s="40" t="s">
        <v>2314</v>
      </c>
      <c r="E142" s="40" t="s">
        <v>35</v>
      </c>
      <c r="F142" s="42">
        <v>1</v>
      </c>
      <c r="G142" s="42">
        <v>8494.39</v>
      </c>
      <c r="H142" s="42">
        <f t="shared" si="8"/>
        <v>8494.39</v>
      </c>
      <c r="I142" s="44">
        <f t="shared" si="9"/>
        <v>0.106854449678614</v>
      </c>
      <c r="J142" s="44">
        <f t="shared" si="11"/>
        <v>89.9520968487686</v>
      </c>
      <c r="K142" s="40" t="str">
        <f t="shared" si="10"/>
        <v>C</v>
      </c>
    </row>
    <row r="143" ht="20.1" customHeight="1" spans="1:11">
      <c r="A143" s="40" t="s">
        <v>395</v>
      </c>
      <c r="B143" s="41" t="s">
        <v>396</v>
      </c>
      <c r="C143" s="40" t="s">
        <v>5898</v>
      </c>
      <c r="D143" s="40" t="s">
        <v>2314</v>
      </c>
      <c r="E143" s="40" t="s">
        <v>51</v>
      </c>
      <c r="F143" s="42">
        <v>12.31</v>
      </c>
      <c r="G143" s="42">
        <v>687.45</v>
      </c>
      <c r="H143" s="42">
        <f t="shared" si="8"/>
        <v>8462.51</v>
      </c>
      <c r="I143" s="44">
        <f t="shared" si="9"/>
        <v>0.106453417955824</v>
      </c>
      <c r="J143" s="44">
        <f t="shared" si="11"/>
        <v>90.0585502667244</v>
      </c>
      <c r="K143" s="40" t="str">
        <f t="shared" si="10"/>
        <v>C</v>
      </c>
    </row>
    <row r="144" ht="27.95" customHeight="1" spans="1:11">
      <c r="A144" s="40" t="s">
        <v>505</v>
      </c>
      <c r="B144" s="41" t="s">
        <v>506</v>
      </c>
      <c r="C144" s="40" t="s">
        <v>5898</v>
      </c>
      <c r="D144" s="40" t="s">
        <v>2314</v>
      </c>
      <c r="E144" s="40" t="s">
        <v>41</v>
      </c>
      <c r="F144" s="42">
        <v>409.03</v>
      </c>
      <c r="G144" s="42">
        <v>20.31</v>
      </c>
      <c r="H144" s="42">
        <f t="shared" si="8"/>
        <v>8307.4</v>
      </c>
      <c r="I144" s="44">
        <f t="shared" si="9"/>
        <v>0.104502225028533</v>
      </c>
      <c r="J144" s="44">
        <f t="shared" si="11"/>
        <v>90.163052491753</v>
      </c>
      <c r="K144" s="40" t="str">
        <f t="shared" si="10"/>
        <v>C</v>
      </c>
    </row>
    <row r="145" ht="20.1" customHeight="1" spans="1:11">
      <c r="A145" s="40" t="s">
        <v>1961</v>
      </c>
      <c r="B145" s="41" t="s">
        <v>1962</v>
      </c>
      <c r="C145" s="40" t="s">
        <v>5898</v>
      </c>
      <c r="D145" s="40" t="s">
        <v>2314</v>
      </c>
      <c r="E145" s="40" t="s">
        <v>35</v>
      </c>
      <c r="F145" s="42">
        <v>4</v>
      </c>
      <c r="G145" s="42">
        <v>2022.14</v>
      </c>
      <c r="H145" s="42">
        <f t="shared" si="8"/>
        <v>8088.56</v>
      </c>
      <c r="I145" s="44">
        <f t="shared" si="9"/>
        <v>0.101749346038085</v>
      </c>
      <c r="J145" s="44">
        <f t="shared" si="11"/>
        <v>90.2648018377911</v>
      </c>
      <c r="K145" s="40" t="str">
        <f t="shared" si="10"/>
        <v>C</v>
      </c>
    </row>
    <row r="146" ht="27.95" customHeight="1" spans="1:11">
      <c r="A146" s="40" t="s">
        <v>80</v>
      </c>
      <c r="B146" s="41" t="s">
        <v>81</v>
      </c>
      <c r="C146" s="40" t="s">
        <v>5898</v>
      </c>
      <c r="D146" s="40" t="s">
        <v>2314</v>
      </c>
      <c r="E146" s="40" t="s">
        <v>35</v>
      </c>
      <c r="F146" s="42">
        <v>1</v>
      </c>
      <c r="G146" s="42">
        <v>8040.2</v>
      </c>
      <c r="H146" s="42">
        <f t="shared" si="8"/>
        <v>8040.2</v>
      </c>
      <c r="I146" s="44">
        <f t="shared" si="9"/>
        <v>0.101141005570264</v>
      </c>
      <c r="J146" s="44">
        <f t="shared" si="11"/>
        <v>90.3659428433613</v>
      </c>
      <c r="K146" s="40" t="str">
        <f t="shared" si="10"/>
        <v>C</v>
      </c>
    </row>
    <row r="147" ht="20.1" customHeight="1" spans="1:11">
      <c r="A147" s="40" t="s">
        <v>191</v>
      </c>
      <c r="B147" s="41" t="s">
        <v>192</v>
      </c>
      <c r="C147" s="40" t="s">
        <v>14</v>
      </c>
      <c r="D147" s="40" t="s">
        <v>2314</v>
      </c>
      <c r="E147" s="40" t="s">
        <v>193</v>
      </c>
      <c r="F147" s="42">
        <v>517</v>
      </c>
      <c r="G147" s="42">
        <v>15.45</v>
      </c>
      <c r="H147" s="42">
        <f t="shared" si="8"/>
        <v>7987.65</v>
      </c>
      <c r="I147" s="44">
        <f t="shared" si="9"/>
        <v>0.100479957357195</v>
      </c>
      <c r="J147" s="44">
        <f t="shared" si="11"/>
        <v>90.4664228007185</v>
      </c>
      <c r="K147" s="40" t="str">
        <f t="shared" si="10"/>
        <v>C</v>
      </c>
    </row>
    <row r="148" ht="20.1" customHeight="1" spans="1:11">
      <c r="A148" s="40" t="s">
        <v>810</v>
      </c>
      <c r="B148" s="41" t="s">
        <v>811</v>
      </c>
      <c r="C148" s="40" t="s">
        <v>5898</v>
      </c>
      <c r="D148" s="40" t="s">
        <v>2314</v>
      </c>
      <c r="E148" s="40" t="s">
        <v>35</v>
      </c>
      <c r="F148" s="42">
        <v>73</v>
      </c>
      <c r="G148" s="42">
        <v>109.21</v>
      </c>
      <c r="H148" s="42">
        <f t="shared" si="8"/>
        <v>7972.33</v>
      </c>
      <c r="I148" s="44">
        <f t="shared" si="9"/>
        <v>0.100287240732567</v>
      </c>
      <c r="J148" s="44">
        <f t="shared" si="11"/>
        <v>90.5667100414511</v>
      </c>
      <c r="K148" s="40" t="str">
        <f t="shared" si="10"/>
        <v>C</v>
      </c>
    </row>
    <row r="149" ht="20.1" customHeight="1" spans="1:11">
      <c r="A149" s="40" t="s">
        <v>490</v>
      </c>
      <c r="B149" s="41" t="s">
        <v>493</v>
      </c>
      <c r="C149" s="40" t="s">
        <v>14</v>
      </c>
      <c r="D149" s="40" t="s">
        <v>2314</v>
      </c>
      <c r="E149" s="40" t="s">
        <v>41</v>
      </c>
      <c r="F149" s="42">
        <v>17.28</v>
      </c>
      <c r="G149" s="42">
        <v>455.19</v>
      </c>
      <c r="H149" s="42">
        <f t="shared" si="8"/>
        <v>7865.68</v>
      </c>
      <c r="I149" s="44">
        <f t="shared" si="9"/>
        <v>0.0989456462145113</v>
      </c>
      <c r="J149" s="44">
        <f t="shared" si="11"/>
        <v>90.6656556876656</v>
      </c>
      <c r="K149" s="40" t="str">
        <f t="shared" si="10"/>
        <v>C</v>
      </c>
    </row>
    <row r="150" ht="15" customHeight="1" spans="1:11">
      <c r="A150" s="40" t="s">
        <v>524</v>
      </c>
      <c r="B150" s="41" t="s">
        <v>525</v>
      </c>
      <c r="C150" s="40" t="s">
        <v>14</v>
      </c>
      <c r="D150" s="40" t="s">
        <v>2314</v>
      </c>
      <c r="E150" s="40" t="s">
        <v>146</v>
      </c>
      <c r="F150" s="42">
        <v>149.1</v>
      </c>
      <c r="G150" s="42">
        <v>52.36</v>
      </c>
      <c r="H150" s="42">
        <f t="shared" si="8"/>
        <v>7806.88</v>
      </c>
      <c r="I150" s="44">
        <f t="shared" si="9"/>
        <v>0.0982059766630659</v>
      </c>
      <c r="J150" s="44">
        <f t="shared" si="11"/>
        <v>90.7638616643287</v>
      </c>
      <c r="K150" s="40" t="str">
        <f t="shared" si="10"/>
        <v>C</v>
      </c>
    </row>
    <row r="151" ht="20.1" customHeight="1" spans="1:11">
      <c r="A151" s="40" t="s">
        <v>1401</v>
      </c>
      <c r="B151" s="41" t="s">
        <v>1402</v>
      </c>
      <c r="C151" s="40" t="s">
        <v>5898</v>
      </c>
      <c r="D151" s="40" t="s">
        <v>2314</v>
      </c>
      <c r="E151" s="40" t="s">
        <v>35</v>
      </c>
      <c r="F151" s="42">
        <v>4</v>
      </c>
      <c r="G151" s="42">
        <v>1937.98</v>
      </c>
      <c r="H151" s="42">
        <f t="shared" si="8"/>
        <v>7751.92</v>
      </c>
      <c r="I151" s="44">
        <f t="shared" si="9"/>
        <v>0.097514612061919</v>
      </c>
      <c r="J151" s="44">
        <f t="shared" si="11"/>
        <v>90.8613762763906</v>
      </c>
      <c r="K151" s="40" t="str">
        <f t="shared" si="10"/>
        <v>C</v>
      </c>
    </row>
    <row r="152" ht="20.1" customHeight="1" spans="1:11">
      <c r="A152" s="40" t="s">
        <v>457</v>
      </c>
      <c r="B152" s="41" t="s">
        <v>458</v>
      </c>
      <c r="C152" s="40" t="s">
        <v>5898</v>
      </c>
      <c r="D152" s="40" t="s">
        <v>2314</v>
      </c>
      <c r="E152" s="40" t="s">
        <v>35</v>
      </c>
      <c r="F152" s="42">
        <v>14</v>
      </c>
      <c r="G152" s="42">
        <v>552.52</v>
      </c>
      <c r="H152" s="42">
        <f t="shared" si="8"/>
        <v>7735.28</v>
      </c>
      <c r="I152" s="44">
        <f t="shared" si="9"/>
        <v>0.0973052906106256</v>
      </c>
      <c r="J152" s="44">
        <f t="shared" si="11"/>
        <v>90.9586815670012</v>
      </c>
      <c r="K152" s="40" t="str">
        <f t="shared" si="10"/>
        <v>C</v>
      </c>
    </row>
    <row r="153" ht="27.95" customHeight="1" spans="1:11">
      <c r="A153" s="40" t="s">
        <v>1777</v>
      </c>
      <c r="B153" s="41" t="s">
        <v>1778</v>
      </c>
      <c r="C153" s="40" t="s">
        <v>14</v>
      </c>
      <c r="D153" s="40" t="s">
        <v>2314</v>
      </c>
      <c r="E153" s="40" t="s">
        <v>146</v>
      </c>
      <c r="F153" s="42">
        <v>63.85</v>
      </c>
      <c r="G153" s="42">
        <v>119.57</v>
      </c>
      <c r="H153" s="42">
        <f t="shared" si="8"/>
        <v>7634.54</v>
      </c>
      <c r="I153" s="44">
        <f t="shared" si="9"/>
        <v>0.0960380404301389</v>
      </c>
      <c r="J153" s="44">
        <f t="shared" si="11"/>
        <v>91.0547196074314</v>
      </c>
      <c r="K153" s="40" t="str">
        <f t="shared" si="10"/>
        <v>C</v>
      </c>
    </row>
    <row r="154" ht="20.1" customHeight="1" spans="1:11">
      <c r="A154" s="40" t="s">
        <v>1230</v>
      </c>
      <c r="B154" s="41" t="s">
        <v>1231</v>
      </c>
      <c r="C154" s="40" t="s">
        <v>5898</v>
      </c>
      <c r="D154" s="40" t="s">
        <v>2314</v>
      </c>
      <c r="E154" s="40" t="s">
        <v>35</v>
      </c>
      <c r="F154" s="42">
        <v>68</v>
      </c>
      <c r="G154" s="42">
        <v>112.13</v>
      </c>
      <c r="H154" s="42">
        <f t="shared" si="8"/>
        <v>7624.84</v>
      </c>
      <c r="I154" s="44">
        <f t="shared" si="9"/>
        <v>0.0959160201129787</v>
      </c>
      <c r="J154" s="44">
        <f t="shared" si="11"/>
        <v>91.1506356275443</v>
      </c>
      <c r="K154" s="40" t="str">
        <f t="shared" si="10"/>
        <v>C</v>
      </c>
    </row>
    <row r="155" ht="20.1" customHeight="1" spans="1:11">
      <c r="A155" s="40" t="s">
        <v>2175</v>
      </c>
      <c r="B155" s="41" t="s">
        <v>2176</v>
      </c>
      <c r="C155" s="40" t="s">
        <v>5898</v>
      </c>
      <c r="D155" s="40" t="s">
        <v>2314</v>
      </c>
      <c r="E155" s="40" t="s">
        <v>35</v>
      </c>
      <c r="F155" s="42">
        <v>2</v>
      </c>
      <c r="G155" s="42">
        <v>3731.46</v>
      </c>
      <c r="H155" s="42">
        <f t="shared" si="8"/>
        <v>7462.92</v>
      </c>
      <c r="I155" s="44">
        <f t="shared" si="9"/>
        <v>0.093879161375393</v>
      </c>
      <c r="J155" s="44">
        <f t="shared" si="11"/>
        <v>91.2445147889197</v>
      </c>
      <c r="K155" s="40" t="str">
        <f t="shared" si="10"/>
        <v>C</v>
      </c>
    </row>
    <row r="156" ht="20.1" customHeight="1" spans="1:11">
      <c r="A156" s="40" t="s">
        <v>1947</v>
      </c>
      <c r="B156" s="41" t="s">
        <v>1948</v>
      </c>
      <c r="C156" s="40" t="s">
        <v>5898</v>
      </c>
      <c r="D156" s="40" t="s">
        <v>2314</v>
      </c>
      <c r="E156" s="40" t="s">
        <v>35</v>
      </c>
      <c r="F156" s="42">
        <v>4</v>
      </c>
      <c r="G156" s="42">
        <v>1813.91</v>
      </c>
      <c r="H156" s="42">
        <f t="shared" si="8"/>
        <v>7255.64</v>
      </c>
      <c r="I156" s="44">
        <f t="shared" si="9"/>
        <v>0.0912717004124064</v>
      </c>
      <c r="J156" s="44">
        <f t="shared" si="11"/>
        <v>91.3357864893321</v>
      </c>
      <c r="K156" s="40" t="str">
        <f t="shared" si="10"/>
        <v>C</v>
      </c>
    </row>
    <row r="157" ht="20.1" customHeight="1" spans="1:11">
      <c r="A157" s="40" t="s">
        <v>141</v>
      </c>
      <c r="B157" s="41" t="s">
        <v>142</v>
      </c>
      <c r="C157" s="40" t="s">
        <v>14</v>
      </c>
      <c r="D157" s="40" t="s">
        <v>2314</v>
      </c>
      <c r="E157" s="40" t="s">
        <v>51</v>
      </c>
      <c r="F157" s="42">
        <v>53.75</v>
      </c>
      <c r="G157" s="42">
        <v>134.51</v>
      </c>
      <c r="H157" s="42">
        <f t="shared" si="8"/>
        <v>7229.91</v>
      </c>
      <c r="I157" s="44">
        <f t="shared" si="9"/>
        <v>0.0909480320865784</v>
      </c>
      <c r="J157" s="44">
        <f t="shared" si="11"/>
        <v>91.4267345214187</v>
      </c>
      <c r="K157" s="40" t="str">
        <f t="shared" si="10"/>
        <v>C</v>
      </c>
    </row>
    <row r="158" ht="20.1" customHeight="1" spans="1:11">
      <c r="A158" s="40" t="s">
        <v>544</v>
      </c>
      <c r="B158" s="41" t="s">
        <v>545</v>
      </c>
      <c r="C158" s="40" t="s">
        <v>14</v>
      </c>
      <c r="D158" s="40" t="s">
        <v>2314</v>
      </c>
      <c r="E158" s="40" t="s">
        <v>146</v>
      </c>
      <c r="F158" s="42">
        <v>143.07</v>
      </c>
      <c r="G158" s="42">
        <v>50.02</v>
      </c>
      <c r="H158" s="42">
        <f t="shared" si="8"/>
        <v>7156.36</v>
      </c>
      <c r="I158" s="44">
        <f t="shared" si="9"/>
        <v>0.0900228161765646</v>
      </c>
      <c r="J158" s="44">
        <f t="shared" si="11"/>
        <v>91.5167573375953</v>
      </c>
      <c r="K158" s="40" t="str">
        <f t="shared" si="10"/>
        <v>C</v>
      </c>
    </row>
    <row r="159" ht="20.1" customHeight="1" spans="1:11">
      <c r="A159" s="40" t="s">
        <v>2127</v>
      </c>
      <c r="B159" s="41" t="s">
        <v>2128</v>
      </c>
      <c r="C159" s="40" t="s">
        <v>14</v>
      </c>
      <c r="D159" s="40" t="s">
        <v>2314</v>
      </c>
      <c r="E159" s="40" t="s">
        <v>41</v>
      </c>
      <c r="F159" s="42">
        <v>48.78</v>
      </c>
      <c r="G159" s="42">
        <v>145.6</v>
      </c>
      <c r="H159" s="42">
        <f t="shared" si="8"/>
        <v>7102.37</v>
      </c>
      <c r="I159" s="44">
        <f t="shared" si="9"/>
        <v>0.0893436536071336</v>
      </c>
      <c r="J159" s="44">
        <f t="shared" si="11"/>
        <v>91.6061009912024</v>
      </c>
      <c r="K159" s="40" t="str">
        <f t="shared" si="10"/>
        <v>C</v>
      </c>
    </row>
    <row r="160" ht="20.1" customHeight="1" spans="1:11">
      <c r="A160" s="40" t="s">
        <v>239</v>
      </c>
      <c r="B160" s="41" t="s">
        <v>240</v>
      </c>
      <c r="C160" s="40" t="s">
        <v>14</v>
      </c>
      <c r="D160" s="40" t="s">
        <v>2314</v>
      </c>
      <c r="E160" s="40" t="s">
        <v>193</v>
      </c>
      <c r="F160" s="42">
        <v>380.2</v>
      </c>
      <c r="G160" s="42">
        <v>18.29</v>
      </c>
      <c r="H160" s="42">
        <f t="shared" si="8"/>
        <v>6953.86</v>
      </c>
      <c r="I160" s="44">
        <f t="shared" si="9"/>
        <v>0.0874754848131683</v>
      </c>
      <c r="J160" s="44">
        <f t="shared" si="11"/>
        <v>91.6935764760156</v>
      </c>
      <c r="K160" s="40" t="str">
        <f t="shared" si="10"/>
        <v>C</v>
      </c>
    </row>
    <row r="161" ht="20.1" customHeight="1" spans="1:11">
      <c r="A161" s="40" t="s">
        <v>620</v>
      </c>
      <c r="B161" s="41" t="s">
        <v>621</v>
      </c>
      <c r="C161" s="40" t="s">
        <v>14</v>
      </c>
      <c r="D161" s="40" t="s">
        <v>2314</v>
      </c>
      <c r="E161" s="40" t="s">
        <v>35</v>
      </c>
      <c r="F161" s="42">
        <v>241</v>
      </c>
      <c r="G161" s="42">
        <v>28.63</v>
      </c>
      <c r="H161" s="42">
        <f t="shared" si="8"/>
        <v>6899.83</v>
      </c>
      <c r="I161" s="44">
        <f t="shared" si="9"/>
        <v>0.0867958190671718</v>
      </c>
      <c r="J161" s="44">
        <f t="shared" si="11"/>
        <v>91.7803722950828</v>
      </c>
      <c r="K161" s="40" t="str">
        <f t="shared" si="10"/>
        <v>C</v>
      </c>
    </row>
    <row r="162" ht="20.1" customHeight="1" spans="1:11">
      <c r="A162" s="40" t="s">
        <v>246</v>
      </c>
      <c r="B162" s="41" t="s">
        <v>247</v>
      </c>
      <c r="C162" s="40" t="s">
        <v>14</v>
      </c>
      <c r="D162" s="40" t="s">
        <v>2314</v>
      </c>
      <c r="E162" s="40" t="s">
        <v>193</v>
      </c>
      <c r="F162" s="42">
        <v>500</v>
      </c>
      <c r="G162" s="42">
        <v>13.74</v>
      </c>
      <c r="H162" s="42">
        <f t="shared" si="8"/>
        <v>6870</v>
      </c>
      <c r="I162" s="44">
        <f t="shared" si="9"/>
        <v>0.0864205751433688</v>
      </c>
      <c r="J162" s="44">
        <f t="shared" si="11"/>
        <v>91.8667928702261</v>
      </c>
      <c r="K162" s="40" t="str">
        <f t="shared" si="10"/>
        <v>C</v>
      </c>
    </row>
    <row r="163" ht="20.1" customHeight="1" spans="1:11">
      <c r="A163" s="40" t="s">
        <v>258</v>
      </c>
      <c r="B163" s="41" t="s">
        <v>259</v>
      </c>
      <c r="C163" s="40" t="s">
        <v>14</v>
      </c>
      <c r="D163" s="40" t="s">
        <v>2314</v>
      </c>
      <c r="E163" s="40" t="s">
        <v>41</v>
      </c>
      <c r="F163" s="42">
        <v>2342.53</v>
      </c>
      <c r="G163" s="42">
        <v>2.86</v>
      </c>
      <c r="H163" s="42">
        <f t="shared" si="8"/>
        <v>6699.64</v>
      </c>
      <c r="I163" s="44">
        <f t="shared" si="9"/>
        <v>0.0842775461504395</v>
      </c>
      <c r="J163" s="44">
        <f t="shared" si="11"/>
        <v>91.9510704163766</v>
      </c>
      <c r="K163" s="40" t="str">
        <f t="shared" si="10"/>
        <v>C</v>
      </c>
    </row>
    <row r="164" ht="27.95" customHeight="1" spans="1:11">
      <c r="A164" s="40" t="s">
        <v>1868</v>
      </c>
      <c r="B164" s="41" t="s">
        <v>1869</v>
      </c>
      <c r="C164" s="40" t="s">
        <v>14</v>
      </c>
      <c r="D164" s="40" t="s">
        <v>2314</v>
      </c>
      <c r="E164" s="40" t="s">
        <v>41</v>
      </c>
      <c r="F164" s="42">
        <v>250.46</v>
      </c>
      <c r="G164" s="42">
        <v>26.62</v>
      </c>
      <c r="H164" s="42">
        <f t="shared" si="8"/>
        <v>6667.25</v>
      </c>
      <c r="I164" s="44">
        <f t="shared" si="9"/>
        <v>0.0838700989264375</v>
      </c>
      <c r="J164" s="44">
        <f t="shared" si="11"/>
        <v>92.034940515303</v>
      </c>
      <c r="K164" s="40" t="str">
        <f t="shared" si="10"/>
        <v>C</v>
      </c>
    </row>
    <row r="165" ht="20.1" customHeight="1" spans="1:11">
      <c r="A165" s="40" t="s">
        <v>719</v>
      </c>
      <c r="B165" s="41" t="s">
        <v>720</v>
      </c>
      <c r="C165" s="40" t="s">
        <v>5898</v>
      </c>
      <c r="D165" s="40" t="s">
        <v>2314</v>
      </c>
      <c r="E165" s="40" t="s">
        <v>35</v>
      </c>
      <c r="F165" s="42">
        <v>71</v>
      </c>
      <c r="G165" s="42">
        <v>89.7</v>
      </c>
      <c r="H165" s="42">
        <f t="shared" si="8"/>
        <v>6368.7</v>
      </c>
      <c r="I165" s="44">
        <f t="shared" si="9"/>
        <v>0.0801145148348723</v>
      </c>
      <c r="J165" s="44">
        <f t="shared" si="11"/>
        <v>92.1150550301379</v>
      </c>
      <c r="K165" s="40" t="str">
        <f t="shared" si="10"/>
        <v>C</v>
      </c>
    </row>
    <row r="166" ht="15" customHeight="1" spans="1:11">
      <c r="A166" s="40" t="s">
        <v>175</v>
      </c>
      <c r="B166" s="41" t="s">
        <v>176</v>
      </c>
      <c r="C166" s="40" t="s">
        <v>14</v>
      </c>
      <c r="D166" s="40" t="s">
        <v>2314</v>
      </c>
      <c r="E166" s="40" t="s">
        <v>51</v>
      </c>
      <c r="F166" s="42">
        <v>211.17</v>
      </c>
      <c r="G166" s="42">
        <v>29.29</v>
      </c>
      <c r="H166" s="42">
        <f t="shared" si="8"/>
        <v>6185.17</v>
      </c>
      <c r="I166" s="44">
        <f t="shared" si="9"/>
        <v>0.0778058149577162</v>
      </c>
      <c r="J166" s="44">
        <f t="shared" si="11"/>
        <v>92.1928608450956</v>
      </c>
      <c r="K166" s="40" t="str">
        <f t="shared" si="10"/>
        <v>C</v>
      </c>
    </row>
    <row r="167" ht="15" customHeight="1" spans="1:11">
      <c r="A167" s="40" t="s">
        <v>1249</v>
      </c>
      <c r="B167" s="41" t="s">
        <v>1250</v>
      </c>
      <c r="C167" s="40" t="s">
        <v>14</v>
      </c>
      <c r="D167" s="40" t="s">
        <v>2314</v>
      </c>
      <c r="E167" s="40" t="s">
        <v>35</v>
      </c>
      <c r="F167" s="42">
        <v>2</v>
      </c>
      <c r="G167" s="42">
        <v>3076.87</v>
      </c>
      <c r="H167" s="42">
        <f t="shared" si="8"/>
        <v>6153.74</v>
      </c>
      <c r="I167" s="44">
        <f t="shared" si="9"/>
        <v>0.0774104439712888</v>
      </c>
      <c r="J167" s="44">
        <f t="shared" si="11"/>
        <v>92.2702712890669</v>
      </c>
      <c r="K167" s="40" t="str">
        <f t="shared" si="10"/>
        <v>C</v>
      </c>
    </row>
    <row r="168" ht="27.95" customHeight="1" spans="1:11">
      <c r="A168" s="40" t="s">
        <v>328</v>
      </c>
      <c r="B168" s="41" t="s">
        <v>329</v>
      </c>
      <c r="C168" s="40" t="s">
        <v>14</v>
      </c>
      <c r="D168" s="40" t="s">
        <v>2314</v>
      </c>
      <c r="E168" s="40" t="s">
        <v>41</v>
      </c>
      <c r="F168" s="42">
        <v>94.57</v>
      </c>
      <c r="G168" s="42">
        <v>65.02</v>
      </c>
      <c r="H168" s="42">
        <f t="shared" si="8"/>
        <v>6148.94</v>
      </c>
      <c r="I168" s="44">
        <f t="shared" si="9"/>
        <v>0.0773500627834157</v>
      </c>
      <c r="J168" s="44">
        <f t="shared" si="11"/>
        <v>92.3476213518503</v>
      </c>
      <c r="K168" s="40" t="str">
        <f t="shared" si="10"/>
        <v>C</v>
      </c>
    </row>
    <row r="169" ht="27.95" customHeight="1" spans="1:11">
      <c r="A169" s="40" t="s">
        <v>49</v>
      </c>
      <c r="B169" s="41" t="s">
        <v>50</v>
      </c>
      <c r="C169" s="40" t="s">
        <v>14</v>
      </c>
      <c r="D169" s="40" t="s">
        <v>2314</v>
      </c>
      <c r="E169" s="40" t="s">
        <v>51</v>
      </c>
      <c r="F169" s="42">
        <v>856.83</v>
      </c>
      <c r="G169" s="42">
        <v>7.09</v>
      </c>
      <c r="H169" s="42">
        <f t="shared" si="8"/>
        <v>6074.92</v>
      </c>
      <c r="I169" s="44">
        <f t="shared" si="9"/>
        <v>0.076418934548756</v>
      </c>
      <c r="J169" s="44">
        <f t="shared" si="11"/>
        <v>92.424040286399</v>
      </c>
      <c r="K169" s="40" t="str">
        <f t="shared" si="10"/>
        <v>C</v>
      </c>
    </row>
    <row r="170" ht="20.1" customHeight="1" spans="1:11">
      <c r="A170" s="40" t="s">
        <v>1049</v>
      </c>
      <c r="B170" s="41" t="s">
        <v>1050</v>
      </c>
      <c r="C170" s="40" t="s">
        <v>5898</v>
      </c>
      <c r="D170" s="40" t="s">
        <v>2314</v>
      </c>
      <c r="E170" s="40" t="s">
        <v>35</v>
      </c>
      <c r="F170" s="42">
        <v>103</v>
      </c>
      <c r="G170" s="42">
        <v>58.31</v>
      </c>
      <c r="H170" s="42">
        <f t="shared" si="8"/>
        <v>6005.93</v>
      </c>
      <c r="I170" s="44">
        <f t="shared" si="9"/>
        <v>0.0755510807672217</v>
      </c>
      <c r="J170" s="44">
        <f t="shared" si="11"/>
        <v>92.4995913671663</v>
      </c>
      <c r="K170" s="40" t="str">
        <f t="shared" si="10"/>
        <v>C</v>
      </c>
    </row>
    <row r="171" ht="27.95" customHeight="1" spans="1:11">
      <c r="A171" s="40" t="s">
        <v>482</v>
      </c>
      <c r="B171" s="41" t="s">
        <v>483</v>
      </c>
      <c r="C171" s="40" t="s">
        <v>5898</v>
      </c>
      <c r="D171" s="40" t="s">
        <v>2314</v>
      </c>
      <c r="E171" s="40" t="s">
        <v>35</v>
      </c>
      <c r="F171" s="42">
        <v>4</v>
      </c>
      <c r="G171" s="42">
        <v>1467.54</v>
      </c>
      <c r="H171" s="42">
        <f t="shared" si="8"/>
        <v>5870.16</v>
      </c>
      <c r="I171" s="44">
        <f t="shared" si="9"/>
        <v>0.0738431737094029</v>
      </c>
      <c r="J171" s="44">
        <f t="shared" si="11"/>
        <v>92.5734345408757</v>
      </c>
      <c r="K171" s="40" t="str">
        <f t="shared" si="10"/>
        <v>C</v>
      </c>
    </row>
    <row r="172" ht="20.1" customHeight="1" spans="1:11">
      <c r="A172" s="40" t="s">
        <v>1457</v>
      </c>
      <c r="B172" s="41" t="s">
        <v>1458</v>
      </c>
      <c r="C172" s="40" t="s">
        <v>5898</v>
      </c>
      <c r="D172" s="40" t="s">
        <v>2314</v>
      </c>
      <c r="E172" s="40" t="s">
        <v>35</v>
      </c>
      <c r="F172" s="42">
        <v>4</v>
      </c>
      <c r="G172" s="42">
        <v>1466.36</v>
      </c>
      <c r="H172" s="42">
        <f t="shared" si="8"/>
        <v>5865.44</v>
      </c>
      <c r="I172" s="44">
        <f t="shared" si="9"/>
        <v>0.073783798874661</v>
      </c>
      <c r="J172" s="44">
        <f t="shared" si="11"/>
        <v>92.6472183397503</v>
      </c>
      <c r="K172" s="40" t="str">
        <f t="shared" si="10"/>
        <v>C</v>
      </c>
    </row>
    <row r="173" ht="20.1" customHeight="1" spans="1:11">
      <c r="A173" s="40" t="s">
        <v>92</v>
      </c>
      <c r="B173" s="41" t="s">
        <v>93</v>
      </c>
      <c r="C173" s="40" t="s">
        <v>14</v>
      </c>
      <c r="D173" s="40" t="s">
        <v>2314</v>
      </c>
      <c r="E173" s="40" t="s">
        <v>35</v>
      </c>
      <c r="F173" s="42">
        <v>2</v>
      </c>
      <c r="G173" s="42">
        <v>2894.52</v>
      </c>
      <c r="H173" s="42">
        <f t="shared" si="8"/>
        <v>5789.04</v>
      </c>
      <c r="I173" s="44">
        <f t="shared" si="9"/>
        <v>0.0728227316343475</v>
      </c>
      <c r="J173" s="44">
        <f t="shared" si="11"/>
        <v>92.7200410713847</v>
      </c>
      <c r="K173" s="40" t="str">
        <f t="shared" si="10"/>
        <v>C</v>
      </c>
    </row>
    <row r="174" ht="20.1" customHeight="1" spans="1:11">
      <c r="A174" s="40" t="s">
        <v>1146</v>
      </c>
      <c r="B174" s="41" t="s">
        <v>1147</v>
      </c>
      <c r="C174" s="40" t="s">
        <v>14</v>
      </c>
      <c r="D174" s="40" t="s">
        <v>2314</v>
      </c>
      <c r="E174" s="40" t="s">
        <v>35</v>
      </c>
      <c r="F174" s="42">
        <v>119</v>
      </c>
      <c r="G174" s="42">
        <v>48.07</v>
      </c>
      <c r="H174" s="42">
        <f t="shared" si="8"/>
        <v>5720.33</v>
      </c>
      <c r="I174" s="44">
        <f t="shared" si="9"/>
        <v>0.0719584000887724</v>
      </c>
      <c r="J174" s="44">
        <f t="shared" si="11"/>
        <v>92.7919994714735</v>
      </c>
      <c r="K174" s="40" t="str">
        <f t="shared" si="10"/>
        <v>C</v>
      </c>
    </row>
    <row r="175" ht="20.1" customHeight="1" spans="1:11">
      <c r="A175" s="40" t="s">
        <v>172</v>
      </c>
      <c r="B175" s="41" t="s">
        <v>173</v>
      </c>
      <c r="C175" s="40" t="s">
        <v>14</v>
      </c>
      <c r="D175" s="40" t="s">
        <v>2314</v>
      </c>
      <c r="E175" s="40" t="s">
        <v>51</v>
      </c>
      <c r="F175" s="42">
        <v>49.78</v>
      </c>
      <c r="G175" s="42">
        <v>114.04</v>
      </c>
      <c r="H175" s="42">
        <f t="shared" si="8"/>
        <v>5676.91</v>
      </c>
      <c r="I175" s="44">
        <f t="shared" si="9"/>
        <v>0.0714122019268037</v>
      </c>
      <c r="J175" s="44">
        <f t="shared" si="11"/>
        <v>92.8634116734003</v>
      </c>
      <c r="K175" s="40" t="str">
        <f t="shared" si="10"/>
        <v>C</v>
      </c>
    </row>
    <row r="176" ht="20.1" customHeight="1" spans="1:11">
      <c r="A176" s="40" t="s">
        <v>349</v>
      </c>
      <c r="B176" s="41" t="s">
        <v>350</v>
      </c>
      <c r="C176" s="40" t="s">
        <v>14</v>
      </c>
      <c r="D176" s="40" t="s">
        <v>2314</v>
      </c>
      <c r="E176" s="40" t="s">
        <v>193</v>
      </c>
      <c r="F176" s="42">
        <v>443.92</v>
      </c>
      <c r="G176" s="42">
        <v>12.75</v>
      </c>
      <c r="H176" s="42">
        <f t="shared" si="8"/>
        <v>5659.98</v>
      </c>
      <c r="I176" s="44">
        <f t="shared" si="9"/>
        <v>0.0711992324454097</v>
      </c>
      <c r="J176" s="44">
        <f t="shared" si="11"/>
        <v>92.9346109058457</v>
      </c>
      <c r="K176" s="40" t="str">
        <f t="shared" si="10"/>
        <v>C</v>
      </c>
    </row>
    <row r="177" ht="20.1" customHeight="1" spans="1:11">
      <c r="A177" s="40" t="s">
        <v>1932</v>
      </c>
      <c r="B177" s="41" t="s">
        <v>1933</v>
      </c>
      <c r="C177" s="40" t="s">
        <v>5898</v>
      </c>
      <c r="D177" s="40" t="s">
        <v>2314</v>
      </c>
      <c r="E177" s="40" t="s">
        <v>35</v>
      </c>
      <c r="F177" s="42">
        <v>14</v>
      </c>
      <c r="G177" s="42">
        <v>392</v>
      </c>
      <c r="H177" s="42">
        <f t="shared" si="8"/>
        <v>5488</v>
      </c>
      <c r="I177" s="44">
        <f t="shared" si="9"/>
        <v>0.0690358248015732</v>
      </c>
      <c r="J177" s="44">
        <f t="shared" si="11"/>
        <v>93.0036467306472</v>
      </c>
      <c r="K177" s="40" t="str">
        <f t="shared" si="10"/>
        <v>C</v>
      </c>
    </row>
    <row r="178" ht="20.1" customHeight="1" spans="1:11">
      <c r="A178" s="40" t="s">
        <v>1240</v>
      </c>
      <c r="B178" s="41" t="s">
        <v>1241</v>
      </c>
      <c r="C178" s="40" t="s">
        <v>5898</v>
      </c>
      <c r="D178" s="40" t="s">
        <v>2314</v>
      </c>
      <c r="E178" s="40" t="s">
        <v>146</v>
      </c>
      <c r="F178" s="42">
        <v>250</v>
      </c>
      <c r="G178" s="42">
        <v>21.93</v>
      </c>
      <c r="H178" s="42">
        <f t="shared" si="8"/>
        <v>5482.5</v>
      </c>
      <c r="I178" s="44">
        <f t="shared" si="9"/>
        <v>0.0689666380238019</v>
      </c>
      <c r="J178" s="44">
        <f t="shared" si="11"/>
        <v>93.072613368671</v>
      </c>
      <c r="K178" s="40" t="str">
        <f t="shared" si="10"/>
        <v>C</v>
      </c>
    </row>
    <row r="179" ht="20.1" customHeight="1" spans="1:11">
      <c r="A179" s="40" t="s">
        <v>1912</v>
      </c>
      <c r="B179" s="41" t="s">
        <v>1913</v>
      </c>
      <c r="C179" s="40" t="s">
        <v>14</v>
      </c>
      <c r="D179" s="40" t="s">
        <v>2314</v>
      </c>
      <c r="E179" s="40" t="s">
        <v>35</v>
      </c>
      <c r="F179" s="42">
        <v>16</v>
      </c>
      <c r="G179" s="42">
        <v>338.7</v>
      </c>
      <c r="H179" s="42">
        <f t="shared" si="8"/>
        <v>5419.2</v>
      </c>
      <c r="I179" s="44">
        <f t="shared" si="9"/>
        <v>0.0681703611087255</v>
      </c>
      <c r="J179" s="44">
        <f t="shared" si="11"/>
        <v>93.1407837297798</v>
      </c>
      <c r="K179" s="40" t="str">
        <f t="shared" si="10"/>
        <v>C</v>
      </c>
    </row>
    <row r="180" ht="20.1" customHeight="1" spans="1:11">
      <c r="A180" s="40" t="s">
        <v>1958</v>
      </c>
      <c r="B180" s="41" t="s">
        <v>1959</v>
      </c>
      <c r="C180" s="40" t="s">
        <v>5898</v>
      </c>
      <c r="D180" s="40" t="s">
        <v>2314</v>
      </c>
      <c r="E180" s="40" t="s">
        <v>35</v>
      </c>
      <c r="F180" s="42">
        <v>4</v>
      </c>
      <c r="G180" s="42">
        <v>1318.4</v>
      </c>
      <c r="H180" s="42">
        <f t="shared" si="8"/>
        <v>5273.6</v>
      </c>
      <c r="I180" s="44">
        <f t="shared" si="9"/>
        <v>0.0663387984099082</v>
      </c>
      <c r="J180" s="44">
        <f t="shared" si="11"/>
        <v>93.2071225281897</v>
      </c>
      <c r="K180" s="40" t="str">
        <f t="shared" si="10"/>
        <v>C</v>
      </c>
    </row>
    <row r="181" ht="27.95" customHeight="1" spans="1:11">
      <c r="A181" s="40" t="s">
        <v>441</v>
      </c>
      <c r="B181" s="41" t="s">
        <v>442</v>
      </c>
      <c r="C181" s="40" t="s">
        <v>14</v>
      </c>
      <c r="D181" s="40" t="s">
        <v>2314</v>
      </c>
      <c r="E181" s="40" t="s">
        <v>41</v>
      </c>
      <c r="F181" s="42">
        <v>46.77</v>
      </c>
      <c r="G181" s="42">
        <v>110.71</v>
      </c>
      <c r="H181" s="42">
        <f t="shared" si="8"/>
        <v>5177.91</v>
      </c>
      <c r="I181" s="44">
        <f t="shared" si="9"/>
        <v>0.0651350742708298</v>
      </c>
      <c r="J181" s="44">
        <f t="shared" si="11"/>
        <v>93.2722576024605</v>
      </c>
      <c r="K181" s="40" t="str">
        <f t="shared" si="10"/>
        <v>C</v>
      </c>
    </row>
    <row r="182" ht="20.1" customHeight="1" spans="1:11">
      <c r="A182" s="40" t="s">
        <v>1285</v>
      </c>
      <c r="B182" s="41" t="s">
        <v>1286</v>
      </c>
      <c r="C182" s="40" t="s">
        <v>14</v>
      </c>
      <c r="D182" s="40" t="s">
        <v>2314</v>
      </c>
      <c r="E182" s="40" t="s">
        <v>146</v>
      </c>
      <c r="F182" s="42">
        <v>210.03</v>
      </c>
      <c r="G182" s="42">
        <v>24.62</v>
      </c>
      <c r="H182" s="42">
        <f t="shared" si="8"/>
        <v>5170.94</v>
      </c>
      <c r="I182" s="44">
        <f t="shared" si="9"/>
        <v>0.0650473957542724</v>
      </c>
      <c r="J182" s="44">
        <f t="shared" si="11"/>
        <v>93.3373049982148</v>
      </c>
      <c r="K182" s="40" t="str">
        <f t="shared" si="10"/>
        <v>C</v>
      </c>
    </row>
    <row r="183" ht="20.1" customHeight="1" spans="1:11">
      <c r="A183" s="40" t="s">
        <v>680</v>
      </c>
      <c r="B183" s="41" t="s">
        <v>681</v>
      </c>
      <c r="C183" s="40" t="s">
        <v>5898</v>
      </c>
      <c r="D183" s="40" t="s">
        <v>2314</v>
      </c>
      <c r="E183" s="40" t="s">
        <v>146</v>
      </c>
      <c r="F183" s="42">
        <v>28.75</v>
      </c>
      <c r="G183" s="42">
        <v>179.23</v>
      </c>
      <c r="H183" s="42">
        <f t="shared" si="8"/>
        <v>5152.86</v>
      </c>
      <c r="I183" s="44">
        <f t="shared" si="9"/>
        <v>0.064819959946617</v>
      </c>
      <c r="J183" s="44">
        <f t="shared" si="11"/>
        <v>93.4021249581614</v>
      </c>
      <c r="K183" s="40" t="str">
        <f t="shared" si="10"/>
        <v>C</v>
      </c>
    </row>
    <row r="184" ht="20.1" customHeight="1" spans="1:11">
      <c r="A184" s="40" t="s">
        <v>1918</v>
      </c>
      <c r="B184" s="41" t="s">
        <v>1919</v>
      </c>
      <c r="C184" s="40" t="s">
        <v>5898</v>
      </c>
      <c r="D184" s="40" t="s">
        <v>2314</v>
      </c>
      <c r="E184" s="40" t="s">
        <v>35</v>
      </c>
      <c r="F184" s="42">
        <v>14</v>
      </c>
      <c r="G184" s="42">
        <v>361.47</v>
      </c>
      <c r="H184" s="42">
        <f t="shared" si="8"/>
        <v>5060.58</v>
      </c>
      <c r="I184" s="44">
        <f t="shared" si="9"/>
        <v>0.0636591316097568</v>
      </c>
      <c r="J184" s="44">
        <f t="shared" si="11"/>
        <v>93.4657840897711</v>
      </c>
      <c r="K184" s="40" t="str">
        <f t="shared" si="10"/>
        <v>C</v>
      </c>
    </row>
    <row r="185" ht="20.1" customHeight="1" spans="1:11">
      <c r="A185" s="40" t="s">
        <v>215</v>
      </c>
      <c r="B185" s="41" t="s">
        <v>216</v>
      </c>
      <c r="C185" s="40" t="s">
        <v>14</v>
      </c>
      <c r="D185" s="40" t="s">
        <v>2314</v>
      </c>
      <c r="E185" s="40" t="s">
        <v>193</v>
      </c>
      <c r="F185" s="42">
        <v>434.7</v>
      </c>
      <c r="G185" s="42">
        <v>11.61</v>
      </c>
      <c r="H185" s="42">
        <f t="shared" si="8"/>
        <v>5046.87</v>
      </c>
      <c r="I185" s="44">
        <f t="shared" si="9"/>
        <v>0.0634866678418943</v>
      </c>
      <c r="J185" s="44">
        <f t="shared" si="11"/>
        <v>93.529270757613</v>
      </c>
      <c r="K185" s="40" t="str">
        <f t="shared" si="10"/>
        <v>C</v>
      </c>
    </row>
    <row r="186" ht="20.1" customHeight="1" spans="1:11">
      <c r="A186" s="40" t="s">
        <v>677</v>
      </c>
      <c r="B186" s="41" t="s">
        <v>678</v>
      </c>
      <c r="C186" s="40" t="s">
        <v>5898</v>
      </c>
      <c r="D186" s="40" t="s">
        <v>2314</v>
      </c>
      <c r="E186" s="40" t="s">
        <v>146</v>
      </c>
      <c r="F186" s="42">
        <v>29.72</v>
      </c>
      <c r="G186" s="42">
        <v>169.34</v>
      </c>
      <c r="H186" s="42">
        <f t="shared" si="8"/>
        <v>5032.78</v>
      </c>
      <c r="I186" s="44">
        <f t="shared" si="9"/>
        <v>0.0633094238966584</v>
      </c>
      <c r="J186" s="44">
        <f t="shared" si="11"/>
        <v>93.5925801815097</v>
      </c>
      <c r="K186" s="40" t="str">
        <f t="shared" si="10"/>
        <v>C</v>
      </c>
    </row>
    <row r="187" ht="15" customHeight="1" spans="1:11">
      <c r="A187" s="40" t="s">
        <v>701</v>
      </c>
      <c r="B187" s="41" t="s">
        <v>702</v>
      </c>
      <c r="C187" s="40" t="s">
        <v>643</v>
      </c>
      <c r="D187" s="40" t="s">
        <v>2314</v>
      </c>
      <c r="E187" s="40" t="s">
        <v>376</v>
      </c>
      <c r="F187" s="42">
        <v>354</v>
      </c>
      <c r="G187" s="42">
        <v>14.02</v>
      </c>
      <c r="H187" s="42">
        <f t="shared" si="8"/>
        <v>4963.08</v>
      </c>
      <c r="I187" s="44">
        <f t="shared" si="9"/>
        <v>0.0624326387310845</v>
      </c>
      <c r="J187" s="44">
        <f t="shared" si="11"/>
        <v>93.6550128202408</v>
      </c>
      <c r="K187" s="40" t="str">
        <f t="shared" si="10"/>
        <v>C</v>
      </c>
    </row>
    <row r="188" ht="20.1" customHeight="1" spans="1:11">
      <c r="A188" s="40" t="s">
        <v>188</v>
      </c>
      <c r="B188" s="41" t="s">
        <v>189</v>
      </c>
      <c r="C188" s="40" t="s">
        <v>14</v>
      </c>
      <c r="D188" s="40" t="s">
        <v>2314</v>
      </c>
      <c r="E188" s="40" t="s">
        <v>51</v>
      </c>
      <c r="F188" s="42">
        <v>6.59</v>
      </c>
      <c r="G188" s="42">
        <v>748.52</v>
      </c>
      <c r="H188" s="42">
        <f t="shared" si="8"/>
        <v>4932.75</v>
      </c>
      <c r="I188" s="44">
        <f t="shared" si="9"/>
        <v>0.0620511051002114</v>
      </c>
      <c r="J188" s="44">
        <f t="shared" si="11"/>
        <v>93.717063925341</v>
      </c>
      <c r="K188" s="40" t="str">
        <f t="shared" si="10"/>
        <v>C</v>
      </c>
    </row>
    <row r="189" ht="20.1" customHeight="1" spans="1:11">
      <c r="A189" s="40" t="s">
        <v>1212</v>
      </c>
      <c r="B189" s="41" t="s">
        <v>1213</v>
      </c>
      <c r="C189" s="40" t="s">
        <v>5898</v>
      </c>
      <c r="D189" s="40" t="s">
        <v>2314</v>
      </c>
      <c r="E189" s="40" t="s">
        <v>376</v>
      </c>
      <c r="F189" s="42">
        <v>51.5</v>
      </c>
      <c r="G189" s="42">
        <v>95.48</v>
      </c>
      <c r="H189" s="42">
        <f t="shared" si="8"/>
        <v>4917.22</v>
      </c>
      <c r="I189" s="44">
        <f t="shared" si="9"/>
        <v>0.0618557467986137</v>
      </c>
      <c r="J189" s="44">
        <f t="shared" si="11"/>
        <v>93.7789196721396</v>
      </c>
      <c r="K189" s="40" t="str">
        <f t="shared" si="10"/>
        <v>C</v>
      </c>
    </row>
    <row r="190" ht="20.1" customHeight="1" spans="1:11">
      <c r="A190" s="40" t="s">
        <v>356</v>
      </c>
      <c r="B190" s="41" t="s">
        <v>357</v>
      </c>
      <c r="C190" s="40" t="s">
        <v>14</v>
      </c>
      <c r="D190" s="40" t="s">
        <v>2314</v>
      </c>
      <c r="E190" s="40" t="s">
        <v>146</v>
      </c>
      <c r="F190" s="42">
        <v>66.3</v>
      </c>
      <c r="G190" s="42">
        <v>73.43</v>
      </c>
      <c r="H190" s="42">
        <f t="shared" si="8"/>
        <v>4868.41</v>
      </c>
      <c r="I190" s="44">
        <f t="shared" si="9"/>
        <v>0.0612417455944291</v>
      </c>
      <c r="J190" s="44">
        <f t="shared" si="11"/>
        <v>93.840161417734</v>
      </c>
      <c r="K190" s="40" t="str">
        <f t="shared" si="10"/>
        <v>C</v>
      </c>
    </row>
    <row r="191" ht="20.1" customHeight="1" spans="1:11">
      <c r="A191" s="40" t="s">
        <v>897</v>
      </c>
      <c r="B191" s="41" t="s">
        <v>898</v>
      </c>
      <c r="C191" s="40" t="s">
        <v>5898</v>
      </c>
      <c r="D191" s="40" t="s">
        <v>2314</v>
      </c>
      <c r="E191" s="40" t="s">
        <v>35</v>
      </c>
      <c r="F191" s="42">
        <v>8</v>
      </c>
      <c r="G191" s="42">
        <v>602.54</v>
      </c>
      <c r="H191" s="42">
        <f t="shared" si="8"/>
        <v>4820.32</v>
      </c>
      <c r="I191" s="44">
        <f t="shared" si="9"/>
        <v>0.0606368015684255</v>
      </c>
      <c r="J191" s="44">
        <f t="shared" si="11"/>
        <v>93.9007982193025</v>
      </c>
      <c r="K191" s="40" t="str">
        <f t="shared" si="10"/>
        <v>C</v>
      </c>
    </row>
    <row r="192" ht="20.1" customHeight="1" spans="1:11">
      <c r="A192" s="40" t="s">
        <v>1686</v>
      </c>
      <c r="B192" s="41" t="s">
        <v>1687</v>
      </c>
      <c r="C192" s="40" t="s">
        <v>14</v>
      </c>
      <c r="D192" s="40" t="s">
        <v>2314</v>
      </c>
      <c r="E192" s="40" t="s">
        <v>41</v>
      </c>
      <c r="F192" s="42">
        <v>99.17</v>
      </c>
      <c r="G192" s="42">
        <v>48.08</v>
      </c>
      <c r="H192" s="42">
        <f t="shared" si="8"/>
        <v>4768.09</v>
      </c>
      <c r="I192" s="44">
        <f t="shared" si="9"/>
        <v>0.0599797787678814</v>
      </c>
      <c r="J192" s="44">
        <f t="shared" si="11"/>
        <v>93.9607779980703</v>
      </c>
      <c r="K192" s="40" t="str">
        <f t="shared" si="10"/>
        <v>C</v>
      </c>
    </row>
    <row r="193" ht="27.95" customHeight="1" spans="1:11">
      <c r="A193" s="40" t="s">
        <v>2145</v>
      </c>
      <c r="B193" s="41" t="s">
        <v>2146</v>
      </c>
      <c r="C193" s="40" t="s">
        <v>14</v>
      </c>
      <c r="D193" s="40" t="s">
        <v>2314</v>
      </c>
      <c r="E193" s="40" t="s">
        <v>146</v>
      </c>
      <c r="F193" s="42">
        <v>129.4</v>
      </c>
      <c r="G193" s="42">
        <v>36.79</v>
      </c>
      <c r="H193" s="42">
        <f t="shared" si="8"/>
        <v>4760.63</v>
      </c>
      <c r="I193" s="44">
        <f t="shared" si="9"/>
        <v>0.0598859363383953</v>
      </c>
      <c r="J193" s="44">
        <f t="shared" si="11"/>
        <v>94.0206639344087</v>
      </c>
      <c r="K193" s="40" t="str">
        <f t="shared" si="10"/>
        <v>C</v>
      </c>
    </row>
    <row r="194" ht="20.1" customHeight="1" spans="1:11">
      <c r="A194" s="40" t="s">
        <v>578</v>
      </c>
      <c r="B194" s="41" t="s">
        <v>579</v>
      </c>
      <c r="C194" s="40" t="s">
        <v>14</v>
      </c>
      <c r="D194" s="40" t="s">
        <v>2314</v>
      </c>
      <c r="E194" s="40" t="s">
        <v>35</v>
      </c>
      <c r="F194" s="42">
        <v>383</v>
      </c>
      <c r="G194" s="42">
        <v>12.28</v>
      </c>
      <c r="H194" s="42">
        <f t="shared" si="8"/>
        <v>4703.24</v>
      </c>
      <c r="I194" s="44">
        <f t="shared" si="9"/>
        <v>0.0591640037608876</v>
      </c>
      <c r="J194" s="44">
        <f t="shared" si="11"/>
        <v>94.0798279381696</v>
      </c>
      <c r="K194" s="40" t="str">
        <f t="shared" si="10"/>
        <v>C</v>
      </c>
    </row>
    <row r="195" ht="20.1" customHeight="1" spans="1:11">
      <c r="A195" s="40" t="s">
        <v>261</v>
      </c>
      <c r="B195" s="41" t="s">
        <v>262</v>
      </c>
      <c r="C195" s="40" t="s">
        <v>14</v>
      </c>
      <c r="D195" s="40" t="s">
        <v>2314</v>
      </c>
      <c r="E195" s="40" t="s">
        <v>41</v>
      </c>
      <c r="F195" s="42">
        <v>32.83</v>
      </c>
      <c r="G195" s="42">
        <v>142.22</v>
      </c>
      <c r="H195" s="42">
        <f t="shared" si="8"/>
        <v>4669.08</v>
      </c>
      <c r="I195" s="44">
        <f t="shared" si="9"/>
        <v>0.0587342909738574</v>
      </c>
      <c r="J195" s="44">
        <f t="shared" si="11"/>
        <v>94.1385622291435</v>
      </c>
      <c r="K195" s="40" t="str">
        <f t="shared" si="10"/>
        <v>C</v>
      </c>
    </row>
    <row r="196" ht="20.1" customHeight="1" spans="1:11">
      <c r="A196" s="40" t="s">
        <v>848</v>
      </c>
      <c r="B196" s="41" t="s">
        <v>849</v>
      </c>
      <c r="C196" s="40" t="s">
        <v>5898</v>
      </c>
      <c r="D196" s="40" t="s">
        <v>2314</v>
      </c>
      <c r="E196" s="40" t="s">
        <v>35</v>
      </c>
      <c r="F196" s="42">
        <v>4</v>
      </c>
      <c r="G196" s="42">
        <v>1166.22</v>
      </c>
      <c r="H196" s="42">
        <f t="shared" ref="H196:H259" si="12">ROUND(F196*G196,2)</f>
        <v>4664.88</v>
      </c>
      <c r="I196" s="44">
        <f t="shared" ref="I196:I259" si="13">H196/VALOR_TOTAL*100</f>
        <v>0.0586814574344684</v>
      </c>
      <c r="J196" s="44">
        <f t="shared" si="11"/>
        <v>94.1972436865779</v>
      </c>
      <c r="K196" s="40" t="str">
        <f t="shared" ref="K196:K259" si="14">IF(J196&lt;=50,"A",IF(J196&lt;=80,"B","C"))</f>
        <v>C</v>
      </c>
    </row>
    <row r="197" ht="15" customHeight="1" spans="1:11">
      <c r="A197" s="40" t="s">
        <v>530</v>
      </c>
      <c r="B197" s="41" t="s">
        <v>531</v>
      </c>
      <c r="C197" s="40" t="s">
        <v>14</v>
      </c>
      <c r="D197" s="40" t="s">
        <v>2314</v>
      </c>
      <c r="E197" s="40" t="s">
        <v>146</v>
      </c>
      <c r="F197" s="42">
        <v>49.37</v>
      </c>
      <c r="G197" s="42">
        <v>93.98</v>
      </c>
      <c r="H197" s="42">
        <f t="shared" si="12"/>
        <v>4639.79</v>
      </c>
      <c r="I197" s="44">
        <f t="shared" si="13"/>
        <v>0.0583658399336901</v>
      </c>
      <c r="J197" s="44">
        <f t="shared" ref="J197:J260" si="15">I197+J196</f>
        <v>94.2556095265116</v>
      </c>
      <c r="K197" s="40" t="str">
        <f t="shared" si="14"/>
        <v>C</v>
      </c>
    </row>
    <row r="198" ht="20.1" customHeight="1" spans="1:11">
      <c r="A198" s="40" t="s">
        <v>1270</v>
      </c>
      <c r="B198" s="41" t="s">
        <v>1271</v>
      </c>
      <c r="C198" s="40" t="s">
        <v>5898</v>
      </c>
      <c r="D198" s="40" t="s">
        <v>2314</v>
      </c>
      <c r="E198" s="40" t="s">
        <v>35</v>
      </c>
      <c r="F198" s="42">
        <v>136</v>
      </c>
      <c r="G198" s="42">
        <v>33.79</v>
      </c>
      <c r="H198" s="42">
        <f t="shared" si="12"/>
        <v>4595.44</v>
      </c>
      <c r="I198" s="44">
        <f t="shared" si="13"/>
        <v>0.057807942916571</v>
      </c>
      <c r="J198" s="44">
        <f t="shared" si="15"/>
        <v>94.3134174694282</v>
      </c>
      <c r="K198" s="40" t="str">
        <f t="shared" si="14"/>
        <v>C</v>
      </c>
    </row>
    <row r="199" ht="20.1" customHeight="1" spans="1:11">
      <c r="A199" s="40" t="s">
        <v>444</v>
      </c>
      <c r="B199" s="41" t="s">
        <v>445</v>
      </c>
      <c r="C199" s="40" t="s">
        <v>14</v>
      </c>
      <c r="D199" s="40" t="s">
        <v>2314</v>
      </c>
      <c r="E199" s="40" t="s">
        <v>41</v>
      </c>
      <c r="F199" s="42">
        <v>68.69</v>
      </c>
      <c r="G199" s="42">
        <v>66.54</v>
      </c>
      <c r="H199" s="42">
        <f t="shared" si="12"/>
        <v>4570.63</v>
      </c>
      <c r="I199" s="44">
        <f t="shared" si="13"/>
        <v>0.0574958476517519</v>
      </c>
      <c r="J199" s="44">
        <f t="shared" si="15"/>
        <v>94.37091331708</v>
      </c>
      <c r="K199" s="40" t="str">
        <f t="shared" si="14"/>
        <v>C</v>
      </c>
    </row>
    <row r="200" ht="20.1" customHeight="1" spans="1:11">
      <c r="A200" s="40" t="s">
        <v>566</v>
      </c>
      <c r="B200" s="41" t="s">
        <v>567</v>
      </c>
      <c r="C200" s="40" t="s">
        <v>14</v>
      </c>
      <c r="D200" s="40" t="s">
        <v>2314</v>
      </c>
      <c r="E200" s="40" t="s">
        <v>35</v>
      </c>
      <c r="F200" s="42">
        <v>231</v>
      </c>
      <c r="G200" s="42">
        <v>19.25</v>
      </c>
      <c r="H200" s="42">
        <f t="shared" si="12"/>
        <v>4446.75</v>
      </c>
      <c r="I200" s="44">
        <f t="shared" si="13"/>
        <v>0.0559375098280604</v>
      </c>
      <c r="J200" s="44">
        <f t="shared" si="15"/>
        <v>94.426850826908</v>
      </c>
      <c r="K200" s="40" t="str">
        <f t="shared" si="14"/>
        <v>C</v>
      </c>
    </row>
    <row r="201" ht="15" customHeight="1" spans="1:11">
      <c r="A201" s="40" t="s">
        <v>203</v>
      </c>
      <c r="B201" s="41" t="s">
        <v>204</v>
      </c>
      <c r="C201" s="40" t="s">
        <v>14</v>
      </c>
      <c r="D201" s="40" t="s">
        <v>2314</v>
      </c>
      <c r="E201" s="40" t="s">
        <v>193</v>
      </c>
      <c r="F201" s="42">
        <v>202.8</v>
      </c>
      <c r="G201" s="42">
        <v>21.9</v>
      </c>
      <c r="H201" s="42">
        <f t="shared" si="12"/>
        <v>4441.32</v>
      </c>
      <c r="I201" s="44">
        <f t="shared" si="13"/>
        <v>0.055869203609279</v>
      </c>
      <c r="J201" s="44">
        <f t="shared" si="15"/>
        <v>94.4827200305173</v>
      </c>
      <c r="K201" s="40" t="str">
        <f t="shared" si="14"/>
        <v>C</v>
      </c>
    </row>
    <row r="202" ht="20.1" customHeight="1" spans="1:11">
      <c r="A202" s="40" t="s">
        <v>74</v>
      </c>
      <c r="B202" s="41" t="s">
        <v>75</v>
      </c>
      <c r="C202" s="40" t="s">
        <v>5898</v>
      </c>
      <c r="D202" s="40" t="s">
        <v>2314</v>
      </c>
      <c r="E202" s="40" t="s">
        <v>41</v>
      </c>
      <c r="F202" s="42">
        <v>10.35</v>
      </c>
      <c r="G202" s="42">
        <v>422.67</v>
      </c>
      <c r="H202" s="42">
        <f t="shared" si="12"/>
        <v>4374.63</v>
      </c>
      <c r="I202" s="44">
        <f t="shared" si="13"/>
        <v>0.0550302824802672</v>
      </c>
      <c r="J202" s="44">
        <f t="shared" si="15"/>
        <v>94.5377503129976</v>
      </c>
      <c r="K202" s="40" t="str">
        <f t="shared" si="14"/>
        <v>C</v>
      </c>
    </row>
    <row r="203" ht="27.95" customHeight="1" spans="1:11">
      <c r="A203" s="40" t="s">
        <v>547</v>
      </c>
      <c r="B203" s="41" t="s">
        <v>548</v>
      </c>
      <c r="C203" s="40" t="s">
        <v>14</v>
      </c>
      <c r="D203" s="40" t="s">
        <v>2314</v>
      </c>
      <c r="E203" s="40" t="s">
        <v>41</v>
      </c>
      <c r="F203" s="42">
        <v>82.57</v>
      </c>
      <c r="G203" s="42">
        <v>52.86</v>
      </c>
      <c r="H203" s="42">
        <f t="shared" si="12"/>
        <v>4364.65</v>
      </c>
      <c r="I203" s="44">
        <f t="shared" si="13"/>
        <v>0.0549047399271477</v>
      </c>
      <c r="J203" s="44">
        <f t="shared" si="15"/>
        <v>94.5926550529247</v>
      </c>
      <c r="K203" s="40" t="str">
        <f t="shared" si="14"/>
        <v>C</v>
      </c>
    </row>
    <row r="204" ht="27.95" customHeight="1" spans="1:11">
      <c r="A204" s="40" t="s">
        <v>1892</v>
      </c>
      <c r="B204" s="41" t="s">
        <v>1893</v>
      </c>
      <c r="C204" s="40" t="s">
        <v>14</v>
      </c>
      <c r="D204" s="40" t="s">
        <v>2314</v>
      </c>
      <c r="E204" s="40" t="s">
        <v>35</v>
      </c>
      <c r="F204" s="42">
        <v>8</v>
      </c>
      <c r="G204" s="42">
        <v>540.38</v>
      </c>
      <c r="H204" s="42">
        <f t="shared" si="12"/>
        <v>4323.04</v>
      </c>
      <c r="I204" s="44">
        <f t="shared" si="13"/>
        <v>0.0543813105047728</v>
      </c>
      <c r="J204" s="44">
        <f t="shared" si="15"/>
        <v>94.6470363634295</v>
      </c>
      <c r="K204" s="40" t="str">
        <f t="shared" si="14"/>
        <v>C</v>
      </c>
    </row>
    <row r="205" ht="15" customHeight="1" spans="1:11">
      <c r="A205" s="40" t="s">
        <v>369</v>
      </c>
      <c r="B205" s="41" t="s">
        <v>370</v>
      </c>
      <c r="C205" s="40" t="s">
        <v>5904</v>
      </c>
      <c r="D205" s="40" t="s">
        <v>2314</v>
      </c>
      <c r="E205" s="40" t="s">
        <v>372</v>
      </c>
      <c r="F205" s="42">
        <v>287.64</v>
      </c>
      <c r="G205" s="42">
        <v>15.02</v>
      </c>
      <c r="H205" s="42">
        <f t="shared" si="12"/>
        <v>4320.35</v>
      </c>
      <c r="I205" s="44">
        <f t="shared" si="13"/>
        <v>0.0543474718807356</v>
      </c>
      <c r="J205" s="44">
        <f t="shared" si="15"/>
        <v>94.7013838353102</v>
      </c>
      <c r="K205" s="40" t="str">
        <f t="shared" si="14"/>
        <v>C</v>
      </c>
    </row>
    <row r="206" ht="20.1" customHeight="1" spans="1:11">
      <c r="A206" s="40" t="s">
        <v>325</v>
      </c>
      <c r="B206" s="41" t="s">
        <v>326</v>
      </c>
      <c r="C206" s="40" t="s">
        <v>14</v>
      </c>
      <c r="D206" s="40" t="s">
        <v>2314</v>
      </c>
      <c r="E206" s="40" t="s">
        <v>41</v>
      </c>
      <c r="F206" s="42">
        <v>50.64</v>
      </c>
      <c r="G206" s="42">
        <v>84.27</v>
      </c>
      <c r="H206" s="42">
        <f t="shared" si="12"/>
        <v>4267.43</v>
      </c>
      <c r="I206" s="44">
        <f t="shared" si="13"/>
        <v>0.0536817692844347</v>
      </c>
      <c r="J206" s="44">
        <f t="shared" si="15"/>
        <v>94.7550656045946</v>
      </c>
      <c r="K206" s="40" t="str">
        <f t="shared" si="14"/>
        <v>C</v>
      </c>
    </row>
    <row r="207" ht="20.1" customHeight="1" spans="1:11">
      <c r="A207" s="40" t="s">
        <v>1909</v>
      </c>
      <c r="B207" s="41" t="s">
        <v>1910</v>
      </c>
      <c r="C207" s="40" t="s">
        <v>14</v>
      </c>
      <c r="D207" s="40" t="s">
        <v>2314</v>
      </c>
      <c r="E207" s="40" t="s">
        <v>35</v>
      </c>
      <c r="F207" s="42">
        <v>13</v>
      </c>
      <c r="G207" s="42">
        <v>326.54</v>
      </c>
      <c r="H207" s="42">
        <f t="shared" si="12"/>
        <v>4245.02</v>
      </c>
      <c r="I207" s="44">
        <f t="shared" si="13"/>
        <v>0.0533998646135522</v>
      </c>
      <c r="J207" s="44">
        <f t="shared" si="15"/>
        <v>94.8084654692082</v>
      </c>
      <c r="K207" s="40" t="str">
        <f t="shared" si="14"/>
        <v>C</v>
      </c>
    </row>
    <row r="208" ht="20.1" customHeight="1" spans="1:11">
      <c r="A208" s="40" t="s">
        <v>114</v>
      </c>
      <c r="B208" s="41" t="s">
        <v>115</v>
      </c>
      <c r="C208" s="40" t="s">
        <v>14</v>
      </c>
      <c r="D208" s="40" t="s">
        <v>2314</v>
      </c>
      <c r="E208" s="40" t="s">
        <v>51</v>
      </c>
      <c r="F208" s="42">
        <v>16.49</v>
      </c>
      <c r="G208" s="42">
        <v>253.65</v>
      </c>
      <c r="H208" s="42">
        <f t="shared" si="12"/>
        <v>4182.69</v>
      </c>
      <c r="I208" s="44">
        <f t="shared" si="13"/>
        <v>0.0526157897301917</v>
      </c>
      <c r="J208" s="44">
        <f t="shared" si="15"/>
        <v>94.8610812589384</v>
      </c>
      <c r="K208" s="40" t="str">
        <f t="shared" si="14"/>
        <v>C</v>
      </c>
    </row>
    <row r="209" ht="20.1" customHeight="1" spans="1:11">
      <c r="A209" s="40" t="s">
        <v>108</v>
      </c>
      <c r="B209" s="41" t="s">
        <v>109</v>
      </c>
      <c r="C209" s="40" t="s">
        <v>14</v>
      </c>
      <c r="D209" s="40" t="s">
        <v>2314</v>
      </c>
      <c r="E209" s="40" t="s">
        <v>51</v>
      </c>
      <c r="F209" s="42">
        <v>64.84</v>
      </c>
      <c r="G209" s="42">
        <v>64.07</v>
      </c>
      <c r="H209" s="42">
        <f t="shared" si="12"/>
        <v>4154.3</v>
      </c>
      <c r="I209" s="44">
        <f t="shared" si="13"/>
        <v>0.0522586601627506</v>
      </c>
      <c r="J209" s="44">
        <f t="shared" si="15"/>
        <v>94.9133399191011</v>
      </c>
      <c r="K209" s="40" t="str">
        <f t="shared" si="14"/>
        <v>C</v>
      </c>
    </row>
    <row r="210" ht="20.1" customHeight="1" spans="1:11">
      <c r="A210" s="40" t="s">
        <v>2121</v>
      </c>
      <c r="B210" s="41" t="s">
        <v>2122</v>
      </c>
      <c r="C210" s="40" t="s">
        <v>14</v>
      </c>
      <c r="D210" s="40" t="s">
        <v>2314</v>
      </c>
      <c r="E210" s="40" t="s">
        <v>41</v>
      </c>
      <c r="F210" s="42">
        <v>23.78</v>
      </c>
      <c r="G210" s="42">
        <v>172.53</v>
      </c>
      <c r="H210" s="42">
        <f t="shared" si="12"/>
        <v>4102.76</v>
      </c>
      <c r="I210" s="44">
        <f t="shared" si="13"/>
        <v>0.0516103171579633</v>
      </c>
      <c r="J210" s="44">
        <f t="shared" si="15"/>
        <v>94.9649502362591</v>
      </c>
      <c r="K210" s="40" t="str">
        <f t="shared" si="14"/>
        <v>C</v>
      </c>
    </row>
    <row r="211" ht="27.95" customHeight="1" spans="1:11">
      <c r="A211" s="40" t="s">
        <v>1672</v>
      </c>
      <c r="B211" s="41" t="s">
        <v>1673</v>
      </c>
      <c r="C211" s="40" t="s">
        <v>14</v>
      </c>
      <c r="D211" s="40" t="s">
        <v>2314</v>
      </c>
      <c r="E211" s="40" t="s">
        <v>35</v>
      </c>
      <c r="F211" s="42">
        <v>1</v>
      </c>
      <c r="G211" s="42">
        <v>4102.02</v>
      </c>
      <c r="H211" s="42">
        <f t="shared" si="12"/>
        <v>4102.02</v>
      </c>
      <c r="I211" s="44">
        <f t="shared" si="13"/>
        <v>0.0516010083914995</v>
      </c>
      <c r="J211" s="44">
        <f t="shared" si="15"/>
        <v>95.0165512446506</v>
      </c>
      <c r="K211" s="40" t="str">
        <f t="shared" si="14"/>
        <v>C</v>
      </c>
    </row>
    <row r="212" ht="20.1" customHeight="1" spans="1:11">
      <c r="A212" s="40" t="s">
        <v>2075</v>
      </c>
      <c r="B212" s="41" t="s">
        <v>2076</v>
      </c>
      <c r="C212" s="40" t="s">
        <v>5898</v>
      </c>
      <c r="D212" s="40" t="s">
        <v>2314</v>
      </c>
      <c r="E212" s="40" t="s">
        <v>35</v>
      </c>
      <c r="F212" s="42">
        <v>16</v>
      </c>
      <c r="G212" s="42">
        <v>255.56</v>
      </c>
      <c r="H212" s="42">
        <f t="shared" si="12"/>
        <v>4088.96</v>
      </c>
      <c r="I212" s="44">
        <f t="shared" si="13"/>
        <v>0.0514367212428281</v>
      </c>
      <c r="J212" s="44">
        <f t="shared" si="15"/>
        <v>95.0679879658934</v>
      </c>
      <c r="K212" s="40" t="str">
        <f t="shared" si="14"/>
        <v>C</v>
      </c>
    </row>
    <row r="213" ht="15" customHeight="1" spans="1:11">
      <c r="A213" s="40" t="s">
        <v>519</v>
      </c>
      <c r="B213" s="41" t="s">
        <v>520</v>
      </c>
      <c r="C213" s="40" t="s">
        <v>14</v>
      </c>
      <c r="D213" s="40" t="s">
        <v>2314</v>
      </c>
      <c r="E213" s="40" t="s">
        <v>146</v>
      </c>
      <c r="F213" s="42">
        <v>58</v>
      </c>
      <c r="G213" s="42">
        <v>69.25</v>
      </c>
      <c r="H213" s="42">
        <f t="shared" si="12"/>
        <v>4016.5</v>
      </c>
      <c r="I213" s="44">
        <f t="shared" si="13"/>
        <v>0.0505252168942272</v>
      </c>
      <c r="J213" s="44">
        <f t="shared" si="15"/>
        <v>95.1185131827877</v>
      </c>
      <c r="K213" s="40" t="str">
        <f t="shared" si="14"/>
        <v>C</v>
      </c>
    </row>
    <row r="214" ht="20.1" customHeight="1" spans="1:11">
      <c r="A214" s="40" t="s">
        <v>447</v>
      </c>
      <c r="B214" s="41" t="s">
        <v>448</v>
      </c>
      <c r="C214" s="40" t="s">
        <v>14</v>
      </c>
      <c r="D214" s="40" t="s">
        <v>2314</v>
      </c>
      <c r="E214" s="40" t="s">
        <v>41</v>
      </c>
      <c r="F214" s="42">
        <v>24.03</v>
      </c>
      <c r="G214" s="42">
        <v>166.89</v>
      </c>
      <c r="H214" s="42">
        <f t="shared" si="12"/>
        <v>4010.37</v>
      </c>
      <c r="I214" s="44">
        <f t="shared" si="13"/>
        <v>0.0504481050855476</v>
      </c>
      <c r="J214" s="44">
        <f t="shared" si="15"/>
        <v>95.1689612878732</v>
      </c>
      <c r="K214" s="40" t="str">
        <f t="shared" si="14"/>
        <v>C</v>
      </c>
    </row>
    <row r="215" ht="20.1" customHeight="1" spans="1:11">
      <c r="A215" s="40" t="s">
        <v>1267</v>
      </c>
      <c r="B215" s="41" t="s">
        <v>1268</v>
      </c>
      <c r="C215" s="40" t="s">
        <v>5898</v>
      </c>
      <c r="D215" s="40" t="s">
        <v>2314</v>
      </c>
      <c r="E215" s="40" t="s">
        <v>35</v>
      </c>
      <c r="F215" s="42">
        <v>159</v>
      </c>
      <c r="G215" s="42">
        <v>25.04</v>
      </c>
      <c r="H215" s="42">
        <f t="shared" si="12"/>
        <v>3981.36</v>
      </c>
      <c r="I215" s="44">
        <f t="shared" si="13"/>
        <v>0.0500831762813396</v>
      </c>
      <c r="J215" s="44">
        <f t="shared" si="15"/>
        <v>95.2190444641545</v>
      </c>
      <c r="K215" s="40" t="str">
        <f t="shared" si="14"/>
        <v>C</v>
      </c>
    </row>
    <row r="216" ht="20.1" customHeight="1" spans="1:11">
      <c r="A216" s="40" t="s">
        <v>1043</v>
      </c>
      <c r="B216" s="41" t="s">
        <v>1044</v>
      </c>
      <c r="C216" s="40" t="s">
        <v>5898</v>
      </c>
      <c r="D216" s="40" t="s">
        <v>2314</v>
      </c>
      <c r="E216" s="40" t="s">
        <v>146</v>
      </c>
      <c r="F216" s="42">
        <v>330</v>
      </c>
      <c r="G216" s="42">
        <v>12.06</v>
      </c>
      <c r="H216" s="42">
        <f t="shared" si="12"/>
        <v>3979.8</v>
      </c>
      <c r="I216" s="44">
        <f t="shared" si="13"/>
        <v>0.0500635523952808</v>
      </c>
      <c r="J216" s="44">
        <f t="shared" si="15"/>
        <v>95.2691080165498</v>
      </c>
      <c r="K216" s="40" t="str">
        <f t="shared" si="14"/>
        <v>C</v>
      </c>
    </row>
    <row r="217" ht="20.1" customHeight="1" spans="1:11">
      <c r="A217" s="40" t="s">
        <v>1160</v>
      </c>
      <c r="B217" s="41" t="s">
        <v>1161</v>
      </c>
      <c r="C217" s="40" t="s">
        <v>5898</v>
      </c>
      <c r="D217" s="40" t="s">
        <v>2314</v>
      </c>
      <c r="E217" s="40" t="s">
        <v>35</v>
      </c>
      <c r="F217" s="42">
        <v>1</v>
      </c>
      <c r="G217" s="42">
        <v>3868.65</v>
      </c>
      <c r="H217" s="42">
        <f t="shared" si="12"/>
        <v>3868.65</v>
      </c>
      <c r="I217" s="44">
        <f t="shared" si="13"/>
        <v>0.0486653505135944</v>
      </c>
      <c r="J217" s="44">
        <f t="shared" si="15"/>
        <v>95.3177733670634</v>
      </c>
      <c r="K217" s="40" t="str">
        <f t="shared" si="14"/>
        <v>C</v>
      </c>
    </row>
    <row r="218" ht="20.1" customHeight="1" spans="1:11">
      <c r="A218" s="40" t="s">
        <v>617</v>
      </c>
      <c r="B218" s="41" t="s">
        <v>618</v>
      </c>
      <c r="C218" s="40" t="s">
        <v>14</v>
      </c>
      <c r="D218" s="40" t="s">
        <v>2314</v>
      </c>
      <c r="E218" s="40" t="s">
        <v>35</v>
      </c>
      <c r="F218" s="42">
        <v>175</v>
      </c>
      <c r="G218" s="42">
        <v>21.78</v>
      </c>
      <c r="H218" s="42">
        <f t="shared" si="12"/>
        <v>3811.5</v>
      </c>
      <c r="I218" s="44">
        <f t="shared" si="13"/>
        <v>0.0479464369954804</v>
      </c>
      <c r="J218" s="44">
        <f t="shared" si="15"/>
        <v>95.3657198040589</v>
      </c>
      <c r="K218" s="40" t="str">
        <f t="shared" si="14"/>
        <v>C</v>
      </c>
    </row>
    <row r="219" ht="20.1" customHeight="1" spans="1:11">
      <c r="A219" s="40" t="s">
        <v>1273</v>
      </c>
      <c r="B219" s="41" t="s">
        <v>1274</v>
      </c>
      <c r="C219" s="40" t="s">
        <v>5898</v>
      </c>
      <c r="D219" s="40" t="s">
        <v>2314</v>
      </c>
      <c r="E219" s="40" t="s">
        <v>35</v>
      </c>
      <c r="F219" s="42">
        <v>159</v>
      </c>
      <c r="G219" s="42">
        <v>23.94</v>
      </c>
      <c r="H219" s="42">
        <f t="shared" si="12"/>
        <v>3806.46</v>
      </c>
      <c r="I219" s="44">
        <f t="shared" si="13"/>
        <v>0.0478830367482136</v>
      </c>
      <c r="J219" s="44">
        <f t="shared" si="15"/>
        <v>95.4136028408071</v>
      </c>
      <c r="K219" s="40" t="str">
        <f t="shared" si="14"/>
        <v>C</v>
      </c>
    </row>
    <row r="220" ht="20.1" customHeight="1" spans="1:11">
      <c r="A220" s="40" t="s">
        <v>1080</v>
      </c>
      <c r="B220" s="41" t="s">
        <v>1081</v>
      </c>
      <c r="C220" s="40" t="s">
        <v>5898</v>
      </c>
      <c r="D220" s="40" t="s">
        <v>2314</v>
      </c>
      <c r="E220" s="40" t="s">
        <v>376</v>
      </c>
      <c r="F220" s="42">
        <v>1</v>
      </c>
      <c r="G220" s="42">
        <v>3787.91</v>
      </c>
      <c r="H220" s="42">
        <f t="shared" si="12"/>
        <v>3787.91</v>
      </c>
      <c r="I220" s="44">
        <f t="shared" si="13"/>
        <v>0.0476496886159124</v>
      </c>
      <c r="J220" s="44">
        <f t="shared" si="15"/>
        <v>95.461252529423</v>
      </c>
      <c r="K220" s="40" t="str">
        <f t="shared" si="14"/>
        <v>C</v>
      </c>
    </row>
    <row r="221" ht="15" customHeight="1" spans="1:11">
      <c r="A221" s="40" t="s">
        <v>378</v>
      </c>
      <c r="B221" s="41" t="s">
        <v>379</v>
      </c>
      <c r="C221" s="40" t="s">
        <v>5904</v>
      </c>
      <c r="D221" s="40" t="s">
        <v>2314</v>
      </c>
      <c r="E221" s="40" t="s">
        <v>376</v>
      </c>
      <c r="F221" s="42">
        <v>32</v>
      </c>
      <c r="G221" s="42">
        <v>114.15</v>
      </c>
      <c r="H221" s="42">
        <f t="shared" si="12"/>
        <v>3652.8</v>
      </c>
      <c r="I221" s="44">
        <f t="shared" si="13"/>
        <v>0.0459500839714261</v>
      </c>
      <c r="J221" s="44">
        <f t="shared" si="15"/>
        <v>95.5072026133944</v>
      </c>
      <c r="K221" s="40" t="str">
        <f t="shared" si="14"/>
        <v>C</v>
      </c>
    </row>
    <row r="222" ht="20.1" customHeight="1" spans="1:11">
      <c r="A222" s="40" t="s">
        <v>1294</v>
      </c>
      <c r="B222" s="41" t="s">
        <v>1295</v>
      </c>
      <c r="C222" s="40" t="s">
        <v>14</v>
      </c>
      <c r="D222" s="40" t="s">
        <v>2314</v>
      </c>
      <c r="E222" s="40" t="s">
        <v>146</v>
      </c>
      <c r="F222" s="42">
        <v>240.04</v>
      </c>
      <c r="G222" s="42">
        <v>15.16</v>
      </c>
      <c r="H222" s="42">
        <f t="shared" si="12"/>
        <v>3639.01</v>
      </c>
      <c r="I222" s="44">
        <f t="shared" si="13"/>
        <v>0.0457766138504324</v>
      </c>
      <c r="J222" s="44">
        <f t="shared" si="15"/>
        <v>95.5529792272449</v>
      </c>
      <c r="K222" s="40" t="str">
        <f t="shared" si="14"/>
        <v>C</v>
      </c>
    </row>
    <row r="223" ht="20.1" customHeight="1" spans="1:11">
      <c r="A223" s="40" t="s">
        <v>1612</v>
      </c>
      <c r="B223" s="41" t="s">
        <v>1613</v>
      </c>
      <c r="C223" s="40" t="s">
        <v>14</v>
      </c>
      <c r="D223" s="40" t="s">
        <v>2314</v>
      </c>
      <c r="E223" s="40" t="s">
        <v>146</v>
      </c>
      <c r="F223" s="42">
        <v>158.06</v>
      </c>
      <c r="G223" s="42">
        <v>22.75</v>
      </c>
      <c r="H223" s="42">
        <f t="shared" si="12"/>
        <v>3595.87</v>
      </c>
      <c r="I223" s="44">
        <f t="shared" si="13"/>
        <v>0.0452339379244229</v>
      </c>
      <c r="J223" s="44">
        <f t="shared" si="15"/>
        <v>95.5982131651693</v>
      </c>
      <c r="K223" s="40" t="str">
        <f t="shared" si="14"/>
        <v>C</v>
      </c>
    </row>
    <row r="224" ht="20.1" customHeight="1" spans="1:11">
      <c r="A224" s="40" t="s">
        <v>398</v>
      </c>
      <c r="B224" s="41" t="s">
        <v>399</v>
      </c>
      <c r="C224" s="40" t="s">
        <v>14</v>
      </c>
      <c r="D224" s="40" t="s">
        <v>2314</v>
      </c>
      <c r="E224" s="40" t="s">
        <v>193</v>
      </c>
      <c r="F224" s="42">
        <v>268.62</v>
      </c>
      <c r="G224" s="42">
        <v>13.27</v>
      </c>
      <c r="H224" s="42">
        <f t="shared" si="12"/>
        <v>3564.59</v>
      </c>
      <c r="I224" s="44">
        <f t="shared" si="13"/>
        <v>0.0448404538501166</v>
      </c>
      <c r="J224" s="44">
        <f t="shared" si="15"/>
        <v>95.6430536190194</v>
      </c>
      <c r="K224" s="40" t="str">
        <f t="shared" si="14"/>
        <v>C</v>
      </c>
    </row>
    <row r="225" ht="20.1" customHeight="1" spans="1:11">
      <c r="A225" s="40" t="s">
        <v>1466</v>
      </c>
      <c r="B225" s="41" t="s">
        <v>1467</v>
      </c>
      <c r="C225" s="40" t="s">
        <v>14</v>
      </c>
      <c r="D225" s="40" t="s">
        <v>2314</v>
      </c>
      <c r="E225" s="40" t="s">
        <v>146</v>
      </c>
      <c r="F225" s="42">
        <v>135.14</v>
      </c>
      <c r="G225" s="42">
        <v>26.23</v>
      </c>
      <c r="H225" s="42">
        <f t="shared" si="12"/>
        <v>3544.72</v>
      </c>
      <c r="I225" s="44">
        <f t="shared" si="13"/>
        <v>0.0445905008911502</v>
      </c>
      <c r="J225" s="44">
        <f t="shared" si="15"/>
        <v>95.6876441199106</v>
      </c>
      <c r="K225" s="40" t="str">
        <f t="shared" si="14"/>
        <v>C</v>
      </c>
    </row>
    <row r="226" ht="20.1" customHeight="1" spans="1:11">
      <c r="A226" s="40" t="s">
        <v>1227</v>
      </c>
      <c r="B226" s="41" t="s">
        <v>1228</v>
      </c>
      <c r="C226" s="40" t="s">
        <v>5898</v>
      </c>
      <c r="D226" s="40" t="s">
        <v>2314</v>
      </c>
      <c r="E226" s="40" t="s">
        <v>35</v>
      </c>
      <c r="F226" s="42">
        <v>26</v>
      </c>
      <c r="G226" s="42">
        <v>136</v>
      </c>
      <c r="H226" s="42">
        <f t="shared" si="12"/>
        <v>3536</v>
      </c>
      <c r="I226" s="44">
        <f t="shared" si="13"/>
        <v>0.0444808083998475</v>
      </c>
      <c r="J226" s="44">
        <f t="shared" si="15"/>
        <v>95.7321249283104</v>
      </c>
      <c r="K226" s="40" t="str">
        <f t="shared" si="14"/>
        <v>C</v>
      </c>
    </row>
    <row r="227" ht="20.1" customHeight="1" spans="1:11">
      <c r="A227" s="40" t="s">
        <v>728</v>
      </c>
      <c r="B227" s="41" t="s">
        <v>729</v>
      </c>
      <c r="C227" s="40" t="s">
        <v>5898</v>
      </c>
      <c r="D227" s="40" t="s">
        <v>2314</v>
      </c>
      <c r="E227" s="40" t="s">
        <v>35</v>
      </c>
      <c r="F227" s="42">
        <v>46</v>
      </c>
      <c r="G227" s="42">
        <v>76.8</v>
      </c>
      <c r="H227" s="42">
        <f t="shared" si="12"/>
        <v>3532.8</v>
      </c>
      <c r="I227" s="44">
        <f t="shared" si="13"/>
        <v>0.0444405542745987</v>
      </c>
      <c r="J227" s="44">
        <f t="shared" si="15"/>
        <v>95.776565482585</v>
      </c>
      <c r="K227" s="40" t="str">
        <f t="shared" si="14"/>
        <v>C</v>
      </c>
    </row>
    <row r="228" ht="20.1" customHeight="1" spans="1:11">
      <c r="A228" s="40" t="s">
        <v>1822</v>
      </c>
      <c r="B228" s="41" t="s">
        <v>1823</v>
      </c>
      <c r="C228" s="40" t="s">
        <v>14</v>
      </c>
      <c r="D228" s="40" t="s">
        <v>2413</v>
      </c>
      <c r="E228" s="40" t="s">
        <v>35</v>
      </c>
      <c r="F228" s="42">
        <v>6</v>
      </c>
      <c r="G228" s="42">
        <v>588.37</v>
      </c>
      <c r="H228" s="42">
        <f t="shared" si="12"/>
        <v>3530.22</v>
      </c>
      <c r="I228" s="44">
        <f t="shared" si="13"/>
        <v>0.0444080993861169</v>
      </c>
      <c r="J228" s="44">
        <f t="shared" si="15"/>
        <v>95.8209735819711</v>
      </c>
      <c r="K228" s="40" t="str">
        <f t="shared" si="14"/>
        <v>C</v>
      </c>
    </row>
    <row r="229" ht="20.1" customHeight="1" spans="1:11">
      <c r="A229" s="40" t="s">
        <v>89</v>
      </c>
      <c r="B229" s="41" t="s">
        <v>90</v>
      </c>
      <c r="C229" s="40" t="s">
        <v>14</v>
      </c>
      <c r="D229" s="40" t="s">
        <v>2314</v>
      </c>
      <c r="E229" s="40" t="s">
        <v>41</v>
      </c>
      <c r="F229" s="42">
        <v>8</v>
      </c>
      <c r="G229" s="42">
        <v>441.12</v>
      </c>
      <c r="H229" s="42">
        <f t="shared" si="12"/>
        <v>3528.96</v>
      </c>
      <c r="I229" s="44">
        <f t="shared" si="13"/>
        <v>0.0443922493243002</v>
      </c>
      <c r="J229" s="44">
        <f t="shared" si="15"/>
        <v>95.8653658312954</v>
      </c>
      <c r="K229" s="40" t="str">
        <f t="shared" si="14"/>
        <v>C</v>
      </c>
    </row>
    <row r="230" ht="15" customHeight="1" spans="1:11">
      <c r="A230" s="40" t="s">
        <v>2183</v>
      </c>
      <c r="B230" s="41" t="s">
        <v>2184</v>
      </c>
      <c r="C230" s="40" t="s">
        <v>643</v>
      </c>
      <c r="D230" s="40" t="s">
        <v>2314</v>
      </c>
      <c r="E230" s="40" t="s">
        <v>383</v>
      </c>
      <c r="F230" s="42">
        <v>224.2</v>
      </c>
      <c r="G230" s="42">
        <v>15.71</v>
      </c>
      <c r="H230" s="42">
        <f t="shared" si="12"/>
        <v>3522.18</v>
      </c>
      <c r="I230" s="44">
        <f t="shared" si="13"/>
        <v>0.0443069608964295</v>
      </c>
      <c r="J230" s="44">
        <f t="shared" si="15"/>
        <v>95.9096727921919</v>
      </c>
      <c r="K230" s="40" t="str">
        <f t="shared" si="14"/>
        <v>C</v>
      </c>
    </row>
    <row r="231" ht="20.1" customHeight="1" spans="1:11">
      <c r="A231" s="40" t="s">
        <v>1816</v>
      </c>
      <c r="B231" s="41" t="s">
        <v>1817</v>
      </c>
      <c r="C231" s="40" t="s">
        <v>14</v>
      </c>
      <c r="D231" s="40" t="s">
        <v>2314</v>
      </c>
      <c r="E231" s="40" t="s">
        <v>35</v>
      </c>
      <c r="F231" s="42">
        <v>1</v>
      </c>
      <c r="G231" s="42">
        <v>3409.07</v>
      </c>
      <c r="H231" s="42">
        <f t="shared" si="12"/>
        <v>3409.07</v>
      </c>
      <c r="I231" s="44">
        <f t="shared" si="13"/>
        <v>0.0428841033630283</v>
      </c>
      <c r="J231" s="44">
        <f t="shared" si="15"/>
        <v>95.9525568955549</v>
      </c>
      <c r="K231" s="40" t="str">
        <f t="shared" si="14"/>
        <v>C</v>
      </c>
    </row>
    <row r="232" ht="20.1" customHeight="1" spans="1:11">
      <c r="A232" s="40" t="s">
        <v>1072</v>
      </c>
      <c r="B232" s="41" t="s">
        <v>1073</v>
      </c>
      <c r="C232" s="40" t="s">
        <v>14</v>
      </c>
      <c r="D232" s="40" t="s">
        <v>2314</v>
      </c>
      <c r="E232" s="40" t="s">
        <v>35</v>
      </c>
      <c r="F232" s="42">
        <v>4</v>
      </c>
      <c r="G232" s="42">
        <v>850.9</v>
      </c>
      <c r="H232" s="42">
        <f t="shared" si="12"/>
        <v>3403.6</v>
      </c>
      <c r="I232" s="44">
        <f t="shared" si="13"/>
        <v>0.0428152939676812</v>
      </c>
      <c r="J232" s="44">
        <f t="shared" si="15"/>
        <v>95.9953721895226</v>
      </c>
      <c r="K232" s="40" t="str">
        <f t="shared" si="14"/>
        <v>C</v>
      </c>
    </row>
    <row r="233" ht="27.95" customHeight="1" spans="1:11">
      <c r="A233" s="40" t="s">
        <v>156</v>
      </c>
      <c r="B233" s="41" t="s">
        <v>157</v>
      </c>
      <c r="C233" s="40" t="s">
        <v>14</v>
      </c>
      <c r="D233" s="40" t="s">
        <v>2314</v>
      </c>
      <c r="E233" s="40" t="s">
        <v>51</v>
      </c>
      <c r="F233" s="42">
        <v>367.37</v>
      </c>
      <c r="G233" s="42">
        <v>9.19</v>
      </c>
      <c r="H233" s="42">
        <f t="shared" si="12"/>
        <v>3376.13</v>
      </c>
      <c r="I233" s="44">
        <f t="shared" si="13"/>
        <v>0.0424697374612491</v>
      </c>
      <c r="J233" s="44">
        <f t="shared" si="15"/>
        <v>96.0378419269838</v>
      </c>
      <c r="K233" s="40" t="str">
        <f t="shared" si="14"/>
        <v>C</v>
      </c>
    </row>
    <row r="234" ht="15" customHeight="1" spans="1:11">
      <c r="A234" s="40" t="s">
        <v>645</v>
      </c>
      <c r="B234" s="41" t="s">
        <v>646</v>
      </c>
      <c r="C234" s="40" t="s">
        <v>643</v>
      </c>
      <c r="D234" s="40" t="s">
        <v>2314</v>
      </c>
      <c r="E234" s="40" t="s">
        <v>376</v>
      </c>
      <c r="F234" s="42">
        <v>23</v>
      </c>
      <c r="G234" s="42">
        <v>145.89</v>
      </c>
      <c r="H234" s="42">
        <f t="shared" si="12"/>
        <v>3355.47</v>
      </c>
      <c r="I234" s="44">
        <f t="shared" si="13"/>
        <v>0.042209846765112</v>
      </c>
      <c r="J234" s="44">
        <f t="shared" si="15"/>
        <v>96.0800517737489</v>
      </c>
      <c r="K234" s="40" t="str">
        <f t="shared" si="14"/>
        <v>C</v>
      </c>
    </row>
    <row r="235" ht="20.1" customHeight="1" spans="1:11">
      <c r="A235" s="40" t="s">
        <v>1478</v>
      </c>
      <c r="B235" s="41" t="s">
        <v>1479</v>
      </c>
      <c r="C235" s="40" t="s">
        <v>14</v>
      </c>
      <c r="D235" s="40" t="s">
        <v>2314</v>
      </c>
      <c r="E235" s="40" t="s">
        <v>146</v>
      </c>
      <c r="F235" s="42">
        <v>91.64</v>
      </c>
      <c r="G235" s="42">
        <v>36.54</v>
      </c>
      <c r="H235" s="42">
        <f t="shared" si="12"/>
        <v>3348.53</v>
      </c>
      <c r="I235" s="44">
        <f t="shared" si="13"/>
        <v>0.0421225456309788</v>
      </c>
      <c r="J235" s="44">
        <f t="shared" si="15"/>
        <v>96.1221743193799</v>
      </c>
      <c r="K235" s="40" t="str">
        <f t="shared" si="14"/>
        <v>C</v>
      </c>
    </row>
    <row r="236" ht="20.1" customHeight="1" spans="1:11">
      <c r="A236" s="40" t="s">
        <v>1830</v>
      </c>
      <c r="B236" s="41" t="s">
        <v>1831</v>
      </c>
      <c r="C236" s="40" t="s">
        <v>5898</v>
      </c>
      <c r="D236" s="40" t="s">
        <v>2314</v>
      </c>
      <c r="E236" s="40" t="s">
        <v>35</v>
      </c>
      <c r="F236" s="42">
        <v>1</v>
      </c>
      <c r="G236" s="42">
        <v>3257.49</v>
      </c>
      <c r="H236" s="42">
        <f t="shared" si="12"/>
        <v>3257.49</v>
      </c>
      <c r="I236" s="44">
        <f t="shared" si="13"/>
        <v>0.0409773157676524</v>
      </c>
      <c r="J236" s="44">
        <f t="shared" si="15"/>
        <v>96.1631516351476</v>
      </c>
      <c r="K236" s="40" t="str">
        <f t="shared" si="14"/>
        <v>C</v>
      </c>
    </row>
    <row r="237" ht="20.1" customHeight="1" spans="1:11">
      <c r="A237" s="40" t="s">
        <v>1705</v>
      </c>
      <c r="B237" s="41" t="s">
        <v>1706</v>
      </c>
      <c r="C237" s="40" t="s">
        <v>14</v>
      </c>
      <c r="D237" s="40" t="s">
        <v>2314</v>
      </c>
      <c r="E237" s="40" t="s">
        <v>35</v>
      </c>
      <c r="F237" s="42">
        <v>12</v>
      </c>
      <c r="G237" s="42">
        <v>266.44</v>
      </c>
      <c r="H237" s="42">
        <f t="shared" si="12"/>
        <v>3197.28</v>
      </c>
      <c r="I237" s="44">
        <f t="shared" si="13"/>
        <v>0.0402199092422693</v>
      </c>
      <c r="J237" s="44">
        <f t="shared" si="15"/>
        <v>96.2033715443898</v>
      </c>
      <c r="K237" s="40" t="str">
        <f t="shared" si="14"/>
        <v>C</v>
      </c>
    </row>
    <row r="238" ht="27.95" customHeight="1" spans="1:11">
      <c r="A238" s="40" t="s">
        <v>1895</v>
      </c>
      <c r="B238" s="41" t="s">
        <v>1896</v>
      </c>
      <c r="C238" s="40" t="s">
        <v>14</v>
      </c>
      <c r="D238" s="40" t="s">
        <v>2314</v>
      </c>
      <c r="E238" s="40" t="s">
        <v>35</v>
      </c>
      <c r="F238" s="42">
        <v>4</v>
      </c>
      <c r="G238" s="42">
        <v>796.34</v>
      </c>
      <c r="H238" s="42">
        <f t="shared" si="12"/>
        <v>3185.36</v>
      </c>
      <c r="I238" s="44">
        <f t="shared" si="13"/>
        <v>0.0400699626257178</v>
      </c>
      <c r="J238" s="44">
        <f t="shared" si="15"/>
        <v>96.2434415070155</v>
      </c>
      <c r="K238" s="40" t="str">
        <f t="shared" si="14"/>
        <v>C</v>
      </c>
    </row>
    <row r="239" ht="20.1" customHeight="1" spans="1:11">
      <c r="A239" s="40" t="s">
        <v>224</v>
      </c>
      <c r="B239" s="41" t="s">
        <v>225</v>
      </c>
      <c r="C239" s="40" t="s">
        <v>14</v>
      </c>
      <c r="D239" s="40" t="s">
        <v>2314</v>
      </c>
      <c r="E239" s="40" t="s">
        <v>35</v>
      </c>
      <c r="F239" s="42">
        <v>142</v>
      </c>
      <c r="G239" s="42">
        <v>22.06</v>
      </c>
      <c r="H239" s="42">
        <f t="shared" si="12"/>
        <v>3132.52</v>
      </c>
      <c r="I239" s="44">
        <f t="shared" si="13"/>
        <v>0.0394052663825481</v>
      </c>
      <c r="J239" s="44">
        <f t="shared" si="15"/>
        <v>96.2828467733981</v>
      </c>
      <c r="K239" s="40" t="str">
        <f t="shared" si="14"/>
        <v>C</v>
      </c>
    </row>
    <row r="240" ht="20.1" customHeight="1" spans="1:11">
      <c r="A240" s="40" t="s">
        <v>1089</v>
      </c>
      <c r="B240" s="41" t="s">
        <v>1090</v>
      </c>
      <c r="C240" s="40" t="s">
        <v>14</v>
      </c>
      <c r="D240" s="40" t="s">
        <v>2413</v>
      </c>
      <c r="E240" s="40" t="s">
        <v>35</v>
      </c>
      <c r="F240" s="42">
        <v>1</v>
      </c>
      <c r="G240" s="42">
        <v>3121.48</v>
      </c>
      <c r="H240" s="42">
        <f t="shared" si="12"/>
        <v>3121.48</v>
      </c>
      <c r="I240" s="44">
        <f t="shared" si="13"/>
        <v>0.03926638965044</v>
      </c>
      <c r="J240" s="44">
        <f t="shared" si="15"/>
        <v>96.3221131630485</v>
      </c>
      <c r="K240" s="40" t="str">
        <f t="shared" si="14"/>
        <v>C</v>
      </c>
    </row>
    <row r="241" ht="20.1" customHeight="1" spans="1:11">
      <c r="A241" s="40" t="s">
        <v>135</v>
      </c>
      <c r="B241" s="41" t="s">
        <v>136</v>
      </c>
      <c r="C241" s="40" t="s">
        <v>14</v>
      </c>
      <c r="D241" s="40" t="s">
        <v>2314</v>
      </c>
      <c r="E241" s="40" t="s">
        <v>41</v>
      </c>
      <c r="F241" s="42">
        <v>358.75</v>
      </c>
      <c r="G241" s="42">
        <v>8.54</v>
      </c>
      <c r="H241" s="42">
        <f t="shared" si="12"/>
        <v>3063.73</v>
      </c>
      <c r="I241" s="44">
        <f t="shared" si="13"/>
        <v>0.0385399284838418</v>
      </c>
      <c r="J241" s="44">
        <f t="shared" si="15"/>
        <v>96.3606530915324</v>
      </c>
      <c r="K241" s="40" t="str">
        <f t="shared" si="14"/>
        <v>C</v>
      </c>
    </row>
    <row r="242" ht="20.1" customHeight="1" spans="1:11">
      <c r="A242" s="40" t="s">
        <v>880</v>
      </c>
      <c r="B242" s="41" t="s">
        <v>881</v>
      </c>
      <c r="C242" s="40" t="s">
        <v>5898</v>
      </c>
      <c r="D242" s="40" t="s">
        <v>2314</v>
      </c>
      <c r="E242" s="40" t="s">
        <v>35</v>
      </c>
      <c r="F242" s="42">
        <v>3</v>
      </c>
      <c r="G242" s="42">
        <v>1018.44</v>
      </c>
      <c r="H242" s="42">
        <f t="shared" si="12"/>
        <v>3055.32</v>
      </c>
      <c r="I242" s="44">
        <f t="shared" si="13"/>
        <v>0.0384341356109225</v>
      </c>
      <c r="J242" s="44">
        <f t="shared" si="15"/>
        <v>96.3990872271433</v>
      </c>
      <c r="K242" s="40" t="str">
        <f t="shared" si="14"/>
        <v>C</v>
      </c>
    </row>
    <row r="243" ht="20.1" customHeight="1" spans="1:11">
      <c r="A243" s="40" t="s">
        <v>1898</v>
      </c>
      <c r="B243" s="41" t="s">
        <v>1899</v>
      </c>
      <c r="C243" s="40" t="s">
        <v>14</v>
      </c>
      <c r="D243" s="40" t="s">
        <v>2314</v>
      </c>
      <c r="E243" s="40" t="s">
        <v>35</v>
      </c>
      <c r="F243" s="42">
        <v>4</v>
      </c>
      <c r="G243" s="42">
        <v>746.77</v>
      </c>
      <c r="H243" s="42">
        <f t="shared" si="12"/>
        <v>2987.08</v>
      </c>
      <c r="I243" s="44">
        <f t="shared" si="13"/>
        <v>0.0375757163899933</v>
      </c>
      <c r="J243" s="44">
        <f t="shared" si="15"/>
        <v>96.4366629435333</v>
      </c>
      <c r="K243" s="40" t="str">
        <f t="shared" si="14"/>
        <v>C</v>
      </c>
    </row>
    <row r="244" ht="20.1" customHeight="1" spans="1:11">
      <c r="A244" s="40" t="s">
        <v>1699</v>
      </c>
      <c r="B244" s="41" t="s">
        <v>1700</v>
      </c>
      <c r="C244" s="40" t="s">
        <v>14</v>
      </c>
      <c r="D244" s="40" t="s">
        <v>2314</v>
      </c>
      <c r="E244" s="40" t="s">
        <v>35</v>
      </c>
      <c r="F244" s="42">
        <v>4</v>
      </c>
      <c r="G244" s="42">
        <v>746.44</v>
      </c>
      <c r="H244" s="42">
        <f t="shared" si="12"/>
        <v>2985.76</v>
      </c>
      <c r="I244" s="44">
        <f t="shared" si="13"/>
        <v>0.0375591115633282</v>
      </c>
      <c r="J244" s="44">
        <f t="shared" si="15"/>
        <v>96.4742220550966</v>
      </c>
      <c r="K244" s="40" t="str">
        <f t="shared" si="14"/>
        <v>C</v>
      </c>
    </row>
    <row r="245" ht="20.1" customHeight="1" spans="1:11">
      <c r="A245" s="40" t="s">
        <v>463</v>
      </c>
      <c r="B245" s="41" t="s">
        <v>464</v>
      </c>
      <c r="C245" s="40" t="s">
        <v>5898</v>
      </c>
      <c r="D245" s="40" t="s">
        <v>2314</v>
      </c>
      <c r="E245" s="40" t="s">
        <v>35</v>
      </c>
      <c r="F245" s="42">
        <v>2</v>
      </c>
      <c r="G245" s="42">
        <v>1450.38</v>
      </c>
      <c r="H245" s="42">
        <f t="shared" si="12"/>
        <v>2900.76</v>
      </c>
      <c r="I245" s="44">
        <f t="shared" si="13"/>
        <v>0.0364898613614088</v>
      </c>
      <c r="J245" s="44">
        <f t="shared" si="15"/>
        <v>96.510711916458</v>
      </c>
      <c r="K245" s="40" t="str">
        <f t="shared" si="14"/>
        <v>C</v>
      </c>
    </row>
    <row r="246" ht="15" customHeight="1" spans="1:11">
      <c r="A246" s="40" t="s">
        <v>641</v>
      </c>
      <c r="B246" s="41" t="s">
        <v>642</v>
      </c>
      <c r="C246" s="40" t="s">
        <v>643</v>
      </c>
      <c r="D246" s="40" t="s">
        <v>2314</v>
      </c>
      <c r="E246" s="40" t="s">
        <v>376</v>
      </c>
      <c r="F246" s="42">
        <v>23</v>
      </c>
      <c r="G246" s="42">
        <v>125.84</v>
      </c>
      <c r="H246" s="42">
        <f t="shared" si="12"/>
        <v>2894.32</v>
      </c>
      <c r="I246" s="44">
        <f t="shared" si="13"/>
        <v>0.0364088499343457</v>
      </c>
      <c r="J246" s="44">
        <f t="shared" si="15"/>
        <v>96.5471207663924</v>
      </c>
      <c r="K246" s="40" t="str">
        <f t="shared" si="14"/>
        <v>C</v>
      </c>
    </row>
    <row r="247" ht="20.1" customHeight="1" spans="1:11">
      <c r="A247" s="40" t="s">
        <v>2172</v>
      </c>
      <c r="B247" s="41" t="s">
        <v>2173</v>
      </c>
      <c r="C247" s="40" t="s">
        <v>5898</v>
      </c>
      <c r="D247" s="40" t="s">
        <v>2314</v>
      </c>
      <c r="E247" s="40" t="s">
        <v>35</v>
      </c>
      <c r="F247" s="42">
        <v>30</v>
      </c>
      <c r="G247" s="42">
        <v>96.05</v>
      </c>
      <c r="H247" s="42">
        <f t="shared" si="12"/>
        <v>2881.5</v>
      </c>
      <c r="I247" s="44">
        <f t="shared" si="13"/>
        <v>0.036247581845068</v>
      </c>
      <c r="J247" s="44">
        <f t="shared" si="15"/>
        <v>96.5833683482374</v>
      </c>
      <c r="K247" s="40" t="str">
        <f t="shared" si="14"/>
        <v>C</v>
      </c>
    </row>
    <row r="248" ht="20.1" customHeight="1" spans="1:11">
      <c r="A248" s="40" t="s">
        <v>111</v>
      </c>
      <c r="B248" s="41" t="s">
        <v>112</v>
      </c>
      <c r="C248" s="40" t="s">
        <v>14</v>
      </c>
      <c r="D248" s="40" t="s">
        <v>2314</v>
      </c>
      <c r="E248" s="40" t="s">
        <v>51</v>
      </c>
      <c r="F248" s="42">
        <v>24.06</v>
      </c>
      <c r="G248" s="42">
        <v>118.13</v>
      </c>
      <c r="H248" s="42">
        <f t="shared" si="12"/>
        <v>2842.21</v>
      </c>
      <c r="I248" s="44">
        <f t="shared" si="13"/>
        <v>0.0357533366634984</v>
      </c>
      <c r="J248" s="44">
        <f t="shared" si="15"/>
        <v>96.6191216849009</v>
      </c>
      <c r="K248" s="40" t="str">
        <f t="shared" si="14"/>
        <v>C</v>
      </c>
    </row>
    <row r="249" ht="20.1" customHeight="1" spans="1:11">
      <c r="A249" s="40" t="s">
        <v>1439</v>
      </c>
      <c r="B249" s="41" t="s">
        <v>1440</v>
      </c>
      <c r="C249" s="40" t="s">
        <v>14</v>
      </c>
      <c r="D249" s="40" t="s">
        <v>2314</v>
      </c>
      <c r="E249" s="40" t="s">
        <v>35</v>
      </c>
      <c r="F249" s="42">
        <v>12</v>
      </c>
      <c r="G249" s="42">
        <v>234.11</v>
      </c>
      <c r="H249" s="42">
        <f t="shared" si="12"/>
        <v>2809.32</v>
      </c>
      <c r="I249" s="44">
        <f t="shared" si="13"/>
        <v>0.0353395997324263</v>
      </c>
      <c r="J249" s="44">
        <f t="shared" si="15"/>
        <v>96.6544612846334</v>
      </c>
      <c r="K249" s="40" t="str">
        <f t="shared" si="14"/>
        <v>C</v>
      </c>
    </row>
    <row r="250" ht="27.95" customHeight="1" spans="1:11">
      <c r="A250" s="40" t="s">
        <v>1034</v>
      </c>
      <c r="B250" s="41" t="s">
        <v>1035</v>
      </c>
      <c r="C250" s="40" t="s">
        <v>5898</v>
      </c>
      <c r="D250" s="40" t="s">
        <v>2314</v>
      </c>
      <c r="E250" s="40" t="s">
        <v>146</v>
      </c>
      <c r="F250" s="42">
        <v>62.6</v>
      </c>
      <c r="G250" s="42">
        <v>44.09</v>
      </c>
      <c r="H250" s="42">
        <f t="shared" si="12"/>
        <v>2760.03</v>
      </c>
      <c r="I250" s="44">
        <f t="shared" si="13"/>
        <v>0.0347195604094545</v>
      </c>
      <c r="J250" s="44">
        <f t="shared" si="15"/>
        <v>96.6891808450428</v>
      </c>
      <c r="K250" s="40" t="str">
        <f t="shared" si="14"/>
        <v>C</v>
      </c>
    </row>
    <row r="251" ht="44.1" customHeight="1" spans="1:11">
      <c r="A251" s="40" t="s">
        <v>1702</v>
      </c>
      <c r="B251" s="41" t="s">
        <v>1703</v>
      </c>
      <c r="C251" s="40" t="s">
        <v>5898</v>
      </c>
      <c r="D251" s="40" t="s">
        <v>2314</v>
      </c>
      <c r="E251" s="40" t="s">
        <v>35</v>
      </c>
      <c r="F251" s="42">
        <v>1</v>
      </c>
      <c r="G251" s="42">
        <v>2726.45</v>
      </c>
      <c r="H251" s="42">
        <f t="shared" si="12"/>
        <v>2726.45</v>
      </c>
      <c r="I251" s="44">
        <f t="shared" si="13"/>
        <v>0.0342971436826256</v>
      </c>
      <c r="J251" s="44">
        <f t="shared" si="15"/>
        <v>96.7234779887254</v>
      </c>
      <c r="K251" s="40" t="str">
        <f t="shared" si="14"/>
        <v>C</v>
      </c>
    </row>
    <row r="252" ht="20.1" customHeight="1" spans="1:11">
      <c r="A252" s="40" t="s">
        <v>1297</v>
      </c>
      <c r="B252" s="41" t="s">
        <v>1298</v>
      </c>
      <c r="C252" s="40" t="s">
        <v>14</v>
      </c>
      <c r="D252" s="40" t="s">
        <v>2314</v>
      </c>
      <c r="E252" s="40" t="s">
        <v>146</v>
      </c>
      <c r="F252" s="42">
        <v>113.17</v>
      </c>
      <c r="G252" s="42">
        <v>24.08</v>
      </c>
      <c r="H252" s="42">
        <f t="shared" si="12"/>
        <v>2725.13</v>
      </c>
      <c r="I252" s="44">
        <f t="shared" si="13"/>
        <v>0.0342805388559605</v>
      </c>
      <c r="J252" s="44">
        <f t="shared" si="15"/>
        <v>96.7577585275814</v>
      </c>
      <c r="K252" s="40" t="str">
        <f t="shared" si="14"/>
        <v>C</v>
      </c>
    </row>
    <row r="253" ht="20.1" customHeight="1" spans="1:11">
      <c r="A253" s="40" t="s">
        <v>343</v>
      </c>
      <c r="B253" s="41" t="s">
        <v>344</v>
      </c>
      <c r="C253" s="40" t="s">
        <v>14</v>
      </c>
      <c r="D253" s="40" t="s">
        <v>2314</v>
      </c>
      <c r="E253" s="40" t="s">
        <v>193</v>
      </c>
      <c r="F253" s="42">
        <v>181.18</v>
      </c>
      <c r="G253" s="42">
        <v>14.71</v>
      </c>
      <c r="H253" s="42">
        <f t="shared" si="12"/>
        <v>2665.16</v>
      </c>
      <c r="I253" s="44">
        <f t="shared" si="13"/>
        <v>0.033526151389971</v>
      </c>
      <c r="J253" s="44">
        <f t="shared" si="15"/>
        <v>96.7912846789714</v>
      </c>
      <c r="K253" s="40" t="str">
        <f t="shared" si="14"/>
        <v>C</v>
      </c>
    </row>
    <row r="254" ht="20.1" customHeight="1" spans="1:11">
      <c r="A254" s="40" t="s">
        <v>734</v>
      </c>
      <c r="B254" s="41" t="s">
        <v>735</v>
      </c>
      <c r="C254" s="40" t="s">
        <v>5898</v>
      </c>
      <c r="D254" s="40" t="s">
        <v>2314</v>
      </c>
      <c r="E254" s="40" t="s">
        <v>35</v>
      </c>
      <c r="F254" s="42">
        <v>27</v>
      </c>
      <c r="G254" s="42">
        <v>98.22</v>
      </c>
      <c r="H254" s="42">
        <f t="shared" si="12"/>
        <v>2651.94</v>
      </c>
      <c r="I254" s="44">
        <f t="shared" si="13"/>
        <v>0.0333598515350372</v>
      </c>
      <c r="J254" s="44">
        <f t="shared" si="15"/>
        <v>96.8246445305064</v>
      </c>
      <c r="K254" s="40" t="str">
        <f t="shared" si="14"/>
        <v>C</v>
      </c>
    </row>
    <row r="255" ht="27.95" customHeight="1" spans="1:11">
      <c r="A255" s="40" t="s">
        <v>2009</v>
      </c>
      <c r="B255" s="41" t="s">
        <v>2010</v>
      </c>
      <c r="C255" s="40" t="s">
        <v>14</v>
      </c>
      <c r="D255" s="40" t="s">
        <v>2314</v>
      </c>
      <c r="E255" s="40" t="s">
        <v>146</v>
      </c>
      <c r="F255" s="42">
        <v>4.96</v>
      </c>
      <c r="G255" s="42">
        <v>528.47</v>
      </c>
      <c r="H255" s="42">
        <f t="shared" si="12"/>
        <v>2621.21</v>
      </c>
      <c r="I255" s="44">
        <f t="shared" si="13"/>
        <v>0.032973286138508</v>
      </c>
      <c r="J255" s="44">
        <f t="shared" si="15"/>
        <v>96.8576178166449</v>
      </c>
      <c r="K255" s="40" t="str">
        <f t="shared" si="14"/>
        <v>C</v>
      </c>
    </row>
    <row r="256" ht="20.1" customHeight="1" spans="1:11">
      <c r="A256" s="40" t="s">
        <v>1708</v>
      </c>
      <c r="B256" s="41" t="s">
        <v>1709</v>
      </c>
      <c r="C256" s="40" t="s">
        <v>14</v>
      </c>
      <c r="D256" s="40" t="s">
        <v>2314</v>
      </c>
      <c r="E256" s="40" t="s">
        <v>35</v>
      </c>
      <c r="F256" s="42">
        <v>11</v>
      </c>
      <c r="G256" s="42">
        <v>236.44</v>
      </c>
      <c r="H256" s="42">
        <f t="shared" si="12"/>
        <v>2600.84</v>
      </c>
      <c r="I256" s="44">
        <f t="shared" si="13"/>
        <v>0.0327170434724715</v>
      </c>
      <c r="J256" s="44">
        <f t="shared" si="15"/>
        <v>96.8903348601174</v>
      </c>
      <c r="K256" s="40" t="str">
        <f t="shared" si="14"/>
        <v>C</v>
      </c>
    </row>
    <row r="257" ht="20.1" customHeight="1" spans="1:11">
      <c r="A257" s="40" t="s">
        <v>2078</v>
      </c>
      <c r="B257" s="41" t="s">
        <v>2079</v>
      </c>
      <c r="C257" s="40" t="s">
        <v>5898</v>
      </c>
      <c r="D257" s="40" t="s">
        <v>2314</v>
      </c>
      <c r="E257" s="40" t="s">
        <v>35</v>
      </c>
      <c r="F257" s="42">
        <v>16</v>
      </c>
      <c r="G257" s="42">
        <v>159.86</v>
      </c>
      <c r="H257" s="42">
        <f t="shared" si="12"/>
        <v>2557.76</v>
      </c>
      <c r="I257" s="44">
        <f t="shared" si="13"/>
        <v>0.0321751223113105</v>
      </c>
      <c r="J257" s="44">
        <f t="shared" si="15"/>
        <v>96.9225099824287</v>
      </c>
      <c r="K257" s="40" t="str">
        <f t="shared" si="14"/>
        <v>C</v>
      </c>
    </row>
    <row r="258" ht="20.1" customHeight="1" spans="1:11">
      <c r="A258" s="40" t="s">
        <v>791</v>
      </c>
      <c r="B258" s="41" t="s">
        <v>792</v>
      </c>
      <c r="C258" s="40" t="s">
        <v>5898</v>
      </c>
      <c r="D258" s="40" t="s">
        <v>2314</v>
      </c>
      <c r="E258" s="40" t="s">
        <v>35</v>
      </c>
      <c r="F258" s="42">
        <v>25</v>
      </c>
      <c r="G258" s="42">
        <v>99.48</v>
      </c>
      <c r="H258" s="42">
        <f t="shared" si="12"/>
        <v>2487</v>
      </c>
      <c r="I258" s="44">
        <f t="shared" si="13"/>
        <v>0.0312850029667479</v>
      </c>
      <c r="J258" s="44">
        <f t="shared" si="15"/>
        <v>96.9537949853955</v>
      </c>
      <c r="K258" s="40" t="str">
        <f t="shared" si="14"/>
        <v>C</v>
      </c>
    </row>
    <row r="259" ht="20.1" customHeight="1" spans="1:11">
      <c r="A259" s="40" t="s">
        <v>1436</v>
      </c>
      <c r="B259" s="41" t="s">
        <v>1437</v>
      </c>
      <c r="C259" s="40" t="s">
        <v>14</v>
      </c>
      <c r="D259" s="40" t="s">
        <v>2314</v>
      </c>
      <c r="E259" s="40" t="s">
        <v>35</v>
      </c>
      <c r="F259" s="42">
        <v>16</v>
      </c>
      <c r="G259" s="42">
        <v>154.21</v>
      </c>
      <c r="H259" s="42">
        <f t="shared" si="12"/>
        <v>2467.36</v>
      </c>
      <c r="I259" s="44">
        <f t="shared" si="13"/>
        <v>0.0310379432730338</v>
      </c>
      <c r="J259" s="44">
        <f t="shared" si="15"/>
        <v>96.9848329286685</v>
      </c>
      <c r="K259" s="40" t="str">
        <f t="shared" si="14"/>
        <v>C</v>
      </c>
    </row>
    <row r="260" ht="20.1" customHeight="1" spans="1:11">
      <c r="A260" s="40" t="s">
        <v>1906</v>
      </c>
      <c r="B260" s="41" t="s">
        <v>1907</v>
      </c>
      <c r="C260" s="40" t="s">
        <v>14</v>
      </c>
      <c r="D260" s="40" t="s">
        <v>2314</v>
      </c>
      <c r="E260" s="40" t="s">
        <v>35</v>
      </c>
      <c r="F260" s="42">
        <v>8</v>
      </c>
      <c r="G260" s="42">
        <v>308.27</v>
      </c>
      <c r="H260" s="42">
        <f t="shared" ref="H260:H323" si="16">ROUND(F260*G260,2)</f>
        <v>2466.16</v>
      </c>
      <c r="I260" s="44">
        <f t="shared" ref="I260:I323" si="17">H260/VALOR_TOTAL*100</f>
        <v>0.0310228479760655</v>
      </c>
      <c r="J260" s="44">
        <f t="shared" si="15"/>
        <v>97.0158557766446</v>
      </c>
      <c r="K260" s="40" t="str">
        <f t="shared" ref="K260:K323" si="18">IF(J260&lt;=50,"A",IF(J260&lt;=80,"B","C"))</f>
        <v>C</v>
      </c>
    </row>
    <row r="261" ht="20.1" customHeight="1" spans="1:11">
      <c r="A261" s="40" t="s">
        <v>460</v>
      </c>
      <c r="B261" s="41" t="s">
        <v>461</v>
      </c>
      <c r="C261" s="40" t="s">
        <v>5898</v>
      </c>
      <c r="D261" s="40" t="s">
        <v>2314</v>
      </c>
      <c r="E261" s="40" t="s">
        <v>35</v>
      </c>
      <c r="F261" s="42">
        <v>3</v>
      </c>
      <c r="G261" s="42">
        <v>815.84</v>
      </c>
      <c r="H261" s="42">
        <f t="shared" si="16"/>
        <v>2447.52</v>
      </c>
      <c r="I261" s="44">
        <f t="shared" si="17"/>
        <v>0.0307883676964917</v>
      </c>
      <c r="J261" s="44">
        <f t="shared" ref="J261:J324" si="19">I261+J260</f>
        <v>97.0466441443411</v>
      </c>
      <c r="K261" s="40" t="str">
        <f t="shared" si="18"/>
        <v>C</v>
      </c>
    </row>
    <row r="262" ht="20.1" customHeight="1" spans="1:11">
      <c r="A262" s="40" t="s">
        <v>310</v>
      </c>
      <c r="B262" s="41" t="s">
        <v>311</v>
      </c>
      <c r="C262" s="40" t="s">
        <v>14</v>
      </c>
      <c r="D262" s="40" t="s">
        <v>2314</v>
      </c>
      <c r="E262" s="40" t="s">
        <v>193</v>
      </c>
      <c r="F262" s="42">
        <v>170.82</v>
      </c>
      <c r="G262" s="42">
        <v>14.31</v>
      </c>
      <c r="H262" s="42">
        <f t="shared" si="16"/>
        <v>2444.43</v>
      </c>
      <c r="I262" s="44">
        <f t="shared" si="17"/>
        <v>0.0307494973067984</v>
      </c>
      <c r="J262" s="44">
        <f t="shared" si="19"/>
        <v>97.0773936416479</v>
      </c>
      <c r="K262" s="40" t="str">
        <f t="shared" si="18"/>
        <v>C</v>
      </c>
    </row>
    <row r="263" ht="20.1" customHeight="1" spans="1:11">
      <c r="A263" s="40" t="s">
        <v>605</v>
      </c>
      <c r="B263" s="41" t="s">
        <v>606</v>
      </c>
      <c r="C263" s="40" t="s">
        <v>14</v>
      </c>
      <c r="D263" s="40" t="s">
        <v>2314</v>
      </c>
      <c r="E263" s="40" t="s">
        <v>35</v>
      </c>
      <c r="F263" s="42">
        <v>40</v>
      </c>
      <c r="G263" s="42">
        <v>59.88</v>
      </c>
      <c r="H263" s="42">
        <f t="shared" si="16"/>
        <v>2395.2</v>
      </c>
      <c r="I263" s="44">
        <f t="shared" si="17"/>
        <v>0.0301302127486749</v>
      </c>
      <c r="J263" s="44">
        <f t="shared" si="19"/>
        <v>97.1075238543965</v>
      </c>
      <c r="K263" s="40" t="str">
        <f t="shared" si="18"/>
        <v>C</v>
      </c>
    </row>
    <row r="264" ht="20.1" customHeight="1" spans="1:11">
      <c r="A264" s="40" t="s">
        <v>1730</v>
      </c>
      <c r="B264" s="41" t="s">
        <v>1731</v>
      </c>
      <c r="C264" s="40" t="s">
        <v>5898</v>
      </c>
      <c r="D264" s="40" t="s">
        <v>2314</v>
      </c>
      <c r="E264" s="40" t="s">
        <v>146</v>
      </c>
      <c r="F264" s="42">
        <v>206</v>
      </c>
      <c r="G264" s="42">
        <v>11.31</v>
      </c>
      <c r="H264" s="42">
        <f t="shared" si="16"/>
        <v>2329.86</v>
      </c>
      <c r="I264" s="44">
        <f t="shared" si="17"/>
        <v>0.0293082738287524</v>
      </c>
      <c r="J264" s="44">
        <f t="shared" si="19"/>
        <v>97.1368321282253</v>
      </c>
      <c r="K264" s="40" t="str">
        <f t="shared" si="18"/>
        <v>C</v>
      </c>
    </row>
    <row r="265" ht="20.1" customHeight="1" spans="1:11">
      <c r="A265" s="40" t="s">
        <v>623</v>
      </c>
      <c r="B265" s="41" t="s">
        <v>624</v>
      </c>
      <c r="C265" s="40" t="s">
        <v>14</v>
      </c>
      <c r="D265" s="40" t="s">
        <v>2314</v>
      </c>
      <c r="E265" s="40" t="s">
        <v>35</v>
      </c>
      <c r="F265" s="42">
        <v>63</v>
      </c>
      <c r="G265" s="42">
        <v>36.82</v>
      </c>
      <c r="H265" s="42">
        <f t="shared" si="16"/>
        <v>2319.66</v>
      </c>
      <c r="I265" s="44">
        <f t="shared" si="17"/>
        <v>0.0291799638045221</v>
      </c>
      <c r="J265" s="44">
        <f t="shared" si="19"/>
        <v>97.1660120920298</v>
      </c>
      <c r="K265" s="40" t="str">
        <f t="shared" si="18"/>
        <v>C</v>
      </c>
    </row>
    <row r="266" ht="20.1" customHeight="1" spans="1:11">
      <c r="A266" s="40" t="s">
        <v>2269</v>
      </c>
      <c r="B266" s="41" t="s">
        <v>2270</v>
      </c>
      <c r="C266" s="40" t="s">
        <v>14</v>
      </c>
      <c r="D266" s="40" t="s">
        <v>2314</v>
      </c>
      <c r="E266" s="40" t="s">
        <v>41</v>
      </c>
      <c r="F266" s="42">
        <v>17.7</v>
      </c>
      <c r="G266" s="42">
        <v>130.65</v>
      </c>
      <c r="H266" s="42">
        <f t="shared" si="16"/>
        <v>2312.51</v>
      </c>
      <c r="I266" s="44">
        <f t="shared" si="17"/>
        <v>0.0290900209934195</v>
      </c>
      <c r="J266" s="44">
        <f t="shared" si="19"/>
        <v>97.1951021130232</v>
      </c>
      <c r="K266" s="40" t="str">
        <f t="shared" si="18"/>
        <v>C</v>
      </c>
    </row>
    <row r="267" ht="20.1" customHeight="1" spans="1:11">
      <c r="A267" s="40" t="s">
        <v>731</v>
      </c>
      <c r="B267" s="41" t="s">
        <v>732</v>
      </c>
      <c r="C267" s="40" t="s">
        <v>5898</v>
      </c>
      <c r="D267" s="40" t="s">
        <v>2314</v>
      </c>
      <c r="E267" s="40" t="s">
        <v>35</v>
      </c>
      <c r="F267" s="42">
        <v>23</v>
      </c>
      <c r="G267" s="42">
        <v>100.38</v>
      </c>
      <c r="H267" s="42">
        <f t="shared" si="16"/>
        <v>2308.74</v>
      </c>
      <c r="I267" s="44">
        <f t="shared" si="17"/>
        <v>0.0290425966021108</v>
      </c>
      <c r="J267" s="44">
        <f t="shared" si="19"/>
        <v>97.2241447096253</v>
      </c>
      <c r="K267" s="40" t="str">
        <f t="shared" si="18"/>
        <v>C</v>
      </c>
    </row>
    <row r="268" ht="20.1" customHeight="1" spans="1:11">
      <c r="A268" s="40" t="s">
        <v>2124</v>
      </c>
      <c r="B268" s="41" t="s">
        <v>2125</v>
      </c>
      <c r="C268" s="40" t="s">
        <v>14</v>
      </c>
      <c r="D268" s="40" t="s">
        <v>2314</v>
      </c>
      <c r="E268" s="40" t="s">
        <v>41</v>
      </c>
      <c r="F268" s="42">
        <v>14.63</v>
      </c>
      <c r="G268" s="42">
        <v>157.25</v>
      </c>
      <c r="H268" s="42">
        <f t="shared" si="16"/>
        <v>2300.57</v>
      </c>
      <c r="I268" s="44">
        <f t="shared" si="17"/>
        <v>0.0289398227885851</v>
      </c>
      <c r="J268" s="44">
        <f t="shared" si="19"/>
        <v>97.2530845324139</v>
      </c>
      <c r="K268" s="40" t="str">
        <f t="shared" si="18"/>
        <v>C</v>
      </c>
    </row>
    <row r="269" ht="20.1" customHeight="1" spans="1:11">
      <c r="A269" s="40" t="s">
        <v>1727</v>
      </c>
      <c r="B269" s="41" t="s">
        <v>1728</v>
      </c>
      <c r="C269" s="40" t="s">
        <v>5898</v>
      </c>
      <c r="D269" s="40" t="s">
        <v>2314</v>
      </c>
      <c r="E269" s="40" t="s">
        <v>35</v>
      </c>
      <c r="F269" s="42">
        <v>4</v>
      </c>
      <c r="G269" s="42">
        <v>574.38</v>
      </c>
      <c r="H269" s="42">
        <f t="shared" si="16"/>
        <v>2297.52</v>
      </c>
      <c r="I269" s="44">
        <f t="shared" si="17"/>
        <v>0.0289014555754574</v>
      </c>
      <c r="J269" s="44">
        <f t="shared" si="19"/>
        <v>97.2819859879894</v>
      </c>
      <c r="K269" s="40" t="str">
        <f t="shared" si="18"/>
        <v>C</v>
      </c>
    </row>
    <row r="270" ht="20.1" customHeight="1" spans="1:11">
      <c r="A270" s="40" t="s">
        <v>1548</v>
      </c>
      <c r="B270" s="41" t="s">
        <v>1549</v>
      </c>
      <c r="C270" s="40" t="s">
        <v>14</v>
      </c>
      <c r="D270" s="40" t="s">
        <v>2314</v>
      </c>
      <c r="E270" s="40" t="s">
        <v>35</v>
      </c>
      <c r="F270" s="42">
        <v>34</v>
      </c>
      <c r="G270" s="42">
        <v>67.51</v>
      </c>
      <c r="H270" s="42">
        <f t="shared" si="16"/>
        <v>2295.34</v>
      </c>
      <c r="I270" s="44">
        <f t="shared" si="17"/>
        <v>0.0288740324526317</v>
      </c>
      <c r="J270" s="44">
        <f t="shared" si="19"/>
        <v>97.310860020442</v>
      </c>
      <c r="K270" s="40" t="str">
        <f t="shared" si="18"/>
        <v>C</v>
      </c>
    </row>
    <row r="271" ht="36" customHeight="1" spans="1:11">
      <c r="A271" s="40" t="s">
        <v>1163</v>
      </c>
      <c r="B271" s="41" t="s">
        <v>1164</v>
      </c>
      <c r="C271" s="40" t="s">
        <v>5898</v>
      </c>
      <c r="D271" s="40" t="s">
        <v>2314</v>
      </c>
      <c r="E271" s="40" t="s">
        <v>1165</v>
      </c>
      <c r="F271" s="42">
        <v>1</v>
      </c>
      <c r="G271" s="42">
        <v>2283.2</v>
      </c>
      <c r="H271" s="42">
        <f t="shared" si="16"/>
        <v>2283.2</v>
      </c>
      <c r="I271" s="44">
        <f t="shared" si="17"/>
        <v>0.0287213183649694</v>
      </c>
      <c r="J271" s="44">
        <f t="shared" si="19"/>
        <v>97.339581338807</v>
      </c>
      <c r="K271" s="40" t="str">
        <f t="shared" si="18"/>
        <v>C</v>
      </c>
    </row>
    <row r="272" ht="15" customHeight="1" spans="1:11">
      <c r="A272" s="40" t="s">
        <v>2198</v>
      </c>
      <c r="B272" s="41" t="s">
        <v>2199</v>
      </c>
      <c r="C272" s="40" t="s">
        <v>643</v>
      </c>
      <c r="D272" s="40" t="s">
        <v>2314</v>
      </c>
      <c r="E272" s="40" t="s">
        <v>376</v>
      </c>
      <c r="F272" s="42">
        <v>147</v>
      </c>
      <c r="G272" s="42">
        <v>15.5</v>
      </c>
      <c r="H272" s="42">
        <f t="shared" si="16"/>
        <v>2278.5</v>
      </c>
      <c r="I272" s="44">
        <f t="shared" si="17"/>
        <v>0.0286621951185103</v>
      </c>
      <c r="J272" s="44">
        <f t="shared" si="19"/>
        <v>97.3682435339255</v>
      </c>
      <c r="K272" s="40" t="str">
        <f t="shared" si="18"/>
        <v>C</v>
      </c>
    </row>
    <row r="273" ht="20.1" customHeight="1" spans="1:11">
      <c r="A273" s="40" t="s">
        <v>2142</v>
      </c>
      <c r="B273" s="41" t="s">
        <v>2143</v>
      </c>
      <c r="C273" s="40" t="s">
        <v>14</v>
      </c>
      <c r="D273" s="40" t="s">
        <v>2314</v>
      </c>
      <c r="E273" s="40" t="s">
        <v>41</v>
      </c>
      <c r="F273" s="42">
        <v>14.9</v>
      </c>
      <c r="G273" s="42">
        <v>150.1</v>
      </c>
      <c r="H273" s="42">
        <f t="shared" si="16"/>
        <v>2236.49</v>
      </c>
      <c r="I273" s="44">
        <f t="shared" si="17"/>
        <v>0.0281337339304793</v>
      </c>
      <c r="J273" s="44">
        <f t="shared" si="19"/>
        <v>97.396377267856</v>
      </c>
      <c r="K273" s="40" t="str">
        <f t="shared" si="18"/>
        <v>C</v>
      </c>
    </row>
    <row r="274" ht="20.1" customHeight="1" spans="1:11">
      <c r="A274" s="40" t="s">
        <v>427</v>
      </c>
      <c r="B274" s="41" t="s">
        <v>428</v>
      </c>
      <c r="C274" s="40" t="s">
        <v>14</v>
      </c>
      <c r="D274" s="40" t="s">
        <v>2314</v>
      </c>
      <c r="E274" s="40" t="s">
        <v>146</v>
      </c>
      <c r="F274" s="42">
        <v>41.53</v>
      </c>
      <c r="G274" s="42">
        <v>51.58</v>
      </c>
      <c r="H274" s="42">
        <f t="shared" si="16"/>
        <v>2142.12</v>
      </c>
      <c r="I274" s="44">
        <f t="shared" si="17"/>
        <v>0.026946614618066</v>
      </c>
      <c r="J274" s="44">
        <f t="shared" si="19"/>
        <v>97.4233238824741</v>
      </c>
      <c r="K274" s="40" t="str">
        <f t="shared" si="18"/>
        <v>C</v>
      </c>
    </row>
    <row r="275" ht="20.1" customHeight="1" spans="1:11">
      <c r="A275" s="40" t="s">
        <v>629</v>
      </c>
      <c r="B275" s="41" t="s">
        <v>630</v>
      </c>
      <c r="C275" s="40" t="s">
        <v>14</v>
      </c>
      <c r="D275" s="40" t="s">
        <v>2314</v>
      </c>
      <c r="E275" s="40" t="s">
        <v>35</v>
      </c>
      <c r="F275" s="42">
        <v>57</v>
      </c>
      <c r="G275" s="42">
        <v>37.51</v>
      </c>
      <c r="H275" s="42">
        <f t="shared" si="16"/>
        <v>2138.07</v>
      </c>
      <c r="I275" s="44">
        <f t="shared" si="17"/>
        <v>0.026895667990798</v>
      </c>
      <c r="J275" s="44">
        <f t="shared" si="19"/>
        <v>97.4502195504649</v>
      </c>
      <c r="K275" s="40" t="str">
        <f t="shared" si="18"/>
        <v>C</v>
      </c>
    </row>
    <row r="276" ht="20.1" customHeight="1" spans="1:11">
      <c r="A276" s="40" t="s">
        <v>797</v>
      </c>
      <c r="B276" s="41" t="s">
        <v>798</v>
      </c>
      <c r="C276" s="40" t="s">
        <v>14</v>
      </c>
      <c r="D276" s="40" t="s">
        <v>2314</v>
      </c>
      <c r="E276" s="40" t="s">
        <v>35</v>
      </c>
      <c r="F276" s="42">
        <v>18</v>
      </c>
      <c r="G276" s="42">
        <v>116.6</v>
      </c>
      <c r="H276" s="42">
        <f t="shared" si="16"/>
        <v>2098.8</v>
      </c>
      <c r="I276" s="44">
        <f t="shared" si="17"/>
        <v>0.0264016743975113</v>
      </c>
      <c r="J276" s="44">
        <f t="shared" si="19"/>
        <v>97.4766212248624</v>
      </c>
      <c r="K276" s="40" t="str">
        <f t="shared" si="18"/>
        <v>C</v>
      </c>
    </row>
    <row r="277" ht="20.1" customHeight="1" spans="1:11">
      <c r="A277" s="40" t="s">
        <v>2178</v>
      </c>
      <c r="B277" s="41" t="s">
        <v>2179</v>
      </c>
      <c r="C277" s="40" t="s">
        <v>5898</v>
      </c>
      <c r="D277" s="40" t="s">
        <v>2314</v>
      </c>
      <c r="E277" s="40" t="s">
        <v>35</v>
      </c>
      <c r="F277" s="42">
        <v>22</v>
      </c>
      <c r="G277" s="42">
        <v>94.65</v>
      </c>
      <c r="H277" s="42">
        <f t="shared" si="16"/>
        <v>2082.3</v>
      </c>
      <c r="I277" s="44">
        <f t="shared" si="17"/>
        <v>0.0261941140641975</v>
      </c>
      <c r="J277" s="44">
        <f t="shared" si="19"/>
        <v>97.5028153389266</v>
      </c>
      <c r="K277" s="40" t="str">
        <f t="shared" si="18"/>
        <v>C</v>
      </c>
    </row>
    <row r="278" ht="20.1" customHeight="1" spans="1:11">
      <c r="A278" s="40" t="s">
        <v>757</v>
      </c>
      <c r="B278" s="41" t="s">
        <v>758</v>
      </c>
      <c r="C278" s="40" t="s">
        <v>14</v>
      </c>
      <c r="D278" s="40" t="s">
        <v>2314</v>
      </c>
      <c r="E278" s="40" t="s">
        <v>146</v>
      </c>
      <c r="F278" s="42">
        <v>59</v>
      </c>
      <c r="G278" s="42">
        <v>35.26</v>
      </c>
      <c r="H278" s="42">
        <f t="shared" si="16"/>
        <v>2080.34</v>
      </c>
      <c r="I278" s="44">
        <f t="shared" si="17"/>
        <v>0.0261694584124827</v>
      </c>
      <c r="J278" s="44">
        <f t="shared" si="19"/>
        <v>97.528984797339</v>
      </c>
      <c r="K278" s="40" t="str">
        <f t="shared" si="18"/>
        <v>C</v>
      </c>
    </row>
    <row r="279" ht="20.1" customHeight="1" spans="1:11">
      <c r="A279" s="40" t="s">
        <v>250</v>
      </c>
      <c r="B279" s="41" t="s">
        <v>251</v>
      </c>
      <c r="C279" s="40" t="s">
        <v>14</v>
      </c>
      <c r="D279" s="40" t="s">
        <v>2314</v>
      </c>
      <c r="E279" s="40" t="s">
        <v>193</v>
      </c>
      <c r="F279" s="42">
        <v>185</v>
      </c>
      <c r="G279" s="42">
        <v>10.9</v>
      </c>
      <c r="H279" s="42">
        <f t="shared" si="16"/>
        <v>2016.5</v>
      </c>
      <c r="I279" s="44">
        <f t="shared" si="17"/>
        <v>0.0253663886137705</v>
      </c>
      <c r="J279" s="44">
        <f t="shared" si="19"/>
        <v>97.5543511859528</v>
      </c>
      <c r="K279" s="40" t="str">
        <f t="shared" si="18"/>
        <v>C</v>
      </c>
    </row>
    <row r="280" ht="20.1" customHeight="1" spans="1:11">
      <c r="A280" s="40" t="s">
        <v>626</v>
      </c>
      <c r="B280" s="41" t="s">
        <v>627</v>
      </c>
      <c r="C280" s="40" t="s">
        <v>14</v>
      </c>
      <c r="D280" s="40" t="s">
        <v>2314</v>
      </c>
      <c r="E280" s="40" t="s">
        <v>35</v>
      </c>
      <c r="F280" s="42">
        <v>59</v>
      </c>
      <c r="G280" s="42">
        <v>33.36</v>
      </c>
      <c r="H280" s="42">
        <f t="shared" si="16"/>
        <v>1968.24</v>
      </c>
      <c r="I280" s="44">
        <f t="shared" si="17"/>
        <v>0.0247593060873631</v>
      </c>
      <c r="J280" s="44">
        <f t="shared" si="19"/>
        <v>97.5791104920402</v>
      </c>
      <c r="K280" s="40" t="str">
        <f t="shared" si="18"/>
        <v>C</v>
      </c>
    </row>
    <row r="281" ht="20.1" customHeight="1" spans="1:11">
      <c r="A281" s="40" t="s">
        <v>1915</v>
      </c>
      <c r="B281" s="41" t="s">
        <v>1916</v>
      </c>
      <c r="C281" s="40" t="s">
        <v>14</v>
      </c>
      <c r="D281" s="40" t="s">
        <v>2314</v>
      </c>
      <c r="E281" s="40" t="s">
        <v>35</v>
      </c>
      <c r="F281" s="42">
        <v>13</v>
      </c>
      <c r="G281" s="42">
        <v>150.13</v>
      </c>
      <c r="H281" s="42">
        <f t="shared" si="16"/>
        <v>1951.69</v>
      </c>
      <c r="I281" s="44">
        <f t="shared" si="17"/>
        <v>0.0245511167833423</v>
      </c>
      <c r="J281" s="44">
        <f t="shared" si="19"/>
        <v>97.6036616088235</v>
      </c>
      <c r="K281" s="40" t="str">
        <f t="shared" si="18"/>
        <v>C</v>
      </c>
    </row>
    <row r="282" ht="20.1" customHeight="1" spans="1:11">
      <c r="A282" s="40" t="s">
        <v>581</v>
      </c>
      <c r="B282" s="41" t="s">
        <v>582</v>
      </c>
      <c r="C282" s="40" t="s">
        <v>14</v>
      </c>
      <c r="D282" s="40" t="s">
        <v>2314</v>
      </c>
      <c r="E282" s="40" t="s">
        <v>35</v>
      </c>
      <c r="F282" s="42">
        <v>270</v>
      </c>
      <c r="G282" s="42">
        <v>7.21</v>
      </c>
      <c r="H282" s="42">
        <f t="shared" si="16"/>
        <v>1946.7</v>
      </c>
      <c r="I282" s="44">
        <f t="shared" si="17"/>
        <v>0.0244883455067825</v>
      </c>
      <c r="J282" s="44">
        <f t="shared" si="19"/>
        <v>97.6281499543303</v>
      </c>
      <c r="K282" s="40" t="str">
        <f t="shared" si="18"/>
        <v>C</v>
      </c>
    </row>
    <row r="283" ht="20.1" customHeight="1" spans="1:11">
      <c r="A283" s="40" t="s">
        <v>716</v>
      </c>
      <c r="B283" s="41" t="s">
        <v>717</v>
      </c>
      <c r="C283" s="40" t="s">
        <v>5898</v>
      </c>
      <c r="D283" s="40" t="s">
        <v>2314</v>
      </c>
      <c r="E283" s="40" t="s">
        <v>35</v>
      </c>
      <c r="F283" s="42">
        <v>27</v>
      </c>
      <c r="G283" s="42">
        <v>71.93</v>
      </c>
      <c r="H283" s="42">
        <f t="shared" si="16"/>
        <v>1942.11</v>
      </c>
      <c r="I283" s="44">
        <f t="shared" si="17"/>
        <v>0.0244306059958789</v>
      </c>
      <c r="J283" s="44">
        <f t="shared" si="19"/>
        <v>97.6525805603262</v>
      </c>
      <c r="K283" s="40" t="str">
        <f t="shared" si="18"/>
        <v>C</v>
      </c>
    </row>
    <row r="284" ht="20.1" customHeight="1" spans="1:11">
      <c r="A284" s="40" t="s">
        <v>1404</v>
      </c>
      <c r="B284" s="41" t="s">
        <v>1405</v>
      </c>
      <c r="C284" s="40" t="s">
        <v>14</v>
      </c>
      <c r="D284" s="40" t="s">
        <v>2314</v>
      </c>
      <c r="E284" s="40" t="s">
        <v>35</v>
      </c>
      <c r="F284" s="42">
        <v>1</v>
      </c>
      <c r="G284" s="42">
        <v>1933.95</v>
      </c>
      <c r="H284" s="42">
        <f t="shared" si="16"/>
        <v>1933.95</v>
      </c>
      <c r="I284" s="44">
        <f t="shared" si="17"/>
        <v>0.0243279579764946</v>
      </c>
      <c r="J284" s="44">
        <f t="shared" si="19"/>
        <v>97.6769085183027</v>
      </c>
      <c r="K284" s="40" t="str">
        <f t="shared" si="18"/>
        <v>C</v>
      </c>
    </row>
    <row r="285" ht="20.1" customHeight="1" spans="1:11">
      <c r="A285" s="40" t="s">
        <v>1944</v>
      </c>
      <c r="B285" s="41" t="s">
        <v>1945</v>
      </c>
      <c r="C285" s="40" t="s">
        <v>5898</v>
      </c>
      <c r="D285" s="40" t="s">
        <v>2314</v>
      </c>
      <c r="E285" s="40" t="s">
        <v>35</v>
      </c>
      <c r="F285" s="42">
        <v>4</v>
      </c>
      <c r="G285" s="42">
        <v>472.25</v>
      </c>
      <c r="H285" s="42">
        <f t="shared" si="16"/>
        <v>1889</v>
      </c>
      <c r="I285" s="44">
        <f t="shared" si="17"/>
        <v>0.0237625133108914</v>
      </c>
      <c r="J285" s="44">
        <f t="shared" si="19"/>
        <v>97.7006710316136</v>
      </c>
      <c r="K285" s="40" t="str">
        <f t="shared" si="18"/>
        <v>C</v>
      </c>
    </row>
    <row r="286" ht="20.1" customHeight="1" spans="1:11">
      <c r="A286" s="40" t="s">
        <v>560</v>
      </c>
      <c r="B286" s="41" t="s">
        <v>561</v>
      </c>
      <c r="C286" s="40" t="s">
        <v>14</v>
      </c>
      <c r="D286" s="40" t="s">
        <v>2314</v>
      </c>
      <c r="E286" s="40" t="s">
        <v>146</v>
      </c>
      <c r="F286" s="42">
        <v>105.96</v>
      </c>
      <c r="G286" s="42">
        <v>17.75</v>
      </c>
      <c r="H286" s="42">
        <f t="shared" si="16"/>
        <v>1880.79</v>
      </c>
      <c r="I286" s="44">
        <f t="shared" si="17"/>
        <v>0.0236592363208001</v>
      </c>
      <c r="J286" s="44">
        <f t="shared" si="19"/>
        <v>97.7243302679343</v>
      </c>
      <c r="K286" s="40" t="str">
        <f t="shared" si="18"/>
        <v>C</v>
      </c>
    </row>
    <row r="287" ht="27.95" customHeight="1" spans="1:11">
      <c r="A287" s="40" t="s">
        <v>825</v>
      </c>
      <c r="B287" s="41" t="s">
        <v>826</v>
      </c>
      <c r="C287" s="40" t="s">
        <v>5898</v>
      </c>
      <c r="D287" s="40" t="s">
        <v>2314</v>
      </c>
      <c r="E287" s="40" t="s">
        <v>35</v>
      </c>
      <c r="F287" s="42">
        <v>2</v>
      </c>
      <c r="G287" s="42">
        <v>922.21</v>
      </c>
      <c r="H287" s="42">
        <f t="shared" si="16"/>
        <v>1844.42</v>
      </c>
      <c r="I287" s="44">
        <f t="shared" si="17"/>
        <v>0.02320172302852</v>
      </c>
      <c r="J287" s="44">
        <f t="shared" si="19"/>
        <v>97.7475319909629</v>
      </c>
      <c r="K287" s="40" t="str">
        <f t="shared" si="18"/>
        <v>C</v>
      </c>
    </row>
    <row r="288" ht="20.1" customHeight="1" spans="1:11">
      <c r="A288" s="40" t="s">
        <v>416</v>
      </c>
      <c r="B288" s="41" t="s">
        <v>417</v>
      </c>
      <c r="C288" s="40" t="s">
        <v>14</v>
      </c>
      <c r="D288" s="40" t="s">
        <v>2314</v>
      </c>
      <c r="E288" s="40" t="s">
        <v>193</v>
      </c>
      <c r="F288" s="42">
        <v>195.6</v>
      </c>
      <c r="G288" s="42">
        <v>9.26</v>
      </c>
      <c r="H288" s="42">
        <f t="shared" si="16"/>
        <v>1811.26</v>
      </c>
      <c r="I288" s="44">
        <f t="shared" si="17"/>
        <v>0.02278458965563</v>
      </c>
      <c r="J288" s="44">
        <f t="shared" si="19"/>
        <v>97.7703165806185</v>
      </c>
      <c r="K288" s="40" t="str">
        <f t="shared" si="18"/>
        <v>C</v>
      </c>
    </row>
    <row r="289" ht="20.1" customHeight="1" spans="1:11">
      <c r="A289" s="40" t="s">
        <v>1170</v>
      </c>
      <c r="B289" s="41" t="s">
        <v>1171</v>
      </c>
      <c r="C289" s="40" t="s">
        <v>5898</v>
      </c>
      <c r="D289" s="40" t="s">
        <v>2314</v>
      </c>
      <c r="E289" s="40" t="s">
        <v>35</v>
      </c>
      <c r="F289" s="42">
        <v>1</v>
      </c>
      <c r="G289" s="42">
        <v>1804.95</v>
      </c>
      <c r="H289" s="42">
        <f t="shared" si="16"/>
        <v>1804.95</v>
      </c>
      <c r="I289" s="44">
        <f t="shared" si="17"/>
        <v>0.0227052135524052</v>
      </c>
      <c r="J289" s="44">
        <f t="shared" si="19"/>
        <v>97.7930217941709</v>
      </c>
      <c r="K289" s="40" t="str">
        <f t="shared" si="18"/>
        <v>C</v>
      </c>
    </row>
    <row r="290" ht="20.1" customHeight="1" spans="1:11">
      <c r="A290" s="40" t="s">
        <v>1261</v>
      </c>
      <c r="B290" s="41" t="s">
        <v>1262</v>
      </c>
      <c r="C290" s="40" t="s">
        <v>5898</v>
      </c>
      <c r="D290" s="40" t="s">
        <v>2314</v>
      </c>
      <c r="E290" s="40" t="s">
        <v>35</v>
      </c>
      <c r="F290" s="42">
        <v>23</v>
      </c>
      <c r="G290" s="42">
        <v>78.17</v>
      </c>
      <c r="H290" s="42">
        <f t="shared" si="16"/>
        <v>1797.91</v>
      </c>
      <c r="I290" s="44">
        <f t="shared" si="17"/>
        <v>0.022616654476858</v>
      </c>
      <c r="J290" s="44">
        <f t="shared" si="19"/>
        <v>97.8156384486478</v>
      </c>
      <c r="K290" s="40" t="str">
        <f t="shared" si="18"/>
        <v>C</v>
      </c>
    </row>
    <row r="291" ht="20.1" customHeight="1" spans="1:11">
      <c r="A291" s="40" t="s">
        <v>1237</v>
      </c>
      <c r="B291" s="41" t="s">
        <v>1238</v>
      </c>
      <c r="C291" s="40" t="s">
        <v>5898</v>
      </c>
      <c r="D291" s="40" t="s">
        <v>2314</v>
      </c>
      <c r="E291" s="40" t="s">
        <v>146</v>
      </c>
      <c r="F291" s="42">
        <v>134.59</v>
      </c>
      <c r="G291" s="42">
        <v>13.23</v>
      </c>
      <c r="H291" s="42">
        <f t="shared" si="16"/>
        <v>1780.63</v>
      </c>
      <c r="I291" s="44">
        <f t="shared" si="17"/>
        <v>0.0223992822005148</v>
      </c>
      <c r="J291" s="44">
        <f t="shared" si="19"/>
        <v>97.8380377308483</v>
      </c>
      <c r="K291" s="40" t="str">
        <f t="shared" si="18"/>
        <v>C</v>
      </c>
    </row>
    <row r="292" ht="20.1" customHeight="1" spans="1:11">
      <c r="A292" s="40" t="s">
        <v>1472</v>
      </c>
      <c r="B292" s="41" t="s">
        <v>1473</v>
      </c>
      <c r="C292" s="40" t="s">
        <v>14</v>
      </c>
      <c r="D292" s="40" t="s">
        <v>2314</v>
      </c>
      <c r="E292" s="40" t="s">
        <v>146</v>
      </c>
      <c r="F292" s="42">
        <v>54.81</v>
      </c>
      <c r="G292" s="42">
        <v>32.43</v>
      </c>
      <c r="H292" s="42">
        <f t="shared" si="16"/>
        <v>1777.49</v>
      </c>
      <c r="I292" s="44">
        <f t="shared" si="17"/>
        <v>0.0223597828401145</v>
      </c>
      <c r="J292" s="44">
        <f t="shared" si="19"/>
        <v>97.8603975136884</v>
      </c>
      <c r="K292" s="40" t="str">
        <f t="shared" si="18"/>
        <v>C</v>
      </c>
    </row>
    <row r="293" ht="27.95" customHeight="1" spans="1:11">
      <c r="A293" s="40" t="s">
        <v>1086</v>
      </c>
      <c r="B293" s="41" t="s">
        <v>1087</v>
      </c>
      <c r="C293" s="40" t="s">
        <v>14</v>
      </c>
      <c r="D293" s="40" t="s">
        <v>2314</v>
      </c>
      <c r="E293" s="40" t="s">
        <v>35</v>
      </c>
      <c r="F293" s="42">
        <v>1</v>
      </c>
      <c r="G293" s="42">
        <v>1771.41</v>
      </c>
      <c r="H293" s="42">
        <f t="shared" si="16"/>
        <v>1771.41</v>
      </c>
      <c r="I293" s="44">
        <f t="shared" si="17"/>
        <v>0.0222833000021419</v>
      </c>
      <c r="J293" s="44">
        <f t="shared" si="19"/>
        <v>97.8826808136905</v>
      </c>
      <c r="K293" s="40" t="str">
        <f t="shared" si="18"/>
        <v>C</v>
      </c>
    </row>
    <row r="294" ht="27.95" customHeight="1" spans="1:11">
      <c r="A294" s="40" t="s">
        <v>2088</v>
      </c>
      <c r="B294" s="41" t="s">
        <v>2089</v>
      </c>
      <c r="C294" s="40" t="s">
        <v>14</v>
      </c>
      <c r="D294" s="40" t="s">
        <v>2314</v>
      </c>
      <c r="E294" s="40" t="s">
        <v>146</v>
      </c>
      <c r="F294" s="42">
        <v>24.16</v>
      </c>
      <c r="G294" s="42">
        <v>73.09</v>
      </c>
      <c r="H294" s="42">
        <f t="shared" si="16"/>
        <v>1765.85</v>
      </c>
      <c r="I294" s="44">
        <f t="shared" si="17"/>
        <v>0.0222133584595222</v>
      </c>
      <c r="J294" s="44">
        <f t="shared" si="19"/>
        <v>97.9048941721501</v>
      </c>
      <c r="K294" s="40" t="str">
        <f t="shared" si="18"/>
        <v>C</v>
      </c>
    </row>
    <row r="295" ht="27.95" customHeight="1" spans="1:11">
      <c r="A295" s="40" t="s">
        <v>1592</v>
      </c>
      <c r="B295" s="41" t="s">
        <v>1593</v>
      </c>
      <c r="C295" s="40" t="s">
        <v>14</v>
      </c>
      <c r="D295" s="40" t="s">
        <v>2314</v>
      </c>
      <c r="E295" s="40" t="s">
        <v>35</v>
      </c>
      <c r="F295" s="42">
        <v>6</v>
      </c>
      <c r="G295" s="42">
        <v>288.14</v>
      </c>
      <c r="H295" s="42">
        <f t="shared" si="16"/>
        <v>1728.84</v>
      </c>
      <c r="I295" s="44">
        <f t="shared" si="17"/>
        <v>0.0217477943421924</v>
      </c>
      <c r="J295" s="44">
        <f t="shared" si="19"/>
        <v>97.9266419664922</v>
      </c>
      <c r="K295" s="40" t="str">
        <f t="shared" si="18"/>
        <v>C</v>
      </c>
    </row>
    <row r="296" ht="20.1" customHeight="1" spans="1:11">
      <c r="A296" s="40" t="s">
        <v>514</v>
      </c>
      <c r="B296" s="41" t="s">
        <v>515</v>
      </c>
      <c r="C296" s="40" t="s">
        <v>5898</v>
      </c>
      <c r="D296" s="40" t="s">
        <v>2314</v>
      </c>
      <c r="E296" s="40" t="s">
        <v>35</v>
      </c>
      <c r="F296" s="42">
        <v>1</v>
      </c>
      <c r="G296" s="42">
        <v>1717.2</v>
      </c>
      <c r="H296" s="42">
        <f t="shared" si="16"/>
        <v>1717.2</v>
      </c>
      <c r="I296" s="44">
        <f t="shared" si="17"/>
        <v>0.0216013699616001</v>
      </c>
      <c r="J296" s="44">
        <f t="shared" si="19"/>
        <v>97.9482433364538</v>
      </c>
      <c r="K296" s="40" t="str">
        <f t="shared" si="18"/>
        <v>C</v>
      </c>
    </row>
    <row r="297" ht="20.1" customHeight="1" spans="1:11">
      <c r="A297" s="40" t="s">
        <v>1967</v>
      </c>
      <c r="B297" s="41" t="s">
        <v>1968</v>
      </c>
      <c r="C297" s="40" t="s">
        <v>5898</v>
      </c>
      <c r="D297" s="40" t="s">
        <v>2314</v>
      </c>
      <c r="E297" s="40" t="s">
        <v>35</v>
      </c>
      <c r="F297" s="42">
        <v>1</v>
      </c>
      <c r="G297" s="42">
        <v>1693.15</v>
      </c>
      <c r="H297" s="42">
        <f t="shared" si="16"/>
        <v>1693.15</v>
      </c>
      <c r="I297" s="44">
        <f t="shared" si="17"/>
        <v>0.0212988350515276</v>
      </c>
      <c r="J297" s="44">
        <f t="shared" si="19"/>
        <v>97.9695421715054</v>
      </c>
      <c r="K297" s="40" t="str">
        <f t="shared" si="18"/>
        <v>C</v>
      </c>
    </row>
    <row r="298" ht="27.95" customHeight="1" spans="1:11">
      <c r="A298" s="40" t="s">
        <v>1052</v>
      </c>
      <c r="B298" s="41" t="s">
        <v>1053</v>
      </c>
      <c r="C298" s="40" t="s">
        <v>5898</v>
      </c>
      <c r="D298" s="40" t="s">
        <v>2314</v>
      </c>
      <c r="E298" s="40" t="s">
        <v>35</v>
      </c>
      <c r="F298" s="42">
        <v>1</v>
      </c>
      <c r="G298" s="42">
        <v>1651.55</v>
      </c>
      <c r="H298" s="42">
        <f t="shared" si="16"/>
        <v>1651.55</v>
      </c>
      <c r="I298" s="44">
        <f t="shared" si="17"/>
        <v>0.0207755314232941</v>
      </c>
      <c r="J298" s="44">
        <f t="shared" si="19"/>
        <v>97.9903177029287</v>
      </c>
      <c r="K298" s="40" t="str">
        <f t="shared" si="18"/>
        <v>C</v>
      </c>
    </row>
    <row r="299" ht="20.1" customHeight="1" spans="1:11">
      <c r="A299" s="40" t="s">
        <v>39</v>
      </c>
      <c r="B299" s="41" t="s">
        <v>40</v>
      </c>
      <c r="C299" s="40" t="s">
        <v>14</v>
      </c>
      <c r="D299" s="40" t="s">
        <v>2314</v>
      </c>
      <c r="E299" s="40" t="s">
        <v>41</v>
      </c>
      <c r="F299" s="42">
        <v>2388.8</v>
      </c>
      <c r="G299" s="42">
        <v>0.69</v>
      </c>
      <c r="H299" s="42">
        <f t="shared" si="16"/>
        <v>1648.27</v>
      </c>
      <c r="I299" s="44">
        <f t="shared" si="17"/>
        <v>0.0207342709449142</v>
      </c>
      <c r="J299" s="44">
        <f t="shared" si="19"/>
        <v>98.0110519738736</v>
      </c>
      <c r="K299" s="40" t="str">
        <f t="shared" si="18"/>
        <v>C</v>
      </c>
    </row>
    <row r="300" ht="20.1" customHeight="1" spans="1:11">
      <c r="A300" s="40" t="s">
        <v>1801</v>
      </c>
      <c r="B300" s="41" t="s">
        <v>1802</v>
      </c>
      <c r="C300" s="40" t="s">
        <v>14</v>
      </c>
      <c r="D300" s="40" t="s">
        <v>2314</v>
      </c>
      <c r="E300" s="40" t="s">
        <v>35</v>
      </c>
      <c r="F300" s="42">
        <v>8</v>
      </c>
      <c r="G300" s="42">
        <v>200</v>
      </c>
      <c r="H300" s="42">
        <f t="shared" si="16"/>
        <v>1600</v>
      </c>
      <c r="I300" s="44">
        <f t="shared" si="17"/>
        <v>0.0201270626243654</v>
      </c>
      <c r="J300" s="44">
        <f t="shared" si="19"/>
        <v>98.0311790364979</v>
      </c>
      <c r="K300" s="40" t="str">
        <f t="shared" si="18"/>
        <v>C</v>
      </c>
    </row>
    <row r="301" ht="20.1" customHeight="1" spans="1:11">
      <c r="A301" s="40" t="s">
        <v>840</v>
      </c>
      <c r="B301" s="41" t="s">
        <v>841</v>
      </c>
      <c r="C301" s="40" t="s">
        <v>14</v>
      </c>
      <c r="D301" s="40" t="s">
        <v>2314</v>
      </c>
      <c r="E301" s="40" t="s">
        <v>35</v>
      </c>
      <c r="F301" s="42">
        <v>20</v>
      </c>
      <c r="G301" s="42">
        <v>79.17</v>
      </c>
      <c r="H301" s="42">
        <f t="shared" si="16"/>
        <v>1583.4</v>
      </c>
      <c r="I301" s="44">
        <f t="shared" si="17"/>
        <v>0.0199182443496376</v>
      </c>
      <c r="J301" s="44">
        <f t="shared" si="19"/>
        <v>98.0510972808476</v>
      </c>
      <c r="K301" s="40" t="str">
        <f t="shared" si="18"/>
        <v>C</v>
      </c>
    </row>
    <row r="302" ht="20.1" customHeight="1" spans="1:11">
      <c r="A302" s="40" t="s">
        <v>404</v>
      </c>
      <c r="B302" s="41" t="s">
        <v>405</v>
      </c>
      <c r="C302" s="40" t="s">
        <v>14</v>
      </c>
      <c r="D302" s="40" t="s">
        <v>2314</v>
      </c>
      <c r="E302" s="40" t="s">
        <v>193</v>
      </c>
      <c r="F302" s="42">
        <v>132</v>
      </c>
      <c r="G302" s="42">
        <v>11.42</v>
      </c>
      <c r="H302" s="42">
        <f t="shared" si="16"/>
        <v>1507.44</v>
      </c>
      <c r="I302" s="44">
        <f t="shared" si="17"/>
        <v>0.0189627120515458</v>
      </c>
      <c r="J302" s="44">
        <f t="shared" si="19"/>
        <v>98.0700599928991</v>
      </c>
      <c r="K302" s="40" t="str">
        <f t="shared" si="18"/>
        <v>C</v>
      </c>
    </row>
    <row r="303" ht="20.1" customHeight="1" spans="1:11">
      <c r="A303" s="40" t="s">
        <v>1255</v>
      </c>
      <c r="B303" s="41" t="s">
        <v>1256</v>
      </c>
      <c r="C303" s="40" t="s">
        <v>5898</v>
      </c>
      <c r="D303" s="40" t="s">
        <v>2314</v>
      </c>
      <c r="E303" s="40" t="s">
        <v>35</v>
      </c>
      <c r="F303" s="42">
        <v>2</v>
      </c>
      <c r="G303" s="42">
        <v>747.54</v>
      </c>
      <c r="H303" s="42">
        <f t="shared" si="16"/>
        <v>1495.08</v>
      </c>
      <c r="I303" s="44">
        <f t="shared" si="17"/>
        <v>0.0188072304927726</v>
      </c>
      <c r="J303" s="44">
        <f t="shared" si="19"/>
        <v>98.0888672233919</v>
      </c>
      <c r="K303" s="40" t="str">
        <f t="shared" si="18"/>
        <v>C</v>
      </c>
    </row>
    <row r="304" ht="15" customHeight="1" spans="1:11">
      <c r="A304" s="40" t="s">
        <v>129</v>
      </c>
      <c r="B304" s="41" t="s">
        <v>130</v>
      </c>
      <c r="C304" s="40" t="s">
        <v>14</v>
      </c>
      <c r="D304" s="40" t="s">
        <v>2314</v>
      </c>
      <c r="E304" s="40" t="s">
        <v>41</v>
      </c>
      <c r="F304" s="42">
        <v>54.3</v>
      </c>
      <c r="G304" s="42">
        <v>27.48</v>
      </c>
      <c r="H304" s="42">
        <f t="shared" si="16"/>
        <v>1492.16</v>
      </c>
      <c r="I304" s="44">
        <f t="shared" si="17"/>
        <v>0.0187704986034831</v>
      </c>
      <c r="J304" s="44">
        <f t="shared" si="19"/>
        <v>98.1076377219954</v>
      </c>
      <c r="K304" s="40" t="str">
        <f t="shared" si="18"/>
        <v>C</v>
      </c>
    </row>
    <row r="305" ht="20.1" customHeight="1" spans="1:11">
      <c r="A305" s="40" t="s">
        <v>2195</v>
      </c>
      <c r="B305" s="41" t="s">
        <v>2196</v>
      </c>
      <c r="C305" s="40" t="s">
        <v>643</v>
      </c>
      <c r="D305" s="40" t="s">
        <v>2314</v>
      </c>
      <c r="E305" s="40" t="s">
        <v>376</v>
      </c>
      <c r="F305" s="42">
        <v>4</v>
      </c>
      <c r="G305" s="42">
        <v>369.04</v>
      </c>
      <c r="H305" s="42">
        <f t="shared" si="16"/>
        <v>1476.16</v>
      </c>
      <c r="I305" s="44">
        <f t="shared" si="17"/>
        <v>0.0185692279772395</v>
      </c>
      <c r="J305" s="44">
        <f t="shared" si="19"/>
        <v>98.1262069499726</v>
      </c>
      <c r="K305" s="40" t="str">
        <f t="shared" si="18"/>
        <v>C</v>
      </c>
    </row>
    <row r="306" ht="20.1" customHeight="1" spans="1:11">
      <c r="A306" s="40" t="s">
        <v>1632</v>
      </c>
      <c r="B306" s="41" t="s">
        <v>1633</v>
      </c>
      <c r="C306" s="40" t="s">
        <v>14</v>
      </c>
      <c r="D306" s="40" t="s">
        <v>2314</v>
      </c>
      <c r="E306" s="40" t="s">
        <v>35</v>
      </c>
      <c r="F306" s="42">
        <v>36</v>
      </c>
      <c r="G306" s="42">
        <v>40.81</v>
      </c>
      <c r="H306" s="42">
        <f t="shared" si="16"/>
        <v>1469.16</v>
      </c>
      <c r="I306" s="44">
        <f t="shared" si="17"/>
        <v>0.0184811720782579</v>
      </c>
      <c r="J306" s="44">
        <f t="shared" si="19"/>
        <v>98.1446881220509</v>
      </c>
      <c r="K306" s="40" t="str">
        <f t="shared" si="18"/>
        <v>C</v>
      </c>
    </row>
    <row r="307" ht="27.95" customHeight="1" spans="1:11">
      <c r="A307" s="40" t="s">
        <v>2085</v>
      </c>
      <c r="B307" s="41" t="s">
        <v>2086</v>
      </c>
      <c r="C307" s="40" t="s">
        <v>14</v>
      </c>
      <c r="D307" s="40" t="s">
        <v>2314</v>
      </c>
      <c r="E307" s="40" t="s">
        <v>146</v>
      </c>
      <c r="F307" s="42">
        <v>24.52</v>
      </c>
      <c r="G307" s="42">
        <v>59.89</v>
      </c>
      <c r="H307" s="42">
        <f t="shared" si="16"/>
        <v>1468.5</v>
      </c>
      <c r="I307" s="44">
        <f t="shared" si="17"/>
        <v>0.0184728696649253</v>
      </c>
      <c r="J307" s="44">
        <f t="shared" si="19"/>
        <v>98.1631609917158</v>
      </c>
      <c r="K307" s="40" t="str">
        <f t="shared" si="18"/>
        <v>C</v>
      </c>
    </row>
    <row r="308" ht="27.95" customHeight="1" spans="1:11">
      <c r="A308" s="40" t="s">
        <v>1786</v>
      </c>
      <c r="B308" s="41" t="s">
        <v>1787</v>
      </c>
      <c r="C308" s="40" t="s">
        <v>14</v>
      </c>
      <c r="D308" s="40" t="s">
        <v>2314</v>
      </c>
      <c r="E308" s="40" t="s">
        <v>35</v>
      </c>
      <c r="F308" s="42">
        <v>10</v>
      </c>
      <c r="G308" s="42">
        <v>146.51</v>
      </c>
      <c r="H308" s="42">
        <f t="shared" si="16"/>
        <v>1465.1</v>
      </c>
      <c r="I308" s="44">
        <f t="shared" si="17"/>
        <v>0.0184300996568486</v>
      </c>
      <c r="J308" s="44">
        <f t="shared" si="19"/>
        <v>98.1815910913727</v>
      </c>
      <c r="K308" s="40" t="str">
        <f t="shared" si="18"/>
        <v>C</v>
      </c>
    </row>
    <row r="309" ht="20.1" customHeight="1" spans="1:11">
      <c r="A309" s="40" t="s">
        <v>2108</v>
      </c>
      <c r="B309" s="41" t="s">
        <v>2109</v>
      </c>
      <c r="C309" s="40" t="s">
        <v>5898</v>
      </c>
      <c r="D309" s="40" t="s">
        <v>2314</v>
      </c>
      <c r="E309" s="40" t="s">
        <v>35</v>
      </c>
      <c r="F309" s="42">
        <v>16</v>
      </c>
      <c r="G309" s="42">
        <v>89.77</v>
      </c>
      <c r="H309" s="42">
        <f t="shared" si="16"/>
        <v>1436.32</v>
      </c>
      <c r="I309" s="44">
        <f t="shared" si="17"/>
        <v>0.0180680641178928</v>
      </c>
      <c r="J309" s="44">
        <f t="shared" si="19"/>
        <v>98.1996591554906</v>
      </c>
      <c r="K309" s="40" t="str">
        <f t="shared" si="18"/>
        <v>C</v>
      </c>
    </row>
    <row r="310" ht="15" customHeight="1" spans="1:11">
      <c r="A310" s="40" t="s">
        <v>668</v>
      </c>
      <c r="B310" s="41" t="s">
        <v>669</v>
      </c>
      <c r="C310" s="40" t="s">
        <v>643</v>
      </c>
      <c r="D310" s="40" t="s">
        <v>2314</v>
      </c>
      <c r="E310" s="40" t="s">
        <v>383</v>
      </c>
      <c r="F310" s="42">
        <v>36.39</v>
      </c>
      <c r="G310" s="42">
        <v>39.25</v>
      </c>
      <c r="H310" s="42">
        <f t="shared" si="16"/>
        <v>1428.31</v>
      </c>
      <c r="I310" s="44">
        <f t="shared" si="17"/>
        <v>0.0179673030106296</v>
      </c>
      <c r="J310" s="44">
        <f t="shared" si="19"/>
        <v>98.2176264585012</v>
      </c>
      <c r="K310" s="40" t="str">
        <f t="shared" si="18"/>
        <v>C</v>
      </c>
    </row>
    <row r="311" ht="15" customHeight="1" spans="1:11">
      <c r="A311" s="40" t="s">
        <v>2148</v>
      </c>
      <c r="B311" s="41" t="s">
        <v>2149</v>
      </c>
      <c r="C311" s="40" t="s">
        <v>14</v>
      </c>
      <c r="D311" s="40" t="s">
        <v>2314</v>
      </c>
      <c r="E311" s="40" t="s">
        <v>41</v>
      </c>
      <c r="F311" s="42">
        <v>4.05</v>
      </c>
      <c r="G311" s="42">
        <v>352.39</v>
      </c>
      <c r="H311" s="42">
        <f t="shared" si="16"/>
        <v>1427.18</v>
      </c>
      <c r="I311" s="44">
        <f t="shared" si="17"/>
        <v>0.0179530882726511</v>
      </c>
      <c r="J311" s="44">
        <f t="shared" si="19"/>
        <v>98.2355795467738</v>
      </c>
      <c r="K311" s="40" t="str">
        <f t="shared" si="18"/>
        <v>C</v>
      </c>
    </row>
    <row r="312" ht="20.1" customHeight="1" spans="1:11">
      <c r="A312" s="40" t="s">
        <v>554</v>
      </c>
      <c r="B312" s="41" t="s">
        <v>555</v>
      </c>
      <c r="C312" s="40" t="s">
        <v>14</v>
      </c>
      <c r="D312" s="40" t="s">
        <v>2314</v>
      </c>
      <c r="E312" s="40" t="s">
        <v>146</v>
      </c>
      <c r="F312" s="42">
        <v>82.24</v>
      </c>
      <c r="G312" s="42">
        <v>17.35</v>
      </c>
      <c r="H312" s="42">
        <f t="shared" si="16"/>
        <v>1426.86</v>
      </c>
      <c r="I312" s="44">
        <f t="shared" si="17"/>
        <v>0.0179490628601262</v>
      </c>
      <c r="J312" s="44">
        <f t="shared" si="19"/>
        <v>98.253528609634</v>
      </c>
      <c r="K312" s="40" t="str">
        <f t="shared" si="18"/>
        <v>C</v>
      </c>
    </row>
    <row r="313" ht="20.1" customHeight="1" spans="1:11">
      <c r="A313" s="40" t="s">
        <v>1360</v>
      </c>
      <c r="B313" s="41" t="s">
        <v>1361</v>
      </c>
      <c r="C313" s="40" t="s">
        <v>14</v>
      </c>
      <c r="D313" s="40" t="s">
        <v>2314</v>
      </c>
      <c r="E313" s="40" t="s">
        <v>35</v>
      </c>
      <c r="F313" s="42">
        <v>40</v>
      </c>
      <c r="G313" s="42">
        <v>35.54</v>
      </c>
      <c r="H313" s="42">
        <f t="shared" si="16"/>
        <v>1421.6</v>
      </c>
      <c r="I313" s="44">
        <f t="shared" si="17"/>
        <v>0.0178828951417486</v>
      </c>
      <c r="J313" s="44">
        <f t="shared" si="19"/>
        <v>98.2714115047757</v>
      </c>
      <c r="K313" s="40" t="str">
        <f t="shared" si="18"/>
        <v>C</v>
      </c>
    </row>
    <row r="314" ht="20.1" customHeight="1" spans="1:11">
      <c r="A314" s="40" t="s">
        <v>132</v>
      </c>
      <c r="B314" s="41" t="s">
        <v>133</v>
      </c>
      <c r="C314" s="40" t="s">
        <v>14</v>
      </c>
      <c r="D314" s="40" t="s">
        <v>2314</v>
      </c>
      <c r="E314" s="40" t="s">
        <v>41</v>
      </c>
      <c r="F314" s="42">
        <v>358.75</v>
      </c>
      <c r="G314" s="42">
        <v>3.95</v>
      </c>
      <c r="H314" s="42">
        <f t="shared" si="16"/>
        <v>1417.06</v>
      </c>
      <c r="I314" s="44">
        <f t="shared" si="17"/>
        <v>0.017825784601552</v>
      </c>
      <c r="J314" s="44">
        <f t="shared" si="19"/>
        <v>98.2892372893773</v>
      </c>
      <c r="K314" s="40" t="str">
        <f t="shared" si="18"/>
        <v>C</v>
      </c>
    </row>
    <row r="315" ht="27.95" customHeight="1" spans="1:11">
      <c r="A315" s="40" t="s">
        <v>1596</v>
      </c>
      <c r="B315" s="41" t="s">
        <v>1597</v>
      </c>
      <c r="C315" s="40" t="s">
        <v>14</v>
      </c>
      <c r="D315" s="40" t="s">
        <v>2314</v>
      </c>
      <c r="E315" s="40" t="s">
        <v>35</v>
      </c>
      <c r="F315" s="42">
        <v>20</v>
      </c>
      <c r="G315" s="42">
        <v>70.57</v>
      </c>
      <c r="H315" s="42">
        <f t="shared" si="16"/>
        <v>1411.4</v>
      </c>
      <c r="I315" s="44">
        <f t="shared" si="17"/>
        <v>0.0177545851175183</v>
      </c>
      <c r="J315" s="44">
        <f t="shared" si="19"/>
        <v>98.3069918744948</v>
      </c>
      <c r="K315" s="40" t="str">
        <f t="shared" si="18"/>
        <v>C</v>
      </c>
    </row>
    <row r="316" ht="20.1" customHeight="1" spans="1:11">
      <c r="A316" s="40" t="s">
        <v>218</v>
      </c>
      <c r="B316" s="41" t="s">
        <v>219</v>
      </c>
      <c r="C316" s="40" t="s">
        <v>5898</v>
      </c>
      <c r="D316" s="40" t="s">
        <v>2314</v>
      </c>
      <c r="E316" s="40" t="s">
        <v>35</v>
      </c>
      <c r="F316" s="42">
        <v>2</v>
      </c>
      <c r="G316" s="42">
        <v>694.66</v>
      </c>
      <c r="H316" s="42">
        <f t="shared" si="16"/>
        <v>1389.32</v>
      </c>
      <c r="I316" s="44">
        <f t="shared" si="17"/>
        <v>0.0174768316533021</v>
      </c>
      <c r="J316" s="44">
        <f t="shared" si="19"/>
        <v>98.3244687061481</v>
      </c>
      <c r="K316" s="40" t="str">
        <f t="shared" si="18"/>
        <v>C</v>
      </c>
    </row>
    <row r="317" ht="20.1" customHeight="1" spans="1:11">
      <c r="A317" s="40" t="s">
        <v>748</v>
      </c>
      <c r="B317" s="41" t="s">
        <v>749</v>
      </c>
      <c r="C317" s="40" t="s">
        <v>14</v>
      </c>
      <c r="D317" s="40" t="s">
        <v>2314</v>
      </c>
      <c r="E317" s="40" t="s">
        <v>146</v>
      </c>
      <c r="F317" s="42">
        <v>199.29</v>
      </c>
      <c r="G317" s="42">
        <v>6.85</v>
      </c>
      <c r="H317" s="42">
        <f t="shared" si="16"/>
        <v>1365.14</v>
      </c>
      <c r="I317" s="44">
        <f t="shared" si="17"/>
        <v>0.0171726614193913</v>
      </c>
      <c r="J317" s="44">
        <f t="shared" si="19"/>
        <v>98.3416413675675</v>
      </c>
      <c r="K317" s="40" t="str">
        <f t="shared" si="18"/>
        <v>C</v>
      </c>
    </row>
    <row r="318" ht="15" customHeight="1" spans="1:11">
      <c r="A318" s="40" t="s">
        <v>2219</v>
      </c>
      <c r="B318" s="41" t="s">
        <v>2220</v>
      </c>
      <c r="C318" s="40" t="s">
        <v>643</v>
      </c>
      <c r="D318" s="40" t="s">
        <v>2314</v>
      </c>
      <c r="E318" s="40" t="s">
        <v>376</v>
      </c>
      <c r="F318" s="42">
        <v>51</v>
      </c>
      <c r="G318" s="42">
        <v>26.5</v>
      </c>
      <c r="H318" s="42">
        <f t="shared" si="16"/>
        <v>1351.5</v>
      </c>
      <c r="I318" s="44">
        <f t="shared" si="17"/>
        <v>0.0170010782105186</v>
      </c>
      <c r="J318" s="44">
        <f t="shared" si="19"/>
        <v>98.358642445778</v>
      </c>
      <c r="K318" s="40" t="str">
        <f t="shared" si="18"/>
        <v>C</v>
      </c>
    </row>
    <row r="319" ht="15" customHeight="1" spans="1:11">
      <c r="A319" s="40" t="s">
        <v>686</v>
      </c>
      <c r="B319" s="41" t="s">
        <v>687</v>
      </c>
      <c r="C319" s="40" t="s">
        <v>643</v>
      </c>
      <c r="D319" s="40" t="s">
        <v>2314</v>
      </c>
      <c r="E319" s="40" t="s">
        <v>376</v>
      </c>
      <c r="F319" s="42">
        <v>48</v>
      </c>
      <c r="G319" s="42">
        <v>28.09</v>
      </c>
      <c r="H319" s="42">
        <f t="shared" si="16"/>
        <v>1348.32</v>
      </c>
      <c r="I319" s="44">
        <f t="shared" si="17"/>
        <v>0.0169610756735527</v>
      </c>
      <c r="J319" s="44">
        <f t="shared" si="19"/>
        <v>98.3756035214515</v>
      </c>
      <c r="K319" s="40" t="str">
        <f t="shared" si="18"/>
        <v>C</v>
      </c>
    </row>
    <row r="320" ht="20.1" customHeight="1" spans="1:11">
      <c r="A320" s="40" t="s">
        <v>1648</v>
      </c>
      <c r="B320" s="41" t="s">
        <v>1649</v>
      </c>
      <c r="C320" s="40" t="s">
        <v>14</v>
      </c>
      <c r="D320" s="40" t="s">
        <v>2314</v>
      </c>
      <c r="E320" s="40" t="s">
        <v>35</v>
      </c>
      <c r="F320" s="42">
        <v>44</v>
      </c>
      <c r="G320" s="42">
        <v>30.38</v>
      </c>
      <c r="H320" s="42">
        <f t="shared" si="16"/>
        <v>1336.72</v>
      </c>
      <c r="I320" s="44">
        <f t="shared" si="17"/>
        <v>0.016815154469526</v>
      </c>
      <c r="J320" s="44">
        <f t="shared" si="19"/>
        <v>98.3924186759211</v>
      </c>
      <c r="K320" s="40" t="str">
        <f t="shared" si="18"/>
        <v>C</v>
      </c>
    </row>
    <row r="321" ht="20.1" customHeight="1" spans="1:11">
      <c r="A321" s="40" t="s">
        <v>1996</v>
      </c>
      <c r="B321" s="41" t="s">
        <v>1997</v>
      </c>
      <c r="C321" s="40" t="s">
        <v>14</v>
      </c>
      <c r="D321" s="40" t="s">
        <v>2314</v>
      </c>
      <c r="E321" s="40" t="s">
        <v>41</v>
      </c>
      <c r="F321" s="42">
        <v>74.06</v>
      </c>
      <c r="G321" s="42">
        <v>17.8</v>
      </c>
      <c r="H321" s="42">
        <f t="shared" si="16"/>
        <v>1318.27</v>
      </c>
      <c r="I321" s="44">
        <f t="shared" si="17"/>
        <v>0.0165830642786388</v>
      </c>
      <c r="J321" s="44">
        <f t="shared" si="19"/>
        <v>98.4090017401997</v>
      </c>
      <c r="K321" s="40" t="str">
        <f t="shared" si="18"/>
        <v>C</v>
      </c>
    </row>
    <row r="322" ht="27.95" customHeight="1" spans="1:11">
      <c r="A322" s="40" t="s">
        <v>1780</v>
      </c>
      <c r="B322" s="41" t="s">
        <v>1781</v>
      </c>
      <c r="C322" s="40" t="s">
        <v>14</v>
      </c>
      <c r="D322" s="40" t="s">
        <v>2314</v>
      </c>
      <c r="E322" s="40" t="s">
        <v>146</v>
      </c>
      <c r="F322" s="42">
        <v>8.21</v>
      </c>
      <c r="G322" s="42">
        <v>157.98</v>
      </c>
      <c r="H322" s="42">
        <f t="shared" si="16"/>
        <v>1297.02</v>
      </c>
      <c r="I322" s="44">
        <f t="shared" si="17"/>
        <v>0.016315751728159</v>
      </c>
      <c r="J322" s="44">
        <f t="shared" si="19"/>
        <v>98.4253174919279</v>
      </c>
      <c r="K322" s="40" t="str">
        <f t="shared" si="18"/>
        <v>C</v>
      </c>
    </row>
    <row r="323" ht="20.1" customHeight="1" spans="1:11">
      <c r="A323" s="40" t="s">
        <v>845</v>
      </c>
      <c r="B323" s="41" t="s">
        <v>846</v>
      </c>
      <c r="C323" s="40" t="s">
        <v>14</v>
      </c>
      <c r="D323" s="40" t="s">
        <v>2314</v>
      </c>
      <c r="E323" s="40" t="s">
        <v>35</v>
      </c>
      <c r="F323" s="42">
        <v>107</v>
      </c>
      <c r="G323" s="42">
        <v>12.07</v>
      </c>
      <c r="H323" s="42">
        <f t="shared" si="16"/>
        <v>1291.49</v>
      </c>
      <c r="I323" s="44">
        <f t="shared" si="17"/>
        <v>0.0162461875679635</v>
      </c>
      <c r="J323" s="44">
        <f t="shared" si="19"/>
        <v>98.4415636794958</v>
      </c>
      <c r="K323" s="40" t="str">
        <f t="shared" si="18"/>
        <v>C</v>
      </c>
    </row>
    <row r="324" ht="20.1" customHeight="1" spans="1:11">
      <c r="A324" s="40" t="s">
        <v>1427</v>
      </c>
      <c r="B324" s="41" t="s">
        <v>1428</v>
      </c>
      <c r="C324" s="40" t="s">
        <v>14</v>
      </c>
      <c r="D324" s="40" t="s">
        <v>2314</v>
      </c>
      <c r="E324" s="40" t="s">
        <v>35</v>
      </c>
      <c r="F324" s="42">
        <v>31</v>
      </c>
      <c r="G324" s="42">
        <v>41.24</v>
      </c>
      <c r="H324" s="42">
        <f t="shared" ref="H324:H387" si="20">ROUND(F324*G324,2)</f>
        <v>1278.44</v>
      </c>
      <c r="I324" s="44">
        <f t="shared" ref="I324:I387" si="21">H324/VALOR_TOTAL*100</f>
        <v>0.0160820262134335</v>
      </c>
      <c r="J324" s="44">
        <f t="shared" si="19"/>
        <v>98.4576457057093</v>
      </c>
      <c r="K324" s="40" t="str">
        <f t="shared" ref="K324:K387" si="22">IF(J324&lt;=50,"A",IF(J324&lt;=80,"B","C"))</f>
        <v>C</v>
      </c>
    </row>
    <row r="325" ht="20.1" customHeight="1" spans="1:11">
      <c r="A325" s="40" t="s">
        <v>1454</v>
      </c>
      <c r="B325" s="41" t="s">
        <v>1455</v>
      </c>
      <c r="C325" s="40" t="s">
        <v>5898</v>
      </c>
      <c r="D325" s="40" t="s">
        <v>2314</v>
      </c>
      <c r="E325" s="40" t="s">
        <v>35</v>
      </c>
      <c r="F325" s="42">
        <v>4</v>
      </c>
      <c r="G325" s="42">
        <v>318.61</v>
      </c>
      <c r="H325" s="42">
        <f t="shared" si="20"/>
        <v>1274.44</v>
      </c>
      <c r="I325" s="44">
        <f t="shared" si="21"/>
        <v>0.0160317085568726</v>
      </c>
      <c r="J325" s="44">
        <f t="shared" ref="J325:J388" si="23">I325+J324</f>
        <v>98.4736774142661</v>
      </c>
      <c r="K325" s="40" t="str">
        <f t="shared" si="22"/>
        <v>C</v>
      </c>
    </row>
    <row r="326" ht="20.1" customHeight="1" spans="1:11">
      <c r="A326" s="40" t="s">
        <v>772</v>
      </c>
      <c r="B326" s="41" t="s">
        <v>773</v>
      </c>
      <c r="C326" s="40" t="s">
        <v>14</v>
      </c>
      <c r="D326" s="40" t="s">
        <v>2314</v>
      </c>
      <c r="E326" s="40" t="s">
        <v>146</v>
      </c>
      <c r="F326" s="42">
        <v>50.2</v>
      </c>
      <c r="G326" s="42">
        <v>25.28</v>
      </c>
      <c r="H326" s="42">
        <f t="shared" si="20"/>
        <v>1269.06</v>
      </c>
      <c r="I326" s="44">
        <f t="shared" si="21"/>
        <v>0.0159640313087982</v>
      </c>
      <c r="J326" s="44">
        <f t="shared" si="23"/>
        <v>98.4896414455749</v>
      </c>
      <c r="K326" s="40" t="str">
        <f t="shared" si="22"/>
        <v>C</v>
      </c>
    </row>
    <row r="327" ht="20.1" customHeight="1" spans="1:11">
      <c r="A327" s="40" t="s">
        <v>1935</v>
      </c>
      <c r="B327" s="41" t="s">
        <v>1936</v>
      </c>
      <c r="C327" s="40" t="s">
        <v>5898</v>
      </c>
      <c r="D327" s="40" t="s">
        <v>2314</v>
      </c>
      <c r="E327" s="40" t="s">
        <v>35</v>
      </c>
      <c r="F327" s="42">
        <v>4</v>
      </c>
      <c r="G327" s="42">
        <v>316.32</v>
      </c>
      <c r="H327" s="42">
        <f t="shared" si="20"/>
        <v>1265.28</v>
      </c>
      <c r="I327" s="44">
        <f t="shared" si="21"/>
        <v>0.0159164811233481</v>
      </c>
      <c r="J327" s="44">
        <f t="shared" si="23"/>
        <v>98.5055579266983</v>
      </c>
      <c r="K327" s="40" t="str">
        <f t="shared" si="22"/>
        <v>C</v>
      </c>
    </row>
    <row r="328" ht="20.1" customHeight="1" spans="1:11">
      <c r="A328" s="40" t="s">
        <v>1999</v>
      </c>
      <c r="B328" s="41" t="s">
        <v>2000</v>
      </c>
      <c r="C328" s="40" t="s">
        <v>14</v>
      </c>
      <c r="D328" s="40" t="s">
        <v>2314</v>
      </c>
      <c r="E328" s="40" t="s">
        <v>41</v>
      </c>
      <c r="F328" s="42">
        <v>74.06</v>
      </c>
      <c r="G328" s="42">
        <v>17.04</v>
      </c>
      <c r="H328" s="42">
        <f t="shared" si="20"/>
        <v>1261.98</v>
      </c>
      <c r="I328" s="44">
        <f t="shared" si="21"/>
        <v>0.0158749690566854</v>
      </c>
      <c r="J328" s="44">
        <f t="shared" si="23"/>
        <v>98.521432895755</v>
      </c>
      <c r="K328" s="40" t="str">
        <f t="shared" si="22"/>
        <v>C</v>
      </c>
    </row>
    <row r="329" ht="20.1" customHeight="1" spans="1:11">
      <c r="A329" s="40" t="s">
        <v>2192</v>
      </c>
      <c r="B329" s="41" t="s">
        <v>2193</v>
      </c>
      <c r="C329" s="40" t="s">
        <v>14</v>
      </c>
      <c r="D329" s="40" t="s">
        <v>2314</v>
      </c>
      <c r="E329" s="40" t="s">
        <v>35</v>
      </c>
      <c r="F329" s="42">
        <v>13</v>
      </c>
      <c r="G329" s="42">
        <v>95.83</v>
      </c>
      <c r="H329" s="42">
        <f t="shared" si="20"/>
        <v>1245.79</v>
      </c>
      <c r="I329" s="44">
        <f t="shared" si="21"/>
        <v>0.0156713083417551</v>
      </c>
      <c r="J329" s="44">
        <f t="shared" si="23"/>
        <v>98.5371042040967</v>
      </c>
      <c r="K329" s="40" t="str">
        <f t="shared" si="22"/>
        <v>C</v>
      </c>
    </row>
    <row r="330" ht="20.1" customHeight="1" spans="1:11">
      <c r="A330" s="40" t="s">
        <v>490</v>
      </c>
      <c r="B330" s="41" t="s">
        <v>491</v>
      </c>
      <c r="C330" s="40" t="s">
        <v>14</v>
      </c>
      <c r="D330" s="40" t="s">
        <v>2314</v>
      </c>
      <c r="E330" s="40" t="s">
        <v>41</v>
      </c>
      <c r="F330" s="42">
        <v>2.7</v>
      </c>
      <c r="G330" s="42">
        <v>455.19</v>
      </c>
      <c r="H330" s="42">
        <f t="shared" si="20"/>
        <v>1229.01</v>
      </c>
      <c r="I330" s="44">
        <f t="shared" si="21"/>
        <v>0.015460225772482</v>
      </c>
      <c r="J330" s="44">
        <f t="shared" si="23"/>
        <v>98.5525644298692</v>
      </c>
      <c r="K330" s="40" t="str">
        <f t="shared" si="22"/>
        <v>C</v>
      </c>
    </row>
    <row r="331" ht="20.1" customHeight="1" spans="1:11">
      <c r="A331" s="40" t="s">
        <v>740</v>
      </c>
      <c r="B331" s="41" t="s">
        <v>741</v>
      </c>
      <c r="C331" s="40" t="s">
        <v>14</v>
      </c>
      <c r="D331" s="40" t="s">
        <v>2314</v>
      </c>
      <c r="E331" s="40" t="s">
        <v>35</v>
      </c>
      <c r="F331" s="42">
        <v>11</v>
      </c>
      <c r="G331" s="42">
        <v>111.64</v>
      </c>
      <c r="H331" s="42">
        <f t="shared" si="20"/>
        <v>1228.04</v>
      </c>
      <c r="I331" s="44">
        <f t="shared" si="21"/>
        <v>0.015448023740766</v>
      </c>
      <c r="J331" s="44">
        <f t="shared" si="23"/>
        <v>98.56801245361</v>
      </c>
      <c r="K331" s="40" t="str">
        <f t="shared" si="22"/>
        <v>C</v>
      </c>
    </row>
    <row r="332" ht="15" customHeight="1" spans="1:11">
      <c r="A332" s="40" t="s">
        <v>206</v>
      </c>
      <c r="B332" s="41" t="s">
        <v>207</v>
      </c>
      <c r="C332" s="40" t="s">
        <v>14</v>
      </c>
      <c r="D332" s="40" t="s">
        <v>2314</v>
      </c>
      <c r="E332" s="40" t="s">
        <v>193</v>
      </c>
      <c r="F332" s="42">
        <v>62.5</v>
      </c>
      <c r="G332" s="42">
        <v>19.52</v>
      </c>
      <c r="H332" s="42">
        <f t="shared" si="20"/>
        <v>1220</v>
      </c>
      <c r="I332" s="44">
        <f t="shared" si="21"/>
        <v>0.0153468852510786</v>
      </c>
      <c r="J332" s="44">
        <f t="shared" si="23"/>
        <v>98.583359338861</v>
      </c>
      <c r="K332" s="40" t="str">
        <f t="shared" si="22"/>
        <v>C</v>
      </c>
    </row>
    <row r="333" ht="20.1" customHeight="1" spans="1:11">
      <c r="A333" s="40" t="s">
        <v>563</v>
      </c>
      <c r="B333" s="41" t="s">
        <v>564</v>
      </c>
      <c r="C333" s="40" t="s">
        <v>14</v>
      </c>
      <c r="D333" s="40" t="s">
        <v>2314</v>
      </c>
      <c r="E333" s="40" t="s">
        <v>146</v>
      </c>
      <c r="F333" s="42">
        <v>46.28</v>
      </c>
      <c r="G333" s="42">
        <v>25.92</v>
      </c>
      <c r="H333" s="42">
        <f t="shared" si="20"/>
        <v>1199.58</v>
      </c>
      <c r="I333" s="44">
        <f t="shared" si="21"/>
        <v>0.0150900136143351</v>
      </c>
      <c r="J333" s="44">
        <f t="shared" si="23"/>
        <v>98.5984493524754</v>
      </c>
      <c r="K333" s="40" t="str">
        <f t="shared" si="22"/>
        <v>C</v>
      </c>
    </row>
    <row r="334" ht="20.1" customHeight="1" spans="1:11">
      <c r="A334" s="40" t="s">
        <v>590</v>
      </c>
      <c r="B334" s="41" t="s">
        <v>591</v>
      </c>
      <c r="C334" s="40" t="s">
        <v>14</v>
      </c>
      <c r="D334" s="40" t="s">
        <v>2314</v>
      </c>
      <c r="E334" s="40" t="s">
        <v>35</v>
      </c>
      <c r="F334" s="42">
        <v>72</v>
      </c>
      <c r="G334" s="42">
        <v>15.93</v>
      </c>
      <c r="H334" s="42">
        <f t="shared" si="20"/>
        <v>1146.96</v>
      </c>
      <c r="I334" s="44">
        <f t="shared" si="21"/>
        <v>0.0144280848422763</v>
      </c>
      <c r="J334" s="44">
        <f t="shared" si="23"/>
        <v>98.6128774373176</v>
      </c>
      <c r="K334" s="40" t="str">
        <f t="shared" si="22"/>
        <v>C</v>
      </c>
    </row>
    <row r="335" ht="20.1" customHeight="1" spans="1:11">
      <c r="A335" s="40" t="s">
        <v>2225</v>
      </c>
      <c r="B335" s="41" t="s">
        <v>2226</v>
      </c>
      <c r="C335" s="40" t="s">
        <v>5898</v>
      </c>
      <c r="D335" s="40" t="s">
        <v>2314</v>
      </c>
      <c r="E335" s="40" t="s">
        <v>146</v>
      </c>
      <c r="F335" s="42">
        <v>158.67</v>
      </c>
      <c r="G335" s="42">
        <v>7.19</v>
      </c>
      <c r="H335" s="42">
        <f t="shared" si="20"/>
        <v>1140.84</v>
      </c>
      <c r="I335" s="44">
        <f t="shared" si="21"/>
        <v>0.0143510988277381</v>
      </c>
      <c r="J335" s="44">
        <f t="shared" si="23"/>
        <v>98.6272285361454</v>
      </c>
      <c r="K335" s="40" t="str">
        <f t="shared" si="22"/>
        <v>C</v>
      </c>
    </row>
    <row r="336" ht="20.1" customHeight="1" spans="1:11">
      <c r="A336" s="40" t="s">
        <v>884</v>
      </c>
      <c r="B336" s="41" t="s">
        <v>885</v>
      </c>
      <c r="C336" s="40" t="s">
        <v>5898</v>
      </c>
      <c r="D336" s="40" t="s">
        <v>2314</v>
      </c>
      <c r="E336" s="40" t="s">
        <v>35</v>
      </c>
      <c r="F336" s="42">
        <v>3</v>
      </c>
      <c r="G336" s="42">
        <v>375.87</v>
      </c>
      <c r="H336" s="42">
        <f t="shared" si="20"/>
        <v>1127.61</v>
      </c>
      <c r="I336" s="44">
        <f t="shared" si="21"/>
        <v>0.0141846731786629</v>
      </c>
      <c r="J336" s="44">
        <f t="shared" si="23"/>
        <v>98.641413209324</v>
      </c>
      <c r="K336" s="40" t="str">
        <f t="shared" si="22"/>
        <v>C</v>
      </c>
    </row>
    <row r="337" ht="20.1" customHeight="1" spans="1:11">
      <c r="A337" s="40" t="s">
        <v>737</v>
      </c>
      <c r="B337" s="41" t="s">
        <v>738</v>
      </c>
      <c r="C337" s="40" t="s">
        <v>5898</v>
      </c>
      <c r="D337" s="40" t="s">
        <v>2314</v>
      </c>
      <c r="E337" s="40" t="s">
        <v>35</v>
      </c>
      <c r="F337" s="42">
        <v>10</v>
      </c>
      <c r="G337" s="42">
        <v>112.75</v>
      </c>
      <c r="H337" s="42">
        <f t="shared" si="20"/>
        <v>1127.5</v>
      </c>
      <c r="I337" s="44">
        <f t="shared" si="21"/>
        <v>0.0141832894431075</v>
      </c>
      <c r="J337" s="44">
        <f t="shared" si="23"/>
        <v>98.6555964987672</v>
      </c>
      <c r="K337" s="40" t="str">
        <f t="shared" si="22"/>
        <v>C</v>
      </c>
    </row>
    <row r="338" ht="15" customHeight="1" spans="1:11">
      <c r="A338" s="40" t="s">
        <v>209</v>
      </c>
      <c r="B338" s="41" t="s">
        <v>210</v>
      </c>
      <c r="C338" s="40" t="s">
        <v>14</v>
      </c>
      <c r="D338" s="40" t="s">
        <v>2314</v>
      </c>
      <c r="E338" s="40" t="s">
        <v>193</v>
      </c>
      <c r="F338" s="42">
        <v>63.9</v>
      </c>
      <c r="G338" s="42">
        <v>17.45</v>
      </c>
      <c r="H338" s="42">
        <f t="shared" si="20"/>
        <v>1115.06</v>
      </c>
      <c r="I338" s="44">
        <f t="shared" si="21"/>
        <v>0.014026801531203</v>
      </c>
      <c r="J338" s="44">
        <f t="shared" si="23"/>
        <v>98.6696233002984</v>
      </c>
      <c r="K338" s="40" t="str">
        <f t="shared" si="22"/>
        <v>C</v>
      </c>
    </row>
    <row r="339" ht="20.1" customHeight="1" spans="1:11">
      <c r="A339" s="40" t="s">
        <v>1066</v>
      </c>
      <c r="B339" s="41" t="s">
        <v>1067</v>
      </c>
      <c r="C339" s="40" t="s">
        <v>14</v>
      </c>
      <c r="D339" s="40" t="s">
        <v>2314</v>
      </c>
      <c r="E339" s="40" t="s">
        <v>35</v>
      </c>
      <c r="F339" s="42">
        <v>2</v>
      </c>
      <c r="G339" s="42">
        <v>551</v>
      </c>
      <c r="H339" s="42">
        <f t="shared" si="20"/>
        <v>1102</v>
      </c>
      <c r="I339" s="44">
        <f t="shared" si="21"/>
        <v>0.0138625143825316</v>
      </c>
      <c r="J339" s="44">
        <f t="shared" si="23"/>
        <v>98.6834858146809</v>
      </c>
      <c r="K339" s="40" t="str">
        <f t="shared" si="22"/>
        <v>C</v>
      </c>
    </row>
    <row r="340" ht="20.1" customHeight="1" spans="1:11">
      <c r="A340" s="40" t="s">
        <v>2070</v>
      </c>
      <c r="B340" s="41" t="s">
        <v>2071</v>
      </c>
      <c r="C340" s="40" t="s">
        <v>5898</v>
      </c>
      <c r="D340" s="40" t="s">
        <v>2314</v>
      </c>
      <c r="E340" s="40" t="s">
        <v>146</v>
      </c>
      <c r="F340" s="42">
        <v>33.14</v>
      </c>
      <c r="G340" s="42">
        <v>33.01</v>
      </c>
      <c r="H340" s="42">
        <f t="shared" si="20"/>
        <v>1093.95</v>
      </c>
      <c r="I340" s="44">
        <f t="shared" si="21"/>
        <v>0.0137612500987028</v>
      </c>
      <c r="J340" s="44">
        <f t="shared" si="23"/>
        <v>98.6972470647796</v>
      </c>
      <c r="K340" s="40" t="str">
        <f t="shared" si="22"/>
        <v>C</v>
      </c>
    </row>
    <row r="341" ht="20.1" customHeight="1" spans="1:11">
      <c r="A341" s="40" t="s">
        <v>1675</v>
      </c>
      <c r="B341" s="41" t="s">
        <v>1676</v>
      </c>
      <c r="C341" s="40" t="s">
        <v>14</v>
      </c>
      <c r="D341" s="40" t="s">
        <v>2314</v>
      </c>
      <c r="E341" s="40" t="s">
        <v>146</v>
      </c>
      <c r="F341" s="42">
        <v>1.1</v>
      </c>
      <c r="G341" s="42">
        <v>989.46</v>
      </c>
      <c r="H341" s="42">
        <f t="shared" si="20"/>
        <v>1088.41</v>
      </c>
      <c r="I341" s="44">
        <f t="shared" si="21"/>
        <v>0.0136915601443659</v>
      </c>
      <c r="J341" s="44">
        <f t="shared" si="23"/>
        <v>98.710938624924</v>
      </c>
      <c r="K341" s="40" t="str">
        <f t="shared" si="22"/>
        <v>C</v>
      </c>
    </row>
    <row r="342" ht="20.1" customHeight="1" spans="1:11">
      <c r="A342" s="40" t="s">
        <v>1113</v>
      </c>
      <c r="B342" s="41" t="s">
        <v>1114</v>
      </c>
      <c r="C342" s="40" t="s">
        <v>5898</v>
      </c>
      <c r="D342" s="40" t="s">
        <v>2314</v>
      </c>
      <c r="E342" s="40" t="s">
        <v>146</v>
      </c>
      <c r="F342" s="42">
        <v>14.03</v>
      </c>
      <c r="G342" s="42">
        <v>77.54</v>
      </c>
      <c r="H342" s="42">
        <f t="shared" si="20"/>
        <v>1087.89</v>
      </c>
      <c r="I342" s="44">
        <f t="shared" si="21"/>
        <v>0.013685018849013</v>
      </c>
      <c r="J342" s="44">
        <f t="shared" si="23"/>
        <v>98.724623643773</v>
      </c>
      <c r="K342" s="40" t="str">
        <f t="shared" si="22"/>
        <v>C</v>
      </c>
    </row>
    <row r="343" ht="20.1" customHeight="1" spans="1:11">
      <c r="A343" s="40" t="s">
        <v>1006</v>
      </c>
      <c r="B343" s="41" t="s">
        <v>1007</v>
      </c>
      <c r="C343" s="40" t="s">
        <v>5898</v>
      </c>
      <c r="D343" s="40" t="s">
        <v>2314</v>
      </c>
      <c r="E343" s="40" t="s">
        <v>35</v>
      </c>
      <c r="F343" s="42">
        <v>3</v>
      </c>
      <c r="G343" s="42">
        <v>356.02</v>
      </c>
      <c r="H343" s="42">
        <f t="shared" si="20"/>
        <v>1068.06</v>
      </c>
      <c r="I343" s="44">
        <f t="shared" si="21"/>
        <v>0.0134355690666123</v>
      </c>
      <c r="J343" s="44">
        <f t="shared" si="23"/>
        <v>98.7380592128396</v>
      </c>
      <c r="K343" s="40" t="str">
        <f t="shared" si="22"/>
        <v>C</v>
      </c>
    </row>
    <row r="344" ht="20.1" customHeight="1" spans="1:11">
      <c r="A344" s="40" t="s">
        <v>860</v>
      </c>
      <c r="B344" s="41" t="s">
        <v>861</v>
      </c>
      <c r="C344" s="40" t="s">
        <v>5898</v>
      </c>
      <c r="D344" s="40" t="s">
        <v>2314</v>
      </c>
      <c r="E344" s="40" t="s">
        <v>35</v>
      </c>
      <c r="F344" s="42">
        <v>1</v>
      </c>
      <c r="G344" s="42">
        <v>1067.53</v>
      </c>
      <c r="H344" s="42">
        <f t="shared" si="20"/>
        <v>1067.53</v>
      </c>
      <c r="I344" s="44">
        <f t="shared" si="21"/>
        <v>0.013428901977118</v>
      </c>
      <c r="J344" s="44">
        <f t="shared" si="23"/>
        <v>98.7514881148167</v>
      </c>
      <c r="K344" s="40" t="str">
        <f t="shared" si="22"/>
        <v>C</v>
      </c>
    </row>
    <row r="345" ht="20.1" customHeight="1" spans="1:11">
      <c r="A345" s="40" t="s">
        <v>185</v>
      </c>
      <c r="B345" s="41" t="s">
        <v>186</v>
      </c>
      <c r="C345" s="40" t="s">
        <v>14</v>
      </c>
      <c r="D345" s="40" t="s">
        <v>2314</v>
      </c>
      <c r="E345" s="40" t="s">
        <v>41</v>
      </c>
      <c r="F345" s="42">
        <v>23.66</v>
      </c>
      <c r="G345" s="42">
        <v>44.08</v>
      </c>
      <c r="H345" s="42">
        <f t="shared" si="20"/>
        <v>1042.93</v>
      </c>
      <c r="I345" s="44">
        <f t="shared" si="21"/>
        <v>0.0131194483892684</v>
      </c>
      <c r="J345" s="44">
        <f t="shared" si="23"/>
        <v>98.764607563206</v>
      </c>
      <c r="K345" s="40" t="str">
        <f t="shared" si="22"/>
        <v>C</v>
      </c>
    </row>
    <row r="346" ht="20.1" customHeight="1" spans="1:11">
      <c r="A346" s="40" t="s">
        <v>654</v>
      </c>
      <c r="B346" s="41" t="s">
        <v>655</v>
      </c>
      <c r="C346" s="40" t="s">
        <v>643</v>
      </c>
      <c r="D346" s="40" t="s">
        <v>2314</v>
      </c>
      <c r="E346" s="40" t="s">
        <v>376</v>
      </c>
      <c r="F346" s="42">
        <v>46</v>
      </c>
      <c r="G346" s="42">
        <v>22.54</v>
      </c>
      <c r="H346" s="42">
        <f t="shared" si="20"/>
        <v>1036.84</v>
      </c>
      <c r="I346" s="44">
        <f t="shared" si="21"/>
        <v>0.0130428397571544</v>
      </c>
      <c r="J346" s="44">
        <f t="shared" si="23"/>
        <v>98.7776504029631</v>
      </c>
      <c r="K346" s="40" t="str">
        <f t="shared" si="22"/>
        <v>C</v>
      </c>
    </row>
    <row r="347" ht="20.1" customHeight="1" spans="1:11">
      <c r="A347" s="40" t="s">
        <v>1095</v>
      </c>
      <c r="B347" s="41" t="s">
        <v>1096</v>
      </c>
      <c r="C347" s="40" t="s">
        <v>5898</v>
      </c>
      <c r="D347" s="40" t="s">
        <v>2314</v>
      </c>
      <c r="E347" s="40" t="s">
        <v>35</v>
      </c>
      <c r="F347" s="42">
        <v>1</v>
      </c>
      <c r="G347" s="42">
        <v>1025.76</v>
      </c>
      <c r="H347" s="42">
        <f t="shared" si="20"/>
        <v>1025.76</v>
      </c>
      <c r="I347" s="44">
        <f t="shared" si="21"/>
        <v>0.0129034598484806</v>
      </c>
      <c r="J347" s="44">
        <f t="shared" si="23"/>
        <v>98.7905538628116</v>
      </c>
      <c r="K347" s="40" t="str">
        <f t="shared" si="22"/>
        <v>C</v>
      </c>
    </row>
    <row r="348" ht="20.1" customHeight="1" spans="1:11">
      <c r="A348" s="40" t="s">
        <v>2105</v>
      </c>
      <c r="B348" s="41" t="s">
        <v>2106</v>
      </c>
      <c r="C348" s="40" t="s">
        <v>5898</v>
      </c>
      <c r="D348" s="40" t="s">
        <v>2314</v>
      </c>
      <c r="E348" s="40" t="s">
        <v>35</v>
      </c>
      <c r="F348" s="42">
        <v>16</v>
      </c>
      <c r="G348" s="42">
        <v>63.81</v>
      </c>
      <c r="H348" s="42">
        <f t="shared" si="20"/>
        <v>1020.96</v>
      </c>
      <c r="I348" s="44">
        <f t="shared" si="21"/>
        <v>0.0128430786606075</v>
      </c>
      <c r="J348" s="44">
        <f t="shared" si="23"/>
        <v>98.8033969414722</v>
      </c>
      <c r="K348" s="40" t="str">
        <f t="shared" si="22"/>
        <v>C</v>
      </c>
    </row>
    <row r="349" ht="15" customHeight="1" spans="1:11">
      <c r="A349" s="40" t="s">
        <v>2135</v>
      </c>
      <c r="B349" s="41" t="s">
        <v>2136</v>
      </c>
      <c r="C349" s="40" t="s">
        <v>14</v>
      </c>
      <c r="D349" s="40" t="s">
        <v>2314</v>
      </c>
      <c r="E349" s="40" t="s">
        <v>41</v>
      </c>
      <c r="F349" s="42">
        <v>366.25</v>
      </c>
      <c r="G349" s="42">
        <v>2.78</v>
      </c>
      <c r="H349" s="42">
        <f t="shared" si="20"/>
        <v>1018.18</v>
      </c>
      <c r="I349" s="44">
        <f t="shared" si="21"/>
        <v>0.0128081078892977</v>
      </c>
      <c r="J349" s="44">
        <f t="shared" si="23"/>
        <v>98.8162050493615</v>
      </c>
      <c r="K349" s="40" t="str">
        <f t="shared" si="22"/>
        <v>C</v>
      </c>
    </row>
    <row r="350" ht="27.95" customHeight="1" spans="1:11">
      <c r="A350" s="40" t="s">
        <v>1557</v>
      </c>
      <c r="B350" s="41" t="s">
        <v>1558</v>
      </c>
      <c r="C350" s="40" t="s">
        <v>14</v>
      </c>
      <c r="D350" s="40" t="s">
        <v>2314</v>
      </c>
      <c r="E350" s="40" t="s">
        <v>35</v>
      </c>
      <c r="F350" s="42">
        <v>114</v>
      </c>
      <c r="G350" s="42">
        <v>8.91</v>
      </c>
      <c r="H350" s="42">
        <f t="shared" si="20"/>
        <v>1015.74</v>
      </c>
      <c r="I350" s="44">
        <f t="shared" si="21"/>
        <v>0.0127774141187955</v>
      </c>
      <c r="J350" s="44">
        <f t="shared" si="23"/>
        <v>98.8289824634803</v>
      </c>
      <c r="K350" s="40" t="str">
        <f t="shared" si="22"/>
        <v>C</v>
      </c>
    </row>
    <row r="351" ht="20.1" customHeight="1" spans="1:11">
      <c r="A351" s="40" t="s">
        <v>83</v>
      </c>
      <c r="B351" s="41" t="s">
        <v>84</v>
      </c>
      <c r="C351" s="40" t="s">
        <v>14</v>
      </c>
      <c r="D351" s="40" t="s">
        <v>2314</v>
      </c>
      <c r="E351" s="40" t="s">
        <v>41</v>
      </c>
      <c r="F351" s="42">
        <v>5.12</v>
      </c>
      <c r="G351" s="42">
        <v>198.13</v>
      </c>
      <c r="H351" s="42">
        <f t="shared" si="20"/>
        <v>1014.43</v>
      </c>
      <c r="I351" s="44">
        <f t="shared" si="21"/>
        <v>0.0127609350862718</v>
      </c>
      <c r="J351" s="44">
        <f t="shared" si="23"/>
        <v>98.8417433985666</v>
      </c>
      <c r="K351" s="40" t="str">
        <f t="shared" si="22"/>
        <v>C</v>
      </c>
    </row>
    <row r="352" ht="27.95" customHeight="1" spans="1:11">
      <c r="A352" s="40" t="s">
        <v>1521</v>
      </c>
      <c r="B352" s="41" t="s">
        <v>1522</v>
      </c>
      <c r="C352" s="40" t="s">
        <v>14</v>
      </c>
      <c r="D352" s="40" t="s">
        <v>2314</v>
      </c>
      <c r="E352" s="40" t="s">
        <v>35</v>
      </c>
      <c r="F352" s="42">
        <v>66</v>
      </c>
      <c r="G352" s="42">
        <v>15.02</v>
      </c>
      <c r="H352" s="42">
        <f t="shared" si="20"/>
        <v>991.32</v>
      </c>
      <c r="I352" s="44">
        <f t="shared" si="21"/>
        <v>0.0124702248254912</v>
      </c>
      <c r="J352" s="44">
        <f t="shared" si="23"/>
        <v>98.8542136233921</v>
      </c>
      <c r="K352" s="40" t="str">
        <f t="shared" si="22"/>
        <v>C</v>
      </c>
    </row>
    <row r="353" ht="20.1" customHeight="1" spans="1:11">
      <c r="A353" s="40" t="s">
        <v>1660</v>
      </c>
      <c r="B353" s="41" t="s">
        <v>1661</v>
      </c>
      <c r="C353" s="40" t="s">
        <v>5898</v>
      </c>
      <c r="D353" s="40" t="s">
        <v>2314</v>
      </c>
      <c r="E353" s="40" t="s">
        <v>35</v>
      </c>
      <c r="F353" s="42">
        <v>27</v>
      </c>
      <c r="G353" s="42">
        <v>36.7</v>
      </c>
      <c r="H353" s="42">
        <f t="shared" si="20"/>
        <v>990.9</v>
      </c>
      <c r="I353" s="44">
        <f t="shared" si="21"/>
        <v>0.0124649414715523</v>
      </c>
      <c r="J353" s="44">
        <f t="shared" si="23"/>
        <v>98.8666785648636</v>
      </c>
      <c r="K353" s="40" t="str">
        <f t="shared" si="22"/>
        <v>C</v>
      </c>
    </row>
    <row r="354" ht="20.1" customHeight="1" spans="1:11">
      <c r="A354" s="40" t="s">
        <v>985</v>
      </c>
      <c r="B354" s="41" t="s">
        <v>986</v>
      </c>
      <c r="C354" s="40" t="s">
        <v>14</v>
      </c>
      <c r="D354" s="40" t="s">
        <v>2314</v>
      </c>
      <c r="E354" s="40" t="s">
        <v>35</v>
      </c>
      <c r="F354" s="42">
        <v>1</v>
      </c>
      <c r="G354" s="42">
        <v>970.32</v>
      </c>
      <c r="H354" s="42">
        <f t="shared" si="20"/>
        <v>970.32</v>
      </c>
      <c r="I354" s="44">
        <f t="shared" si="21"/>
        <v>0.0122060571285464</v>
      </c>
      <c r="J354" s="44">
        <f t="shared" si="23"/>
        <v>98.8788846219922</v>
      </c>
      <c r="K354" s="40" t="str">
        <f t="shared" si="22"/>
        <v>C</v>
      </c>
    </row>
    <row r="355" ht="20.1" customHeight="1" spans="1:11">
      <c r="A355" s="40" t="s">
        <v>2058</v>
      </c>
      <c r="B355" s="41" t="s">
        <v>2059</v>
      </c>
      <c r="C355" s="40" t="s">
        <v>5898</v>
      </c>
      <c r="D355" s="40" t="s">
        <v>2314</v>
      </c>
      <c r="E355" s="40" t="s">
        <v>41</v>
      </c>
      <c r="F355" s="42">
        <v>6.27</v>
      </c>
      <c r="G355" s="42">
        <v>154.59</v>
      </c>
      <c r="H355" s="42">
        <f t="shared" si="20"/>
        <v>969.28</v>
      </c>
      <c r="I355" s="44">
        <f t="shared" si="21"/>
        <v>0.0121929745378405</v>
      </c>
      <c r="J355" s="44">
        <f t="shared" si="23"/>
        <v>98.89107759653</v>
      </c>
      <c r="K355" s="40" t="str">
        <f t="shared" si="22"/>
        <v>C</v>
      </c>
    </row>
    <row r="356" ht="20.1" customHeight="1" spans="1:11">
      <c r="A356" s="40" t="s">
        <v>123</v>
      </c>
      <c r="B356" s="41" t="s">
        <v>124</v>
      </c>
      <c r="C356" s="40" t="s">
        <v>14</v>
      </c>
      <c r="D356" s="40" t="s">
        <v>2314</v>
      </c>
      <c r="E356" s="40" t="s">
        <v>41</v>
      </c>
      <c r="F356" s="42">
        <v>290.33</v>
      </c>
      <c r="G356" s="42">
        <v>3.26</v>
      </c>
      <c r="H356" s="42">
        <f t="shared" si="20"/>
        <v>946.48</v>
      </c>
      <c r="I356" s="44">
        <f t="shared" si="21"/>
        <v>0.0119061638954433</v>
      </c>
      <c r="J356" s="44">
        <f t="shared" si="23"/>
        <v>98.9029837604255</v>
      </c>
      <c r="K356" s="40" t="str">
        <f t="shared" si="22"/>
        <v>C</v>
      </c>
    </row>
    <row r="357" ht="27.95" customHeight="1" spans="1:11">
      <c r="A357" s="40" t="s">
        <v>1724</v>
      </c>
      <c r="B357" s="41" t="s">
        <v>1725</v>
      </c>
      <c r="C357" s="40" t="s">
        <v>5898</v>
      </c>
      <c r="D357" s="40" t="s">
        <v>2314</v>
      </c>
      <c r="E357" s="40" t="s">
        <v>35</v>
      </c>
      <c r="F357" s="42">
        <v>1</v>
      </c>
      <c r="G357" s="42">
        <v>941.86</v>
      </c>
      <c r="H357" s="42">
        <f t="shared" si="20"/>
        <v>941.86</v>
      </c>
      <c r="I357" s="44">
        <f t="shared" si="21"/>
        <v>0.0118480470021155</v>
      </c>
      <c r="J357" s="44">
        <f t="shared" si="23"/>
        <v>98.9148318074276</v>
      </c>
      <c r="K357" s="40" t="str">
        <f t="shared" si="22"/>
        <v>C</v>
      </c>
    </row>
    <row r="358" ht="27.95" customHeight="1" spans="1:11">
      <c r="A358" s="40" t="s">
        <v>1128</v>
      </c>
      <c r="B358" s="41" t="s">
        <v>1129</v>
      </c>
      <c r="C358" s="40" t="s">
        <v>14</v>
      </c>
      <c r="D358" s="40" t="s">
        <v>2314</v>
      </c>
      <c r="E358" s="40" t="s">
        <v>35</v>
      </c>
      <c r="F358" s="42">
        <v>12</v>
      </c>
      <c r="G358" s="42">
        <v>78.26</v>
      </c>
      <c r="H358" s="42">
        <f t="shared" si="20"/>
        <v>939.12</v>
      </c>
      <c r="I358" s="44">
        <f t="shared" si="21"/>
        <v>0.0118135794073712</v>
      </c>
      <c r="J358" s="44">
        <f t="shared" si="23"/>
        <v>98.9266453868349</v>
      </c>
      <c r="K358" s="40" t="str">
        <f t="shared" si="22"/>
        <v>C</v>
      </c>
    </row>
    <row r="359" ht="20.1" customHeight="1" spans="1:11">
      <c r="A359" s="40" t="s">
        <v>1037</v>
      </c>
      <c r="B359" s="41" t="s">
        <v>1038</v>
      </c>
      <c r="C359" s="40" t="s">
        <v>5898</v>
      </c>
      <c r="D359" s="40" t="s">
        <v>2314</v>
      </c>
      <c r="E359" s="40" t="s">
        <v>35</v>
      </c>
      <c r="F359" s="42">
        <v>42</v>
      </c>
      <c r="G359" s="42">
        <v>22.34</v>
      </c>
      <c r="H359" s="42">
        <f t="shared" si="20"/>
        <v>938.28</v>
      </c>
      <c r="I359" s="44">
        <f t="shared" si="21"/>
        <v>0.0118030126994935</v>
      </c>
      <c r="J359" s="44">
        <f t="shared" si="23"/>
        <v>98.9384483995344</v>
      </c>
      <c r="K359" s="40" t="str">
        <f t="shared" si="22"/>
        <v>C</v>
      </c>
    </row>
    <row r="360" ht="20.1" customHeight="1" spans="1:11">
      <c r="A360" s="40" t="s">
        <v>1889</v>
      </c>
      <c r="B360" s="41" t="s">
        <v>1890</v>
      </c>
      <c r="C360" s="40" t="s">
        <v>14</v>
      </c>
      <c r="D360" s="40" t="s">
        <v>2314</v>
      </c>
      <c r="E360" s="40" t="s">
        <v>35</v>
      </c>
      <c r="F360" s="42">
        <v>6</v>
      </c>
      <c r="G360" s="42">
        <v>152.02</v>
      </c>
      <c r="H360" s="42">
        <f t="shared" si="20"/>
        <v>912.12</v>
      </c>
      <c r="I360" s="44">
        <f t="shared" si="21"/>
        <v>0.0114739352255851</v>
      </c>
      <c r="J360" s="44">
        <f t="shared" si="23"/>
        <v>98.94992233476</v>
      </c>
      <c r="K360" s="40" t="str">
        <f t="shared" si="22"/>
        <v>C</v>
      </c>
    </row>
    <row r="361" ht="20.1" customHeight="1" spans="1:11">
      <c r="A361" s="40" t="s">
        <v>988</v>
      </c>
      <c r="B361" s="41" t="s">
        <v>989</v>
      </c>
      <c r="C361" s="40" t="s">
        <v>5898</v>
      </c>
      <c r="D361" s="40" t="s">
        <v>2314</v>
      </c>
      <c r="E361" s="40" t="s">
        <v>35</v>
      </c>
      <c r="F361" s="42">
        <v>2</v>
      </c>
      <c r="G361" s="42">
        <v>454.13</v>
      </c>
      <c r="H361" s="42">
        <f t="shared" si="20"/>
        <v>908.26</v>
      </c>
      <c r="I361" s="44">
        <f t="shared" si="21"/>
        <v>0.0114253786870038</v>
      </c>
      <c r="J361" s="44">
        <f t="shared" si="23"/>
        <v>98.961347713447</v>
      </c>
      <c r="K361" s="40" t="str">
        <f t="shared" si="22"/>
        <v>C</v>
      </c>
    </row>
    <row r="362" ht="27.95" customHeight="1" spans="1:11">
      <c r="A362" s="40" t="s">
        <v>1901</v>
      </c>
      <c r="B362" s="41" t="s">
        <v>1902</v>
      </c>
      <c r="C362" s="40" t="s">
        <v>14</v>
      </c>
      <c r="D362" s="40" t="s">
        <v>2314</v>
      </c>
      <c r="E362" s="40" t="s">
        <v>35</v>
      </c>
      <c r="F362" s="42">
        <v>1</v>
      </c>
      <c r="G362" s="42">
        <v>907.85</v>
      </c>
      <c r="H362" s="42">
        <f t="shared" si="20"/>
        <v>907.85</v>
      </c>
      <c r="I362" s="44">
        <f t="shared" si="21"/>
        <v>0.0114202211272063</v>
      </c>
      <c r="J362" s="44">
        <f t="shared" si="23"/>
        <v>98.9727679345742</v>
      </c>
      <c r="K362" s="40" t="str">
        <f t="shared" si="22"/>
        <v>C</v>
      </c>
    </row>
    <row r="363" ht="20.1" customHeight="1" spans="1:11">
      <c r="A363" s="40" t="s">
        <v>1077</v>
      </c>
      <c r="B363" s="41" t="s">
        <v>1078</v>
      </c>
      <c r="C363" s="40" t="s">
        <v>5898</v>
      </c>
      <c r="D363" s="40" t="s">
        <v>2314</v>
      </c>
      <c r="E363" s="40" t="s">
        <v>146</v>
      </c>
      <c r="F363" s="42">
        <v>7.42</v>
      </c>
      <c r="G363" s="42">
        <v>121.14</v>
      </c>
      <c r="H363" s="42">
        <f t="shared" si="20"/>
        <v>898.86</v>
      </c>
      <c r="I363" s="44">
        <f t="shared" si="21"/>
        <v>0.0113071321940857</v>
      </c>
      <c r="J363" s="44">
        <f t="shared" si="23"/>
        <v>98.9840750667683</v>
      </c>
      <c r="K363" s="40" t="str">
        <f t="shared" si="22"/>
        <v>C</v>
      </c>
    </row>
    <row r="364" ht="20.1" customHeight="1" spans="1:11">
      <c r="A364" s="40" t="s">
        <v>255</v>
      </c>
      <c r="B364" s="41" t="s">
        <v>256</v>
      </c>
      <c r="C364" s="40" t="s">
        <v>14</v>
      </c>
      <c r="D364" s="40" t="s">
        <v>2314</v>
      </c>
      <c r="E364" s="40" t="s">
        <v>41</v>
      </c>
      <c r="F364" s="42">
        <v>1147.5</v>
      </c>
      <c r="G364" s="42">
        <v>0.78</v>
      </c>
      <c r="H364" s="42">
        <f t="shared" si="20"/>
        <v>895.05</v>
      </c>
      <c r="I364" s="44">
        <f t="shared" si="21"/>
        <v>0.0112592046262114</v>
      </c>
      <c r="J364" s="44">
        <f t="shared" si="23"/>
        <v>98.9953342713945</v>
      </c>
      <c r="K364" s="40" t="str">
        <f t="shared" si="22"/>
        <v>C</v>
      </c>
    </row>
    <row r="365" ht="20.1" customHeight="1" spans="1:11">
      <c r="A365" s="40" t="s">
        <v>863</v>
      </c>
      <c r="B365" s="41" t="s">
        <v>864</v>
      </c>
      <c r="C365" s="40" t="s">
        <v>5898</v>
      </c>
      <c r="D365" s="40" t="s">
        <v>2314</v>
      </c>
      <c r="E365" s="40" t="s">
        <v>35</v>
      </c>
      <c r="F365" s="42">
        <v>9</v>
      </c>
      <c r="G365" s="42">
        <v>99.31</v>
      </c>
      <c r="H365" s="42">
        <f t="shared" si="20"/>
        <v>893.79</v>
      </c>
      <c r="I365" s="44">
        <f t="shared" si="21"/>
        <v>0.0112433545643947</v>
      </c>
      <c r="J365" s="44">
        <f t="shared" si="23"/>
        <v>99.0065776259589</v>
      </c>
      <c r="K365" s="40" t="str">
        <f t="shared" si="22"/>
        <v>C</v>
      </c>
    </row>
    <row r="366" ht="20.1" customHeight="1" spans="1:11">
      <c r="A366" s="40" t="s">
        <v>1463</v>
      </c>
      <c r="B366" s="41" t="s">
        <v>1464</v>
      </c>
      <c r="C366" s="40" t="s">
        <v>14</v>
      </c>
      <c r="D366" s="40" t="s">
        <v>2314</v>
      </c>
      <c r="E366" s="40" t="s">
        <v>146</v>
      </c>
      <c r="F366" s="42">
        <v>41.04</v>
      </c>
      <c r="G366" s="42">
        <v>21.38</v>
      </c>
      <c r="H366" s="42">
        <f t="shared" si="20"/>
        <v>877.44</v>
      </c>
      <c r="I366" s="44">
        <f t="shared" si="21"/>
        <v>0.011037681143202</v>
      </c>
      <c r="J366" s="44">
        <f t="shared" si="23"/>
        <v>99.0176153071021</v>
      </c>
      <c r="K366" s="40" t="str">
        <f t="shared" si="22"/>
        <v>C</v>
      </c>
    </row>
    <row r="367" ht="20.1" customHeight="1" spans="1:11">
      <c r="A367" s="40" t="s">
        <v>346</v>
      </c>
      <c r="B367" s="41" t="s">
        <v>347</v>
      </c>
      <c r="C367" s="40" t="s">
        <v>14</v>
      </c>
      <c r="D367" s="40" t="s">
        <v>2314</v>
      </c>
      <c r="E367" s="40" t="s">
        <v>193</v>
      </c>
      <c r="F367" s="42">
        <v>63.9</v>
      </c>
      <c r="G367" s="42">
        <v>13.7</v>
      </c>
      <c r="H367" s="42">
        <f t="shared" si="20"/>
        <v>875.43</v>
      </c>
      <c r="I367" s="44">
        <f t="shared" si="21"/>
        <v>0.0110123965207801</v>
      </c>
      <c r="J367" s="44">
        <f t="shared" si="23"/>
        <v>99.0286277036229</v>
      </c>
      <c r="K367" s="40" t="str">
        <f t="shared" si="22"/>
        <v>C</v>
      </c>
    </row>
    <row r="368" ht="20.1" customHeight="1" spans="1:11">
      <c r="A368" s="40" t="s">
        <v>800</v>
      </c>
      <c r="B368" s="41" t="s">
        <v>801</v>
      </c>
      <c r="C368" s="40" t="s">
        <v>14</v>
      </c>
      <c r="D368" s="40" t="s">
        <v>2314</v>
      </c>
      <c r="E368" s="40" t="s">
        <v>35</v>
      </c>
      <c r="F368" s="42">
        <v>28</v>
      </c>
      <c r="G368" s="42">
        <v>30.94</v>
      </c>
      <c r="H368" s="42">
        <f t="shared" si="20"/>
        <v>866.32</v>
      </c>
      <c r="I368" s="44">
        <f t="shared" si="21"/>
        <v>0.0108977980579626</v>
      </c>
      <c r="J368" s="44">
        <f t="shared" si="23"/>
        <v>99.0395255016809</v>
      </c>
      <c r="K368" s="40" t="str">
        <f t="shared" si="22"/>
        <v>C</v>
      </c>
    </row>
    <row r="369" ht="20.1" customHeight="1" spans="1:11">
      <c r="A369" s="40" t="s">
        <v>828</v>
      </c>
      <c r="B369" s="41" t="s">
        <v>829</v>
      </c>
      <c r="C369" s="40" t="s">
        <v>14</v>
      </c>
      <c r="D369" s="40" t="s">
        <v>2314</v>
      </c>
      <c r="E369" s="40" t="s">
        <v>35</v>
      </c>
      <c r="F369" s="42">
        <v>64</v>
      </c>
      <c r="G369" s="42">
        <v>13.4</v>
      </c>
      <c r="H369" s="42">
        <f t="shared" si="20"/>
        <v>857.6</v>
      </c>
      <c r="I369" s="44">
        <f t="shared" si="21"/>
        <v>0.0107881055666598</v>
      </c>
      <c r="J369" s="44">
        <f t="shared" si="23"/>
        <v>99.0503136072476</v>
      </c>
      <c r="K369" s="40" t="str">
        <f t="shared" si="22"/>
        <v>C</v>
      </c>
    </row>
    <row r="370" ht="20.1" customHeight="1" spans="1:11">
      <c r="A370" s="40" t="s">
        <v>602</v>
      </c>
      <c r="B370" s="41" t="s">
        <v>603</v>
      </c>
      <c r="C370" s="40" t="s">
        <v>14</v>
      </c>
      <c r="D370" s="40" t="s">
        <v>2314</v>
      </c>
      <c r="E370" s="40" t="s">
        <v>35</v>
      </c>
      <c r="F370" s="42">
        <v>20</v>
      </c>
      <c r="G370" s="42">
        <v>42.84</v>
      </c>
      <c r="H370" s="42">
        <f t="shared" si="20"/>
        <v>856.8</v>
      </c>
      <c r="I370" s="44">
        <f t="shared" si="21"/>
        <v>0.0107780420353476</v>
      </c>
      <c r="J370" s="44">
        <f t="shared" si="23"/>
        <v>99.0610916492829</v>
      </c>
      <c r="K370" s="40" t="str">
        <f t="shared" si="22"/>
        <v>C</v>
      </c>
    </row>
    <row r="371" ht="20.1" customHeight="1" spans="1:11">
      <c r="A371" s="40" t="s">
        <v>1188</v>
      </c>
      <c r="B371" s="41" t="s">
        <v>1189</v>
      </c>
      <c r="C371" s="40" t="s">
        <v>14</v>
      </c>
      <c r="D371" s="40" t="s">
        <v>2314</v>
      </c>
      <c r="E371" s="40" t="s">
        <v>35</v>
      </c>
      <c r="F371" s="42">
        <v>80</v>
      </c>
      <c r="G371" s="42">
        <v>10.59</v>
      </c>
      <c r="H371" s="42">
        <f t="shared" si="20"/>
        <v>847.2</v>
      </c>
      <c r="I371" s="44">
        <f t="shared" si="21"/>
        <v>0.0106572796596015</v>
      </c>
      <c r="J371" s="44">
        <f t="shared" si="23"/>
        <v>99.0717489289425</v>
      </c>
      <c r="K371" s="40" t="str">
        <f t="shared" si="22"/>
        <v>C</v>
      </c>
    </row>
    <row r="372" ht="20.1" customHeight="1" spans="1:11">
      <c r="A372" s="40" t="s">
        <v>572</v>
      </c>
      <c r="B372" s="41" t="s">
        <v>573</v>
      </c>
      <c r="C372" s="40" t="s">
        <v>14</v>
      </c>
      <c r="D372" s="40" t="s">
        <v>2314</v>
      </c>
      <c r="E372" s="40" t="s">
        <v>35</v>
      </c>
      <c r="F372" s="42">
        <v>37</v>
      </c>
      <c r="G372" s="42">
        <v>22.38</v>
      </c>
      <c r="H372" s="42">
        <f t="shared" si="20"/>
        <v>828.06</v>
      </c>
      <c r="I372" s="44">
        <f t="shared" si="21"/>
        <v>0.0104165096729575</v>
      </c>
      <c r="J372" s="44">
        <f t="shared" si="23"/>
        <v>99.0821654386155</v>
      </c>
      <c r="K372" s="40" t="str">
        <f t="shared" si="22"/>
        <v>C</v>
      </c>
    </row>
    <row r="373" ht="20.1" customHeight="1" spans="1:11">
      <c r="A373" s="40" t="s">
        <v>866</v>
      </c>
      <c r="B373" s="41" t="s">
        <v>867</v>
      </c>
      <c r="C373" s="40" t="s">
        <v>14</v>
      </c>
      <c r="D373" s="40" t="s">
        <v>2314</v>
      </c>
      <c r="E373" s="40" t="s">
        <v>35</v>
      </c>
      <c r="F373" s="42">
        <v>2</v>
      </c>
      <c r="G373" s="42">
        <v>413.95</v>
      </c>
      <c r="H373" s="42">
        <f t="shared" si="20"/>
        <v>827.9</v>
      </c>
      <c r="I373" s="44">
        <f t="shared" si="21"/>
        <v>0.0104144969666951</v>
      </c>
      <c r="J373" s="44">
        <f t="shared" si="23"/>
        <v>99.0925799355822</v>
      </c>
      <c r="K373" s="40" t="str">
        <f t="shared" si="22"/>
        <v>C</v>
      </c>
    </row>
    <row r="374" ht="15" customHeight="1" spans="1:11">
      <c r="A374" s="40" t="s">
        <v>101</v>
      </c>
      <c r="B374" s="41" t="s">
        <v>102</v>
      </c>
      <c r="C374" s="40" t="s">
        <v>14</v>
      </c>
      <c r="D374" s="40" t="s">
        <v>2314</v>
      </c>
      <c r="E374" s="40" t="s">
        <v>35</v>
      </c>
      <c r="F374" s="42">
        <v>2</v>
      </c>
      <c r="G374" s="42">
        <v>410.75</v>
      </c>
      <c r="H374" s="42">
        <f t="shared" si="20"/>
        <v>821.5</v>
      </c>
      <c r="I374" s="44">
        <f t="shared" si="21"/>
        <v>0.0103339887161976</v>
      </c>
      <c r="J374" s="44">
        <f t="shared" si="23"/>
        <v>99.1029139242983</v>
      </c>
      <c r="K374" s="40" t="str">
        <f t="shared" si="22"/>
        <v>C</v>
      </c>
    </row>
    <row r="375" ht="20.1" customHeight="1" spans="1:11">
      <c r="A375" s="40" t="s">
        <v>614</v>
      </c>
      <c r="B375" s="41" t="s">
        <v>615</v>
      </c>
      <c r="C375" s="40" t="s">
        <v>14</v>
      </c>
      <c r="D375" s="40" t="s">
        <v>2314</v>
      </c>
      <c r="E375" s="40" t="s">
        <v>35</v>
      </c>
      <c r="F375" s="42">
        <v>32</v>
      </c>
      <c r="G375" s="42">
        <v>25.65</v>
      </c>
      <c r="H375" s="42">
        <f t="shared" si="20"/>
        <v>820.8</v>
      </c>
      <c r="I375" s="44">
        <f t="shared" si="21"/>
        <v>0.0103251831262994</v>
      </c>
      <c r="J375" s="44">
        <f t="shared" si="23"/>
        <v>99.1132391074246</v>
      </c>
      <c r="K375" s="40" t="str">
        <f t="shared" si="22"/>
        <v>C</v>
      </c>
    </row>
    <row r="376" ht="20.1" customHeight="1" spans="1:11">
      <c r="A376" s="40" t="s">
        <v>1351</v>
      </c>
      <c r="B376" s="41" t="s">
        <v>1352</v>
      </c>
      <c r="C376" s="40" t="s">
        <v>14</v>
      </c>
      <c r="D376" s="40" t="s">
        <v>2314</v>
      </c>
      <c r="E376" s="40" t="s">
        <v>35</v>
      </c>
      <c r="F376" s="42">
        <v>81</v>
      </c>
      <c r="G376" s="42">
        <v>10.01</v>
      </c>
      <c r="H376" s="42">
        <f t="shared" si="20"/>
        <v>810.81</v>
      </c>
      <c r="I376" s="44">
        <f t="shared" si="21"/>
        <v>0.0101995147790385</v>
      </c>
      <c r="J376" s="44">
        <f t="shared" si="23"/>
        <v>99.1234386222037</v>
      </c>
      <c r="K376" s="40" t="str">
        <f t="shared" si="22"/>
        <v>C</v>
      </c>
    </row>
    <row r="377" ht="20.1" customHeight="1" spans="1:11">
      <c r="A377" s="40" t="s">
        <v>638</v>
      </c>
      <c r="B377" s="41" t="s">
        <v>639</v>
      </c>
      <c r="C377" s="40" t="s">
        <v>14</v>
      </c>
      <c r="D377" s="40" t="s">
        <v>2314</v>
      </c>
      <c r="E377" s="40" t="s">
        <v>35</v>
      </c>
      <c r="F377" s="42">
        <v>42</v>
      </c>
      <c r="G377" s="42">
        <v>19.25</v>
      </c>
      <c r="H377" s="42">
        <f t="shared" si="20"/>
        <v>808.5</v>
      </c>
      <c r="I377" s="44">
        <f t="shared" si="21"/>
        <v>0.0101704563323746</v>
      </c>
      <c r="J377" s="44">
        <f t="shared" si="23"/>
        <v>99.1336090785361</v>
      </c>
      <c r="K377" s="40" t="str">
        <f t="shared" si="22"/>
        <v>C</v>
      </c>
    </row>
    <row r="378" ht="15" customHeight="1" spans="1:11">
      <c r="A378" s="40" t="s">
        <v>2207</v>
      </c>
      <c r="B378" s="41" t="s">
        <v>2208</v>
      </c>
      <c r="C378" s="40" t="s">
        <v>643</v>
      </c>
      <c r="D378" s="40" t="s">
        <v>2314</v>
      </c>
      <c r="E378" s="40" t="s">
        <v>376</v>
      </c>
      <c r="F378" s="42">
        <v>29</v>
      </c>
      <c r="G378" s="42">
        <v>27.68</v>
      </c>
      <c r="H378" s="42">
        <f t="shared" si="20"/>
        <v>802.72</v>
      </c>
      <c r="I378" s="44">
        <f t="shared" si="21"/>
        <v>0.0100977473186441</v>
      </c>
      <c r="J378" s="44">
        <f t="shared" si="23"/>
        <v>99.1437068258547</v>
      </c>
      <c r="K378" s="40" t="str">
        <f t="shared" si="22"/>
        <v>C</v>
      </c>
    </row>
    <row r="379" ht="27.95" customHeight="1" spans="1:11">
      <c r="A379" s="40" t="s">
        <v>1503</v>
      </c>
      <c r="B379" s="41" t="s">
        <v>1504</v>
      </c>
      <c r="C379" s="40" t="s">
        <v>14</v>
      </c>
      <c r="D379" s="40" t="s">
        <v>2314</v>
      </c>
      <c r="E379" s="40" t="s">
        <v>35</v>
      </c>
      <c r="F379" s="42">
        <v>51</v>
      </c>
      <c r="G379" s="42">
        <v>15.58</v>
      </c>
      <c r="H379" s="42">
        <f t="shared" si="20"/>
        <v>794.58</v>
      </c>
      <c r="I379" s="44">
        <f t="shared" si="21"/>
        <v>0.00999535088754264</v>
      </c>
      <c r="J379" s="44">
        <f t="shared" si="23"/>
        <v>99.1537021767422</v>
      </c>
      <c r="K379" s="40" t="str">
        <f t="shared" si="22"/>
        <v>C</v>
      </c>
    </row>
    <row r="380" ht="20.1" customHeight="1" spans="1:11">
      <c r="A380" s="40" t="s">
        <v>1205</v>
      </c>
      <c r="B380" s="41" t="s">
        <v>1206</v>
      </c>
      <c r="C380" s="40" t="s">
        <v>14</v>
      </c>
      <c r="D380" s="40" t="s">
        <v>2314</v>
      </c>
      <c r="E380" s="40" t="s">
        <v>35</v>
      </c>
      <c r="F380" s="42">
        <v>17</v>
      </c>
      <c r="G380" s="42">
        <v>45.06</v>
      </c>
      <c r="H380" s="42">
        <f t="shared" si="20"/>
        <v>766.02</v>
      </c>
      <c r="I380" s="44">
        <f t="shared" si="21"/>
        <v>0.00963608281969772</v>
      </c>
      <c r="J380" s="44">
        <f t="shared" si="23"/>
        <v>99.1633382595619</v>
      </c>
      <c r="K380" s="40" t="str">
        <f t="shared" si="22"/>
        <v>C</v>
      </c>
    </row>
    <row r="381" ht="20.1" customHeight="1" spans="1:11">
      <c r="A381" s="40" t="s">
        <v>1846</v>
      </c>
      <c r="B381" s="41" t="s">
        <v>1847</v>
      </c>
      <c r="C381" s="40" t="s">
        <v>5898</v>
      </c>
      <c r="D381" s="40" t="s">
        <v>2314</v>
      </c>
      <c r="E381" s="40" t="s">
        <v>35</v>
      </c>
      <c r="F381" s="42">
        <v>1</v>
      </c>
      <c r="G381" s="42">
        <v>762.83</v>
      </c>
      <c r="H381" s="42">
        <f t="shared" si="20"/>
        <v>762.83</v>
      </c>
      <c r="I381" s="44">
        <f t="shared" si="21"/>
        <v>0.00959595448859039</v>
      </c>
      <c r="J381" s="44">
        <f t="shared" si="23"/>
        <v>99.1729342140505</v>
      </c>
      <c r="K381" s="40" t="str">
        <f t="shared" si="22"/>
        <v>C</v>
      </c>
    </row>
    <row r="382" ht="20.1" customHeight="1" spans="1:11">
      <c r="A382" s="40" t="s">
        <v>1804</v>
      </c>
      <c r="B382" s="41" t="s">
        <v>1805</v>
      </c>
      <c r="C382" s="40" t="s">
        <v>14</v>
      </c>
      <c r="D382" s="40" t="s">
        <v>2314</v>
      </c>
      <c r="E382" s="40" t="s">
        <v>35</v>
      </c>
      <c r="F382" s="42">
        <v>3</v>
      </c>
      <c r="G382" s="42">
        <v>250.5</v>
      </c>
      <c r="H382" s="42">
        <f t="shared" si="20"/>
        <v>751.5</v>
      </c>
      <c r="I382" s="44">
        <f t="shared" si="21"/>
        <v>0.00945342972638161</v>
      </c>
      <c r="J382" s="44">
        <f t="shared" si="23"/>
        <v>99.1823876437769</v>
      </c>
      <c r="K382" s="40" t="str">
        <f t="shared" si="22"/>
        <v>C</v>
      </c>
    </row>
    <row r="383" ht="20.1" customHeight="1" spans="1:11">
      <c r="A383" s="40" t="s">
        <v>1069</v>
      </c>
      <c r="B383" s="41" t="s">
        <v>1070</v>
      </c>
      <c r="C383" s="40" t="s">
        <v>14</v>
      </c>
      <c r="D383" s="40" t="s">
        <v>2314</v>
      </c>
      <c r="E383" s="40" t="s">
        <v>35</v>
      </c>
      <c r="F383" s="42">
        <v>1</v>
      </c>
      <c r="G383" s="42">
        <v>747.22</v>
      </c>
      <c r="H383" s="42">
        <f t="shared" si="20"/>
        <v>747.22</v>
      </c>
      <c r="I383" s="44">
        <f t="shared" si="21"/>
        <v>0.00939958983386143</v>
      </c>
      <c r="J383" s="44">
        <f t="shared" si="23"/>
        <v>99.1917872336108</v>
      </c>
      <c r="K383" s="40" t="str">
        <f t="shared" si="22"/>
        <v>C</v>
      </c>
    </row>
    <row r="384" ht="20.1" customHeight="1" spans="1:11">
      <c r="A384" s="40" t="s">
        <v>587</v>
      </c>
      <c r="B384" s="41" t="s">
        <v>588</v>
      </c>
      <c r="C384" s="40" t="s">
        <v>14</v>
      </c>
      <c r="D384" s="40" t="s">
        <v>2314</v>
      </c>
      <c r="E384" s="40" t="s">
        <v>35</v>
      </c>
      <c r="F384" s="42">
        <v>83</v>
      </c>
      <c r="G384" s="42">
        <v>8.93</v>
      </c>
      <c r="H384" s="42">
        <f t="shared" si="20"/>
        <v>741.19</v>
      </c>
      <c r="I384" s="44">
        <f t="shared" si="21"/>
        <v>0.00932373596659585</v>
      </c>
      <c r="J384" s="44">
        <f t="shared" si="23"/>
        <v>99.2011109695773</v>
      </c>
      <c r="K384" s="40" t="str">
        <f t="shared" si="22"/>
        <v>C</v>
      </c>
    </row>
    <row r="385" ht="15" customHeight="1" spans="1:11">
      <c r="A385" s="40" t="s">
        <v>648</v>
      </c>
      <c r="B385" s="41" t="s">
        <v>649</v>
      </c>
      <c r="C385" s="40" t="s">
        <v>643</v>
      </c>
      <c r="D385" s="40" t="s">
        <v>2314</v>
      </c>
      <c r="E385" s="40" t="s">
        <v>376</v>
      </c>
      <c r="F385" s="42">
        <v>4</v>
      </c>
      <c r="G385" s="42">
        <v>183.59</v>
      </c>
      <c r="H385" s="42">
        <f t="shared" si="20"/>
        <v>734.36</v>
      </c>
      <c r="I385" s="44">
        <f t="shared" si="21"/>
        <v>0.00923781856801809</v>
      </c>
      <c r="J385" s="44">
        <f t="shared" si="23"/>
        <v>99.2103487881454</v>
      </c>
      <c r="K385" s="40" t="str">
        <f t="shared" si="22"/>
        <v>C</v>
      </c>
    </row>
    <row r="386" ht="20.1" customHeight="1" spans="1:11">
      <c r="A386" s="40" t="s">
        <v>1950</v>
      </c>
      <c r="B386" s="41" t="s">
        <v>1951</v>
      </c>
      <c r="C386" s="40" t="s">
        <v>5898</v>
      </c>
      <c r="D386" s="40" t="s">
        <v>2314</v>
      </c>
      <c r="E386" s="40" t="s">
        <v>35</v>
      </c>
      <c r="F386" s="42">
        <v>12</v>
      </c>
      <c r="G386" s="42">
        <v>60.99</v>
      </c>
      <c r="H386" s="42">
        <f t="shared" si="20"/>
        <v>731.88</v>
      </c>
      <c r="I386" s="44">
        <f t="shared" si="21"/>
        <v>0.00920662162095033</v>
      </c>
      <c r="J386" s="44">
        <f t="shared" si="23"/>
        <v>99.2195554097663</v>
      </c>
      <c r="K386" s="40" t="str">
        <f t="shared" si="22"/>
        <v>C</v>
      </c>
    </row>
    <row r="387" ht="20.1" customHeight="1" spans="1:11">
      <c r="A387" s="40" t="s">
        <v>1839</v>
      </c>
      <c r="B387" s="41" t="s">
        <v>1840</v>
      </c>
      <c r="C387" s="40" t="s">
        <v>14</v>
      </c>
      <c r="D387" s="40" t="s">
        <v>2314</v>
      </c>
      <c r="E387" s="40" t="s">
        <v>35</v>
      </c>
      <c r="F387" s="42">
        <v>2</v>
      </c>
      <c r="G387" s="42">
        <v>364.9</v>
      </c>
      <c r="H387" s="42">
        <f t="shared" si="20"/>
        <v>729.8</v>
      </c>
      <c r="I387" s="44">
        <f t="shared" si="21"/>
        <v>0.00918045643953865</v>
      </c>
      <c r="J387" s="44">
        <f t="shared" si="23"/>
        <v>99.2287358662059</v>
      </c>
      <c r="K387" s="40" t="str">
        <f t="shared" si="22"/>
        <v>C</v>
      </c>
    </row>
    <row r="388" ht="20.1" customHeight="1" spans="1:11">
      <c r="A388" s="40" t="s">
        <v>584</v>
      </c>
      <c r="B388" s="41" t="s">
        <v>585</v>
      </c>
      <c r="C388" s="40" t="s">
        <v>14</v>
      </c>
      <c r="D388" s="40" t="s">
        <v>2314</v>
      </c>
      <c r="E388" s="40" t="s">
        <v>35</v>
      </c>
      <c r="F388" s="42">
        <v>52</v>
      </c>
      <c r="G388" s="42">
        <v>13.95</v>
      </c>
      <c r="H388" s="42">
        <f t="shared" ref="H388:H451" si="24">ROUND(F388*G388,2)</f>
        <v>725.4</v>
      </c>
      <c r="I388" s="44">
        <f t="shared" ref="I388:I451" si="25">H388/VALOR_TOTAL*100</f>
        <v>0.00912510701732164</v>
      </c>
      <c r="J388" s="44">
        <f t="shared" si="23"/>
        <v>99.2378609732232</v>
      </c>
      <c r="K388" s="40" t="str">
        <f t="shared" ref="K388:K451" si="26">IF(J388&lt;=50,"A",IF(J388&lt;=80,"B","C"))</f>
        <v>C</v>
      </c>
    </row>
    <row r="389" ht="20.1" customHeight="1" spans="1:11">
      <c r="A389" s="40" t="s">
        <v>1387</v>
      </c>
      <c r="B389" s="41" t="s">
        <v>1388</v>
      </c>
      <c r="C389" s="40" t="s">
        <v>14</v>
      </c>
      <c r="D389" s="40" t="s">
        <v>2314</v>
      </c>
      <c r="E389" s="40" t="s">
        <v>35</v>
      </c>
      <c r="F389" s="42">
        <v>16</v>
      </c>
      <c r="G389" s="42">
        <v>44.49</v>
      </c>
      <c r="H389" s="42">
        <f t="shared" si="24"/>
        <v>711.84</v>
      </c>
      <c r="I389" s="44">
        <f t="shared" si="25"/>
        <v>0.00895453016158015</v>
      </c>
      <c r="J389" s="44">
        <f t="shared" ref="J389:J452" si="27">I389+J388</f>
        <v>99.2468155033848</v>
      </c>
      <c r="K389" s="40" t="str">
        <f t="shared" si="26"/>
        <v>C</v>
      </c>
    </row>
    <row r="390" ht="20.1" customHeight="1" spans="1:11">
      <c r="A390" s="40" t="s">
        <v>1413</v>
      </c>
      <c r="B390" s="41" t="s">
        <v>1414</v>
      </c>
      <c r="C390" s="40" t="s">
        <v>5898</v>
      </c>
      <c r="D390" s="40" t="s">
        <v>2314</v>
      </c>
      <c r="E390" s="40" t="s">
        <v>35</v>
      </c>
      <c r="F390" s="42">
        <v>1</v>
      </c>
      <c r="G390" s="42">
        <v>704.67</v>
      </c>
      <c r="H390" s="42">
        <f t="shared" si="24"/>
        <v>704.67</v>
      </c>
      <c r="I390" s="44">
        <f t="shared" si="25"/>
        <v>0.00886433576219471</v>
      </c>
      <c r="J390" s="44">
        <f t="shared" si="27"/>
        <v>99.2556798391469</v>
      </c>
      <c r="K390" s="40" t="str">
        <f t="shared" si="26"/>
        <v>C</v>
      </c>
    </row>
    <row r="391" ht="20.1" customHeight="1" spans="1:11">
      <c r="A391" s="40" t="s">
        <v>1019</v>
      </c>
      <c r="B391" s="41" t="s">
        <v>1020</v>
      </c>
      <c r="C391" s="40" t="s">
        <v>5898</v>
      </c>
      <c r="D391" s="40" t="s">
        <v>2314</v>
      </c>
      <c r="E391" s="40" t="s">
        <v>35</v>
      </c>
      <c r="F391" s="42">
        <v>3</v>
      </c>
      <c r="G391" s="42">
        <v>233.01</v>
      </c>
      <c r="H391" s="42">
        <f t="shared" si="24"/>
        <v>699.03</v>
      </c>
      <c r="I391" s="44">
        <f t="shared" si="25"/>
        <v>0.00879338786644382</v>
      </c>
      <c r="J391" s="44">
        <f t="shared" si="27"/>
        <v>99.2644732270134</v>
      </c>
      <c r="K391" s="40" t="str">
        <f t="shared" si="26"/>
        <v>C</v>
      </c>
    </row>
    <row r="392" ht="20.1" customHeight="1" spans="1:11">
      <c r="A392" s="40" t="s">
        <v>1836</v>
      </c>
      <c r="B392" s="41" t="s">
        <v>1837</v>
      </c>
      <c r="C392" s="40" t="s">
        <v>5898</v>
      </c>
      <c r="D392" s="40" t="s">
        <v>2314</v>
      </c>
      <c r="E392" s="40" t="s">
        <v>35</v>
      </c>
      <c r="F392" s="42">
        <v>3</v>
      </c>
      <c r="G392" s="42">
        <v>232.82</v>
      </c>
      <c r="H392" s="42">
        <f t="shared" si="24"/>
        <v>698.46</v>
      </c>
      <c r="I392" s="44">
        <f t="shared" si="25"/>
        <v>0.00878621760038389</v>
      </c>
      <c r="J392" s="44">
        <f t="shared" si="27"/>
        <v>99.2732594446138</v>
      </c>
      <c r="K392" s="40" t="str">
        <f t="shared" si="26"/>
        <v>C</v>
      </c>
    </row>
    <row r="393" ht="20.1" customHeight="1" spans="1:11">
      <c r="A393" s="40" t="s">
        <v>651</v>
      </c>
      <c r="B393" s="41" t="s">
        <v>652</v>
      </c>
      <c r="C393" s="40" t="s">
        <v>643</v>
      </c>
      <c r="D393" s="40" t="s">
        <v>2314</v>
      </c>
      <c r="E393" s="40" t="s">
        <v>376</v>
      </c>
      <c r="F393" s="42">
        <v>46</v>
      </c>
      <c r="G393" s="42">
        <v>15.12</v>
      </c>
      <c r="H393" s="42">
        <f t="shared" si="24"/>
        <v>695.52</v>
      </c>
      <c r="I393" s="44">
        <f t="shared" si="25"/>
        <v>0.00874923412281162</v>
      </c>
      <c r="J393" s="44">
        <f t="shared" si="27"/>
        <v>99.2820086787366</v>
      </c>
      <c r="K393" s="40" t="str">
        <f t="shared" si="26"/>
        <v>C</v>
      </c>
    </row>
    <row r="394" ht="20.1" customHeight="1" spans="1:11">
      <c r="A394" s="40" t="s">
        <v>1921</v>
      </c>
      <c r="B394" s="41" t="s">
        <v>1922</v>
      </c>
      <c r="C394" s="40" t="s">
        <v>5898</v>
      </c>
      <c r="D394" s="40" t="s">
        <v>2314</v>
      </c>
      <c r="E394" s="40" t="s">
        <v>35</v>
      </c>
      <c r="F394" s="42">
        <v>4</v>
      </c>
      <c r="G394" s="42">
        <v>173.54</v>
      </c>
      <c r="H394" s="42">
        <f t="shared" si="24"/>
        <v>694.16</v>
      </c>
      <c r="I394" s="44">
        <f t="shared" si="25"/>
        <v>0.00873212611958091</v>
      </c>
      <c r="J394" s="44">
        <f t="shared" si="27"/>
        <v>99.2907408048562</v>
      </c>
      <c r="K394" s="40" t="str">
        <f t="shared" si="26"/>
        <v>C</v>
      </c>
    </row>
    <row r="395" ht="20.1" customHeight="1" spans="1:11">
      <c r="A395" s="40" t="s">
        <v>1606</v>
      </c>
      <c r="B395" s="41" t="s">
        <v>1607</v>
      </c>
      <c r="C395" s="40" t="s">
        <v>14</v>
      </c>
      <c r="D395" s="40" t="s">
        <v>2314</v>
      </c>
      <c r="E395" s="40" t="s">
        <v>146</v>
      </c>
      <c r="F395" s="42">
        <v>25.64</v>
      </c>
      <c r="G395" s="42">
        <v>26.63</v>
      </c>
      <c r="H395" s="42">
        <f t="shared" si="24"/>
        <v>682.79</v>
      </c>
      <c r="I395" s="44">
        <f t="shared" si="25"/>
        <v>0.00858909818080652</v>
      </c>
      <c r="J395" s="44">
        <f t="shared" si="27"/>
        <v>99.299329903037</v>
      </c>
      <c r="K395" s="40" t="str">
        <f t="shared" si="26"/>
        <v>C</v>
      </c>
    </row>
    <row r="396" ht="20.1" customHeight="1" spans="1:11">
      <c r="A396" s="40" t="s">
        <v>1573</v>
      </c>
      <c r="B396" s="41" t="s">
        <v>1574</v>
      </c>
      <c r="C396" s="40" t="s">
        <v>14</v>
      </c>
      <c r="D396" s="40" t="s">
        <v>2314</v>
      </c>
      <c r="E396" s="40" t="s">
        <v>35</v>
      </c>
      <c r="F396" s="42">
        <v>29</v>
      </c>
      <c r="G396" s="42">
        <v>23.52</v>
      </c>
      <c r="H396" s="42">
        <f t="shared" si="24"/>
        <v>682.08</v>
      </c>
      <c r="I396" s="44">
        <f t="shared" si="25"/>
        <v>0.00858016679676695</v>
      </c>
      <c r="J396" s="44">
        <f t="shared" si="27"/>
        <v>99.3079100698338</v>
      </c>
      <c r="K396" s="40" t="str">
        <f t="shared" si="26"/>
        <v>C</v>
      </c>
    </row>
    <row r="397" ht="20.1" customHeight="1" spans="1:11">
      <c r="A397" s="40" t="s">
        <v>1183</v>
      </c>
      <c r="B397" s="41" t="s">
        <v>1184</v>
      </c>
      <c r="C397" s="40" t="s">
        <v>14</v>
      </c>
      <c r="D397" s="40" t="s">
        <v>2314</v>
      </c>
      <c r="E397" s="40" t="s">
        <v>35</v>
      </c>
      <c r="F397" s="42">
        <v>76</v>
      </c>
      <c r="G397" s="42">
        <v>8.86</v>
      </c>
      <c r="H397" s="42">
        <f t="shared" si="24"/>
        <v>673.36</v>
      </c>
      <c r="I397" s="44">
        <f t="shared" si="25"/>
        <v>0.00847047430546416</v>
      </c>
      <c r="J397" s="44">
        <f t="shared" si="27"/>
        <v>99.3163805441392</v>
      </c>
      <c r="K397" s="40" t="str">
        <f t="shared" si="26"/>
        <v>C</v>
      </c>
    </row>
    <row r="398" ht="27.95" customHeight="1" spans="1:11">
      <c r="A398" s="40" t="s">
        <v>1536</v>
      </c>
      <c r="B398" s="41" t="s">
        <v>1537</v>
      </c>
      <c r="C398" s="40" t="s">
        <v>14</v>
      </c>
      <c r="D398" s="40" t="s">
        <v>2314</v>
      </c>
      <c r="E398" s="40" t="s">
        <v>35</v>
      </c>
      <c r="F398" s="42">
        <v>21</v>
      </c>
      <c r="G398" s="42">
        <v>32.02</v>
      </c>
      <c r="H398" s="42">
        <f t="shared" si="24"/>
        <v>672.42</v>
      </c>
      <c r="I398" s="44">
        <f t="shared" si="25"/>
        <v>0.00845864965617235</v>
      </c>
      <c r="J398" s="44">
        <f t="shared" si="27"/>
        <v>99.3248391937954</v>
      </c>
      <c r="K398" s="40" t="str">
        <f t="shared" si="26"/>
        <v>C</v>
      </c>
    </row>
    <row r="399" ht="20.1" customHeight="1" spans="1:11">
      <c r="A399" s="40" t="s">
        <v>1357</v>
      </c>
      <c r="B399" s="41" t="s">
        <v>1358</v>
      </c>
      <c r="C399" s="40" t="s">
        <v>14</v>
      </c>
      <c r="D399" s="40" t="s">
        <v>2314</v>
      </c>
      <c r="E399" s="40" t="s">
        <v>35</v>
      </c>
      <c r="F399" s="42">
        <v>49</v>
      </c>
      <c r="G399" s="42">
        <v>13.72</v>
      </c>
      <c r="H399" s="42">
        <f t="shared" si="24"/>
        <v>672.28</v>
      </c>
      <c r="I399" s="44">
        <f t="shared" si="25"/>
        <v>0.00845688853819272</v>
      </c>
      <c r="J399" s="44">
        <f t="shared" si="27"/>
        <v>99.3332960823336</v>
      </c>
      <c r="K399" s="40" t="str">
        <f t="shared" si="26"/>
        <v>C</v>
      </c>
    </row>
    <row r="400" ht="20.1" customHeight="1" spans="1:11">
      <c r="A400" s="40" t="s">
        <v>120</v>
      </c>
      <c r="B400" s="41" t="s">
        <v>121</v>
      </c>
      <c r="C400" s="40" t="s">
        <v>14</v>
      </c>
      <c r="D400" s="40" t="s">
        <v>2314</v>
      </c>
      <c r="E400" s="40" t="s">
        <v>41</v>
      </c>
      <c r="F400" s="42">
        <v>290.33</v>
      </c>
      <c r="G400" s="42">
        <v>2.27</v>
      </c>
      <c r="H400" s="42">
        <f t="shared" si="24"/>
        <v>659.05</v>
      </c>
      <c r="I400" s="44">
        <f t="shared" si="25"/>
        <v>0.00829046288911749</v>
      </c>
      <c r="J400" s="44">
        <f t="shared" si="27"/>
        <v>99.3415865452227</v>
      </c>
      <c r="K400" s="40" t="str">
        <f t="shared" si="26"/>
        <v>C</v>
      </c>
    </row>
    <row r="401" ht="20.1" customHeight="1" spans="1:11">
      <c r="A401" s="40" t="s">
        <v>1288</v>
      </c>
      <c r="B401" s="41" t="s">
        <v>1289</v>
      </c>
      <c r="C401" s="40" t="s">
        <v>14</v>
      </c>
      <c r="D401" s="40" t="s">
        <v>2314</v>
      </c>
      <c r="E401" s="40" t="s">
        <v>146</v>
      </c>
      <c r="F401" s="42">
        <v>36</v>
      </c>
      <c r="G401" s="42">
        <v>18.18</v>
      </c>
      <c r="H401" s="42">
        <f t="shared" si="24"/>
        <v>654.48</v>
      </c>
      <c r="I401" s="44">
        <f t="shared" si="25"/>
        <v>0.00823297496649665</v>
      </c>
      <c r="J401" s="44">
        <f t="shared" si="27"/>
        <v>99.3498195201892</v>
      </c>
      <c r="K401" s="40" t="str">
        <f t="shared" si="26"/>
        <v>C</v>
      </c>
    </row>
    <row r="402" ht="27.95" customHeight="1" spans="1:11">
      <c r="A402" s="40" t="s">
        <v>786</v>
      </c>
      <c r="B402" s="41" t="s">
        <v>787</v>
      </c>
      <c r="C402" s="40" t="s">
        <v>5898</v>
      </c>
      <c r="D402" s="40" t="s">
        <v>2314</v>
      </c>
      <c r="E402" s="40" t="s">
        <v>35</v>
      </c>
      <c r="F402" s="42">
        <v>14</v>
      </c>
      <c r="G402" s="42">
        <v>46.64</v>
      </c>
      <c r="H402" s="42">
        <f t="shared" si="24"/>
        <v>652.96</v>
      </c>
      <c r="I402" s="44">
        <f t="shared" si="25"/>
        <v>0.0082138542570035</v>
      </c>
      <c r="J402" s="44">
        <f t="shared" si="27"/>
        <v>99.3580333744462</v>
      </c>
      <c r="K402" s="40" t="str">
        <f t="shared" si="26"/>
        <v>C</v>
      </c>
    </row>
    <row r="403" ht="27.95" customHeight="1" spans="1:11">
      <c r="A403" s="40" t="s">
        <v>1751</v>
      </c>
      <c r="B403" s="41" t="s">
        <v>1752</v>
      </c>
      <c r="C403" s="40" t="s">
        <v>5898</v>
      </c>
      <c r="D403" s="40" t="s">
        <v>2314</v>
      </c>
      <c r="E403" s="40" t="s">
        <v>35</v>
      </c>
      <c r="F403" s="42">
        <v>25</v>
      </c>
      <c r="G403" s="42">
        <v>25.65</v>
      </c>
      <c r="H403" s="42">
        <f t="shared" si="24"/>
        <v>641.25</v>
      </c>
      <c r="I403" s="44">
        <f t="shared" si="25"/>
        <v>0.00806654931742143</v>
      </c>
      <c r="J403" s="44">
        <f t="shared" si="27"/>
        <v>99.3660999237636</v>
      </c>
      <c r="K403" s="40" t="str">
        <f t="shared" si="26"/>
        <v>C</v>
      </c>
    </row>
    <row r="404" ht="20.1" customHeight="1" spans="1:11">
      <c r="A404" s="40" t="s">
        <v>632</v>
      </c>
      <c r="B404" s="41" t="s">
        <v>633</v>
      </c>
      <c r="C404" s="40" t="s">
        <v>14</v>
      </c>
      <c r="D404" s="40" t="s">
        <v>2314</v>
      </c>
      <c r="E404" s="40" t="s">
        <v>35</v>
      </c>
      <c r="F404" s="42">
        <v>57</v>
      </c>
      <c r="G404" s="42">
        <v>11.22</v>
      </c>
      <c r="H404" s="42">
        <f t="shared" si="24"/>
        <v>639.54</v>
      </c>
      <c r="I404" s="44">
        <f t="shared" si="25"/>
        <v>0.00804503851924164</v>
      </c>
      <c r="J404" s="44">
        <f t="shared" si="27"/>
        <v>99.3741449622829</v>
      </c>
      <c r="K404" s="40" t="str">
        <f t="shared" si="26"/>
        <v>C</v>
      </c>
    </row>
    <row r="405" ht="20.1" customHeight="1" spans="1:11">
      <c r="A405" s="40" t="s">
        <v>1101</v>
      </c>
      <c r="B405" s="41" t="s">
        <v>1102</v>
      </c>
      <c r="C405" s="40" t="s">
        <v>5898</v>
      </c>
      <c r="D405" s="40" t="s">
        <v>2314</v>
      </c>
      <c r="E405" s="40" t="s">
        <v>1103</v>
      </c>
      <c r="F405" s="42">
        <v>2</v>
      </c>
      <c r="G405" s="42">
        <v>317.97</v>
      </c>
      <c r="H405" s="42">
        <f t="shared" si="24"/>
        <v>635.94</v>
      </c>
      <c r="I405" s="44">
        <f t="shared" si="25"/>
        <v>0.00799975262833682</v>
      </c>
      <c r="J405" s="44">
        <f t="shared" si="27"/>
        <v>99.3821447149112</v>
      </c>
      <c r="K405" s="40" t="str">
        <f t="shared" si="26"/>
        <v>C</v>
      </c>
    </row>
    <row r="406" ht="27.95" customHeight="1" spans="1:11">
      <c r="A406" s="40" t="s">
        <v>1305</v>
      </c>
      <c r="B406" s="41" t="s">
        <v>1306</v>
      </c>
      <c r="C406" s="40" t="s">
        <v>5898</v>
      </c>
      <c r="D406" s="40" t="s">
        <v>2314</v>
      </c>
      <c r="E406" s="40" t="s">
        <v>35</v>
      </c>
      <c r="F406" s="42">
        <v>11</v>
      </c>
      <c r="G406" s="42">
        <v>56.02</v>
      </c>
      <c r="H406" s="42">
        <f t="shared" si="24"/>
        <v>616.22</v>
      </c>
      <c r="I406" s="44">
        <f t="shared" si="25"/>
        <v>0.00775168658149151</v>
      </c>
      <c r="J406" s="44">
        <f t="shared" si="27"/>
        <v>99.3898964014927</v>
      </c>
      <c r="K406" s="40" t="str">
        <f t="shared" si="26"/>
        <v>C</v>
      </c>
    </row>
    <row r="407" ht="20.1" customHeight="1" spans="1:11">
      <c r="A407" s="40" t="s">
        <v>1938</v>
      </c>
      <c r="B407" s="41" t="s">
        <v>1939</v>
      </c>
      <c r="C407" s="40" t="s">
        <v>5898</v>
      </c>
      <c r="D407" s="40" t="s">
        <v>2314</v>
      </c>
      <c r="E407" s="40" t="s">
        <v>35</v>
      </c>
      <c r="F407" s="42">
        <v>10</v>
      </c>
      <c r="G407" s="42">
        <v>60.99</v>
      </c>
      <c r="H407" s="42">
        <f t="shared" si="24"/>
        <v>609.9</v>
      </c>
      <c r="I407" s="44">
        <f t="shared" si="25"/>
        <v>0.00767218468412527</v>
      </c>
      <c r="J407" s="44">
        <f t="shared" si="27"/>
        <v>99.3975685861768</v>
      </c>
      <c r="K407" s="40" t="str">
        <f t="shared" si="26"/>
        <v>C</v>
      </c>
    </row>
    <row r="408" ht="15" customHeight="1" spans="1:11">
      <c r="A408" s="40" t="s">
        <v>1215</v>
      </c>
      <c r="B408" s="41" t="s">
        <v>1216</v>
      </c>
      <c r="C408" s="40" t="s">
        <v>643</v>
      </c>
      <c r="D408" s="40" t="s">
        <v>2314</v>
      </c>
      <c r="E408" s="40" t="s">
        <v>376</v>
      </c>
      <c r="F408" s="42">
        <v>5</v>
      </c>
      <c r="G408" s="42">
        <v>121.55</v>
      </c>
      <c r="H408" s="42">
        <f t="shared" si="24"/>
        <v>607.75</v>
      </c>
      <c r="I408" s="44">
        <f t="shared" si="25"/>
        <v>0.00764513894372378</v>
      </c>
      <c r="J408" s="44">
        <f t="shared" si="27"/>
        <v>99.4052137251206</v>
      </c>
      <c r="K408" s="40" t="str">
        <f t="shared" si="26"/>
        <v>C</v>
      </c>
    </row>
    <row r="409" ht="20.1" customHeight="1" spans="1:11">
      <c r="A409" s="40" t="s">
        <v>1626</v>
      </c>
      <c r="B409" s="41" t="s">
        <v>1627</v>
      </c>
      <c r="C409" s="40" t="s">
        <v>14</v>
      </c>
      <c r="D409" s="40" t="s">
        <v>2314</v>
      </c>
      <c r="E409" s="40" t="s">
        <v>35</v>
      </c>
      <c r="F409" s="42">
        <v>18</v>
      </c>
      <c r="G409" s="42">
        <v>33.7</v>
      </c>
      <c r="H409" s="42">
        <f t="shared" si="24"/>
        <v>606.6</v>
      </c>
      <c r="I409" s="44">
        <f t="shared" si="25"/>
        <v>0.00763067261746252</v>
      </c>
      <c r="J409" s="44">
        <f t="shared" si="27"/>
        <v>99.412844397738</v>
      </c>
      <c r="K409" s="40" t="str">
        <f t="shared" si="26"/>
        <v>C</v>
      </c>
    </row>
    <row r="410" ht="20.1" customHeight="1" spans="1:11">
      <c r="A410" s="40" t="s">
        <v>1842</v>
      </c>
      <c r="B410" s="41" t="s">
        <v>1843</v>
      </c>
      <c r="C410" s="40" t="s">
        <v>14</v>
      </c>
      <c r="D410" s="40" t="s">
        <v>2314</v>
      </c>
      <c r="E410" s="40" t="s">
        <v>35</v>
      </c>
      <c r="F410" s="42">
        <v>2</v>
      </c>
      <c r="G410" s="42">
        <v>300.55</v>
      </c>
      <c r="H410" s="42">
        <f t="shared" si="24"/>
        <v>601.1</v>
      </c>
      <c r="I410" s="44">
        <f t="shared" si="25"/>
        <v>0.00756148583969126</v>
      </c>
      <c r="J410" s="44">
        <f t="shared" si="27"/>
        <v>99.4204058835777</v>
      </c>
      <c r="K410" s="40" t="str">
        <f t="shared" si="26"/>
        <v>C</v>
      </c>
    </row>
    <row r="411" ht="27.95" customHeight="1" spans="1:11">
      <c r="A411" s="40" t="s">
        <v>1563</v>
      </c>
      <c r="B411" s="41" t="s">
        <v>1564</v>
      </c>
      <c r="C411" s="40" t="s">
        <v>14</v>
      </c>
      <c r="D411" s="40" t="s">
        <v>2314</v>
      </c>
      <c r="E411" s="40" t="s">
        <v>35</v>
      </c>
      <c r="F411" s="42">
        <v>42</v>
      </c>
      <c r="G411" s="42">
        <v>14.22</v>
      </c>
      <c r="H411" s="42">
        <f t="shared" si="24"/>
        <v>597.24</v>
      </c>
      <c r="I411" s="44">
        <f t="shared" si="25"/>
        <v>0.00751292930110998</v>
      </c>
      <c r="J411" s="44">
        <f t="shared" si="27"/>
        <v>99.4279188128788</v>
      </c>
      <c r="K411" s="40" t="str">
        <f t="shared" si="26"/>
        <v>C</v>
      </c>
    </row>
    <row r="412" ht="20.1" customHeight="1" spans="1:11">
      <c r="A412" s="40" t="s">
        <v>1855</v>
      </c>
      <c r="B412" s="41" t="s">
        <v>1856</v>
      </c>
      <c r="C412" s="40" t="s">
        <v>14</v>
      </c>
      <c r="D412" s="40" t="s">
        <v>2314</v>
      </c>
      <c r="E412" s="40" t="s">
        <v>35</v>
      </c>
      <c r="F412" s="42">
        <v>2</v>
      </c>
      <c r="G412" s="42">
        <v>297.77</v>
      </c>
      <c r="H412" s="42">
        <f t="shared" si="24"/>
        <v>595.54</v>
      </c>
      <c r="I412" s="44">
        <f t="shared" si="25"/>
        <v>0.00749154429707159</v>
      </c>
      <c r="J412" s="44">
        <f t="shared" si="27"/>
        <v>99.4354103571759</v>
      </c>
      <c r="K412" s="40" t="str">
        <f t="shared" si="26"/>
        <v>C</v>
      </c>
    </row>
    <row r="413" ht="20.1" customHeight="1" spans="1:11">
      <c r="A413" s="40" t="s">
        <v>994</v>
      </c>
      <c r="B413" s="41" t="s">
        <v>995</v>
      </c>
      <c r="C413" s="40" t="s">
        <v>14</v>
      </c>
      <c r="D413" s="40" t="s">
        <v>2314</v>
      </c>
      <c r="E413" s="40" t="s">
        <v>35</v>
      </c>
      <c r="F413" s="42">
        <v>8</v>
      </c>
      <c r="G413" s="42">
        <v>74.22</v>
      </c>
      <c r="H413" s="42">
        <f t="shared" si="24"/>
        <v>593.76</v>
      </c>
      <c r="I413" s="44">
        <f t="shared" si="25"/>
        <v>0.00746915293990199</v>
      </c>
      <c r="J413" s="44">
        <f t="shared" si="27"/>
        <v>99.4428795101158</v>
      </c>
      <c r="K413" s="40" t="str">
        <f t="shared" si="26"/>
        <v>C</v>
      </c>
    </row>
    <row r="414" ht="20.1" customHeight="1" spans="1:11">
      <c r="A414" s="40" t="s">
        <v>1641</v>
      </c>
      <c r="B414" s="41" t="s">
        <v>1642</v>
      </c>
      <c r="C414" s="40" t="s">
        <v>14</v>
      </c>
      <c r="D414" s="40" t="s">
        <v>2314</v>
      </c>
      <c r="E414" s="40" t="s">
        <v>35</v>
      </c>
      <c r="F414" s="42">
        <v>60</v>
      </c>
      <c r="G414" s="42">
        <v>9.85</v>
      </c>
      <c r="H414" s="42">
        <f t="shared" si="24"/>
        <v>591</v>
      </c>
      <c r="I414" s="44">
        <f t="shared" si="25"/>
        <v>0.00743443375687496</v>
      </c>
      <c r="J414" s="44">
        <f t="shared" si="27"/>
        <v>99.4503139438727</v>
      </c>
      <c r="K414" s="40" t="str">
        <f t="shared" si="26"/>
        <v>C</v>
      </c>
    </row>
    <row r="415" ht="20.1" customHeight="1" spans="1:11">
      <c r="A415" s="40" t="s">
        <v>1941</v>
      </c>
      <c r="B415" s="41" t="s">
        <v>1942</v>
      </c>
      <c r="C415" s="40" t="s">
        <v>14</v>
      </c>
      <c r="D415" s="40" t="s">
        <v>2314</v>
      </c>
      <c r="E415" s="40" t="s">
        <v>35</v>
      </c>
      <c r="F415" s="42">
        <v>10</v>
      </c>
      <c r="G415" s="42">
        <v>59.07</v>
      </c>
      <c r="H415" s="42">
        <f t="shared" si="24"/>
        <v>590.7</v>
      </c>
      <c r="I415" s="44">
        <f t="shared" si="25"/>
        <v>0.00743065993263289</v>
      </c>
      <c r="J415" s="44">
        <f t="shared" si="27"/>
        <v>99.4577446038053</v>
      </c>
      <c r="K415" s="40" t="str">
        <f t="shared" si="26"/>
        <v>C</v>
      </c>
    </row>
    <row r="416" ht="20.1" customHeight="1" spans="1:11">
      <c r="A416" s="40" t="s">
        <v>1469</v>
      </c>
      <c r="B416" s="41" t="s">
        <v>1470</v>
      </c>
      <c r="C416" s="40" t="s">
        <v>14</v>
      </c>
      <c r="D416" s="40" t="s">
        <v>2314</v>
      </c>
      <c r="E416" s="40" t="s">
        <v>146</v>
      </c>
      <c r="F416" s="42">
        <v>53.06</v>
      </c>
      <c r="G416" s="42">
        <v>11.05</v>
      </c>
      <c r="H416" s="42">
        <f t="shared" si="24"/>
        <v>586.31</v>
      </c>
      <c r="I416" s="44">
        <f t="shared" si="25"/>
        <v>0.00737543630455728</v>
      </c>
      <c r="J416" s="44">
        <f t="shared" si="27"/>
        <v>99.4651200401099</v>
      </c>
      <c r="K416" s="40" t="str">
        <f t="shared" si="26"/>
        <v>C</v>
      </c>
    </row>
    <row r="417" ht="20.1" customHeight="1" spans="1:11">
      <c r="A417" s="40" t="s">
        <v>2189</v>
      </c>
      <c r="B417" s="41" t="s">
        <v>2190</v>
      </c>
      <c r="C417" s="40" t="s">
        <v>14</v>
      </c>
      <c r="D417" s="40" t="s">
        <v>2314</v>
      </c>
      <c r="E417" s="40" t="s">
        <v>35</v>
      </c>
      <c r="F417" s="42">
        <v>13</v>
      </c>
      <c r="G417" s="42">
        <v>44.95</v>
      </c>
      <c r="H417" s="42">
        <f t="shared" si="24"/>
        <v>584.35</v>
      </c>
      <c r="I417" s="44">
        <f t="shared" si="25"/>
        <v>0.00735078065284244</v>
      </c>
      <c r="J417" s="44">
        <f t="shared" si="27"/>
        <v>99.4724708207627</v>
      </c>
      <c r="K417" s="40" t="str">
        <f t="shared" si="26"/>
        <v>C</v>
      </c>
    </row>
    <row r="418" ht="20.1" customHeight="1" spans="1:11">
      <c r="A418" s="40" t="s">
        <v>1345</v>
      </c>
      <c r="B418" s="41" t="s">
        <v>1346</v>
      </c>
      <c r="C418" s="40" t="s">
        <v>14</v>
      </c>
      <c r="D418" s="40" t="s">
        <v>2314</v>
      </c>
      <c r="E418" s="40" t="s">
        <v>35</v>
      </c>
      <c r="F418" s="42">
        <v>46</v>
      </c>
      <c r="G418" s="42">
        <v>12.53</v>
      </c>
      <c r="H418" s="42">
        <f t="shared" si="24"/>
        <v>576.38</v>
      </c>
      <c r="I418" s="44">
        <f t="shared" si="25"/>
        <v>0.00725052272214482</v>
      </c>
      <c r="J418" s="44">
        <f t="shared" si="27"/>
        <v>99.4797213434849</v>
      </c>
      <c r="K418" s="40" t="str">
        <f t="shared" si="26"/>
        <v>C</v>
      </c>
    </row>
    <row r="419" ht="20.1" customHeight="1" spans="1:11">
      <c r="A419" s="40" t="s">
        <v>475</v>
      </c>
      <c r="B419" s="41" t="s">
        <v>476</v>
      </c>
      <c r="C419" s="40" t="s">
        <v>5898</v>
      </c>
      <c r="D419" s="40" t="s">
        <v>2314</v>
      </c>
      <c r="E419" s="40" t="s">
        <v>477</v>
      </c>
      <c r="F419" s="42">
        <v>0.84</v>
      </c>
      <c r="G419" s="42">
        <v>685.65</v>
      </c>
      <c r="H419" s="42">
        <f t="shared" si="24"/>
        <v>575.95</v>
      </c>
      <c r="I419" s="44">
        <f t="shared" si="25"/>
        <v>0.00724511357406452</v>
      </c>
      <c r="J419" s="44">
        <f t="shared" si="27"/>
        <v>99.4869664570589</v>
      </c>
      <c r="K419" s="40" t="str">
        <f t="shared" si="26"/>
        <v>C</v>
      </c>
    </row>
    <row r="420" ht="20.1" customHeight="1" spans="1:11">
      <c r="A420" s="40" t="s">
        <v>1813</v>
      </c>
      <c r="B420" s="41" t="s">
        <v>1814</v>
      </c>
      <c r="C420" s="40" t="s">
        <v>14</v>
      </c>
      <c r="D420" s="40" t="s">
        <v>2314</v>
      </c>
      <c r="E420" s="40" t="s">
        <v>35</v>
      </c>
      <c r="F420" s="42">
        <v>2</v>
      </c>
      <c r="G420" s="42">
        <v>287.57</v>
      </c>
      <c r="H420" s="42">
        <f t="shared" si="24"/>
        <v>575.14</v>
      </c>
      <c r="I420" s="44">
        <f t="shared" si="25"/>
        <v>0.00723492424861093</v>
      </c>
      <c r="J420" s="44">
        <f t="shared" si="27"/>
        <v>99.4942013813075</v>
      </c>
      <c r="K420" s="40" t="str">
        <f t="shared" si="26"/>
        <v>C</v>
      </c>
    </row>
    <row r="421" ht="15" customHeight="1" spans="1:11">
      <c r="A421" s="40" t="s">
        <v>472</v>
      </c>
      <c r="B421" s="41" t="s">
        <v>473</v>
      </c>
      <c r="C421" s="40" t="s">
        <v>14</v>
      </c>
      <c r="D421" s="40" t="s">
        <v>2314</v>
      </c>
      <c r="E421" s="40" t="s">
        <v>41</v>
      </c>
      <c r="F421" s="42">
        <v>1.28</v>
      </c>
      <c r="G421" s="42">
        <v>447.68</v>
      </c>
      <c r="H421" s="42">
        <f t="shared" si="24"/>
        <v>573.03</v>
      </c>
      <c r="I421" s="44">
        <f t="shared" si="25"/>
        <v>0.00720838168477505</v>
      </c>
      <c r="J421" s="44">
        <f t="shared" si="27"/>
        <v>99.5014097629923</v>
      </c>
      <c r="K421" s="40" t="str">
        <f t="shared" si="26"/>
        <v>C</v>
      </c>
    </row>
    <row r="422" ht="27.95" customHeight="1" spans="1:11">
      <c r="A422" s="40" t="s">
        <v>1302</v>
      </c>
      <c r="B422" s="41" t="s">
        <v>1303</v>
      </c>
      <c r="C422" s="40" t="s">
        <v>5898</v>
      </c>
      <c r="D422" s="40" t="s">
        <v>2314</v>
      </c>
      <c r="E422" s="40" t="s">
        <v>35</v>
      </c>
      <c r="F422" s="42">
        <v>15</v>
      </c>
      <c r="G422" s="42">
        <v>38.02</v>
      </c>
      <c r="H422" s="42">
        <f t="shared" si="24"/>
        <v>570.3</v>
      </c>
      <c r="I422" s="44">
        <f t="shared" si="25"/>
        <v>0.00717403988417223</v>
      </c>
      <c r="J422" s="44">
        <f t="shared" si="27"/>
        <v>99.5085838028765</v>
      </c>
      <c r="K422" s="40" t="str">
        <f t="shared" si="26"/>
        <v>C</v>
      </c>
    </row>
    <row r="423" ht="20.1" customHeight="1" spans="1:11">
      <c r="A423" s="40" t="s">
        <v>1789</v>
      </c>
      <c r="B423" s="41" t="s">
        <v>1790</v>
      </c>
      <c r="C423" s="40" t="s">
        <v>14</v>
      </c>
      <c r="D423" s="40" t="s">
        <v>2314</v>
      </c>
      <c r="E423" s="40" t="s">
        <v>35</v>
      </c>
      <c r="F423" s="42">
        <v>3</v>
      </c>
      <c r="G423" s="42">
        <v>189.19</v>
      </c>
      <c r="H423" s="42">
        <f t="shared" si="24"/>
        <v>567.57</v>
      </c>
      <c r="I423" s="44">
        <f t="shared" si="25"/>
        <v>0.00713969808356941</v>
      </c>
      <c r="J423" s="44">
        <f t="shared" si="27"/>
        <v>99.51572350096</v>
      </c>
      <c r="K423" s="40" t="str">
        <f t="shared" si="26"/>
        <v>C</v>
      </c>
    </row>
    <row r="424" ht="20.1" customHeight="1" spans="1:11">
      <c r="A424" s="40" t="s">
        <v>182</v>
      </c>
      <c r="B424" s="41" t="s">
        <v>183</v>
      </c>
      <c r="C424" s="40" t="s">
        <v>14</v>
      </c>
      <c r="D424" s="40" t="s">
        <v>2314</v>
      </c>
      <c r="E424" s="40" t="s">
        <v>41</v>
      </c>
      <c r="F424" s="42">
        <v>2.8</v>
      </c>
      <c r="G424" s="42">
        <v>200.34</v>
      </c>
      <c r="H424" s="42">
        <f t="shared" si="24"/>
        <v>560.95</v>
      </c>
      <c r="I424" s="44">
        <f t="shared" si="25"/>
        <v>0.00705642236196109</v>
      </c>
      <c r="J424" s="44">
        <f t="shared" si="27"/>
        <v>99.522779923322</v>
      </c>
      <c r="K424" s="40" t="str">
        <f t="shared" si="26"/>
        <v>C</v>
      </c>
    </row>
    <row r="425" ht="20.1" customHeight="1" spans="1:11">
      <c r="A425" s="40" t="s">
        <v>1314</v>
      </c>
      <c r="B425" s="41" t="s">
        <v>1315</v>
      </c>
      <c r="C425" s="40" t="s">
        <v>14</v>
      </c>
      <c r="D425" s="40" t="s">
        <v>2314</v>
      </c>
      <c r="E425" s="40" t="s">
        <v>35</v>
      </c>
      <c r="F425" s="42">
        <v>32</v>
      </c>
      <c r="G425" s="42">
        <v>17.31</v>
      </c>
      <c r="H425" s="42">
        <f t="shared" si="24"/>
        <v>553.92</v>
      </c>
      <c r="I425" s="44">
        <f t="shared" si="25"/>
        <v>0.00696798908055529</v>
      </c>
      <c r="J425" s="44">
        <f t="shared" si="27"/>
        <v>99.5297479124025</v>
      </c>
      <c r="K425" s="40" t="str">
        <f t="shared" si="26"/>
        <v>C</v>
      </c>
    </row>
    <row r="426" ht="20.1" customHeight="1" spans="1:11">
      <c r="A426" s="40" t="s">
        <v>713</v>
      </c>
      <c r="B426" s="41" t="s">
        <v>714</v>
      </c>
      <c r="C426" s="40" t="s">
        <v>5898</v>
      </c>
      <c r="D426" s="40" t="s">
        <v>2314</v>
      </c>
      <c r="E426" s="40" t="s">
        <v>35</v>
      </c>
      <c r="F426" s="42">
        <v>6</v>
      </c>
      <c r="G426" s="42">
        <v>91.24</v>
      </c>
      <c r="H426" s="42">
        <f t="shared" si="24"/>
        <v>547.44</v>
      </c>
      <c r="I426" s="44">
        <f t="shared" si="25"/>
        <v>0.00688647447692661</v>
      </c>
      <c r="J426" s="44">
        <f t="shared" si="27"/>
        <v>99.5366343868795</v>
      </c>
      <c r="K426" s="40" t="str">
        <f t="shared" si="26"/>
        <v>C</v>
      </c>
    </row>
    <row r="427" ht="20.1" customHeight="1" spans="1:11">
      <c r="A427" s="40" t="s">
        <v>2064</v>
      </c>
      <c r="B427" s="41" t="s">
        <v>2065</v>
      </c>
      <c r="C427" s="40" t="s">
        <v>5898</v>
      </c>
      <c r="D427" s="40" t="s">
        <v>2314</v>
      </c>
      <c r="E427" s="40" t="s">
        <v>41</v>
      </c>
      <c r="F427" s="42">
        <v>4.38</v>
      </c>
      <c r="G427" s="42">
        <v>123.4</v>
      </c>
      <c r="H427" s="42">
        <f t="shared" si="24"/>
        <v>540.49</v>
      </c>
      <c r="I427" s="44">
        <f t="shared" si="25"/>
        <v>0.00679904754865202</v>
      </c>
      <c r="J427" s="44">
        <f t="shared" si="27"/>
        <v>99.5434334344281</v>
      </c>
      <c r="K427" s="40" t="str">
        <f t="shared" si="26"/>
        <v>C</v>
      </c>
    </row>
    <row r="428" ht="20.1" customHeight="1" spans="1:11">
      <c r="A428" s="40" t="s">
        <v>1442</v>
      </c>
      <c r="B428" s="41" t="s">
        <v>1443</v>
      </c>
      <c r="C428" s="40" t="s">
        <v>14</v>
      </c>
      <c r="D428" s="40" t="s">
        <v>2314</v>
      </c>
      <c r="E428" s="40" t="s">
        <v>35</v>
      </c>
      <c r="F428" s="42">
        <v>4</v>
      </c>
      <c r="G428" s="42">
        <v>131.36</v>
      </c>
      <c r="H428" s="42">
        <f t="shared" si="24"/>
        <v>525.44</v>
      </c>
      <c r="I428" s="44">
        <f t="shared" si="25"/>
        <v>0.00660972736584158</v>
      </c>
      <c r="J428" s="44">
        <f t="shared" si="27"/>
        <v>99.550043161794</v>
      </c>
      <c r="K428" s="40" t="str">
        <f t="shared" si="26"/>
        <v>C</v>
      </c>
    </row>
    <row r="429" ht="27.95" customHeight="1" spans="1:11">
      <c r="A429" s="40" t="s">
        <v>813</v>
      </c>
      <c r="B429" s="41" t="s">
        <v>814</v>
      </c>
      <c r="C429" s="40" t="s">
        <v>14</v>
      </c>
      <c r="D429" s="40" t="s">
        <v>2314</v>
      </c>
      <c r="E429" s="40" t="s">
        <v>35</v>
      </c>
      <c r="F429" s="42">
        <v>1</v>
      </c>
      <c r="G429" s="42">
        <v>519.15</v>
      </c>
      <c r="H429" s="42">
        <f t="shared" si="24"/>
        <v>519.15</v>
      </c>
      <c r="I429" s="44">
        <f t="shared" si="25"/>
        <v>0.00653060285089955</v>
      </c>
      <c r="J429" s="44">
        <f t="shared" si="27"/>
        <v>99.5565737646449</v>
      </c>
      <c r="K429" s="40" t="str">
        <f t="shared" si="26"/>
        <v>C</v>
      </c>
    </row>
    <row r="430" ht="15" customHeight="1" spans="1:11">
      <c r="A430" s="40" t="s">
        <v>1110</v>
      </c>
      <c r="B430" s="41" t="s">
        <v>1111</v>
      </c>
      <c r="C430" s="40" t="s">
        <v>643</v>
      </c>
      <c r="D430" s="40" t="s">
        <v>2314</v>
      </c>
      <c r="E430" s="40" t="s">
        <v>383</v>
      </c>
      <c r="F430" s="42">
        <v>5.48</v>
      </c>
      <c r="G430" s="42">
        <v>94.68</v>
      </c>
      <c r="H430" s="42">
        <f t="shared" si="24"/>
        <v>518.85</v>
      </c>
      <c r="I430" s="44">
        <f t="shared" si="25"/>
        <v>0.00652682902665748</v>
      </c>
      <c r="J430" s="44">
        <f t="shared" si="27"/>
        <v>99.5631005936715</v>
      </c>
      <c r="K430" s="40" t="str">
        <f t="shared" si="26"/>
        <v>C</v>
      </c>
    </row>
    <row r="431" ht="27.95" customHeight="1" spans="1:11">
      <c r="A431" s="40" t="s">
        <v>1515</v>
      </c>
      <c r="B431" s="41" t="s">
        <v>1516</v>
      </c>
      <c r="C431" s="40" t="s">
        <v>14</v>
      </c>
      <c r="D431" s="40" t="s">
        <v>2314</v>
      </c>
      <c r="E431" s="40" t="s">
        <v>35</v>
      </c>
      <c r="F431" s="42">
        <v>50</v>
      </c>
      <c r="G431" s="42">
        <v>10.29</v>
      </c>
      <c r="H431" s="42">
        <f t="shared" si="24"/>
        <v>514.5</v>
      </c>
      <c r="I431" s="44">
        <f t="shared" si="25"/>
        <v>0.00647210857514749</v>
      </c>
      <c r="J431" s="44">
        <f t="shared" si="27"/>
        <v>99.5695727022467</v>
      </c>
      <c r="K431" s="40" t="str">
        <f t="shared" si="26"/>
        <v>C</v>
      </c>
    </row>
    <row r="432" ht="27.95" customHeight="1" spans="1:11">
      <c r="A432" s="40" t="s">
        <v>1497</v>
      </c>
      <c r="B432" s="41" t="s">
        <v>1498</v>
      </c>
      <c r="C432" s="40" t="s">
        <v>14</v>
      </c>
      <c r="D432" s="40" t="s">
        <v>2314</v>
      </c>
      <c r="E432" s="40" t="s">
        <v>35</v>
      </c>
      <c r="F432" s="42">
        <v>46</v>
      </c>
      <c r="G432" s="42">
        <v>10.46</v>
      </c>
      <c r="H432" s="42">
        <f t="shared" si="24"/>
        <v>481.16</v>
      </c>
      <c r="I432" s="44">
        <f t="shared" si="25"/>
        <v>0.00605271090771227</v>
      </c>
      <c r="J432" s="44">
        <f t="shared" si="27"/>
        <v>99.5756254131544</v>
      </c>
      <c r="K432" s="40" t="str">
        <f t="shared" si="26"/>
        <v>C</v>
      </c>
    </row>
    <row r="433" ht="20.1" customHeight="1" spans="1:11">
      <c r="A433" s="40" t="s">
        <v>818</v>
      </c>
      <c r="B433" s="41" t="s">
        <v>819</v>
      </c>
      <c r="C433" s="40" t="s">
        <v>5898</v>
      </c>
      <c r="D433" s="40" t="s">
        <v>2314</v>
      </c>
      <c r="E433" s="40" t="s">
        <v>35</v>
      </c>
      <c r="F433" s="42">
        <v>3</v>
      </c>
      <c r="G433" s="42">
        <v>159.83</v>
      </c>
      <c r="H433" s="42">
        <f t="shared" si="24"/>
        <v>479.49</v>
      </c>
      <c r="I433" s="44">
        <f t="shared" si="25"/>
        <v>0.00603170328609809</v>
      </c>
      <c r="J433" s="44">
        <f t="shared" si="27"/>
        <v>99.5816571164405</v>
      </c>
      <c r="K433" s="40" t="str">
        <f t="shared" si="26"/>
        <v>C</v>
      </c>
    </row>
    <row r="434" ht="20.1" customHeight="1" spans="1:11">
      <c r="A434" s="40" t="s">
        <v>1638</v>
      </c>
      <c r="B434" s="41" t="s">
        <v>1639</v>
      </c>
      <c r="C434" s="40" t="s">
        <v>14</v>
      </c>
      <c r="D434" s="40" t="s">
        <v>2314</v>
      </c>
      <c r="E434" s="40" t="s">
        <v>35</v>
      </c>
      <c r="F434" s="42">
        <v>4</v>
      </c>
      <c r="G434" s="42">
        <v>117.19</v>
      </c>
      <c r="H434" s="42">
        <f t="shared" si="24"/>
        <v>468.76</v>
      </c>
      <c r="I434" s="44">
        <f t="shared" si="25"/>
        <v>0.00589672617237344</v>
      </c>
      <c r="J434" s="44">
        <f t="shared" si="27"/>
        <v>99.5875538426128</v>
      </c>
      <c r="K434" s="40" t="str">
        <f t="shared" si="26"/>
        <v>C</v>
      </c>
    </row>
    <row r="435" ht="15" customHeight="1" spans="1:11">
      <c r="A435" s="40" t="s">
        <v>683</v>
      </c>
      <c r="B435" s="41" t="s">
        <v>684</v>
      </c>
      <c r="C435" s="40" t="s">
        <v>643</v>
      </c>
      <c r="D435" s="40" t="s">
        <v>2314</v>
      </c>
      <c r="E435" s="40" t="s">
        <v>376</v>
      </c>
      <c r="F435" s="42">
        <v>6</v>
      </c>
      <c r="G435" s="42">
        <v>77.38</v>
      </c>
      <c r="H435" s="42">
        <f t="shared" si="24"/>
        <v>464.28</v>
      </c>
      <c r="I435" s="44">
        <f t="shared" si="25"/>
        <v>0.00584037039702522</v>
      </c>
      <c r="J435" s="44">
        <f t="shared" si="27"/>
        <v>99.5933942130099</v>
      </c>
      <c r="K435" s="40" t="str">
        <f t="shared" si="26"/>
        <v>C</v>
      </c>
    </row>
    <row r="436" ht="27.95" customHeight="1" spans="1:11">
      <c r="A436" s="40" t="s">
        <v>1754</v>
      </c>
      <c r="B436" s="41" t="s">
        <v>1755</v>
      </c>
      <c r="C436" s="40" t="s">
        <v>5898</v>
      </c>
      <c r="D436" s="40" t="s">
        <v>2314</v>
      </c>
      <c r="E436" s="40" t="s">
        <v>35</v>
      </c>
      <c r="F436" s="42">
        <v>18</v>
      </c>
      <c r="G436" s="42">
        <v>25.65</v>
      </c>
      <c r="H436" s="42">
        <f t="shared" si="24"/>
        <v>461.7</v>
      </c>
      <c r="I436" s="44">
        <f t="shared" si="25"/>
        <v>0.00580791550854343</v>
      </c>
      <c r="J436" s="44">
        <f t="shared" si="27"/>
        <v>99.5992021285184</v>
      </c>
      <c r="K436" s="40" t="str">
        <f t="shared" si="26"/>
        <v>C</v>
      </c>
    </row>
    <row r="437" ht="20.1" customHeight="1" spans="1:11">
      <c r="A437" s="40" t="s">
        <v>1424</v>
      </c>
      <c r="B437" s="41" t="s">
        <v>1425</v>
      </c>
      <c r="C437" s="40" t="s">
        <v>14</v>
      </c>
      <c r="D437" s="40" t="s">
        <v>2314</v>
      </c>
      <c r="E437" s="40" t="s">
        <v>35</v>
      </c>
      <c r="F437" s="42">
        <v>3</v>
      </c>
      <c r="G437" s="42">
        <v>151.64</v>
      </c>
      <c r="H437" s="42">
        <f t="shared" si="24"/>
        <v>454.92</v>
      </c>
      <c r="I437" s="44">
        <f t="shared" si="25"/>
        <v>0.00572262708067268</v>
      </c>
      <c r="J437" s="44">
        <f t="shared" si="27"/>
        <v>99.6049247555991</v>
      </c>
      <c r="K437" s="40" t="str">
        <f t="shared" si="26"/>
        <v>C</v>
      </c>
    </row>
    <row r="438" ht="20.1" customHeight="1" spans="1:11">
      <c r="A438" s="40" t="s">
        <v>1264</v>
      </c>
      <c r="B438" s="41" t="s">
        <v>1265</v>
      </c>
      <c r="C438" s="40" t="s">
        <v>5898</v>
      </c>
      <c r="D438" s="40" t="s">
        <v>2314</v>
      </c>
      <c r="E438" s="40" t="s">
        <v>35</v>
      </c>
      <c r="F438" s="42">
        <v>2</v>
      </c>
      <c r="G438" s="42">
        <v>226.61</v>
      </c>
      <c r="H438" s="42">
        <f t="shared" si="24"/>
        <v>453.22</v>
      </c>
      <c r="I438" s="44">
        <f t="shared" si="25"/>
        <v>0.00570124207663429</v>
      </c>
      <c r="J438" s="44">
        <f t="shared" si="27"/>
        <v>99.6106259976757</v>
      </c>
      <c r="K438" s="40" t="str">
        <f t="shared" si="26"/>
        <v>C</v>
      </c>
    </row>
    <row r="439" ht="20.1" customHeight="1" spans="1:11">
      <c r="A439" s="40" t="s">
        <v>821</v>
      </c>
      <c r="B439" s="41" t="s">
        <v>822</v>
      </c>
      <c r="C439" s="40" t="s">
        <v>14</v>
      </c>
      <c r="D439" s="40" t="s">
        <v>2314</v>
      </c>
      <c r="E439" s="40" t="s">
        <v>35</v>
      </c>
      <c r="F439" s="42">
        <v>30</v>
      </c>
      <c r="G439" s="42">
        <v>15.05</v>
      </c>
      <c r="H439" s="42">
        <f t="shared" si="24"/>
        <v>451.5</v>
      </c>
      <c r="I439" s="44">
        <f t="shared" si="25"/>
        <v>0.0056796054843131</v>
      </c>
      <c r="J439" s="44">
        <f t="shared" si="27"/>
        <v>99.61630560316</v>
      </c>
      <c r="K439" s="40" t="str">
        <f t="shared" si="26"/>
        <v>C</v>
      </c>
    </row>
    <row r="440" ht="20.1" customHeight="1" spans="1:11">
      <c r="A440" s="40" t="s">
        <v>1651</v>
      </c>
      <c r="B440" s="41" t="s">
        <v>1652</v>
      </c>
      <c r="C440" s="40" t="s">
        <v>14</v>
      </c>
      <c r="D440" s="40" t="s">
        <v>2314</v>
      </c>
      <c r="E440" s="40" t="s">
        <v>35</v>
      </c>
      <c r="F440" s="42">
        <v>18</v>
      </c>
      <c r="G440" s="42">
        <v>25.08</v>
      </c>
      <c r="H440" s="42">
        <f t="shared" si="24"/>
        <v>451.44</v>
      </c>
      <c r="I440" s="44">
        <f t="shared" si="25"/>
        <v>0.00567885071946469</v>
      </c>
      <c r="J440" s="44">
        <f t="shared" si="27"/>
        <v>99.6219844538795</v>
      </c>
      <c r="K440" s="40" t="str">
        <f t="shared" si="26"/>
        <v>C</v>
      </c>
    </row>
    <row r="441" ht="27.95" customHeight="1" spans="1:11">
      <c r="A441" s="40" t="s">
        <v>2231</v>
      </c>
      <c r="B441" s="41" t="s">
        <v>2232</v>
      </c>
      <c r="C441" s="40" t="s">
        <v>5898</v>
      </c>
      <c r="D441" s="40" t="s">
        <v>2314</v>
      </c>
      <c r="E441" s="40" t="s">
        <v>35</v>
      </c>
      <c r="F441" s="42">
        <v>14</v>
      </c>
      <c r="G441" s="42">
        <v>32.23</v>
      </c>
      <c r="H441" s="42">
        <f t="shared" si="24"/>
        <v>451.22</v>
      </c>
      <c r="I441" s="44">
        <f t="shared" si="25"/>
        <v>0.00567608324835384</v>
      </c>
      <c r="J441" s="44">
        <f t="shared" si="27"/>
        <v>99.6276605371279</v>
      </c>
      <c r="K441" s="40" t="str">
        <f t="shared" si="26"/>
        <v>C</v>
      </c>
    </row>
    <row r="442" ht="20.1" customHeight="1" spans="1:11">
      <c r="A442" s="40" t="s">
        <v>1475</v>
      </c>
      <c r="B442" s="41" t="s">
        <v>1476</v>
      </c>
      <c r="C442" s="40" t="s">
        <v>14</v>
      </c>
      <c r="D442" s="40" t="s">
        <v>2314</v>
      </c>
      <c r="E442" s="40" t="s">
        <v>146</v>
      </c>
      <c r="F442" s="42">
        <v>22.5</v>
      </c>
      <c r="G442" s="42">
        <v>19.84</v>
      </c>
      <c r="H442" s="42">
        <f t="shared" si="24"/>
        <v>446.4</v>
      </c>
      <c r="I442" s="44">
        <f t="shared" si="25"/>
        <v>0.00561545047219794</v>
      </c>
      <c r="J442" s="44">
        <f t="shared" si="27"/>
        <v>99.6332759876001</v>
      </c>
      <c r="K442" s="40" t="str">
        <f t="shared" si="26"/>
        <v>C</v>
      </c>
    </row>
    <row r="443" ht="20.1" customHeight="1" spans="1:11">
      <c r="A443" s="40" t="s">
        <v>1311</v>
      </c>
      <c r="B443" s="41" t="s">
        <v>1312</v>
      </c>
      <c r="C443" s="40" t="s">
        <v>14</v>
      </c>
      <c r="D443" s="40" t="s">
        <v>2314</v>
      </c>
      <c r="E443" s="40" t="s">
        <v>35</v>
      </c>
      <c r="F443" s="42">
        <v>46</v>
      </c>
      <c r="G443" s="42">
        <v>9.7</v>
      </c>
      <c r="H443" s="42">
        <f t="shared" si="24"/>
        <v>446.2</v>
      </c>
      <c r="I443" s="44">
        <f t="shared" si="25"/>
        <v>0.00561293458936989</v>
      </c>
      <c r="J443" s="44">
        <f t="shared" si="27"/>
        <v>99.6388889221894</v>
      </c>
      <c r="K443" s="40" t="str">
        <f t="shared" si="26"/>
        <v>C</v>
      </c>
    </row>
    <row r="444" ht="20.1" customHeight="1" spans="1:11">
      <c r="A444" s="40" t="s">
        <v>1620</v>
      </c>
      <c r="B444" s="41" t="s">
        <v>1621</v>
      </c>
      <c r="C444" s="40" t="s">
        <v>5898</v>
      </c>
      <c r="D444" s="40" t="s">
        <v>2314</v>
      </c>
      <c r="E444" s="40" t="s">
        <v>35</v>
      </c>
      <c r="F444" s="42">
        <v>1</v>
      </c>
      <c r="G444" s="42">
        <v>443.35</v>
      </c>
      <c r="H444" s="42">
        <f t="shared" si="24"/>
        <v>443.35</v>
      </c>
      <c r="I444" s="44">
        <f t="shared" si="25"/>
        <v>0.00557708325907024</v>
      </c>
      <c r="J444" s="44">
        <f t="shared" si="27"/>
        <v>99.6444660054485</v>
      </c>
      <c r="K444" s="40" t="str">
        <f t="shared" si="26"/>
        <v>C</v>
      </c>
    </row>
    <row r="445" ht="15" customHeight="1" spans="1:11">
      <c r="A445" s="40" t="s">
        <v>1929</v>
      </c>
      <c r="B445" s="41" t="s">
        <v>1930</v>
      </c>
      <c r="C445" s="40" t="s">
        <v>14</v>
      </c>
      <c r="D445" s="40" t="s">
        <v>2314</v>
      </c>
      <c r="E445" s="40" t="s">
        <v>35</v>
      </c>
      <c r="F445" s="42">
        <v>12</v>
      </c>
      <c r="G445" s="42">
        <v>36.92</v>
      </c>
      <c r="H445" s="42">
        <f t="shared" si="24"/>
        <v>443.04</v>
      </c>
      <c r="I445" s="44">
        <f t="shared" si="25"/>
        <v>0.00557318364068677</v>
      </c>
      <c r="J445" s="44">
        <f t="shared" si="27"/>
        <v>99.6500391890892</v>
      </c>
      <c r="K445" s="40" t="str">
        <f t="shared" si="26"/>
        <v>C</v>
      </c>
    </row>
    <row r="446" ht="20.1" customHeight="1" spans="1:11">
      <c r="A446" s="40" t="s">
        <v>46</v>
      </c>
      <c r="B446" s="41" t="s">
        <v>47</v>
      </c>
      <c r="C446" s="40" t="s">
        <v>14</v>
      </c>
      <c r="D446" s="40" t="s">
        <v>2314</v>
      </c>
      <c r="E446" s="40" t="s">
        <v>35</v>
      </c>
      <c r="F446" s="42">
        <v>3</v>
      </c>
      <c r="G446" s="42">
        <v>144.87</v>
      </c>
      <c r="H446" s="42">
        <f t="shared" si="24"/>
        <v>434.61</v>
      </c>
      <c r="I446" s="44">
        <f t="shared" si="25"/>
        <v>0.00546713917948464</v>
      </c>
      <c r="J446" s="44">
        <f t="shared" si="27"/>
        <v>99.6555063282687</v>
      </c>
      <c r="K446" s="40" t="str">
        <f t="shared" si="26"/>
        <v>C</v>
      </c>
    </row>
    <row r="447" ht="20.1" customHeight="1" spans="1:11">
      <c r="A447" s="40" t="s">
        <v>1721</v>
      </c>
      <c r="B447" s="41" t="s">
        <v>1722</v>
      </c>
      <c r="C447" s="40" t="s">
        <v>5898</v>
      </c>
      <c r="D447" s="40" t="s">
        <v>2314</v>
      </c>
      <c r="E447" s="40" t="s">
        <v>35</v>
      </c>
      <c r="F447" s="42">
        <v>4</v>
      </c>
      <c r="G447" s="42">
        <v>108.62</v>
      </c>
      <c r="H447" s="42">
        <f t="shared" si="24"/>
        <v>434.48</v>
      </c>
      <c r="I447" s="44">
        <f t="shared" si="25"/>
        <v>0.00546550385564641</v>
      </c>
      <c r="J447" s="44">
        <f t="shared" si="27"/>
        <v>99.6609718321243</v>
      </c>
      <c r="K447" s="40" t="str">
        <f t="shared" si="26"/>
        <v>C</v>
      </c>
    </row>
    <row r="448" ht="20.1" customHeight="1" spans="1:11">
      <c r="A448" s="40" t="s">
        <v>1410</v>
      </c>
      <c r="B448" s="41" t="s">
        <v>1411</v>
      </c>
      <c r="C448" s="40" t="s">
        <v>14</v>
      </c>
      <c r="D448" s="40" t="s">
        <v>2314</v>
      </c>
      <c r="E448" s="40" t="s">
        <v>35</v>
      </c>
      <c r="F448" s="42">
        <v>5</v>
      </c>
      <c r="G448" s="42">
        <v>86.34</v>
      </c>
      <c r="H448" s="42">
        <f t="shared" si="24"/>
        <v>431.7</v>
      </c>
      <c r="I448" s="44">
        <f t="shared" si="25"/>
        <v>0.00543053308433658</v>
      </c>
      <c r="J448" s="44">
        <f t="shared" si="27"/>
        <v>99.6664023652087</v>
      </c>
      <c r="K448" s="40" t="str">
        <f t="shared" si="26"/>
        <v>C</v>
      </c>
    </row>
    <row r="449" ht="27.95" customHeight="1" spans="1:11">
      <c r="A449" s="40" t="s">
        <v>151</v>
      </c>
      <c r="B449" s="41" t="s">
        <v>152</v>
      </c>
      <c r="C449" s="40" t="s">
        <v>14</v>
      </c>
      <c r="D449" s="40" t="s">
        <v>2314</v>
      </c>
      <c r="E449" s="40" t="s">
        <v>41</v>
      </c>
      <c r="F449" s="42">
        <v>26.46</v>
      </c>
      <c r="G449" s="42">
        <v>16.14</v>
      </c>
      <c r="H449" s="42">
        <f t="shared" si="24"/>
        <v>427.06</v>
      </c>
      <c r="I449" s="44">
        <f t="shared" si="25"/>
        <v>0.00537216460272592</v>
      </c>
      <c r="J449" s="44">
        <f t="shared" si="27"/>
        <v>99.6717745298114</v>
      </c>
      <c r="K449" s="40" t="str">
        <f t="shared" si="26"/>
        <v>C</v>
      </c>
    </row>
    <row r="450" ht="20.1" customHeight="1" spans="1:11">
      <c r="A450" s="40" t="s">
        <v>144</v>
      </c>
      <c r="B450" s="41" t="s">
        <v>145</v>
      </c>
      <c r="C450" s="40" t="s">
        <v>14</v>
      </c>
      <c r="D450" s="40" t="s">
        <v>2314</v>
      </c>
      <c r="E450" s="40" t="s">
        <v>146</v>
      </c>
      <c r="F450" s="42">
        <v>990</v>
      </c>
      <c r="G450" s="42">
        <v>0.43</v>
      </c>
      <c r="H450" s="42">
        <f t="shared" si="24"/>
        <v>425.7</v>
      </c>
      <c r="I450" s="44">
        <f t="shared" si="25"/>
        <v>0.00535505659949521</v>
      </c>
      <c r="J450" s="44">
        <f t="shared" si="27"/>
        <v>99.6771295864109</v>
      </c>
      <c r="K450" s="40" t="str">
        <f t="shared" si="26"/>
        <v>C</v>
      </c>
    </row>
    <row r="451" ht="20.1" customHeight="1" spans="1:11">
      <c r="A451" s="40" t="s">
        <v>1308</v>
      </c>
      <c r="B451" s="41" t="s">
        <v>1309</v>
      </c>
      <c r="C451" s="40" t="s">
        <v>14</v>
      </c>
      <c r="D451" s="40" t="s">
        <v>2314</v>
      </c>
      <c r="E451" s="40" t="s">
        <v>35</v>
      </c>
      <c r="F451" s="42">
        <v>62</v>
      </c>
      <c r="G451" s="42">
        <v>6.84</v>
      </c>
      <c r="H451" s="42">
        <f t="shared" si="24"/>
        <v>424.08</v>
      </c>
      <c r="I451" s="44">
        <f t="shared" si="25"/>
        <v>0.00533467794858804</v>
      </c>
      <c r="J451" s="44">
        <f t="shared" si="27"/>
        <v>99.6824642643595</v>
      </c>
      <c r="K451" s="40" t="str">
        <f t="shared" si="26"/>
        <v>C</v>
      </c>
    </row>
    <row r="452" ht="20.1" customHeight="1" spans="1:11">
      <c r="A452" s="40" t="s">
        <v>1083</v>
      </c>
      <c r="B452" s="41" t="s">
        <v>1084</v>
      </c>
      <c r="C452" s="40" t="s">
        <v>5898</v>
      </c>
      <c r="D452" s="40" t="s">
        <v>2314</v>
      </c>
      <c r="E452" s="40" t="s">
        <v>376</v>
      </c>
      <c r="F452" s="42">
        <v>3</v>
      </c>
      <c r="G452" s="42">
        <v>139.18</v>
      </c>
      <c r="H452" s="42">
        <f t="shared" ref="H452:H515" si="28">ROUND(F452*G452,2)</f>
        <v>417.54</v>
      </c>
      <c r="I452" s="44">
        <f t="shared" ref="I452:I515" si="29">H452/VALOR_TOTAL*100</f>
        <v>0.00525240858011095</v>
      </c>
      <c r="J452" s="44">
        <f t="shared" si="27"/>
        <v>99.6877166729396</v>
      </c>
      <c r="K452" s="40" t="str">
        <f t="shared" ref="K452:K515" si="30">IF(J452&lt;=50,"A",IF(J452&lt;=80,"B","C"))</f>
        <v>C</v>
      </c>
    </row>
    <row r="453" ht="20.1" customHeight="1" spans="1:11">
      <c r="A453" s="40" t="s">
        <v>1137</v>
      </c>
      <c r="B453" s="41" t="s">
        <v>1138</v>
      </c>
      <c r="C453" s="40" t="s">
        <v>14</v>
      </c>
      <c r="D453" s="40" t="s">
        <v>2314</v>
      </c>
      <c r="E453" s="40" t="s">
        <v>146</v>
      </c>
      <c r="F453" s="42">
        <v>11.6</v>
      </c>
      <c r="G453" s="42">
        <v>35.9</v>
      </c>
      <c r="H453" s="42">
        <f t="shared" si="28"/>
        <v>416.44</v>
      </c>
      <c r="I453" s="44">
        <f t="shared" si="29"/>
        <v>0.00523857122455669</v>
      </c>
      <c r="J453" s="44">
        <f t="shared" ref="J453:J516" si="31">I453+J452</f>
        <v>99.6929552441641</v>
      </c>
      <c r="K453" s="40" t="str">
        <f t="shared" si="30"/>
        <v>C</v>
      </c>
    </row>
    <row r="454" ht="20.1" customHeight="1" spans="1:11">
      <c r="A454" s="40" t="s">
        <v>2061</v>
      </c>
      <c r="B454" s="41" t="s">
        <v>2062</v>
      </c>
      <c r="C454" s="40" t="s">
        <v>5898</v>
      </c>
      <c r="D454" s="40" t="s">
        <v>2314</v>
      </c>
      <c r="E454" s="40" t="s">
        <v>41</v>
      </c>
      <c r="F454" s="42">
        <v>6.27</v>
      </c>
      <c r="G454" s="42">
        <v>66.04</v>
      </c>
      <c r="H454" s="42">
        <f t="shared" si="28"/>
        <v>414.07</v>
      </c>
      <c r="I454" s="44">
        <f t="shared" si="29"/>
        <v>0.00520875801304435</v>
      </c>
      <c r="J454" s="44">
        <f t="shared" si="31"/>
        <v>99.6981640021772</v>
      </c>
      <c r="K454" s="40" t="str">
        <f t="shared" si="30"/>
        <v>C</v>
      </c>
    </row>
    <row r="455" ht="27.95" customHeight="1" spans="1:11">
      <c r="A455" s="40" t="s">
        <v>1569</v>
      </c>
      <c r="B455" s="41" t="s">
        <v>1570</v>
      </c>
      <c r="C455" s="40" t="s">
        <v>14</v>
      </c>
      <c r="D455" s="40" t="s">
        <v>2314</v>
      </c>
      <c r="E455" s="40" t="s">
        <v>35</v>
      </c>
      <c r="F455" s="42">
        <v>25</v>
      </c>
      <c r="G455" s="42">
        <v>16.5</v>
      </c>
      <c r="H455" s="42">
        <f t="shared" si="28"/>
        <v>412.5</v>
      </c>
      <c r="I455" s="44">
        <f t="shared" si="29"/>
        <v>0.00518900833284419</v>
      </c>
      <c r="J455" s="44">
        <f t="shared" si="31"/>
        <v>99.70335301051</v>
      </c>
      <c r="K455" s="40" t="str">
        <f t="shared" si="30"/>
        <v>C</v>
      </c>
    </row>
    <row r="456" ht="20.1" customHeight="1" spans="1:11">
      <c r="A456" s="40" t="s">
        <v>1199</v>
      </c>
      <c r="B456" s="41" t="s">
        <v>1200</v>
      </c>
      <c r="C456" s="40" t="s">
        <v>14</v>
      </c>
      <c r="D456" s="40" t="s">
        <v>2314</v>
      </c>
      <c r="E456" s="40" t="s">
        <v>35</v>
      </c>
      <c r="F456" s="42">
        <v>16</v>
      </c>
      <c r="G456" s="42">
        <v>25.75</v>
      </c>
      <c r="H456" s="42">
        <f t="shared" si="28"/>
        <v>412</v>
      </c>
      <c r="I456" s="44">
        <f t="shared" si="29"/>
        <v>0.00518271862577408</v>
      </c>
      <c r="J456" s="44">
        <f t="shared" si="31"/>
        <v>99.7085357291358</v>
      </c>
      <c r="K456" s="40" t="str">
        <f t="shared" si="30"/>
        <v>C</v>
      </c>
    </row>
    <row r="457" ht="15" customHeight="1" spans="1:11">
      <c r="A457" s="40" t="s">
        <v>1092</v>
      </c>
      <c r="B457" s="41" t="s">
        <v>1093</v>
      </c>
      <c r="C457" s="40" t="s">
        <v>14</v>
      </c>
      <c r="D457" s="40" t="s">
        <v>2413</v>
      </c>
      <c r="E457" s="40" t="s">
        <v>35</v>
      </c>
      <c r="F457" s="42">
        <v>4</v>
      </c>
      <c r="G457" s="42">
        <v>100.95</v>
      </c>
      <c r="H457" s="42">
        <f t="shared" si="28"/>
        <v>403.8</v>
      </c>
      <c r="I457" s="44">
        <f t="shared" si="29"/>
        <v>0.00507956742982421</v>
      </c>
      <c r="J457" s="44">
        <f t="shared" si="31"/>
        <v>99.7136152965656</v>
      </c>
      <c r="K457" s="40" t="str">
        <f t="shared" si="30"/>
        <v>C</v>
      </c>
    </row>
    <row r="458" ht="20.1" customHeight="1" spans="1:11">
      <c r="A458" s="40" t="s">
        <v>1924</v>
      </c>
      <c r="B458" s="41" t="s">
        <v>1925</v>
      </c>
      <c r="C458" s="40" t="s">
        <v>5898</v>
      </c>
      <c r="D458" s="40" t="s">
        <v>2314</v>
      </c>
      <c r="E458" s="40" t="s">
        <v>35</v>
      </c>
      <c r="F458" s="42">
        <v>2</v>
      </c>
      <c r="G458" s="42">
        <v>198.2</v>
      </c>
      <c r="H458" s="42">
        <f t="shared" si="28"/>
        <v>396.4</v>
      </c>
      <c r="I458" s="44">
        <f t="shared" si="29"/>
        <v>0.00498647976518652</v>
      </c>
      <c r="J458" s="44">
        <f t="shared" si="31"/>
        <v>99.7186017763308</v>
      </c>
      <c r="K458" s="40" t="str">
        <f t="shared" si="30"/>
        <v>C</v>
      </c>
    </row>
    <row r="459" ht="20.1" customHeight="1" spans="1:11">
      <c r="A459" s="40" t="s">
        <v>1810</v>
      </c>
      <c r="B459" s="41" t="s">
        <v>1811</v>
      </c>
      <c r="C459" s="40" t="s">
        <v>14</v>
      </c>
      <c r="D459" s="40" t="s">
        <v>2314</v>
      </c>
      <c r="E459" s="40" t="s">
        <v>35</v>
      </c>
      <c r="F459" s="42">
        <v>2</v>
      </c>
      <c r="G459" s="42">
        <v>197.45</v>
      </c>
      <c r="H459" s="42">
        <f t="shared" si="28"/>
        <v>394.9</v>
      </c>
      <c r="I459" s="44">
        <f t="shared" si="29"/>
        <v>0.00496761064397618</v>
      </c>
      <c r="J459" s="44">
        <f t="shared" si="31"/>
        <v>99.7235693869748</v>
      </c>
      <c r="K459" s="40" t="str">
        <f t="shared" si="30"/>
        <v>C</v>
      </c>
    </row>
    <row r="460" ht="20.1" customHeight="1" spans="1:11">
      <c r="A460" s="40" t="s">
        <v>1366</v>
      </c>
      <c r="B460" s="41" t="s">
        <v>1367</v>
      </c>
      <c r="C460" s="40" t="s">
        <v>14</v>
      </c>
      <c r="D460" s="40" t="s">
        <v>2314</v>
      </c>
      <c r="E460" s="40" t="s">
        <v>35</v>
      </c>
      <c r="F460" s="42">
        <v>20</v>
      </c>
      <c r="G460" s="42">
        <v>19.2</v>
      </c>
      <c r="H460" s="42">
        <f t="shared" si="28"/>
        <v>384</v>
      </c>
      <c r="I460" s="44">
        <f t="shared" si="29"/>
        <v>0.00483049502984769</v>
      </c>
      <c r="J460" s="44">
        <f t="shared" si="31"/>
        <v>99.7283998820046</v>
      </c>
      <c r="K460" s="40" t="str">
        <f t="shared" si="30"/>
        <v>C</v>
      </c>
    </row>
    <row r="461" ht="20.1" customHeight="1" spans="1:11">
      <c r="A461" s="40" t="s">
        <v>599</v>
      </c>
      <c r="B461" s="41" t="s">
        <v>600</v>
      </c>
      <c r="C461" s="40" t="s">
        <v>14</v>
      </c>
      <c r="D461" s="40" t="s">
        <v>2314</v>
      </c>
      <c r="E461" s="40" t="s">
        <v>35</v>
      </c>
      <c r="F461" s="42">
        <v>9</v>
      </c>
      <c r="G461" s="42">
        <v>42.52</v>
      </c>
      <c r="H461" s="42">
        <f t="shared" si="28"/>
        <v>382.68</v>
      </c>
      <c r="I461" s="44">
        <f t="shared" si="29"/>
        <v>0.00481389020318259</v>
      </c>
      <c r="J461" s="44">
        <f t="shared" si="31"/>
        <v>99.7332137722078</v>
      </c>
      <c r="K461" s="40" t="str">
        <f t="shared" si="30"/>
        <v>C</v>
      </c>
    </row>
    <row r="462" ht="20.1" customHeight="1" spans="1:11">
      <c r="A462" s="40" t="s">
        <v>1798</v>
      </c>
      <c r="B462" s="41" t="s">
        <v>1799</v>
      </c>
      <c r="C462" s="40" t="s">
        <v>14</v>
      </c>
      <c r="D462" s="40" t="s">
        <v>2314</v>
      </c>
      <c r="E462" s="40" t="s">
        <v>35</v>
      </c>
      <c r="F462" s="42">
        <v>5</v>
      </c>
      <c r="G462" s="42">
        <v>74.49</v>
      </c>
      <c r="H462" s="42">
        <f t="shared" si="28"/>
        <v>372.45</v>
      </c>
      <c r="I462" s="44">
        <f t="shared" si="29"/>
        <v>0.00468520279652805</v>
      </c>
      <c r="J462" s="44">
        <f t="shared" si="31"/>
        <v>99.7378989750043</v>
      </c>
      <c r="K462" s="40" t="str">
        <f t="shared" si="30"/>
        <v>C</v>
      </c>
    </row>
    <row r="463" ht="15" customHeight="1" spans="1:11">
      <c r="A463" s="40" t="s">
        <v>997</v>
      </c>
      <c r="B463" s="41" t="s">
        <v>998</v>
      </c>
      <c r="C463" s="40" t="s">
        <v>643</v>
      </c>
      <c r="D463" s="40" t="s">
        <v>2314</v>
      </c>
      <c r="E463" s="40" t="s">
        <v>376</v>
      </c>
      <c r="F463" s="42">
        <v>4</v>
      </c>
      <c r="G463" s="42">
        <v>91.98</v>
      </c>
      <c r="H463" s="42">
        <f t="shared" si="28"/>
        <v>367.92</v>
      </c>
      <c r="I463" s="44">
        <f t="shared" si="29"/>
        <v>0.00462821805047282</v>
      </c>
      <c r="J463" s="44">
        <f t="shared" si="31"/>
        <v>99.7425271930548</v>
      </c>
      <c r="K463" s="40" t="str">
        <f t="shared" si="30"/>
        <v>C</v>
      </c>
    </row>
    <row r="464" ht="20.1" customHeight="1" spans="1:11">
      <c r="A464" s="40" t="s">
        <v>117</v>
      </c>
      <c r="B464" s="41" t="s">
        <v>118</v>
      </c>
      <c r="C464" s="40" t="s">
        <v>14</v>
      </c>
      <c r="D464" s="40" t="s">
        <v>2314</v>
      </c>
      <c r="E464" s="40" t="s">
        <v>41</v>
      </c>
      <c r="F464" s="42">
        <v>37.71</v>
      </c>
      <c r="G464" s="42">
        <v>9.73</v>
      </c>
      <c r="H464" s="42">
        <f t="shared" si="28"/>
        <v>366.92</v>
      </c>
      <c r="I464" s="44">
        <f t="shared" si="29"/>
        <v>0.00461563863633259</v>
      </c>
      <c r="J464" s="44">
        <f t="shared" si="31"/>
        <v>99.7471428316911</v>
      </c>
      <c r="K464" s="40" t="str">
        <f t="shared" si="30"/>
        <v>C</v>
      </c>
    </row>
    <row r="465" ht="20.1" customHeight="1" spans="1:11">
      <c r="A465" s="40" t="s">
        <v>1445</v>
      </c>
      <c r="B465" s="41" t="s">
        <v>1446</v>
      </c>
      <c r="C465" s="40" t="s">
        <v>14</v>
      </c>
      <c r="D465" s="40" t="s">
        <v>2314</v>
      </c>
      <c r="E465" s="40" t="s">
        <v>35</v>
      </c>
      <c r="F465" s="42">
        <v>2</v>
      </c>
      <c r="G465" s="42">
        <v>180.6</v>
      </c>
      <c r="H465" s="42">
        <f t="shared" si="28"/>
        <v>361.2</v>
      </c>
      <c r="I465" s="44">
        <f t="shared" si="29"/>
        <v>0.00454368438745048</v>
      </c>
      <c r="J465" s="44">
        <f t="shared" si="31"/>
        <v>99.7516865160786</v>
      </c>
      <c r="K465" s="40" t="str">
        <f t="shared" si="30"/>
        <v>C</v>
      </c>
    </row>
    <row r="466" ht="15" customHeight="1" spans="1:11">
      <c r="A466" s="40" t="s">
        <v>1218</v>
      </c>
      <c r="B466" s="41" t="s">
        <v>1219</v>
      </c>
      <c r="C466" s="40" t="s">
        <v>643</v>
      </c>
      <c r="D466" s="40" t="s">
        <v>2314</v>
      </c>
      <c r="E466" s="40" t="s">
        <v>376</v>
      </c>
      <c r="F466" s="42">
        <v>4</v>
      </c>
      <c r="G466" s="42">
        <v>90.01</v>
      </c>
      <c r="H466" s="42">
        <f t="shared" si="28"/>
        <v>360.04</v>
      </c>
      <c r="I466" s="44">
        <f t="shared" si="29"/>
        <v>0.00452909226704782</v>
      </c>
      <c r="J466" s="44">
        <f t="shared" si="31"/>
        <v>99.7562156083456</v>
      </c>
      <c r="K466" s="40" t="str">
        <f t="shared" si="30"/>
        <v>C</v>
      </c>
    </row>
    <row r="467" ht="20.1" customHeight="1" spans="1:11">
      <c r="A467" s="40" t="s">
        <v>1252</v>
      </c>
      <c r="B467" s="41" t="s">
        <v>1253</v>
      </c>
      <c r="C467" s="40" t="s">
        <v>5898</v>
      </c>
      <c r="D467" s="40" t="s">
        <v>2314</v>
      </c>
      <c r="E467" s="40" t="s">
        <v>35</v>
      </c>
      <c r="F467" s="42">
        <v>2</v>
      </c>
      <c r="G467" s="42">
        <v>179.84</v>
      </c>
      <c r="H467" s="42">
        <f t="shared" si="28"/>
        <v>359.68</v>
      </c>
      <c r="I467" s="44">
        <f t="shared" si="29"/>
        <v>0.00452456367795733</v>
      </c>
      <c r="J467" s="44">
        <f t="shared" si="31"/>
        <v>99.7607401720236</v>
      </c>
      <c r="K467" s="40" t="str">
        <f t="shared" si="30"/>
        <v>C</v>
      </c>
    </row>
    <row r="468" ht="20.1" customHeight="1" spans="1:11">
      <c r="A468" s="40" t="s">
        <v>1384</v>
      </c>
      <c r="B468" s="41" t="s">
        <v>1385</v>
      </c>
      <c r="C468" s="40" t="s">
        <v>14</v>
      </c>
      <c r="D468" s="40" t="s">
        <v>2314</v>
      </c>
      <c r="E468" s="40" t="s">
        <v>35</v>
      </c>
      <c r="F468" s="42">
        <v>16</v>
      </c>
      <c r="G468" s="42">
        <v>22.13</v>
      </c>
      <c r="H468" s="42">
        <f t="shared" si="28"/>
        <v>354.08</v>
      </c>
      <c r="I468" s="44">
        <f t="shared" si="29"/>
        <v>0.00445411895877205</v>
      </c>
      <c r="J468" s="44">
        <f t="shared" si="31"/>
        <v>99.7651942909824</v>
      </c>
      <c r="K468" s="40" t="str">
        <f t="shared" si="30"/>
        <v>C</v>
      </c>
    </row>
    <row r="469" ht="27.95" customHeight="1" spans="1:11">
      <c r="A469" s="40" t="s">
        <v>1494</v>
      </c>
      <c r="B469" s="41" t="s">
        <v>1495</v>
      </c>
      <c r="C469" s="40" t="s">
        <v>14</v>
      </c>
      <c r="D469" s="40" t="s">
        <v>2314</v>
      </c>
      <c r="E469" s="40" t="s">
        <v>35</v>
      </c>
      <c r="F469" s="42">
        <v>9</v>
      </c>
      <c r="G469" s="42">
        <v>38.27</v>
      </c>
      <c r="H469" s="42">
        <f t="shared" si="28"/>
        <v>344.43</v>
      </c>
      <c r="I469" s="44">
        <f t="shared" si="29"/>
        <v>0.00433272761231885</v>
      </c>
      <c r="J469" s="44">
        <f t="shared" si="31"/>
        <v>99.7695270185947</v>
      </c>
      <c r="K469" s="40" t="str">
        <f t="shared" si="30"/>
        <v>C</v>
      </c>
    </row>
    <row r="470" ht="20.1" customHeight="1" spans="1:11">
      <c r="A470" s="40" t="s">
        <v>1155</v>
      </c>
      <c r="B470" s="41" t="s">
        <v>1156</v>
      </c>
      <c r="C470" s="40" t="s">
        <v>5898</v>
      </c>
      <c r="D470" s="40" t="s">
        <v>2314</v>
      </c>
      <c r="E470" s="40" t="s">
        <v>35</v>
      </c>
      <c r="F470" s="42">
        <v>1</v>
      </c>
      <c r="G470" s="42">
        <v>337.1</v>
      </c>
      <c r="H470" s="42">
        <f t="shared" si="28"/>
        <v>337.1</v>
      </c>
      <c r="I470" s="44">
        <f t="shared" si="29"/>
        <v>0.00424052050667098</v>
      </c>
      <c r="J470" s="44">
        <f t="shared" si="31"/>
        <v>99.7737675391014</v>
      </c>
      <c r="K470" s="40" t="str">
        <f t="shared" si="30"/>
        <v>C</v>
      </c>
    </row>
    <row r="471" ht="20.1" customHeight="1" spans="1:11">
      <c r="A471" s="40" t="s">
        <v>1003</v>
      </c>
      <c r="B471" s="41" t="s">
        <v>1004</v>
      </c>
      <c r="C471" s="40" t="s">
        <v>5898</v>
      </c>
      <c r="D471" s="40" t="s">
        <v>2314</v>
      </c>
      <c r="E471" s="40" t="s">
        <v>35</v>
      </c>
      <c r="F471" s="42">
        <v>6</v>
      </c>
      <c r="G471" s="42">
        <v>56.02</v>
      </c>
      <c r="H471" s="42">
        <f t="shared" si="28"/>
        <v>336.12</v>
      </c>
      <c r="I471" s="44">
        <f t="shared" si="29"/>
        <v>0.00422819268081355</v>
      </c>
      <c r="J471" s="44">
        <f t="shared" si="31"/>
        <v>99.7779957317822</v>
      </c>
      <c r="K471" s="40" t="str">
        <f t="shared" si="30"/>
        <v>C</v>
      </c>
    </row>
    <row r="472" ht="20.1" customHeight="1" spans="1:11">
      <c r="A472" s="40" t="s">
        <v>1623</v>
      </c>
      <c r="B472" s="41" t="s">
        <v>1624</v>
      </c>
      <c r="C472" s="40" t="s">
        <v>14</v>
      </c>
      <c r="D472" s="40" t="s">
        <v>2314</v>
      </c>
      <c r="E472" s="40" t="s">
        <v>35</v>
      </c>
      <c r="F472" s="42">
        <v>8</v>
      </c>
      <c r="G472" s="42">
        <v>41.6</v>
      </c>
      <c r="H472" s="42">
        <f t="shared" si="28"/>
        <v>332.8</v>
      </c>
      <c r="I472" s="44">
        <f t="shared" si="29"/>
        <v>0.004186429025868</v>
      </c>
      <c r="J472" s="44">
        <f t="shared" si="31"/>
        <v>99.782182160808</v>
      </c>
      <c r="K472" s="40" t="str">
        <f t="shared" si="30"/>
        <v>C</v>
      </c>
    </row>
    <row r="473" ht="15" customHeight="1" spans="1:11">
      <c r="A473" s="40" t="s">
        <v>2213</v>
      </c>
      <c r="B473" s="41" t="s">
        <v>2214</v>
      </c>
      <c r="C473" s="40" t="s">
        <v>643</v>
      </c>
      <c r="D473" s="40" t="s">
        <v>2314</v>
      </c>
      <c r="E473" s="40" t="s">
        <v>376</v>
      </c>
      <c r="F473" s="42">
        <v>352</v>
      </c>
      <c r="G473" s="42">
        <v>0.94</v>
      </c>
      <c r="H473" s="42">
        <f t="shared" si="28"/>
        <v>330.88</v>
      </c>
      <c r="I473" s="44">
        <f t="shared" si="29"/>
        <v>0.00416227655071876</v>
      </c>
      <c r="J473" s="44">
        <f t="shared" si="31"/>
        <v>99.7863444373588</v>
      </c>
      <c r="K473" s="40" t="str">
        <f t="shared" si="30"/>
        <v>C</v>
      </c>
    </row>
    <row r="474" ht="20.1" customHeight="1" spans="1:11">
      <c r="A474" s="40" t="s">
        <v>1421</v>
      </c>
      <c r="B474" s="41" t="s">
        <v>1422</v>
      </c>
      <c r="C474" s="40" t="s">
        <v>14</v>
      </c>
      <c r="D474" s="40" t="s">
        <v>2314</v>
      </c>
      <c r="E474" s="40" t="s">
        <v>35</v>
      </c>
      <c r="F474" s="42">
        <v>3</v>
      </c>
      <c r="G474" s="42">
        <v>109.94</v>
      </c>
      <c r="H474" s="42">
        <f t="shared" si="28"/>
        <v>329.82</v>
      </c>
      <c r="I474" s="44">
        <f t="shared" si="29"/>
        <v>0.00414894237173011</v>
      </c>
      <c r="J474" s="44">
        <f t="shared" si="31"/>
        <v>99.7904933797305</v>
      </c>
      <c r="K474" s="40" t="str">
        <f t="shared" si="30"/>
        <v>C</v>
      </c>
    </row>
    <row r="475" ht="20.1" customHeight="1" spans="1:11">
      <c r="A475" s="40" t="s">
        <v>1448</v>
      </c>
      <c r="B475" s="41" t="s">
        <v>1449</v>
      </c>
      <c r="C475" s="40" t="s">
        <v>5898</v>
      </c>
      <c r="D475" s="40" t="s">
        <v>2314</v>
      </c>
      <c r="E475" s="40" t="s">
        <v>35</v>
      </c>
      <c r="F475" s="42">
        <v>1</v>
      </c>
      <c r="G475" s="42">
        <v>318.64</v>
      </c>
      <c r="H475" s="42">
        <f t="shared" si="28"/>
        <v>318.64</v>
      </c>
      <c r="I475" s="44">
        <f t="shared" si="29"/>
        <v>0.00400830452164236</v>
      </c>
      <c r="J475" s="44">
        <f t="shared" si="31"/>
        <v>99.7945016842521</v>
      </c>
      <c r="K475" s="40" t="str">
        <f t="shared" si="30"/>
        <v>C</v>
      </c>
    </row>
    <row r="476" ht="20.1" customHeight="1" spans="1:11">
      <c r="A476" s="40" t="s">
        <v>872</v>
      </c>
      <c r="B476" s="41" t="s">
        <v>873</v>
      </c>
      <c r="C476" s="40" t="s">
        <v>643</v>
      </c>
      <c r="D476" s="40" t="s">
        <v>2314</v>
      </c>
      <c r="E476" s="40" t="s">
        <v>376</v>
      </c>
      <c r="F476" s="42">
        <v>1</v>
      </c>
      <c r="G476" s="42">
        <v>315.17</v>
      </c>
      <c r="H476" s="42">
        <f t="shared" si="28"/>
        <v>315.17</v>
      </c>
      <c r="I476" s="44">
        <f t="shared" si="29"/>
        <v>0.00396465395457577</v>
      </c>
      <c r="J476" s="44">
        <f t="shared" si="31"/>
        <v>99.7984663382067</v>
      </c>
      <c r="K476" s="40" t="str">
        <f t="shared" si="30"/>
        <v>C</v>
      </c>
    </row>
    <row r="477" ht="20.1" customHeight="1" spans="1:11">
      <c r="A477" s="40" t="s">
        <v>1666</v>
      </c>
      <c r="B477" s="41" t="s">
        <v>1667</v>
      </c>
      <c r="C477" s="40" t="s">
        <v>14</v>
      </c>
      <c r="D477" s="40" t="s">
        <v>2314</v>
      </c>
      <c r="E477" s="40" t="s">
        <v>35</v>
      </c>
      <c r="F477" s="42">
        <v>2</v>
      </c>
      <c r="G477" s="42">
        <v>156.28</v>
      </c>
      <c r="H477" s="42">
        <f t="shared" si="28"/>
        <v>312.56</v>
      </c>
      <c r="I477" s="44">
        <f t="shared" si="29"/>
        <v>0.00393182168366977</v>
      </c>
      <c r="J477" s="44">
        <f t="shared" si="31"/>
        <v>99.8023981598904</v>
      </c>
      <c r="K477" s="40" t="str">
        <f t="shared" si="30"/>
        <v>C</v>
      </c>
    </row>
    <row r="478" ht="20.1" customHeight="1" spans="1:11">
      <c r="A478" s="40" t="s">
        <v>2228</v>
      </c>
      <c r="B478" s="41" t="s">
        <v>2229</v>
      </c>
      <c r="C478" s="40" t="s">
        <v>5898</v>
      </c>
      <c r="D478" s="40" t="s">
        <v>2314</v>
      </c>
      <c r="E478" s="40" t="s">
        <v>35</v>
      </c>
      <c r="F478" s="42">
        <v>7</v>
      </c>
      <c r="G478" s="42">
        <v>44.37</v>
      </c>
      <c r="H478" s="42">
        <f t="shared" si="28"/>
        <v>310.59</v>
      </c>
      <c r="I478" s="44">
        <f t="shared" si="29"/>
        <v>0.00390704023781352</v>
      </c>
      <c r="J478" s="44">
        <f t="shared" si="31"/>
        <v>99.8063052001282</v>
      </c>
      <c r="K478" s="40" t="str">
        <f t="shared" si="30"/>
        <v>C</v>
      </c>
    </row>
    <row r="479" ht="20.1" customHeight="1" spans="1:11">
      <c r="A479" s="40" t="s">
        <v>1718</v>
      </c>
      <c r="B479" s="41" t="s">
        <v>1719</v>
      </c>
      <c r="C479" s="40" t="s">
        <v>5898</v>
      </c>
      <c r="D479" s="40" t="s">
        <v>2314</v>
      </c>
      <c r="E479" s="40" t="s">
        <v>35</v>
      </c>
      <c r="F479" s="42">
        <v>2</v>
      </c>
      <c r="G479" s="42">
        <v>153.29</v>
      </c>
      <c r="H479" s="42">
        <f t="shared" si="28"/>
        <v>306.58</v>
      </c>
      <c r="I479" s="44">
        <f t="shared" si="29"/>
        <v>0.00385659678711121</v>
      </c>
      <c r="J479" s="44">
        <f t="shared" si="31"/>
        <v>99.8101617969153</v>
      </c>
      <c r="K479" s="40" t="str">
        <f t="shared" si="30"/>
        <v>C</v>
      </c>
    </row>
    <row r="480" ht="20.1" customHeight="1" spans="1:11">
      <c r="A480" s="40" t="s">
        <v>657</v>
      </c>
      <c r="B480" s="41" t="s">
        <v>658</v>
      </c>
      <c r="C480" s="40" t="s">
        <v>5898</v>
      </c>
      <c r="D480" s="40" t="s">
        <v>2314</v>
      </c>
      <c r="E480" s="40" t="s">
        <v>35</v>
      </c>
      <c r="F480" s="42">
        <v>7</v>
      </c>
      <c r="G480" s="42">
        <v>43.79</v>
      </c>
      <c r="H480" s="42">
        <f t="shared" si="28"/>
        <v>306.53</v>
      </c>
      <c r="I480" s="44">
        <f t="shared" si="29"/>
        <v>0.0038559678164042</v>
      </c>
      <c r="J480" s="44">
        <f t="shared" si="31"/>
        <v>99.8140177647317</v>
      </c>
      <c r="K480" s="40" t="str">
        <f t="shared" si="30"/>
        <v>C</v>
      </c>
    </row>
    <row r="481" ht="20.1" customHeight="1" spans="1:11">
      <c r="A481" s="40" t="s">
        <v>1955</v>
      </c>
      <c r="B481" s="41" t="s">
        <v>1956</v>
      </c>
      <c r="C481" s="40" t="s">
        <v>5898</v>
      </c>
      <c r="D481" s="40" t="s">
        <v>2314</v>
      </c>
      <c r="E481" s="40" t="s">
        <v>35</v>
      </c>
      <c r="F481" s="42">
        <v>1</v>
      </c>
      <c r="G481" s="42">
        <v>299.54</v>
      </c>
      <c r="H481" s="42">
        <f t="shared" si="28"/>
        <v>299.54</v>
      </c>
      <c r="I481" s="44">
        <f t="shared" si="29"/>
        <v>0.003768037711564</v>
      </c>
      <c r="J481" s="44">
        <f t="shared" si="31"/>
        <v>99.8177858024433</v>
      </c>
      <c r="K481" s="40" t="str">
        <f t="shared" si="30"/>
        <v>C</v>
      </c>
    </row>
    <row r="482" ht="20.1" customHeight="1" spans="1:11">
      <c r="A482" s="40" t="s">
        <v>148</v>
      </c>
      <c r="B482" s="41" t="s">
        <v>149</v>
      </c>
      <c r="C482" s="40" t="s">
        <v>14</v>
      </c>
      <c r="D482" s="40" t="s">
        <v>2314</v>
      </c>
      <c r="E482" s="40" t="s">
        <v>146</v>
      </c>
      <c r="F482" s="42">
        <v>486</v>
      </c>
      <c r="G482" s="42">
        <v>0.6</v>
      </c>
      <c r="H482" s="42">
        <f t="shared" si="28"/>
        <v>291.6</v>
      </c>
      <c r="I482" s="44">
        <f t="shared" si="29"/>
        <v>0.00366815716329059</v>
      </c>
      <c r="J482" s="44">
        <f t="shared" si="31"/>
        <v>99.8214539596066</v>
      </c>
      <c r="K482" s="40" t="str">
        <f t="shared" si="30"/>
        <v>C</v>
      </c>
    </row>
    <row r="483" ht="20.1" customHeight="1" spans="1:11">
      <c r="A483" s="40" t="s">
        <v>2067</v>
      </c>
      <c r="B483" s="41" t="s">
        <v>2068</v>
      </c>
      <c r="C483" s="40" t="s">
        <v>5898</v>
      </c>
      <c r="D483" s="40" t="s">
        <v>2314</v>
      </c>
      <c r="E483" s="40" t="s">
        <v>41</v>
      </c>
      <c r="F483" s="42">
        <v>4.38</v>
      </c>
      <c r="G483" s="42">
        <v>66.04</v>
      </c>
      <c r="H483" s="42">
        <f t="shared" si="28"/>
        <v>289.26</v>
      </c>
      <c r="I483" s="44">
        <f t="shared" si="29"/>
        <v>0.00363872133420245</v>
      </c>
      <c r="J483" s="44">
        <f t="shared" si="31"/>
        <v>99.8250926809408</v>
      </c>
      <c r="K483" s="40" t="str">
        <f t="shared" si="30"/>
        <v>C</v>
      </c>
    </row>
    <row r="484" ht="20.1" customHeight="1" spans="1:11">
      <c r="A484" s="40" t="s">
        <v>1795</v>
      </c>
      <c r="B484" s="41" t="s">
        <v>1796</v>
      </c>
      <c r="C484" s="40" t="s">
        <v>14</v>
      </c>
      <c r="D484" s="40" t="s">
        <v>2314</v>
      </c>
      <c r="E484" s="40" t="s">
        <v>35</v>
      </c>
      <c r="F484" s="42">
        <v>2</v>
      </c>
      <c r="G484" s="42">
        <v>144.09</v>
      </c>
      <c r="H484" s="42">
        <f t="shared" si="28"/>
        <v>288.18</v>
      </c>
      <c r="I484" s="44">
        <f t="shared" si="29"/>
        <v>0.00362513556693101</v>
      </c>
      <c r="J484" s="44">
        <f t="shared" si="31"/>
        <v>99.8287178165077</v>
      </c>
      <c r="K484" s="40" t="str">
        <f t="shared" si="30"/>
        <v>C</v>
      </c>
    </row>
    <row r="485" ht="20.1" customHeight="1" spans="1:11">
      <c r="A485" s="40" t="s">
        <v>807</v>
      </c>
      <c r="B485" s="41" t="s">
        <v>808</v>
      </c>
      <c r="C485" s="40" t="s">
        <v>14</v>
      </c>
      <c r="D485" s="40" t="s">
        <v>2314</v>
      </c>
      <c r="E485" s="40" t="s">
        <v>35</v>
      </c>
      <c r="F485" s="42">
        <v>4</v>
      </c>
      <c r="G485" s="42">
        <v>70.22</v>
      </c>
      <c r="H485" s="42">
        <f t="shared" si="28"/>
        <v>280.88</v>
      </c>
      <c r="I485" s="44">
        <f t="shared" si="29"/>
        <v>0.00353330584370734</v>
      </c>
      <c r="J485" s="44">
        <f t="shared" si="31"/>
        <v>99.8322511223514</v>
      </c>
      <c r="K485" s="40" t="str">
        <f t="shared" si="30"/>
        <v>C</v>
      </c>
    </row>
    <row r="486" ht="20.1" customHeight="1" spans="1:11">
      <c r="A486" s="40" t="s">
        <v>1654</v>
      </c>
      <c r="B486" s="41" t="s">
        <v>1655</v>
      </c>
      <c r="C486" s="40" t="s">
        <v>14</v>
      </c>
      <c r="D486" s="40" t="s">
        <v>2314</v>
      </c>
      <c r="E486" s="40" t="s">
        <v>35</v>
      </c>
      <c r="F486" s="42">
        <v>4</v>
      </c>
      <c r="G486" s="42">
        <v>69.06</v>
      </c>
      <c r="H486" s="42">
        <f t="shared" si="28"/>
        <v>276.24</v>
      </c>
      <c r="I486" s="44">
        <f t="shared" si="29"/>
        <v>0.00347493736209668</v>
      </c>
      <c r="J486" s="44">
        <f t="shared" si="31"/>
        <v>99.8357260597135</v>
      </c>
      <c r="K486" s="40" t="str">
        <f t="shared" si="30"/>
        <v>C</v>
      </c>
    </row>
    <row r="487" ht="27.95" customHeight="1" spans="1:11">
      <c r="A487" s="40" t="s">
        <v>1506</v>
      </c>
      <c r="B487" s="41" t="s">
        <v>1507</v>
      </c>
      <c r="C487" s="40" t="s">
        <v>14</v>
      </c>
      <c r="D487" s="40" t="s">
        <v>2314</v>
      </c>
      <c r="E487" s="40" t="s">
        <v>35</v>
      </c>
      <c r="F487" s="42">
        <v>12</v>
      </c>
      <c r="G487" s="42">
        <v>22.72</v>
      </c>
      <c r="H487" s="42">
        <f t="shared" si="28"/>
        <v>272.64</v>
      </c>
      <c r="I487" s="44">
        <f t="shared" si="29"/>
        <v>0.00342965147119186</v>
      </c>
      <c r="J487" s="44">
        <f t="shared" si="31"/>
        <v>99.8391557111847</v>
      </c>
      <c r="K487" s="40" t="str">
        <f t="shared" si="30"/>
        <v>C</v>
      </c>
    </row>
    <row r="488" ht="20.1" customHeight="1" spans="1:11">
      <c r="A488" s="40" t="s">
        <v>1396</v>
      </c>
      <c r="B488" s="41" t="s">
        <v>1397</v>
      </c>
      <c r="C488" s="40" t="s">
        <v>14</v>
      </c>
      <c r="D488" s="40" t="s">
        <v>2314</v>
      </c>
      <c r="E488" s="40" t="s">
        <v>35</v>
      </c>
      <c r="F488" s="42">
        <v>4</v>
      </c>
      <c r="G488" s="42">
        <v>68.03</v>
      </c>
      <c r="H488" s="42">
        <f t="shared" si="28"/>
        <v>272.12</v>
      </c>
      <c r="I488" s="44">
        <f t="shared" si="29"/>
        <v>0.00342311017583894</v>
      </c>
      <c r="J488" s="44">
        <f t="shared" si="31"/>
        <v>99.8425788213606</v>
      </c>
      <c r="K488" s="40" t="str">
        <f t="shared" si="30"/>
        <v>C</v>
      </c>
    </row>
    <row r="489" ht="27.95" customHeight="1" spans="1:11">
      <c r="A489" s="40" t="s">
        <v>438</v>
      </c>
      <c r="B489" s="41" t="s">
        <v>439</v>
      </c>
      <c r="C489" s="40" t="s">
        <v>14</v>
      </c>
      <c r="D489" s="40" t="s">
        <v>2314</v>
      </c>
      <c r="E489" s="40" t="s">
        <v>41</v>
      </c>
      <c r="F489" s="42">
        <v>2.02</v>
      </c>
      <c r="G489" s="42">
        <v>134.6</v>
      </c>
      <c r="H489" s="42">
        <f t="shared" si="28"/>
        <v>271.89</v>
      </c>
      <c r="I489" s="44">
        <f t="shared" si="29"/>
        <v>0.00342021691058669</v>
      </c>
      <c r="J489" s="44">
        <f t="shared" si="31"/>
        <v>99.8459990382711</v>
      </c>
      <c r="K489" s="40" t="str">
        <f t="shared" si="30"/>
        <v>C</v>
      </c>
    </row>
    <row r="490" ht="15" customHeight="1" spans="1:11">
      <c r="A490" s="40" t="s">
        <v>126</v>
      </c>
      <c r="B490" s="41" t="s">
        <v>127</v>
      </c>
      <c r="C490" s="40" t="s">
        <v>14</v>
      </c>
      <c r="D490" s="40" t="s">
        <v>2314</v>
      </c>
      <c r="E490" s="40" t="s">
        <v>41</v>
      </c>
      <c r="F490" s="42">
        <v>25.17</v>
      </c>
      <c r="G490" s="42">
        <v>10.64</v>
      </c>
      <c r="H490" s="42">
        <f t="shared" si="28"/>
        <v>267.81</v>
      </c>
      <c r="I490" s="44">
        <f t="shared" si="29"/>
        <v>0.00336889290089456</v>
      </c>
      <c r="J490" s="44">
        <f t="shared" si="31"/>
        <v>99.849367931172</v>
      </c>
      <c r="K490" s="40" t="str">
        <f t="shared" si="30"/>
        <v>C</v>
      </c>
    </row>
    <row r="491" ht="20.1" customHeight="1" spans="1:11">
      <c r="A491" s="40" t="s">
        <v>1369</v>
      </c>
      <c r="B491" s="41" t="s">
        <v>1370</v>
      </c>
      <c r="C491" s="40" t="s">
        <v>14</v>
      </c>
      <c r="D491" s="40" t="s">
        <v>2314</v>
      </c>
      <c r="E491" s="40" t="s">
        <v>35</v>
      </c>
      <c r="F491" s="42">
        <v>11</v>
      </c>
      <c r="G491" s="42">
        <v>23.9</v>
      </c>
      <c r="H491" s="42">
        <f t="shared" si="28"/>
        <v>262.9</v>
      </c>
      <c r="I491" s="44">
        <f t="shared" si="29"/>
        <v>0.00330712797746603</v>
      </c>
      <c r="J491" s="44">
        <f t="shared" si="31"/>
        <v>99.8526750591495</v>
      </c>
      <c r="K491" s="40" t="str">
        <f t="shared" si="30"/>
        <v>C</v>
      </c>
    </row>
    <row r="492" ht="20.1" customHeight="1" spans="1:11">
      <c r="A492" s="40" t="s">
        <v>1433</v>
      </c>
      <c r="B492" s="41" t="s">
        <v>1434</v>
      </c>
      <c r="C492" s="40" t="s">
        <v>14</v>
      </c>
      <c r="D492" s="40" t="s">
        <v>2314</v>
      </c>
      <c r="E492" s="40" t="s">
        <v>35</v>
      </c>
      <c r="F492" s="42">
        <v>3</v>
      </c>
      <c r="G492" s="42">
        <v>85.98</v>
      </c>
      <c r="H492" s="42">
        <f t="shared" si="28"/>
        <v>257.94</v>
      </c>
      <c r="I492" s="44">
        <f t="shared" si="29"/>
        <v>0.0032447340833305</v>
      </c>
      <c r="J492" s="44">
        <f t="shared" si="31"/>
        <v>99.8559197932328</v>
      </c>
      <c r="K492" s="40" t="str">
        <f t="shared" si="30"/>
        <v>C</v>
      </c>
    </row>
    <row r="493" ht="20.1" customHeight="1" spans="1:11">
      <c r="A493" s="40" t="s">
        <v>1058</v>
      </c>
      <c r="B493" s="41" t="s">
        <v>1059</v>
      </c>
      <c r="C493" s="40" t="s">
        <v>14</v>
      </c>
      <c r="D493" s="40" t="s">
        <v>2314</v>
      </c>
      <c r="E493" s="40" t="s">
        <v>146</v>
      </c>
      <c r="F493" s="42">
        <v>6.7</v>
      </c>
      <c r="G493" s="42">
        <v>38.31</v>
      </c>
      <c r="H493" s="42">
        <f t="shared" si="28"/>
        <v>256.68</v>
      </c>
      <c r="I493" s="44">
        <f t="shared" si="29"/>
        <v>0.00322888402151381</v>
      </c>
      <c r="J493" s="44">
        <f t="shared" si="31"/>
        <v>99.8591486772543</v>
      </c>
      <c r="K493" s="40" t="str">
        <f t="shared" si="30"/>
        <v>C</v>
      </c>
    </row>
    <row r="494" ht="20.1" customHeight="1" spans="1:11">
      <c r="A494" s="40" t="s">
        <v>1195</v>
      </c>
      <c r="B494" s="41" t="s">
        <v>1196</v>
      </c>
      <c r="C494" s="40" t="s">
        <v>14</v>
      </c>
      <c r="D494" s="40" t="s">
        <v>2314</v>
      </c>
      <c r="E494" s="40" t="s">
        <v>35</v>
      </c>
      <c r="F494" s="42">
        <v>8</v>
      </c>
      <c r="G494" s="42">
        <v>31.84</v>
      </c>
      <c r="H494" s="42">
        <f t="shared" si="28"/>
        <v>254.72</v>
      </c>
      <c r="I494" s="44">
        <f t="shared" si="29"/>
        <v>0.00320422836979897</v>
      </c>
      <c r="J494" s="44">
        <f t="shared" si="31"/>
        <v>99.8623529056241</v>
      </c>
      <c r="K494" s="40" t="str">
        <f t="shared" si="30"/>
        <v>C</v>
      </c>
    </row>
    <row r="495" ht="20.1" customHeight="1" spans="1:11">
      <c r="A495" s="40" t="s">
        <v>1657</v>
      </c>
      <c r="B495" s="41" t="s">
        <v>1658</v>
      </c>
      <c r="C495" s="40" t="s">
        <v>14</v>
      </c>
      <c r="D495" s="40" t="s">
        <v>2314</v>
      </c>
      <c r="E495" s="40" t="s">
        <v>35</v>
      </c>
      <c r="F495" s="42">
        <v>4</v>
      </c>
      <c r="G495" s="42">
        <v>61.14</v>
      </c>
      <c r="H495" s="42">
        <f t="shared" si="28"/>
        <v>244.56</v>
      </c>
      <c r="I495" s="44">
        <f t="shared" si="29"/>
        <v>0.00307642152213425</v>
      </c>
      <c r="J495" s="44">
        <f t="shared" si="31"/>
        <v>99.8654293271463</v>
      </c>
      <c r="K495" s="40" t="str">
        <f t="shared" si="30"/>
        <v>C</v>
      </c>
    </row>
    <row r="496" ht="15" customHeight="1" spans="1:11">
      <c r="A496" s="40" t="s">
        <v>1991</v>
      </c>
      <c r="B496" s="41" t="s">
        <v>1992</v>
      </c>
      <c r="C496" s="40" t="s">
        <v>14</v>
      </c>
      <c r="D496" s="40" t="s">
        <v>2314</v>
      </c>
      <c r="E496" s="40" t="s">
        <v>146</v>
      </c>
      <c r="F496" s="42">
        <v>129.4</v>
      </c>
      <c r="G496" s="42">
        <v>1.88</v>
      </c>
      <c r="H496" s="42">
        <f t="shared" si="28"/>
        <v>243.27</v>
      </c>
      <c r="I496" s="44">
        <f t="shared" si="29"/>
        <v>0.00306019407789335</v>
      </c>
      <c r="J496" s="44">
        <f t="shared" si="31"/>
        <v>99.8684895212242</v>
      </c>
      <c r="K496" s="40" t="str">
        <f t="shared" si="30"/>
        <v>C</v>
      </c>
    </row>
    <row r="497" ht="36" customHeight="1" spans="1:11">
      <c r="A497" s="40" t="s">
        <v>1763</v>
      </c>
      <c r="B497" s="41" t="s">
        <v>1764</v>
      </c>
      <c r="C497" s="40" t="s">
        <v>5898</v>
      </c>
      <c r="D497" s="40" t="s">
        <v>2314</v>
      </c>
      <c r="E497" s="40" t="s">
        <v>35</v>
      </c>
      <c r="F497" s="42">
        <v>7</v>
      </c>
      <c r="G497" s="42">
        <v>34.44</v>
      </c>
      <c r="H497" s="42">
        <f t="shared" si="28"/>
        <v>241.08</v>
      </c>
      <c r="I497" s="44">
        <f t="shared" si="29"/>
        <v>0.00303264516092625</v>
      </c>
      <c r="J497" s="44">
        <f t="shared" si="31"/>
        <v>99.8715221663851</v>
      </c>
      <c r="K497" s="40" t="str">
        <f t="shared" si="30"/>
        <v>C</v>
      </c>
    </row>
    <row r="498" ht="27.95" customHeight="1" spans="1:11">
      <c r="A498" s="40" t="s">
        <v>1149</v>
      </c>
      <c r="B498" s="41" t="s">
        <v>1150</v>
      </c>
      <c r="C498" s="40" t="s">
        <v>14</v>
      </c>
      <c r="D498" s="40" t="s">
        <v>2314</v>
      </c>
      <c r="E498" s="40" t="s">
        <v>35</v>
      </c>
      <c r="F498" s="42">
        <v>5</v>
      </c>
      <c r="G498" s="42">
        <v>47.17</v>
      </c>
      <c r="H498" s="42">
        <f t="shared" si="28"/>
        <v>235.85</v>
      </c>
      <c r="I498" s="44">
        <f t="shared" si="29"/>
        <v>0.00296685482497286</v>
      </c>
      <c r="J498" s="44">
        <f t="shared" si="31"/>
        <v>99.8744890212101</v>
      </c>
      <c r="K498" s="40" t="str">
        <f t="shared" si="30"/>
        <v>C</v>
      </c>
    </row>
    <row r="499" ht="20.1" customHeight="1" spans="1:11">
      <c r="A499" s="40" t="s">
        <v>43</v>
      </c>
      <c r="B499" s="41" t="s">
        <v>44</v>
      </c>
      <c r="C499" s="40" t="s">
        <v>14</v>
      </c>
      <c r="D499" s="40" t="s">
        <v>2314</v>
      </c>
      <c r="E499" s="40" t="s">
        <v>35</v>
      </c>
      <c r="F499" s="42">
        <v>3</v>
      </c>
      <c r="G499" s="42">
        <v>78.16</v>
      </c>
      <c r="H499" s="42">
        <f t="shared" si="28"/>
        <v>234.48</v>
      </c>
      <c r="I499" s="44">
        <f t="shared" si="29"/>
        <v>0.00294962102760074</v>
      </c>
      <c r="J499" s="44">
        <f t="shared" si="31"/>
        <v>99.8774386422377</v>
      </c>
      <c r="K499" s="40" t="str">
        <f t="shared" si="30"/>
        <v>C</v>
      </c>
    </row>
    <row r="500" ht="20.1" customHeight="1" spans="1:11">
      <c r="A500" s="40" t="s">
        <v>500</v>
      </c>
      <c r="B500" s="41" t="s">
        <v>501</v>
      </c>
      <c r="C500" s="40" t="s">
        <v>5898</v>
      </c>
      <c r="D500" s="40" t="s">
        <v>2314</v>
      </c>
      <c r="E500" s="40" t="s">
        <v>35</v>
      </c>
      <c r="F500" s="42">
        <v>1</v>
      </c>
      <c r="G500" s="42">
        <v>227.41</v>
      </c>
      <c r="H500" s="42">
        <f t="shared" si="28"/>
        <v>227.41</v>
      </c>
      <c r="I500" s="44">
        <f t="shared" si="29"/>
        <v>0.00286068456962933</v>
      </c>
      <c r="J500" s="44">
        <f t="shared" si="31"/>
        <v>99.8802993268073</v>
      </c>
      <c r="K500" s="40" t="str">
        <f t="shared" si="30"/>
        <v>C</v>
      </c>
    </row>
    <row r="501" ht="20.1" customHeight="1" spans="1:11">
      <c r="A501" s="40" t="s">
        <v>1116</v>
      </c>
      <c r="B501" s="41" t="s">
        <v>1117</v>
      </c>
      <c r="C501" s="40" t="s">
        <v>5898</v>
      </c>
      <c r="D501" s="40" t="s">
        <v>2314</v>
      </c>
      <c r="E501" s="40" t="s">
        <v>146</v>
      </c>
      <c r="F501" s="42">
        <v>4.39</v>
      </c>
      <c r="G501" s="42">
        <v>51.42</v>
      </c>
      <c r="H501" s="42">
        <f t="shared" si="28"/>
        <v>225.73</v>
      </c>
      <c r="I501" s="44">
        <f t="shared" si="29"/>
        <v>0.00283955115387375</v>
      </c>
      <c r="J501" s="44">
        <f t="shared" si="31"/>
        <v>99.8831388779612</v>
      </c>
      <c r="K501" s="40" t="str">
        <f t="shared" si="30"/>
        <v>C</v>
      </c>
    </row>
    <row r="502" ht="20.1" customHeight="1" spans="1:11">
      <c r="A502" s="40" t="s">
        <v>1143</v>
      </c>
      <c r="B502" s="41" t="s">
        <v>1144</v>
      </c>
      <c r="C502" s="40" t="s">
        <v>14</v>
      </c>
      <c r="D502" s="40" t="s">
        <v>2314</v>
      </c>
      <c r="E502" s="40" t="s">
        <v>35</v>
      </c>
      <c r="F502" s="42">
        <v>8</v>
      </c>
      <c r="G502" s="42">
        <v>27.67</v>
      </c>
      <c r="H502" s="42">
        <f t="shared" si="28"/>
        <v>221.36</v>
      </c>
      <c r="I502" s="44">
        <f t="shared" si="29"/>
        <v>0.00278457911408095</v>
      </c>
      <c r="J502" s="44">
        <f t="shared" si="31"/>
        <v>99.8859234570752</v>
      </c>
      <c r="K502" s="40" t="str">
        <f t="shared" si="30"/>
        <v>C</v>
      </c>
    </row>
    <row r="503" ht="20.1" customHeight="1" spans="1:11">
      <c r="A503" s="40" t="s">
        <v>705</v>
      </c>
      <c r="B503" s="41" t="s">
        <v>706</v>
      </c>
      <c r="C503" s="40" t="s">
        <v>5898</v>
      </c>
      <c r="D503" s="40" t="s">
        <v>2314</v>
      </c>
      <c r="E503" s="40" t="s">
        <v>35</v>
      </c>
      <c r="F503" s="42">
        <v>2</v>
      </c>
      <c r="G503" s="42">
        <v>108.81</v>
      </c>
      <c r="H503" s="42">
        <f t="shared" si="28"/>
        <v>217.62</v>
      </c>
      <c r="I503" s="44">
        <f t="shared" si="29"/>
        <v>0.00273753210519649</v>
      </c>
      <c r="J503" s="44">
        <f t="shared" si="31"/>
        <v>99.8886609891804</v>
      </c>
      <c r="K503" s="40" t="str">
        <f t="shared" si="30"/>
        <v>C</v>
      </c>
    </row>
    <row r="504" ht="20.1" customHeight="1" spans="1:11">
      <c r="A504" s="40" t="s">
        <v>1577</v>
      </c>
      <c r="B504" s="41" t="s">
        <v>1578</v>
      </c>
      <c r="C504" s="40" t="s">
        <v>14</v>
      </c>
      <c r="D504" s="40" t="s">
        <v>2314</v>
      </c>
      <c r="E504" s="40" t="s">
        <v>35</v>
      </c>
      <c r="F504" s="42">
        <v>6</v>
      </c>
      <c r="G504" s="42">
        <v>36.2</v>
      </c>
      <c r="H504" s="42">
        <f t="shared" si="28"/>
        <v>217.2</v>
      </c>
      <c r="I504" s="44">
        <f t="shared" si="29"/>
        <v>0.0027322487512576</v>
      </c>
      <c r="J504" s="44">
        <f t="shared" si="31"/>
        <v>99.8913932379317</v>
      </c>
      <c r="K504" s="40" t="str">
        <f t="shared" si="30"/>
        <v>C</v>
      </c>
    </row>
    <row r="505" ht="27.95" customHeight="1" spans="1:11">
      <c r="A505" s="40" t="s">
        <v>575</v>
      </c>
      <c r="B505" s="41" t="s">
        <v>576</v>
      </c>
      <c r="C505" s="40" t="s">
        <v>14</v>
      </c>
      <c r="D505" s="40" t="s">
        <v>2314</v>
      </c>
      <c r="E505" s="40" t="s">
        <v>35</v>
      </c>
      <c r="F505" s="42">
        <v>7</v>
      </c>
      <c r="G505" s="42">
        <v>30.21</v>
      </c>
      <c r="H505" s="42">
        <f t="shared" si="28"/>
        <v>211.47</v>
      </c>
      <c r="I505" s="44">
        <f t="shared" si="29"/>
        <v>0.00266016870823409</v>
      </c>
      <c r="J505" s="44">
        <f t="shared" si="31"/>
        <v>99.8940534066399</v>
      </c>
      <c r="K505" s="40" t="str">
        <f t="shared" si="30"/>
        <v>C</v>
      </c>
    </row>
    <row r="506" ht="20.1" customHeight="1" spans="1:11">
      <c r="A506" s="40" t="s">
        <v>611</v>
      </c>
      <c r="B506" s="41" t="s">
        <v>612</v>
      </c>
      <c r="C506" s="40" t="s">
        <v>14</v>
      </c>
      <c r="D506" s="40" t="s">
        <v>2314</v>
      </c>
      <c r="E506" s="40" t="s">
        <v>35</v>
      </c>
      <c r="F506" s="42">
        <v>3</v>
      </c>
      <c r="G506" s="42">
        <v>69.91</v>
      </c>
      <c r="H506" s="42">
        <f t="shared" si="28"/>
        <v>209.73</v>
      </c>
      <c r="I506" s="44">
        <f t="shared" si="29"/>
        <v>0.00263828052763009</v>
      </c>
      <c r="J506" s="44">
        <f t="shared" si="31"/>
        <v>99.8966916871676</v>
      </c>
      <c r="K506" s="40" t="str">
        <f t="shared" si="30"/>
        <v>C</v>
      </c>
    </row>
    <row r="507" ht="20.1" customHeight="1" spans="1:11">
      <c r="A507" s="40" t="s">
        <v>1481</v>
      </c>
      <c r="B507" s="41" t="s">
        <v>1482</v>
      </c>
      <c r="C507" s="40" t="s">
        <v>14</v>
      </c>
      <c r="D507" s="40" t="s">
        <v>2314</v>
      </c>
      <c r="E507" s="40" t="s">
        <v>146</v>
      </c>
      <c r="F507" s="42">
        <v>7.37</v>
      </c>
      <c r="G507" s="42">
        <v>26.59</v>
      </c>
      <c r="H507" s="42">
        <f t="shared" si="28"/>
        <v>195.97</v>
      </c>
      <c r="I507" s="44">
        <f t="shared" si="29"/>
        <v>0.00246518778906055</v>
      </c>
      <c r="J507" s="44">
        <f t="shared" si="31"/>
        <v>99.8991568749566</v>
      </c>
      <c r="K507" s="40" t="str">
        <f t="shared" si="30"/>
        <v>C</v>
      </c>
    </row>
    <row r="508" ht="20.1" customHeight="1" spans="1:11">
      <c r="A508" s="40" t="s">
        <v>851</v>
      </c>
      <c r="B508" s="41" t="s">
        <v>852</v>
      </c>
      <c r="C508" s="40" t="s">
        <v>14</v>
      </c>
      <c r="D508" s="40" t="s">
        <v>2314</v>
      </c>
      <c r="E508" s="40" t="s">
        <v>35</v>
      </c>
      <c r="F508" s="42">
        <v>2</v>
      </c>
      <c r="G508" s="42">
        <v>97.2</v>
      </c>
      <c r="H508" s="42">
        <f t="shared" si="28"/>
        <v>194.4</v>
      </c>
      <c r="I508" s="44">
        <f t="shared" si="29"/>
        <v>0.00244543810886039</v>
      </c>
      <c r="J508" s="44">
        <f t="shared" si="31"/>
        <v>99.9016023130655</v>
      </c>
      <c r="K508" s="40" t="str">
        <f t="shared" si="30"/>
        <v>C</v>
      </c>
    </row>
    <row r="509" ht="27.95" customHeight="1" spans="1:11">
      <c r="A509" s="40" t="s">
        <v>1124</v>
      </c>
      <c r="B509" s="41" t="s">
        <v>1125</v>
      </c>
      <c r="C509" s="40" t="s">
        <v>14</v>
      </c>
      <c r="D509" s="40" t="s">
        <v>2314</v>
      </c>
      <c r="E509" s="40" t="s">
        <v>35</v>
      </c>
      <c r="F509" s="42">
        <v>8</v>
      </c>
      <c r="G509" s="42">
        <v>24.21</v>
      </c>
      <c r="H509" s="42">
        <f t="shared" si="28"/>
        <v>193.68</v>
      </c>
      <c r="I509" s="44">
        <f t="shared" si="29"/>
        <v>0.00243638093067943</v>
      </c>
      <c r="J509" s="44">
        <f t="shared" si="31"/>
        <v>99.9040386939962</v>
      </c>
      <c r="K509" s="40" t="str">
        <f t="shared" si="30"/>
        <v>C</v>
      </c>
    </row>
    <row r="510" ht="27.95" customHeight="1" spans="1:11">
      <c r="A510" s="40" t="s">
        <v>1512</v>
      </c>
      <c r="B510" s="41" t="s">
        <v>1513</v>
      </c>
      <c r="C510" s="40" t="s">
        <v>14</v>
      </c>
      <c r="D510" s="40" t="s">
        <v>2314</v>
      </c>
      <c r="E510" s="40" t="s">
        <v>35</v>
      </c>
      <c r="F510" s="42">
        <v>7</v>
      </c>
      <c r="G510" s="42">
        <v>27.34</v>
      </c>
      <c r="H510" s="42">
        <f t="shared" si="28"/>
        <v>191.38</v>
      </c>
      <c r="I510" s="44">
        <f t="shared" si="29"/>
        <v>0.0024074482781569</v>
      </c>
      <c r="J510" s="44">
        <f t="shared" si="31"/>
        <v>99.9064461422743</v>
      </c>
      <c r="K510" s="40" t="str">
        <f t="shared" si="30"/>
        <v>C</v>
      </c>
    </row>
    <row r="511" ht="20.1" customHeight="1" spans="1:11">
      <c r="A511" s="40" t="s">
        <v>1098</v>
      </c>
      <c r="B511" s="41" t="s">
        <v>1099</v>
      </c>
      <c r="C511" s="40" t="s">
        <v>5898</v>
      </c>
      <c r="D511" s="40" t="s">
        <v>2314</v>
      </c>
      <c r="E511" s="40" t="s">
        <v>35</v>
      </c>
      <c r="F511" s="42">
        <v>1</v>
      </c>
      <c r="G511" s="42">
        <v>185.31</v>
      </c>
      <c r="H511" s="42">
        <f t="shared" si="28"/>
        <v>185.31</v>
      </c>
      <c r="I511" s="44">
        <f t="shared" si="29"/>
        <v>0.00233109123432572</v>
      </c>
      <c r="J511" s="44">
        <f t="shared" si="31"/>
        <v>99.9087772335086</v>
      </c>
      <c r="K511" s="40" t="str">
        <f t="shared" si="30"/>
        <v>C</v>
      </c>
    </row>
    <row r="512" ht="27.95" customHeight="1" spans="1:11">
      <c r="A512" s="40" t="s">
        <v>1742</v>
      </c>
      <c r="B512" s="41" t="s">
        <v>1743</v>
      </c>
      <c r="C512" s="40" t="s">
        <v>5898</v>
      </c>
      <c r="D512" s="40" t="s">
        <v>2314</v>
      </c>
      <c r="E512" s="40" t="s">
        <v>35</v>
      </c>
      <c r="F512" s="42">
        <v>4</v>
      </c>
      <c r="G512" s="42">
        <v>45.99</v>
      </c>
      <c r="H512" s="42">
        <f t="shared" si="28"/>
        <v>183.96</v>
      </c>
      <c r="I512" s="44">
        <f t="shared" si="29"/>
        <v>0.00231410902523641</v>
      </c>
      <c r="J512" s="44">
        <f t="shared" si="31"/>
        <v>99.9110913425339</v>
      </c>
      <c r="K512" s="40" t="str">
        <f t="shared" si="30"/>
        <v>C</v>
      </c>
    </row>
    <row r="513" ht="15" customHeight="1" spans="1:11">
      <c r="A513" s="40" t="s">
        <v>138</v>
      </c>
      <c r="B513" s="41" t="s">
        <v>139</v>
      </c>
      <c r="C513" s="40" t="s">
        <v>14</v>
      </c>
      <c r="D513" s="40" t="s">
        <v>2314</v>
      </c>
      <c r="E513" s="40" t="s">
        <v>35</v>
      </c>
      <c r="F513" s="42">
        <v>13</v>
      </c>
      <c r="G513" s="42">
        <v>14.07</v>
      </c>
      <c r="H513" s="42">
        <f t="shared" si="28"/>
        <v>182.91</v>
      </c>
      <c r="I513" s="44">
        <f t="shared" si="29"/>
        <v>0.00230090064038917</v>
      </c>
      <c r="J513" s="44">
        <f t="shared" si="31"/>
        <v>99.9133922431743</v>
      </c>
      <c r="K513" s="40" t="str">
        <f t="shared" si="30"/>
        <v>C</v>
      </c>
    </row>
    <row r="514" ht="20.1" customHeight="1" spans="1:11">
      <c r="A514" s="40" t="s">
        <v>596</v>
      </c>
      <c r="B514" s="41" t="s">
        <v>597</v>
      </c>
      <c r="C514" s="40" t="s">
        <v>14</v>
      </c>
      <c r="D514" s="40" t="s">
        <v>2314</v>
      </c>
      <c r="E514" s="40" t="s">
        <v>35</v>
      </c>
      <c r="F514" s="42">
        <v>5</v>
      </c>
      <c r="G514" s="42">
        <v>35.81</v>
      </c>
      <c r="H514" s="42">
        <f t="shared" si="28"/>
        <v>179.05</v>
      </c>
      <c r="I514" s="44">
        <f t="shared" si="29"/>
        <v>0.00225234410180789</v>
      </c>
      <c r="J514" s="44">
        <f t="shared" si="31"/>
        <v>99.9156445872761</v>
      </c>
      <c r="K514" s="40" t="str">
        <f t="shared" si="30"/>
        <v>C</v>
      </c>
    </row>
    <row r="515" ht="15" customHeight="1" spans="1:11">
      <c r="A515" s="40" t="s">
        <v>692</v>
      </c>
      <c r="B515" s="41" t="s">
        <v>693</v>
      </c>
      <c r="C515" s="40" t="s">
        <v>643</v>
      </c>
      <c r="D515" s="40" t="s">
        <v>2314</v>
      </c>
      <c r="E515" s="40" t="s">
        <v>376</v>
      </c>
      <c r="F515" s="42">
        <v>5</v>
      </c>
      <c r="G515" s="42">
        <v>34.69</v>
      </c>
      <c r="H515" s="42">
        <f t="shared" si="28"/>
        <v>173.45</v>
      </c>
      <c r="I515" s="44">
        <f t="shared" si="29"/>
        <v>0.00218189938262261</v>
      </c>
      <c r="J515" s="44">
        <f t="shared" si="31"/>
        <v>99.9178264866587</v>
      </c>
      <c r="K515" s="40" t="str">
        <f t="shared" si="30"/>
        <v>C</v>
      </c>
    </row>
    <row r="516" ht="20.1" customHeight="1" spans="1:11">
      <c r="A516" s="40" t="s">
        <v>1669</v>
      </c>
      <c r="B516" s="41" t="s">
        <v>1670</v>
      </c>
      <c r="C516" s="40" t="s">
        <v>14</v>
      </c>
      <c r="D516" s="40" t="s">
        <v>2314</v>
      </c>
      <c r="E516" s="40" t="s">
        <v>35</v>
      </c>
      <c r="F516" s="42">
        <v>12</v>
      </c>
      <c r="G516" s="42">
        <v>13.83</v>
      </c>
      <c r="H516" s="42">
        <f t="shared" ref="H516:H579" si="32">ROUND(F516*G516,2)</f>
        <v>165.96</v>
      </c>
      <c r="I516" s="44">
        <f t="shared" ref="I516:I579" si="33">H516/VALOR_TOTAL*100</f>
        <v>0.0020876795707123</v>
      </c>
      <c r="J516" s="44">
        <f t="shared" si="31"/>
        <v>99.9199141662294</v>
      </c>
      <c r="K516" s="40" t="str">
        <f t="shared" ref="K516:K579" si="34">IF(J516&lt;=50,"A",IF(J516&lt;=80,"B","C"))</f>
        <v>C</v>
      </c>
    </row>
    <row r="517" ht="20.1" customHeight="1" spans="1:11">
      <c r="A517" s="40" t="s">
        <v>1783</v>
      </c>
      <c r="B517" s="41" t="s">
        <v>1784</v>
      </c>
      <c r="C517" s="40" t="s">
        <v>14</v>
      </c>
      <c r="D517" s="40" t="s">
        <v>2314</v>
      </c>
      <c r="E517" s="40" t="s">
        <v>35</v>
      </c>
      <c r="F517" s="42">
        <v>3</v>
      </c>
      <c r="G517" s="42">
        <v>55.22</v>
      </c>
      <c r="H517" s="42">
        <f t="shared" si="32"/>
        <v>165.66</v>
      </c>
      <c r="I517" s="44">
        <f t="shared" si="33"/>
        <v>0.00208390574647023</v>
      </c>
      <c r="J517" s="44">
        <f t="shared" ref="J517:J580" si="35">I517+J516</f>
        <v>99.9219980719759</v>
      </c>
      <c r="K517" s="40" t="str">
        <f t="shared" si="34"/>
        <v>C</v>
      </c>
    </row>
    <row r="518" ht="20.1" customHeight="1" spans="1:11">
      <c r="A518" s="40" t="s">
        <v>1678</v>
      </c>
      <c r="B518" s="41" t="s">
        <v>1679</v>
      </c>
      <c r="C518" s="40" t="s">
        <v>14</v>
      </c>
      <c r="D518" s="40" t="s">
        <v>2413</v>
      </c>
      <c r="E518" s="40" t="s">
        <v>35</v>
      </c>
      <c r="F518" s="42">
        <v>1</v>
      </c>
      <c r="G518" s="42">
        <v>165.15</v>
      </c>
      <c r="H518" s="42">
        <f t="shared" si="32"/>
        <v>165.15</v>
      </c>
      <c r="I518" s="44">
        <f t="shared" si="33"/>
        <v>0.00207749024525871</v>
      </c>
      <c r="J518" s="44">
        <f t="shared" si="35"/>
        <v>99.9240755622211</v>
      </c>
      <c r="K518" s="40" t="str">
        <f t="shared" si="34"/>
        <v>C</v>
      </c>
    </row>
    <row r="519" ht="15" customHeight="1" spans="1:11">
      <c r="A519" s="40" t="s">
        <v>698</v>
      </c>
      <c r="B519" s="41" t="s">
        <v>699</v>
      </c>
      <c r="C519" s="40" t="s">
        <v>643</v>
      </c>
      <c r="D519" s="40" t="s">
        <v>2314</v>
      </c>
      <c r="E519" s="40" t="s">
        <v>376</v>
      </c>
      <c r="F519" s="42">
        <v>8</v>
      </c>
      <c r="G519" s="42">
        <v>20.64</v>
      </c>
      <c r="H519" s="42">
        <f t="shared" si="32"/>
        <v>165.12</v>
      </c>
      <c r="I519" s="44">
        <f t="shared" si="33"/>
        <v>0.00207711286283451</v>
      </c>
      <c r="J519" s="44">
        <f t="shared" si="35"/>
        <v>99.926152675084</v>
      </c>
      <c r="K519" s="40" t="str">
        <f t="shared" si="34"/>
        <v>C</v>
      </c>
    </row>
    <row r="520" ht="20.1" customHeight="1" spans="1:11">
      <c r="A520" s="40" t="s">
        <v>1833</v>
      </c>
      <c r="B520" s="41" t="s">
        <v>1834</v>
      </c>
      <c r="C520" s="40" t="s">
        <v>14</v>
      </c>
      <c r="D520" s="40" t="s">
        <v>2314</v>
      </c>
      <c r="E520" s="40" t="s">
        <v>35</v>
      </c>
      <c r="F520" s="42">
        <v>1</v>
      </c>
      <c r="G520" s="42">
        <v>159.75</v>
      </c>
      <c r="H520" s="42">
        <f t="shared" si="32"/>
        <v>159.75</v>
      </c>
      <c r="I520" s="44">
        <f t="shared" si="33"/>
        <v>0.00200956140890148</v>
      </c>
      <c r="J520" s="44">
        <f t="shared" si="35"/>
        <v>99.9281622364929</v>
      </c>
      <c r="K520" s="40" t="str">
        <f t="shared" si="34"/>
        <v>C</v>
      </c>
    </row>
    <row r="521" ht="20.1" customHeight="1" spans="1:11">
      <c r="A521" s="40" t="s">
        <v>950</v>
      </c>
      <c r="B521" s="41" t="s">
        <v>951</v>
      </c>
      <c r="C521" s="40" t="s">
        <v>14</v>
      </c>
      <c r="D521" s="40" t="s">
        <v>2314</v>
      </c>
      <c r="E521" s="40" t="s">
        <v>35</v>
      </c>
      <c r="F521" s="42">
        <v>1</v>
      </c>
      <c r="G521" s="42">
        <v>155.74</v>
      </c>
      <c r="H521" s="42">
        <f t="shared" si="32"/>
        <v>155.74</v>
      </c>
      <c r="I521" s="44">
        <f t="shared" si="33"/>
        <v>0.00195911795819916</v>
      </c>
      <c r="J521" s="44">
        <f t="shared" si="35"/>
        <v>99.9301213544511</v>
      </c>
      <c r="K521" s="40" t="str">
        <f t="shared" si="34"/>
        <v>C</v>
      </c>
    </row>
    <row r="522" ht="15" customHeight="1" spans="1:11">
      <c r="A522" s="40" t="s">
        <v>2216</v>
      </c>
      <c r="B522" s="41" t="s">
        <v>2217</v>
      </c>
      <c r="C522" s="40" t="s">
        <v>643</v>
      </c>
      <c r="D522" s="40" t="s">
        <v>2314</v>
      </c>
      <c r="E522" s="40" t="s">
        <v>376</v>
      </c>
      <c r="F522" s="42">
        <v>208</v>
      </c>
      <c r="G522" s="42">
        <v>0.74</v>
      </c>
      <c r="H522" s="42">
        <f t="shared" si="32"/>
        <v>153.92</v>
      </c>
      <c r="I522" s="44">
        <f t="shared" si="33"/>
        <v>0.00193622342446395</v>
      </c>
      <c r="J522" s="44">
        <f t="shared" si="35"/>
        <v>99.9320575778755</v>
      </c>
      <c r="K522" s="40" t="str">
        <f t="shared" si="34"/>
        <v>C</v>
      </c>
    </row>
    <row r="523" ht="20.1" customHeight="1" spans="1:11">
      <c r="A523" s="40" t="s">
        <v>1588</v>
      </c>
      <c r="B523" s="41" t="s">
        <v>1589</v>
      </c>
      <c r="C523" s="40" t="s">
        <v>14</v>
      </c>
      <c r="D523" s="40" t="s">
        <v>2314</v>
      </c>
      <c r="E523" s="40" t="s">
        <v>35</v>
      </c>
      <c r="F523" s="42">
        <v>4</v>
      </c>
      <c r="G523" s="42">
        <v>38.14</v>
      </c>
      <c r="H523" s="42">
        <f t="shared" si="32"/>
        <v>152.56</v>
      </c>
      <c r="I523" s="44">
        <f t="shared" si="33"/>
        <v>0.00191911542123324</v>
      </c>
      <c r="J523" s="44">
        <f t="shared" si="35"/>
        <v>99.9339766932968</v>
      </c>
      <c r="K523" s="40" t="str">
        <f t="shared" si="34"/>
        <v>C</v>
      </c>
    </row>
    <row r="524" ht="20.1" customHeight="1" spans="1:11">
      <c r="A524" s="40" t="s">
        <v>1323</v>
      </c>
      <c r="B524" s="41" t="s">
        <v>1324</v>
      </c>
      <c r="C524" s="40" t="s">
        <v>14</v>
      </c>
      <c r="D524" s="40" t="s">
        <v>2314</v>
      </c>
      <c r="E524" s="40" t="s">
        <v>35</v>
      </c>
      <c r="F524" s="42">
        <v>7</v>
      </c>
      <c r="G524" s="42">
        <v>21.69</v>
      </c>
      <c r="H524" s="42">
        <f t="shared" si="32"/>
        <v>151.83</v>
      </c>
      <c r="I524" s="44">
        <f t="shared" si="33"/>
        <v>0.00190993244891087</v>
      </c>
      <c r="J524" s="44">
        <f t="shared" si="35"/>
        <v>99.9358866257457</v>
      </c>
      <c r="K524" s="40" t="str">
        <f t="shared" si="34"/>
        <v>C</v>
      </c>
    </row>
    <row r="525" ht="20.1" customHeight="1" spans="1:11">
      <c r="A525" s="40" t="s">
        <v>1393</v>
      </c>
      <c r="B525" s="41" t="s">
        <v>1394</v>
      </c>
      <c r="C525" s="40" t="s">
        <v>14</v>
      </c>
      <c r="D525" s="40" t="s">
        <v>2314</v>
      </c>
      <c r="E525" s="40" t="s">
        <v>35</v>
      </c>
      <c r="F525" s="42">
        <v>5</v>
      </c>
      <c r="G525" s="42">
        <v>29.97</v>
      </c>
      <c r="H525" s="42">
        <f t="shared" si="32"/>
        <v>149.85</v>
      </c>
      <c r="I525" s="44">
        <f t="shared" si="33"/>
        <v>0.00188502520891322</v>
      </c>
      <c r="J525" s="44">
        <f t="shared" si="35"/>
        <v>99.9377716509546</v>
      </c>
      <c r="K525" s="40" t="str">
        <f t="shared" si="34"/>
        <v>C</v>
      </c>
    </row>
    <row r="526" ht="20.1" customHeight="1" spans="1:11">
      <c r="A526" s="40" t="s">
        <v>1372</v>
      </c>
      <c r="B526" s="41" t="s">
        <v>1373</v>
      </c>
      <c r="C526" s="40" t="s">
        <v>14</v>
      </c>
      <c r="D526" s="40" t="s">
        <v>2314</v>
      </c>
      <c r="E526" s="40" t="s">
        <v>35</v>
      </c>
      <c r="F526" s="42">
        <v>22</v>
      </c>
      <c r="G526" s="42">
        <v>6.72</v>
      </c>
      <c r="H526" s="42">
        <f t="shared" si="32"/>
        <v>147.84</v>
      </c>
      <c r="I526" s="44">
        <f t="shared" si="33"/>
        <v>0.00185974058649136</v>
      </c>
      <c r="J526" s="44">
        <f t="shared" si="35"/>
        <v>99.9396313915411</v>
      </c>
      <c r="K526" s="40" t="str">
        <f t="shared" si="34"/>
        <v>C</v>
      </c>
    </row>
    <row r="527" ht="27.95" customHeight="1" spans="1:11">
      <c r="A527" s="40" t="s">
        <v>1545</v>
      </c>
      <c r="B527" s="41" t="s">
        <v>1546</v>
      </c>
      <c r="C527" s="40" t="s">
        <v>14</v>
      </c>
      <c r="D527" s="40" t="s">
        <v>2314</v>
      </c>
      <c r="E527" s="40" t="s">
        <v>35</v>
      </c>
      <c r="F527" s="42">
        <v>3</v>
      </c>
      <c r="G527" s="42">
        <v>49</v>
      </c>
      <c r="H527" s="42">
        <f t="shared" si="32"/>
        <v>147</v>
      </c>
      <c r="I527" s="44">
        <f t="shared" si="33"/>
        <v>0.00184917387861357</v>
      </c>
      <c r="J527" s="44">
        <f t="shared" si="35"/>
        <v>99.9414805654197</v>
      </c>
      <c r="K527" s="40" t="str">
        <f t="shared" si="34"/>
        <v>C</v>
      </c>
    </row>
    <row r="528" ht="20.1" customHeight="1" spans="1:11">
      <c r="A528" s="40" t="s">
        <v>1663</v>
      </c>
      <c r="B528" s="41" t="s">
        <v>1664</v>
      </c>
      <c r="C528" s="40" t="s">
        <v>14</v>
      </c>
      <c r="D528" s="40" t="s">
        <v>2314</v>
      </c>
      <c r="E528" s="40" t="s">
        <v>35</v>
      </c>
      <c r="F528" s="42">
        <v>2</v>
      </c>
      <c r="G528" s="42">
        <v>72.32</v>
      </c>
      <c r="H528" s="42">
        <f t="shared" si="32"/>
        <v>144.64</v>
      </c>
      <c r="I528" s="44">
        <f t="shared" si="33"/>
        <v>0.00181948646124263</v>
      </c>
      <c r="J528" s="44">
        <f t="shared" si="35"/>
        <v>99.9433000518809</v>
      </c>
      <c r="K528" s="40" t="str">
        <f t="shared" si="34"/>
        <v>C</v>
      </c>
    </row>
    <row r="529" ht="20.1" customHeight="1" spans="1:11">
      <c r="A529" s="40" t="s">
        <v>2222</v>
      </c>
      <c r="B529" s="41" t="s">
        <v>2223</v>
      </c>
      <c r="C529" s="40" t="s">
        <v>14</v>
      </c>
      <c r="D529" s="40" t="s">
        <v>2413</v>
      </c>
      <c r="E529" s="40" t="s">
        <v>35</v>
      </c>
      <c r="F529" s="42">
        <v>23</v>
      </c>
      <c r="G529" s="42">
        <v>6.17</v>
      </c>
      <c r="H529" s="42">
        <f t="shared" si="32"/>
        <v>141.91</v>
      </c>
      <c r="I529" s="44">
        <f t="shared" si="33"/>
        <v>0.00178514466063981</v>
      </c>
      <c r="J529" s="44">
        <f t="shared" si="35"/>
        <v>99.9450851965416</v>
      </c>
      <c r="K529" s="40" t="str">
        <f t="shared" si="34"/>
        <v>C</v>
      </c>
    </row>
    <row r="530" ht="27.95" customHeight="1" spans="1:11">
      <c r="A530" s="40" t="s">
        <v>1551</v>
      </c>
      <c r="B530" s="41" t="s">
        <v>1552</v>
      </c>
      <c r="C530" s="40" t="s">
        <v>14</v>
      </c>
      <c r="D530" s="40" t="s">
        <v>2314</v>
      </c>
      <c r="E530" s="40" t="s">
        <v>35</v>
      </c>
      <c r="F530" s="42">
        <v>3</v>
      </c>
      <c r="G530" s="42">
        <v>47.2</v>
      </c>
      <c r="H530" s="42">
        <f t="shared" si="32"/>
        <v>141.6</v>
      </c>
      <c r="I530" s="44">
        <f t="shared" si="33"/>
        <v>0.00178124504225633</v>
      </c>
      <c r="J530" s="44">
        <f t="shared" si="35"/>
        <v>99.9468664415838</v>
      </c>
      <c r="K530" s="40" t="str">
        <f t="shared" si="34"/>
        <v>C</v>
      </c>
    </row>
    <row r="531" ht="20.1" customHeight="1" spans="1:11">
      <c r="A531" s="40" t="s">
        <v>1849</v>
      </c>
      <c r="B531" s="41" t="s">
        <v>1850</v>
      </c>
      <c r="C531" s="40" t="s">
        <v>14</v>
      </c>
      <c r="D531" s="40" t="s">
        <v>2314</v>
      </c>
      <c r="E531" s="40" t="s">
        <v>35</v>
      </c>
      <c r="F531" s="42">
        <v>1</v>
      </c>
      <c r="G531" s="42">
        <v>139.32</v>
      </c>
      <c r="H531" s="42">
        <f t="shared" si="32"/>
        <v>139.32</v>
      </c>
      <c r="I531" s="44">
        <f t="shared" si="33"/>
        <v>0.00175256397801661</v>
      </c>
      <c r="J531" s="44">
        <f t="shared" si="35"/>
        <v>99.9486190055618</v>
      </c>
      <c r="K531" s="40" t="str">
        <f t="shared" si="34"/>
        <v>C</v>
      </c>
    </row>
    <row r="532" ht="27.95" customHeight="1" spans="1:11">
      <c r="A532" s="40" t="s">
        <v>1533</v>
      </c>
      <c r="B532" s="41" t="s">
        <v>1534</v>
      </c>
      <c r="C532" s="40" t="s">
        <v>14</v>
      </c>
      <c r="D532" s="40" t="s">
        <v>2314</v>
      </c>
      <c r="E532" s="40" t="s">
        <v>35</v>
      </c>
      <c r="F532" s="42">
        <v>5</v>
      </c>
      <c r="G532" s="42">
        <v>26.69</v>
      </c>
      <c r="H532" s="42">
        <f t="shared" si="32"/>
        <v>133.45</v>
      </c>
      <c r="I532" s="44">
        <f t="shared" si="33"/>
        <v>0.00167872281701347</v>
      </c>
      <c r="J532" s="44">
        <f t="shared" si="35"/>
        <v>99.9502977283789</v>
      </c>
      <c r="K532" s="40" t="str">
        <f t="shared" si="34"/>
        <v>C</v>
      </c>
    </row>
    <row r="533" ht="20.1" customHeight="1" spans="1:11">
      <c r="A533" s="40" t="s">
        <v>2210</v>
      </c>
      <c r="B533" s="41" t="s">
        <v>2211</v>
      </c>
      <c r="C533" s="40" t="s">
        <v>643</v>
      </c>
      <c r="D533" s="40" t="s">
        <v>2314</v>
      </c>
      <c r="E533" s="40" t="s">
        <v>376</v>
      </c>
      <c r="F533" s="42">
        <v>4</v>
      </c>
      <c r="G533" s="42">
        <v>32.21</v>
      </c>
      <c r="H533" s="42">
        <f t="shared" si="32"/>
        <v>128.84</v>
      </c>
      <c r="I533" s="44">
        <f t="shared" si="33"/>
        <v>0.00162073171782702</v>
      </c>
      <c r="J533" s="44">
        <f t="shared" si="35"/>
        <v>99.9519184600967</v>
      </c>
      <c r="K533" s="40" t="str">
        <f t="shared" si="34"/>
        <v>C</v>
      </c>
    </row>
    <row r="534" ht="27.95" customHeight="1" spans="1:11">
      <c r="A534" s="40" t="s">
        <v>1745</v>
      </c>
      <c r="B534" s="41" t="s">
        <v>1746</v>
      </c>
      <c r="C534" s="40" t="s">
        <v>5898</v>
      </c>
      <c r="D534" s="40" t="s">
        <v>2314</v>
      </c>
      <c r="E534" s="40" t="s">
        <v>35</v>
      </c>
      <c r="F534" s="42">
        <v>4</v>
      </c>
      <c r="G534" s="42">
        <v>30.55</v>
      </c>
      <c r="H534" s="42">
        <f t="shared" si="32"/>
        <v>122.2</v>
      </c>
      <c r="I534" s="44">
        <f t="shared" si="33"/>
        <v>0.0015372044079359</v>
      </c>
      <c r="J534" s="44">
        <f t="shared" si="35"/>
        <v>99.9534556645046</v>
      </c>
      <c r="K534" s="40" t="str">
        <f t="shared" si="34"/>
        <v>C</v>
      </c>
    </row>
    <row r="535" ht="20.1" customHeight="1" spans="1:11">
      <c r="A535" s="40" t="s">
        <v>1807</v>
      </c>
      <c r="B535" s="41" t="s">
        <v>1808</v>
      </c>
      <c r="C535" s="40" t="s">
        <v>14</v>
      </c>
      <c r="D535" s="40" t="s">
        <v>2314</v>
      </c>
      <c r="E535" s="40" t="s">
        <v>35</v>
      </c>
      <c r="F535" s="42">
        <v>2</v>
      </c>
      <c r="G535" s="42">
        <v>58.4</v>
      </c>
      <c r="H535" s="42">
        <f t="shared" si="32"/>
        <v>116.8</v>
      </c>
      <c r="I535" s="44">
        <f t="shared" si="33"/>
        <v>0.00146927557157867</v>
      </c>
      <c r="J535" s="44">
        <f t="shared" si="35"/>
        <v>99.9549249400762</v>
      </c>
      <c r="K535" s="40" t="str">
        <f t="shared" si="34"/>
        <v>C</v>
      </c>
    </row>
    <row r="536" ht="20.1" customHeight="1" spans="1:11">
      <c r="A536" s="40" t="s">
        <v>1416</v>
      </c>
      <c r="B536" s="41" t="s">
        <v>1417</v>
      </c>
      <c r="C536" s="40" t="s">
        <v>14</v>
      </c>
      <c r="D536" s="40" t="s">
        <v>2314</v>
      </c>
      <c r="E536" s="40" t="s">
        <v>35</v>
      </c>
      <c r="F536" s="42">
        <v>3</v>
      </c>
      <c r="G536" s="42">
        <v>38.84</v>
      </c>
      <c r="H536" s="42">
        <f t="shared" si="32"/>
        <v>116.52</v>
      </c>
      <c r="I536" s="44">
        <f t="shared" si="33"/>
        <v>0.00146575333561941</v>
      </c>
      <c r="J536" s="44">
        <f t="shared" si="35"/>
        <v>99.9563906934118</v>
      </c>
      <c r="K536" s="40" t="str">
        <f t="shared" si="34"/>
        <v>C</v>
      </c>
    </row>
    <row r="537" ht="20.1" customHeight="1" spans="1:11">
      <c r="A537" s="40" t="s">
        <v>722</v>
      </c>
      <c r="B537" s="41" t="s">
        <v>723</v>
      </c>
      <c r="C537" s="40" t="s">
        <v>5898</v>
      </c>
      <c r="D537" s="40" t="s">
        <v>2314</v>
      </c>
      <c r="E537" s="40" t="s">
        <v>35</v>
      </c>
      <c r="F537" s="42">
        <v>1</v>
      </c>
      <c r="G537" s="42">
        <v>115.76</v>
      </c>
      <c r="H537" s="42">
        <f t="shared" si="32"/>
        <v>115.76</v>
      </c>
      <c r="I537" s="44">
        <f t="shared" si="33"/>
        <v>0.00145619298087283</v>
      </c>
      <c r="J537" s="44">
        <f t="shared" si="35"/>
        <v>99.9578468863927</v>
      </c>
      <c r="K537" s="40" t="str">
        <f t="shared" si="34"/>
        <v>C</v>
      </c>
    </row>
    <row r="538" ht="15" customHeight="1" spans="1:11">
      <c r="A538" s="40" t="s">
        <v>695</v>
      </c>
      <c r="B538" s="41" t="s">
        <v>696</v>
      </c>
      <c r="C538" s="40" t="s">
        <v>643</v>
      </c>
      <c r="D538" s="40" t="s">
        <v>2314</v>
      </c>
      <c r="E538" s="40" t="s">
        <v>376</v>
      </c>
      <c r="F538" s="42">
        <v>4</v>
      </c>
      <c r="G538" s="42">
        <v>28.04</v>
      </c>
      <c r="H538" s="42">
        <f t="shared" si="32"/>
        <v>112.16</v>
      </c>
      <c r="I538" s="44">
        <f t="shared" si="33"/>
        <v>0.00141090708996801</v>
      </c>
      <c r="J538" s="44">
        <f t="shared" si="35"/>
        <v>99.9592577934826</v>
      </c>
      <c r="K538" s="40" t="str">
        <f t="shared" si="34"/>
        <v>C</v>
      </c>
    </row>
    <row r="539" ht="15" customHeight="1" spans="1:11">
      <c r="A539" s="40" t="s">
        <v>708</v>
      </c>
      <c r="B539" s="41" t="s">
        <v>709</v>
      </c>
      <c r="C539" s="40" t="s">
        <v>643</v>
      </c>
      <c r="D539" s="40" t="s">
        <v>2314</v>
      </c>
      <c r="E539" s="40" t="s">
        <v>376</v>
      </c>
      <c r="F539" s="42">
        <v>4</v>
      </c>
      <c r="G539" s="42">
        <v>25.69</v>
      </c>
      <c r="H539" s="42">
        <f t="shared" si="32"/>
        <v>102.76</v>
      </c>
      <c r="I539" s="44">
        <f t="shared" si="33"/>
        <v>0.00129266059704987</v>
      </c>
      <c r="J539" s="44">
        <f t="shared" si="35"/>
        <v>99.9605504540797</v>
      </c>
      <c r="K539" s="40" t="str">
        <f t="shared" si="34"/>
        <v>C</v>
      </c>
    </row>
    <row r="540" ht="20.1" customHeight="1" spans="1:11">
      <c r="A540" s="40" t="s">
        <v>1560</v>
      </c>
      <c r="B540" s="41" t="s">
        <v>1561</v>
      </c>
      <c r="C540" s="40" t="s">
        <v>14</v>
      </c>
      <c r="D540" s="40" t="s">
        <v>2314</v>
      </c>
      <c r="E540" s="40" t="s">
        <v>35</v>
      </c>
      <c r="F540" s="42">
        <v>8</v>
      </c>
      <c r="G540" s="42">
        <v>12.73</v>
      </c>
      <c r="H540" s="42">
        <f t="shared" si="32"/>
        <v>101.84</v>
      </c>
      <c r="I540" s="44">
        <f t="shared" si="33"/>
        <v>0.00128108753604086</v>
      </c>
      <c r="J540" s="44">
        <f t="shared" si="35"/>
        <v>99.9618315416157</v>
      </c>
      <c r="K540" s="40" t="str">
        <f t="shared" si="34"/>
        <v>C</v>
      </c>
    </row>
    <row r="541" ht="20.1" customHeight="1" spans="1:11">
      <c r="A541" s="40" t="s">
        <v>608</v>
      </c>
      <c r="B541" s="41" t="s">
        <v>609</v>
      </c>
      <c r="C541" s="40" t="s">
        <v>14</v>
      </c>
      <c r="D541" s="40" t="s">
        <v>2314</v>
      </c>
      <c r="E541" s="40" t="s">
        <v>35</v>
      </c>
      <c r="F541" s="42">
        <v>2</v>
      </c>
      <c r="G541" s="42">
        <v>50.37</v>
      </c>
      <c r="H541" s="42">
        <f t="shared" si="32"/>
        <v>100.74</v>
      </c>
      <c r="I541" s="44">
        <f t="shared" si="33"/>
        <v>0.0012672501804866</v>
      </c>
      <c r="J541" s="44">
        <f t="shared" si="35"/>
        <v>99.9630987917962</v>
      </c>
      <c r="K541" s="40" t="str">
        <f t="shared" si="34"/>
        <v>C</v>
      </c>
    </row>
    <row r="542" ht="36" customHeight="1" spans="1:11">
      <c r="A542" s="40" t="s">
        <v>1757</v>
      </c>
      <c r="B542" s="41" t="s">
        <v>1758</v>
      </c>
      <c r="C542" s="40" t="s">
        <v>5898</v>
      </c>
      <c r="D542" s="40" t="s">
        <v>2314</v>
      </c>
      <c r="E542" s="40" t="s">
        <v>35</v>
      </c>
      <c r="F542" s="42">
        <v>4</v>
      </c>
      <c r="G542" s="42">
        <v>25.14</v>
      </c>
      <c r="H542" s="42">
        <f t="shared" si="32"/>
        <v>100.56</v>
      </c>
      <c r="I542" s="44">
        <f t="shared" si="33"/>
        <v>0.00126498588594136</v>
      </c>
      <c r="J542" s="44">
        <f t="shared" si="35"/>
        <v>99.9643637776822</v>
      </c>
      <c r="K542" s="40" t="str">
        <f t="shared" si="34"/>
        <v>C</v>
      </c>
    </row>
    <row r="543" ht="27.95" customHeight="1" spans="1:11">
      <c r="A543" s="40" t="s">
        <v>1028</v>
      </c>
      <c r="B543" s="41" t="s">
        <v>1029</v>
      </c>
      <c r="C543" s="40" t="s">
        <v>5898</v>
      </c>
      <c r="D543" s="40" t="s">
        <v>2314</v>
      </c>
      <c r="E543" s="40" t="s">
        <v>35</v>
      </c>
      <c r="F543" s="42">
        <v>2</v>
      </c>
      <c r="G543" s="42">
        <v>49.63</v>
      </c>
      <c r="H543" s="42">
        <f t="shared" si="32"/>
        <v>99.26</v>
      </c>
      <c r="I543" s="44">
        <f t="shared" si="33"/>
        <v>0.00124863264755907</v>
      </c>
      <c r="J543" s="44">
        <f t="shared" si="35"/>
        <v>99.9656124103297</v>
      </c>
      <c r="K543" s="40" t="str">
        <f t="shared" si="34"/>
        <v>C</v>
      </c>
    </row>
    <row r="544" ht="20.1" customHeight="1" spans="1:11">
      <c r="A544" s="40" t="s">
        <v>991</v>
      </c>
      <c r="B544" s="41" t="s">
        <v>992</v>
      </c>
      <c r="C544" s="40" t="s">
        <v>14</v>
      </c>
      <c r="D544" s="40" t="s">
        <v>2314</v>
      </c>
      <c r="E544" s="40" t="s">
        <v>35</v>
      </c>
      <c r="F544" s="42">
        <v>1</v>
      </c>
      <c r="G544" s="42">
        <v>87.09</v>
      </c>
      <c r="H544" s="42">
        <f t="shared" si="32"/>
        <v>87.09</v>
      </c>
      <c r="I544" s="44">
        <f t="shared" si="33"/>
        <v>0.00109554117747249</v>
      </c>
      <c r="J544" s="44">
        <f t="shared" si="35"/>
        <v>99.9667079515072</v>
      </c>
      <c r="K544" s="40" t="str">
        <f t="shared" si="34"/>
        <v>C</v>
      </c>
    </row>
    <row r="545" ht="20.1" customHeight="1" spans="1:11">
      <c r="A545" s="40" t="s">
        <v>1566</v>
      </c>
      <c r="B545" s="41" t="s">
        <v>1567</v>
      </c>
      <c r="C545" s="40" t="s">
        <v>14</v>
      </c>
      <c r="D545" s="40" t="s">
        <v>2314</v>
      </c>
      <c r="E545" s="40" t="s">
        <v>35</v>
      </c>
      <c r="F545" s="42">
        <v>5</v>
      </c>
      <c r="G545" s="42">
        <v>17.4</v>
      </c>
      <c r="H545" s="42">
        <f t="shared" si="32"/>
        <v>87</v>
      </c>
      <c r="I545" s="44">
        <f t="shared" si="33"/>
        <v>0.00109440903019987</v>
      </c>
      <c r="J545" s="44">
        <f t="shared" si="35"/>
        <v>99.9678023605374</v>
      </c>
      <c r="K545" s="40" t="str">
        <f t="shared" si="34"/>
        <v>C</v>
      </c>
    </row>
    <row r="546" ht="15" customHeight="1" spans="1:11">
      <c r="A546" s="40" t="s">
        <v>1221</v>
      </c>
      <c r="B546" s="41" t="s">
        <v>1222</v>
      </c>
      <c r="C546" s="40" t="s">
        <v>643</v>
      </c>
      <c r="D546" s="40" t="s">
        <v>2314</v>
      </c>
      <c r="E546" s="40" t="s">
        <v>376</v>
      </c>
      <c r="F546" s="42">
        <v>1</v>
      </c>
      <c r="G546" s="42">
        <v>80.68</v>
      </c>
      <c r="H546" s="42">
        <f t="shared" si="32"/>
        <v>80.68</v>
      </c>
      <c r="I546" s="44">
        <f t="shared" si="33"/>
        <v>0.00101490713283362</v>
      </c>
      <c r="J546" s="44">
        <f t="shared" si="35"/>
        <v>99.9688172676702</v>
      </c>
      <c r="K546" s="40" t="str">
        <f t="shared" si="34"/>
        <v>C</v>
      </c>
    </row>
    <row r="547" ht="20.1" customHeight="1" spans="1:11">
      <c r="A547" s="40" t="s">
        <v>1524</v>
      </c>
      <c r="B547" s="41" t="s">
        <v>1525</v>
      </c>
      <c r="C547" s="40" t="s">
        <v>14</v>
      </c>
      <c r="D547" s="40" t="s">
        <v>2314</v>
      </c>
      <c r="E547" s="40" t="s">
        <v>35</v>
      </c>
      <c r="F547" s="42">
        <v>4</v>
      </c>
      <c r="G547" s="42">
        <v>19.79</v>
      </c>
      <c r="H547" s="42">
        <f t="shared" si="32"/>
        <v>79.16</v>
      </c>
      <c r="I547" s="44">
        <f t="shared" si="33"/>
        <v>0.000995786423340476</v>
      </c>
      <c r="J547" s="44">
        <f t="shared" si="35"/>
        <v>99.9698130540936</v>
      </c>
      <c r="K547" s="40" t="str">
        <f t="shared" si="34"/>
        <v>C</v>
      </c>
    </row>
    <row r="548" ht="20.1" customHeight="1" spans="1:11">
      <c r="A548" s="40" t="s">
        <v>1348</v>
      </c>
      <c r="B548" s="41" t="s">
        <v>1349</v>
      </c>
      <c r="C548" s="40" t="s">
        <v>14</v>
      </c>
      <c r="D548" s="40" t="s">
        <v>2314</v>
      </c>
      <c r="E548" s="40" t="s">
        <v>35</v>
      </c>
      <c r="F548" s="42">
        <v>8</v>
      </c>
      <c r="G548" s="42">
        <v>9.85</v>
      </c>
      <c r="H548" s="42">
        <f t="shared" si="32"/>
        <v>78.8</v>
      </c>
      <c r="I548" s="44">
        <f t="shared" si="33"/>
        <v>0.000991257834249994</v>
      </c>
      <c r="J548" s="44">
        <f t="shared" si="35"/>
        <v>99.9708043119278</v>
      </c>
      <c r="K548" s="40" t="str">
        <f t="shared" si="34"/>
        <v>C</v>
      </c>
    </row>
    <row r="549" ht="15" customHeight="1" spans="1:11">
      <c r="A549" s="40" t="s">
        <v>2201</v>
      </c>
      <c r="B549" s="41" t="s">
        <v>2202</v>
      </c>
      <c r="C549" s="40" t="s">
        <v>643</v>
      </c>
      <c r="D549" s="40" t="s">
        <v>2314</v>
      </c>
      <c r="E549" s="40" t="s">
        <v>376</v>
      </c>
      <c r="F549" s="42">
        <v>5</v>
      </c>
      <c r="G549" s="42">
        <v>15.7</v>
      </c>
      <c r="H549" s="42">
        <f t="shared" si="32"/>
        <v>78.5</v>
      </c>
      <c r="I549" s="44">
        <f t="shared" si="33"/>
        <v>0.000987484010007926</v>
      </c>
      <c r="J549" s="44">
        <f t="shared" si="35"/>
        <v>99.9717917959378</v>
      </c>
      <c r="K549" s="40" t="str">
        <f t="shared" si="34"/>
        <v>C</v>
      </c>
    </row>
    <row r="550" ht="27.95" customHeight="1" spans="1:11">
      <c r="A550" s="40" t="s">
        <v>1244</v>
      </c>
      <c r="B550" s="41" t="s">
        <v>1245</v>
      </c>
      <c r="C550" s="40" t="s">
        <v>5898</v>
      </c>
      <c r="D550" s="40" t="s">
        <v>2314</v>
      </c>
      <c r="E550" s="40" t="s">
        <v>35</v>
      </c>
      <c r="F550" s="42">
        <v>1</v>
      </c>
      <c r="G550" s="42">
        <v>78.49</v>
      </c>
      <c r="H550" s="42">
        <f t="shared" si="32"/>
        <v>78.49</v>
      </c>
      <c r="I550" s="44">
        <f t="shared" si="33"/>
        <v>0.000987358215866523</v>
      </c>
      <c r="J550" s="44">
        <f t="shared" si="35"/>
        <v>99.9727791541537</v>
      </c>
      <c r="K550" s="40" t="str">
        <f t="shared" si="34"/>
        <v>C</v>
      </c>
    </row>
    <row r="551" ht="20.1" customHeight="1" spans="1:11">
      <c r="A551" s="40" t="s">
        <v>1644</v>
      </c>
      <c r="B551" s="41" t="s">
        <v>1645</v>
      </c>
      <c r="C551" s="40" t="s">
        <v>14</v>
      </c>
      <c r="D551" s="40" t="s">
        <v>2314</v>
      </c>
      <c r="E551" s="40" t="s">
        <v>35</v>
      </c>
      <c r="F551" s="42">
        <v>1</v>
      </c>
      <c r="G551" s="42">
        <v>78.05</v>
      </c>
      <c r="H551" s="42">
        <f t="shared" si="32"/>
        <v>78.05</v>
      </c>
      <c r="I551" s="44">
        <f t="shared" si="33"/>
        <v>0.000981823273644823</v>
      </c>
      <c r="J551" s="44">
        <f t="shared" si="35"/>
        <v>99.9737609774273</v>
      </c>
      <c r="K551" s="40" t="str">
        <f t="shared" si="34"/>
        <v>C</v>
      </c>
    </row>
    <row r="552" ht="20.1" customHeight="1" spans="1:11">
      <c r="A552" s="40" t="s">
        <v>1852</v>
      </c>
      <c r="B552" s="41" t="s">
        <v>1853</v>
      </c>
      <c r="C552" s="40" t="s">
        <v>14</v>
      </c>
      <c r="D552" s="40" t="s">
        <v>2314</v>
      </c>
      <c r="E552" s="40" t="s">
        <v>35</v>
      </c>
      <c r="F552" s="42">
        <v>1</v>
      </c>
      <c r="G552" s="42">
        <v>75.8</v>
      </c>
      <c r="H552" s="42">
        <f t="shared" si="32"/>
        <v>75.8</v>
      </c>
      <c r="I552" s="44">
        <f t="shared" si="33"/>
        <v>0.000953519591829309</v>
      </c>
      <c r="J552" s="44">
        <f t="shared" si="35"/>
        <v>99.9747144970192</v>
      </c>
      <c r="K552" s="40" t="str">
        <f t="shared" si="34"/>
        <v>C</v>
      </c>
    </row>
    <row r="553" ht="27.95" customHeight="1" spans="1:11">
      <c r="A553" s="40" t="s">
        <v>1748</v>
      </c>
      <c r="B553" s="41" t="s">
        <v>1749</v>
      </c>
      <c r="C553" s="40" t="s">
        <v>5898</v>
      </c>
      <c r="D553" s="40" t="s">
        <v>2314</v>
      </c>
      <c r="E553" s="40" t="s">
        <v>35</v>
      </c>
      <c r="F553" s="42">
        <v>3</v>
      </c>
      <c r="G553" s="42">
        <v>25.14</v>
      </c>
      <c r="H553" s="42">
        <f t="shared" si="32"/>
        <v>75.42</v>
      </c>
      <c r="I553" s="44">
        <f t="shared" si="33"/>
        <v>0.000948739414456022</v>
      </c>
      <c r="J553" s="44">
        <f t="shared" si="35"/>
        <v>99.9756632364336</v>
      </c>
      <c r="K553" s="40" t="str">
        <f t="shared" si="34"/>
        <v>C</v>
      </c>
    </row>
    <row r="554" ht="20.1" customHeight="1" spans="1:11">
      <c r="A554" s="40" t="s">
        <v>1354</v>
      </c>
      <c r="B554" s="41" t="s">
        <v>1355</v>
      </c>
      <c r="C554" s="40" t="s">
        <v>14</v>
      </c>
      <c r="D554" s="40" t="s">
        <v>2314</v>
      </c>
      <c r="E554" s="40" t="s">
        <v>35</v>
      </c>
      <c r="F554" s="42">
        <v>6</v>
      </c>
      <c r="G554" s="42">
        <v>12.32</v>
      </c>
      <c r="H554" s="42">
        <f t="shared" si="32"/>
        <v>73.92</v>
      </c>
      <c r="I554" s="44">
        <f t="shared" si="33"/>
        <v>0.00092987029324568</v>
      </c>
      <c r="J554" s="44">
        <f t="shared" si="35"/>
        <v>99.9765931067269</v>
      </c>
      <c r="K554" s="40" t="str">
        <f t="shared" si="34"/>
        <v>C</v>
      </c>
    </row>
    <row r="555" ht="20.1" customHeight="1" spans="1:11">
      <c r="A555" s="40" t="s">
        <v>1792</v>
      </c>
      <c r="B555" s="41" t="s">
        <v>1793</v>
      </c>
      <c r="C555" s="40" t="s">
        <v>14</v>
      </c>
      <c r="D555" s="40" t="s">
        <v>2314</v>
      </c>
      <c r="E555" s="40" t="s">
        <v>35</v>
      </c>
      <c r="F555" s="42">
        <v>1</v>
      </c>
      <c r="G555" s="42">
        <v>72.5</v>
      </c>
      <c r="H555" s="42">
        <f t="shared" si="32"/>
        <v>72.5</v>
      </c>
      <c r="I555" s="44">
        <f t="shared" si="33"/>
        <v>0.000912007525166555</v>
      </c>
      <c r="J555" s="44">
        <f t="shared" si="35"/>
        <v>99.9775051142521</v>
      </c>
      <c r="K555" s="40" t="str">
        <f t="shared" si="34"/>
        <v>C</v>
      </c>
    </row>
    <row r="556" ht="27.95" customHeight="1" spans="1:11">
      <c r="A556" s="40" t="s">
        <v>1774</v>
      </c>
      <c r="B556" s="41" t="s">
        <v>1775</v>
      </c>
      <c r="C556" s="40" t="s">
        <v>14</v>
      </c>
      <c r="D556" s="40" t="s">
        <v>2314</v>
      </c>
      <c r="E556" s="40" t="s">
        <v>146</v>
      </c>
      <c r="F556" s="42">
        <v>1.46</v>
      </c>
      <c r="G556" s="42">
        <v>49.41</v>
      </c>
      <c r="H556" s="42">
        <f t="shared" si="32"/>
        <v>72.14</v>
      </c>
      <c r="I556" s="44">
        <f t="shared" si="33"/>
        <v>0.000907478936076073</v>
      </c>
      <c r="J556" s="44">
        <f t="shared" si="35"/>
        <v>99.9784125931881</v>
      </c>
      <c r="K556" s="40" t="str">
        <f t="shared" si="34"/>
        <v>C</v>
      </c>
    </row>
    <row r="557" ht="20.1" customHeight="1" spans="1:11">
      <c r="A557" s="40" t="s">
        <v>1430</v>
      </c>
      <c r="B557" s="41" t="s">
        <v>1431</v>
      </c>
      <c r="C557" s="40" t="s">
        <v>14</v>
      </c>
      <c r="D557" s="40" t="s">
        <v>2314</v>
      </c>
      <c r="E557" s="40" t="s">
        <v>35</v>
      </c>
      <c r="F557" s="42">
        <v>2</v>
      </c>
      <c r="G557" s="42">
        <v>34.29</v>
      </c>
      <c r="H557" s="42">
        <f t="shared" si="32"/>
        <v>68.58</v>
      </c>
      <c r="I557" s="44">
        <f t="shared" si="33"/>
        <v>0.00086269622173686</v>
      </c>
      <c r="J557" s="44">
        <f t="shared" si="35"/>
        <v>99.9792752894099</v>
      </c>
      <c r="K557" s="40" t="str">
        <f t="shared" si="34"/>
        <v>C</v>
      </c>
    </row>
    <row r="558" ht="27.95" customHeight="1" spans="1:11">
      <c r="A558" s="40" t="s">
        <v>1527</v>
      </c>
      <c r="B558" s="41" t="s">
        <v>1528</v>
      </c>
      <c r="C558" s="40" t="s">
        <v>14</v>
      </c>
      <c r="D558" s="40" t="s">
        <v>2314</v>
      </c>
      <c r="E558" s="40" t="s">
        <v>35</v>
      </c>
      <c r="F558" s="42">
        <v>3</v>
      </c>
      <c r="G558" s="42">
        <v>21.97</v>
      </c>
      <c r="H558" s="42">
        <f t="shared" si="32"/>
        <v>65.91</v>
      </c>
      <c r="I558" s="44">
        <f t="shared" si="33"/>
        <v>0.000829109185982451</v>
      </c>
      <c r="J558" s="44">
        <f t="shared" si="35"/>
        <v>99.9801043985958</v>
      </c>
      <c r="K558" s="40" t="str">
        <f t="shared" si="34"/>
        <v>C</v>
      </c>
    </row>
    <row r="559" ht="20.1" customHeight="1" spans="1:11">
      <c r="A559" s="40" t="s">
        <v>1451</v>
      </c>
      <c r="B559" s="41" t="s">
        <v>1452</v>
      </c>
      <c r="C559" s="40" t="s">
        <v>14</v>
      </c>
      <c r="D559" s="40" t="s">
        <v>2314</v>
      </c>
      <c r="E559" s="40" t="s">
        <v>35</v>
      </c>
      <c r="F559" s="42">
        <v>1</v>
      </c>
      <c r="G559" s="42">
        <v>63.71</v>
      </c>
      <c r="H559" s="42">
        <f t="shared" si="32"/>
        <v>63.71</v>
      </c>
      <c r="I559" s="44">
        <f t="shared" si="33"/>
        <v>0.000801434474873948</v>
      </c>
      <c r="J559" s="44">
        <f t="shared" si="35"/>
        <v>99.9809058330707</v>
      </c>
      <c r="K559" s="40" t="str">
        <f t="shared" si="34"/>
        <v>C</v>
      </c>
    </row>
    <row r="560" ht="20.1" customHeight="1" spans="1:11">
      <c r="A560" s="40" t="s">
        <v>2204</v>
      </c>
      <c r="B560" s="41" t="s">
        <v>2205</v>
      </c>
      <c r="C560" s="40" t="s">
        <v>14</v>
      </c>
      <c r="D560" s="40" t="s">
        <v>2314</v>
      </c>
      <c r="E560" s="40" t="s">
        <v>35</v>
      </c>
      <c r="F560" s="42">
        <v>2</v>
      </c>
      <c r="G560" s="42">
        <v>30.22</v>
      </c>
      <c r="H560" s="42">
        <f t="shared" si="32"/>
        <v>60.44</v>
      </c>
      <c r="I560" s="44">
        <f t="shared" si="33"/>
        <v>0.000760299790635402</v>
      </c>
      <c r="J560" s="44">
        <f t="shared" si="35"/>
        <v>99.9816661328614</v>
      </c>
      <c r="K560" s="40" t="str">
        <f t="shared" si="34"/>
        <v>C</v>
      </c>
    </row>
    <row r="561" ht="20.1" customHeight="1" spans="1:11">
      <c r="A561" s="40" t="s">
        <v>1332</v>
      </c>
      <c r="B561" s="41" t="s">
        <v>1333</v>
      </c>
      <c r="C561" s="40" t="s">
        <v>14</v>
      </c>
      <c r="D561" s="40" t="s">
        <v>2314</v>
      </c>
      <c r="E561" s="40" t="s">
        <v>35</v>
      </c>
      <c r="F561" s="42">
        <v>4</v>
      </c>
      <c r="G561" s="42">
        <v>14.64</v>
      </c>
      <c r="H561" s="42">
        <f t="shared" si="32"/>
        <v>58.56</v>
      </c>
      <c r="I561" s="44">
        <f t="shared" si="33"/>
        <v>0.000736650492051772</v>
      </c>
      <c r="J561" s="44">
        <f t="shared" si="35"/>
        <v>99.9824027833534</v>
      </c>
      <c r="K561" s="40" t="str">
        <f t="shared" si="34"/>
        <v>C</v>
      </c>
    </row>
    <row r="562" ht="27.95" customHeight="1" spans="1:11">
      <c r="A562" s="40" t="s">
        <v>1769</v>
      </c>
      <c r="B562" s="41" t="s">
        <v>1770</v>
      </c>
      <c r="C562" s="40" t="s">
        <v>5898</v>
      </c>
      <c r="D562" s="40" t="s">
        <v>2314</v>
      </c>
      <c r="E562" s="40" t="s">
        <v>35</v>
      </c>
      <c r="F562" s="42">
        <v>2</v>
      </c>
      <c r="G562" s="42">
        <v>28.94</v>
      </c>
      <c r="H562" s="42">
        <f t="shared" si="32"/>
        <v>57.88</v>
      </c>
      <c r="I562" s="44">
        <f t="shared" si="33"/>
        <v>0.000728096490436417</v>
      </c>
      <c r="J562" s="44">
        <f t="shared" si="35"/>
        <v>99.9831308798439</v>
      </c>
      <c r="K562" s="40" t="str">
        <f t="shared" si="34"/>
        <v>C</v>
      </c>
    </row>
    <row r="563" ht="27.95" customHeight="1" spans="1:11">
      <c r="A563" s="40" t="s">
        <v>1766</v>
      </c>
      <c r="B563" s="41" t="s">
        <v>1767</v>
      </c>
      <c r="C563" s="40" t="s">
        <v>5898</v>
      </c>
      <c r="D563" s="40" t="s">
        <v>2314</v>
      </c>
      <c r="E563" s="40" t="s">
        <v>35</v>
      </c>
      <c r="F563" s="42">
        <v>2</v>
      </c>
      <c r="G563" s="42">
        <v>28.94</v>
      </c>
      <c r="H563" s="42">
        <f t="shared" si="32"/>
        <v>57.88</v>
      </c>
      <c r="I563" s="44">
        <f t="shared" si="33"/>
        <v>0.000728096490436417</v>
      </c>
      <c r="J563" s="44">
        <f t="shared" si="35"/>
        <v>99.9838589763343</v>
      </c>
      <c r="K563" s="40" t="str">
        <f t="shared" si="34"/>
        <v>C</v>
      </c>
    </row>
    <row r="564" ht="20.1" customHeight="1" spans="1:11">
      <c r="A564" s="40" t="s">
        <v>769</v>
      </c>
      <c r="B564" s="41" t="s">
        <v>770</v>
      </c>
      <c r="C564" s="40" t="s">
        <v>14</v>
      </c>
      <c r="D564" s="40" t="s">
        <v>2314</v>
      </c>
      <c r="E564" s="40" t="s">
        <v>146</v>
      </c>
      <c r="F564" s="42">
        <v>3.5</v>
      </c>
      <c r="G564" s="42">
        <v>16.28</v>
      </c>
      <c r="H564" s="42">
        <f t="shared" si="32"/>
        <v>56.98</v>
      </c>
      <c r="I564" s="44">
        <f t="shared" si="33"/>
        <v>0.000716775017710211</v>
      </c>
      <c r="J564" s="44">
        <f t="shared" si="35"/>
        <v>99.984575751352</v>
      </c>
      <c r="K564" s="40" t="str">
        <f t="shared" si="34"/>
        <v>C</v>
      </c>
    </row>
    <row r="565" ht="20.1" customHeight="1" spans="1:11">
      <c r="A565" s="40" t="s">
        <v>1530</v>
      </c>
      <c r="B565" s="41" t="s">
        <v>1531</v>
      </c>
      <c r="C565" s="40" t="s">
        <v>14</v>
      </c>
      <c r="D565" s="40" t="s">
        <v>2314</v>
      </c>
      <c r="E565" s="40" t="s">
        <v>35</v>
      </c>
      <c r="F565" s="42">
        <v>2</v>
      </c>
      <c r="G565" s="42">
        <v>28.04</v>
      </c>
      <c r="H565" s="42">
        <f t="shared" si="32"/>
        <v>56.08</v>
      </c>
      <c r="I565" s="44">
        <f t="shared" si="33"/>
        <v>0.000705453544984006</v>
      </c>
      <c r="J565" s="44">
        <f t="shared" si="35"/>
        <v>99.985281204897</v>
      </c>
      <c r="K565" s="40" t="str">
        <f t="shared" si="34"/>
        <v>C</v>
      </c>
    </row>
    <row r="566" ht="27.95" customHeight="1" spans="1:11">
      <c r="A566" s="40" t="s">
        <v>1390</v>
      </c>
      <c r="B566" s="41" t="s">
        <v>1391</v>
      </c>
      <c r="C566" s="40" t="s">
        <v>14</v>
      </c>
      <c r="D566" s="40" t="s">
        <v>2314</v>
      </c>
      <c r="E566" s="40" t="s">
        <v>35</v>
      </c>
      <c r="F566" s="42">
        <v>6</v>
      </c>
      <c r="G566" s="42">
        <v>8.89</v>
      </c>
      <c r="H566" s="42">
        <f t="shared" si="32"/>
        <v>53.34</v>
      </c>
      <c r="I566" s="44">
        <f t="shared" si="33"/>
        <v>0.00067098595023978</v>
      </c>
      <c r="J566" s="44">
        <f t="shared" si="35"/>
        <v>99.9859521908472</v>
      </c>
      <c r="K566" s="40" t="str">
        <f t="shared" si="34"/>
        <v>C</v>
      </c>
    </row>
    <row r="567" ht="20.1" customHeight="1" spans="1:11">
      <c r="A567" s="40" t="s">
        <v>1121</v>
      </c>
      <c r="B567" s="41" t="s">
        <v>1122</v>
      </c>
      <c r="C567" s="40" t="s">
        <v>14</v>
      </c>
      <c r="D567" s="40" t="s">
        <v>2314</v>
      </c>
      <c r="E567" s="40" t="s">
        <v>35</v>
      </c>
      <c r="F567" s="42">
        <v>3</v>
      </c>
      <c r="G567" s="42">
        <v>17.55</v>
      </c>
      <c r="H567" s="42">
        <f t="shared" si="32"/>
        <v>52.65</v>
      </c>
      <c r="I567" s="44">
        <f t="shared" si="33"/>
        <v>0.000662306154483023</v>
      </c>
      <c r="J567" s="44">
        <f t="shared" si="35"/>
        <v>99.9866144970017</v>
      </c>
      <c r="K567" s="40" t="str">
        <f t="shared" si="34"/>
        <v>C</v>
      </c>
    </row>
    <row r="568" ht="20.1" customHeight="1" spans="1:11">
      <c r="A568" s="40" t="s">
        <v>1381</v>
      </c>
      <c r="B568" s="41" t="s">
        <v>1382</v>
      </c>
      <c r="C568" s="40" t="s">
        <v>14</v>
      </c>
      <c r="D568" s="40" t="s">
        <v>2314</v>
      </c>
      <c r="E568" s="40" t="s">
        <v>35</v>
      </c>
      <c r="F568" s="42">
        <v>3</v>
      </c>
      <c r="G568" s="42">
        <v>17.54</v>
      </c>
      <c r="H568" s="42">
        <f t="shared" si="32"/>
        <v>52.62</v>
      </c>
      <c r="I568" s="44">
        <f t="shared" si="33"/>
        <v>0.000661928772058816</v>
      </c>
      <c r="J568" s="44">
        <f t="shared" si="35"/>
        <v>99.9872764257738</v>
      </c>
      <c r="K568" s="40" t="str">
        <f t="shared" si="34"/>
        <v>C</v>
      </c>
    </row>
    <row r="569" ht="27.95" customHeight="1" spans="1:11">
      <c r="A569" s="40" t="s">
        <v>1542</v>
      </c>
      <c r="B569" s="41" t="s">
        <v>1543</v>
      </c>
      <c r="C569" s="40" t="s">
        <v>14</v>
      </c>
      <c r="D569" s="40" t="s">
        <v>2314</v>
      </c>
      <c r="E569" s="40" t="s">
        <v>35</v>
      </c>
      <c r="F569" s="42">
        <v>2</v>
      </c>
      <c r="G569" s="42">
        <v>25.33</v>
      </c>
      <c r="H569" s="42">
        <f t="shared" si="32"/>
        <v>50.66</v>
      </c>
      <c r="I569" s="44">
        <f t="shared" si="33"/>
        <v>0.000637273120343968</v>
      </c>
      <c r="J569" s="44">
        <f t="shared" si="35"/>
        <v>99.9879136988941</v>
      </c>
      <c r="K569" s="40" t="str">
        <f t="shared" si="34"/>
        <v>C</v>
      </c>
    </row>
    <row r="570" ht="20.1" customHeight="1" spans="1:11">
      <c r="A570" s="40" t="s">
        <v>569</v>
      </c>
      <c r="B570" s="41" t="s">
        <v>570</v>
      </c>
      <c r="C570" s="40" t="s">
        <v>14</v>
      </c>
      <c r="D570" s="40" t="s">
        <v>2314</v>
      </c>
      <c r="E570" s="40" t="s">
        <v>35</v>
      </c>
      <c r="F570" s="42">
        <v>2</v>
      </c>
      <c r="G570" s="42">
        <v>24.97</v>
      </c>
      <c r="H570" s="42">
        <f t="shared" si="32"/>
        <v>49.94</v>
      </c>
      <c r="I570" s="44">
        <f t="shared" si="33"/>
        <v>0.000628215942163004</v>
      </c>
      <c r="J570" s="44">
        <f t="shared" si="35"/>
        <v>99.9885419148363</v>
      </c>
      <c r="K570" s="40" t="str">
        <f t="shared" si="34"/>
        <v>C</v>
      </c>
    </row>
    <row r="571" ht="15" customHeight="1" spans="1:11">
      <c r="A571" s="40" t="s">
        <v>1105</v>
      </c>
      <c r="B571" s="41" t="s">
        <v>1106</v>
      </c>
      <c r="C571" s="40" t="s">
        <v>643</v>
      </c>
      <c r="D571" s="40" t="s">
        <v>2314</v>
      </c>
      <c r="E571" s="40" t="s">
        <v>376</v>
      </c>
      <c r="F571" s="42">
        <v>1</v>
      </c>
      <c r="G571" s="42">
        <v>49.6</v>
      </c>
      <c r="H571" s="42">
        <f t="shared" si="32"/>
        <v>49.6</v>
      </c>
      <c r="I571" s="44">
        <f t="shared" si="33"/>
        <v>0.000623938941355326</v>
      </c>
      <c r="J571" s="44">
        <f t="shared" si="35"/>
        <v>99.9891658537776</v>
      </c>
      <c r="K571" s="40" t="str">
        <f t="shared" si="34"/>
        <v>C</v>
      </c>
    </row>
    <row r="572" ht="20.1" customHeight="1" spans="1:11">
      <c r="A572" s="40" t="s">
        <v>1500</v>
      </c>
      <c r="B572" s="41" t="s">
        <v>1501</v>
      </c>
      <c r="C572" s="40" t="s">
        <v>14</v>
      </c>
      <c r="D572" s="40" t="s">
        <v>2314</v>
      </c>
      <c r="E572" s="40" t="s">
        <v>35</v>
      </c>
      <c r="F572" s="42">
        <v>5</v>
      </c>
      <c r="G572" s="42">
        <v>9.9</v>
      </c>
      <c r="H572" s="42">
        <f t="shared" si="32"/>
        <v>49.5</v>
      </c>
      <c r="I572" s="44">
        <f t="shared" si="33"/>
        <v>0.000622680999941303</v>
      </c>
      <c r="J572" s="44">
        <f t="shared" si="35"/>
        <v>99.9897885347776</v>
      </c>
      <c r="K572" s="40" t="str">
        <f t="shared" si="34"/>
        <v>C</v>
      </c>
    </row>
    <row r="573" ht="20.1" customHeight="1" spans="1:11">
      <c r="A573" s="40" t="s">
        <v>1291</v>
      </c>
      <c r="B573" s="41" t="s">
        <v>1292</v>
      </c>
      <c r="C573" s="40" t="s">
        <v>14</v>
      </c>
      <c r="D573" s="40" t="s">
        <v>2314</v>
      </c>
      <c r="E573" s="40" t="s">
        <v>146</v>
      </c>
      <c r="F573" s="42">
        <v>3.55</v>
      </c>
      <c r="G573" s="42">
        <v>13.65</v>
      </c>
      <c r="H573" s="42">
        <f t="shared" si="32"/>
        <v>48.46</v>
      </c>
      <c r="I573" s="44">
        <f t="shared" si="33"/>
        <v>0.000609598409235466</v>
      </c>
      <c r="J573" s="44">
        <f t="shared" si="35"/>
        <v>99.9903981331868</v>
      </c>
      <c r="K573" s="40" t="str">
        <f t="shared" si="34"/>
        <v>C</v>
      </c>
    </row>
    <row r="574" ht="20.1" customHeight="1" spans="1:11">
      <c r="A574" s="40" t="s">
        <v>1177</v>
      </c>
      <c r="B574" s="41" t="s">
        <v>1178</v>
      </c>
      <c r="C574" s="40" t="s">
        <v>14</v>
      </c>
      <c r="D574" s="40" t="s">
        <v>2314</v>
      </c>
      <c r="E574" s="40" t="s">
        <v>35</v>
      </c>
      <c r="F574" s="42">
        <v>4</v>
      </c>
      <c r="G574" s="42">
        <v>11.66</v>
      </c>
      <c r="H574" s="42">
        <f t="shared" si="32"/>
        <v>46.64</v>
      </c>
      <c r="I574" s="44">
        <f t="shared" si="33"/>
        <v>0.00058670387550025</v>
      </c>
      <c r="J574" s="44">
        <f t="shared" si="35"/>
        <v>99.9909848370623</v>
      </c>
      <c r="K574" s="40" t="str">
        <f t="shared" si="34"/>
        <v>C</v>
      </c>
    </row>
    <row r="575" ht="27.95" customHeight="1" spans="1:11">
      <c r="A575" s="40" t="s">
        <v>1025</v>
      </c>
      <c r="B575" s="41" t="s">
        <v>1026</v>
      </c>
      <c r="C575" s="40" t="s">
        <v>5898</v>
      </c>
      <c r="D575" s="40" t="s">
        <v>2314</v>
      </c>
      <c r="E575" s="40" t="s">
        <v>35</v>
      </c>
      <c r="F575" s="42">
        <v>1</v>
      </c>
      <c r="G575" s="42">
        <v>46.64</v>
      </c>
      <c r="H575" s="42">
        <f t="shared" si="32"/>
        <v>46.64</v>
      </c>
      <c r="I575" s="44">
        <f t="shared" si="33"/>
        <v>0.00058670387550025</v>
      </c>
      <c r="J575" s="44">
        <f t="shared" si="35"/>
        <v>99.9915715409378</v>
      </c>
      <c r="K575" s="40" t="str">
        <f t="shared" si="34"/>
        <v>C</v>
      </c>
    </row>
    <row r="576" ht="20.1" customHeight="1" spans="1:11">
      <c r="A576" s="40" t="s">
        <v>1375</v>
      </c>
      <c r="B576" s="41" t="s">
        <v>1376</v>
      </c>
      <c r="C576" s="40" t="s">
        <v>14</v>
      </c>
      <c r="D576" s="40" t="s">
        <v>2314</v>
      </c>
      <c r="E576" s="40" t="s">
        <v>35</v>
      </c>
      <c r="F576" s="42">
        <v>3</v>
      </c>
      <c r="G576" s="42">
        <v>12.53</v>
      </c>
      <c r="H576" s="42">
        <f t="shared" si="32"/>
        <v>37.59</v>
      </c>
      <c r="I576" s="44">
        <f t="shared" si="33"/>
        <v>0.000472860177531184</v>
      </c>
      <c r="J576" s="44">
        <f t="shared" si="35"/>
        <v>99.9920444011153</v>
      </c>
      <c r="K576" s="40" t="str">
        <f t="shared" si="34"/>
        <v>C</v>
      </c>
    </row>
    <row r="577" ht="27.95" customHeight="1" spans="1:11">
      <c r="A577" s="40" t="s">
        <v>1585</v>
      </c>
      <c r="B577" s="41" t="s">
        <v>1586</v>
      </c>
      <c r="C577" s="40" t="s">
        <v>14</v>
      </c>
      <c r="D577" s="40" t="s">
        <v>2314</v>
      </c>
      <c r="E577" s="40" t="s">
        <v>35</v>
      </c>
      <c r="F577" s="42">
        <v>2</v>
      </c>
      <c r="G577" s="42">
        <v>18.78</v>
      </c>
      <c r="H577" s="42">
        <f t="shared" si="32"/>
        <v>37.56</v>
      </c>
      <c r="I577" s="44">
        <f t="shared" si="33"/>
        <v>0.000472482795106977</v>
      </c>
      <c r="J577" s="44">
        <f t="shared" si="35"/>
        <v>99.9925168839104</v>
      </c>
      <c r="K577" s="40" t="str">
        <f t="shared" si="34"/>
        <v>C</v>
      </c>
    </row>
    <row r="578" ht="20.1" customHeight="1" spans="1:11">
      <c r="A578" s="40" t="s">
        <v>1518</v>
      </c>
      <c r="B578" s="41" t="s">
        <v>1519</v>
      </c>
      <c r="C578" s="40" t="s">
        <v>14</v>
      </c>
      <c r="D578" s="40" t="s">
        <v>2314</v>
      </c>
      <c r="E578" s="40" t="s">
        <v>35</v>
      </c>
      <c r="F578" s="42">
        <v>4</v>
      </c>
      <c r="G578" s="42">
        <v>9.34</v>
      </c>
      <c r="H578" s="42">
        <f t="shared" si="32"/>
        <v>37.36</v>
      </c>
      <c r="I578" s="44">
        <f t="shared" si="33"/>
        <v>0.000469966912278931</v>
      </c>
      <c r="J578" s="44">
        <f t="shared" si="35"/>
        <v>99.9929868508227</v>
      </c>
      <c r="K578" s="40" t="str">
        <f t="shared" si="34"/>
        <v>C</v>
      </c>
    </row>
    <row r="579" ht="20.1" customHeight="1" spans="1:11">
      <c r="A579" s="40" t="s">
        <v>1329</v>
      </c>
      <c r="B579" s="41" t="s">
        <v>1330</v>
      </c>
      <c r="C579" s="40" t="s">
        <v>14</v>
      </c>
      <c r="D579" s="40" t="s">
        <v>2314</v>
      </c>
      <c r="E579" s="40" t="s">
        <v>35</v>
      </c>
      <c r="F579" s="42">
        <v>4</v>
      </c>
      <c r="G579" s="42">
        <v>8.93</v>
      </c>
      <c r="H579" s="42">
        <f t="shared" si="32"/>
        <v>35.72</v>
      </c>
      <c r="I579" s="44">
        <f t="shared" si="33"/>
        <v>0.000449336673088957</v>
      </c>
      <c r="J579" s="44">
        <f t="shared" si="35"/>
        <v>99.9934361874958</v>
      </c>
      <c r="K579" s="40" t="str">
        <f t="shared" si="34"/>
        <v>C</v>
      </c>
    </row>
    <row r="580" ht="20.1" customHeight="1" spans="1:11">
      <c r="A580" s="40" t="s">
        <v>557</v>
      </c>
      <c r="B580" s="41" t="s">
        <v>558</v>
      </c>
      <c r="C580" s="40" t="s">
        <v>14</v>
      </c>
      <c r="D580" s="40" t="s">
        <v>2314</v>
      </c>
      <c r="E580" s="40" t="s">
        <v>146</v>
      </c>
      <c r="F580" s="42">
        <v>1.58</v>
      </c>
      <c r="G580" s="42">
        <v>22.04</v>
      </c>
      <c r="H580" s="42">
        <f t="shared" ref="H580:H643" si="36">ROUND(F580*G580,2)</f>
        <v>34.82</v>
      </c>
      <c r="I580" s="44">
        <f t="shared" ref="I580:I643" si="37">H580/VALOR_TOTAL*100</f>
        <v>0.000438015200362751</v>
      </c>
      <c r="J580" s="44">
        <f t="shared" si="35"/>
        <v>99.9938742026961</v>
      </c>
      <c r="K580" s="40" t="str">
        <f t="shared" ref="K580:K643" si="38">IF(J580&lt;=50,"A",IF(J580&lt;=80,"B","C"))</f>
        <v>C</v>
      </c>
    </row>
    <row r="581" ht="27.95" customHeight="1" spans="1:11">
      <c r="A581" s="40" t="s">
        <v>1760</v>
      </c>
      <c r="B581" s="41" t="s">
        <v>1761</v>
      </c>
      <c r="C581" s="40" t="s">
        <v>5898</v>
      </c>
      <c r="D581" s="40" t="s">
        <v>2314</v>
      </c>
      <c r="E581" s="40" t="s">
        <v>35</v>
      </c>
      <c r="F581" s="42">
        <v>2</v>
      </c>
      <c r="G581" s="42">
        <v>17.2</v>
      </c>
      <c r="H581" s="42">
        <f t="shared" si="36"/>
        <v>34.4</v>
      </c>
      <c r="I581" s="44">
        <f t="shared" si="37"/>
        <v>0.000432731846423855</v>
      </c>
      <c r="J581" s="44">
        <f t="shared" ref="J581:J644" si="39">I581+J580</f>
        <v>99.9943069345426</v>
      </c>
      <c r="K581" s="40" t="str">
        <f t="shared" si="38"/>
        <v>C</v>
      </c>
    </row>
    <row r="582" ht="20.1" customHeight="1" spans="1:11">
      <c r="A582" s="40" t="s">
        <v>1580</v>
      </c>
      <c r="B582" s="41" t="s">
        <v>1581</v>
      </c>
      <c r="C582" s="40" t="s">
        <v>14</v>
      </c>
      <c r="D582" s="40" t="s">
        <v>2314</v>
      </c>
      <c r="E582" s="40" t="s">
        <v>35</v>
      </c>
      <c r="F582" s="42">
        <v>1</v>
      </c>
      <c r="G582" s="42">
        <v>33.31</v>
      </c>
      <c r="H582" s="42">
        <f t="shared" si="36"/>
        <v>33.31</v>
      </c>
      <c r="I582" s="44">
        <f t="shared" si="37"/>
        <v>0.000419020285011006</v>
      </c>
      <c r="J582" s="44">
        <f t="shared" si="39"/>
        <v>99.9947259548276</v>
      </c>
      <c r="K582" s="40" t="str">
        <f t="shared" si="38"/>
        <v>C</v>
      </c>
    </row>
    <row r="583" ht="20.1" customHeight="1" spans="1:11">
      <c r="A583" s="40" t="s">
        <v>1635</v>
      </c>
      <c r="B583" s="41" t="s">
        <v>1636</v>
      </c>
      <c r="C583" s="40" t="s">
        <v>14</v>
      </c>
      <c r="D583" s="40" t="s">
        <v>2314</v>
      </c>
      <c r="E583" s="40" t="s">
        <v>35</v>
      </c>
      <c r="F583" s="42">
        <v>1</v>
      </c>
      <c r="G583" s="42">
        <v>32.91</v>
      </c>
      <c r="H583" s="42">
        <f t="shared" si="36"/>
        <v>32.91</v>
      </c>
      <c r="I583" s="44">
        <f t="shared" si="37"/>
        <v>0.000413988519354915</v>
      </c>
      <c r="J583" s="44">
        <f t="shared" si="39"/>
        <v>99.9951399433469</v>
      </c>
      <c r="K583" s="40" t="str">
        <f t="shared" si="38"/>
        <v>C</v>
      </c>
    </row>
    <row r="584" ht="20.1" customHeight="1" spans="1:11">
      <c r="A584" s="40" t="s">
        <v>635</v>
      </c>
      <c r="B584" s="41" t="s">
        <v>636</v>
      </c>
      <c r="C584" s="40" t="s">
        <v>14</v>
      </c>
      <c r="D584" s="40" t="s">
        <v>2314</v>
      </c>
      <c r="E584" s="40" t="s">
        <v>35</v>
      </c>
      <c r="F584" s="42">
        <v>2</v>
      </c>
      <c r="G584" s="42">
        <v>16.19</v>
      </c>
      <c r="H584" s="42">
        <f t="shared" si="36"/>
        <v>32.38</v>
      </c>
      <c r="I584" s="44">
        <f t="shared" si="37"/>
        <v>0.000407321429860594</v>
      </c>
      <c r="J584" s="44">
        <f t="shared" si="39"/>
        <v>99.9955472647768</v>
      </c>
      <c r="K584" s="40" t="str">
        <f t="shared" si="38"/>
        <v>C</v>
      </c>
    </row>
    <row r="585" ht="20.1" customHeight="1" spans="1:11">
      <c r="A585" s="40" t="s">
        <v>1342</v>
      </c>
      <c r="B585" s="41" t="s">
        <v>1343</v>
      </c>
      <c r="C585" s="40" t="s">
        <v>14</v>
      </c>
      <c r="D585" s="40" t="s">
        <v>2314</v>
      </c>
      <c r="E585" s="40" t="s">
        <v>35</v>
      </c>
      <c r="F585" s="42">
        <v>2</v>
      </c>
      <c r="G585" s="42">
        <v>15.76</v>
      </c>
      <c r="H585" s="42">
        <f t="shared" si="36"/>
        <v>31.52</v>
      </c>
      <c r="I585" s="44">
        <f t="shared" si="37"/>
        <v>0.000396503133699998</v>
      </c>
      <c r="J585" s="44">
        <f t="shared" si="39"/>
        <v>99.9959437679105</v>
      </c>
      <c r="K585" s="40" t="str">
        <f t="shared" si="38"/>
        <v>C</v>
      </c>
    </row>
    <row r="586" ht="20.1" customHeight="1" spans="1:11">
      <c r="A586" s="40" t="s">
        <v>1326</v>
      </c>
      <c r="B586" s="41" t="s">
        <v>1327</v>
      </c>
      <c r="C586" s="40" t="s">
        <v>14</v>
      </c>
      <c r="D586" s="40" t="s">
        <v>2314</v>
      </c>
      <c r="E586" s="40" t="s">
        <v>35</v>
      </c>
      <c r="F586" s="42">
        <v>4</v>
      </c>
      <c r="G586" s="42">
        <v>7.58</v>
      </c>
      <c r="H586" s="42">
        <f t="shared" si="36"/>
        <v>30.32</v>
      </c>
      <c r="I586" s="44">
        <f t="shared" si="37"/>
        <v>0.000381407836731724</v>
      </c>
      <c r="J586" s="44">
        <f t="shared" si="39"/>
        <v>99.9963251757472</v>
      </c>
      <c r="K586" s="40" t="str">
        <f t="shared" si="38"/>
        <v>C</v>
      </c>
    </row>
    <row r="587" ht="20.1" customHeight="1" spans="1:11">
      <c r="A587" s="40" t="s">
        <v>1554</v>
      </c>
      <c r="B587" s="41" t="s">
        <v>1555</v>
      </c>
      <c r="C587" s="40" t="s">
        <v>14</v>
      </c>
      <c r="D587" s="40" t="s">
        <v>2314</v>
      </c>
      <c r="E587" s="40" t="s">
        <v>35</v>
      </c>
      <c r="F587" s="42">
        <v>6</v>
      </c>
      <c r="G587" s="42">
        <v>5.04</v>
      </c>
      <c r="H587" s="42">
        <f t="shared" si="36"/>
        <v>30.24</v>
      </c>
      <c r="I587" s="44">
        <f t="shared" si="37"/>
        <v>0.000380401483600505</v>
      </c>
      <c r="J587" s="44">
        <f t="shared" si="39"/>
        <v>99.9967055772308</v>
      </c>
      <c r="K587" s="40" t="str">
        <f t="shared" si="38"/>
        <v>C</v>
      </c>
    </row>
    <row r="588" ht="20.1" customHeight="1" spans="1:11">
      <c r="A588" s="40" t="s">
        <v>1317</v>
      </c>
      <c r="B588" s="41" t="s">
        <v>1318</v>
      </c>
      <c r="C588" s="40" t="s">
        <v>14</v>
      </c>
      <c r="D588" s="40" t="s">
        <v>2314</v>
      </c>
      <c r="E588" s="40" t="s">
        <v>35</v>
      </c>
      <c r="F588" s="42">
        <v>4</v>
      </c>
      <c r="G588" s="42">
        <v>7.48</v>
      </c>
      <c r="H588" s="42">
        <f t="shared" si="36"/>
        <v>29.92</v>
      </c>
      <c r="I588" s="44">
        <f t="shared" si="37"/>
        <v>0.000376376071075632</v>
      </c>
      <c r="J588" s="44">
        <f t="shared" si="39"/>
        <v>99.9970819533019</v>
      </c>
      <c r="K588" s="40" t="str">
        <f t="shared" si="38"/>
        <v>C</v>
      </c>
    </row>
    <row r="589" ht="20.1" customHeight="1" spans="1:11">
      <c r="A589" s="40" t="s">
        <v>1509</v>
      </c>
      <c r="B589" s="41" t="s">
        <v>1510</v>
      </c>
      <c r="C589" s="40" t="s">
        <v>14</v>
      </c>
      <c r="D589" s="40" t="s">
        <v>2314</v>
      </c>
      <c r="E589" s="40" t="s">
        <v>35</v>
      </c>
      <c r="F589" s="42">
        <v>1</v>
      </c>
      <c r="G589" s="42">
        <v>28.69</v>
      </c>
      <c r="H589" s="42">
        <f t="shared" si="36"/>
        <v>28.69</v>
      </c>
      <c r="I589" s="44">
        <f t="shared" si="37"/>
        <v>0.000360903391683151</v>
      </c>
      <c r="J589" s="44">
        <f t="shared" si="39"/>
        <v>99.9974428566936</v>
      </c>
      <c r="K589" s="40" t="str">
        <f t="shared" si="38"/>
        <v>C</v>
      </c>
    </row>
    <row r="590" ht="15" customHeight="1" spans="1:11">
      <c r="A590" s="40" t="s">
        <v>689</v>
      </c>
      <c r="B590" s="41" t="s">
        <v>690</v>
      </c>
      <c r="C590" s="40" t="s">
        <v>643</v>
      </c>
      <c r="D590" s="40" t="s">
        <v>2314</v>
      </c>
      <c r="E590" s="40" t="s">
        <v>376</v>
      </c>
      <c r="F590" s="42">
        <v>1</v>
      </c>
      <c r="G590" s="42">
        <v>25.09</v>
      </c>
      <c r="H590" s="42">
        <f t="shared" si="36"/>
        <v>25.09</v>
      </c>
      <c r="I590" s="44">
        <f t="shared" si="37"/>
        <v>0.000315617500778329</v>
      </c>
      <c r="J590" s="44">
        <f t="shared" si="39"/>
        <v>99.9977584741944</v>
      </c>
      <c r="K590" s="40" t="str">
        <f t="shared" si="38"/>
        <v>C</v>
      </c>
    </row>
    <row r="591" ht="20.1" customHeight="1" spans="1:11">
      <c r="A591" s="40" t="s">
        <v>1629</v>
      </c>
      <c r="B591" s="41" t="s">
        <v>1630</v>
      </c>
      <c r="C591" s="40" t="s">
        <v>14</v>
      </c>
      <c r="D591" s="40" t="s">
        <v>2314</v>
      </c>
      <c r="E591" s="40" t="s">
        <v>35</v>
      </c>
      <c r="F591" s="42">
        <v>2</v>
      </c>
      <c r="G591" s="42">
        <v>11.26</v>
      </c>
      <c r="H591" s="42">
        <f t="shared" si="36"/>
        <v>22.52</v>
      </c>
      <c r="I591" s="44">
        <f t="shared" si="37"/>
        <v>0.000283288406437942</v>
      </c>
      <c r="J591" s="44">
        <f t="shared" si="39"/>
        <v>99.9980417626008</v>
      </c>
      <c r="K591" s="40" t="str">
        <f t="shared" si="38"/>
        <v>C</v>
      </c>
    </row>
    <row r="592" ht="20.1" customHeight="1" spans="1:11">
      <c r="A592" s="40" t="s">
        <v>1378</v>
      </c>
      <c r="B592" s="41" t="s">
        <v>1379</v>
      </c>
      <c r="C592" s="40" t="s">
        <v>14</v>
      </c>
      <c r="D592" s="40" t="s">
        <v>2314</v>
      </c>
      <c r="E592" s="40" t="s">
        <v>35</v>
      </c>
      <c r="F592" s="42">
        <v>2</v>
      </c>
      <c r="G592" s="42">
        <v>10.68</v>
      </c>
      <c r="H592" s="42">
        <f t="shared" si="36"/>
        <v>21.36</v>
      </c>
      <c r="I592" s="44">
        <f t="shared" si="37"/>
        <v>0.000268696286035278</v>
      </c>
      <c r="J592" s="44">
        <f t="shared" si="39"/>
        <v>99.9983104588868</v>
      </c>
      <c r="K592" s="40" t="str">
        <f t="shared" si="38"/>
        <v>C</v>
      </c>
    </row>
    <row r="593" ht="20.1" customHeight="1" spans="1:11">
      <c r="A593" s="40" t="s">
        <v>1339</v>
      </c>
      <c r="B593" s="41" t="s">
        <v>1340</v>
      </c>
      <c r="C593" s="40" t="s">
        <v>14</v>
      </c>
      <c r="D593" s="40" t="s">
        <v>2314</v>
      </c>
      <c r="E593" s="40" t="s">
        <v>35</v>
      </c>
      <c r="F593" s="42">
        <v>2</v>
      </c>
      <c r="G593" s="42">
        <v>10.64</v>
      </c>
      <c r="H593" s="42">
        <f t="shared" si="36"/>
        <v>21.28</v>
      </c>
      <c r="I593" s="44">
        <f t="shared" si="37"/>
        <v>0.000267689932904059</v>
      </c>
      <c r="J593" s="44">
        <f t="shared" si="39"/>
        <v>99.9985781488197</v>
      </c>
      <c r="K593" s="40" t="str">
        <f t="shared" si="38"/>
        <v>C</v>
      </c>
    </row>
    <row r="594" ht="20.1" customHeight="1" spans="1:11">
      <c r="A594" s="40" t="s">
        <v>1491</v>
      </c>
      <c r="B594" s="41" t="s">
        <v>1492</v>
      </c>
      <c r="C594" s="40" t="s">
        <v>5898</v>
      </c>
      <c r="D594" s="40" t="s">
        <v>2314</v>
      </c>
      <c r="E594" s="40" t="s">
        <v>35</v>
      </c>
      <c r="F594" s="42">
        <v>1</v>
      </c>
      <c r="G594" s="42">
        <v>17.8</v>
      </c>
      <c r="H594" s="42">
        <f t="shared" si="36"/>
        <v>17.8</v>
      </c>
      <c r="I594" s="44">
        <f t="shared" si="37"/>
        <v>0.000223913571696065</v>
      </c>
      <c r="J594" s="44">
        <f t="shared" si="39"/>
        <v>99.9988020623914</v>
      </c>
      <c r="K594" s="40" t="str">
        <f t="shared" si="38"/>
        <v>C</v>
      </c>
    </row>
    <row r="595" ht="20.1" customHeight="1" spans="1:11">
      <c r="A595" s="40" t="s">
        <v>1539</v>
      </c>
      <c r="B595" s="41" t="s">
        <v>1540</v>
      </c>
      <c r="C595" s="40" t="s">
        <v>14</v>
      </c>
      <c r="D595" s="40" t="s">
        <v>2314</v>
      </c>
      <c r="E595" s="40" t="s">
        <v>35</v>
      </c>
      <c r="F595" s="42">
        <v>1</v>
      </c>
      <c r="G595" s="42">
        <v>17.74</v>
      </c>
      <c r="H595" s="42">
        <f t="shared" si="36"/>
        <v>17.74</v>
      </c>
      <c r="I595" s="44">
        <f t="shared" si="37"/>
        <v>0.000223158806847651</v>
      </c>
      <c r="J595" s="44">
        <f t="shared" si="39"/>
        <v>99.9990252211983</v>
      </c>
      <c r="K595" s="40" t="str">
        <f t="shared" si="38"/>
        <v>C</v>
      </c>
    </row>
    <row r="596" ht="20.1" customHeight="1" spans="1:11">
      <c r="A596" s="40" t="s">
        <v>1488</v>
      </c>
      <c r="B596" s="41" t="s">
        <v>1489</v>
      </c>
      <c r="C596" s="40" t="s">
        <v>14</v>
      </c>
      <c r="D596" s="40" t="s">
        <v>2314</v>
      </c>
      <c r="E596" s="40" t="s">
        <v>35</v>
      </c>
      <c r="F596" s="42">
        <v>1</v>
      </c>
      <c r="G596" s="42">
        <v>17.37</v>
      </c>
      <c r="H596" s="42">
        <f t="shared" si="36"/>
        <v>17.37</v>
      </c>
      <c r="I596" s="44">
        <f t="shared" si="37"/>
        <v>0.000218504423615766</v>
      </c>
      <c r="J596" s="44">
        <f t="shared" si="39"/>
        <v>99.9992437256219</v>
      </c>
      <c r="K596" s="40" t="str">
        <f t="shared" si="38"/>
        <v>C</v>
      </c>
    </row>
    <row r="597" ht="20.1" customHeight="1" spans="1:11">
      <c r="A597" s="40" t="s">
        <v>1336</v>
      </c>
      <c r="B597" s="41" t="s">
        <v>1337</v>
      </c>
      <c r="C597" s="40" t="s">
        <v>14</v>
      </c>
      <c r="D597" s="40" t="s">
        <v>2314</v>
      </c>
      <c r="E597" s="40" t="s">
        <v>35</v>
      </c>
      <c r="F597" s="42">
        <v>1</v>
      </c>
      <c r="G597" s="42">
        <v>17.16</v>
      </c>
      <c r="H597" s="42">
        <f t="shared" si="36"/>
        <v>17.16</v>
      </c>
      <c r="I597" s="44">
        <f t="shared" si="37"/>
        <v>0.000215862746646318</v>
      </c>
      <c r="J597" s="44">
        <f t="shared" si="39"/>
        <v>99.9994595883685</v>
      </c>
      <c r="K597" s="40" t="str">
        <f t="shared" si="38"/>
        <v>C</v>
      </c>
    </row>
    <row r="598" ht="20.1" customHeight="1" spans="1:11">
      <c r="A598" s="40" t="s">
        <v>1363</v>
      </c>
      <c r="B598" s="41" t="s">
        <v>1364</v>
      </c>
      <c r="C598" s="40" t="s">
        <v>14</v>
      </c>
      <c r="D598" s="40" t="s">
        <v>2314</v>
      </c>
      <c r="E598" s="40" t="s">
        <v>35</v>
      </c>
      <c r="F598" s="42">
        <v>2</v>
      </c>
      <c r="G598" s="42">
        <v>7.35</v>
      </c>
      <c r="H598" s="42">
        <f t="shared" si="36"/>
        <v>14.7</v>
      </c>
      <c r="I598" s="44">
        <f t="shared" si="37"/>
        <v>0.000184917387861357</v>
      </c>
      <c r="J598" s="44">
        <f t="shared" si="39"/>
        <v>99.9996445057564</v>
      </c>
      <c r="K598" s="40" t="str">
        <f t="shared" si="38"/>
        <v>C</v>
      </c>
    </row>
    <row r="599" ht="20.1" customHeight="1" spans="1:11">
      <c r="A599" s="40" t="s">
        <v>783</v>
      </c>
      <c r="B599" s="41" t="s">
        <v>784</v>
      </c>
      <c r="C599" s="40" t="s">
        <v>14</v>
      </c>
      <c r="D599" s="40" t="s">
        <v>2314</v>
      </c>
      <c r="E599" s="40" t="s">
        <v>35</v>
      </c>
      <c r="F599" s="42">
        <v>1</v>
      </c>
      <c r="G599" s="42">
        <v>12.07</v>
      </c>
      <c r="H599" s="42">
        <f t="shared" si="36"/>
        <v>12.07</v>
      </c>
      <c r="I599" s="44">
        <f t="shared" si="37"/>
        <v>0.000151833528672556</v>
      </c>
      <c r="J599" s="44">
        <f t="shared" si="39"/>
        <v>99.9997963392851</v>
      </c>
      <c r="K599" s="40" t="str">
        <f t="shared" si="38"/>
        <v>C</v>
      </c>
    </row>
    <row r="600" ht="20.1" customHeight="1" spans="1:11">
      <c r="A600" s="40" t="s">
        <v>1320</v>
      </c>
      <c r="B600" s="41" t="s">
        <v>1321</v>
      </c>
      <c r="C600" s="40" t="s">
        <v>14</v>
      </c>
      <c r="D600" s="40" t="s">
        <v>2314</v>
      </c>
      <c r="E600" s="40" t="s">
        <v>35</v>
      </c>
      <c r="F600" s="42">
        <v>1</v>
      </c>
      <c r="G600" s="42">
        <v>9.43</v>
      </c>
      <c r="H600" s="42">
        <f t="shared" si="36"/>
        <v>9.43</v>
      </c>
      <c r="I600" s="44">
        <f t="shared" si="37"/>
        <v>0.000118623875342353</v>
      </c>
      <c r="J600" s="44">
        <f t="shared" si="39"/>
        <v>99.9999149631604</v>
      </c>
      <c r="K600" s="40" t="str">
        <f t="shared" si="38"/>
        <v>C</v>
      </c>
    </row>
    <row r="601" ht="20.1" customHeight="1" spans="1:11">
      <c r="A601" s="40" t="s">
        <v>242</v>
      </c>
      <c r="B601" s="41" t="s">
        <v>243</v>
      </c>
      <c r="C601" s="40" t="s">
        <v>14</v>
      </c>
      <c r="D601" s="40" t="s">
        <v>2314</v>
      </c>
      <c r="E601" s="40" t="s">
        <v>193</v>
      </c>
      <c r="F601" s="42">
        <v>0.4</v>
      </c>
      <c r="G601" s="42">
        <v>16.8</v>
      </c>
      <c r="H601" s="42">
        <f t="shared" si="36"/>
        <v>6.72</v>
      </c>
      <c r="I601" s="44">
        <f t="shared" si="37"/>
        <v>8.45336630223345e-5</v>
      </c>
      <c r="J601" s="44">
        <f t="shared" si="39"/>
        <v>99.9999994968234</v>
      </c>
      <c r="K601" s="40" t="str">
        <f t="shared" si="38"/>
        <v>C</v>
      </c>
    </row>
    <row r="602" ht="18" customHeight="1" spans="1:11">
      <c r="A602" s="2"/>
      <c r="B602" s="2"/>
      <c r="C602" s="3" t="s">
        <v>0</v>
      </c>
      <c r="D602" s="3"/>
      <c r="E602" s="3"/>
      <c r="F602" s="3"/>
      <c r="G602" s="2"/>
      <c r="H602" s="2"/>
      <c r="I602" s="2"/>
      <c r="J602" s="2"/>
      <c r="K602" s="2"/>
    </row>
    <row r="603" ht="18" hidden="1" customHeight="1" spans="1:11">
      <c r="A603" s="2"/>
      <c r="B603" s="2"/>
      <c r="C603" s="2"/>
      <c r="D603" s="2"/>
      <c r="E603" s="2"/>
      <c r="F603" s="2"/>
      <c r="G603" s="3" t="str">
        <f>"Subtotal até "&amp;TRUNC(J601,2)&amp;"%"</f>
        <v>Subtotal até 99,99%</v>
      </c>
      <c r="H603" s="3"/>
      <c r="I603" s="60">
        <f>SUM(H4:H601)</f>
        <v>7949495.77</v>
      </c>
      <c r="J603" s="60"/>
      <c r="K603" s="60"/>
    </row>
    <row r="604" ht="18" hidden="1" customHeight="1" spans="1:11">
      <c r="A604" s="2"/>
      <c r="B604" s="2"/>
      <c r="C604" s="2"/>
      <c r="D604" s="2"/>
      <c r="E604" s="2"/>
      <c r="F604" s="2"/>
      <c r="G604" s="3" t="s">
        <v>5906</v>
      </c>
      <c r="H604" s="3"/>
      <c r="I604" s="60">
        <f>I605-I603</f>
        <v>0.0400000000372529</v>
      </c>
      <c r="J604" s="60"/>
      <c r="K604" s="60"/>
    </row>
    <row r="605" ht="18" hidden="1" customHeight="1" spans="1:11">
      <c r="A605" s="2"/>
      <c r="B605" s="2"/>
      <c r="C605" s="2"/>
      <c r="D605" s="2"/>
      <c r="E605" s="2"/>
      <c r="F605" s="2"/>
      <c r="G605" s="3" t="s">
        <v>5907</v>
      </c>
      <c r="H605" s="3"/>
      <c r="I605" s="60">
        <v>7949495.81</v>
      </c>
      <c r="J605" s="60"/>
      <c r="K605" s="60"/>
    </row>
  </sheetData>
  <mergeCells count="9">
    <mergeCell ref="A1:K1"/>
    <mergeCell ref="B2:C2"/>
    <mergeCell ref="C602:F602"/>
    <mergeCell ref="G603:H603"/>
    <mergeCell ref="I603:K603"/>
    <mergeCell ref="G604:H604"/>
    <mergeCell ref="I604:K604"/>
    <mergeCell ref="G605:H605"/>
    <mergeCell ref="I605:K605"/>
  </mergeCells>
  <printOptions horizontalCentered="1"/>
  <pageMargins left="0.511811023622047" right="0.511811023622047" top="0.511811023622047" bottom="0.511811023622047" header="0" footer="0"/>
  <pageSetup paperSize="9" scale="81" orientation="landscape"/>
  <headerFooter>
    <oddFooter>&amp;L&amp;9&amp;A&amp;R&amp;9Página &amp;P de &amp;N</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K814"/>
  <sheetViews>
    <sheetView view="pageBreakPreview" zoomScale="115" zoomScaleNormal="100" topLeftCell="A785" workbookViewId="0">
      <selection activeCell="B821" sqref="B821"/>
    </sheetView>
  </sheetViews>
  <sheetFormatPr defaultColWidth="9" defaultRowHeight="13.5"/>
  <cols>
    <col min="1" max="1" width="9.28333333333333" customWidth="1"/>
    <col min="2" max="2" width="68.7083333333333" customWidth="1"/>
    <col min="3" max="3" width="9.28333333333333" customWidth="1"/>
    <col min="4" max="4" width="10.2833333333333" customWidth="1"/>
    <col min="5" max="5" width="9.28333333333333" customWidth="1"/>
    <col min="6" max="8" width="12.425" customWidth="1"/>
    <col min="9" max="10" width="8.70833333333333" customWidth="1"/>
    <col min="11" max="11" width="4.70833333333333" customWidth="1"/>
  </cols>
  <sheetData>
    <row r="1" ht="135" customHeight="1" spans="1:11">
      <c r="A1" s="1"/>
      <c r="B1" s="1"/>
      <c r="C1" s="1"/>
      <c r="D1" s="1"/>
      <c r="E1" s="1"/>
      <c r="F1" s="1"/>
      <c r="G1" s="1"/>
      <c r="H1" s="1"/>
      <c r="I1" s="1"/>
      <c r="J1" s="1"/>
      <c r="K1" s="1"/>
    </row>
    <row r="2" ht="9.95" customHeight="1" spans="1:11">
      <c r="A2" s="2"/>
      <c r="B2" s="3" t="s">
        <v>0</v>
      </c>
      <c r="C2" s="3"/>
      <c r="D2" s="2"/>
      <c r="E2" s="2"/>
      <c r="F2" s="2"/>
      <c r="G2" s="2"/>
      <c r="H2" s="2"/>
      <c r="I2" s="2"/>
      <c r="J2" s="2"/>
      <c r="K2" s="2"/>
    </row>
    <row r="3" ht="21.95" customHeight="1" spans="1:11">
      <c r="A3" s="38" t="s">
        <v>2</v>
      </c>
      <c r="B3" s="39" t="s">
        <v>3</v>
      </c>
      <c r="C3" s="38" t="s">
        <v>4</v>
      </c>
      <c r="D3" s="38" t="s">
        <v>5893</v>
      </c>
      <c r="E3" s="38" t="s">
        <v>2283</v>
      </c>
      <c r="F3" s="38" t="s">
        <v>6</v>
      </c>
      <c r="G3" s="38" t="s">
        <v>2299</v>
      </c>
      <c r="H3" s="38" t="s">
        <v>5894</v>
      </c>
      <c r="I3" s="38" t="s">
        <v>2290</v>
      </c>
      <c r="J3" s="38" t="s">
        <v>5895</v>
      </c>
      <c r="K3" s="38" t="s">
        <v>5896</v>
      </c>
    </row>
    <row r="4" ht="27.95" customHeight="1" spans="1:11">
      <c r="A4" s="40" t="s">
        <v>2761</v>
      </c>
      <c r="B4" s="41" t="s">
        <v>2762</v>
      </c>
      <c r="C4" s="40" t="s">
        <v>14</v>
      </c>
      <c r="D4" s="40" t="s">
        <v>2413</v>
      </c>
      <c r="E4" s="40" t="s">
        <v>51</v>
      </c>
      <c r="F4" s="42">
        <v>1065.5347</v>
      </c>
      <c r="G4" s="42">
        <v>562.58</v>
      </c>
      <c r="H4" s="42">
        <f t="shared" ref="H4:H67" si="0">ROUND(F4*G4,2)</f>
        <v>599448.51</v>
      </c>
      <c r="I4" s="44">
        <f t="shared" ref="I4:I67" si="1">H4/VALOR_TOTAL*100</f>
        <v>7.54071106303282</v>
      </c>
      <c r="J4" s="44">
        <f>I4</f>
        <v>7.54071106303282</v>
      </c>
      <c r="K4" s="40" t="str">
        <f t="shared" ref="K4:K67" si="2">IF(J4&lt;=50,"A",IF(J4&lt;=80,"B","C"))</f>
        <v>A</v>
      </c>
    </row>
    <row r="5" ht="27.95" customHeight="1" spans="1:11">
      <c r="A5" s="40" t="s">
        <v>4674</v>
      </c>
      <c r="B5" s="41" t="s">
        <v>4675</v>
      </c>
      <c r="C5" s="40" t="s">
        <v>5898</v>
      </c>
      <c r="D5" s="40" t="s">
        <v>2413</v>
      </c>
      <c r="E5" s="40" t="s">
        <v>35</v>
      </c>
      <c r="F5" s="42">
        <v>1</v>
      </c>
      <c r="G5" s="42">
        <v>498831.39</v>
      </c>
      <c r="H5" s="42">
        <f t="shared" si="0"/>
        <v>498831.39</v>
      </c>
      <c r="I5" s="44">
        <f t="shared" si="1"/>
        <v>6.27500664095576</v>
      </c>
      <c r="J5" s="44">
        <f t="shared" ref="J5:J68" si="3">I5+J4</f>
        <v>13.8157177039886</v>
      </c>
      <c r="K5" s="40" t="str">
        <f t="shared" si="2"/>
        <v>A</v>
      </c>
    </row>
    <row r="6" ht="15" customHeight="1" spans="1:11">
      <c r="A6" s="40" t="s">
        <v>2311</v>
      </c>
      <c r="B6" s="41" t="s">
        <v>2312</v>
      </c>
      <c r="C6" s="40" t="s">
        <v>14</v>
      </c>
      <c r="D6" s="40" t="s">
        <v>2310</v>
      </c>
      <c r="E6" s="40" t="s">
        <v>15</v>
      </c>
      <c r="F6" s="42">
        <v>15.19065</v>
      </c>
      <c r="G6" s="42">
        <v>21325.46</v>
      </c>
      <c r="H6" s="42">
        <f t="shared" si="0"/>
        <v>323947.6</v>
      </c>
      <c r="I6" s="44">
        <f t="shared" si="1"/>
        <v>4.07507102013304</v>
      </c>
      <c r="J6" s="44">
        <f t="shared" si="3"/>
        <v>17.8907887241216</v>
      </c>
      <c r="K6" s="40" t="str">
        <f t="shared" si="2"/>
        <v>A</v>
      </c>
    </row>
    <row r="7" ht="27.95" customHeight="1" spans="1:11">
      <c r="A7" s="40" t="s">
        <v>4705</v>
      </c>
      <c r="B7" s="41" t="s">
        <v>4706</v>
      </c>
      <c r="C7" s="40" t="s">
        <v>14</v>
      </c>
      <c r="D7" s="40" t="s">
        <v>2296</v>
      </c>
      <c r="E7" s="40" t="s">
        <v>2392</v>
      </c>
      <c r="F7" s="42">
        <v>65257.3999115201</v>
      </c>
      <c r="G7" s="42">
        <v>4.56</v>
      </c>
      <c r="H7" s="42">
        <f t="shared" si="0"/>
        <v>297573.74</v>
      </c>
      <c r="I7" s="44">
        <f t="shared" si="1"/>
        <v>3.74330331271663</v>
      </c>
      <c r="J7" s="44">
        <f t="shared" si="3"/>
        <v>21.6340920368383</v>
      </c>
      <c r="K7" s="40" t="str">
        <f t="shared" si="2"/>
        <v>A</v>
      </c>
    </row>
    <row r="8" ht="15" customHeight="1" spans="1:11">
      <c r="A8" s="40" t="s">
        <v>5198</v>
      </c>
      <c r="B8" s="41" t="s">
        <v>5199</v>
      </c>
      <c r="C8" s="40" t="s">
        <v>14</v>
      </c>
      <c r="D8" s="40" t="s">
        <v>2310</v>
      </c>
      <c r="E8" s="40" t="s">
        <v>2392</v>
      </c>
      <c r="F8" s="42">
        <v>12546.8031819887</v>
      </c>
      <c r="G8" s="42">
        <v>22.92</v>
      </c>
      <c r="H8" s="42">
        <f t="shared" si="0"/>
        <v>287572.73</v>
      </c>
      <c r="I8" s="44">
        <f t="shared" si="1"/>
        <v>3.61749646610607</v>
      </c>
      <c r="J8" s="44">
        <f t="shared" si="3"/>
        <v>25.2515885029443</v>
      </c>
      <c r="K8" s="40" t="str">
        <f t="shared" si="2"/>
        <v>A</v>
      </c>
    </row>
    <row r="9" ht="15" customHeight="1" spans="1:11">
      <c r="A9" s="40" t="s">
        <v>5006</v>
      </c>
      <c r="B9" s="41" t="s">
        <v>5007</v>
      </c>
      <c r="C9" s="40" t="s">
        <v>14</v>
      </c>
      <c r="D9" s="40" t="s">
        <v>2310</v>
      </c>
      <c r="E9" s="40" t="s">
        <v>2392</v>
      </c>
      <c r="F9" s="42">
        <v>11018.9313886091</v>
      </c>
      <c r="G9" s="42">
        <v>22.92</v>
      </c>
      <c r="H9" s="42">
        <f t="shared" si="0"/>
        <v>252553.91</v>
      </c>
      <c r="I9" s="44">
        <f t="shared" si="1"/>
        <v>3.17698022662396</v>
      </c>
      <c r="J9" s="44">
        <f t="shared" si="3"/>
        <v>28.4285687295683</v>
      </c>
      <c r="K9" s="40" t="str">
        <f t="shared" si="2"/>
        <v>A</v>
      </c>
    </row>
    <row r="10" ht="15" customHeight="1" spans="1:11">
      <c r="A10" s="40" t="s">
        <v>5207</v>
      </c>
      <c r="B10" s="41" t="s">
        <v>5208</v>
      </c>
      <c r="C10" s="40" t="s">
        <v>14</v>
      </c>
      <c r="D10" s="40" t="s">
        <v>2310</v>
      </c>
      <c r="E10" s="40" t="s">
        <v>2392</v>
      </c>
      <c r="F10" s="42">
        <v>16002.9360412776</v>
      </c>
      <c r="G10" s="42">
        <v>14.21</v>
      </c>
      <c r="H10" s="42">
        <f t="shared" si="0"/>
        <v>227401.72</v>
      </c>
      <c r="I10" s="44">
        <f t="shared" si="1"/>
        <v>2.86058041208025</v>
      </c>
      <c r="J10" s="44">
        <f t="shared" si="3"/>
        <v>31.2891491416485</v>
      </c>
      <c r="K10" s="40" t="str">
        <f t="shared" si="2"/>
        <v>A</v>
      </c>
    </row>
    <row r="11" ht="20.1" customHeight="1" spans="1:11">
      <c r="A11" s="40" t="s">
        <v>2829</v>
      </c>
      <c r="B11" s="41" t="s">
        <v>2830</v>
      </c>
      <c r="C11" s="40" t="s">
        <v>14</v>
      </c>
      <c r="D11" s="40" t="s">
        <v>2413</v>
      </c>
      <c r="E11" s="40" t="s">
        <v>41</v>
      </c>
      <c r="F11" s="42">
        <v>5065.4736</v>
      </c>
      <c r="G11" s="42">
        <v>38.38</v>
      </c>
      <c r="H11" s="42">
        <f t="shared" si="0"/>
        <v>194412.88</v>
      </c>
      <c r="I11" s="44">
        <f t="shared" si="1"/>
        <v>2.44560013171452</v>
      </c>
      <c r="J11" s="44">
        <f t="shared" si="3"/>
        <v>33.734749273363</v>
      </c>
      <c r="K11" s="40" t="str">
        <f t="shared" si="2"/>
        <v>A</v>
      </c>
    </row>
    <row r="12" ht="15" customHeight="1" spans="1:11">
      <c r="A12" s="40" t="s">
        <v>3020</v>
      </c>
      <c r="B12" s="41" t="s">
        <v>3021</v>
      </c>
      <c r="C12" s="40" t="s">
        <v>14</v>
      </c>
      <c r="D12" s="40" t="s">
        <v>2413</v>
      </c>
      <c r="E12" s="40" t="s">
        <v>193</v>
      </c>
      <c r="F12" s="42">
        <v>24373.803114</v>
      </c>
      <c r="G12" s="42">
        <v>7.34</v>
      </c>
      <c r="H12" s="42">
        <f t="shared" si="0"/>
        <v>178903.71</v>
      </c>
      <c r="I12" s="44">
        <f t="shared" si="1"/>
        <v>2.25050385931331</v>
      </c>
      <c r="J12" s="44">
        <f t="shared" si="3"/>
        <v>35.9852531326764</v>
      </c>
      <c r="K12" s="40" t="str">
        <f t="shared" si="2"/>
        <v>A</v>
      </c>
    </row>
    <row r="13" ht="20.1" customHeight="1" spans="1:11">
      <c r="A13" s="40" t="s">
        <v>4555</v>
      </c>
      <c r="B13" s="41" t="s">
        <v>4556</v>
      </c>
      <c r="C13" s="40" t="s">
        <v>14</v>
      </c>
      <c r="D13" s="40" t="s">
        <v>2790</v>
      </c>
      <c r="E13" s="40" t="s">
        <v>35</v>
      </c>
      <c r="F13" s="42">
        <v>14</v>
      </c>
      <c r="G13" s="42">
        <v>12531.45</v>
      </c>
      <c r="H13" s="42">
        <f t="shared" si="0"/>
        <v>175440.3</v>
      </c>
      <c r="I13" s="44">
        <f t="shared" si="1"/>
        <v>2.2069361905859</v>
      </c>
      <c r="J13" s="44">
        <f t="shared" si="3"/>
        <v>38.1921893232623</v>
      </c>
      <c r="K13" s="40" t="str">
        <f t="shared" si="2"/>
        <v>A</v>
      </c>
    </row>
    <row r="14" ht="27.95" customHeight="1" spans="1:11">
      <c r="A14" s="40" t="s">
        <v>4693</v>
      </c>
      <c r="B14" s="41" t="s">
        <v>4694</v>
      </c>
      <c r="C14" s="40" t="s">
        <v>5898</v>
      </c>
      <c r="D14" s="40" t="s">
        <v>2413</v>
      </c>
      <c r="E14" s="40" t="s">
        <v>41</v>
      </c>
      <c r="F14" s="42">
        <v>409.03</v>
      </c>
      <c r="G14" s="42">
        <v>426</v>
      </c>
      <c r="H14" s="42">
        <f t="shared" si="0"/>
        <v>174246.78</v>
      </c>
      <c r="I14" s="44">
        <f t="shared" si="1"/>
        <v>2.19192240822126</v>
      </c>
      <c r="J14" s="44">
        <f t="shared" si="3"/>
        <v>40.3841117314835</v>
      </c>
      <c r="K14" s="40" t="str">
        <f t="shared" si="2"/>
        <v>A</v>
      </c>
    </row>
    <row r="15" ht="20.1" customHeight="1" spans="1:11">
      <c r="A15" s="40" t="s">
        <v>4668</v>
      </c>
      <c r="B15" s="41" t="s">
        <v>4669</v>
      </c>
      <c r="C15" s="40" t="s">
        <v>5898</v>
      </c>
      <c r="D15" s="40" t="s">
        <v>2413</v>
      </c>
      <c r="E15" s="40" t="s">
        <v>35</v>
      </c>
      <c r="F15" s="42">
        <v>1</v>
      </c>
      <c r="G15" s="42">
        <v>166598.5</v>
      </c>
      <c r="H15" s="42">
        <f t="shared" si="0"/>
        <v>166598.5</v>
      </c>
      <c r="I15" s="44">
        <f t="shared" si="1"/>
        <v>2.09571152664083</v>
      </c>
      <c r="J15" s="44">
        <f t="shared" si="3"/>
        <v>42.4798232581244</v>
      </c>
      <c r="K15" s="40" t="str">
        <f t="shared" si="2"/>
        <v>A</v>
      </c>
    </row>
    <row r="16" ht="20.1" customHeight="1" spans="1:11">
      <c r="A16" s="40" t="s">
        <v>2860</v>
      </c>
      <c r="B16" s="41" t="s">
        <v>2861</v>
      </c>
      <c r="C16" s="40" t="s">
        <v>14</v>
      </c>
      <c r="D16" s="40" t="s">
        <v>2790</v>
      </c>
      <c r="E16" s="40" t="s">
        <v>5908</v>
      </c>
      <c r="F16" s="42">
        <v>304.545</v>
      </c>
      <c r="G16" s="42">
        <v>512.5</v>
      </c>
      <c r="H16" s="42">
        <f t="shared" si="0"/>
        <v>156079.31</v>
      </c>
      <c r="I16" s="44">
        <f t="shared" si="1"/>
        <v>1.96338627921108</v>
      </c>
      <c r="J16" s="44">
        <f t="shared" si="3"/>
        <v>44.4432095373354</v>
      </c>
      <c r="K16" s="40" t="str">
        <f t="shared" si="2"/>
        <v>A</v>
      </c>
    </row>
    <row r="17" ht="20.1" customHeight="1" spans="1:11">
      <c r="A17" s="40" t="s">
        <v>2242</v>
      </c>
      <c r="B17" s="41" t="s">
        <v>4672</v>
      </c>
      <c r="C17" s="40" t="s">
        <v>14</v>
      </c>
      <c r="D17" s="40" t="s">
        <v>2790</v>
      </c>
      <c r="E17" s="40" t="s">
        <v>35</v>
      </c>
      <c r="F17" s="42">
        <v>1</v>
      </c>
      <c r="G17" s="42">
        <v>153786.79</v>
      </c>
      <c r="H17" s="42">
        <f t="shared" si="0"/>
        <v>153786.79</v>
      </c>
      <c r="I17" s="44">
        <f t="shared" si="1"/>
        <v>1.93454772070633</v>
      </c>
      <c r="J17" s="44">
        <f t="shared" si="3"/>
        <v>46.3777572580418</v>
      </c>
      <c r="K17" s="40" t="str">
        <f t="shared" si="2"/>
        <v>A</v>
      </c>
    </row>
    <row r="18" ht="15" customHeight="1" spans="1:11">
      <c r="A18" s="40" t="s">
        <v>2324</v>
      </c>
      <c r="B18" s="41" t="s">
        <v>2325</v>
      </c>
      <c r="C18" s="40" t="s">
        <v>14</v>
      </c>
      <c r="D18" s="40" t="s">
        <v>2310</v>
      </c>
      <c r="E18" s="40" t="s">
        <v>15</v>
      </c>
      <c r="F18" s="42">
        <v>24.43824</v>
      </c>
      <c r="G18" s="42">
        <v>6148.53</v>
      </c>
      <c r="H18" s="42">
        <f t="shared" si="0"/>
        <v>150259.25</v>
      </c>
      <c r="I18" s="44">
        <f t="shared" si="1"/>
        <v>1.89017333415011</v>
      </c>
      <c r="J18" s="44">
        <f t="shared" si="3"/>
        <v>48.2679305921919</v>
      </c>
      <c r="K18" s="40" t="str">
        <f t="shared" si="2"/>
        <v>A</v>
      </c>
    </row>
    <row r="19" ht="20.1" customHeight="1" spans="1:11">
      <c r="A19" s="40" t="s">
        <v>2799</v>
      </c>
      <c r="B19" s="41" t="s">
        <v>2800</v>
      </c>
      <c r="C19" s="40" t="s">
        <v>14</v>
      </c>
      <c r="D19" s="40" t="s">
        <v>2413</v>
      </c>
      <c r="E19" s="40" t="s">
        <v>51</v>
      </c>
      <c r="F19" s="42">
        <v>201.28356864</v>
      </c>
      <c r="G19" s="42">
        <v>607.98</v>
      </c>
      <c r="H19" s="42">
        <f t="shared" si="0"/>
        <v>122376.38</v>
      </c>
      <c r="I19" s="44">
        <f t="shared" si="1"/>
        <v>1.53942316500196</v>
      </c>
      <c r="J19" s="44">
        <f t="shared" si="3"/>
        <v>49.8073537571938</v>
      </c>
      <c r="K19" s="40" t="str">
        <f t="shared" si="2"/>
        <v>A</v>
      </c>
    </row>
    <row r="20" ht="20.1" customHeight="1" spans="1:11">
      <c r="A20" s="40" t="s">
        <v>3432</v>
      </c>
      <c r="B20" s="41" t="s">
        <v>3433</v>
      </c>
      <c r="C20" s="40" t="s">
        <v>14</v>
      </c>
      <c r="D20" s="40" t="s">
        <v>2413</v>
      </c>
      <c r="E20" s="40" t="s">
        <v>146</v>
      </c>
      <c r="F20" s="42">
        <v>831.6098</v>
      </c>
      <c r="G20" s="42">
        <v>143.91</v>
      </c>
      <c r="H20" s="42">
        <f t="shared" si="0"/>
        <v>119676.97</v>
      </c>
      <c r="I20" s="44">
        <f t="shared" si="1"/>
        <v>1.50546616867768</v>
      </c>
      <c r="J20" s="44">
        <f t="shared" si="3"/>
        <v>51.3128199258715</v>
      </c>
      <c r="K20" s="40" t="str">
        <f t="shared" si="2"/>
        <v>B</v>
      </c>
    </row>
    <row r="21" ht="36" customHeight="1" spans="1:11">
      <c r="A21" s="40" t="s">
        <v>3192</v>
      </c>
      <c r="B21" s="41" t="s">
        <v>3193</v>
      </c>
      <c r="C21" s="40" t="s">
        <v>14</v>
      </c>
      <c r="D21" s="40" t="s">
        <v>2413</v>
      </c>
      <c r="E21" s="40" t="s">
        <v>41</v>
      </c>
      <c r="F21" s="42">
        <v>612.38802</v>
      </c>
      <c r="G21" s="42">
        <v>165.54</v>
      </c>
      <c r="H21" s="42">
        <f t="shared" si="0"/>
        <v>101374.71</v>
      </c>
      <c r="I21" s="44">
        <f t="shared" si="1"/>
        <v>1.27523446043555</v>
      </c>
      <c r="J21" s="44">
        <f t="shared" si="3"/>
        <v>52.5880543863071</v>
      </c>
      <c r="K21" s="40" t="str">
        <f t="shared" si="2"/>
        <v>B</v>
      </c>
    </row>
    <row r="22" ht="15" customHeight="1" spans="1:11">
      <c r="A22" s="40" t="s">
        <v>3099</v>
      </c>
      <c r="B22" s="41" t="s">
        <v>3100</v>
      </c>
      <c r="C22" s="40" t="s">
        <v>14</v>
      </c>
      <c r="D22" s="40" t="s">
        <v>2413</v>
      </c>
      <c r="E22" s="40" t="s">
        <v>193</v>
      </c>
      <c r="F22" s="42">
        <v>125759.817713218</v>
      </c>
      <c r="G22" s="42">
        <v>0.8</v>
      </c>
      <c r="H22" s="42">
        <f t="shared" si="0"/>
        <v>100607.85</v>
      </c>
      <c r="I22" s="44">
        <f t="shared" si="1"/>
        <v>1.26558781090797</v>
      </c>
      <c r="J22" s="44">
        <f t="shared" si="3"/>
        <v>53.853642197215</v>
      </c>
      <c r="K22" s="40" t="str">
        <f t="shared" si="2"/>
        <v>B</v>
      </c>
    </row>
    <row r="23" ht="15" customHeight="1" spans="1:11">
      <c r="A23" s="40" t="s">
        <v>5136</v>
      </c>
      <c r="B23" s="41" t="s">
        <v>5137</v>
      </c>
      <c r="C23" s="40" t="s">
        <v>14</v>
      </c>
      <c r="D23" s="40" t="s">
        <v>2310</v>
      </c>
      <c r="E23" s="40" t="s">
        <v>2392</v>
      </c>
      <c r="F23" s="42">
        <v>4258.41019085969</v>
      </c>
      <c r="G23" s="42">
        <v>22.92</v>
      </c>
      <c r="H23" s="42">
        <f t="shared" si="0"/>
        <v>97602.76</v>
      </c>
      <c r="I23" s="44">
        <f t="shared" si="1"/>
        <v>1.22778553926931</v>
      </c>
      <c r="J23" s="44">
        <f t="shared" si="3"/>
        <v>55.0814277364844</v>
      </c>
      <c r="K23" s="40" t="str">
        <f t="shared" si="2"/>
        <v>B</v>
      </c>
    </row>
    <row r="24" ht="27.95" customHeight="1" spans="1:11">
      <c r="A24" s="40" t="s">
        <v>4709</v>
      </c>
      <c r="B24" s="41" t="s">
        <v>4710</v>
      </c>
      <c r="C24" s="40" t="s">
        <v>14</v>
      </c>
      <c r="D24" s="40" t="s">
        <v>2296</v>
      </c>
      <c r="E24" s="40" t="s">
        <v>2392</v>
      </c>
      <c r="F24" s="42">
        <v>65367.8191115201</v>
      </c>
      <c r="G24" s="42">
        <v>1.34</v>
      </c>
      <c r="H24" s="42">
        <f t="shared" si="0"/>
        <v>87592.88</v>
      </c>
      <c r="I24" s="44">
        <f t="shared" si="1"/>
        <v>1.10186711325533</v>
      </c>
      <c r="J24" s="44">
        <f t="shared" si="3"/>
        <v>56.1832948497397</v>
      </c>
      <c r="K24" s="40" t="str">
        <f t="shared" si="2"/>
        <v>B</v>
      </c>
    </row>
    <row r="25" ht="15" customHeight="1" spans="1:11">
      <c r="A25" s="40" t="s">
        <v>4759</v>
      </c>
      <c r="B25" s="41" t="s">
        <v>4760</v>
      </c>
      <c r="C25" s="40" t="s">
        <v>14</v>
      </c>
      <c r="D25" s="40" t="s">
        <v>2413</v>
      </c>
      <c r="E25" s="40" t="s">
        <v>193</v>
      </c>
      <c r="F25" s="42">
        <v>56512.9223456352</v>
      </c>
      <c r="G25" s="42">
        <v>1.53</v>
      </c>
      <c r="H25" s="42">
        <f t="shared" si="0"/>
        <v>86464.77</v>
      </c>
      <c r="I25" s="44">
        <f t="shared" si="1"/>
        <v>1.08767615036959</v>
      </c>
      <c r="J25" s="44">
        <f t="shared" si="3"/>
        <v>57.2709710001093</v>
      </c>
      <c r="K25" s="40" t="str">
        <f t="shared" si="2"/>
        <v>B</v>
      </c>
    </row>
    <row r="26" ht="15" customHeight="1" spans="1:11">
      <c r="A26" s="40" t="s">
        <v>5201</v>
      </c>
      <c r="B26" s="41" t="s">
        <v>5202</v>
      </c>
      <c r="C26" s="40" t="s">
        <v>14</v>
      </c>
      <c r="D26" s="40" t="s">
        <v>2310</v>
      </c>
      <c r="E26" s="40" t="s">
        <v>2392</v>
      </c>
      <c r="F26" s="42">
        <v>3725.03386978924</v>
      </c>
      <c r="G26" s="42">
        <v>22.92</v>
      </c>
      <c r="H26" s="42">
        <f t="shared" si="0"/>
        <v>85377.78</v>
      </c>
      <c r="I26" s="44">
        <f t="shared" si="1"/>
        <v>1.07400245299331</v>
      </c>
      <c r="J26" s="44">
        <f t="shared" si="3"/>
        <v>58.3449734531026</v>
      </c>
      <c r="K26" s="40" t="str">
        <f t="shared" si="2"/>
        <v>B</v>
      </c>
    </row>
    <row r="27" ht="15" customHeight="1" spans="1:11">
      <c r="A27" s="40" t="s">
        <v>3017</v>
      </c>
      <c r="B27" s="41" t="s">
        <v>3018</v>
      </c>
      <c r="C27" s="40" t="s">
        <v>14</v>
      </c>
      <c r="D27" s="40" t="s">
        <v>2413</v>
      </c>
      <c r="E27" s="40" t="s">
        <v>193</v>
      </c>
      <c r="F27" s="42">
        <v>8706.090556</v>
      </c>
      <c r="G27" s="42">
        <v>8.47</v>
      </c>
      <c r="H27" s="42">
        <f t="shared" si="0"/>
        <v>73740.59</v>
      </c>
      <c r="I27" s="44">
        <f t="shared" si="1"/>
        <v>0.927613420554781</v>
      </c>
      <c r="J27" s="44">
        <f t="shared" si="3"/>
        <v>59.2725868736574</v>
      </c>
      <c r="K27" s="40" t="str">
        <f t="shared" si="2"/>
        <v>B</v>
      </c>
    </row>
    <row r="28" ht="20.1" customHeight="1" spans="1:11">
      <c r="A28" s="40" t="s">
        <v>5319</v>
      </c>
      <c r="B28" s="41" t="s">
        <v>5320</v>
      </c>
      <c r="C28" s="40" t="s">
        <v>14</v>
      </c>
      <c r="D28" s="40" t="s">
        <v>2413</v>
      </c>
      <c r="E28" s="40" t="s">
        <v>41</v>
      </c>
      <c r="F28" s="42">
        <v>1787.48824789168</v>
      </c>
      <c r="G28" s="42">
        <v>38.33</v>
      </c>
      <c r="H28" s="42">
        <f t="shared" si="0"/>
        <v>68514.42</v>
      </c>
      <c r="I28" s="44">
        <f t="shared" si="1"/>
        <v>0.861871263757544</v>
      </c>
      <c r="J28" s="44">
        <f t="shared" si="3"/>
        <v>60.1344581374149</v>
      </c>
      <c r="K28" s="40" t="str">
        <f t="shared" si="2"/>
        <v>B</v>
      </c>
    </row>
    <row r="29" ht="20.1" customHeight="1" spans="1:11">
      <c r="A29" s="40" t="s">
        <v>4405</v>
      </c>
      <c r="B29" s="41" t="s">
        <v>4406</v>
      </c>
      <c r="C29" s="40" t="s">
        <v>5898</v>
      </c>
      <c r="D29" s="40" t="s">
        <v>2413</v>
      </c>
      <c r="E29" s="40" t="s">
        <v>41</v>
      </c>
      <c r="F29" s="42">
        <v>132.63</v>
      </c>
      <c r="G29" s="42">
        <v>512</v>
      </c>
      <c r="H29" s="42">
        <f t="shared" si="0"/>
        <v>67906.56</v>
      </c>
      <c r="I29" s="44">
        <f t="shared" si="1"/>
        <v>0.854224741078265</v>
      </c>
      <c r="J29" s="44">
        <f t="shared" si="3"/>
        <v>60.9886828784932</v>
      </c>
      <c r="K29" s="40" t="str">
        <f t="shared" si="2"/>
        <v>B</v>
      </c>
    </row>
    <row r="30" ht="15" customHeight="1" spans="1:11">
      <c r="A30" s="40" t="s">
        <v>2916</v>
      </c>
      <c r="B30" s="41" t="s">
        <v>2917</v>
      </c>
      <c r="C30" s="40" t="s">
        <v>14</v>
      </c>
      <c r="D30" s="40" t="s">
        <v>2310</v>
      </c>
      <c r="E30" s="40" t="s">
        <v>2392</v>
      </c>
      <c r="F30" s="42">
        <v>2628.96745468483</v>
      </c>
      <c r="G30" s="42">
        <v>22.92</v>
      </c>
      <c r="H30" s="42">
        <f t="shared" si="0"/>
        <v>60255.93</v>
      </c>
      <c r="I30" s="44">
        <f t="shared" si="1"/>
        <v>0.75798429787461</v>
      </c>
      <c r="J30" s="44">
        <f t="shared" si="3"/>
        <v>61.7466671763678</v>
      </c>
      <c r="K30" s="40" t="str">
        <f t="shared" si="2"/>
        <v>B</v>
      </c>
    </row>
    <row r="31" ht="15" customHeight="1" spans="1:11">
      <c r="A31" s="40" t="s">
        <v>5156</v>
      </c>
      <c r="B31" s="41" t="s">
        <v>5157</v>
      </c>
      <c r="C31" s="40" t="s">
        <v>14</v>
      </c>
      <c r="D31" s="40" t="s">
        <v>2310</v>
      </c>
      <c r="E31" s="40" t="s">
        <v>2392</v>
      </c>
      <c r="F31" s="42">
        <v>2605.3929372718</v>
      </c>
      <c r="G31" s="42">
        <v>22.92</v>
      </c>
      <c r="H31" s="42">
        <f t="shared" si="0"/>
        <v>59715.61</v>
      </c>
      <c r="I31" s="44">
        <f t="shared" si="1"/>
        <v>0.751187388826361</v>
      </c>
      <c r="J31" s="44">
        <f t="shared" si="3"/>
        <v>62.4978545651941</v>
      </c>
      <c r="K31" s="40" t="str">
        <f t="shared" si="2"/>
        <v>B</v>
      </c>
    </row>
    <row r="32" ht="15" customHeight="1" spans="1:11">
      <c r="A32" s="40" t="s">
        <v>3095</v>
      </c>
      <c r="B32" s="41" t="s">
        <v>3096</v>
      </c>
      <c r="C32" s="40" t="s">
        <v>14</v>
      </c>
      <c r="D32" s="40" t="s">
        <v>2413</v>
      </c>
      <c r="E32" s="40" t="s">
        <v>51</v>
      </c>
      <c r="F32" s="42">
        <v>494.438368280342</v>
      </c>
      <c r="G32" s="42">
        <v>117.45</v>
      </c>
      <c r="H32" s="42">
        <f t="shared" si="0"/>
        <v>58071.79</v>
      </c>
      <c r="I32" s="44">
        <f t="shared" si="1"/>
        <v>0.730509096274371</v>
      </c>
      <c r="J32" s="44">
        <f t="shared" si="3"/>
        <v>63.2283636614685</v>
      </c>
      <c r="K32" s="40" t="str">
        <f t="shared" si="2"/>
        <v>B</v>
      </c>
    </row>
    <row r="33" ht="15" customHeight="1" spans="1:11">
      <c r="A33" s="40" t="s">
        <v>4577</v>
      </c>
      <c r="B33" s="41" t="s">
        <v>4578</v>
      </c>
      <c r="C33" s="40" t="s">
        <v>14</v>
      </c>
      <c r="D33" s="40" t="s">
        <v>2413</v>
      </c>
      <c r="E33" s="40" t="s">
        <v>193</v>
      </c>
      <c r="F33" s="42">
        <v>13086.5</v>
      </c>
      <c r="G33" s="42">
        <v>4.26</v>
      </c>
      <c r="H33" s="42">
        <f t="shared" si="0"/>
        <v>55748.49</v>
      </c>
      <c r="I33" s="44">
        <f t="shared" si="1"/>
        <v>0.701283343402379</v>
      </c>
      <c r="J33" s="44">
        <f t="shared" si="3"/>
        <v>63.9296470048709</v>
      </c>
      <c r="K33" s="40" t="str">
        <f t="shared" si="2"/>
        <v>B</v>
      </c>
    </row>
    <row r="34" ht="15" customHeight="1" spans="1:11">
      <c r="A34" s="40" t="s">
        <v>5105</v>
      </c>
      <c r="B34" s="41" t="s">
        <v>5106</v>
      </c>
      <c r="C34" s="40" t="s">
        <v>14</v>
      </c>
      <c r="D34" s="40" t="s">
        <v>2413</v>
      </c>
      <c r="E34" s="40" t="s">
        <v>193</v>
      </c>
      <c r="F34" s="42">
        <v>6486.714</v>
      </c>
      <c r="G34" s="42">
        <v>8.46</v>
      </c>
      <c r="H34" s="42">
        <f t="shared" si="0"/>
        <v>54877.6</v>
      </c>
      <c r="I34" s="44">
        <f t="shared" si="1"/>
        <v>0.690328057421795</v>
      </c>
      <c r="J34" s="44">
        <f t="shared" si="3"/>
        <v>64.6199750622927</v>
      </c>
      <c r="K34" s="40" t="str">
        <f t="shared" si="2"/>
        <v>B</v>
      </c>
    </row>
    <row r="35" ht="15" customHeight="1" spans="1:11">
      <c r="A35" s="40" t="s">
        <v>2333</v>
      </c>
      <c r="B35" s="41" t="s">
        <v>2334</v>
      </c>
      <c r="C35" s="40" t="s">
        <v>14</v>
      </c>
      <c r="D35" s="40" t="s">
        <v>2310</v>
      </c>
      <c r="E35" s="40" t="s">
        <v>15</v>
      </c>
      <c r="F35" s="42">
        <v>12.05256</v>
      </c>
      <c r="G35" s="42">
        <v>4528.31</v>
      </c>
      <c r="H35" s="42">
        <f t="shared" si="0"/>
        <v>54577.73</v>
      </c>
      <c r="I35" s="44">
        <f t="shared" si="1"/>
        <v>0.686555868503565</v>
      </c>
      <c r="J35" s="44">
        <f t="shared" si="3"/>
        <v>65.3065309307962</v>
      </c>
      <c r="K35" s="40" t="str">
        <f t="shared" si="2"/>
        <v>B</v>
      </c>
    </row>
    <row r="36" ht="20.1" customHeight="1" spans="1:11">
      <c r="A36" s="40" t="s">
        <v>4678</v>
      </c>
      <c r="B36" s="41" t="s">
        <v>4679</v>
      </c>
      <c r="C36" s="40" t="s">
        <v>5898</v>
      </c>
      <c r="D36" s="40" t="s">
        <v>2413</v>
      </c>
      <c r="E36" s="40" t="s">
        <v>35</v>
      </c>
      <c r="F36" s="42">
        <v>1</v>
      </c>
      <c r="G36" s="42">
        <v>54450</v>
      </c>
      <c r="H36" s="42">
        <f t="shared" si="0"/>
        <v>54450</v>
      </c>
      <c r="I36" s="44">
        <f t="shared" si="1"/>
        <v>0.684949099935434</v>
      </c>
      <c r="J36" s="44">
        <f t="shared" si="3"/>
        <v>65.9914800307317</v>
      </c>
      <c r="K36" s="40" t="str">
        <f t="shared" si="2"/>
        <v>B</v>
      </c>
    </row>
    <row r="37" ht="20.1" customHeight="1" spans="1:11">
      <c r="A37" s="40" t="s">
        <v>3029</v>
      </c>
      <c r="B37" s="41" t="s">
        <v>3030</v>
      </c>
      <c r="C37" s="40" t="s">
        <v>14</v>
      </c>
      <c r="D37" s="40" t="s">
        <v>2413</v>
      </c>
      <c r="E37" s="40" t="s">
        <v>35</v>
      </c>
      <c r="F37" s="42">
        <v>51374.3298</v>
      </c>
      <c r="G37" s="42">
        <v>1.04</v>
      </c>
      <c r="H37" s="42">
        <f t="shared" si="0"/>
        <v>53429.3</v>
      </c>
      <c r="I37" s="44">
        <f t="shared" si="1"/>
        <v>0.672109291922503</v>
      </c>
      <c r="J37" s="44">
        <f t="shared" si="3"/>
        <v>66.6635893226542</v>
      </c>
      <c r="K37" s="40" t="str">
        <f t="shared" si="2"/>
        <v>B</v>
      </c>
    </row>
    <row r="38" ht="27.95" customHeight="1" spans="1:11">
      <c r="A38" s="40" t="s">
        <v>4715</v>
      </c>
      <c r="B38" s="41" t="s">
        <v>4716</v>
      </c>
      <c r="C38" s="40" t="s">
        <v>14</v>
      </c>
      <c r="D38" s="40" t="s">
        <v>2296</v>
      </c>
      <c r="E38" s="40" t="s">
        <v>2392</v>
      </c>
      <c r="F38" s="42">
        <v>65257.3999115201</v>
      </c>
      <c r="G38" s="42">
        <v>0.8</v>
      </c>
      <c r="H38" s="42">
        <f t="shared" si="0"/>
        <v>52205.92</v>
      </c>
      <c r="I38" s="44">
        <f t="shared" si="1"/>
        <v>0.65671988825163</v>
      </c>
      <c r="J38" s="44">
        <f t="shared" si="3"/>
        <v>67.3203092109058</v>
      </c>
      <c r="K38" s="40" t="str">
        <f t="shared" si="2"/>
        <v>B</v>
      </c>
    </row>
    <row r="39" ht="15" customHeight="1" spans="1:11">
      <c r="A39" s="40" t="s">
        <v>5180</v>
      </c>
      <c r="B39" s="41" t="s">
        <v>5181</v>
      </c>
      <c r="C39" s="40" t="s">
        <v>14</v>
      </c>
      <c r="D39" s="40" t="s">
        <v>2310</v>
      </c>
      <c r="E39" s="40" t="s">
        <v>2392</v>
      </c>
      <c r="F39" s="42">
        <v>1651.35606417052</v>
      </c>
      <c r="G39" s="42">
        <v>31.08</v>
      </c>
      <c r="H39" s="42">
        <f t="shared" si="0"/>
        <v>51324.15</v>
      </c>
      <c r="I39" s="44">
        <f t="shared" si="1"/>
        <v>0.645627738245201</v>
      </c>
      <c r="J39" s="44">
        <f t="shared" si="3"/>
        <v>67.965936949151</v>
      </c>
      <c r="K39" s="40" t="str">
        <f t="shared" si="2"/>
        <v>B</v>
      </c>
    </row>
    <row r="40" ht="20.1" customHeight="1" spans="1:11">
      <c r="A40" s="40" t="s">
        <v>4681</v>
      </c>
      <c r="B40" s="41" t="s">
        <v>4682</v>
      </c>
      <c r="C40" s="40" t="s">
        <v>5898</v>
      </c>
      <c r="D40" s="40" t="s">
        <v>2413</v>
      </c>
      <c r="E40" s="40" t="s">
        <v>4683</v>
      </c>
      <c r="F40" s="42">
        <v>1</v>
      </c>
      <c r="G40" s="42">
        <v>49444.11</v>
      </c>
      <c r="H40" s="42">
        <f t="shared" si="0"/>
        <v>49444.11</v>
      </c>
      <c r="I40" s="44">
        <f t="shared" si="1"/>
        <v>0.621977936485006</v>
      </c>
      <c r="J40" s="44">
        <f t="shared" si="3"/>
        <v>68.587914885636</v>
      </c>
      <c r="K40" s="40" t="str">
        <f t="shared" si="2"/>
        <v>B</v>
      </c>
    </row>
    <row r="41" ht="15" customHeight="1" spans="1:11">
      <c r="A41" s="40" t="s">
        <v>4813</v>
      </c>
      <c r="B41" s="41" t="s">
        <v>4814</v>
      </c>
      <c r="C41" s="40" t="s">
        <v>14</v>
      </c>
      <c r="D41" s="40" t="s">
        <v>2310</v>
      </c>
      <c r="E41" s="40" t="s">
        <v>2392</v>
      </c>
      <c r="F41" s="42">
        <v>3142.21910507997</v>
      </c>
      <c r="G41" s="42">
        <v>14.96</v>
      </c>
      <c r="H41" s="42">
        <f t="shared" si="0"/>
        <v>47007.6</v>
      </c>
      <c r="I41" s="44">
        <f t="shared" si="1"/>
        <v>0.591328068138198</v>
      </c>
      <c r="J41" s="44">
        <f t="shared" si="3"/>
        <v>69.1792429537742</v>
      </c>
      <c r="K41" s="40" t="str">
        <f t="shared" si="2"/>
        <v>B</v>
      </c>
    </row>
    <row r="42" ht="20.1" customHeight="1" spans="1:11">
      <c r="A42" s="40" t="s">
        <v>2839</v>
      </c>
      <c r="B42" s="41" t="s">
        <v>2840</v>
      </c>
      <c r="C42" s="40" t="s">
        <v>14</v>
      </c>
      <c r="D42" s="40" t="s">
        <v>2790</v>
      </c>
      <c r="E42" s="40" t="s">
        <v>5908</v>
      </c>
      <c r="F42" s="42">
        <v>2835.45826</v>
      </c>
      <c r="G42" s="42">
        <v>16.4</v>
      </c>
      <c r="H42" s="42">
        <f t="shared" si="0"/>
        <v>46501.52</v>
      </c>
      <c r="I42" s="44">
        <f t="shared" si="1"/>
        <v>0.584961878230111</v>
      </c>
      <c r="J42" s="44">
        <f t="shared" si="3"/>
        <v>69.7642048320043</v>
      </c>
      <c r="K42" s="40" t="str">
        <f t="shared" si="2"/>
        <v>B</v>
      </c>
    </row>
    <row r="43" ht="20.1" customHeight="1" spans="1:11">
      <c r="A43" s="40" t="s">
        <v>4605</v>
      </c>
      <c r="B43" s="41" t="s">
        <v>4606</v>
      </c>
      <c r="C43" s="40" t="s">
        <v>5898</v>
      </c>
      <c r="D43" s="40" t="s">
        <v>2413</v>
      </c>
      <c r="E43" s="40" t="s">
        <v>35</v>
      </c>
      <c r="F43" s="42">
        <v>1</v>
      </c>
      <c r="G43" s="42">
        <v>46025.68</v>
      </c>
      <c r="H43" s="42">
        <f t="shared" si="0"/>
        <v>46025.68</v>
      </c>
      <c r="I43" s="44">
        <f t="shared" si="1"/>
        <v>0.578976089805625</v>
      </c>
      <c r="J43" s="44">
        <f t="shared" si="3"/>
        <v>70.3431809218099</v>
      </c>
      <c r="K43" s="40" t="str">
        <f t="shared" si="2"/>
        <v>B</v>
      </c>
    </row>
    <row r="44" ht="20.1" customHeight="1" spans="1:11">
      <c r="A44" s="40" t="s">
        <v>3200</v>
      </c>
      <c r="B44" s="41" t="s">
        <v>3201</v>
      </c>
      <c r="C44" s="40" t="s">
        <v>14</v>
      </c>
      <c r="D44" s="40" t="s">
        <v>2413</v>
      </c>
      <c r="E44" s="40" t="s">
        <v>146</v>
      </c>
      <c r="F44" s="42">
        <v>484.8272</v>
      </c>
      <c r="G44" s="42">
        <v>94.72</v>
      </c>
      <c r="H44" s="42">
        <f t="shared" si="0"/>
        <v>45922.83</v>
      </c>
      <c r="I44" s="44">
        <f t="shared" si="1"/>
        <v>0.577682297061303</v>
      </c>
      <c r="J44" s="44">
        <f t="shared" si="3"/>
        <v>70.9208632188712</v>
      </c>
      <c r="K44" s="40" t="str">
        <f t="shared" si="2"/>
        <v>B</v>
      </c>
    </row>
    <row r="45" ht="15" customHeight="1" spans="1:11">
      <c r="A45" s="40" t="s">
        <v>3014</v>
      </c>
      <c r="B45" s="41" t="s">
        <v>3015</v>
      </c>
      <c r="C45" s="40" t="s">
        <v>14</v>
      </c>
      <c r="D45" s="40" t="s">
        <v>2413</v>
      </c>
      <c r="E45" s="40" t="s">
        <v>193</v>
      </c>
      <c r="F45" s="42">
        <v>5038.48758</v>
      </c>
      <c r="G45" s="42">
        <v>8.99</v>
      </c>
      <c r="H45" s="42">
        <f t="shared" si="0"/>
        <v>45296</v>
      </c>
      <c r="I45" s="44">
        <f t="shared" si="1"/>
        <v>0.569797142895783</v>
      </c>
      <c r="J45" s="44">
        <f t="shared" si="3"/>
        <v>71.490660361767</v>
      </c>
      <c r="K45" s="40" t="str">
        <f t="shared" si="2"/>
        <v>B</v>
      </c>
    </row>
    <row r="46" ht="15" customHeight="1" spans="1:11">
      <c r="A46" s="40" t="s">
        <v>2730</v>
      </c>
      <c r="B46" s="41" t="s">
        <v>2731</v>
      </c>
      <c r="C46" s="40" t="s">
        <v>14</v>
      </c>
      <c r="D46" s="40" t="s">
        <v>2413</v>
      </c>
      <c r="E46" s="40" t="s">
        <v>2732</v>
      </c>
      <c r="F46" s="42">
        <v>1525.9530031005</v>
      </c>
      <c r="G46" s="42">
        <v>29.16</v>
      </c>
      <c r="H46" s="42">
        <f t="shared" si="0"/>
        <v>44496.79</v>
      </c>
      <c r="I46" s="44">
        <f t="shared" si="1"/>
        <v>0.559743549320771</v>
      </c>
      <c r="J46" s="44">
        <f t="shared" si="3"/>
        <v>72.0504039110878</v>
      </c>
      <c r="K46" s="40" t="str">
        <f t="shared" si="2"/>
        <v>B</v>
      </c>
    </row>
    <row r="47" ht="15" customHeight="1" spans="1:11">
      <c r="A47" s="40" t="s">
        <v>2346</v>
      </c>
      <c r="B47" s="41" t="s">
        <v>2347</v>
      </c>
      <c r="C47" s="40" t="s">
        <v>14</v>
      </c>
      <c r="D47" s="40" t="s">
        <v>2310</v>
      </c>
      <c r="E47" s="40" t="s">
        <v>15</v>
      </c>
      <c r="F47" s="42">
        <v>16.509708</v>
      </c>
      <c r="G47" s="42">
        <v>2588.09</v>
      </c>
      <c r="H47" s="42">
        <f t="shared" si="0"/>
        <v>42728.61</v>
      </c>
      <c r="I47" s="44">
        <f t="shared" si="1"/>
        <v>0.537500880826303</v>
      </c>
      <c r="J47" s="44">
        <f t="shared" si="3"/>
        <v>72.5879047919141</v>
      </c>
      <c r="K47" s="40" t="str">
        <f t="shared" si="2"/>
        <v>B</v>
      </c>
    </row>
    <row r="48" ht="15" customHeight="1" spans="1:11">
      <c r="A48" s="40" t="s">
        <v>4726</v>
      </c>
      <c r="B48" s="41" t="s">
        <v>4727</v>
      </c>
      <c r="C48" s="40" t="s">
        <v>14</v>
      </c>
      <c r="D48" s="40" t="s">
        <v>2310</v>
      </c>
      <c r="E48" s="40" t="s">
        <v>2392</v>
      </c>
      <c r="F48" s="42">
        <v>2617.30068840902</v>
      </c>
      <c r="G48" s="42">
        <v>14.96</v>
      </c>
      <c r="H48" s="42">
        <f t="shared" si="0"/>
        <v>39154.82</v>
      </c>
      <c r="I48" s="44">
        <f t="shared" si="1"/>
        <v>0.492544696366096</v>
      </c>
      <c r="J48" s="44">
        <f t="shared" si="3"/>
        <v>73.0804494882802</v>
      </c>
      <c r="K48" s="40" t="str">
        <f t="shared" si="2"/>
        <v>B</v>
      </c>
    </row>
    <row r="49" ht="20.1" customHeight="1" spans="1:11">
      <c r="A49" s="40" t="s">
        <v>3730</v>
      </c>
      <c r="B49" s="41" t="s">
        <v>3731</v>
      </c>
      <c r="C49" s="40" t="s">
        <v>14</v>
      </c>
      <c r="D49" s="40" t="s">
        <v>2413</v>
      </c>
      <c r="E49" s="40" t="s">
        <v>146</v>
      </c>
      <c r="F49" s="42">
        <v>4291.5705</v>
      </c>
      <c r="G49" s="42">
        <v>7.84</v>
      </c>
      <c r="H49" s="42">
        <f t="shared" si="0"/>
        <v>33645.91</v>
      </c>
      <c r="I49" s="44">
        <f t="shared" si="1"/>
        <v>0.423245836014851</v>
      </c>
      <c r="J49" s="44">
        <f t="shared" si="3"/>
        <v>73.5036953242951</v>
      </c>
      <c r="K49" s="40" t="str">
        <f t="shared" si="2"/>
        <v>B</v>
      </c>
    </row>
    <row r="50" ht="27.95" customHeight="1" spans="1:11">
      <c r="A50" s="40" t="s">
        <v>5580</v>
      </c>
      <c r="B50" s="41" t="s">
        <v>5581</v>
      </c>
      <c r="C50" s="40" t="s">
        <v>14</v>
      </c>
      <c r="D50" s="40" t="s">
        <v>2790</v>
      </c>
      <c r="E50" s="40" t="s">
        <v>35</v>
      </c>
      <c r="F50" s="43">
        <v>0.00808517328</v>
      </c>
      <c r="G50" s="42">
        <v>4024473.65</v>
      </c>
      <c r="H50" s="42">
        <f t="shared" si="0"/>
        <v>32538.57</v>
      </c>
      <c r="I50" s="44">
        <f t="shared" si="1"/>
        <v>0.40931614756081</v>
      </c>
      <c r="J50" s="44">
        <f t="shared" si="3"/>
        <v>73.9130114718559</v>
      </c>
      <c r="K50" s="40" t="str">
        <f t="shared" si="2"/>
        <v>B</v>
      </c>
    </row>
    <row r="51" ht="15" customHeight="1" spans="1:11">
      <c r="A51" s="40" t="s">
        <v>2751</v>
      </c>
      <c r="B51" s="41" t="s">
        <v>2752</v>
      </c>
      <c r="C51" s="40" t="s">
        <v>14</v>
      </c>
      <c r="D51" s="40" t="s">
        <v>2413</v>
      </c>
      <c r="E51" s="40" t="s">
        <v>146</v>
      </c>
      <c r="F51" s="42">
        <v>9723.75187083097</v>
      </c>
      <c r="G51" s="42">
        <v>3.32</v>
      </c>
      <c r="H51" s="42">
        <f t="shared" si="0"/>
        <v>32282.86</v>
      </c>
      <c r="I51" s="44">
        <f t="shared" si="1"/>
        <v>0.406099465571012</v>
      </c>
      <c r="J51" s="44">
        <f t="shared" si="3"/>
        <v>74.3191109374269</v>
      </c>
      <c r="K51" s="40" t="str">
        <f t="shared" si="2"/>
        <v>B</v>
      </c>
    </row>
    <row r="52" ht="15" customHeight="1" spans="1:11">
      <c r="A52" s="40" t="s">
        <v>2604</v>
      </c>
      <c r="B52" s="41" t="s">
        <v>2605</v>
      </c>
      <c r="C52" s="40" t="s">
        <v>14</v>
      </c>
      <c r="D52" s="40" t="s">
        <v>2413</v>
      </c>
      <c r="E52" s="40" t="s">
        <v>146</v>
      </c>
      <c r="F52" s="42">
        <v>3375.6587602445</v>
      </c>
      <c r="G52" s="42">
        <v>9.5</v>
      </c>
      <c r="H52" s="42">
        <f t="shared" si="0"/>
        <v>32068.76</v>
      </c>
      <c r="I52" s="44">
        <f t="shared" si="1"/>
        <v>0.403406213003589</v>
      </c>
      <c r="J52" s="44">
        <f t="shared" si="3"/>
        <v>74.7225171504305</v>
      </c>
      <c r="K52" s="40" t="str">
        <f t="shared" si="2"/>
        <v>B</v>
      </c>
    </row>
    <row r="53" ht="15" customHeight="1" spans="1:11">
      <c r="A53" s="40" t="s">
        <v>5110</v>
      </c>
      <c r="B53" s="41" t="s">
        <v>5111</v>
      </c>
      <c r="C53" s="40" t="s">
        <v>14</v>
      </c>
      <c r="D53" s="40" t="s">
        <v>2413</v>
      </c>
      <c r="E53" s="40" t="s">
        <v>193</v>
      </c>
      <c r="F53" s="42">
        <v>3870.95006384845</v>
      </c>
      <c r="G53" s="42">
        <v>8.02</v>
      </c>
      <c r="H53" s="42">
        <f t="shared" si="0"/>
        <v>31045.02</v>
      </c>
      <c r="I53" s="44">
        <f t="shared" si="1"/>
        <v>0.390528163571672</v>
      </c>
      <c r="J53" s="44">
        <f t="shared" si="3"/>
        <v>75.1130453140022</v>
      </c>
      <c r="K53" s="40" t="str">
        <f t="shared" si="2"/>
        <v>B</v>
      </c>
    </row>
    <row r="54" ht="20.1" customHeight="1" spans="1:11">
      <c r="A54" s="40" t="s">
        <v>4587</v>
      </c>
      <c r="B54" s="41" t="s">
        <v>4588</v>
      </c>
      <c r="C54" s="40" t="s">
        <v>14</v>
      </c>
      <c r="D54" s="40" t="s">
        <v>2413</v>
      </c>
      <c r="E54" s="40" t="s">
        <v>146</v>
      </c>
      <c r="F54" s="42">
        <v>654.3264</v>
      </c>
      <c r="G54" s="42">
        <v>47.14</v>
      </c>
      <c r="H54" s="42">
        <f t="shared" si="0"/>
        <v>30844.95</v>
      </c>
      <c r="I54" s="44">
        <f t="shared" si="1"/>
        <v>0.388011400184636</v>
      </c>
      <c r="J54" s="44">
        <f t="shared" si="3"/>
        <v>75.5010567141868</v>
      </c>
      <c r="K54" s="40" t="str">
        <f t="shared" si="2"/>
        <v>B</v>
      </c>
    </row>
    <row r="55" ht="27.95" customHeight="1" spans="1:11">
      <c r="A55" s="40" t="s">
        <v>3139</v>
      </c>
      <c r="B55" s="41" t="s">
        <v>3140</v>
      </c>
      <c r="C55" s="40" t="s">
        <v>14</v>
      </c>
      <c r="D55" s="40" t="s">
        <v>2413</v>
      </c>
      <c r="E55" s="40" t="s">
        <v>35</v>
      </c>
      <c r="F55" s="42">
        <v>132.703025</v>
      </c>
      <c r="G55" s="42">
        <v>227.76</v>
      </c>
      <c r="H55" s="42">
        <f t="shared" si="0"/>
        <v>30224.44</v>
      </c>
      <c r="I55" s="44">
        <f t="shared" si="1"/>
        <v>0.380205747916483</v>
      </c>
      <c r="J55" s="44">
        <f t="shared" si="3"/>
        <v>75.8812624621033</v>
      </c>
      <c r="K55" s="40" t="str">
        <f t="shared" si="2"/>
        <v>B</v>
      </c>
    </row>
    <row r="56" ht="20.1" customHeight="1" spans="1:11">
      <c r="A56" s="40" t="s">
        <v>4686</v>
      </c>
      <c r="B56" s="41" t="s">
        <v>4687</v>
      </c>
      <c r="C56" s="40" t="s">
        <v>5898</v>
      </c>
      <c r="D56" s="40" t="s">
        <v>2413</v>
      </c>
      <c r="E56" s="40" t="s">
        <v>35</v>
      </c>
      <c r="F56" s="42">
        <v>16</v>
      </c>
      <c r="G56" s="42">
        <v>1809</v>
      </c>
      <c r="H56" s="42">
        <f t="shared" si="0"/>
        <v>28944</v>
      </c>
      <c r="I56" s="44">
        <f t="shared" si="1"/>
        <v>0.364098562874769</v>
      </c>
      <c r="J56" s="44">
        <f t="shared" si="3"/>
        <v>76.245361024978</v>
      </c>
      <c r="K56" s="40" t="str">
        <f t="shared" si="2"/>
        <v>B</v>
      </c>
    </row>
    <row r="57" ht="15" customHeight="1" spans="1:11">
      <c r="A57" s="40" t="s">
        <v>2764</v>
      </c>
      <c r="B57" s="41" t="s">
        <v>2765</v>
      </c>
      <c r="C57" s="40" t="s">
        <v>14</v>
      </c>
      <c r="D57" s="40" t="s">
        <v>2413</v>
      </c>
      <c r="E57" s="40" t="s">
        <v>193</v>
      </c>
      <c r="F57" s="42">
        <v>1150.53305850113</v>
      </c>
      <c r="G57" s="42">
        <v>24.95</v>
      </c>
      <c r="H57" s="42">
        <f t="shared" si="0"/>
        <v>28705.8</v>
      </c>
      <c r="I57" s="44">
        <f t="shared" si="1"/>
        <v>0.361102146426567</v>
      </c>
      <c r="J57" s="44">
        <f t="shared" si="3"/>
        <v>76.6064631714046</v>
      </c>
      <c r="K57" s="40" t="str">
        <f t="shared" si="2"/>
        <v>B</v>
      </c>
    </row>
    <row r="58" ht="20.1" customHeight="1" spans="1:11">
      <c r="A58" s="40" t="s">
        <v>3457</v>
      </c>
      <c r="B58" s="41" t="s">
        <v>795</v>
      </c>
      <c r="C58" s="40" t="s">
        <v>5898</v>
      </c>
      <c r="D58" s="40" t="s">
        <v>2413</v>
      </c>
      <c r="E58" s="40" t="s">
        <v>35</v>
      </c>
      <c r="F58" s="42">
        <v>177</v>
      </c>
      <c r="G58" s="42">
        <v>153.02</v>
      </c>
      <c r="H58" s="42">
        <f t="shared" si="0"/>
        <v>27084.54</v>
      </c>
      <c r="I58" s="44">
        <f t="shared" si="1"/>
        <v>0.34070764545758</v>
      </c>
      <c r="J58" s="44">
        <f t="shared" si="3"/>
        <v>76.9471708168622</v>
      </c>
      <c r="K58" s="40" t="str">
        <f t="shared" si="2"/>
        <v>B</v>
      </c>
    </row>
    <row r="59" ht="15" customHeight="1" spans="1:11">
      <c r="A59" s="40" t="s">
        <v>5139</v>
      </c>
      <c r="B59" s="41" t="s">
        <v>5140</v>
      </c>
      <c r="C59" s="40" t="s">
        <v>14</v>
      </c>
      <c r="D59" s="40" t="s">
        <v>2310</v>
      </c>
      <c r="E59" s="40" t="s">
        <v>2392</v>
      </c>
      <c r="F59" s="42">
        <v>1163.72987369183</v>
      </c>
      <c r="G59" s="42">
        <v>22.92</v>
      </c>
      <c r="H59" s="42">
        <f t="shared" si="0"/>
        <v>26672.69</v>
      </c>
      <c r="I59" s="44">
        <f t="shared" si="1"/>
        <v>0.335526813743927</v>
      </c>
      <c r="J59" s="44">
        <f t="shared" si="3"/>
        <v>77.2826976306061</v>
      </c>
      <c r="K59" s="40" t="str">
        <f t="shared" si="2"/>
        <v>B</v>
      </c>
    </row>
    <row r="60" ht="20.1" customHeight="1" spans="1:11">
      <c r="A60" s="40" t="s">
        <v>3409</v>
      </c>
      <c r="B60" s="41" t="s">
        <v>3410</v>
      </c>
      <c r="C60" s="40" t="s">
        <v>14</v>
      </c>
      <c r="D60" s="40" t="s">
        <v>2413</v>
      </c>
      <c r="E60" s="40" t="s">
        <v>146</v>
      </c>
      <c r="F60" s="42">
        <v>11740.752270983</v>
      </c>
      <c r="G60" s="42">
        <v>2.23</v>
      </c>
      <c r="H60" s="42">
        <f t="shared" si="0"/>
        <v>26181.88</v>
      </c>
      <c r="I60" s="44">
        <f t="shared" si="1"/>
        <v>0.329352711489762</v>
      </c>
      <c r="J60" s="44">
        <f t="shared" si="3"/>
        <v>77.6120503420959</v>
      </c>
      <c r="K60" s="40" t="str">
        <f t="shared" si="2"/>
        <v>B</v>
      </c>
    </row>
    <row r="61" ht="20.1" customHeight="1" spans="1:11">
      <c r="A61" s="40" t="s">
        <v>4539</v>
      </c>
      <c r="B61" s="41" t="s">
        <v>4540</v>
      </c>
      <c r="C61" s="40" t="s">
        <v>14</v>
      </c>
      <c r="D61" s="40" t="s">
        <v>2413</v>
      </c>
      <c r="E61" s="40" t="s">
        <v>146</v>
      </c>
      <c r="F61" s="42">
        <v>267.558833</v>
      </c>
      <c r="G61" s="42">
        <v>97.01</v>
      </c>
      <c r="H61" s="42">
        <f t="shared" si="0"/>
        <v>25955.88</v>
      </c>
      <c r="I61" s="44">
        <f t="shared" si="1"/>
        <v>0.32650976389407</v>
      </c>
      <c r="J61" s="44">
        <f t="shared" si="3"/>
        <v>77.9385601059899</v>
      </c>
      <c r="K61" s="40" t="str">
        <f t="shared" si="2"/>
        <v>B</v>
      </c>
    </row>
    <row r="62" ht="15" customHeight="1" spans="1:11">
      <c r="A62" s="40" t="s">
        <v>5192</v>
      </c>
      <c r="B62" s="41" t="s">
        <v>5193</v>
      </c>
      <c r="C62" s="40" t="s">
        <v>14</v>
      </c>
      <c r="D62" s="40" t="s">
        <v>2310</v>
      </c>
      <c r="E62" s="40" t="s">
        <v>2392</v>
      </c>
      <c r="F62" s="42">
        <v>818.060422153079</v>
      </c>
      <c r="G62" s="42">
        <v>30.82</v>
      </c>
      <c r="H62" s="42">
        <f t="shared" si="0"/>
        <v>25212.62</v>
      </c>
      <c r="I62" s="44">
        <f t="shared" si="1"/>
        <v>0.317159988540204</v>
      </c>
      <c r="J62" s="44">
        <f t="shared" si="3"/>
        <v>78.2557200945301</v>
      </c>
      <c r="K62" s="40" t="str">
        <f t="shared" si="2"/>
        <v>B</v>
      </c>
    </row>
    <row r="63" ht="15" customHeight="1" spans="1:11">
      <c r="A63" s="40" t="s">
        <v>4619</v>
      </c>
      <c r="B63" s="41" t="s">
        <v>4620</v>
      </c>
      <c r="C63" s="40" t="s">
        <v>14</v>
      </c>
      <c r="D63" s="40" t="s">
        <v>2413</v>
      </c>
      <c r="E63" s="40" t="s">
        <v>146</v>
      </c>
      <c r="F63" s="42">
        <v>353.472</v>
      </c>
      <c r="G63" s="42">
        <v>69.45</v>
      </c>
      <c r="H63" s="42">
        <f t="shared" si="0"/>
        <v>24548.63</v>
      </c>
      <c r="I63" s="44">
        <f t="shared" si="1"/>
        <v>0.308807383345234</v>
      </c>
      <c r="J63" s="44">
        <f t="shared" si="3"/>
        <v>78.5645274778754</v>
      </c>
      <c r="K63" s="40" t="str">
        <f t="shared" si="2"/>
        <v>B</v>
      </c>
    </row>
    <row r="64" ht="27.95" customHeight="1" spans="1:11">
      <c r="A64" s="40" t="s">
        <v>4707</v>
      </c>
      <c r="B64" s="41" t="s">
        <v>4708</v>
      </c>
      <c r="C64" s="40" t="s">
        <v>14</v>
      </c>
      <c r="D64" s="40" t="s">
        <v>2296</v>
      </c>
      <c r="E64" s="40" t="s">
        <v>2392</v>
      </c>
      <c r="F64" s="42">
        <v>19336.8112998464</v>
      </c>
      <c r="G64" s="42">
        <v>1.24</v>
      </c>
      <c r="H64" s="42">
        <f t="shared" si="0"/>
        <v>23977.65</v>
      </c>
      <c r="I64" s="44">
        <f t="shared" si="1"/>
        <v>0.301624789459446</v>
      </c>
      <c r="J64" s="44">
        <f t="shared" si="3"/>
        <v>78.8661522673348</v>
      </c>
      <c r="K64" s="40" t="str">
        <f t="shared" si="2"/>
        <v>B</v>
      </c>
    </row>
    <row r="65" ht="20.1" customHeight="1" spans="1:11">
      <c r="A65" s="40" t="s">
        <v>2855</v>
      </c>
      <c r="B65" s="41" t="s">
        <v>2856</v>
      </c>
      <c r="C65" s="40" t="s">
        <v>14</v>
      </c>
      <c r="D65" s="40" t="s">
        <v>2790</v>
      </c>
      <c r="E65" s="40" t="s">
        <v>5908</v>
      </c>
      <c r="F65" s="42">
        <v>1222.345354</v>
      </c>
      <c r="G65" s="42">
        <v>18.19</v>
      </c>
      <c r="H65" s="42">
        <f t="shared" si="0"/>
        <v>22234.46</v>
      </c>
      <c r="I65" s="44">
        <f t="shared" si="1"/>
        <v>0.279696480524342</v>
      </c>
      <c r="J65" s="44">
        <f t="shared" si="3"/>
        <v>79.1458487478592</v>
      </c>
      <c r="K65" s="40" t="str">
        <f t="shared" si="2"/>
        <v>B</v>
      </c>
    </row>
    <row r="66" ht="27.95" customHeight="1" spans="1:11">
      <c r="A66" s="40" t="s">
        <v>4731</v>
      </c>
      <c r="B66" s="41" t="s">
        <v>4732</v>
      </c>
      <c r="C66" s="40" t="s">
        <v>14</v>
      </c>
      <c r="D66" s="40" t="s">
        <v>2296</v>
      </c>
      <c r="E66" s="40" t="s">
        <v>2392</v>
      </c>
      <c r="F66" s="42">
        <v>15924.2458296677</v>
      </c>
      <c r="G66" s="42">
        <v>1.33</v>
      </c>
      <c r="H66" s="42">
        <f t="shared" si="0"/>
        <v>21179.25</v>
      </c>
      <c r="I66" s="44">
        <f t="shared" si="1"/>
        <v>0.266422556929431</v>
      </c>
      <c r="J66" s="44">
        <f t="shared" si="3"/>
        <v>79.4122713047886</v>
      </c>
      <c r="K66" s="40" t="str">
        <f t="shared" si="2"/>
        <v>B</v>
      </c>
    </row>
    <row r="67" ht="27.95" customHeight="1" spans="1:11">
      <c r="A67" s="40" t="s">
        <v>4537</v>
      </c>
      <c r="B67" s="41" t="s">
        <v>4538</v>
      </c>
      <c r="C67" s="40" t="s">
        <v>14</v>
      </c>
      <c r="D67" s="40" t="s">
        <v>2413</v>
      </c>
      <c r="E67" s="40" t="s">
        <v>146</v>
      </c>
      <c r="F67" s="42">
        <v>267.558833</v>
      </c>
      <c r="G67" s="42">
        <v>78.64</v>
      </c>
      <c r="H67" s="42">
        <f t="shared" si="0"/>
        <v>21040.83</v>
      </c>
      <c r="I67" s="44">
        <f t="shared" si="1"/>
        <v>0.264681314424141</v>
      </c>
      <c r="J67" s="44">
        <f t="shared" si="3"/>
        <v>79.6769526192127</v>
      </c>
      <c r="K67" s="40" t="str">
        <f t="shared" si="2"/>
        <v>B</v>
      </c>
    </row>
    <row r="68" ht="15" customHeight="1" spans="1:11">
      <c r="A68" s="40" t="s">
        <v>4432</v>
      </c>
      <c r="B68" s="41" t="s">
        <v>4433</v>
      </c>
      <c r="C68" s="40" t="s">
        <v>14</v>
      </c>
      <c r="D68" s="40" t="s">
        <v>2413</v>
      </c>
      <c r="E68" s="40" t="s">
        <v>193</v>
      </c>
      <c r="F68" s="42">
        <v>7615.703367</v>
      </c>
      <c r="G68" s="42">
        <v>2.74</v>
      </c>
      <c r="H68" s="42">
        <f t="shared" ref="H68:H131" si="4">ROUND(F68*G68,2)</f>
        <v>20867.03</v>
      </c>
      <c r="I68" s="44">
        <f t="shared" ref="I68:I131" si="5">H68/VALOR_TOTAL*100</f>
        <v>0.262495012246569</v>
      </c>
      <c r="J68" s="44">
        <f t="shared" si="3"/>
        <v>79.9394476314593</v>
      </c>
      <c r="K68" s="40" t="str">
        <f t="shared" ref="K68:K131" si="6">IF(J68&lt;=50,"A",IF(J68&lt;=80,"B","C"))</f>
        <v>B</v>
      </c>
    </row>
    <row r="69" ht="15" customHeight="1" spans="1:11">
      <c r="A69" s="40" t="s">
        <v>4932</v>
      </c>
      <c r="B69" s="41" t="s">
        <v>4933</v>
      </c>
      <c r="C69" s="40" t="s">
        <v>14</v>
      </c>
      <c r="D69" s="40" t="s">
        <v>2413</v>
      </c>
      <c r="E69" s="40" t="s">
        <v>2732</v>
      </c>
      <c r="F69" s="42">
        <v>3340.29345393699</v>
      </c>
      <c r="G69" s="42">
        <v>5.9</v>
      </c>
      <c r="H69" s="42">
        <f t="shared" si="4"/>
        <v>19707.73</v>
      </c>
      <c r="I69" s="44">
        <f t="shared" si="5"/>
        <v>0.247911697433802</v>
      </c>
      <c r="J69" s="44">
        <f t="shared" ref="J69:J132" si="7">I69+J68</f>
        <v>80.1873593288931</v>
      </c>
      <c r="K69" s="40" t="str">
        <f t="shared" si="6"/>
        <v>C</v>
      </c>
    </row>
    <row r="70" ht="27.95" customHeight="1" spans="1:11">
      <c r="A70" s="40" t="s">
        <v>4722</v>
      </c>
      <c r="B70" s="41" t="s">
        <v>4723</v>
      </c>
      <c r="C70" s="40" t="s">
        <v>14</v>
      </c>
      <c r="D70" s="40" t="s">
        <v>2296</v>
      </c>
      <c r="E70" s="40" t="s">
        <v>2392</v>
      </c>
      <c r="F70" s="42">
        <v>13689.7027714254</v>
      </c>
      <c r="G70" s="42">
        <v>1.43</v>
      </c>
      <c r="H70" s="42">
        <f t="shared" si="4"/>
        <v>19576.27</v>
      </c>
      <c r="I70" s="44">
        <f t="shared" si="5"/>
        <v>0.246258007650928</v>
      </c>
      <c r="J70" s="44">
        <f t="shared" si="7"/>
        <v>80.433617336544</v>
      </c>
      <c r="K70" s="40" t="str">
        <f t="shared" si="6"/>
        <v>C</v>
      </c>
    </row>
    <row r="71" ht="15" customHeight="1" spans="1:11">
      <c r="A71" s="40" t="s">
        <v>3214</v>
      </c>
      <c r="B71" s="41" t="s">
        <v>3215</v>
      </c>
      <c r="C71" s="40" t="s">
        <v>14</v>
      </c>
      <c r="D71" s="40" t="s">
        <v>2413</v>
      </c>
      <c r="E71" s="40" t="s">
        <v>41</v>
      </c>
      <c r="F71" s="42">
        <v>653.658352257</v>
      </c>
      <c r="G71" s="42">
        <v>28.61</v>
      </c>
      <c r="H71" s="42">
        <f t="shared" si="4"/>
        <v>18701.17</v>
      </c>
      <c r="I71" s="44">
        <f t="shared" si="5"/>
        <v>0.235249762336814</v>
      </c>
      <c r="J71" s="44">
        <f t="shared" si="7"/>
        <v>80.6688670988809</v>
      </c>
      <c r="K71" s="40" t="str">
        <f t="shared" si="6"/>
        <v>C</v>
      </c>
    </row>
    <row r="72" ht="15" customHeight="1" spans="1:11">
      <c r="A72" s="40" t="s">
        <v>2950</v>
      </c>
      <c r="B72" s="41" t="s">
        <v>2951</v>
      </c>
      <c r="C72" s="40" t="s">
        <v>5904</v>
      </c>
      <c r="D72" s="40" t="s">
        <v>2413</v>
      </c>
      <c r="E72" s="40" t="s">
        <v>376</v>
      </c>
      <c r="F72" s="42">
        <v>32</v>
      </c>
      <c r="G72" s="42">
        <v>565.27</v>
      </c>
      <c r="H72" s="42">
        <f t="shared" si="4"/>
        <v>18088.64</v>
      </c>
      <c r="I72" s="44">
        <f t="shared" si="5"/>
        <v>0.2275444937935</v>
      </c>
      <c r="J72" s="44">
        <f t="shared" si="7"/>
        <v>80.8964115926744</v>
      </c>
      <c r="K72" s="40" t="str">
        <f t="shared" si="6"/>
        <v>C</v>
      </c>
    </row>
    <row r="73" ht="20.1" customHeight="1" spans="1:11">
      <c r="A73" s="40" t="s">
        <v>3197</v>
      </c>
      <c r="B73" s="41" t="s">
        <v>3198</v>
      </c>
      <c r="C73" s="40" t="s">
        <v>14</v>
      </c>
      <c r="D73" s="40" t="s">
        <v>2413</v>
      </c>
      <c r="E73" s="40" t="s">
        <v>146</v>
      </c>
      <c r="F73" s="42">
        <v>644.184386434</v>
      </c>
      <c r="G73" s="42">
        <v>28.07</v>
      </c>
      <c r="H73" s="42">
        <f t="shared" si="4"/>
        <v>18082.26</v>
      </c>
      <c r="I73" s="44">
        <f t="shared" si="5"/>
        <v>0.227464237131285</v>
      </c>
      <c r="J73" s="44">
        <f t="shared" si="7"/>
        <v>81.1238758298056</v>
      </c>
      <c r="K73" s="40" t="str">
        <f t="shared" si="6"/>
        <v>C</v>
      </c>
    </row>
    <row r="74" ht="20.1" customHeight="1" spans="1:11">
      <c r="A74" s="40" t="s">
        <v>3548</v>
      </c>
      <c r="B74" s="41" t="s">
        <v>1001</v>
      </c>
      <c r="C74" s="40" t="s">
        <v>5898</v>
      </c>
      <c r="D74" s="40" t="s">
        <v>2413</v>
      </c>
      <c r="E74" s="40" t="s">
        <v>35</v>
      </c>
      <c r="F74" s="42">
        <v>2</v>
      </c>
      <c r="G74" s="42">
        <v>8781.66</v>
      </c>
      <c r="H74" s="42">
        <f t="shared" si="4"/>
        <v>17563.32</v>
      </c>
      <c r="I74" s="44">
        <f t="shared" si="5"/>
        <v>0.220936275957355</v>
      </c>
      <c r="J74" s="44">
        <f t="shared" si="7"/>
        <v>81.344812105763</v>
      </c>
      <c r="K74" s="40" t="str">
        <f t="shared" si="6"/>
        <v>C</v>
      </c>
    </row>
    <row r="75" ht="15" customHeight="1" spans="1:11">
      <c r="A75" s="40" t="s">
        <v>3011</v>
      </c>
      <c r="B75" s="41" t="s">
        <v>3012</v>
      </c>
      <c r="C75" s="40" t="s">
        <v>14</v>
      </c>
      <c r="D75" s="40" t="s">
        <v>2413</v>
      </c>
      <c r="E75" s="40" t="s">
        <v>193</v>
      </c>
      <c r="F75" s="42">
        <v>1956.7324</v>
      </c>
      <c r="G75" s="42">
        <v>8.94</v>
      </c>
      <c r="H75" s="42">
        <f t="shared" si="4"/>
        <v>17493.19</v>
      </c>
      <c r="I75" s="44">
        <f t="shared" si="5"/>
        <v>0.220054081643701</v>
      </c>
      <c r="J75" s="44">
        <f t="shared" si="7"/>
        <v>81.5648661874067</v>
      </c>
      <c r="K75" s="40" t="str">
        <f t="shared" si="6"/>
        <v>C</v>
      </c>
    </row>
    <row r="76" ht="20.1" customHeight="1" spans="1:11">
      <c r="A76" s="40" t="s">
        <v>2422</v>
      </c>
      <c r="B76" s="41" t="s">
        <v>2423</v>
      </c>
      <c r="C76" s="40" t="s">
        <v>14</v>
      </c>
      <c r="D76" s="40" t="s">
        <v>2413</v>
      </c>
      <c r="E76" s="40" t="s">
        <v>41</v>
      </c>
      <c r="F76" s="42">
        <v>216.187818</v>
      </c>
      <c r="G76" s="42">
        <v>77.4</v>
      </c>
      <c r="H76" s="42">
        <f t="shared" si="4"/>
        <v>16732.94</v>
      </c>
      <c r="I76" s="44">
        <f t="shared" si="5"/>
        <v>0.210490582043593</v>
      </c>
      <c r="J76" s="44">
        <f t="shared" si="7"/>
        <v>81.7753567694503</v>
      </c>
      <c r="K76" s="40" t="str">
        <f t="shared" si="6"/>
        <v>C</v>
      </c>
    </row>
    <row r="77" ht="20.1" customHeight="1" spans="1:11">
      <c r="A77" s="40" t="s">
        <v>3775</v>
      </c>
      <c r="B77" s="41" t="s">
        <v>1277</v>
      </c>
      <c r="C77" s="40" t="s">
        <v>5898</v>
      </c>
      <c r="D77" s="40" t="s">
        <v>2413</v>
      </c>
      <c r="E77" s="40" t="s">
        <v>35</v>
      </c>
      <c r="F77" s="42">
        <v>10</v>
      </c>
      <c r="G77" s="42">
        <v>1632.2</v>
      </c>
      <c r="H77" s="42">
        <f t="shared" si="4"/>
        <v>16322</v>
      </c>
      <c r="I77" s="44">
        <f t="shared" si="5"/>
        <v>0.205321197596807</v>
      </c>
      <c r="J77" s="44">
        <f t="shared" si="7"/>
        <v>81.9806779670471</v>
      </c>
      <c r="K77" s="40" t="str">
        <f t="shared" si="6"/>
        <v>C</v>
      </c>
    </row>
    <row r="78" ht="27.95" customHeight="1" spans="1:11">
      <c r="A78" s="40" t="s">
        <v>2303</v>
      </c>
      <c r="B78" s="41" t="s">
        <v>2304</v>
      </c>
      <c r="C78" s="40" t="s">
        <v>14</v>
      </c>
      <c r="D78" s="40" t="s">
        <v>2296</v>
      </c>
      <c r="E78" s="40" t="s">
        <v>15</v>
      </c>
      <c r="F78" s="42">
        <v>63</v>
      </c>
      <c r="G78" s="42">
        <v>252.08</v>
      </c>
      <c r="H78" s="42">
        <f t="shared" si="4"/>
        <v>15881.04</v>
      </c>
      <c r="I78" s="44">
        <f t="shared" si="5"/>
        <v>0.199774179137532</v>
      </c>
      <c r="J78" s="44">
        <f t="shared" si="7"/>
        <v>82.1804521461846</v>
      </c>
      <c r="K78" s="40" t="str">
        <f t="shared" si="6"/>
        <v>C</v>
      </c>
    </row>
    <row r="79" ht="27.95" customHeight="1" spans="1:11">
      <c r="A79" s="40" t="s">
        <v>4711</v>
      </c>
      <c r="B79" s="41" t="s">
        <v>4712</v>
      </c>
      <c r="C79" s="40" t="s">
        <v>14</v>
      </c>
      <c r="D79" s="40" t="s">
        <v>2296</v>
      </c>
      <c r="E79" s="40" t="s">
        <v>2392</v>
      </c>
      <c r="F79" s="42">
        <v>19336.8112998464</v>
      </c>
      <c r="G79" s="42">
        <v>0.82</v>
      </c>
      <c r="H79" s="42">
        <f t="shared" si="4"/>
        <v>15856.19</v>
      </c>
      <c r="I79" s="44">
        <f t="shared" si="5"/>
        <v>0.199461580696147</v>
      </c>
      <c r="J79" s="44">
        <f t="shared" si="7"/>
        <v>82.3799137268808</v>
      </c>
      <c r="K79" s="40" t="str">
        <f t="shared" si="6"/>
        <v>C</v>
      </c>
    </row>
    <row r="80" ht="20.1" customHeight="1" spans="1:11">
      <c r="A80" s="40" t="s">
        <v>4137</v>
      </c>
      <c r="B80" s="41" t="s">
        <v>4138</v>
      </c>
      <c r="C80" s="40" t="s">
        <v>5898</v>
      </c>
      <c r="D80" s="40" t="s">
        <v>2413</v>
      </c>
      <c r="E80" s="40" t="s">
        <v>35</v>
      </c>
      <c r="F80" s="42">
        <v>2</v>
      </c>
      <c r="G80" s="42">
        <v>7902.99</v>
      </c>
      <c r="H80" s="42">
        <f t="shared" si="4"/>
        <v>15805.98</v>
      </c>
      <c r="I80" s="44">
        <f t="shared" si="5"/>
        <v>0.198829968312166</v>
      </c>
      <c r="J80" s="44">
        <f t="shared" si="7"/>
        <v>82.5787436951929</v>
      </c>
      <c r="K80" s="40" t="str">
        <f t="shared" si="6"/>
        <v>C</v>
      </c>
    </row>
    <row r="81" ht="20.1" customHeight="1" spans="1:11">
      <c r="A81" s="40" t="s">
        <v>3318</v>
      </c>
      <c r="B81" s="41" t="s">
        <v>3319</v>
      </c>
      <c r="C81" s="40" t="s">
        <v>14</v>
      </c>
      <c r="D81" s="40" t="s">
        <v>2413</v>
      </c>
      <c r="E81" s="40" t="s">
        <v>146</v>
      </c>
      <c r="F81" s="42">
        <v>1185.24231</v>
      </c>
      <c r="G81" s="42">
        <v>13.28</v>
      </c>
      <c r="H81" s="42">
        <f t="shared" si="4"/>
        <v>15740.02</v>
      </c>
      <c r="I81" s="44">
        <f t="shared" si="5"/>
        <v>0.198000230155477</v>
      </c>
      <c r="J81" s="44">
        <f t="shared" si="7"/>
        <v>82.7767439253484</v>
      </c>
      <c r="K81" s="40" t="str">
        <f t="shared" si="6"/>
        <v>C</v>
      </c>
    </row>
    <row r="82" ht="20.1" customHeight="1" spans="1:11">
      <c r="A82" s="40" t="s">
        <v>3429</v>
      </c>
      <c r="B82" s="41" t="s">
        <v>3430</v>
      </c>
      <c r="C82" s="40" t="s">
        <v>14</v>
      </c>
      <c r="D82" s="40" t="s">
        <v>2413</v>
      </c>
      <c r="E82" s="40" t="s">
        <v>146</v>
      </c>
      <c r="F82" s="42">
        <v>223.3</v>
      </c>
      <c r="G82" s="42">
        <v>69.96</v>
      </c>
      <c r="H82" s="42">
        <f t="shared" si="4"/>
        <v>15622.07</v>
      </c>
      <c r="I82" s="44">
        <f t="shared" si="5"/>
        <v>0.196516488257637</v>
      </c>
      <c r="J82" s="44">
        <f t="shared" si="7"/>
        <v>82.9732604136061</v>
      </c>
      <c r="K82" s="40" t="str">
        <f t="shared" si="6"/>
        <v>C</v>
      </c>
    </row>
    <row r="83" ht="15" customHeight="1" spans="1:11">
      <c r="A83" s="40" t="s">
        <v>4082</v>
      </c>
      <c r="B83" s="41" t="s">
        <v>4083</v>
      </c>
      <c r="C83" s="40" t="s">
        <v>14</v>
      </c>
      <c r="D83" s="40" t="s">
        <v>2413</v>
      </c>
      <c r="E83" s="40" t="s">
        <v>146</v>
      </c>
      <c r="F83" s="42">
        <v>338.108274</v>
      </c>
      <c r="G83" s="42">
        <v>45.7</v>
      </c>
      <c r="H83" s="42">
        <f t="shared" si="4"/>
        <v>15451.55</v>
      </c>
      <c r="I83" s="44">
        <f t="shared" si="5"/>
        <v>0.194371446558445</v>
      </c>
      <c r="J83" s="44">
        <f t="shared" si="7"/>
        <v>83.1676318601645</v>
      </c>
      <c r="K83" s="40" t="str">
        <f t="shared" si="6"/>
        <v>C</v>
      </c>
    </row>
    <row r="84" ht="20.1" customHeight="1" spans="1:11">
      <c r="A84" s="40" t="s">
        <v>3070</v>
      </c>
      <c r="B84" s="41" t="s">
        <v>3071</v>
      </c>
      <c r="C84" s="40" t="s">
        <v>14</v>
      </c>
      <c r="D84" s="40" t="s">
        <v>2413</v>
      </c>
      <c r="E84" s="40" t="s">
        <v>41</v>
      </c>
      <c r="F84" s="42">
        <v>27.9195</v>
      </c>
      <c r="G84" s="42">
        <v>529.9</v>
      </c>
      <c r="H84" s="42">
        <f t="shared" si="4"/>
        <v>14794.54</v>
      </c>
      <c r="I84" s="44">
        <f t="shared" si="5"/>
        <v>0.186106645674174</v>
      </c>
      <c r="J84" s="44">
        <f t="shared" si="7"/>
        <v>83.3537385058387</v>
      </c>
      <c r="K84" s="40" t="str">
        <f t="shared" si="6"/>
        <v>C</v>
      </c>
    </row>
    <row r="85" ht="20.1" customHeight="1" spans="1:11">
      <c r="A85" s="40" t="s">
        <v>3578</v>
      </c>
      <c r="B85" s="41" t="s">
        <v>1047</v>
      </c>
      <c r="C85" s="40" t="s">
        <v>5898</v>
      </c>
      <c r="D85" s="40" t="s">
        <v>2413</v>
      </c>
      <c r="E85" s="40" t="s">
        <v>146</v>
      </c>
      <c r="F85" s="42">
        <v>149.14</v>
      </c>
      <c r="G85" s="42">
        <v>97.5</v>
      </c>
      <c r="H85" s="42">
        <f t="shared" si="4"/>
        <v>14541.15</v>
      </c>
      <c r="I85" s="44">
        <f t="shared" si="5"/>
        <v>0.182919147925181</v>
      </c>
      <c r="J85" s="44">
        <f t="shared" si="7"/>
        <v>83.5366576537639</v>
      </c>
      <c r="K85" s="40" t="str">
        <f t="shared" si="6"/>
        <v>C</v>
      </c>
    </row>
    <row r="86" ht="20.1" customHeight="1" spans="1:11">
      <c r="A86" s="40" t="s">
        <v>2831</v>
      </c>
      <c r="B86" s="41" t="s">
        <v>2832</v>
      </c>
      <c r="C86" s="40" t="s">
        <v>14</v>
      </c>
      <c r="D86" s="40" t="s">
        <v>2413</v>
      </c>
      <c r="E86" s="40" t="s">
        <v>146</v>
      </c>
      <c r="F86" s="42">
        <v>2363.33024</v>
      </c>
      <c r="G86" s="42">
        <v>6.12</v>
      </c>
      <c r="H86" s="42">
        <f t="shared" si="4"/>
        <v>14463.58</v>
      </c>
      <c r="I86" s="44">
        <f t="shared" si="5"/>
        <v>0.181943362770324</v>
      </c>
      <c r="J86" s="44">
        <f t="shared" si="7"/>
        <v>83.7186010165342</v>
      </c>
      <c r="K86" s="40" t="str">
        <f t="shared" si="6"/>
        <v>C</v>
      </c>
    </row>
    <row r="87" ht="15" customHeight="1" spans="1:11">
      <c r="A87" s="40" t="s">
        <v>2875</v>
      </c>
      <c r="B87" s="41" t="s">
        <v>2876</v>
      </c>
      <c r="C87" s="40" t="s">
        <v>14</v>
      </c>
      <c r="D87" s="40" t="s">
        <v>2790</v>
      </c>
      <c r="E87" s="40" t="s">
        <v>5908</v>
      </c>
      <c r="F87" s="42">
        <v>1428.3937</v>
      </c>
      <c r="G87" s="42">
        <v>9.84</v>
      </c>
      <c r="H87" s="42">
        <f t="shared" si="4"/>
        <v>14055.39</v>
      </c>
      <c r="I87" s="44">
        <f t="shared" si="5"/>
        <v>0.176808571712424</v>
      </c>
      <c r="J87" s="44">
        <f t="shared" si="7"/>
        <v>83.8954095882466</v>
      </c>
      <c r="K87" s="40" t="str">
        <f t="shared" si="6"/>
        <v>C</v>
      </c>
    </row>
    <row r="88" ht="20.1" customHeight="1" spans="1:11">
      <c r="A88" s="40" t="s">
        <v>4546</v>
      </c>
      <c r="B88" s="41" t="s">
        <v>4547</v>
      </c>
      <c r="C88" s="40" t="s">
        <v>14</v>
      </c>
      <c r="D88" s="40" t="s">
        <v>2790</v>
      </c>
      <c r="E88" s="40" t="s">
        <v>35</v>
      </c>
      <c r="F88" s="42">
        <v>5</v>
      </c>
      <c r="G88" s="42">
        <v>2788.75</v>
      </c>
      <c r="H88" s="42">
        <f t="shared" si="4"/>
        <v>13943.75</v>
      </c>
      <c r="I88" s="44">
        <f t="shared" si="5"/>
        <v>0.175404205917809</v>
      </c>
      <c r="J88" s="44">
        <f t="shared" si="7"/>
        <v>84.0708137941644</v>
      </c>
      <c r="K88" s="40" t="str">
        <f t="shared" si="6"/>
        <v>C</v>
      </c>
    </row>
    <row r="89" ht="20.1" customHeight="1" spans="1:11">
      <c r="A89" s="40" t="s">
        <v>2881</v>
      </c>
      <c r="B89" s="41" t="s">
        <v>2882</v>
      </c>
      <c r="C89" s="40" t="s">
        <v>14</v>
      </c>
      <c r="D89" s="40" t="s">
        <v>2413</v>
      </c>
      <c r="E89" s="40" t="s">
        <v>41</v>
      </c>
      <c r="F89" s="42">
        <v>180.9907</v>
      </c>
      <c r="G89" s="42">
        <v>73.93</v>
      </c>
      <c r="H89" s="42">
        <f t="shared" si="4"/>
        <v>13380.64</v>
      </c>
      <c r="I89" s="44">
        <f t="shared" si="5"/>
        <v>0.168320612021305</v>
      </c>
      <c r="J89" s="44">
        <f t="shared" si="7"/>
        <v>84.2391344061857</v>
      </c>
      <c r="K89" s="40" t="str">
        <f t="shared" si="6"/>
        <v>C</v>
      </c>
    </row>
    <row r="90" ht="20.1" customHeight="1" spans="1:11">
      <c r="A90" s="40" t="s">
        <v>5558</v>
      </c>
      <c r="B90" s="41" t="s">
        <v>5559</v>
      </c>
      <c r="C90" s="40" t="s">
        <v>14</v>
      </c>
      <c r="D90" s="40" t="s">
        <v>2413</v>
      </c>
      <c r="E90" s="40" t="s">
        <v>41</v>
      </c>
      <c r="F90" s="42">
        <v>545.664079578222</v>
      </c>
      <c r="G90" s="42">
        <v>24.15</v>
      </c>
      <c r="H90" s="42">
        <f t="shared" si="4"/>
        <v>13177.79</v>
      </c>
      <c r="I90" s="44">
        <f t="shared" si="5"/>
        <v>0.16576887786296</v>
      </c>
      <c r="J90" s="44">
        <f t="shared" si="7"/>
        <v>84.4049032840487</v>
      </c>
      <c r="K90" s="40" t="str">
        <f t="shared" si="6"/>
        <v>C</v>
      </c>
    </row>
    <row r="91" ht="20.1" customHeight="1" spans="1:11">
      <c r="A91" s="40" t="s">
        <v>3086</v>
      </c>
      <c r="B91" s="41" t="s">
        <v>3087</v>
      </c>
      <c r="C91" s="40" t="s">
        <v>14</v>
      </c>
      <c r="D91" s="40" t="s">
        <v>2413</v>
      </c>
      <c r="E91" s="40" t="s">
        <v>41</v>
      </c>
      <c r="F91" s="42">
        <v>25.2</v>
      </c>
      <c r="G91" s="42">
        <v>521.88</v>
      </c>
      <c r="H91" s="42">
        <f t="shared" si="4"/>
        <v>13151.38</v>
      </c>
      <c r="I91" s="44">
        <f t="shared" si="5"/>
        <v>0.165436655535516</v>
      </c>
      <c r="J91" s="44">
        <f t="shared" si="7"/>
        <v>84.5703399395842</v>
      </c>
      <c r="K91" s="40" t="str">
        <f t="shared" si="6"/>
        <v>C</v>
      </c>
    </row>
    <row r="92" ht="15" customHeight="1" spans="1:11">
      <c r="A92" s="40" t="s">
        <v>4822</v>
      </c>
      <c r="B92" s="41" t="s">
        <v>4823</v>
      </c>
      <c r="C92" s="40" t="s">
        <v>14</v>
      </c>
      <c r="D92" s="40" t="s">
        <v>2310</v>
      </c>
      <c r="E92" s="40" t="s">
        <v>2392</v>
      </c>
      <c r="F92" s="42">
        <v>873.794937050726</v>
      </c>
      <c r="G92" s="42">
        <v>14.96</v>
      </c>
      <c r="H92" s="42">
        <f t="shared" si="4"/>
        <v>13071.97</v>
      </c>
      <c r="I92" s="44">
        <f t="shared" si="5"/>
        <v>0.164437724258641</v>
      </c>
      <c r="J92" s="44">
        <f t="shared" si="7"/>
        <v>84.7347776638428</v>
      </c>
      <c r="K92" s="40" t="str">
        <f t="shared" si="6"/>
        <v>C</v>
      </c>
    </row>
    <row r="93" ht="20.1" customHeight="1" spans="1:11">
      <c r="A93" s="40" t="s">
        <v>4269</v>
      </c>
      <c r="B93" s="41" t="s">
        <v>4270</v>
      </c>
      <c r="C93" s="40" t="s">
        <v>5898</v>
      </c>
      <c r="D93" s="40" t="s">
        <v>2413</v>
      </c>
      <c r="E93" s="40" t="s">
        <v>35</v>
      </c>
      <c r="F93" s="42">
        <v>2</v>
      </c>
      <c r="G93" s="42">
        <v>6329.5</v>
      </c>
      <c r="H93" s="42">
        <f t="shared" si="4"/>
        <v>12659</v>
      </c>
      <c r="I93" s="44">
        <f t="shared" si="5"/>
        <v>0.159242803601151</v>
      </c>
      <c r="J93" s="44">
        <f t="shared" si="7"/>
        <v>84.894020467444</v>
      </c>
      <c r="K93" s="40" t="str">
        <f t="shared" si="6"/>
        <v>C</v>
      </c>
    </row>
    <row r="94" ht="20.1" customHeight="1" spans="1:11">
      <c r="A94" s="40" t="s">
        <v>3331</v>
      </c>
      <c r="B94" s="41" t="s">
        <v>3332</v>
      </c>
      <c r="C94" s="40" t="s">
        <v>5898</v>
      </c>
      <c r="D94" s="40" t="s">
        <v>2413</v>
      </c>
      <c r="E94" s="40" t="s">
        <v>3333</v>
      </c>
      <c r="F94" s="42">
        <v>174</v>
      </c>
      <c r="G94" s="42">
        <v>70.93</v>
      </c>
      <c r="H94" s="42">
        <f t="shared" si="4"/>
        <v>12341.82</v>
      </c>
      <c r="I94" s="44">
        <f t="shared" si="5"/>
        <v>0.155252865024153</v>
      </c>
      <c r="J94" s="44">
        <f t="shared" si="7"/>
        <v>85.0492733324681</v>
      </c>
      <c r="K94" s="40" t="str">
        <f t="shared" si="6"/>
        <v>C</v>
      </c>
    </row>
    <row r="95" ht="15" customHeight="1" spans="1:11">
      <c r="A95" s="40" t="s">
        <v>2883</v>
      </c>
      <c r="B95" s="41" t="s">
        <v>2884</v>
      </c>
      <c r="C95" s="40" t="s">
        <v>14</v>
      </c>
      <c r="D95" s="40" t="s">
        <v>2413</v>
      </c>
      <c r="E95" s="40" t="s">
        <v>51</v>
      </c>
      <c r="F95" s="42">
        <v>18.66087103</v>
      </c>
      <c r="G95" s="42">
        <v>647.68</v>
      </c>
      <c r="H95" s="42">
        <f t="shared" si="4"/>
        <v>12086.27</v>
      </c>
      <c r="I95" s="44">
        <f t="shared" si="5"/>
        <v>0.152038195740618</v>
      </c>
      <c r="J95" s="44">
        <f t="shared" si="7"/>
        <v>85.2013115282088</v>
      </c>
      <c r="K95" s="40" t="str">
        <f t="shared" si="6"/>
        <v>C</v>
      </c>
    </row>
    <row r="96" ht="15" customHeight="1" spans="1:11">
      <c r="A96" s="40" t="s">
        <v>5204</v>
      </c>
      <c r="B96" s="41" t="s">
        <v>5205</v>
      </c>
      <c r="C96" s="40" t="s">
        <v>14</v>
      </c>
      <c r="D96" s="40" t="s">
        <v>2310</v>
      </c>
      <c r="E96" s="40" t="s">
        <v>2392</v>
      </c>
      <c r="F96" s="42">
        <v>525.452771325758</v>
      </c>
      <c r="G96" s="42">
        <v>22.92</v>
      </c>
      <c r="H96" s="42">
        <f t="shared" si="4"/>
        <v>12043.38</v>
      </c>
      <c r="I96" s="44">
        <f t="shared" si="5"/>
        <v>0.151498664668143</v>
      </c>
      <c r="J96" s="44">
        <f t="shared" si="7"/>
        <v>85.3528101928769</v>
      </c>
      <c r="K96" s="40" t="str">
        <f t="shared" si="6"/>
        <v>C</v>
      </c>
    </row>
    <row r="97" ht="20.1" customHeight="1" spans="1:11">
      <c r="A97" s="40" t="s">
        <v>4690</v>
      </c>
      <c r="B97" s="41" t="s">
        <v>4691</v>
      </c>
      <c r="C97" s="40" t="s">
        <v>5898</v>
      </c>
      <c r="D97" s="40" t="s">
        <v>2413</v>
      </c>
      <c r="E97" s="40" t="s">
        <v>35</v>
      </c>
      <c r="F97" s="42">
        <v>16</v>
      </c>
      <c r="G97" s="42">
        <v>741.19</v>
      </c>
      <c r="H97" s="42">
        <f t="shared" si="4"/>
        <v>11859.04</v>
      </c>
      <c r="I97" s="44">
        <f t="shared" si="5"/>
        <v>0.149179775465534</v>
      </c>
      <c r="J97" s="44">
        <f t="shared" si="7"/>
        <v>85.5019899683424</v>
      </c>
      <c r="K97" s="40" t="str">
        <f t="shared" si="6"/>
        <v>C</v>
      </c>
    </row>
    <row r="98" ht="20.1" customHeight="1" spans="1:11">
      <c r="A98" s="40" t="s">
        <v>3157</v>
      </c>
      <c r="B98" s="41" t="s">
        <v>3158</v>
      </c>
      <c r="C98" s="40" t="s">
        <v>14</v>
      </c>
      <c r="D98" s="40" t="s">
        <v>2413</v>
      </c>
      <c r="E98" s="40" t="s">
        <v>193</v>
      </c>
      <c r="F98" s="42">
        <v>1067.308</v>
      </c>
      <c r="G98" s="42">
        <v>10.93</v>
      </c>
      <c r="H98" s="42">
        <f t="shared" si="4"/>
        <v>11665.68</v>
      </c>
      <c r="I98" s="44">
        <f t="shared" si="5"/>
        <v>0.146747419947379</v>
      </c>
      <c r="J98" s="44">
        <f t="shared" si="7"/>
        <v>85.6487373882898</v>
      </c>
      <c r="K98" s="40" t="str">
        <f t="shared" si="6"/>
        <v>C</v>
      </c>
    </row>
    <row r="99" ht="20.1" customHeight="1" spans="1:11">
      <c r="A99" s="40" t="s">
        <v>2521</v>
      </c>
      <c r="B99" s="41" t="s">
        <v>2522</v>
      </c>
      <c r="C99" s="40" t="s">
        <v>14</v>
      </c>
      <c r="D99" s="40" t="s">
        <v>2413</v>
      </c>
      <c r="E99" s="40" t="s">
        <v>146</v>
      </c>
      <c r="F99" s="42">
        <v>615.6824198016</v>
      </c>
      <c r="G99" s="42">
        <v>18.75</v>
      </c>
      <c r="H99" s="42">
        <f t="shared" si="4"/>
        <v>11544.05</v>
      </c>
      <c r="I99" s="44">
        <f t="shared" si="5"/>
        <v>0.145217385805503</v>
      </c>
      <c r="J99" s="44">
        <f t="shared" si="7"/>
        <v>85.7939547740953</v>
      </c>
      <c r="K99" s="40" t="str">
        <f t="shared" si="6"/>
        <v>C</v>
      </c>
    </row>
    <row r="100" ht="20.1" customHeight="1" spans="1:11">
      <c r="A100" s="40" t="s">
        <v>2837</v>
      </c>
      <c r="B100" s="41" t="s">
        <v>2838</v>
      </c>
      <c r="C100" s="40" t="s">
        <v>14</v>
      </c>
      <c r="D100" s="40" t="s">
        <v>2790</v>
      </c>
      <c r="E100" s="40" t="s">
        <v>15</v>
      </c>
      <c r="F100" s="42">
        <v>1850.27708</v>
      </c>
      <c r="G100" s="42">
        <v>6.04</v>
      </c>
      <c r="H100" s="42">
        <f t="shared" si="4"/>
        <v>11175.67</v>
      </c>
      <c r="I100" s="44">
        <f t="shared" si="5"/>
        <v>0.140583381224526</v>
      </c>
      <c r="J100" s="44">
        <f t="shared" si="7"/>
        <v>85.9345381553198</v>
      </c>
      <c r="K100" s="40" t="str">
        <f t="shared" si="6"/>
        <v>C</v>
      </c>
    </row>
    <row r="101" ht="20.1" customHeight="1" spans="1:11">
      <c r="A101" s="40" t="s">
        <v>2364</v>
      </c>
      <c r="B101" s="41" t="s">
        <v>5909</v>
      </c>
      <c r="C101" s="40" t="s">
        <v>5904</v>
      </c>
      <c r="D101" s="40" t="s">
        <v>2381</v>
      </c>
      <c r="E101" s="40" t="s">
        <v>2387</v>
      </c>
      <c r="F101" s="42">
        <v>27.675</v>
      </c>
      <c r="G101" s="42">
        <v>399.97</v>
      </c>
      <c r="H101" s="42">
        <f t="shared" si="4"/>
        <v>11069.17</v>
      </c>
      <c r="I101" s="44">
        <f t="shared" si="5"/>
        <v>0.139243673618591</v>
      </c>
      <c r="J101" s="44">
        <f t="shared" si="7"/>
        <v>86.0737818289384</v>
      </c>
      <c r="K101" s="40" t="str">
        <f t="shared" si="6"/>
        <v>C</v>
      </c>
    </row>
    <row r="102" ht="20.1" customHeight="1" spans="1:11">
      <c r="A102" s="40" t="s">
        <v>3055</v>
      </c>
      <c r="B102" s="41" t="s">
        <v>3056</v>
      </c>
      <c r="C102" s="40" t="s">
        <v>14</v>
      </c>
      <c r="D102" s="40" t="s">
        <v>2413</v>
      </c>
      <c r="E102" s="40" t="s">
        <v>41</v>
      </c>
      <c r="F102" s="42">
        <v>570.48381</v>
      </c>
      <c r="G102" s="42">
        <v>19.19</v>
      </c>
      <c r="H102" s="42">
        <f t="shared" si="4"/>
        <v>10947.58</v>
      </c>
      <c r="I102" s="44">
        <f t="shared" si="5"/>
        <v>0.137714142653281</v>
      </c>
      <c r="J102" s="44">
        <f t="shared" si="7"/>
        <v>86.2114959715917</v>
      </c>
      <c r="K102" s="40" t="str">
        <f t="shared" si="6"/>
        <v>C</v>
      </c>
    </row>
    <row r="103" ht="20.1" customHeight="1" spans="1:11">
      <c r="A103" s="40" t="s">
        <v>3079</v>
      </c>
      <c r="B103" s="41" t="s">
        <v>3080</v>
      </c>
      <c r="C103" s="40" t="s">
        <v>5898</v>
      </c>
      <c r="D103" s="40" t="s">
        <v>2413</v>
      </c>
      <c r="E103" s="40" t="s">
        <v>35</v>
      </c>
      <c r="F103" s="42">
        <v>8</v>
      </c>
      <c r="G103" s="42">
        <v>1342</v>
      </c>
      <c r="H103" s="42">
        <f t="shared" si="4"/>
        <v>10736</v>
      </c>
      <c r="I103" s="44">
        <f t="shared" si="5"/>
        <v>0.135052590209492</v>
      </c>
      <c r="J103" s="44">
        <f t="shared" si="7"/>
        <v>86.3465485618012</v>
      </c>
      <c r="K103" s="40" t="str">
        <f t="shared" si="6"/>
        <v>C</v>
      </c>
    </row>
    <row r="104" ht="20.1" customHeight="1" spans="1:11">
      <c r="A104" s="40" t="s">
        <v>4591</v>
      </c>
      <c r="B104" s="41" t="s">
        <v>4592</v>
      </c>
      <c r="C104" s="40" t="s">
        <v>14</v>
      </c>
      <c r="D104" s="40" t="s">
        <v>2413</v>
      </c>
      <c r="E104" s="40" t="s">
        <v>41</v>
      </c>
      <c r="F104" s="42">
        <v>396.136</v>
      </c>
      <c r="G104" s="42">
        <v>26.82</v>
      </c>
      <c r="H104" s="42">
        <f t="shared" si="4"/>
        <v>10624.37</v>
      </c>
      <c r="I104" s="44">
        <f t="shared" si="5"/>
        <v>0.133648350209018</v>
      </c>
      <c r="J104" s="44">
        <f t="shared" si="7"/>
        <v>86.4801969120102</v>
      </c>
      <c r="K104" s="40" t="str">
        <f t="shared" si="6"/>
        <v>C</v>
      </c>
    </row>
    <row r="105" ht="20.1" customHeight="1" spans="1:11">
      <c r="A105" s="40" t="s">
        <v>4320</v>
      </c>
      <c r="B105" s="41" t="s">
        <v>4321</v>
      </c>
      <c r="C105" s="40" t="s">
        <v>14</v>
      </c>
      <c r="D105" s="40" t="s">
        <v>2413</v>
      </c>
      <c r="E105" s="40" t="s">
        <v>41</v>
      </c>
      <c r="F105" s="42">
        <v>268.540272</v>
      </c>
      <c r="G105" s="42">
        <v>38.57</v>
      </c>
      <c r="H105" s="42">
        <f t="shared" si="4"/>
        <v>10357.6</v>
      </c>
      <c r="I105" s="44">
        <f t="shared" si="5"/>
        <v>0.130292539898829</v>
      </c>
      <c r="J105" s="44">
        <f t="shared" si="7"/>
        <v>86.6104894519091</v>
      </c>
      <c r="K105" s="40" t="str">
        <f t="shared" si="6"/>
        <v>C</v>
      </c>
    </row>
    <row r="106" ht="27.95" customHeight="1" spans="1:11">
      <c r="A106" s="40" t="s">
        <v>2338</v>
      </c>
      <c r="B106" s="41" t="s">
        <v>2339</v>
      </c>
      <c r="C106" s="40" t="s">
        <v>14</v>
      </c>
      <c r="D106" s="40" t="s">
        <v>2296</v>
      </c>
      <c r="E106" s="40" t="s">
        <v>15</v>
      </c>
      <c r="F106" s="42">
        <v>12</v>
      </c>
      <c r="G106" s="42">
        <v>859.55</v>
      </c>
      <c r="H106" s="42">
        <f t="shared" si="4"/>
        <v>10314.6</v>
      </c>
      <c r="I106" s="44">
        <f t="shared" si="5"/>
        <v>0.129751625090799</v>
      </c>
      <c r="J106" s="44">
        <f t="shared" si="7"/>
        <v>86.7402410769999</v>
      </c>
      <c r="K106" s="40" t="str">
        <f t="shared" si="6"/>
        <v>C</v>
      </c>
    </row>
    <row r="107" ht="20.1" customHeight="1" spans="1:11">
      <c r="A107" s="40" t="s">
        <v>4579</v>
      </c>
      <c r="B107" s="41" t="s">
        <v>4580</v>
      </c>
      <c r="C107" s="40" t="s">
        <v>14</v>
      </c>
      <c r="D107" s="40" t="s">
        <v>2413</v>
      </c>
      <c r="E107" s="40" t="s">
        <v>193</v>
      </c>
      <c r="F107" s="42">
        <v>26173</v>
      </c>
      <c r="G107" s="42">
        <v>0.38</v>
      </c>
      <c r="H107" s="42">
        <f t="shared" si="4"/>
        <v>9945.74</v>
      </c>
      <c r="I107" s="44">
        <f t="shared" si="5"/>
        <v>0.125111582391035</v>
      </c>
      <c r="J107" s="44">
        <f t="shared" si="7"/>
        <v>86.8653526593909</v>
      </c>
      <c r="K107" s="40" t="str">
        <f t="shared" si="6"/>
        <v>C</v>
      </c>
    </row>
    <row r="108" ht="15" customHeight="1" spans="1:11">
      <c r="A108" s="40" t="s">
        <v>3753</v>
      </c>
      <c r="B108" s="41" t="s">
        <v>3754</v>
      </c>
      <c r="C108" s="40" t="s">
        <v>14</v>
      </c>
      <c r="D108" s="40" t="s">
        <v>2413</v>
      </c>
      <c r="E108" s="40" t="s">
        <v>35</v>
      </c>
      <c r="F108" s="42">
        <v>10</v>
      </c>
      <c r="G108" s="42">
        <v>993.3</v>
      </c>
      <c r="H108" s="42">
        <f t="shared" si="4"/>
        <v>9933</v>
      </c>
      <c r="I108" s="44">
        <f t="shared" si="5"/>
        <v>0.124951320654888</v>
      </c>
      <c r="J108" s="44">
        <f t="shared" si="7"/>
        <v>86.9903039800458</v>
      </c>
      <c r="K108" s="40" t="str">
        <f t="shared" si="6"/>
        <v>C</v>
      </c>
    </row>
    <row r="109" ht="20.1" customHeight="1" spans="1:11">
      <c r="A109" s="40" t="s">
        <v>3523</v>
      </c>
      <c r="B109" s="41" t="s">
        <v>888</v>
      </c>
      <c r="C109" s="40" t="s">
        <v>5898</v>
      </c>
      <c r="D109" s="40" t="s">
        <v>2413</v>
      </c>
      <c r="E109" s="40" t="s">
        <v>35</v>
      </c>
      <c r="F109" s="42">
        <v>3</v>
      </c>
      <c r="G109" s="42">
        <v>3275.49</v>
      </c>
      <c r="H109" s="42">
        <f t="shared" si="4"/>
        <v>9826.47</v>
      </c>
      <c r="I109" s="44">
        <f t="shared" si="5"/>
        <v>0.12361123566653</v>
      </c>
      <c r="J109" s="44">
        <f t="shared" si="7"/>
        <v>87.1139152157123</v>
      </c>
      <c r="K109" s="40" t="str">
        <f t="shared" si="6"/>
        <v>C</v>
      </c>
    </row>
    <row r="110" ht="20.1" customHeight="1" spans="1:11">
      <c r="A110" s="40" t="s">
        <v>3587</v>
      </c>
      <c r="B110" s="41" t="s">
        <v>1063</v>
      </c>
      <c r="C110" s="40" t="s">
        <v>5898</v>
      </c>
      <c r="D110" s="40" t="s">
        <v>2413</v>
      </c>
      <c r="E110" s="40" t="s">
        <v>146</v>
      </c>
      <c r="F110" s="42">
        <v>117.81</v>
      </c>
      <c r="G110" s="42">
        <v>83.19</v>
      </c>
      <c r="H110" s="42">
        <f t="shared" si="4"/>
        <v>9800.61</v>
      </c>
      <c r="I110" s="44">
        <f t="shared" si="5"/>
        <v>0.123285932016863</v>
      </c>
      <c r="J110" s="44">
        <f t="shared" si="7"/>
        <v>87.2372011477292</v>
      </c>
      <c r="K110" s="40" t="str">
        <f t="shared" si="6"/>
        <v>C</v>
      </c>
    </row>
    <row r="111" ht="27.95" customHeight="1" spans="1:11">
      <c r="A111" s="40" t="s">
        <v>5076</v>
      </c>
      <c r="B111" s="41" t="s">
        <v>5077</v>
      </c>
      <c r="C111" s="40" t="s">
        <v>14</v>
      </c>
      <c r="D111" s="40" t="s">
        <v>2413</v>
      </c>
      <c r="E111" s="40" t="s">
        <v>51</v>
      </c>
      <c r="F111" s="42">
        <v>17.79907791</v>
      </c>
      <c r="G111" s="42">
        <v>545.79</v>
      </c>
      <c r="H111" s="42">
        <f t="shared" si="4"/>
        <v>9714.56</v>
      </c>
      <c r="I111" s="44">
        <f t="shared" si="5"/>
        <v>0.122203473430097</v>
      </c>
      <c r="J111" s="44">
        <f t="shared" si="7"/>
        <v>87.3594046211593</v>
      </c>
      <c r="K111" s="40" t="str">
        <f t="shared" si="6"/>
        <v>C</v>
      </c>
    </row>
    <row r="112" ht="27.95" customHeight="1" spans="1:11">
      <c r="A112" s="40" t="s">
        <v>4733</v>
      </c>
      <c r="B112" s="41" t="s">
        <v>4734</v>
      </c>
      <c r="C112" s="40" t="s">
        <v>14</v>
      </c>
      <c r="D112" s="40" t="s">
        <v>2296</v>
      </c>
      <c r="E112" s="40" t="s">
        <v>2392</v>
      </c>
      <c r="F112" s="42">
        <v>15924.2458296677</v>
      </c>
      <c r="G112" s="42">
        <v>0.61</v>
      </c>
      <c r="H112" s="42">
        <f t="shared" si="4"/>
        <v>9713.79</v>
      </c>
      <c r="I112" s="44">
        <f t="shared" si="5"/>
        <v>0.122193787281209</v>
      </c>
      <c r="J112" s="44">
        <f t="shared" si="7"/>
        <v>87.4815984084405</v>
      </c>
      <c r="K112" s="40" t="str">
        <f t="shared" si="6"/>
        <v>C</v>
      </c>
    </row>
    <row r="113" ht="15" customHeight="1" spans="1:11">
      <c r="A113" s="40" t="s">
        <v>2668</v>
      </c>
      <c r="B113" s="41" t="s">
        <v>2669</v>
      </c>
      <c r="C113" s="40" t="s">
        <v>14</v>
      </c>
      <c r="D113" s="40" t="s">
        <v>2413</v>
      </c>
      <c r="E113" s="40" t="s">
        <v>146</v>
      </c>
      <c r="F113" s="42">
        <v>612.185895</v>
      </c>
      <c r="G113" s="42">
        <v>15.75</v>
      </c>
      <c r="H113" s="42">
        <f t="shared" si="4"/>
        <v>9641.93</v>
      </c>
      <c r="I113" s="44">
        <f t="shared" si="5"/>
        <v>0.121289830581092</v>
      </c>
      <c r="J113" s="44">
        <f t="shared" si="7"/>
        <v>87.6028882390216</v>
      </c>
      <c r="K113" s="40" t="str">
        <f t="shared" si="6"/>
        <v>C</v>
      </c>
    </row>
    <row r="114" ht="15" customHeight="1" spans="1:11">
      <c r="A114" s="40" t="s">
        <v>3656</v>
      </c>
      <c r="B114" s="41" t="s">
        <v>3657</v>
      </c>
      <c r="C114" s="40" t="s">
        <v>14</v>
      </c>
      <c r="D114" s="40" t="s">
        <v>2413</v>
      </c>
      <c r="E114" s="40" t="s">
        <v>146</v>
      </c>
      <c r="F114" s="42">
        <v>196.086</v>
      </c>
      <c r="G114" s="42">
        <v>48.7</v>
      </c>
      <c r="H114" s="42">
        <f t="shared" si="4"/>
        <v>9549.39</v>
      </c>
      <c r="I114" s="44">
        <f t="shared" si="5"/>
        <v>0.120125731596555</v>
      </c>
      <c r="J114" s="44">
        <f t="shared" si="7"/>
        <v>87.7230139706181</v>
      </c>
      <c r="K114" s="40" t="str">
        <f t="shared" si="6"/>
        <v>C</v>
      </c>
    </row>
    <row r="115" ht="20.1" customHeight="1" spans="1:11">
      <c r="A115" s="40" t="s">
        <v>5663</v>
      </c>
      <c r="B115" s="41" t="s">
        <v>5664</v>
      </c>
      <c r="C115" s="40" t="s">
        <v>14</v>
      </c>
      <c r="D115" s="40" t="s">
        <v>2413</v>
      </c>
      <c r="E115" s="40" t="s">
        <v>35</v>
      </c>
      <c r="F115" s="42">
        <v>18.9961437536</v>
      </c>
      <c r="G115" s="42">
        <v>492.26</v>
      </c>
      <c r="H115" s="42">
        <f t="shared" si="4"/>
        <v>9351.04</v>
      </c>
      <c r="I115" s="44">
        <f t="shared" si="5"/>
        <v>0.117630604801841</v>
      </c>
      <c r="J115" s="44">
        <f t="shared" si="7"/>
        <v>87.84064457542</v>
      </c>
      <c r="K115" s="40" t="str">
        <f t="shared" si="6"/>
        <v>C</v>
      </c>
    </row>
    <row r="116" ht="20.1" customHeight="1" spans="1:11">
      <c r="A116" s="40" t="s">
        <v>4524</v>
      </c>
      <c r="B116" s="41" t="s">
        <v>4525</v>
      </c>
      <c r="C116" s="40" t="s">
        <v>14</v>
      </c>
      <c r="D116" s="40" t="s">
        <v>2413</v>
      </c>
      <c r="E116" s="40" t="s">
        <v>146</v>
      </c>
      <c r="F116" s="42">
        <v>315.805808</v>
      </c>
      <c r="G116" s="42">
        <v>29.57</v>
      </c>
      <c r="H116" s="42">
        <f t="shared" si="4"/>
        <v>9338.38</v>
      </c>
      <c r="I116" s="44">
        <f t="shared" si="5"/>
        <v>0.117471349418826</v>
      </c>
      <c r="J116" s="44">
        <f t="shared" si="7"/>
        <v>87.9581159248388</v>
      </c>
      <c r="K116" s="40" t="str">
        <f t="shared" si="6"/>
        <v>C</v>
      </c>
    </row>
    <row r="117" ht="20.1" customHeight="1" spans="1:11">
      <c r="A117" s="40" t="s">
        <v>3444</v>
      </c>
      <c r="B117" s="41" t="s">
        <v>3445</v>
      </c>
      <c r="C117" s="40" t="s">
        <v>14</v>
      </c>
      <c r="D117" s="40" t="s">
        <v>2413</v>
      </c>
      <c r="E117" s="40" t="s">
        <v>146</v>
      </c>
      <c r="F117" s="42">
        <v>99.47</v>
      </c>
      <c r="G117" s="42">
        <v>90.83</v>
      </c>
      <c r="H117" s="42">
        <f t="shared" si="4"/>
        <v>9034.86</v>
      </c>
      <c r="I117" s="44">
        <f t="shared" si="5"/>
        <v>0.113653245638984</v>
      </c>
      <c r="J117" s="44">
        <f t="shared" si="7"/>
        <v>88.0717691704778</v>
      </c>
      <c r="K117" s="40" t="str">
        <f t="shared" si="6"/>
        <v>C</v>
      </c>
    </row>
    <row r="118" ht="15" customHeight="1" spans="1:11">
      <c r="A118" s="40" t="s">
        <v>3176</v>
      </c>
      <c r="B118" s="41" t="s">
        <v>3177</v>
      </c>
      <c r="C118" s="40" t="s">
        <v>14</v>
      </c>
      <c r="D118" s="40" t="s">
        <v>2413</v>
      </c>
      <c r="E118" s="40" t="s">
        <v>146</v>
      </c>
      <c r="F118" s="42">
        <v>140.3168</v>
      </c>
      <c r="G118" s="42">
        <v>63.64</v>
      </c>
      <c r="H118" s="42">
        <f t="shared" si="4"/>
        <v>8929.76</v>
      </c>
      <c r="I118" s="44">
        <f t="shared" si="5"/>
        <v>0.112331149212846</v>
      </c>
      <c r="J118" s="44">
        <f t="shared" si="7"/>
        <v>88.1841003196906</v>
      </c>
      <c r="K118" s="40" t="str">
        <f t="shared" si="6"/>
        <v>C</v>
      </c>
    </row>
    <row r="119" ht="20.1" customHeight="1" spans="1:11">
      <c r="A119" s="40" t="s">
        <v>4582</v>
      </c>
      <c r="B119" s="41" t="s">
        <v>4583</v>
      </c>
      <c r="C119" s="40" t="s">
        <v>14</v>
      </c>
      <c r="D119" s="40" t="s">
        <v>2413</v>
      </c>
      <c r="E119" s="40" t="s">
        <v>41</v>
      </c>
      <c r="F119" s="42">
        <v>94.9740312</v>
      </c>
      <c r="G119" s="42">
        <v>94.02</v>
      </c>
      <c r="H119" s="42">
        <f t="shared" si="4"/>
        <v>8929.46</v>
      </c>
      <c r="I119" s="44">
        <f t="shared" si="5"/>
        <v>0.112327375388603</v>
      </c>
      <c r="J119" s="44">
        <f t="shared" si="7"/>
        <v>88.2964276950792</v>
      </c>
      <c r="K119" s="40" t="str">
        <f t="shared" si="6"/>
        <v>C</v>
      </c>
    </row>
    <row r="120" ht="15" customHeight="1" spans="1:11">
      <c r="A120" s="40" t="s">
        <v>5189</v>
      </c>
      <c r="B120" s="41" t="s">
        <v>5190</v>
      </c>
      <c r="C120" s="40" t="s">
        <v>14</v>
      </c>
      <c r="D120" s="40" t="s">
        <v>2310</v>
      </c>
      <c r="E120" s="40" t="s">
        <v>2392</v>
      </c>
      <c r="F120" s="42">
        <v>321.71802731047</v>
      </c>
      <c r="G120" s="42">
        <v>27.62</v>
      </c>
      <c r="H120" s="42">
        <f t="shared" si="4"/>
        <v>8885.85</v>
      </c>
      <c r="I120" s="44">
        <f t="shared" si="5"/>
        <v>0.111778787137948</v>
      </c>
      <c r="J120" s="44">
        <f t="shared" si="7"/>
        <v>88.4082064822172</v>
      </c>
      <c r="K120" s="40" t="str">
        <f t="shared" si="6"/>
        <v>C</v>
      </c>
    </row>
    <row r="121" ht="15" customHeight="1" spans="1:11">
      <c r="A121" s="40" t="s">
        <v>5150</v>
      </c>
      <c r="B121" s="41" t="s">
        <v>5151</v>
      </c>
      <c r="C121" s="40" t="s">
        <v>14</v>
      </c>
      <c r="D121" s="40" t="s">
        <v>2310</v>
      </c>
      <c r="E121" s="40" t="s">
        <v>2392</v>
      </c>
      <c r="F121" s="42">
        <v>361.67499885828</v>
      </c>
      <c r="G121" s="42">
        <v>24.32</v>
      </c>
      <c r="H121" s="42">
        <f t="shared" si="4"/>
        <v>8795.94</v>
      </c>
      <c r="I121" s="44">
        <f t="shared" si="5"/>
        <v>0.1106477720126</v>
      </c>
      <c r="J121" s="44">
        <f t="shared" si="7"/>
        <v>88.5188542542298</v>
      </c>
      <c r="K121" s="40" t="str">
        <f t="shared" si="6"/>
        <v>C</v>
      </c>
    </row>
    <row r="122" ht="27.95" customHeight="1" spans="1:11">
      <c r="A122" s="40" t="s">
        <v>4809</v>
      </c>
      <c r="B122" s="41" t="s">
        <v>4810</v>
      </c>
      <c r="C122" s="40" t="s">
        <v>14</v>
      </c>
      <c r="D122" s="40" t="s">
        <v>2296</v>
      </c>
      <c r="E122" s="40" t="s">
        <v>2392</v>
      </c>
      <c r="F122" s="42">
        <v>7292.1403767912</v>
      </c>
      <c r="G122" s="42">
        <v>1.2</v>
      </c>
      <c r="H122" s="42">
        <f t="shared" si="4"/>
        <v>8750.57</v>
      </c>
      <c r="I122" s="44">
        <f t="shared" si="5"/>
        <v>0.110077043993058</v>
      </c>
      <c r="J122" s="44">
        <f t="shared" si="7"/>
        <v>88.6289312982228</v>
      </c>
      <c r="K122" s="40" t="str">
        <f t="shared" si="6"/>
        <v>C</v>
      </c>
    </row>
    <row r="123" ht="27.95" customHeight="1" spans="1:11">
      <c r="A123" s="40" t="s">
        <v>2904</v>
      </c>
      <c r="B123" s="41" t="s">
        <v>2905</v>
      </c>
      <c r="C123" s="40" t="s">
        <v>14</v>
      </c>
      <c r="D123" s="40" t="s">
        <v>2413</v>
      </c>
      <c r="E123" s="40" t="s">
        <v>51</v>
      </c>
      <c r="F123" s="42">
        <v>14.47</v>
      </c>
      <c r="G123" s="42">
        <v>596.17</v>
      </c>
      <c r="H123" s="42">
        <f t="shared" si="4"/>
        <v>8626.58</v>
      </c>
      <c r="I123" s="44">
        <f t="shared" si="5"/>
        <v>0.108517322433811</v>
      </c>
      <c r="J123" s="44">
        <f t="shared" si="7"/>
        <v>88.7374486206567</v>
      </c>
      <c r="K123" s="40" t="str">
        <f t="shared" si="6"/>
        <v>C</v>
      </c>
    </row>
    <row r="124" ht="20.1" customHeight="1" spans="1:11">
      <c r="A124" s="40" t="s">
        <v>3252</v>
      </c>
      <c r="B124" s="41" t="s">
        <v>3253</v>
      </c>
      <c r="C124" s="40" t="s">
        <v>14</v>
      </c>
      <c r="D124" s="40" t="s">
        <v>2413</v>
      </c>
      <c r="E124" s="40" t="s">
        <v>35</v>
      </c>
      <c r="F124" s="42">
        <v>2222.5125</v>
      </c>
      <c r="G124" s="42">
        <v>3.8</v>
      </c>
      <c r="H124" s="42">
        <f t="shared" si="4"/>
        <v>8445.55</v>
      </c>
      <c r="I124" s="44">
        <f t="shared" si="5"/>
        <v>0.106240071092006</v>
      </c>
      <c r="J124" s="44">
        <f t="shared" si="7"/>
        <v>88.8436886917487</v>
      </c>
      <c r="K124" s="40" t="str">
        <f t="shared" si="6"/>
        <v>C</v>
      </c>
    </row>
    <row r="125" ht="27.95" customHeight="1" spans="1:11">
      <c r="A125" s="40" t="s">
        <v>4926</v>
      </c>
      <c r="B125" s="41" t="s">
        <v>4927</v>
      </c>
      <c r="C125" s="40" t="s">
        <v>14</v>
      </c>
      <c r="D125" s="40" t="s">
        <v>2790</v>
      </c>
      <c r="E125" s="40" t="s">
        <v>35</v>
      </c>
      <c r="F125" s="45">
        <v>0.0121996986415823</v>
      </c>
      <c r="G125" s="42">
        <v>691709.89</v>
      </c>
      <c r="H125" s="42">
        <f t="shared" si="4"/>
        <v>8438.65</v>
      </c>
      <c r="I125" s="44">
        <f t="shared" si="5"/>
        <v>0.106153273134438</v>
      </c>
      <c r="J125" s="44">
        <f t="shared" si="7"/>
        <v>88.9498419648831</v>
      </c>
      <c r="K125" s="40" t="str">
        <f t="shared" si="6"/>
        <v>C</v>
      </c>
    </row>
    <row r="126" ht="15" customHeight="1" spans="1:11">
      <c r="A126" s="40" t="s">
        <v>4717</v>
      </c>
      <c r="B126" s="41" t="s">
        <v>4718</v>
      </c>
      <c r="C126" s="40" t="s">
        <v>14</v>
      </c>
      <c r="D126" s="40" t="s">
        <v>2310</v>
      </c>
      <c r="E126" s="40" t="s">
        <v>2392</v>
      </c>
      <c r="F126" s="42">
        <v>563.134125354249</v>
      </c>
      <c r="G126" s="42">
        <v>14.96</v>
      </c>
      <c r="H126" s="42">
        <f t="shared" si="4"/>
        <v>8424.49</v>
      </c>
      <c r="I126" s="44">
        <f t="shared" si="5"/>
        <v>0.105975148630212</v>
      </c>
      <c r="J126" s="44">
        <f t="shared" si="7"/>
        <v>89.0558171135133</v>
      </c>
      <c r="K126" s="40" t="str">
        <f t="shared" si="6"/>
        <v>C</v>
      </c>
    </row>
    <row r="127" ht="15" customHeight="1" spans="1:11">
      <c r="A127" s="40" t="s">
        <v>3979</v>
      </c>
      <c r="B127" s="41" t="s">
        <v>3980</v>
      </c>
      <c r="C127" s="40" t="s">
        <v>14</v>
      </c>
      <c r="D127" s="40" t="s">
        <v>2413</v>
      </c>
      <c r="E127" s="40" t="s">
        <v>146</v>
      </c>
      <c r="F127" s="42">
        <v>135.5445</v>
      </c>
      <c r="G127" s="42">
        <v>60.69</v>
      </c>
      <c r="H127" s="42">
        <f t="shared" si="4"/>
        <v>8226.2</v>
      </c>
      <c r="I127" s="44">
        <f t="shared" si="5"/>
        <v>0.103480776600346</v>
      </c>
      <c r="J127" s="44">
        <f t="shared" si="7"/>
        <v>89.1592978901136</v>
      </c>
      <c r="K127" s="40" t="str">
        <f t="shared" si="6"/>
        <v>C</v>
      </c>
    </row>
    <row r="128" ht="15" customHeight="1" spans="1:11">
      <c r="A128" s="40" t="s">
        <v>4403</v>
      </c>
      <c r="B128" s="41" t="s">
        <v>4404</v>
      </c>
      <c r="C128" s="40" t="s">
        <v>14</v>
      </c>
      <c r="D128" s="40" t="s">
        <v>2413</v>
      </c>
      <c r="E128" s="40" t="s">
        <v>193</v>
      </c>
      <c r="F128" s="42">
        <v>185.9881391924</v>
      </c>
      <c r="G128" s="42">
        <v>44.13</v>
      </c>
      <c r="H128" s="42">
        <f t="shared" si="4"/>
        <v>8207.66</v>
      </c>
      <c r="I128" s="44">
        <f t="shared" si="5"/>
        <v>0.103247554262187</v>
      </c>
      <c r="J128" s="44">
        <f t="shared" si="7"/>
        <v>89.2625454443758</v>
      </c>
      <c r="K128" s="40" t="str">
        <f t="shared" si="6"/>
        <v>C</v>
      </c>
    </row>
    <row r="129" ht="20.1" customHeight="1" spans="1:11">
      <c r="A129" s="40" t="s">
        <v>3426</v>
      </c>
      <c r="B129" s="41" t="s">
        <v>3427</v>
      </c>
      <c r="C129" s="40" t="s">
        <v>14</v>
      </c>
      <c r="D129" s="40" t="s">
        <v>2413</v>
      </c>
      <c r="E129" s="40" t="s">
        <v>146</v>
      </c>
      <c r="F129" s="42">
        <v>163.415</v>
      </c>
      <c r="G129" s="42">
        <v>50.01</v>
      </c>
      <c r="H129" s="42">
        <f t="shared" si="4"/>
        <v>8172.38</v>
      </c>
      <c r="I129" s="44">
        <f t="shared" si="5"/>
        <v>0.102803752531319</v>
      </c>
      <c r="J129" s="44">
        <f t="shared" si="7"/>
        <v>89.3653491969071</v>
      </c>
      <c r="K129" s="40" t="str">
        <f t="shared" si="6"/>
        <v>C</v>
      </c>
    </row>
    <row r="130" ht="20.1" customHeight="1" spans="1:11">
      <c r="A130" s="40" t="s">
        <v>4452</v>
      </c>
      <c r="B130" s="41" t="s">
        <v>4453</v>
      </c>
      <c r="C130" s="40" t="s">
        <v>14</v>
      </c>
      <c r="D130" s="40" t="s">
        <v>2413</v>
      </c>
      <c r="E130" s="40" t="s">
        <v>146</v>
      </c>
      <c r="F130" s="42">
        <v>158.01324</v>
      </c>
      <c r="G130" s="42">
        <v>51.61</v>
      </c>
      <c r="H130" s="42">
        <f t="shared" si="4"/>
        <v>8155.06</v>
      </c>
      <c r="I130" s="44">
        <f t="shared" si="5"/>
        <v>0.102585877078411</v>
      </c>
      <c r="J130" s="44">
        <f t="shared" si="7"/>
        <v>89.4679350739856</v>
      </c>
      <c r="K130" s="40" t="str">
        <f t="shared" si="6"/>
        <v>C</v>
      </c>
    </row>
    <row r="131" ht="15" customHeight="1" spans="1:11">
      <c r="A131" s="40" t="s">
        <v>5090</v>
      </c>
      <c r="B131" s="41" t="s">
        <v>5091</v>
      </c>
      <c r="C131" s="40" t="s">
        <v>14</v>
      </c>
      <c r="D131" s="40" t="s">
        <v>2413</v>
      </c>
      <c r="E131" s="40" t="s">
        <v>35</v>
      </c>
      <c r="F131" s="42">
        <v>417</v>
      </c>
      <c r="G131" s="42">
        <v>19.55</v>
      </c>
      <c r="H131" s="42">
        <f t="shared" si="4"/>
        <v>8152.35</v>
      </c>
      <c r="I131" s="44">
        <f t="shared" si="5"/>
        <v>0.102551786866091</v>
      </c>
      <c r="J131" s="44">
        <f t="shared" si="7"/>
        <v>89.5704868608516</v>
      </c>
      <c r="K131" s="40" t="str">
        <f t="shared" si="6"/>
        <v>C</v>
      </c>
    </row>
    <row r="132" ht="15" customHeight="1" spans="1:11">
      <c r="A132" s="40" t="s">
        <v>2984</v>
      </c>
      <c r="B132" s="41" t="s">
        <v>2985</v>
      </c>
      <c r="C132" s="40" t="s">
        <v>5904</v>
      </c>
      <c r="D132" s="40" t="s">
        <v>2413</v>
      </c>
      <c r="E132" s="40" t="s">
        <v>383</v>
      </c>
      <c r="F132" s="42">
        <v>359.7984</v>
      </c>
      <c r="G132" s="42">
        <v>22.52</v>
      </c>
      <c r="H132" s="42">
        <f t="shared" ref="H132:H195" si="8">ROUND(F132*G132,2)</f>
        <v>8102.66</v>
      </c>
      <c r="I132" s="44">
        <f t="shared" ref="I132:I195" si="9">H132/VALOR_TOTAL*100</f>
        <v>0.101926715777463</v>
      </c>
      <c r="J132" s="44">
        <f t="shared" si="7"/>
        <v>89.6724135766291</v>
      </c>
      <c r="K132" s="40" t="str">
        <f t="shared" ref="K132:K195" si="10">IF(J132&lt;=50,"A",IF(J132&lt;=80,"B","C"))</f>
        <v>C</v>
      </c>
    </row>
    <row r="133" ht="15" customHeight="1" spans="1:11">
      <c r="A133" s="40" t="s">
        <v>3151</v>
      </c>
      <c r="B133" s="41" t="s">
        <v>3152</v>
      </c>
      <c r="C133" s="40" t="s">
        <v>14</v>
      </c>
      <c r="D133" s="40" t="s">
        <v>2413</v>
      </c>
      <c r="E133" s="40" t="s">
        <v>35</v>
      </c>
      <c r="F133" s="42">
        <v>690</v>
      </c>
      <c r="G133" s="42">
        <v>11.39</v>
      </c>
      <c r="H133" s="42">
        <f t="shared" si="8"/>
        <v>7859.1</v>
      </c>
      <c r="I133" s="44">
        <f t="shared" si="9"/>
        <v>0.0988628736694687</v>
      </c>
      <c r="J133" s="44">
        <f t="shared" ref="J133:J196" si="11">I133+J132</f>
        <v>89.7712764502986</v>
      </c>
      <c r="K133" s="40" t="str">
        <f t="shared" si="10"/>
        <v>C</v>
      </c>
    </row>
    <row r="134" ht="15" customHeight="1" spans="1:11">
      <c r="A134" s="40" t="s">
        <v>2608</v>
      </c>
      <c r="B134" s="41" t="s">
        <v>2609</v>
      </c>
      <c r="C134" s="40" t="s">
        <v>14</v>
      </c>
      <c r="D134" s="40" t="s">
        <v>2413</v>
      </c>
      <c r="E134" s="40" t="s">
        <v>146</v>
      </c>
      <c r="F134" s="42">
        <v>1119.6032630047</v>
      </c>
      <c r="G134" s="42">
        <v>6.78</v>
      </c>
      <c r="H134" s="42">
        <f t="shared" si="8"/>
        <v>7590.91</v>
      </c>
      <c r="I134" s="44">
        <f t="shared" si="9"/>
        <v>0.0954892005912008</v>
      </c>
      <c r="J134" s="44">
        <f t="shared" si="11"/>
        <v>89.8667656508898</v>
      </c>
      <c r="K134" s="40" t="str">
        <f t="shared" si="10"/>
        <v>C</v>
      </c>
    </row>
    <row r="135" ht="15" customHeight="1" spans="1:11">
      <c r="A135" s="40" t="s">
        <v>5165</v>
      </c>
      <c r="B135" s="41" t="s">
        <v>5166</v>
      </c>
      <c r="C135" s="40" t="s">
        <v>14</v>
      </c>
      <c r="D135" s="40" t="s">
        <v>2310</v>
      </c>
      <c r="E135" s="40" t="s">
        <v>2392</v>
      </c>
      <c r="F135" s="42">
        <v>287.20966535952</v>
      </c>
      <c r="G135" s="42">
        <v>25.93</v>
      </c>
      <c r="H135" s="42">
        <f t="shared" si="8"/>
        <v>7447.35</v>
      </c>
      <c r="I135" s="44">
        <f t="shared" si="9"/>
        <v>0.0936832998972296</v>
      </c>
      <c r="J135" s="44">
        <f t="shared" si="11"/>
        <v>89.960448950787</v>
      </c>
      <c r="K135" s="40" t="str">
        <f t="shared" si="10"/>
        <v>C</v>
      </c>
    </row>
    <row r="136" ht="15" customHeight="1" spans="1:11">
      <c r="A136" s="40" t="s">
        <v>4437</v>
      </c>
      <c r="B136" s="41" t="s">
        <v>4438</v>
      </c>
      <c r="C136" s="40" t="s">
        <v>14</v>
      </c>
      <c r="D136" s="40" t="s">
        <v>2413</v>
      </c>
      <c r="E136" s="40" t="s">
        <v>2732</v>
      </c>
      <c r="F136" s="42">
        <v>836.693802</v>
      </c>
      <c r="G136" s="42">
        <v>8.89</v>
      </c>
      <c r="H136" s="42">
        <f t="shared" si="8"/>
        <v>7438.21</v>
      </c>
      <c r="I136" s="44">
        <f t="shared" si="9"/>
        <v>0.0935683240519879</v>
      </c>
      <c r="J136" s="44">
        <f t="shared" si="11"/>
        <v>90.054017274839</v>
      </c>
      <c r="K136" s="40" t="str">
        <f t="shared" si="10"/>
        <v>C</v>
      </c>
    </row>
    <row r="137" ht="15" customHeight="1" spans="1:11">
      <c r="A137" s="40" t="s">
        <v>3328</v>
      </c>
      <c r="B137" s="41" t="s">
        <v>3329</v>
      </c>
      <c r="C137" s="40" t="s">
        <v>643</v>
      </c>
      <c r="D137" s="40" t="s">
        <v>2413</v>
      </c>
      <c r="E137" s="40" t="s">
        <v>376</v>
      </c>
      <c r="F137" s="42">
        <v>666.6</v>
      </c>
      <c r="G137" s="42">
        <v>11.1</v>
      </c>
      <c r="H137" s="42">
        <f t="shared" si="8"/>
        <v>7399.26</v>
      </c>
      <c r="I137" s="44">
        <f t="shared" si="9"/>
        <v>0.093078355871226</v>
      </c>
      <c r="J137" s="44">
        <f t="shared" si="11"/>
        <v>90.1470956307102</v>
      </c>
      <c r="K137" s="40" t="str">
        <f t="shared" si="10"/>
        <v>C</v>
      </c>
    </row>
    <row r="138" ht="27.95" customHeight="1" spans="1:11">
      <c r="A138" s="40" t="s">
        <v>3111</v>
      </c>
      <c r="B138" s="41" t="s">
        <v>3112</v>
      </c>
      <c r="C138" s="40" t="s">
        <v>14</v>
      </c>
      <c r="D138" s="40" t="s">
        <v>2413</v>
      </c>
      <c r="E138" s="40" t="s">
        <v>35</v>
      </c>
      <c r="F138" s="42">
        <v>27</v>
      </c>
      <c r="G138" s="42">
        <v>271.77</v>
      </c>
      <c r="H138" s="42">
        <f t="shared" si="8"/>
        <v>7337.79</v>
      </c>
      <c r="I138" s="44">
        <f t="shared" si="9"/>
        <v>0.0923050992840262</v>
      </c>
      <c r="J138" s="44">
        <f t="shared" si="11"/>
        <v>90.2394007299943</v>
      </c>
      <c r="K138" s="40" t="str">
        <f t="shared" si="10"/>
        <v>C</v>
      </c>
    </row>
    <row r="139" ht="27.95" customHeight="1" spans="1:11">
      <c r="A139" s="40" t="s">
        <v>5605</v>
      </c>
      <c r="B139" s="41" t="s">
        <v>5606</v>
      </c>
      <c r="C139" s="40" t="s">
        <v>14</v>
      </c>
      <c r="D139" s="40" t="s">
        <v>2296</v>
      </c>
      <c r="E139" s="40" t="s">
        <v>2392</v>
      </c>
      <c r="F139" s="42">
        <v>3662.8028493783</v>
      </c>
      <c r="G139" s="42">
        <v>1.97</v>
      </c>
      <c r="H139" s="42">
        <f t="shared" si="8"/>
        <v>7215.72</v>
      </c>
      <c r="I139" s="44">
        <f t="shared" si="9"/>
        <v>0.0907695301999285</v>
      </c>
      <c r="J139" s="44">
        <f t="shared" si="11"/>
        <v>90.3301702601942</v>
      </c>
      <c r="K139" s="40" t="str">
        <f t="shared" si="10"/>
        <v>C</v>
      </c>
    </row>
    <row r="140" ht="20.1" customHeight="1" spans="1:11">
      <c r="A140" s="40" t="s">
        <v>4612</v>
      </c>
      <c r="B140" s="41" t="s">
        <v>2176</v>
      </c>
      <c r="C140" s="40" t="s">
        <v>5898</v>
      </c>
      <c r="D140" s="40" t="s">
        <v>2413</v>
      </c>
      <c r="E140" s="40" t="s">
        <v>35</v>
      </c>
      <c r="F140" s="42">
        <v>2</v>
      </c>
      <c r="G140" s="42">
        <v>3605.21</v>
      </c>
      <c r="H140" s="42">
        <f t="shared" si="8"/>
        <v>7210.42</v>
      </c>
      <c r="I140" s="44">
        <f t="shared" si="9"/>
        <v>0.0907028593049853</v>
      </c>
      <c r="J140" s="44">
        <f t="shared" si="11"/>
        <v>90.4208731194992</v>
      </c>
      <c r="K140" s="40" t="str">
        <f t="shared" si="10"/>
        <v>C</v>
      </c>
    </row>
    <row r="141" ht="20.1" customHeight="1" spans="1:11">
      <c r="A141" s="40" t="s">
        <v>4396</v>
      </c>
      <c r="B141" s="41" t="s">
        <v>4397</v>
      </c>
      <c r="C141" s="40" t="s">
        <v>5898</v>
      </c>
      <c r="D141" s="40" t="s">
        <v>2413</v>
      </c>
      <c r="E141" s="40" t="s">
        <v>35</v>
      </c>
      <c r="F141" s="42">
        <v>4</v>
      </c>
      <c r="G141" s="42">
        <v>1777.69</v>
      </c>
      <c r="H141" s="42">
        <f t="shared" si="8"/>
        <v>7110.76</v>
      </c>
      <c r="I141" s="44">
        <f t="shared" si="9"/>
        <v>0.0894491948917702</v>
      </c>
      <c r="J141" s="44">
        <f t="shared" si="11"/>
        <v>90.510322314391</v>
      </c>
      <c r="K141" s="40" t="str">
        <f t="shared" si="10"/>
        <v>C</v>
      </c>
    </row>
    <row r="142" ht="20.1" customHeight="1" spans="1:11">
      <c r="A142" s="40" t="s">
        <v>3894</v>
      </c>
      <c r="B142" s="41" t="s">
        <v>3895</v>
      </c>
      <c r="C142" s="40" t="s">
        <v>5898</v>
      </c>
      <c r="D142" s="40" t="s">
        <v>2413</v>
      </c>
      <c r="E142" s="40" t="s">
        <v>35</v>
      </c>
      <c r="F142" s="42">
        <v>4</v>
      </c>
      <c r="G142" s="42">
        <v>1769.32</v>
      </c>
      <c r="H142" s="42">
        <f t="shared" si="8"/>
        <v>7077.28</v>
      </c>
      <c r="I142" s="44">
        <f t="shared" si="9"/>
        <v>0.0890280361063553</v>
      </c>
      <c r="J142" s="44">
        <f t="shared" si="11"/>
        <v>90.5993503504973</v>
      </c>
      <c r="K142" s="40" t="str">
        <f t="shared" si="10"/>
        <v>C</v>
      </c>
    </row>
    <row r="143" ht="15" customHeight="1" spans="1:11">
      <c r="A143" s="40" t="s">
        <v>2914</v>
      </c>
      <c r="B143" s="41" t="s">
        <v>2915</v>
      </c>
      <c r="C143" s="40" t="s">
        <v>14</v>
      </c>
      <c r="D143" s="40" t="s">
        <v>2310</v>
      </c>
      <c r="E143" s="40" t="s">
        <v>2392</v>
      </c>
      <c r="F143" s="42">
        <v>444.763900381224</v>
      </c>
      <c r="G143" s="42">
        <v>15.74</v>
      </c>
      <c r="H143" s="42">
        <f t="shared" si="8"/>
        <v>7000.58</v>
      </c>
      <c r="I143" s="44">
        <f t="shared" si="9"/>
        <v>0.0880631950417998</v>
      </c>
      <c r="J143" s="44">
        <f t="shared" si="11"/>
        <v>90.6874135455391</v>
      </c>
      <c r="K143" s="40" t="str">
        <f t="shared" si="10"/>
        <v>C</v>
      </c>
    </row>
    <row r="144" ht="20.1" customHeight="1" spans="1:11">
      <c r="A144" s="40" t="s">
        <v>3420</v>
      </c>
      <c r="B144" s="41" t="s">
        <v>3421</v>
      </c>
      <c r="C144" s="40" t="s">
        <v>14</v>
      </c>
      <c r="D144" s="40" t="s">
        <v>2413</v>
      </c>
      <c r="E144" s="40" t="s">
        <v>146</v>
      </c>
      <c r="F144" s="42">
        <v>721.172</v>
      </c>
      <c r="G144" s="42">
        <v>9.69</v>
      </c>
      <c r="H144" s="42">
        <f t="shared" si="8"/>
        <v>6988.16</v>
      </c>
      <c r="I144" s="44">
        <f t="shared" si="9"/>
        <v>0.0879069587181781</v>
      </c>
      <c r="J144" s="44">
        <f t="shared" si="11"/>
        <v>90.7753205042573</v>
      </c>
      <c r="K144" s="40" t="str">
        <f t="shared" si="10"/>
        <v>C</v>
      </c>
    </row>
    <row r="145" ht="20.1" customHeight="1" spans="1:11">
      <c r="A145" s="40" t="s">
        <v>3132</v>
      </c>
      <c r="B145" s="41" t="s">
        <v>3133</v>
      </c>
      <c r="C145" s="40" t="s">
        <v>14</v>
      </c>
      <c r="D145" s="40" t="s">
        <v>2413</v>
      </c>
      <c r="E145" s="40" t="s">
        <v>35</v>
      </c>
      <c r="F145" s="42">
        <v>41.624334</v>
      </c>
      <c r="G145" s="42">
        <v>167.72</v>
      </c>
      <c r="H145" s="42">
        <f t="shared" si="8"/>
        <v>6981.23</v>
      </c>
      <c r="I145" s="44">
        <f t="shared" si="9"/>
        <v>0.0878197833781864</v>
      </c>
      <c r="J145" s="44">
        <f t="shared" si="11"/>
        <v>90.8631402876355</v>
      </c>
      <c r="K145" s="40" t="str">
        <f t="shared" si="10"/>
        <v>C</v>
      </c>
    </row>
    <row r="146" ht="20.1" customHeight="1" spans="1:11">
      <c r="A146" s="40" t="s">
        <v>3441</v>
      </c>
      <c r="B146" s="41" t="s">
        <v>3442</v>
      </c>
      <c r="C146" s="40" t="s">
        <v>14</v>
      </c>
      <c r="D146" s="40" t="s">
        <v>2413</v>
      </c>
      <c r="E146" s="40" t="s">
        <v>146</v>
      </c>
      <c r="F146" s="42">
        <v>1676.60056</v>
      </c>
      <c r="G146" s="42">
        <v>4.06</v>
      </c>
      <c r="H146" s="42">
        <f t="shared" si="8"/>
        <v>6807</v>
      </c>
      <c r="I146" s="44">
        <f t="shared" si="9"/>
        <v>0.0856280720525344</v>
      </c>
      <c r="J146" s="44">
        <f t="shared" si="11"/>
        <v>90.948768359688</v>
      </c>
      <c r="K146" s="40" t="str">
        <f t="shared" si="10"/>
        <v>C</v>
      </c>
    </row>
    <row r="147" ht="15" customHeight="1" spans="1:11">
      <c r="A147" s="40" t="s">
        <v>4562</v>
      </c>
      <c r="B147" s="41" t="s">
        <v>4563</v>
      </c>
      <c r="C147" s="40" t="s">
        <v>14</v>
      </c>
      <c r="D147" s="40" t="s">
        <v>2413</v>
      </c>
      <c r="E147" s="40" t="s">
        <v>146</v>
      </c>
      <c r="F147" s="42">
        <v>2722.46511544</v>
      </c>
      <c r="G147" s="42">
        <v>2.5</v>
      </c>
      <c r="H147" s="42">
        <f t="shared" si="8"/>
        <v>6806.16</v>
      </c>
      <c r="I147" s="44">
        <f t="shared" si="9"/>
        <v>0.0856175053446566</v>
      </c>
      <c r="J147" s="44">
        <f t="shared" si="11"/>
        <v>91.0343858650327</v>
      </c>
      <c r="K147" s="40" t="str">
        <f t="shared" si="10"/>
        <v>C</v>
      </c>
    </row>
    <row r="148" ht="20.1" customHeight="1" spans="1:11">
      <c r="A148" s="40" t="s">
        <v>4211</v>
      </c>
      <c r="B148" s="41" t="s">
        <v>4212</v>
      </c>
      <c r="C148" s="40" t="s">
        <v>14</v>
      </c>
      <c r="D148" s="40" t="s">
        <v>2413</v>
      </c>
      <c r="E148" s="40" t="s">
        <v>146</v>
      </c>
      <c r="F148" s="42">
        <v>66.34015</v>
      </c>
      <c r="G148" s="42">
        <v>102.16</v>
      </c>
      <c r="H148" s="42">
        <f t="shared" si="8"/>
        <v>6777.31</v>
      </c>
      <c r="I148" s="44">
        <f t="shared" si="9"/>
        <v>0.085254589246711</v>
      </c>
      <c r="J148" s="44">
        <f t="shared" si="11"/>
        <v>91.1196404542794</v>
      </c>
      <c r="K148" s="40" t="str">
        <f t="shared" si="10"/>
        <v>C</v>
      </c>
    </row>
    <row r="149" ht="27.95" customHeight="1" spans="1:11">
      <c r="A149" s="40" t="s">
        <v>4724</v>
      </c>
      <c r="B149" s="41" t="s">
        <v>4725</v>
      </c>
      <c r="C149" s="40" t="s">
        <v>14</v>
      </c>
      <c r="D149" s="40" t="s">
        <v>2296</v>
      </c>
      <c r="E149" s="40" t="s">
        <v>2392</v>
      </c>
      <c r="F149" s="42">
        <v>13689.7027714254</v>
      </c>
      <c r="G149" s="42">
        <v>0.49</v>
      </c>
      <c r="H149" s="42">
        <f t="shared" si="8"/>
        <v>6707.95</v>
      </c>
      <c r="I149" s="44">
        <f t="shared" si="9"/>
        <v>0.0843820810819448</v>
      </c>
      <c r="J149" s="44">
        <f t="shared" si="11"/>
        <v>91.2040225353613</v>
      </c>
      <c r="K149" s="40" t="str">
        <f t="shared" si="10"/>
        <v>C</v>
      </c>
    </row>
    <row r="150" ht="15" customHeight="1" spans="1:11">
      <c r="A150" s="40" t="s">
        <v>5080</v>
      </c>
      <c r="B150" s="41" t="s">
        <v>5081</v>
      </c>
      <c r="C150" s="40" t="s">
        <v>14</v>
      </c>
      <c r="D150" s="40" t="s">
        <v>2413</v>
      </c>
      <c r="E150" s="40" t="s">
        <v>51</v>
      </c>
      <c r="F150" s="42">
        <v>59.6816919384942</v>
      </c>
      <c r="G150" s="42">
        <v>111.44</v>
      </c>
      <c r="H150" s="42">
        <f t="shared" si="8"/>
        <v>6650.93</v>
      </c>
      <c r="I150" s="44">
        <f t="shared" si="9"/>
        <v>0.0836648028876689</v>
      </c>
      <c r="J150" s="44">
        <f t="shared" si="11"/>
        <v>91.287687338249</v>
      </c>
      <c r="K150" s="40" t="str">
        <f t="shared" si="10"/>
        <v>C</v>
      </c>
    </row>
    <row r="151" ht="20.1" customHeight="1" spans="1:11">
      <c r="A151" s="40" t="s">
        <v>2872</v>
      </c>
      <c r="B151" s="41" t="s">
        <v>2873</v>
      </c>
      <c r="C151" s="40" t="s">
        <v>14</v>
      </c>
      <c r="D151" s="40" t="s">
        <v>2413</v>
      </c>
      <c r="E151" s="40" t="s">
        <v>146</v>
      </c>
      <c r="F151" s="42">
        <v>54.62234</v>
      </c>
      <c r="G151" s="42">
        <v>121.53</v>
      </c>
      <c r="H151" s="42">
        <f t="shared" si="8"/>
        <v>6638.25</v>
      </c>
      <c r="I151" s="44">
        <f t="shared" si="9"/>
        <v>0.0835052959163708</v>
      </c>
      <c r="J151" s="44">
        <f t="shared" si="11"/>
        <v>91.3711926341654</v>
      </c>
      <c r="K151" s="40" t="str">
        <f t="shared" si="10"/>
        <v>C</v>
      </c>
    </row>
    <row r="152" ht="15" customHeight="1" spans="1:11">
      <c r="A152" s="40" t="s">
        <v>4378</v>
      </c>
      <c r="B152" s="41" t="s">
        <v>4379</v>
      </c>
      <c r="C152" s="40" t="s">
        <v>14</v>
      </c>
      <c r="D152" s="40" t="s">
        <v>2413</v>
      </c>
      <c r="E152" s="40" t="s">
        <v>41</v>
      </c>
      <c r="F152" s="42">
        <v>10.32</v>
      </c>
      <c r="G152" s="42">
        <v>630.66</v>
      </c>
      <c r="H152" s="42">
        <f t="shared" si="8"/>
        <v>6508.41</v>
      </c>
      <c r="I152" s="44">
        <f t="shared" si="9"/>
        <v>0.0818719847844036</v>
      </c>
      <c r="J152" s="44">
        <f t="shared" si="11"/>
        <v>91.4530646189498</v>
      </c>
      <c r="K152" s="40" t="str">
        <f t="shared" si="10"/>
        <v>C</v>
      </c>
    </row>
    <row r="153" ht="15" customHeight="1" spans="1:11">
      <c r="A153" s="40" t="s">
        <v>2823</v>
      </c>
      <c r="B153" s="41" t="s">
        <v>2824</v>
      </c>
      <c r="C153" s="40" t="s">
        <v>14</v>
      </c>
      <c r="D153" s="40" t="s">
        <v>2413</v>
      </c>
      <c r="E153" s="40" t="s">
        <v>41</v>
      </c>
      <c r="F153" s="42">
        <v>2901.1116</v>
      </c>
      <c r="G153" s="42">
        <v>2.22</v>
      </c>
      <c r="H153" s="42">
        <f t="shared" si="8"/>
        <v>6440.47</v>
      </c>
      <c r="I153" s="44">
        <f t="shared" si="9"/>
        <v>0.0810173393877165</v>
      </c>
      <c r="J153" s="44">
        <f t="shared" si="11"/>
        <v>91.5340819583375</v>
      </c>
      <c r="K153" s="40" t="str">
        <f t="shared" si="10"/>
        <v>C</v>
      </c>
    </row>
    <row r="154" ht="15" customHeight="1" spans="1:11">
      <c r="A154" s="40" t="s">
        <v>4837</v>
      </c>
      <c r="B154" s="41" t="s">
        <v>4838</v>
      </c>
      <c r="C154" s="40" t="s">
        <v>14</v>
      </c>
      <c r="D154" s="40" t="s">
        <v>2310</v>
      </c>
      <c r="E154" s="40" t="s">
        <v>2392</v>
      </c>
      <c r="F154" s="42">
        <v>280.258567517203</v>
      </c>
      <c r="G154" s="42">
        <v>22.92</v>
      </c>
      <c r="H154" s="42">
        <f t="shared" si="8"/>
        <v>6423.53</v>
      </c>
      <c r="I154" s="44">
        <f t="shared" si="9"/>
        <v>0.080804244112181</v>
      </c>
      <c r="J154" s="44">
        <f t="shared" si="11"/>
        <v>91.6148862024497</v>
      </c>
      <c r="K154" s="40" t="str">
        <f t="shared" si="10"/>
        <v>C</v>
      </c>
    </row>
    <row r="155" ht="27.95" customHeight="1" spans="1:11">
      <c r="A155" s="40" t="s">
        <v>5603</v>
      </c>
      <c r="B155" s="41" t="s">
        <v>5604</v>
      </c>
      <c r="C155" s="40" t="s">
        <v>14</v>
      </c>
      <c r="D155" s="40" t="s">
        <v>2296</v>
      </c>
      <c r="E155" s="40" t="s">
        <v>2392</v>
      </c>
      <c r="F155" s="42">
        <v>3662.8028493783</v>
      </c>
      <c r="G155" s="42">
        <v>1.73</v>
      </c>
      <c r="H155" s="42">
        <f t="shared" si="8"/>
        <v>6336.65</v>
      </c>
      <c r="I155" s="44">
        <f t="shared" si="9"/>
        <v>0.079711344611678</v>
      </c>
      <c r="J155" s="44">
        <f t="shared" si="11"/>
        <v>91.6945975470613</v>
      </c>
      <c r="K155" s="40" t="str">
        <f t="shared" si="10"/>
        <v>C</v>
      </c>
    </row>
    <row r="156" ht="20.1" customHeight="1" spans="1:11">
      <c r="A156" s="40" t="s">
        <v>3322</v>
      </c>
      <c r="B156" s="41" t="s">
        <v>3323</v>
      </c>
      <c r="C156" s="40" t="s">
        <v>14</v>
      </c>
      <c r="D156" s="40" t="s">
        <v>2413</v>
      </c>
      <c r="E156" s="40" t="s">
        <v>146</v>
      </c>
      <c r="F156" s="42">
        <v>325.48068</v>
      </c>
      <c r="G156" s="42">
        <v>19.29</v>
      </c>
      <c r="H156" s="42">
        <f t="shared" si="8"/>
        <v>6278.52</v>
      </c>
      <c r="I156" s="44">
        <f t="shared" si="9"/>
        <v>0.0789801032677065</v>
      </c>
      <c r="J156" s="44">
        <f t="shared" si="11"/>
        <v>91.773577650329</v>
      </c>
      <c r="K156" s="40" t="str">
        <f t="shared" si="10"/>
        <v>C</v>
      </c>
    </row>
    <row r="157" ht="20.1" customHeight="1" spans="1:11">
      <c r="A157" s="40" t="s">
        <v>3417</v>
      </c>
      <c r="B157" s="41" t="s">
        <v>3418</v>
      </c>
      <c r="C157" s="40" t="s">
        <v>14</v>
      </c>
      <c r="D157" s="40" t="s">
        <v>2413</v>
      </c>
      <c r="E157" s="40" t="s">
        <v>146</v>
      </c>
      <c r="F157" s="42">
        <v>1175.435756</v>
      </c>
      <c r="G157" s="42">
        <v>5.32</v>
      </c>
      <c r="H157" s="42">
        <f t="shared" si="8"/>
        <v>6253.32</v>
      </c>
      <c r="I157" s="44">
        <f t="shared" si="9"/>
        <v>0.0786631020313727</v>
      </c>
      <c r="J157" s="44">
        <f t="shared" si="11"/>
        <v>91.8522407523604</v>
      </c>
      <c r="K157" s="40" t="str">
        <f t="shared" si="10"/>
        <v>C</v>
      </c>
    </row>
    <row r="158" ht="27.95" customHeight="1" spans="1:11">
      <c r="A158" s="40" t="s">
        <v>4811</v>
      </c>
      <c r="B158" s="41" t="s">
        <v>4812</v>
      </c>
      <c r="C158" s="40" t="s">
        <v>14</v>
      </c>
      <c r="D158" s="40" t="s">
        <v>2296</v>
      </c>
      <c r="E158" s="40" t="s">
        <v>2392</v>
      </c>
      <c r="F158" s="42">
        <v>7292.1403767912</v>
      </c>
      <c r="G158" s="42">
        <v>0.85</v>
      </c>
      <c r="H158" s="42">
        <f t="shared" si="8"/>
        <v>6198.32</v>
      </c>
      <c r="I158" s="44">
        <f t="shared" si="9"/>
        <v>0.0779712342536602</v>
      </c>
      <c r="J158" s="44">
        <f t="shared" si="11"/>
        <v>91.9302119866141</v>
      </c>
      <c r="K158" s="40" t="str">
        <f t="shared" si="10"/>
        <v>C</v>
      </c>
    </row>
    <row r="159" ht="20.1" customHeight="1" spans="1:11">
      <c r="A159" s="40" t="s">
        <v>3051</v>
      </c>
      <c r="B159" s="41" t="s">
        <v>3052</v>
      </c>
      <c r="C159" s="40" t="s">
        <v>14</v>
      </c>
      <c r="D159" s="40" t="s">
        <v>2413</v>
      </c>
      <c r="E159" s="40" t="s">
        <v>146</v>
      </c>
      <c r="F159" s="42">
        <v>658.516047</v>
      </c>
      <c r="G159" s="42">
        <v>9.32</v>
      </c>
      <c r="H159" s="42">
        <f t="shared" si="8"/>
        <v>6137.37</v>
      </c>
      <c r="I159" s="44">
        <f t="shared" si="9"/>
        <v>0.0772045189618133</v>
      </c>
      <c r="J159" s="44">
        <f t="shared" si="11"/>
        <v>92.0074165055759</v>
      </c>
      <c r="K159" s="40" t="str">
        <f t="shared" si="10"/>
        <v>C</v>
      </c>
    </row>
    <row r="160" ht="15" customHeight="1" spans="1:11">
      <c r="A160" s="40" t="s">
        <v>3744</v>
      </c>
      <c r="B160" s="41" t="s">
        <v>3745</v>
      </c>
      <c r="C160" s="40" t="s">
        <v>14</v>
      </c>
      <c r="D160" s="40" t="s">
        <v>2413</v>
      </c>
      <c r="E160" s="40" t="s">
        <v>35</v>
      </c>
      <c r="F160" s="42">
        <v>2</v>
      </c>
      <c r="G160" s="42">
        <v>3018.32</v>
      </c>
      <c r="H160" s="42">
        <f t="shared" si="8"/>
        <v>6036.64</v>
      </c>
      <c r="I160" s="44">
        <f t="shared" si="9"/>
        <v>0.0759373945754681</v>
      </c>
      <c r="J160" s="44">
        <f t="shared" si="11"/>
        <v>92.0833539001514</v>
      </c>
      <c r="K160" s="40" t="str">
        <f t="shared" si="10"/>
        <v>C</v>
      </c>
    </row>
    <row r="161" ht="20.1" customHeight="1" spans="1:11">
      <c r="A161" s="40" t="s">
        <v>2853</v>
      </c>
      <c r="B161" s="41" t="s">
        <v>2854</v>
      </c>
      <c r="C161" s="40" t="s">
        <v>14</v>
      </c>
      <c r="D161" s="40" t="s">
        <v>2790</v>
      </c>
      <c r="E161" s="40" t="s">
        <v>5908</v>
      </c>
      <c r="F161" s="42">
        <v>1085.15442</v>
      </c>
      <c r="G161" s="42">
        <v>5.5</v>
      </c>
      <c r="H161" s="42">
        <f t="shared" si="8"/>
        <v>5968.35</v>
      </c>
      <c r="I161" s="44">
        <f t="shared" si="9"/>
        <v>0.0750783463838319</v>
      </c>
      <c r="J161" s="44">
        <f t="shared" si="11"/>
        <v>92.1584322465352</v>
      </c>
      <c r="K161" s="40" t="str">
        <f t="shared" si="10"/>
        <v>C</v>
      </c>
    </row>
    <row r="162" ht="15" customHeight="1" spans="1:11">
      <c r="A162" s="40" t="s">
        <v>5418</v>
      </c>
      <c r="B162" s="41" t="s">
        <v>5419</v>
      </c>
      <c r="C162" s="40" t="s">
        <v>14</v>
      </c>
      <c r="D162" s="40" t="s">
        <v>2413</v>
      </c>
      <c r="E162" s="40" t="s">
        <v>35</v>
      </c>
      <c r="F162" s="42">
        <v>34.084701558</v>
      </c>
      <c r="G162" s="42">
        <v>174.93</v>
      </c>
      <c r="H162" s="42">
        <f t="shared" si="8"/>
        <v>5962.44</v>
      </c>
      <c r="I162" s="44">
        <f t="shared" si="9"/>
        <v>0.0750040020462631</v>
      </c>
      <c r="J162" s="44">
        <f t="shared" si="11"/>
        <v>92.2334362485814</v>
      </c>
      <c r="K162" s="40" t="str">
        <f t="shared" si="10"/>
        <v>C</v>
      </c>
    </row>
    <row r="163" ht="20.1" customHeight="1" spans="1:11">
      <c r="A163" s="40" t="s">
        <v>5863</v>
      </c>
      <c r="B163" s="41" t="s">
        <v>5864</v>
      </c>
      <c r="C163" s="40" t="s">
        <v>14</v>
      </c>
      <c r="D163" s="40" t="s">
        <v>2413</v>
      </c>
      <c r="E163" s="40" t="s">
        <v>35</v>
      </c>
      <c r="F163" s="42">
        <v>14.440121</v>
      </c>
      <c r="G163" s="42">
        <v>399.82</v>
      </c>
      <c r="H163" s="42">
        <f t="shared" si="8"/>
        <v>5773.45</v>
      </c>
      <c r="I163" s="44">
        <f t="shared" si="9"/>
        <v>0.0726266185679014</v>
      </c>
      <c r="J163" s="44">
        <f t="shared" si="11"/>
        <v>92.3060628671493</v>
      </c>
      <c r="K163" s="40" t="str">
        <f t="shared" si="10"/>
        <v>C</v>
      </c>
    </row>
    <row r="164" ht="27.95" customHeight="1" spans="1:11">
      <c r="A164" s="40" t="s">
        <v>2320</v>
      </c>
      <c r="B164" s="41" t="s">
        <v>2321</v>
      </c>
      <c r="C164" s="40" t="s">
        <v>14</v>
      </c>
      <c r="D164" s="40" t="s">
        <v>2296</v>
      </c>
      <c r="E164" s="40" t="s">
        <v>15</v>
      </c>
      <c r="F164" s="42">
        <v>24</v>
      </c>
      <c r="G164" s="42">
        <v>236.16</v>
      </c>
      <c r="H164" s="42">
        <f t="shared" si="8"/>
        <v>5667.84</v>
      </c>
      <c r="I164" s="44">
        <f t="shared" si="9"/>
        <v>0.0712981066405519</v>
      </c>
      <c r="J164" s="44">
        <f t="shared" si="11"/>
        <v>92.3773609737899</v>
      </c>
      <c r="K164" s="40" t="str">
        <f t="shared" si="10"/>
        <v>C</v>
      </c>
    </row>
    <row r="165" ht="15" customHeight="1" spans="1:11">
      <c r="A165" s="40" t="s">
        <v>4465</v>
      </c>
      <c r="B165" s="41" t="s">
        <v>4466</v>
      </c>
      <c r="C165" s="40" t="s">
        <v>14</v>
      </c>
      <c r="D165" s="40" t="s">
        <v>2413</v>
      </c>
      <c r="E165" s="40" t="s">
        <v>193</v>
      </c>
      <c r="F165" s="42">
        <v>70.938</v>
      </c>
      <c r="G165" s="42">
        <v>79.69</v>
      </c>
      <c r="H165" s="42">
        <f t="shared" si="8"/>
        <v>5653.05</v>
      </c>
      <c r="I165" s="44">
        <f t="shared" si="9"/>
        <v>0.0711120571054179</v>
      </c>
      <c r="J165" s="44">
        <f t="shared" si="11"/>
        <v>92.4484730308953</v>
      </c>
      <c r="K165" s="40" t="str">
        <f t="shared" si="10"/>
        <v>C</v>
      </c>
    </row>
    <row r="166" ht="20.1" customHeight="1" spans="1:11">
      <c r="A166" s="40" t="s">
        <v>3474</v>
      </c>
      <c r="B166" s="41" t="s">
        <v>811</v>
      </c>
      <c r="C166" s="40" t="s">
        <v>5898</v>
      </c>
      <c r="D166" s="40" t="s">
        <v>2413</v>
      </c>
      <c r="E166" s="40" t="s">
        <v>35</v>
      </c>
      <c r="F166" s="42">
        <v>73</v>
      </c>
      <c r="G166" s="42">
        <v>76.8</v>
      </c>
      <c r="H166" s="42">
        <f t="shared" si="8"/>
        <v>5606.4</v>
      </c>
      <c r="I166" s="44">
        <f t="shared" si="9"/>
        <v>0.0705252274357762</v>
      </c>
      <c r="J166" s="44">
        <f t="shared" si="11"/>
        <v>92.5189982583311</v>
      </c>
      <c r="K166" s="40" t="str">
        <f t="shared" si="10"/>
        <v>C</v>
      </c>
    </row>
    <row r="167" ht="20.1" customHeight="1" spans="1:11">
      <c r="A167" s="40" t="s">
        <v>3737</v>
      </c>
      <c r="B167" s="41" t="s">
        <v>1241</v>
      </c>
      <c r="C167" s="40" t="s">
        <v>5898</v>
      </c>
      <c r="D167" s="40" t="s">
        <v>2413</v>
      </c>
      <c r="E167" s="40" t="s">
        <v>146</v>
      </c>
      <c r="F167" s="42">
        <v>250</v>
      </c>
      <c r="G167" s="42">
        <v>21.67</v>
      </c>
      <c r="H167" s="42">
        <f t="shared" si="8"/>
        <v>5417.5</v>
      </c>
      <c r="I167" s="44">
        <f t="shared" si="9"/>
        <v>0.0681489761046871</v>
      </c>
      <c r="J167" s="44">
        <f t="shared" si="11"/>
        <v>92.5871472344358</v>
      </c>
      <c r="K167" s="40" t="str">
        <f t="shared" si="10"/>
        <v>C</v>
      </c>
    </row>
    <row r="168" ht="20.1" customHeight="1" spans="1:11">
      <c r="A168" s="40" t="s">
        <v>3958</v>
      </c>
      <c r="B168" s="41" t="s">
        <v>3959</v>
      </c>
      <c r="C168" s="40" t="s">
        <v>14</v>
      </c>
      <c r="D168" s="40" t="s">
        <v>2413</v>
      </c>
      <c r="E168" s="40" t="s">
        <v>35</v>
      </c>
      <c r="F168" s="42">
        <v>4</v>
      </c>
      <c r="G168" s="42">
        <v>1330.79</v>
      </c>
      <c r="H168" s="42">
        <f t="shared" si="8"/>
        <v>5323.16</v>
      </c>
      <c r="I168" s="44">
        <f t="shared" si="9"/>
        <v>0.0669622341746979</v>
      </c>
      <c r="J168" s="44">
        <f t="shared" si="11"/>
        <v>92.6541094686105</v>
      </c>
      <c r="K168" s="40" t="str">
        <f t="shared" si="10"/>
        <v>C</v>
      </c>
    </row>
    <row r="169" ht="20.1" customHeight="1" spans="1:11">
      <c r="A169" s="40" t="s">
        <v>3581</v>
      </c>
      <c r="B169" s="41" t="s">
        <v>1050</v>
      </c>
      <c r="C169" s="40" t="s">
        <v>5898</v>
      </c>
      <c r="D169" s="40" t="s">
        <v>2413</v>
      </c>
      <c r="E169" s="40" t="s">
        <v>35</v>
      </c>
      <c r="F169" s="42">
        <v>103</v>
      </c>
      <c r="G169" s="42">
        <v>50.87</v>
      </c>
      <c r="H169" s="42">
        <f t="shared" si="8"/>
        <v>5239.61</v>
      </c>
      <c r="I169" s="44">
        <f t="shared" si="9"/>
        <v>0.0659112241232819</v>
      </c>
      <c r="J169" s="44">
        <f t="shared" si="11"/>
        <v>92.7200206927338</v>
      </c>
      <c r="K169" s="40" t="str">
        <f t="shared" si="10"/>
        <v>C</v>
      </c>
    </row>
    <row r="170" ht="20.1" customHeight="1" spans="1:11">
      <c r="A170" s="40" t="s">
        <v>2628</v>
      </c>
      <c r="B170" s="41" t="s">
        <v>2629</v>
      </c>
      <c r="C170" s="40" t="s">
        <v>14</v>
      </c>
      <c r="D170" s="40" t="s">
        <v>2413</v>
      </c>
      <c r="E170" s="40" t="s">
        <v>35</v>
      </c>
      <c r="F170" s="42">
        <v>12.2</v>
      </c>
      <c r="G170" s="42">
        <v>425.67</v>
      </c>
      <c r="H170" s="42">
        <f t="shared" si="8"/>
        <v>5193.17</v>
      </c>
      <c r="I170" s="44">
        <f t="shared" si="9"/>
        <v>0.0653270361306097</v>
      </c>
      <c r="J170" s="44">
        <f t="shared" si="11"/>
        <v>92.7853477288644</v>
      </c>
      <c r="K170" s="40" t="str">
        <f t="shared" si="10"/>
        <v>C</v>
      </c>
    </row>
    <row r="171" ht="20.1" customHeight="1" spans="1:11">
      <c r="A171" s="40" t="s">
        <v>4148</v>
      </c>
      <c r="B171" s="41" t="s">
        <v>4149</v>
      </c>
      <c r="C171" s="40" t="s">
        <v>14</v>
      </c>
      <c r="D171" s="40" t="s">
        <v>2413</v>
      </c>
      <c r="E171" s="40" t="s">
        <v>193</v>
      </c>
      <c r="F171" s="42">
        <v>1699.492655</v>
      </c>
      <c r="G171" s="42">
        <v>3.05</v>
      </c>
      <c r="H171" s="42">
        <f t="shared" si="8"/>
        <v>5183.45</v>
      </c>
      <c r="I171" s="44">
        <f t="shared" si="9"/>
        <v>0.0652047642251666</v>
      </c>
      <c r="J171" s="44">
        <f t="shared" si="11"/>
        <v>92.8505524930895</v>
      </c>
      <c r="K171" s="40" t="str">
        <f t="shared" si="10"/>
        <v>C</v>
      </c>
    </row>
    <row r="172" ht="20.1" customHeight="1" spans="1:11">
      <c r="A172" s="40" t="s">
        <v>2610</v>
      </c>
      <c r="B172" s="41" t="s">
        <v>2611</v>
      </c>
      <c r="C172" s="40" t="s">
        <v>14</v>
      </c>
      <c r="D172" s="40" t="s">
        <v>2413</v>
      </c>
      <c r="E172" s="40" t="s">
        <v>41</v>
      </c>
      <c r="F172" s="42">
        <v>103.89075</v>
      </c>
      <c r="G172" s="42">
        <v>49.5</v>
      </c>
      <c r="H172" s="42">
        <f t="shared" si="8"/>
        <v>5142.59</v>
      </c>
      <c r="I172" s="44">
        <f t="shared" si="9"/>
        <v>0.0646907693633969</v>
      </c>
      <c r="J172" s="44">
        <f t="shared" si="11"/>
        <v>92.9152432624529</v>
      </c>
      <c r="K172" s="40" t="str">
        <f t="shared" si="10"/>
        <v>C</v>
      </c>
    </row>
    <row r="173" ht="20.1" customHeight="1" spans="1:11">
      <c r="A173" s="40" t="s">
        <v>4469</v>
      </c>
      <c r="B173" s="41" t="s">
        <v>4470</v>
      </c>
      <c r="C173" s="40" t="s">
        <v>5898</v>
      </c>
      <c r="D173" s="40" t="s">
        <v>2413</v>
      </c>
      <c r="E173" s="40" t="s">
        <v>35</v>
      </c>
      <c r="F173" s="42">
        <v>9</v>
      </c>
      <c r="G173" s="42">
        <v>550</v>
      </c>
      <c r="H173" s="42">
        <f t="shared" si="8"/>
        <v>4950</v>
      </c>
      <c r="I173" s="44">
        <f t="shared" si="9"/>
        <v>0.0622680999941303</v>
      </c>
      <c r="J173" s="44">
        <f t="shared" si="11"/>
        <v>92.9775113624471</v>
      </c>
      <c r="K173" s="40" t="str">
        <f t="shared" si="10"/>
        <v>C</v>
      </c>
    </row>
    <row r="174" ht="15" customHeight="1" spans="1:11">
      <c r="A174" s="40" t="s">
        <v>3590</v>
      </c>
      <c r="B174" s="41" t="s">
        <v>3591</v>
      </c>
      <c r="C174" s="40" t="s">
        <v>14</v>
      </c>
      <c r="D174" s="40" t="s">
        <v>2413</v>
      </c>
      <c r="E174" s="40" t="s">
        <v>35</v>
      </c>
      <c r="F174" s="42">
        <v>7581.570165161</v>
      </c>
      <c r="G174" s="42">
        <v>0.64</v>
      </c>
      <c r="H174" s="42">
        <f t="shared" si="8"/>
        <v>4852.2</v>
      </c>
      <c r="I174" s="44">
        <f t="shared" si="9"/>
        <v>0.061037833291216</v>
      </c>
      <c r="J174" s="44">
        <f t="shared" si="11"/>
        <v>93.0385491957383</v>
      </c>
      <c r="K174" s="40" t="str">
        <f t="shared" si="10"/>
        <v>C</v>
      </c>
    </row>
    <row r="175" ht="15" customHeight="1" spans="1:11">
      <c r="A175" s="40" t="s">
        <v>4078</v>
      </c>
      <c r="B175" s="41" t="s">
        <v>4079</v>
      </c>
      <c r="C175" s="40" t="s">
        <v>14</v>
      </c>
      <c r="D175" s="40" t="s">
        <v>2413</v>
      </c>
      <c r="E175" s="40" t="s">
        <v>146</v>
      </c>
      <c r="F175" s="42">
        <v>224.132097</v>
      </c>
      <c r="G175" s="42">
        <v>21.63</v>
      </c>
      <c r="H175" s="42">
        <f t="shared" si="8"/>
        <v>4847.98</v>
      </c>
      <c r="I175" s="44">
        <f t="shared" si="9"/>
        <v>0.0609847481635442</v>
      </c>
      <c r="J175" s="44">
        <f t="shared" si="11"/>
        <v>93.0995339439018</v>
      </c>
      <c r="K175" s="40" t="str">
        <f t="shared" si="10"/>
        <v>C</v>
      </c>
    </row>
    <row r="176" ht="20.1" customHeight="1" spans="1:11">
      <c r="A176" s="40" t="s">
        <v>4362</v>
      </c>
      <c r="B176" s="41" t="s">
        <v>4363</v>
      </c>
      <c r="C176" s="40" t="s">
        <v>14</v>
      </c>
      <c r="D176" s="40" t="s">
        <v>2413</v>
      </c>
      <c r="E176" s="40" t="s">
        <v>35</v>
      </c>
      <c r="F176" s="42">
        <v>14</v>
      </c>
      <c r="G176" s="42">
        <v>343.37</v>
      </c>
      <c r="H176" s="42">
        <f t="shared" si="8"/>
        <v>4807.18</v>
      </c>
      <c r="I176" s="44">
        <f t="shared" si="9"/>
        <v>0.0604715080666229</v>
      </c>
      <c r="J176" s="44">
        <f t="shared" si="11"/>
        <v>93.1600054519684</v>
      </c>
      <c r="K176" s="40" t="str">
        <f t="shared" si="10"/>
        <v>C</v>
      </c>
    </row>
    <row r="177" ht="20.1" customHeight="1" spans="1:11">
      <c r="A177" s="40" t="s">
        <v>4327</v>
      </c>
      <c r="B177" s="41" t="s">
        <v>4328</v>
      </c>
      <c r="C177" s="40" t="s">
        <v>14</v>
      </c>
      <c r="D177" s="40" t="s">
        <v>2413</v>
      </c>
      <c r="E177" s="40" t="s">
        <v>35</v>
      </c>
      <c r="F177" s="42">
        <v>262.981362</v>
      </c>
      <c r="G177" s="42">
        <v>17.71</v>
      </c>
      <c r="H177" s="42">
        <f t="shared" si="8"/>
        <v>4657.4</v>
      </c>
      <c r="I177" s="44">
        <f t="shared" si="9"/>
        <v>0.0585873634166995</v>
      </c>
      <c r="J177" s="44">
        <f t="shared" si="11"/>
        <v>93.2185928153852</v>
      </c>
      <c r="K177" s="40" t="str">
        <f t="shared" si="10"/>
        <v>C</v>
      </c>
    </row>
    <row r="178" ht="20.1" customHeight="1" spans="1:11">
      <c r="A178" s="40" t="s">
        <v>3190</v>
      </c>
      <c r="B178" s="41" t="s">
        <v>3191</v>
      </c>
      <c r="C178" s="40" t="s">
        <v>14</v>
      </c>
      <c r="D178" s="40" t="s">
        <v>2413</v>
      </c>
      <c r="E178" s="40" t="s">
        <v>1165</v>
      </c>
      <c r="F178" s="42">
        <v>2217.6355</v>
      </c>
      <c r="G178" s="42">
        <v>2.1</v>
      </c>
      <c r="H178" s="42">
        <f t="shared" si="8"/>
        <v>4657.03</v>
      </c>
      <c r="I178" s="44">
        <f t="shared" si="9"/>
        <v>0.0585827090334676</v>
      </c>
      <c r="J178" s="44">
        <f t="shared" si="11"/>
        <v>93.2771755244186</v>
      </c>
      <c r="K178" s="40" t="str">
        <f t="shared" si="10"/>
        <v>C</v>
      </c>
    </row>
    <row r="179" ht="20.1" customHeight="1" spans="1:11">
      <c r="A179" s="40" t="s">
        <v>3767</v>
      </c>
      <c r="B179" s="41" t="s">
        <v>3768</v>
      </c>
      <c r="C179" s="40" t="s">
        <v>14</v>
      </c>
      <c r="D179" s="40" t="s">
        <v>2413</v>
      </c>
      <c r="E179" s="40" t="s">
        <v>35</v>
      </c>
      <c r="F179" s="42">
        <v>136</v>
      </c>
      <c r="G179" s="42">
        <v>33.53</v>
      </c>
      <c r="H179" s="42">
        <f t="shared" si="8"/>
        <v>4560.08</v>
      </c>
      <c r="I179" s="44">
        <f t="shared" si="9"/>
        <v>0.0573631348325725</v>
      </c>
      <c r="J179" s="44">
        <f t="shared" si="11"/>
        <v>93.3345386592512</v>
      </c>
      <c r="K179" s="40" t="str">
        <f t="shared" si="10"/>
        <v>C</v>
      </c>
    </row>
    <row r="180" ht="27.95" customHeight="1" spans="1:11">
      <c r="A180" s="40" t="s">
        <v>4522</v>
      </c>
      <c r="B180" s="41" t="s">
        <v>4523</v>
      </c>
      <c r="C180" s="40" t="s">
        <v>14</v>
      </c>
      <c r="D180" s="40" t="s">
        <v>2413</v>
      </c>
      <c r="E180" s="40" t="s">
        <v>146</v>
      </c>
      <c r="F180" s="42">
        <v>315.805808</v>
      </c>
      <c r="G180" s="42">
        <v>13.91</v>
      </c>
      <c r="H180" s="42">
        <f t="shared" si="8"/>
        <v>4392.86</v>
      </c>
      <c r="I180" s="44">
        <f t="shared" si="9"/>
        <v>0.0552596052000435</v>
      </c>
      <c r="J180" s="44">
        <f t="shared" si="11"/>
        <v>93.3897982644512</v>
      </c>
      <c r="K180" s="40" t="str">
        <f t="shared" si="10"/>
        <v>C</v>
      </c>
    </row>
    <row r="181" ht="15" customHeight="1" spans="1:11">
      <c r="A181" s="40" t="s">
        <v>2724</v>
      </c>
      <c r="B181" s="41" t="s">
        <v>2725</v>
      </c>
      <c r="C181" s="40" t="s">
        <v>14</v>
      </c>
      <c r="D181" s="40" t="s">
        <v>2413</v>
      </c>
      <c r="E181" s="40" t="s">
        <v>193</v>
      </c>
      <c r="F181" s="42">
        <v>247.30673903</v>
      </c>
      <c r="G181" s="42">
        <v>17.76</v>
      </c>
      <c r="H181" s="42">
        <f t="shared" si="8"/>
        <v>4392.17</v>
      </c>
      <c r="I181" s="44">
        <f t="shared" si="9"/>
        <v>0.0552509254042868</v>
      </c>
      <c r="J181" s="44">
        <f t="shared" si="11"/>
        <v>93.4450491898555</v>
      </c>
      <c r="K181" s="40" t="str">
        <f t="shared" si="10"/>
        <v>C</v>
      </c>
    </row>
    <row r="182" ht="15" customHeight="1" spans="1:11">
      <c r="A182" s="40" t="s">
        <v>4769</v>
      </c>
      <c r="B182" s="41" t="s">
        <v>4770</v>
      </c>
      <c r="C182" s="40" t="s">
        <v>14</v>
      </c>
      <c r="D182" s="40" t="s">
        <v>2413</v>
      </c>
      <c r="E182" s="40" t="s">
        <v>51</v>
      </c>
      <c r="F182" s="42">
        <v>36.596177554574</v>
      </c>
      <c r="G182" s="42">
        <v>118.98</v>
      </c>
      <c r="H182" s="42">
        <f t="shared" si="8"/>
        <v>4354.21</v>
      </c>
      <c r="I182" s="44">
        <f t="shared" si="9"/>
        <v>0.0547734108435237</v>
      </c>
      <c r="J182" s="44">
        <f t="shared" si="11"/>
        <v>93.499822600699</v>
      </c>
      <c r="K182" s="40" t="str">
        <f t="shared" si="10"/>
        <v>C</v>
      </c>
    </row>
    <row r="183" ht="20.1" customHeight="1" spans="1:11">
      <c r="A183" s="40" t="s">
        <v>3709</v>
      </c>
      <c r="B183" s="41" t="s">
        <v>3710</v>
      </c>
      <c r="C183" s="40" t="s">
        <v>5898</v>
      </c>
      <c r="D183" s="40" t="s">
        <v>2413</v>
      </c>
      <c r="E183" s="40" t="s">
        <v>146</v>
      </c>
      <c r="F183" s="42">
        <v>51.5</v>
      </c>
      <c r="G183" s="42">
        <v>84.29</v>
      </c>
      <c r="H183" s="42">
        <f t="shared" si="8"/>
        <v>4340.94</v>
      </c>
      <c r="I183" s="44">
        <f t="shared" si="9"/>
        <v>0.0546064820178829</v>
      </c>
      <c r="J183" s="44">
        <f t="shared" si="11"/>
        <v>93.5544290827169</v>
      </c>
      <c r="K183" s="40" t="str">
        <f t="shared" si="10"/>
        <v>C</v>
      </c>
    </row>
    <row r="184" ht="20.1" customHeight="1" spans="1:11">
      <c r="A184" s="40" t="s">
        <v>4309</v>
      </c>
      <c r="B184" s="41" t="s">
        <v>4310</v>
      </c>
      <c r="C184" s="40" t="s">
        <v>14</v>
      </c>
      <c r="D184" s="40" t="s">
        <v>2413</v>
      </c>
      <c r="E184" s="40" t="s">
        <v>41</v>
      </c>
      <c r="F184" s="42">
        <v>245.4035317344</v>
      </c>
      <c r="G184" s="42">
        <v>17.38</v>
      </c>
      <c r="H184" s="42">
        <f t="shared" si="8"/>
        <v>4265.11</v>
      </c>
      <c r="I184" s="44">
        <f t="shared" si="9"/>
        <v>0.0536525850436293</v>
      </c>
      <c r="J184" s="44">
        <f t="shared" si="11"/>
        <v>93.6080816677606</v>
      </c>
      <c r="K184" s="40" t="str">
        <f t="shared" si="10"/>
        <v>C</v>
      </c>
    </row>
    <row r="185" ht="20.1" customHeight="1" spans="1:11">
      <c r="A185" s="40" t="s">
        <v>3105</v>
      </c>
      <c r="B185" s="41" t="s">
        <v>3106</v>
      </c>
      <c r="C185" s="40" t="s">
        <v>14</v>
      </c>
      <c r="D185" s="40" t="s">
        <v>2413</v>
      </c>
      <c r="E185" s="40" t="s">
        <v>35</v>
      </c>
      <c r="F185" s="42">
        <v>108.493593</v>
      </c>
      <c r="G185" s="42">
        <v>38.67</v>
      </c>
      <c r="H185" s="42">
        <f t="shared" si="8"/>
        <v>4195.45</v>
      </c>
      <c r="I185" s="44">
        <f t="shared" si="9"/>
        <v>0.052776303054621</v>
      </c>
      <c r="J185" s="44">
        <f t="shared" si="11"/>
        <v>93.6608579708152</v>
      </c>
      <c r="K185" s="40" t="str">
        <f t="shared" si="10"/>
        <v>C</v>
      </c>
    </row>
    <row r="186" ht="20.1" customHeight="1" spans="1:11">
      <c r="A186" s="40" t="s">
        <v>4543</v>
      </c>
      <c r="B186" s="41" t="s">
        <v>4544</v>
      </c>
      <c r="C186" s="40" t="s">
        <v>14</v>
      </c>
      <c r="D186" s="40" t="s">
        <v>2413</v>
      </c>
      <c r="E186" s="40" t="s">
        <v>35</v>
      </c>
      <c r="F186" s="42">
        <v>1033.337333</v>
      </c>
      <c r="G186" s="42">
        <v>3.94</v>
      </c>
      <c r="H186" s="42">
        <f t="shared" si="8"/>
        <v>4071.35</v>
      </c>
      <c r="I186" s="44">
        <f t="shared" si="9"/>
        <v>0.0512151977598187</v>
      </c>
      <c r="J186" s="44">
        <f t="shared" si="11"/>
        <v>93.712073168575</v>
      </c>
      <c r="K186" s="40" t="str">
        <f t="shared" si="10"/>
        <v>C</v>
      </c>
    </row>
    <row r="187" ht="20.1" customHeight="1" spans="1:11">
      <c r="A187" s="40" t="s">
        <v>2766</v>
      </c>
      <c r="B187" s="41" t="s">
        <v>2767</v>
      </c>
      <c r="C187" s="40" t="s">
        <v>14</v>
      </c>
      <c r="D187" s="40" t="s">
        <v>2413</v>
      </c>
      <c r="E187" s="40" t="s">
        <v>35</v>
      </c>
      <c r="F187" s="42">
        <v>19243.8815694559</v>
      </c>
      <c r="G187" s="42">
        <v>0.21</v>
      </c>
      <c r="H187" s="42">
        <f t="shared" si="8"/>
        <v>4041.22</v>
      </c>
      <c r="I187" s="44">
        <f t="shared" si="9"/>
        <v>0.0508361800117736</v>
      </c>
      <c r="J187" s="44">
        <f t="shared" si="11"/>
        <v>93.7629093485868</v>
      </c>
      <c r="K187" s="40" t="str">
        <f t="shared" si="10"/>
        <v>C</v>
      </c>
    </row>
    <row r="188" ht="27.95" customHeight="1" spans="1:11">
      <c r="A188" s="40" t="s">
        <v>3107</v>
      </c>
      <c r="B188" s="41" t="s">
        <v>3108</v>
      </c>
      <c r="C188" s="40" t="s">
        <v>14</v>
      </c>
      <c r="D188" s="40" t="s">
        <v>2413</v>
      </c>
      <c r="E188" s="40" t="s">
        <v>1165</v>
      </c>
      <c r="F188" s="42">
        <v>27</v>
      </c>
      <c r="G188" s="42">
        <v>149.53</v>
      </c>
      <c r="H188" s="42">
        <f t="shared" si="8"/>
        <v>4037.31</v>
      </c>
      <c r="I188" s="44">
        <f t="shared" si="9"/>
        <v>0.0507869945024853</v>
      </c>
      <c r="J188" s="44">
        <f t="shared" si="11"/>
        <v>93.8136963430893</v>
      </c>
      <c r="K188" s="40" t="str">
        <f t="shared" si="10"/>
        <v>C</v>
      </c>
    </row>
    <row r="189" ht="15" customHeight="1" spans="1:11">
      <c r="A189" s="40" t="s">
        <v>4418</v>
      </c>
      <c r="B189" s="41" t="s">
        <v>4419</v>
      </c>
      <c r="C189" s="40" t="s">
        <v>14</v>
      </c>
      <c r="D189" s="40" t="s">
        <v>2413</v>
      </c>
      <c r="E189" s="40" t="s">
        <v>146</v>
      </c>
      <c r="F189" s="42">
        <v>63.36</v>
      </c>
      <c r="G189" s="42">
        <v>63.23</v>
      </c>
      <c r="H189" s="42">
        <f t="shared" si="8"/>
        <v>4006.25</v>
      </c>
      <c r="I189" s="44">
        <f t="shared" si="9"/>
        <v>0.0503962778992898</v>
      </c>
      <c r="J189" s="44">
        <f t="shared" si="11"/>
        <v>93.8640926209886</v>
      </c>
      <c r="K189" s="40" t="str">
        <f t="shared" si="10"/>
        <v>C</v>
      </c>
    </row>
    <row r="190" ht="20.1" customHeight="1" spans="1:11">
      <c r="A190" s="40" t="s">
        <v>5326</v>
      </c>
      <c r="B190" s="41" t="s">
        <v>5327</v>
      </c>
      <c r="C190" s="40" t="s">
        <v>14</v>
      </c>
      <c r="D190" s="40" t="s">
        <v>2413</v>
      </c>
      <c r="E190" s="40" t="s">
        <v>146</v>
      </c>
      <c r="F190" s="42">
        <v>146.20576</v>
      </c>
      <c r="G190" s="42">
        <v>27.37</v>
      </c>
      <c r="H190" s="42">
        <f t="shared" si="8"/>
        <v>4001.65</v>
      </c>
      <c r="I190" s="44">
        <f t="shared" si="9"/>
        <v>0.0503384125942448</v>
      </c>
      <c r="J190" s="44">
        <f t="shared" si="11"/>
        <v>93.9144310335828</v>
      </c>
      <c r="K190" s="40" t="str">
        <f t="shared" si="10"/>
        <v>C</v>
      </c>
    </row>
    <row r="191" ht="15" customHeight="1" spans="1:11">
      <c r="A191" s="40" t="s">
        <v>2922</v>
      </c>
      <c r="B191" s="41" t="s">
        <v>2923</v>
      </c>
      <c r="C191" s="40" t="s">
        <v>5904</v>
      </c>
      <c r="D191" s="40" t="s">
        <v>2413</v>
      </c>
      <c r="E191" s="40" t="s">
        <v>372</v>
      </c>
      <c r="F191" s="42">
        <v>302.022</v>
      </c>
      <c r="G191" s="42">
        <v>13.15</v>
      </c>
      <c r="H191" s="42">
        <f t="shared" si="8"/>
        <v>3971.59</v>
      </c>
      <c r="I191" s="44">
        <f t="shared" si="9"/>
        <v>0.0499602754051895</v>
      </c>
      <c r="J191" s="44">
        <f t="shared" si="11"/>
        <v>93.964391308988</v>
      </c>
      <c r="K191" s="40" t="str">
        <f t="shared" si="10"/>
        <v>C</v>
      </c>
    </row>
    <row r="192" ht="20.1" customHeight="1" spans="1:11">
      <c r="A192" s="40" t="s">
        <v>5661</v>
      </c>
      <c r="B192" s="41" t="s">
        <v>5662</v>
      </c>
      <c r="C192" s="40" t="s">
        <v>14</v>
      </c>
      <c r="D192" s="40" t="s">
        <v>2413</v>
      </c>
      <c r="E192" s="40" t="s">
        <v>146</v>
      </c>
      <c r="F192" s="42">
        <v>237.7693827328</v>
      </c>
      <c r="G192" s="42">
        <v>16.7</v>
      </c>
      <c r="H192" s="42">
        <f t="shared" si="8"/>
        <v>3970.75</v>
      </c>
      <c r="I192" s="44">
        <f t="shared" si="9"/>
        <v>0.0499497086973117</v>
      </c>
      <c r="J192" s="44">
        <f t="shared" si="11"/>
        <v>94.0143410176853</v>
      </c>
      <c r="K192" s="40" t="str">
        <f t="shared" si="10"/>
        <v>C</v>
      </c>
    </row>
    <row r="193" ht="20.1" customHeight="1" spans="1:11">
      <c r="A193" s="40" t="s">
        <v>3763</v>
      </c>
      <c r="B193" s="41" t="s">
        <v>3764</v>
      </c>
      <c r="C193" s="40" t="s">
        <v>14</v>
      </c>
      <c r="D193" s="40" t="s">
        <v>2413</v>
      </c>
      <c r="E193" s="40" t="s">
        <v>35</v>
      </c>
      <c r="F193" s="42">
        <v>159</v>
      </c>
      <c r="G193" s="42">
        <v>24.78</v>
      </c>
      <c r="H193" s="42">
        <f t="shared" si="8"/>
        <v>3940.02</v>
      </c>
      <c r="I193" s="44">
        <f t="shared" si="9"/>
        <v>0.0495631433007825</v>
      </c>
      <c r="J193" s="44">
        <f t="shared" si="11"/>
        <v>94.0639041609861</v>
      </c>
      <c r="K193" s="40" t="str">
        <f t="shared" si="10"/>
        <v>C</v>
      </c>
    </row>
    <row r="194" ht="15" customHeight="1" spans="1:11">
      <c r="A194" s="40" t="s">
        <v>4832</v>
      </c>
      <c r="B194" s="41" t="s">
        <v>4833</v>
      </c>
      <c r="C194" s="40" t="s">
        <v>14</v>
      </c>
      <c r="D194" s="40" t="s">
        <v>2310</v>
      </c>
      <c r="E194" s="40" t="s">
        <v>2392</v>
      </c>
      <c r="F194" s="42">
        <v>263.132525233987</v>
      </c>
      <c r="G194" s="42">
        <v>14.96</v>
      </c>
      <c r="H194" s="42">
        <f t="shared" si="8"/>
        <v>3936.46</v>
      </c>
      <c r="I194" s="44">
        <f t="shared" si="9"/>
        <v>0.0495183605864433</v>
      </c>
      <c r="J194" s="44">
        <f t="shared" si="11"/>
        <v>94.1134225215725</v>
      </c>
      <c r="K194" s="40" t="str">
        <f t="shared" si="10"/>
        <v>C</v>
      </c>
    </row>
    <row r="195" ht="20.1" customHeight="1" spans="1:11">
      <c r="A195" s="40" t="s">
        <v>3498</v>
      </c>
      <c r="B195" s="41" t="s">
        <v>3499</v>
      </c>
      <c r="C195" s="40" t="s">
        <v>14</v>
      </c>
      <c r="D195" s="40" t="s">
        <v>2413</v>
      </c>
      <c r="E195" s="40" t="s">
        <v>35</v>
      </c>
      <c r="F195" s="42">
        <v>4</v>
      </c>
      <c r="G195" s="42">
        <v>963.34</v>
      </c>
      <c r="H195" s="42">
        <f t="shared" si="8"/>
        <v>3853.36</v>
      </c>
      <c r="I195" s="44">
        <f t="shared" si="9"/>
        <v>0.0484730112713903</v>
      </c>
      <c r="J195" s="44">
        <f t="shared" si="11"/>
        <v>94.1618955328439</v>
      </c>
      <c r="K195" s="40" t="str">
        <f t="shared" si="10"/>
        <v>C</v>
      </c>
    </row>
    <row r="196" ht="20.1" customHeight="1" spans="1:11">
      <c r="A196" s="40" t="s">
        <v>2358</v>
      </c>
      <c r="B196" s="41" t="s">
        <v>5910</v>
      </c>
      <c r="C196" s="40" t="s">
        <v>5904</v>
      </c>
      <c r="D196" s="40" t="s">
        <v>2381</v>
      </c>
      <c r="E196" s="40" t="s">
        <v>2387</v>
      </c>
      <c r="F196" s="42">
        <v>12.3</v>
      </c>
      <c r="G196" s="42">
        <v>307.15</v>
      </c>
      <c r="H196" s="42">
        <f t="shared" ref="H196:H259" si="12">ROUND(F196*G196,2)</f>
        <v>3777.95</v>
      </c>
      <c r="I196" s="44">
        <f t="shared" ref="I196:I259" si="13">H196/VALOR_TOTAL*100</f>
        <v>0.0475243976510757</v>
      </c>
      <c r="J196" s="44">
        <f t="shared" si="11"/>
        <v>94.209419930495</v>
      </c>
      <c r="K196" s="40" t="str">
        <f t="shared" ref="K196:K259" si="14">IF(J196&lt;=50,"A",IF(J196&lt;=80,"B","C"))</f>
        <v>C</v>
      </c>
    </row>
    <row r="197" ht="15" customHeight="1" spans="1:11">
      <c r="A197" s="40" t="s">
        <v>3771</v>
      </c>
      <c r="B197" s="41" t="s">
        <v>3772</v>
      </c>
      <c r="C197" s="40" t="s">
        <v>643</v>
      </c>
      <c r="D197" s="40" t="s">
        <v>2314</v>
      </c>
      <c r="E197" s="40" t="s">
        <v>376</v>
      </c>
      <c r="F197" s="42">
        <v>159</v>
      </c>
      <c r="G197" s="42">
        <v>23.68</v>
      </c>
      <c r="H197" s="42">
        <f t="shared" si="12"/>
        <v>3765.12</v>
      </c>
      <c r="I197" s="44">
        <f t="shared" si="13"/>
        <v>0.0473630037676566</v>
      </c>
      <c r="J197" s="44">
        <f t="shared" ref="J197:J260" si="15">I197+J196</f>
        <v>94.2567829342626</v>
      </c>
      <c r="K197" s="40" t="str">
        <f t="shared" si="14"/>
        <v>C</v>
      </c>
    </row>
    <row r="198" ht="15" customHeight="1" spans="1:11">
      <c r="A198" s="40" t="s">
        <v>3205</v>
      </c>
      <c r="B198" s="41" t="s">
        <v>3206</v>
      </c>
      <c r="C198" s="40" t="s">
        <v>14</v>
      </c>
      <c r="D198" s="40" t="s">
        <v>2413</v>
      </c>
      <c r="E198" s="40" t="s">
        <v>146</v>
      </c>
      <c r="F198" s="42">
        <v>150.2235</v>
      </c>
      <c r="G198" s="42">
        <v>25</v>
      </c>
      <c r="H198" s="42">
        <f t="shared" si="12"/>
        <v>3755.59</v>
      </c>
      <c r="I198" s="44">
        <f t="shared" si="13"/>
        <v>0.0472431219509002</v>
      </c>
      <c r="J198" s="44">
        <f t="shared" si="15"/>
        <v>94.3040260562135</v>
      </c>
      <c r="K198" s="40" t="str">
        <f t="shared" si="14"/>
        <v>C</v>
      </c>
    </row>
    <row r="199" ht="15" customHeight="1" spans="1:11">
      <c r="A199" s="40" t="s">
        <v>3181</v>
      </c>
      <c r="B199" s="41" t="s">
        <v>3182</v>
      </c>
      <c r="C199" s="40" t="s">
        <v>14</v>
      </c>
      <c r="D199" s="40" t="s">
        <v>2413</v>
      </c>
      <c r="E199" s="40" t="s">
        <v>193</v>
      </c>
      <c r="F199" s="42">
        <v>1436.601424</v>
      </c>
      <c r="G199" s="42">
        <v>2.61</v>
      </c>
      <c r="H199" s="42">
        <f t="shared" si="12"/>
        <v>3749.53</v>
      </c>
      <c r="I199" s="44">
        <f t="shared" si="13"/>
        <v>0.0471668907012104</v>
      </c>
      <c r="J199" s="44">
        <f t="shared" si="15"/>
        <v>94.3511929469148</v>
      </c>
      <c r="K199" s="40" t="str">
        <f t="shared" si="14"/>
        <v>C</v>
      </c>
    </row>
    <row r="200" ht="15" customHeight="1" spans="1:11">
      <c r="A200" s="40" t="s">
        <v>5171</v>
      </c>
      <c r="B200" s="41" t="s">
        <v>5172</v>
      </c>
      <c r="C200" s="40" t="s">
        <v>14</v>
      </c>
      <c r="D200" s="40" t="s">
        <v>2310</v>
      </c>
      <c r="E200" s="40" t="s">
        <v>2392</v>
      </c>
      <c r="F200" s="42">
        <v>136.037705729287</v>
      </c>
      <c r="G200" s="42">
        <v>27.51</v>
      </c>
      <c r="H200" s="42">
        <f t="shared" si="12"/>
        <v>3742.4</v>
      </c>
      <c r="I200" s="44">
        <f t="shared" si="13"/>
        <v>0.0470771994783906</v>
      </c>
      <c r="J200" s="44">
        <f t="shared" si="15"/>
        <v>94.3982701463931</v>
      </c>
      <c r="K200" s="40" t="str">
        <f t="shared" si="14"/>
        <v>C</v>
      </c>
    </row>
    <row r="201" ht="20.1" customHeight="1" spans="1:11">
      <c r="A201" s="40" t="s">
        <v>3153</v>
      </c>
      <c r="B201" s="41" t="s">
        <v>3154</v>
      </c>
      <c r="C201" s="40" t="s">
        <v>14</v>
      </c>
      <c r="D201" s="40" t="s">
        <v>2413</v>
      </c>
      <c r="E201" s="40" t="s">
        <v>35</v>
      </c>
      <c r="F201" s="42">
        <v>345</v>
      </c>
      <c r="G201" s="42">
        <v>10.5</v>
      </c>
      <c r="H201" s="42">
        <f t="shared" si="12"/>
        <v>3622.5</v>
      </c>
      <c r="I201" s="44">
        <f t="shared" si="13"/>
        <v>0.0455689277229772</v>
      </c>
      <c r="J201" s="44">
        <f t="shared" si="15"/>
        <v>94.4438390741161</v>
      </c>
      <c r="K201" s="40" t="str">
        <f t="shared" si="14"/>
        <v>C</v>
      </c>
    </row>
    <row r="202" ht="20.1" customHeight="1" spans="1:11">
      <c r="A202" s="40" t="s">
        <v>3607</v>
      </c>
      <c r="B202" s="41" t="s">
        <v>3608</v>
      </c>
      <c r="C202" s="40" t="s">
        <v>5898</v>
      </c>
      <c r="D202" s="40" t="s">
        <v>2413</v>
      </c>
      <c r="E202" s="40" t="s">
        <v>35</v>
      </c>
      <c r="F202" s="42">
        <v>1</v>
      </c>
      <c r="G202" s="42">
        <v>3588.12</v>
      </c>
      <c r="H202" s="42">
        <f t="shared" si="12"/>
        <v>3588.12</v>
      </c>
      <c r="I202" s="44">
        <f t="shared" si="13"/>
        <v>0.0451364474648362</v>
      </c>
      <c r="J202" s="44">
        <f t="shared" si="15"/>
        <v>94.488975521581</v>
      </c>
      <c r="K202" s="40" t="str">
        <f t="shared" si="14"/>
        <v>C</v>
      </c>
    </row>
    <row r="203" ht="20.1" customHeight="1" spans="1:11">
      <c r="A203" s="40" t="s">
        <v>2666</v>
      </c>
      <c r="B203" s="41" t="s">
        <v>2667</v>
      </c>
      <c r="C203" s="40" t="s">
        <v>14</v>
      </c>
      <c r="D203" s="40" t="s">
        <v>2413</v>
      </c>
      <c r="E203" s="40" t="s">
        <v>146</v>
      </c>
      <c r="F203" s="42">
        <v>118.8</v>
      </c>
      <c r="G203" s="42">
        <v>30.03</v>
      </c>
      <c r="H203" s="42">
        <f t="shared" si="12"/>
        <v>3567.56</v>
      </c>
      <c r="I203" s="44">
        <f t="shared" si="13"/>
        <v>0.0448778147101131</v>
      </c>
      <c r="J203" s="44">
        <f t="shared" si="15"/>
        <v>94.5338533362911</v>
      </c>
      <c r="K203" s="40" t="str">
        <f t="shared" si="14"/>
        <v>C</v>
      </c>
    </row>
    <row r="204" ht="20.1" customHeight="1" spans="1:11">
      <c r="A204" s="40" t="s">
        <v>4477</v>
      </c>
      <c r="B204" s="41" t="s">
        <v>4478</v>
      </c>
      <c r="C204" s="40" t="s">
        <v>5898</v>
      </c>
      <c r="D204" s="40" t="s">
        <v>2413</v>
      </c>
      <c r="E204" s="40" t="s">
        <v>35</v>
      </c>
      <c r="F204" s="42">
        <v>18</v>
      </c>
      <c r="G204" s="42">
        <v>196.2</v>
      </c>
      <c r="H204" s="42">
        <f t="shared" si="12"/>
        <v>3531.6</v>
      </c>
      <c r="I204" s="44">
        <f t="shared" si="13"/>
        <v>0.0444254589776304</v>
      </c>
      <c r="J204" s="44">
        <f t="shared" si="15"/>
        <v>94.5782787952687</v>
      </c>
      <c r="K204" s="40" t="str">
        <f t="shared" si="14"/>
        <v>C</v>
      </c>
    </row>
    <row r="205" ht="20.1" customHeight="1" spans="1:11">
      <c r="A205" s="40" t="s">
        <v>1822</v>
      </c>
      <c r="B205" s="41" t="s">
        <v>1823</v>
      </c>
      <c r="C205" s="40" t="s">
        <v>14</v>
      </c>
      <c r="D205" s="40" t="s">
        <v>2413</v>
      </c>
      <c r="E205" s="40" t="s">
        <v>35</v>
      </c>
      <c r="F205" s="42">
        <v>6</v>
      </c>
      <c r="G205" s="42">
        <v>588.37</v>
      </c>
      <c r="H205" s="42">
        <f t="shared" si="12"/>
        <v>3530.22</v>
      </c>
      <c r="I205" s="44">
        <f t="shared" si="13"/>
        <v>0.0444080993861169</v>
      </c>
      <c r="J205" s="44">
        <f t="shared" si="15"/>
        <v>94.6226868946548</v>
      </c>
      <c r="K205" s="40" t="str">
        <f t="shared" si="14"/>
        <v>C</v>
      </c>
    </row>
    <row r="206" ht="15" customHeight="1" spans="1:11">
      <c r="A206" s="40" t="s">
        <v>5213</v>
      </c>
      <c r="B206" s="41" t="s">
        <v>5214</v>
      </c>
      <c r="C206" s="40" t="s">
        <v>14</v>
      </c>
      <c r="D206" s="40" t="s">
        <v>2310</v>
      </c>
      <c r="E206" s="40" t="s">
        <v>2392</v>
      </c>
      <c r="F206" s="42">
        <v>155.818630365508</v>
      </c>
      <c r="G206" s="42">
        <v>22.63</v>
      </c>
      <c r="H206" s="42">
        <f t="shared" si="12"/>
        <v>3526.18</v>
      </c>
      <c r="I206" s="44">
        <f t="shared" si="13"/>
        <v>0.0443572785529904</v>
      </c>
      <c r="J206" s="44">
        <f t="shared" si="15"/>
        <v>94.6670441732078</v>
      </c>
      <c r="K206" s="40" t="str">
        <f t="shared" si="14"/>
        <v>C</v>
      </c>
    </row>
    <row r="207" ht="15" customHeight="1" spans="1:11">
      <c r="A207" s="40" t="s">
        <v>3616</v>
      </c>
      <c r="B207" s="41" t="s">
        <v>3617</v>
      </c>
      <c r="C207" s="40" t="s">
        <v>14</v>
      </c>
      <c r="D207" s="40" t="s">
        <v>2413</v>
      </c>
      <c r="E207" s="40" t="s">
        <v>146</v>
      </c>
      <c r="F207" s="42">
        <v>94</v>
      </c>
      <c r="G207" s="42">
        <v>36.91</v>
      </c>
      <c r="H207" s="42">
        <f t="shared" si="12"/>
        <v>3469.54</v>
      </c>
      <c r="I207" s="44">
        <f t="shared" si="13"/>
        <v>0.0436447805360879</v>
      </c>
      <c r="J207" s="44">
        <f t="shared" si="15"/>
        <v>94.7106889537439</v>
      </c>
      <c r="K207" s="40" t="str">
        <f t="shared" si="14"/>
        <v>C</v>
      </c>
    </row>
    <row r="208" ht="20.1" customHeight="1" spans="1:11">
      <c r="A208" s="40" t="s">
        <v>3505</v>
      </c>
      <c r="B208" s="41" t="s">
        <v>3506</v>
      </c>
      <c r="C208" s="40" t="s">
        <v>14</v>
      </c>
      <c r="D208" s="40" t="s">
        <v>2413</v>
      </c>
      <c r="E208" s="40" t="s">
        <v>35</v>
      </c>
      <c r="F208" s="42">
        <v>4</v>
      </c>
      <c r="G208" s="42">
        <v>864.65</v>
      </c>
      <c r="H208" s="42">
        <f t="shared" si="12"/>
        <v>3458.6</v>
      </c>
      <c r="I208" s="44">
        <f t="shared" si="13"/>
        <v>0.0435071617453938</v>
      </c>
      <c r="J208" s="44">
        <f t="shared" si="15"/>
        <v>94.7541961154893</v>
      </c>
      <c r="K208" s="40" t="str">
        <f t="shared" si="14"/>
        <v>C</v>
      </c>
    </row>
    <row r="209" ht="20.1" customHeight="1" spans="1:11">
      <c r="A209" s="40" t="s">
        <v>3344</v>
      </c>
      <c r="B209" s="41" t="s">
        <v>3345</v>
      </c>
      <c r="C209" s="40" t="s">
        <v>5898</v>
      </c>
      <c r="D209" s="40" t="s">
        <v>2413</v>
      </c>
      <c r="E209" s="40" t="s">
        <v>146</v>
      </c>
      <c r="F209" s="42">
        <v>28.75</v>
      </c>
      <c r="G209" s="42">
        <v>119.32</v>
      </c>
      <c r="H209" s="42">
        <f t="shared" si="12"/>
        <v>3430.45</v>
      </c>
      <c r="I209" s="44">
        <f t="shared" si="13"/>
        <v>0.0431530512373463</v>
      </c>
      <c r="J209" s="44">
        <f t="shared" si="15"/>
        <v>94.7973491667266</v>
      </c>
      <c r="K209" s="40" t="str">
        <f t="shared" si="14"/>
        <v>C</v>
      </c>
    </row>
    <row r="210" ht="15" customHeight="1" spans="1:11">
      <c r="A210" s="40" t="s">
        <v>5449</v>
      </c>
      <c r="B210" s="41" t="s">
        <v>5450</v>
      </c>
      <c r="C210" s="40" t="s">
        <v>14</v>
      </c>
      <c r="D210" s="40" t="s">
        <v>2413</v>
      </c>
      <c r="E210" s="40" t="s">
        <v>35</v>
      </c>
      <c r="F210" s="42">
        <v>354</v>
      </c>
      <c r="G210" s="42">
        <v>9.58</v>
      </c>
      <c r="H210" s="42">
        <f t="shared" si="12"/>
        <v>3391.32</v>
      </c>
      <c r="I210" s="44">
        <f t="shared" si="13"/>
        <v>0.0426608187620392</v>
      </c>
      <c r="J210" s="44">
        <f t="shared" si="15"/>
        <v>94.8400099854887</v>
      </c>
      <c r="K210" s="40" t="str">
        <f t="shared" si="14"/>
        <v>C</v>
      </c>
    </row>
    <row r="211" ht="15" customHeight="1" spans="1:11">
      <c r="A211" s="40" t="s">
        <v>2414</v>
      </c>
      <c r="B211" s="41" t="s">
        <v>2415</v>
      </c>
      <c r="C211" s="40" t="s">
        <v>14</v>
      </c>
      <c r="D211" s="40" t="s">
        <v>2413</v>
      </c>
      <c r="E211" s="40" t="s">
        <v>35</v>
      </c>
      <c r="F211" s="42">
        <v>16.148795</v>
      </c>
      <c r="G211" s="42">
        <v>210</v>
      </c>
      <c r="H211" s="42">
        <f t="shared" si="12"/>
        <v>3391.25</v>
      </c>
      <c r="I211" s="44">
        <f t="shared" si="13"/>
        <v>0.0426599382030494</v>
      </c>
      <c r="J211" s="44">
        <f t="shared" si="15"/>
        <v>94.8826699236917</v>
      </c>
      <c r="K211" s="40" t="str">
        <f t="shared" si="14"/>
        <v>C</v>
      </c>
    </row>
    <row r="212" ht="20.1" customHeight="1" spans="1:11">
      <c r="A212" s="40" t="s">
        <v>2898</v>
      </c>
      <c r="B212" s="41" t="s">
        <v>2899</v>
      </c>
      <c r="C212" s="40" t="s">
        <v>14</v>
      </c>
      <c r="D212" s="40" t="s">
        <v>2413</v>
      </c>
      <c r="E212" s="40" t="s">
        <v>2900</v>
      </c>
      <c r="F212" s="42">
        <v>106.1034896604</v>
      </c>
      <c r="G212" s="42">
        <v>31.89</v>
      </c>
      <c r="H212" s="42">
        <f t="shared" si="12"/>
        <v>3383.64</v>
      </c>
      <c r="I212" s="44">
        <f t="shared" si="13"/>
        <v>0.0425642088614423</v>
      </c>
      <c r="J212" s="44">
        <f t="shared" si="15"/>
        <v>94.9252341325532</v>
      </c>
      <c r="K212" s="40" t="str">
        <f t="shared" si="14"/>
        <v>C</v>
      </c>
    </row>
    <row r="213" ht="15" customHeight="1" spans="1:11">
      <c r="A213" s="40" t="s">
        <v>5142</v>
      </c>
      <c r="B213" s="41" t="s">
        <v>5143</v>
      </c>
      <c r="C213" s="40" t="s">
        <v>14</v>
      </c>
      <c r="D213" s="40" t="s">
        <v>2310</v>
      </c>
      <c r="E213" s="40" t="s">
        <v>2392</v>
      </c>
      <c r="F213" s="42">
        <v>95.194023616</v>
      </c>
      <c r="G213" s="42">
        <v>35.26</v>
      </c>
      <c r="H213" s="42">
        <f t="shared" si="12"/>
        <v>3356.54</v>
      </c>
      <c r="I213" s="44">
        <f t="shared" si="13"/>
        <v>0.0422233067382421</v>
      </c>
      <c r="J213" s="44">
        <f t="shared" si="15"/>
        <v>94.9674574392914</v>
      </c>
      <c r="K213" s="40" t="str">
        <f t="shared" si="14"/>
        <v>C</v>
      </c>
    </row>
    <row r="214" ht="15" customHeight="1" spans="1:11">
      <c r="A214" s="40" t="s">
        <v>2964</v>
      </c>
      <c r="B214" s="41" t="s">
        <v>2965</v>
      </c>
      <c r="C214" s="40" t="s">
        <v>5904</v>
      </c>
      <c r="D214" s="40" t="s">
        <v>2413</v>
      </c>
      <c r="E214" s="40" t="s">
        <v>376</v>
      </c>
      <c r="F214" s="42">
        <v>32</v>
      </c>
      <c r="G214" s="42">
        <v>103.97</v>
      </c>
      <c r="H214" s="42">
        <f t="shared" si="12"/>
        <v>3327.04</v>
      </c>
      <c r="I214" s="44">
        <f t="shared" si="13"/>
        <v>0.0418522140211053</v>
      </c>
      <c r="J214" s="44">
        <f t="shared" si="15"/>
        <v>95.0093096533125</v>
      </c>
      <c r="K214" s="40" t="str">
        <f t="shared" si="14"/>
        <v>C</v>
      </c>
    </row>
    <row r="215" ht="20.1" customHeight="1" spans="1:11">
      <c r="A215" s="40" t="s">
        <v>2834</v>
      </c>
      <c r="B215" s="41" t="s">
        <v>2835</v>
      </c>
      <c r="C215" s="40" t="s">
        <v>14</v>
      </c>
      <c r="D215" s="40" t="s">
        <v>2790</v>
      </c>
      <c r="E215" s="40" t="s">
        <v>5908</v>
      </c>
      <c r="F215" s="42">
        <v>211.79368</v>
      </c>
      <c r="G215" s="42">
        <v>15.69</v>
      </c>
      <c r="H215" s="42">
        <f t="shared" si="12"/>
        <v>3323.04</v>
      </c>
      <c r="I215" s="44">
        <f t="shared" si="13"/>
        <v>0.0418018963645444</v>
      </c>
      <c r="J215" s="44">
        <f t="shared" si="15"/>
        <v>95.0511115496771</v>
      </c>
      <c r="K215" s="40" t="str">
        <f t="shared" si="14"/>
        <v>C</v>
      </c>
    </row>
    <row r="216" ht="20.1" customHeight="1" spans="1:11">
      <c r="A216" s="40" t="s">
        <v>3183</v>
      </c>
      <c r="B216" s="41" t="s">
        <v>3184</v>
      </c>
      <c r="C216" s="40" t="s">
        <v>14</v>
      </c>
      <c r="D216" s="40" t="s">
        <v>2413</v>
      </c>
      <c r="E216" s="40" t="s">
        <v>146</v>
      </c>
      <c r="F216" s="42">
        <v>49.37</v>
      </c>
      <c r="G216" s="42">
        <v>66.73</v>
      </c>
      <c r="H216" s="42">
        <f t="shared" si="12"/>
        <v>3294.46</v>
      </c>
      <c r="I216" s="44">
        <f t="shared" si="13"/>
        <v>0.0414423767084167</v>
      </c>
      <c r="J216" s="44">
        <f t="shared" si="15"/>
        <v>95.0925539263855</v>
      </c>
      <c r="K216" s="40" t="str">
        <f t="shared" si="14"/>
        <v>C</v>
      </c>
    </row>
    <row r="217" ht="20.1" customHeight="1" spans="1:11">
      <c r="A217" s="40" t="s">
        <v>3340</v>
      </c>
      <c r="B217" s="41" t="s">
        <v>3341</v>
      </c>
      <c r="C217" s="40" t="s">
        <v>5898</v>
      </c>
      <c r="D217" s="40" t="s">
        <v>2413</v>
      </c>
      <c r="E217" s="40" t="s">
        <v>146</v>
      </c>
      <c r="F217" s="42">
        <v>29.72</v>
      </c>
      <c r="G217" s="42">
        <v>109.44</v>
      </c>
      <c r="H217" s="42">
        <f t="shared" si="12"/>
        <v>3252.56</v>
      </c>
      <c r="I217" s="44">
        <f t="shared" si="13"/>
        <v>0.0409152992559411</v>
      </c>
      <c r="J217" s="44">
        <f t="shared" si="15"/>
        <v>95.1334692256414</v>
      </c>
      <c r="K217" s="40" t="str">
        <f t="shared" si="14"/>
        <v>C</v>
      </c>
    </row>
    <row r="218" ht="15" customHeight="1" spans="1:11">
      <c r="A218" s="40" t="s">
        <v>3789</v>
      </c>
      <c r="B218" s="41" t="s">
        <v>3790</v>
      </c>
      <c r="C218" s="40" t="s">
        <v>14</v>
      </c>
      <c r="D218" s="40" t="s">
        <v>2413</v>
      </c>
      <c r="E218" s="40" t="s">
        <v>146</v>
      </c>
      <c r="F218" s="42">
        <v>255.651572</v>
      </c>
      <c r="G218" s="42">
        <v>12.67</v>
      </c>
      <c r="H218" s="42">
        <f t="shared" si="12"/>
        <v>3239.11</v>
      </c>
      <c r="I218" s="44">
        <f t="shared" si="13"/>
        <v>0.0407461061357551</v>
      </c>
      <c r="J218" s="44">
        <f t="shared" si="15"/>
        <v>95.1742153317772</v>
      </c>
      <c r="K218" s="40" t="str">
        <f t="shared" si="14"/>
        <v>C</v>
      </c>
    </row>
    <row r="219" ht="20.1" customHeight="1" spans="1:11">
      <c r="A219" s="40" t="s">
        <v>3525</v>
      </c>
      <c r="B219" s="41" t="s">
        <v>3526</v>
      </c>
      <c r="C219" s="40" t="s">
        <v>14</v>
      </c>
      <c r="D219" s="40" t="s">
        <v>2413</v>
      </c>
      <c r="E219" s="40" t="s">
        <v>35</v>
      </c>
      <c r="F219" s="42">
        <v>8</v>
      </c>
      <c r="G219" s="42">
        <v>399.66</v>
      </c>
      <c r="H219" s="42">
        <f t="shared" si="12"/>
        <v>3197.28</v>
      </c>
      <c r="I219" s="44">
        <f t="shared" si="13"/>
        <v>0.0402199092422693</v>
      </c>
      <c r="J219" s="44">
        <f t="shared" si="15"/>
        <v>95.2144352410194</v>
      </c>
      <c r="K219" s="40" t="str">
        <f t="shared" si="14"/>
        <v>C</v>
      </c>
    </row>
    <row r="220" ht="15" customHeight="1" spans="1:11">
      <c r="A220" s="40" t="s">
        <v>4252</v>
      </c>
      <c r="B220" s="41" t="s">
        <v>4253</v>
      </c>
      <c r="C220" s="40" t="s">
        <v>14</v>
      </c>
      <c r="D220" s="40" t="s">
        <v>2413</v>
      </c>
      <c r="E220" s="40" t="s">
        <v>35</v>
      </c>
      <c r="F220" s="42">
        <v>1</v>
      </c>
      <c r="G220" s="42">
        <v>3161.95</v>
      </c>
      <c r="H220" s="42">
        <f t="shared" si="12"/>
        <v>3161.95</v>
      </c>
      <c r="I220" s="44">
        <f t="shared" si="13"/>
        <v>0.039775478540695</v>
      </c>
      <c r="J220" s="44">
        <f t="shared" si="15"/>
        <v>95.2542107195601</v>
      </c>
      <c r="K220" s="40" t="str">
        <f t="shared" si="14"/>
        <v>C</v>
      </c>
    </row>
    <row r="221" ht="15" customHeight="1" spans="1:11">
      <c r="A221" s="40" t="s">
        <v>4356</v>
      </c>
      <c r="B221" s="41" t="s">
        <v>4357</v>
      </c>
      <c r="C221" s="40" t="s">
        <v>14</v>
      </c>
      <c r="D221" s="40" t="s">
        <v>2413</v>
      </c>
      <c r="E221" s="40" t="s">
        <v>35</v>
      </c>
      <c r="F221" s="42">
        <v>16</v>
      </c>
      <c r="G221" s="42">
        <v>195.63</v>
      </c>
      <c r="H221" s="42">
        <f t="shared" si="12"/>
        <v>3130.08</v>
      </c>
      <c r="I221" s="44">
        <f t="shared" si="13"/>
        <v>0.039374572612046</v>
      </c>
      <c r="J221" s="44">
        <f t="shared" si="15"/>
        <v>95.2935852921722</v>
      </c>
      <c r="K221" s="40" t="str">
        <f t="shared" si="14"/>
        <v>C</v>
      </c>
    </row>
    <row r="222" ht="20.1" customHeight="1" spans="1:11">
      <c r="A222" s="40" t="s">
        <v>1089</v>
      </c>
      <c r="B222" s="41" t="s">
        <v>1090</v>
      </c>
      <c r="C222" s="40" t="s">
        <v>14</v>
      </c>
      <c r="D222" s="40" t="s">
        <v>2413</v>
      </c>
      <c r="E222" s="40" t="s">
        <v>35</v>
      </c>
      <c r="F222" s="42">
        <v>1</v>
      </c>
      <c r="G222" s="42">
        <v>3121.48</v>
      </c>
      <c r="H222" s="42">
        <f t="shared" si="12"/>
        <v>3121.48</v>
      </c>
      <c r="I222" s="44">
        <f t="shared" si="13"/>
        <v>0.03926638965044</v>
      </c>
      <c r="J222" s="44">
        <f t="shared" si="15"/>
        <v>95.3328516818226</v>
      </c>
      <c r="K222" s="40" t="str">
        <f t="shared" si="14"/>
        <v>C</v>
      </c>
    </row>
    <row r="223" ht="36" customHeight="1" spans="1:11">
      <c r="A223" s="40" t="s">
        <v>5423</v>
      </c>
      <c r="B223" s="41" t="s">
        <v>5424</v>
      </c>
      <c r="C223" s="40" t="s">
        <v>14</v>
      </c>
      <c r="D223" s="40" t="s">
        <v>2413</v>
      </c>
      <c r="E223" s="40" t="s">
        <v>41</v>
      </c>
      <c r="F223" s="42">
        <v>5.214276</v>
      </c>
      <c r="G223" s="42">
        <v>597.87</v>
      </c>
      <c r="H223" s="42">
        <f t="shared" si="12"/>
        <v>3117.46</v>
      </c>
      <c r="I223" s="44">
        <f t="shared" si="13"/>
        <v>0.0392158204055963</v>
      </c>
      <c r="J223" s="44">
        <f t="shared" si="15"/>
        <v>95.3720675022282</v>
      </c>
      <c r="K223" s="40" t="str">
        <f t="shared" si="14"/>
        <v>C</v>
      </c>
    </row>
    <row r="224" ht="20.1" customHeight="1" spans="1:11">
      <c r="A224" s="40" t="s">
        <v>4273</v>
      </c>
      <c r="B224" s="41" t="s">
        <v>4274</v>
      </c>
      <c r="C224" s="40" t="s">
        <v>5898</v>
      </c>
      <c r="D224" s="40" t="s">
        <v>2413</v>
      </c>
      <c r="E224" s="40" t="s">
        <v>35</v>
      </c>
      <c r="F224" s="42">
        <v>1</v>
      </c>
      <c r="G224" s="42">
        <v>3092.97</v>
      </c>
      <c r="H224" s="42">
        <f t="shared" si="12"/>
        <v>3092.97</v>
      </c>
      <c r="I224" s="44">
        <f t="shared" si="13"/>
        <v>0.0389077505533021</v>
      </c>
      <c r="J224" s="44">
        <f t="shared" si="15"/>
        <v>95.4109752527815</v>
      </c>
      <c r="K224" s="40" t="str">
        <f t="shared" si="14"/>
        <v>C</v>
      </c>
    </row>
    <row r="225" ht="15" customHeight="1" spans="1:11">
      <c r="A225" s="40" t="s">
        <v>4599</v>
      </c>
      <c r="B225" s="41" t="s">
        <v>4600</v>
      </c>
      <c r="C225" s="40" t="s">
        <v>14</v>
      </c>
      <c r="D225" s="40" t="s">
        <v>2413</v>
      </c>
      <c r="E225" s="40" t="s">
        <v>35</v>
      </c>
      <c r="F225" s="42">
        <v>130.047</v>
      </c>
      <c r="G225" s="42">
        <v>23.13</v>
      </c>
      <c r="H225" s="42">
        <f t="shared" si="12"/>
        <v>3007.99</v>
      </c>
      <c r="I225" s="44">
        <f t="shared" si="13"/>
        <v>0.0378387519396655</v>
      </c>
      <c r="J225" s="44">
        <f t="shared" si="15"/>
        <v>95.4488140047212</v>
      </c>
      <c r="K225" s="40" t="str">
        <f t="shared" si="14"/>
        <v>C</v>
      </c>
    </row>
    <row r="226" ht="27.95" customHeight="1" spans="1:11">
      <c r="A226" s="40" t="s">
        <v>2340</v>
      </c>
      <c r="B226" s="41" t="s">
        <v>2341</v>
      </c>
      <c r="C226" s="40" t="s">
        <v>14</v>
      </c>
      <c r="D226" s="40" t="s">
        <v>2296</v>
      </c>
      <c r="E226" s="40" t="s">
        <v>15</v>
      </c>
      <c r="F226" s="42">
        <v>12</v>
      </c>
      <c r="G226" s="42">
        <v>250.24</v>
      </c>
      <c r="H226" s="42">
        <f t="shared" si="12"/>
        <v>3002.88</v>
      </c>
      <c r="I226" s="44">
        <f t="shared" si="13"/>
        <v>0.0377744711334089</v>
      </c>
      <c r="J226" s="44">
        <f t="shared" si="15"/>
        <v>95.4865884758546</v>
      </c>
      <c r="K226" s="40" t="str">
        <f t="shared" si="14"/>
        <v>C</v>
      </c>
    </row>
    <row r="227" ht="20.1" customHeight="1" spans="1:11">
      <c r="A227" s="40" t="s">
        <v>2617</v>
      </c>
      <c r="B227" s="41" t="s">
        <v>2618</v>
      </c>
      <c r="C227" s="40" t="s">
        <v>14</v>
      </c>
      <c r="D227" s="40" t="s">
        <v>2413</v>
      </c>
      <c r="E227" s="40" t="s">
        <v>41</v>
      </c>
      <c r="F227" s="42">
        <v>8</v>
      </c>
      <c r="G227" s="42">
        <v>375</v>
      </c>
      <c r="H227" s="42">
        <f t="shared" si="12"/>
        <v>3000</v>
      </c>
      <c r="I227" s="44">
        <f t="shared" si="13"/>
        <v>0.0377382424206851</v>
      </c>
      <c r="J227" s="44">
        <f t="shared" si="15"/>
        <v>95.5243267182753</v>
      </c>
      <c r="K227" s="40" t="str">
        <f t="shared" si="14"/>
        <v>C</v>
      </c>
    </row>
    <row r="228" ht="27.95" customHeight="1" spans="1:11">
      <c r="A228" s="40" t="s">
        <v>3574</v>
      </c>
      <c r="B228" s="41" t="s">
        <v>3575</v>
      </c>
      <c r="C228" s="40" t="s">
        <v>5898</v>
      </c>
      <c r="D228" s="40" t="s">
        <v>2413</v>
      </c>
      <c r="E228" s="40" t="s">
        <v>146</v>
      </c>
      <c r="F228" s="42">
        <v>330</v>
      </c>
      <c r="G228" s="42">
        <v>8.99</v>
      </c>
      <c r="H228" s="42">
        <f t="shared" si="12"/>
        <v>2966.7</v>
      </c>
      <c r="I228" s="44">
        <f t="shared" si="13"/>
        <v>0.0373193479298154</v>
      </c>
      <c r="J228" s="44">
        <f t="shared" si="15"/>
        <v>95.5616460662051</v>
      </c>
      <c r="K228" s="40" t="str">
        <f t="shared" si="14"/>
        <v>C</v>
      </c>
    </row>
    <row r="229" ht="15" customHeight="1" spans="1:11">
      <c r="A229" s="40" t="s">
        <v>5159</v>
      </c>
      <c r="B229" s="41" t="s">
        <v>5160</v>
      </c>
      <c r="C229" s="40" t="s">
        <v>14</v>
      </c>
      <c r="D229" s="40" t="s">
        <v>2310</v>
      </c>
      <c r="E229" s="40" t="s">
        <v>2392</v>
      </c>
      <c r="F229" s="42">
        <v>140.5386355656</v>
      </c>
      <c r="G229" s="42">
        <v>20.97</v>
      </c>
      <c r="H229" s="42">
        <f t="shared" si="12"/>
        <v>2947.1</v>
      </c>
      <c r="I229" s="44">
        <f t="shared" si="13"/>
        <v>0.037072791412667</v>
      </c>
      <c r="J229" s="44">
        <f t="shared" si="15"/>
        <v>95.5987188576178</v>
      </c>
      <c r="K229" s="40" t="str">
        <f t="shared" si="14"/>
        <v>C</v>
      </c>
    </row>
    <row r="230" ht="20.1" customHeight="1" spans="1:11">
      <c r="A230" s="40" t="s">
        <v>4263</v>
      </c>
      <c r="B230" s="41" t="s">
        <v>4264</v>
      </c>
      <c r="C230" s="40" t="s">
        <v>14</v>
      </c>
      <c r="D230" s="40" t="s">
        <v>2413</v>
      </c>
      <c r="E230" s="40" t="s">
        <v>35</v>
      </c>
      <c r="F230" s="42">
        <v>6</v>
      </c>
      <c r="G230" s="42">
        <v>489.98</v>
      </c>
      <c r="H230" s="42">
        <f t="shared" si="12"/>
        <v>2939.88</v>
      </c>
      <c r="I230" s="44">
        <f t="shared" si="13"/>
        <v>0.0369819680425745</v>
      </c>
      <c r="J230" s="44">
        <f t="shared" si="15"/>
        <v>95.6357008256603</v>
      </c>
      <c r="K230" s="40" t="str">
        <f t="shared" si="14"/>
        <v>C</v>
      </c>
    </row>
    <row r="231" ht="20.1" customHeight="1" spans="1:11">
      <c r="A231" s="40" t="s">
        <v>3726</v>
      </c>
      <c r="B231" s="41" t="s">
        <v>3727</v>
      </c>
      <c r="C231" s="40" t="s">
        <v>5898</v>
      </c>
      <c r="D231" s="40" t="s">
        <v>2413</v>
      </c>
      <c r="E231" s="40" t="s">
        <v>35</v>
      </c>
      <c r="F231" s="42">
        <v>204</v>
      </c>
      <c r="G231" s="42">
        <v>14.4</v>
      </c>
      <c r="H231" s="42">
        <f t="shared" si="12"/>
        <v>2937.6</v>
      </c>
      <c r="I231" s="44">
        <f t="shared" si="13"/>
        <v>0.0369532869783348</v>
      </c>
      <c r="J231" s="44">
        <f t="shared" si="15"/>
        <v>95.6726541126387</v>
      </c>
      <c r="K231" s="40" t="str">
        <f t="shared" si="14"/>
        <v>C</v>
      </c>
    </row>
    <row r="232" ht="20.1" customHeight="1" spans="1:11">
      <c r="A232" s="40" t="s">
        <v>4609</v>
      </c>
      <c r="B232" s="41" t="s">
        <v>2173</v>
      </c>
      <c r="C232" s="40" t="s">
        <v>5898</v>
      </c>
      <c r="D232" s="40" t="s">
        <v>2413</v>
      </c>
      <c r="E232" s="40" t="s">
        <v>35</v>
      </c>
      <c r="F232" s="42">
        <v>32</v>
      </c>
      <c r="G232" s="42">
        <v>91.4</v>
      </c>
      <c r="H232" s="42">
        <f t="shared" si="12"/>
        <v>2924.8</v>
      </c>
      <c r="I232" s="44">
        <f t="shared" si="13"/>
        <v>0.0367922704773399</v>
      </c>
      <c r="J232" s="44">
        <f t="shared" si="15"/>
        <v>95.709446383116</v>
      </c>
      <c r="K232" s="40" t="str">
        <f t="shared" si="14"/>
        <v>C</v>
      </c>
    </row>
    <row r="233" ht="20.1" customHeight="1" spans="1:11">
      <c r="A233" s="40" t="s">
        <v>4513</v>
      </c>
      <c r="B233" s="41" t="s">
        <v>4514</v>
      </c>
      <c r="C233" s="40" t="s">
        <v>5898</v>
      </c>
      <c r="D233" s="40" t="s">
        <v>2413</v>
      </c>
      <c r="E233" s="40" t="s">
        <v>35</v>
      </c>
      <c r="F233" s="42">
        <v>16</v>
      </c>
      <c r="G233" s="42">
        <v>182.39</v>
      </c>
      <c r="H233" s="42">
        <f t="shared" si="12"/>
        <v>2918.24</v>
      </c>
      <c r="I233" s="44">
        <f t="shared" si="13"/>
        <v>0.03670974952058</v>
      </c>
      <c r="J233" s="44">
        <f t="shared" si="15"/>
        <v>95.7461561326366</v>
      </c>
      <c r="K233" s="40" t="str">
        <f t="shared" si="14"/>
        <v>C</v>
      </c>
    </row>
    <row r="234" ht="20.1" customHeight="1" spans="1:11">
      <c r="A234" s="40" t="s">
        <v>2722</v>
      </c>
      <c r="B234" s="41" t="s">
        <v>2723</v>
      </c>
      <c r="C234" s="40" t="s">
        <v>14</v>
      </c>
      <c r="D234" s="40" t="s">
        <v>2413</v>
      </c>
      <c r="E234" s="40" t="s">
        <v>146</v>
      </c>
      <c r="F234" s="42">
        <v>111.33996</v>
      </c>
      <c r="G234" s="42">
        <v>25.95</v>
      </c>
      <c r="H234" s="42">
        <f t="shared" si="12"/>
        <v>2889.27</v>
      </c>
      <c r="I234" s="44">
        <f t="shared" si="13"/>
        <v>0.0363453238929376</v>
      </c>
      <c r="J234" s="44">
        <f t="shared" si="15"/>
        <v>95.7825014565295</v>
      </c>
      <c r="K234" s="40" t="str">
        <f t="shared" si="14"/>
        <v>C</v>
      </c>
    </row>
    <row r="235" ht="20.1" customHeight="1" spans="1:11">
      <c r="A235" s="40" t="s">
        <v>4163</v>
      </c>
      <c r="B235" s="41" t="s">
        <v>4164</v>
      </c>
      <c r="C235" s="40" t="s">
        <v>14</v>
      </c>
      <c r="D235" s="40" t="s">
        <v>2413</v>
      </c>
      <c r="E235" s="40" t="s">
        <v>35</v>
      </c>
      <c r="F235" s="42">
        <v>12</v>
      </c>
      <c r="G235" s="42">
        <v>240</v>
      </c>
      <c r="H235" s="42">
        <f t="shared" si="12"/>
        <v>2880</v>
      </c>
      <c r="I235" s="44">
        <f t="shared" si="13"/>
        <v>0.0362287127238577</v>
      </c>
      <c r="J235" s="44">
        <f t="shared" si="15"/>
        <v>95.8187301692534</v>
      </c>
      <c r="K235" s="40" t="str">
        <f t="shared" si="14"/>
        <v>C</v>
      </c>
    </row>
    <row r="236" ht="20.1" customHeight="1" spans="1:11">
      <c r="A236" s="40" t="s">
        <v>4156</v>
      </c>
      <c r="B236" s="41" t="s">
        <v>4157</v>
      </c>
      <c r="C236" s="40" t="s">
        <v>14</v>
      </c>
      <c r="D236" s="40" t="s">
        <v>2413</v>
      </c>
      <c r="E236" s="40" t="s">
        <v>35</v>
      </c>
      <c r="F236" s="42">
        <v>4</v>
      </c>
      <c r="G236" s="42">
        <v>720</v>
      </c>
      <c r="H236" s="42">
        <f t="shared" si="12"/>
        <v>2880</v>
      </c>
      <c r="I236" s="44">
        <f t="shared" si="13"/>
        <v>0.0362287127238577</v>
      </c>
      <c r="J236" s="44">
        <f t="shared" si="15"/>
        <v>95.8549588819772</v>
      </c>
      <c r="K236" s="40" t="str">
        <f t="shared" si="14"/>
        <v>C</v>
      </c>
    </row>
    <row r="237" ht="27.95" customHeight="1" spans="1:11">
      <c r="A237" s="40" t="s">
        <v>4800</v>
      </c>
      <c r="B237" s="41" t="s">
        <v>4801</v>
      </c>
      <c r="C237" s="40" t="s">
        <v>14</v>
      </c>
      <c r="D237" s="40" t="s">
        <v>2296</v>
      </c>
      <c r="E237" s="40" t="s">
        <v>2392</v>
      </c>
      <c r="F237" s="42">
        <v>3325.1417840559</v>
      </c>
      <c r="G237" s="42">
        <v>0.86</v>
      </c>
      <c r="H237" s="42">
        <f t="shared" si="12"/>
        <v>2859.62</v>
      </c>
      <c r="I237" s="44">
        <f t="shared" si="13"/>
        <v>0.0359723442636798</v>
      </c>
      <c r="J237" s="44">
        <f t="shared" si="15"/>
        <v>95.8909312262409</v>
      </c>
      <c r="K237" s="40" t="str">
        <f t="shared" si="14"/>
        <v>C</v>
      </c>
    </row>
    <row r="238" ht="20.1" customHeight="1" spans="1:11">
      <c r="A238" s="40" t="s">
        <v>5686</v>
      </c>
      <c r="B238" s="41" t="s">
        <v>5687</v>
      </c>
      <c r="C238" s="40" t="s">
        <v>14</v>
      </c>
      <c r="D238" s="40" t="s">
        <v>2790</v>
      </c>
      <c r="E238" s="40" t="s">
        <v>35</v>
      </c>
      <c r="F238" s="46">
        <v>0.00376233516796959</v>
      </c>
      <c r="G238" s="42">
        <v>752500</v>
      </c>
      <c r="H238" s="42">
        <f t="shared" si="12"/>
        <v>2831.16</v>
      </c>
      <c r="I238" s="44">
        <f t="shared" si="13"/>
        <v>0.0356143341372489</v>
      </c>
      <c r="J238" s="44">
        <f t="shared" si="15"/>
        <v>95.9265455603781</v>
      </c>
      <c r="K238" s="40" t="str">
        <f t="shared" si="14"/>
        <v>C</v>
      </c>
    </row>
    <row r="239" ht="15" customHeight="1" spans="1:11">
      <c r="A239" s="40" t="s">
        <v>3665</v>
      </c>
      <c r="B239" s="41" t="s">
        <v>3666</v>
      </c>
      <c r="C239" s="40" t="s">
        <v>14</v>
      </c>
      <c r="D239" s="40" t="s">
        <v>2413</v>
      </c>
      <c r="E239" s="40" t="s">
        <v>35</v>
      </c>
      <c r="F239" s="42">
        <v>119</v>
      </c>
      <c r="G239" s="42">
        <v>23.76</v>
      </c>
      <c r="H239" s="42">
        <f t="shared" si="12"/>
        <v>2827.44</v>
      </c>
      <c r="I239" s="44">
        <f t="shared" si="13"/>
        <v>0.0355675387166473</v>
      </c>
      <c r="J239" s="44">
        <f t="shared" si="15"/>
        <v>95.9621130990948</v>
      </c>
      <c r="K239" s="40" t="str">
        <f t="shared" si="14"/>
        <v>C</v>
      </c>
    </row>
    <row r="240" ht="20.1" customHeight="1" spans="1:11">
      <c r="A240" s="40" t="s">
        <v>3034</v>
      </c>
      <c r="B240" s="41" t="s">
        <v>3035</v>
      </c>
      <c r="C240" s="40" t="s">
        <v>14</v>
      </c>
      <c r="D240" s="40" t="s">
        <v>2413</v>
      </c>
      <c r="E240" s="40" t="s">
        <v>146</v>
      </c>
      <c r="F240" s="42">
        <v>1186.77732894</v>
      </c>
      <c r="G240" s="42">
        <v>2.37</v>
      </c>
      <c r="H240" s="42">
        <f t="shared" si="12"/>
        <v>2812.66</v>
      </c>
      <c r="I240" s="44">
        <f t="shared" si="13"/>
        <v>0.0353816149756547</v>
      </c>
      <c r="J240" s="44">
        <f t="shared" si="15"/>
        <v>95.9974947140704</v>
      </c>
      <c r="K240" s="40" t="str">
        <f t="shared" si="14"/>
        <v>C</v>
      </c>
    </row>
    <row r="241" ht="20.1" customHeight="1" spans="1:11">
      <c r="A241" s="40" t="s">
        <v>3517</v>
      </c>
      <c r="B241" s="41" t="s">
        <v>881</v>
      </c>
      <c r="C241" s="40" t="s">
        <v>5898</v>
      </c>
      <c r="D241" s="40" t="s">
        <v>2413</v>
      </c>
      <c r="E241" s="40" t="s">
        <v>35</v>
      </c>
      <c r="F241" s="42">
        <v>3</v>
      </c>
      <c r="G241" s="42">
        <v>931.49</v>
      </c>
      <c r="H241" s="42">
        <f t="shared" si="12"/>
        <v>2794.47</v>
      </c>
      <c r="I241" s="44">
        <f t="shared" si="13"/>
        <v>0.0351527954324439</v>
      </c>
      <c r="J241" s="44">
        <f t="shared" si="15"/>
        <v>96.0326475095029</v>
      </c>
      <c r="K241" s="40" t="str">
        <f t="shared" si="14"/>
        <v>C</v>
      </c>
    </row>
    <row r="242" ht="15" customHeight="1" spans="1:11">
      <c r="A242" s="40" t="s">
        <v>3149</v>
      </c>
      <c r="B242" s="41" t="s">
        <v>3150</v>
      </c>
      <c r="C242" s="40" t="s">
        <v>14</v>
      </c>
      <c r="D242" s="40" t="s">
        <v>2413</v>
      </c>
      <c r="E242" s="40" t="s">
        <v>193</v>
      </c>
      <c r="F242" s="42">
        <v>308.64104</v>
      </c>
      <c r="G242" s="42">
        <v>9</v>
      </c>
      <c r="H242" s="42">
        <f t="shared" si="12"/>
        <v>2777.77</v>
      </c>
      <c r="I242" s="44">
        <f t="shared" si="13"/>
        <v>0.0349427192163021</v>
      </c>
      <c r="J242" s="44">
        <f t="shared" si="15"/>
        <v>96.0675902287192</v>
      </c>
      <c r="K242" s="40" t="str">
        <f t="shared" si="14"/>
        <v>C</v>
      </c>
    </row>
    <row r="243" ht="15" customHeight="1" spans="1:11">
      <c r="A243" s="40" t="s">
        <v>5395</v>
      </c>
      <c r="B243" s="41" t="s">
        <v>5396</v>
      </c>
      <c r="C243" s="40" t="s">
        <v>14</v>
      </c>
      <c r="D243" s="40" t="s">
        <v>2413</v>
      </c>
      <c r="E243" s="40" t="s">
        <v>35</v>
      </c>
      <c r="F243" s="42">
        <v>502.883312</v>
      </c>
      <c r="G243" s="42">
        <v>5.49</v>
      </c>
      <c r="H243" s="42">
        <f t="shared" si="12"/>
        <v>2760.83</v>
      </c>
      <c r="I243" s="44">
        <f t="shared" si="13"/>
        <v>0.0347296239407666</v>
      </c>
      <c r="J243" s="44">
        <f t="shared" si="15"/>
        <v>96.1023198526599</v>
      </c>
      <c r="K243" s="40" t="str">
        <f t="shared" si="14"/>
        <v>C</v>
      </c>
    </row>
    <row r="244" ht="15" customHeight="1" spans="1:11">
      <c r="A244" s="40" t="s">
        <v>2749</v>
      </c>
      <c r="B244" s="41" t="s">
        <v>2750</v>
      </c>
      <c r="C244" s="40" t="s">
        <v>14</v>
      </c>
      <c r="D244" s="40" t="s">
        <v>2413</v>
      </c>
      <c r="E244" s="40" t="s">
        <v>193</v>
      </c>
      <c r="F244" s="42">
        <v>125.6742175</v>
      </c>
      <c r="G244" s="42">
        <v>21.92</v>
      </c>
      <c r="H244" s="42">
        <f t="shared" si="12"/>
        <v>2754.78</v>
      </c>
      <c r="I244" s="44">
        <f t="shared" si="13"/>
        <v>0.0346535184852183</v>
      </c>
      <c r="J244" s="44">
        <f t="shared" si="15"/>
        <v>96.1369733711452</v>
      </c>
      <c r="K244" s="40" t="str">
        <f t="shared" si="14"/>
        <v>C</v>
      </c>
    </row>
    <row r="245" ht="44.1" customHeight="1" spans="1:11">
      <c r="A245" s="40" t="s">
        <v>4159</v>
      </c>
      <c r="B245" s="41" t="s">
        <v>4160</v>
      </c>
      <c r="C245" s="40" t="s">
        <v>5898</v>
      </c>
      <c r="D245" s="40" t="s">
        <v>2413</v>
      </c>
      <c r="E245" s="40" t="s">
        <v>35</v>
      </c>
      <c r="F245" s="42">
        <v>1</v>
      </c>
      <c r="G245" s="42">
        <v>2699.99</v>
      </c>
      <c r="H245" s="42">
        <f t="shared" si="12"/>
        <v>2699.99</v>
      </c>
      <c r="I245" s="44">
        <f t="shared" si="13"/>
        <v>0.0339642923844751</v>
      </c>
      <c r="J245" s="44">
        <f t="shared" si="15"/>
        <v>96.1709376635296</v>
      </c>
      <c r="K245" s="40" t="str">
        <f t="shared" si="14"/>
        <v>C</v>
      </c>
    </row>
    <row r="246" ht="20.1" customHeight="1" spans="1:11">
      <c r="A246" s="40" t="s">
        <v>5858</v>
      </c>
      <c r="B246" s="41" t="s">
        <v>5859</v>
      </c>
      <c r="C246" s="40" t="s">
        <v>14</v>
      </c>
      <c r="D246" s="40" t="s">
        <v>2413</v>
      </c>
      <c r="E246" s="40" t="s">
        <v>35</v>
      </c>
      <c r="F246" s="42">
        <v>4</v>
      </c>
      <c r="G246" s="42">
        <v>672.93</v>
      </c>
      <c r="H246" s="42">
        <f t="shared" si="12"/>
        <v>2691.72</v>
      </c>
      <c r="I246" s="44">
        <f t="shared" si="13"/>
        <v>0.0338602606295355</v>
      </c>
      <c r="J246" s="44">
        <f t="shared" si="15"/>
        <v>96.2047979241592</v>
      </c>
      <c r="K246" s="40" t="str">
        <f t="shared" si="14"/>
        <v>C</v>
      </c>
    </row>
    <row r="247" ht="15" customHeight="1" spans="1:11">
      <c r="A247" s="40" t="s">
        <v>3136</v>
      </c>
      <c r="B247" s="41" t="s">
        <v>3137</v>
      </c>
      <c r="C247" s="40" t="s">
        <v>14</v>
      </c>
      <c r="D247" s="40" t="s">
        <v>2413</v>
      </c>
      <c r="E247" s="40" t="s">
        <v>35</v>
      </c>
      <c r="F247" s="42">
        <v>124.949751</v>
      </c>
      <c r="G247" s="42">
        <v>21.07</v>
      </c>
      <c r="H247" s="42">
        <f t="shared" si="12"/>
        <v>2632.69</v>
      </c>
      <c r="I247" s="44">
        <f t="shared" si="13"/>
        <v>0.0331176978128378</v>
      </c>
      <c r="J247" s="44">
        <f t="shared" si="15"/>
        <v>96.237915621972</v>
      </c>
      <c r="K247" s="40" t="str">
        <f t="shared" si="14"/>
        <v>C</v>
      </c>
    </row>
    <row r="248" ht="27.95" customHeight="1" spans="1:11">
      <c r="A248" s="40" t="s">
        <v>4713</v>
      </c>
      <c r="B248" s="41" t="s">
        <v>4714</v>
      </c>
      <c r="C248" s="40" t="s">
        <v>14</v>
      </c>
      <c r="D248" s="40" t="s">
        <v>2296</v>
      </c>
      <c r="E248" s="40" t="s">
        <v>2392</v>
      </c>
      <c r="F248" s="42">
        <v>65367.8191115201</v>
      </c>
      <c r="G248" s="42">
        <v>0.04</v>
      </c>
      <c r="H248" s="42">
        <f t="shared" si="12"/>
        <v>2614.71</v>
      </c>
      <c r="I248" s="44">
        <f t="shared" si="13"/>
        <v>0.0328915199465965</v>
      </c>
      <c r="J248" s="44">
        <f t="shared" si="15"/>
        <v>96.2708071419186</v>
      </c>
      <c r="K248" s="40" t="str">
        <f t="shared" si="14"/>
        <v>C</v>
      </c>
    </row>
    <row r="249" ht="15" customHeight="1" spans="1:11">
      <c r="A249" s="40" t="s">
        <v>4738</v>
      </c>
      <c r="B249" s="41" t="s">
        <v>4739</v>
      </c>
      <c r="C249" s="40" t="s">
        <v>14</v>
      </c>
      <c r="D249" s="40" t="s">
        <v>2413</v>
      </c>
      <c r="E249" s="40" t="s">
        <v>35</v>
      </c>
      <c r="F249" s="42">
        <v>778.99256295</v>
      </c>
      <c r="G249" s="42">
        <v>3.32</v>
      </c>
      <c r="H249" s="42">
        <f t="shared" si="12"/>
        <v>2586.26</v>
      </c>
      <c r="I249" s="44">
        <f t="shared" si="13"/>
        <v>0.032533635614307</v>
      </c>
      <c r="J249" s="44">
        <f t="shared" si="15"/>
        <v>96.3033407775329</v>
      </c>
      <c r="K249" s="40" t="str">
        <f t="shared" si="14"/>
        <v>C</v>
      </c>
    </row>
    <row r="250" ht="15" customHeight="1" spans="1:11">
      <c r="A250" s="40" t="s">
        <v>3938</v>
      </c>
      <c r="B250" s="41" t="s">
        <v>3939</v>
      </c>
      <c r="C250" s="40" t="s">
        <v>14</v>
      </c>
      <c r="D250" s="40" t="s">
        <v>2413</v>
      </c>
      <c r="E250" s="40" t="s">
        <v>35</v>
      </c>
      <c r="F250" s="42">
        <v>12</v>
      </c>
      <c r="G250" s="42">
        <v>215.2</v>
      </c>
      <c r="H250" s="42">
        <f t="shared" si="12"/>
        <v>2582.4</v>
      </c>
      <c r="I250" s="44">
        <f t="shared" si="13"/>
        <v>0.0324850790757257</v>
      </c>
      <c r="J250" s="44">
        <f t="shared" si="15"/>
        <v>96.3358258566087</v>
      </c>
      <c r="K250" s="40" t="str">
        <f t="shared" si="14"/>
        <v>C</v>
      </c>
    </row>
    <row r="251" ht="20.1" customHeight="1" spans="1:11">
      <c r="A251" s="40" t="s">
        <v>3212</v>
      </c>
      <c r="B251" s="41" t="s">
        <v>3213</v>
      </c>
      <c r="C251" s="40" t="s">
        <v>14</v>
      </c>
      <c r="D251" s="40" t="s">
        <v>2413</v>
      </c>
      <c r="E251" s="40" t="s">
        <v>35</v>
      </c>
      <c r="F251" s="42">
        <v>606.93406326</v>
      </c>
      <c r="G251" s="42">
        <v>4.25</v>
      </c>
      <c r="H251" s="42">
        <f t="shared" si="12"/>
        <v>2579.47</v>
      </c>
      <c r="I251" s="44">
        <f t="shared" si="13"/>
        <v>0.0324482213922948</v>
      </c>
      <c r="J251" s="44">
        <f t="shared" si="15"/>
        <v>96.368274078001</v>
      </c>
      <c r="K251" s="40" t="str">
        <f t="shared" si="14"/>
        <v>C</v>
      </c>
    </row>
    <row r="252" ht="15" customHeight="1" spans="1:11">
      <c r="A252" s="40" t="s">
        <v>4141</v>
      </c>
      <c r="B252" s="41" t="s">
        <v>4142</v>
      </c>
      <c r="C252" s="40" t="s">
        <v>14</v>
      </c>
      <c r="D252" s="40" t="s">
        <v>2413</v>
      </c>
      <c r="E252" s="40" t="s">
        <v>193</v>
      </c>
      <c r="F252" s="42">
        <v>119.004</v>
      </c>
      <c r="G252" s="42">
        <v>21.42</v>
      </c>
      <c r="H252" s="42">
        <f t="shared" si="12"/>
        <v>2549.07</v>
      </c>
      <c r="I252" s="44">
        <f t="shared" si="13"/>
        <v>0.0320658072024319</v>
      </c>
      <c r="J252" s="44">
        <f t="shared" si="15"/>
        <v>96.4003398852034</v>
      </c>
      <c r="K252" s="40" t="str">
        <f t="shared" si="14"/>
        <v>C</v>
      </c>
    </row>
    <row r="253" ht="27.95" customHeight="1" spans="1:11">
      <c r="A253" s="40" t="s">
        <v>4257</v>
      </c>
      <c r="B253" s="41" t="s">
        <v>4258</v>
      </c>
      <c r="C253" s="40" t="s">
        <v>14</v>
      </c>
      <c r="D253" s="40" t="s">
        <v>2413</v>
      </c>
      <c r="E253" s="40" t="s">
        <v>35</v>
      </c>
      <c r="F253" s="42">
        <v>6</v>
      </c>
      <c r="G253" s="42">
        <v>415.34</v>
      </c>
      <c r="H253" s="42">
        <f t="shared" si="12"/>
        <v>2492.04</v>
      </c>
      <c r="I253" s="44">
        <f t="shared" si="13"/>
        <v>0.0313484032140147</v>
      </c>
      <c r="J253" s="44">
        <f t="shared" si="15"/>
        <v>96.4316882884174</v>
      </c>
      <c r="K253" s="40" t="str">
        <f t="shared" si="14"/>
        <v>C</v>
      </c>
    </row>
    <row r="254" ht="15" customHeight="1" spans="1:11">
      <c r="A254" s="40" t="s">
        <v>3792</v>
      </c>
      <c r="B254" s="41" t="s">
        <v>3793</v>
      </c>
      <c r="C254" s="40" t="s">
        <v>14</v>
      </c>
      <c r="D254" s="40" t="s">
        <v>2413</v>
      </c>
      <c r="E254" s="40" t="s">
        <v>146</v>
      </c>
      <c r="F254" s="42">
        <v>118.749281</v>
      </c>
      <c r="G254" s="42">
        <v>20.85</v>
      </c>
      <c r="H254" s="42">
        <f t="shared" si="12"/>
        <v>2475.92</v>
      </c>
      <c r="I254" s="44">
        <f t="shared" si="13"/>
        <v>0.0311456230580742</v>
      </c>
      <c r="J254" s="44">
        <f t="shared" si="15"/>
        <v>96.4628339114755</v>
      </c>
      <c r="K254" s="40" t="str">
        <f t="shared" si="14"/>
        <v>C</v>
      </c>
    </row>
    <row r="255" ht="20.1" customHeight="1" spans="1:11">
      <c r="A255" s="40" t="s">
        <v>4627</v>
      </c>
      <c r="B255" s="41" t="s">
        <v>4628</v>
      </c>
      <c r="C255" s="40" t="s">
        <v>14</v>
      </c>
      <c r="D255" s="40" t="s">
        <v>2413</v>
      </c>
      <c r="E255" s="40" t="s">
        <v>35</v>
      </c>
      <c r="F255" s="42">
        <v>29.439171</v>
      </c>
      <c r="G255" s="42">
        <v>81.66</v>
      </c>
      <c r="H255" s="42">
        <f t="shared" si="12"/>
        <v>2404</v>
      </c>
      <c r="I255" s="44">
        <f t="shared" si="13"/>
        <v>0.030240911593109</v>
      </c>
      <c r="J255" s="44">
        <f t="shared" si="15"/>
        <v>96.4930748230686</v>
      </c>
      <c r="K255" s="40" t="str">
        <f t="shared" si="14"/>
        <v>C</v>
      </c>
    </row>
    <row r="256" ht="20.1" customHeight="1" spans="1:11">
      <c r="A256" s="40" t="s">
        <v>3123</v>
      </c>
      <c r="B256" s="41" t="s">
        <v>3124</v>
      </c>
      <c r="C256" s="40" t="s">
        <v>14</v>
      </c>
      <c r="D256" s="40" t="s">
        <v>2413</v>
      </c>
      <c r="E256" s="40" t="s">
        <v>41</v>
      </c>
      <c r="F256" s="42">
        <v>2.88</v>
      </c>
      <c r="G256" s="42">
        <v>833.47</v>
      </c>
      <c r="H256" s="42">
        <f t="shared" si="12"/>
        <v>2400.39</v>
      </c>
      <c r="I256" s="44">
        <f t="shared" si="13"/>
        <v>0.0301954999080627</v>
      </c>
      <c r="J256" s="44">
        <f t="shared" si="15"/>
        <v>96.5232703229767</v>
      </c>
      <c r="K256" s="40" t="str">
        <f t="shared" si="14"/>
        <v>C</v>
      </c>
    </row>
    <row r="257" ht="20.1" customHeight="1" spans="1:11">
      <c r="A257" s="40" t="s">
        <v>4519</v>
      </c>
      <c r="B257" s="41" t="s">
        <v>2079</v>
      </c>
      <c r="C257" s="40" t="s">
        <v>5898</v>
      </c>
      <c r="D257" s="40" t="s">
        <v>2413</v>
      </c>
      <c r="E257" s="40" t="s">
        <v>35</v>
      </c>
      <c r="F257" s="42">
        <v>16</v>
      </c>
      <c r="G257" s="42">
        <v>149.95</v>
      </c>
      <c r="H257" s="42">
        <f t="shared" si="12"/>
        <v>2399.2</v>
      </c>
      <c r="I257" s="44">
        <f t="shared" si="13"/>
        <v>0.0301805304052359</v>
      </c>
      <c r="J257" s="44">
        <f t="shared" si="15"/>
        <v>96.5534508533819</v>
      </c>
      <c r="K257" s="40" t="str">
        <f t="shared" si="14"/>
        <v>C</v>
      </c>
    </row>
    <row r="258" ht="15" customHeight="1" spans="1:11">
      <c r="A258" s="40" t="s">
        <v>3304</v>
      </c>
      <c r="B258" s="41" t="s">
        <v>646</v>
      </c>
      <c r="C258" s="40" t="s">
        <v>643</v>
      </c>
      <c r="D258" s="40" t="s">
        <v>2413</v>
      </c>
      <c r="E258" s="40" t="s">
        <v>376</v>
      </c>
      <c r="F258" s="42">
        <v>24.15</v>
      </c>
      <c r="G258" s="42">
        <v>99</v>
      </c>
      <c r="H258" s="42">
        <f t="shared" si="12"/>
        <v>2390.85</v>
      </c>
      <c r="I258" s="44">
        <f t="shared" si="13"/>
        <v>0.0300754922971649</v>
      </c>
      <c r="J258" s="44">
        <f t="shared" si="15"/>
        <v>96.5835263456791</v>
      </c>
      <c r="K258" s="40" t="str">
        <f t="shared" si="14"/>
        <v>C</v>
      </c>
    </row>
    <row r="259" ht="15" customHeight="1" spans="1:11">
      <c r="A259" s="40" t="s">
        <v>4353</v>
      </c>
      <c r="B259" s="41" t="s">
        <v>4354</v>
      </c>
      <c r="C259" s="40" t="s">
        <v>14</v>
      </c>
      <c r="D259" s="40" t="s">
        <v>2413</v>
      </c>
      <c r="E259" s="40" t="s">
        <v>35</v>
      </c>
      <c r="F259" s="42">
        <v>13</v>
      </c>
      <c r="G259" s="42">
        <v>183.47</v>
      </c>
      <c r="H259" s="42">
        <f t="shared" si="12"/>
        <v>2385.11</v>
      </c>
      <c r="I259" s="44">
        <f t="shared" si="13"/>
        <v>0.03000328646</v>
      </c>
      <c r="J259" s="44">
        <f t="shared" si="15"/>
        <v>96.6135296321391</v>
      </c>
      <c r="K259" s="40" t="str">
        <f t="shared" si="14"/>
        <v>C</v>
      </c>
    </row>
    <row r="260" ht="20.1" customHeight="1" spans="1:11">
      <c r="A260" s="40" t="s">
        <v>3627</v>
      </c>
      <c r="B260" s="41" t="s">
        <v>3628</v>
      </c>
      <c r="C260" s="40" t="s">
        <v>14</v>
      </c>
      <c r="D260" s="40" t="s">
        <v>2413</v>
      </c>
      <c r="E260" s="40" t="s">
        <v>35</v>
      </c>
      <c r="F260" s="42">
        <v>1711.88375</v>
      </c>
      <c r="G260" s="42">
        <v>1.38</v>
      </c>
      <c r="H260" s="42">
        <f t="shared" ref="H260:H323" si="16">ROUND(F260*G260,2)</f>
        <v>2362.4</v>
      </c>
      <c r="I260" s="44">
        <f t="shared" ref="I260:I323" si="17">H260/VALOR_TOTAL*100</f>
        <v>0.0297176079648755</v>
      </c>
      <c r="J260" s="44">
        <f t="shared" si="15"/>
        <v>96.6432472401039</v>
      </c>
      <c r="K260" s="40" t="str">
        <f t="shared" ref="K260:K323" si="18">IF(J260&lt;=50,"A",IF(J260&lt;=80,"B","C"))</f>
        <v>C</v>
      </c>
    </row>
    <row r="261" ht="20.1" customHeight="1" spans="1:11">
      <c r="A261" s="40" t="s">
        <v>3423</v>
      </c>
      <c r="B261" s="41" t="s">
        <v>3424</v>
      </c>
      <c r="C261" s="40" t="s">
        <v>14</v>
      </c>
      <c r="D261" s="40" t="s">
        <v>2413</v>
      </c>
      <c r="E261" s="40" t="s">
        <v>146</v>
      </c>
      <c r="F261" s="42">
        <v>68.1664</v>
      </c>
      <c r="G261" s="42">
        <v>33.82</v>
      </c>
      <c r="H261" s="42">
        <f t="shared" si="16"/>
        <v>2305.39</v>
      </c>
      <c r="I261" s="44">
        <f t="shared" si="17"/>
        <v>0.029000455564741</v>
      </c>
      <c r="J261" s="44">
        <f t="shared" ref="J261:J324" si="19">I261+J260</f>
        <v>96.6722476956687</v>
      </c>
      <c r="K261" s="40" t="str">
        <f t="shared" si="18"/>
        <v>C</v>
      </c>
    </row>
    <row r="262" ht="15" customHeight="1" spans="1:11">
      <c r="A262" s="40" t="s">
        <v>3935</v>
      </c>
      <c r="B262" s="41" t="s">
        <v>3936</v>
      </c>
      <c r="C262" s="40" t="s">
        <v>14</v>
      </c>
      <c r="D262" s="40" t="s">
        <v>2413</v>
      </c>
      <c r="E262" s="40" t="s">
        <v>35</v>
      </c>
      <c r="F262" s="42">
        <v>16</v>
      </c>
      <c r="G262" s="42">
        <v>139.56</v>
      </c>
      <c r="H262" s="42">
        <f t="shared" si="16"/>
        <v>2232.96</v>
      </c>
      <c r="I262" s="44">
        <f t="shared" si="17"/>
        <v>0.0280893285985643</v>
      </c>
      <c r="J262" s="44">
        <f t="shared" si="19"/>
        <v>96.7003370242672</v>
      </c>
      <c r="K262" s="40" t="str">
        <f t="shared" si="18"/>
        <v>C</v>
      </c>
    </row>
    <row r="263" ht="15" customHeight="1" spans="1:11">
      <c r="A263" s="40" t="s">
        <v>5120</v>
      </c>
      <c r="B263" s="41" t="s">
        <v>5121</v>
      </c>
      <c r="C263" s="40" t="s">
        <v>14</v>
      </c>
      <c r="D263" s="40" t="s">
        <v>2413</v>
      </c>
      <c r="E263" s="40" t="s">
        <v>35</v>
      </c>
      <c r="F263" s="42">
        <v>13</v>
      </c>
      <c r="G263" s="42">
        <v>171.5</v>
      </c>
      <c r="H263" s="42">
        <f t="shared" si="16"/>
        <v>2229.5</v>
      </c>
      <c r="I263" s="44">
        <f t="shared" si="17"/>
        <v>0.0280458038256391</v>
      </c>
      <c r="J263" s="44">
        <f t="shared" si="19"/>
        <v>96.7283828280929</v>
      </c>
      <c r="K263" s="40" t="str">
        <f t="shared" si="18"/>
        <v>C</v>
      </c>
    </row>
    <row r="264" ht="20.1" customHeight="1" spans="1:11">
      <c r="A264" s="40" t="s">
        <v>4178</v>
      </c>
      <c r="B264" s="41" t="s">
        <v>4179</v>
      </c>
      <c r="C264" s="40" t="s">
        <v>5898</v>
      </c>
      <c r="D264" s="40" t="s">
        <v>2413</v>
      </c>
      <c r="E264" s="40" t="s">
        <v>35</v>
      </c>
      <c r="F264" s="42">
        <v>4</v>
      </c>
      <c r="G264" s="42">
        <v>557.25</v>
      </c>
      <c r="H264" s="42">
        <f t="shared" si="16"/>
        <v>2229</v>
      </c>
      <c r="I264" s="44">
        <f t="shared" si="17"/>
        <v>0.028039514118569</v>
      </c>
      <c r="J264" s="44">
        <f t="shared" si="19"/>
        <v>96.7564223422115</v>
      </c>
      <c r="K264" s="40" t="str">
        <f t="shared" si="18"/>
        <v>C</v>
      </c>
    </row>
    <row r="265" ht="20.1" customHeight="1" spans="1:11">
      <c r="A265" s="40" t="s">
        <v>3454</v>
      </c>
      <c r="B265" s="41" t="s">
        <v>792</v>
      </c>
      <c r="C265" s="40" t="s">
        <v>5898</v>
      </c>
      <c r="D265" s="40" t="s">
        <v>2413</v>
      </c>
      <c r="E265" s="40" t="s">
        <v>35</v>
      </c>
      <c r="F265" s="42">
        <v>25</v>
      </c>
      <c r="G265" s="42">
        <v>88.86</v>
      </c>
      <c r="H265" s="42">
        <f t="shared" si="16"/>
        <v>2221.5</v>
      </c>
      <c r="I265" s="44">
        <f t="shared" si="17"/>
        <v>0.0279451685125173</v>
      </c>
      <c r="J265" s="44">
        <f t="shared" si="19"/>
        <v>96.784367510724</v>
      </c>
      <c r="K265" s="40" t="str">
        <f t="shared" si="18"/>
        <v>C</v>
      </c>
    </row>
    <row r="266" ht="15" customHeight="1" spans="1:11">
      <c r="A266" s="40" t="s">
        <v>4616</v>
      </c>
      <c r="B266" s="41" t="s">
        <v>4617</v>
      </c>
      <c r="C266" s="40" t="s">
        <v>643</v>
      </c>
      <c r="D266" s="40" t="s">
        <v>2413</v>
      </c>
      <c r="E266" s="40" t="s">
        <v>383</v>
      </c>
      <c r="F266" s="42">
        <v>224.2</v>
      </c>
      <c r="G266" s="42">
        <v>9.83</v>
      </c>
      <c r="H266" s="42">
        <f t="shared" si="16"/>
        <v>2203.89</v>
      </c>
      <c r="I266" s="44">
        <f t="shared" si="17"/>
        <v>0.0277236450295079</v>
      </c>
      <c r="J266" s="44">
        <f t="shared" si="19"/>
        <v>96.8120911557535</v>
      </c>
      <c r="K266" s="40" t="str">
        <f t="shared" si="18"/>
        <v>C</v>
      </c>
    </row>
    <row r="267" ht="15" customHeight="1" spans="1:11">
      <c r="A267" s="40" t="s">
        <v>5146</v>
      </c>
      <c r="B267" s="41" t="s">
        <v>5147</v>
      </c>
      <c r="C267" s="40" t="s">
        <v>14</v>
      </c>
      <c r="D267" s="40" t="s">
        <v>2310</v>
      </c>
      <c r="E267" s="40" t="s">
        <v>2392</v>
      </c>
      <c r="F267" s="42">
        <v>17.791629856</v>
      </c>
      <c r="G267" s="42">
        <v>122.31</v>
      </c>
      <c r="H267" s="42">
        <f t="shared" si="16"/>
        <v>2176.09</v>
      </c>
      <c r="I267" s="44">
        <f t="shared" si="17"/>
        <v>0.0273739373164095</v>
      </c>
      <c r="J267" s="44">
        <f t="shared" si="19"/>
        <v>96.8394650930699</v>
      </c>
      <c r="K267" s="40" t="str">
        <f t="shared" si="18"/>
        <v>C</v>
      </c>
    </row>
    <row r="268" ht="20.1" customHeight="1" spans="1:11">
      <c r="A268" s="40" t="s">
        <v>2360</v>
      </c>
      <c r="B268" s="41" t="s">
        <v>5911</v>
      </c>
      <c r="C268" s="40" t="s">
        <v>5904</v>
      </c>
      <c r="D268" s="40" t="s">
        <v>2381</v>
      </c>
      <c r="E268" s="40" t="s">
        <v>2387</v>
      </c>
      <c r="F268" s="42">
        <v>6.15</v>
      </c>
      <c r="G268" s="42">
        <v>351.55</v>
      </c>
      <c r="H268" s="42">
        <f t="shared" si="16"/>
        <v>2162.03</v>
      </c>
      <c r="I268" s="44">
        <f t="shared" si="17"/>
        <v>0.0271970707535979</v>
      </c>
      <c r="J268" s="44">
        <f t="shared" si="19"/>
        <v>96.8666621638235</v>
      </c>
      <c r="K268" s="40" t="str">
        <f t="shared" si="18"/>
        <v>C</v>
      </c>
    </row>
    <row r="269" ht="27.95" customHeight="1" spans="1:11">
      <c r="A269" s="40" t="s">
        <v>4818</v>
      </c>
      <c r="B269" s="41" t="s">
        <v>4819</v>
      </c>
      <c r="C269" s="40" t="s">
        <v>14</v>
      </c>
      <c r="D269" s="40" t="s">
        <v>2296</v>
      </c>
      <c r="E269" s="40" t="s">
        <v>2392</v>
      </c>
      <c r="F269" s="42">
        <v>1996.2034003552</v>
      </c>
      <c r="G269" s="42">
        <v>1.06</v>
      </c>
      <c r="H269" s="42">
        <f t="shared" si="16"/>
        <v>2115.98</v>
      </c>
      <c r="I269" s="44">
        <f t="shared" si="17"/>
        <v>0.0266177887324404</v>
      </c>
      <c r="J269" s="44">
        <f t="shared" si="19"/>
        <v>96.8932799525559</v>
      </c>
      <c r="K269" s="40" t="str">
        <f t="shared" si="18"/>
        <v>C</v>
      </c>
    </row>
    <row r="270" ht="27.95" customHeight="1" spans="1:11">
      <c r="A270" s="40" t="s">
        <v>2301</v>
      </c>
      <c r="B270" s="41" t="s">
        <v>2302</v>
      </c>
      <c r="C270" s="40" t="s">
        <v>14</v>
      </c>
      <c r="D270" s="40" t="s">
        <v>2296</v>
      </c>
      <c r="E270" s="40" t="s">
        <v>15</v>
      </c>
      <c r="F270" s="42">
        <v>15</v>
      </c>
      <c r="G270" s="42">
        <v>140.23</v>
      </c>
      <c r="H270" s="42">
        <f t="shared" si="16"/>
        <v>2103.45</v>
      </c>
      <c r="I270" s="44">
        <f t="shared" si="17"/>
        <v>0.0264601686732633</v>
      </c>
      <c r="J270" s="44">
        <f t="shared" si="19"/>
        <v>96.9197401212292</v>
      </c>
      <c r="K270" s="40" t="str">
        <f t="shared" si="18"/>
        <v>C</v>
      </c>
    </row>
    <row r="271" ht="15" customHeight="1" spans="1:11">
      <c r="A271" s="40" t="s">
        <v>5001</v>
      </c>
      <c r="B271" s="41" t="s">
        <v>5002</v>
      </c>
      <c r="C271" s="40" t="s">
        <v>14</v>
      </c>
      <c r="D271" s="40" t="s">
        <v>2310</v>
      </c>
      <c r="E271" s="40" t="s">
        <v>2392</v>
      </c>
      <c r="F271" s="42">
        <v>95.3443423826512</v>
      </c>
      <c r="G271" s="42">
        <v>21.81</v>
      </c>
      <c r="H271" s="42">
        <f t="shared" si="16"/>
        <v>2079.46</v>
      </c>
      <c r="I271" s="44">
        <f t="shared" si="17"/>
        <v>0.0261583885280392</v>
      </c>
      <c r="J271" s="44">
        <f t="shared" si="19"/>
        <v>96.9458985097572</v>
      </c>
      <c r="K271" s="40" t="str">
        <f t="shared" si="18"/>
        <v>C</v>
      </c>
    </row>
    <row r="272" ht="15" customHeight="1" spans="1:11">
      <c r="A272" s="40" t="s">
        <v>3469</v>
      </c>
      <c r="B272" s="41" t="s">
        <v>3470</v>
      </c>
      <c r="C272" s="40" t="s">
        <v>14</v>
      </c>
      <c r="D272" s="40" t="s">
        <v>2413</v>
      </c>
      <c r="E272" s="40" t="s">
        <v>35</v>
      </c>
      <c r="F272" s="42">
        <v>35</v>
      </c>
      <c r="G272" s="42">
        <v>59.32</v>
      </c>
      <c r="H272" s="42">
        <f t="shared" si="16"/>
        <v>2076.2</v>
      </c>
      <c r="I272" s="44">
        <f t="shared" si="17"/>
        <v>0.0261173796379421</v>
      </c>
      <c r="J272" s="44">
        <f t="shared" si="19"/>
        <v>96.9720158893952</v>
      </c>
      <c r="K272" s="40" t="str">
        <f t="shared" si="18"/>
        <v>C</v>
      </c>
    </row>
    <row r="273" ht="15" customHeight="1" spans="1:11">
      <c r="A273" s="40" t="s">
        <v>3280</v>
      </c>
      <c r="B273" s="41" t="s">
        <v>3281</v>
      </c>
      <c r="C273" s="40" t="s">
        <v>14</v>
      </c>
      <c r="D273" s="40" t="s">
        <v>2413</v>
      </c>
      <c r="E273" s="40" t="s">
        <v>35</v>
      </c>
      <c r="F273" s="42">
        <v>269</v>
      </c>
      <c r="G273" s="42">
        <v>7.71</v>
      </c>
      <c r="H273" s="42">
        <f t="shared" si="16"/>
        <v>2073.99</v>
      </c>
      <c r="I273" s="44">
        <f t="shared" si="17"/>
        <v>0.0260895791326922</v>
      </c>
      <c r="J273" s="44">
        <f t="shared" si="19"/>
        <v>96.9981054685279</v>
      </c>
      <c r="K273" s="40" t="str">
        <f t="shared" si="18"/>
        <v>C</v>
      </c>
    </row>
    <row r="274" ht="15" customHeight="1" spans="1:11">
      <c r="A274" s="40" t="s">
        <v>3283</v>
      </c>
      <c r="B274" s="41" t="s">
        <v>3284</v>
      </c>
      <c r="C274" s="40" t="s">
        <v>14</v>
      </c>
      <c r="D274" s="40" t="s">
        <v>2413</v>
      </c>
      <c r="E274" s="40" t="s">
        <v>35</v>
      </c>
      <c r="F274" s="42">
        <v>241</v>
      </c>
      <c r="G274" s="42">
        <v>8.59</v>
      </c>
      <c r="H274" s="42">
        <f t="shared" si="16"/>
        <v>2070.19</v>
      </c>
      <c r="I274" s="44">
        <f t="shared" si="17"/>
        <v>0.0260417773589593</v>
      </c>
      <c r="J274" s="44">
        <f t="shared" si="19"/>
        <v>97.0241472458868</v>
      </c>
      <c r="K274" s="40" t="str">
        <f t="shared" si="18"/>
        <v>C</v>
      </c>
    </row>
    <row r="275" ht="15" customHeight="1" spans="1:11">
      <c r="A275" s="40" t="s">
        <v>3566</v>
      </c>
      <c r="B275" s="41" t="s">
        <v>3567</v>
      </c>
      <c r="C275" s="40" t="s">
        <v>643</v>
      </c>
      <c r="D275" s="40" t="s">
        <v>2413</v>
      </c>
      <c r="E275" s="40" t="s">
        <v>383</v>
      </c>
      <c r="F275" s="42">
        <v>62.6</v>
      </c>
      <c r="G275" s="42">
        <v>33</v>
      </c>
      <c r="H275" s="42">
        <f t="shared" si="16"/>
        <v>2065.8</v>
      </c>
      <c r="I275" s="44">
        <f t="shared" si="17"/>
        <v>0.0259865537308837</v>
      </c>
      <c r="J275" s="44">
        <f t="shared" si="19"/>
        <v>97.0501337996177</v>
      </c>
      <c r="K275" s="40" t="str">
        <f t="shared" si="18"/>
        <v>C</v>
      </c>
    </row>
    <row r="276" ht="15" customHeight="1" spans="1:11">
      <c r="A276" s="40" t="s">
        <v>5764</v>
      </c>
      <c r="B276" s="41" t="s">
        <v>5765</v>
      </c>
      <c r="C276" s="40" t="s">
        <v>14</v>
      </c>
      <c r="D276" s="40" t="s">
        <v>2413</v>
      </c>
      <c r="E276" s="40" t="s">
        <v>146</v>
      </c>
      <c r="F276" s="42">
        <v>120.302235</v>
      </c>
      <c r="G276" s="42">
        <v>17.17</v>
      </c>
      <c r="H276" s="42">
        <f t="shared" si="16"/>
        <v>2065.59</v>
      </c>
      <c r="I276" s="44">
        <f t="shared" si="17"/>
        <v>0.0259839120539143</v>
      </c>
      <c r="J276" s="44">
        <f t="shared" si="19"/>
        <v>97.0761177116716</v>
      </c>
      <c r="K276" s="40" t="str">
        <f t="shared" si="18"/>
        <v>C</v>
      </c>
    </row>
    <row r="277" ht="15" customHeight="1" spans="1:11">
      <c r="A277" s="40" t="s">
        <v>2641</v>
      </c>
      <c r="B277" s="41" t="s">
        <v>2642</v>
      </c>
      <c r="C277" s="40" t="s">
        <v>14</v>
      </c>
      <c r="D277" s="40" t="s">
        <v>2413</v>
      </c>
      <c r="E277" s="40" t="s">
        <v>35</v>
      </c>
      <c r="F277" s="42">
        <v>459.6534</v>
      </c>
      <c r="G277" s="42">
        <v>4.37</v>
      </c>
      <c r="H277" s="42">
        <f t="shared" si="16"/>
        <v>2008.69</v>
      </c>
      <c r="I277" s="44">
        <f t="shared" si="17"/>
        <v>0.0252681433893353</v>
      </c>
      <c r="J277" s="44">
        <f t="shared" si="19"/>
        <v>97.101385855061</v>
      </c>
      <c r="K277" s="40" t="str">
        <f t="shared" si="18"/>
        <v>C</v>
      </c>
    </row>
    <row r="278" ht="15" customHeight="1" spans="1:11">
      <c r="A278" s="40" t="s">
        <v>4744</v>
      </c>
      <c r="B278" s="41" t="s">
        <v>4745</v>
      </c>
      <c r="C278" s="40" t="s">
        <v>14</v>
      </c>
      <c r="D278" s="40" t="s">
        <v>2413</v>
      </c>
      <c r="E278" s="40" t="s">
        <v>35</v>
      </c>
      <c r="F278" s="42">
        <v>796.416</v>
      </c>
      <c r="G278" s="42">
        <v>2.5</v>
      </c>
      <c r="H278" s="42">
        <f t="shared" si="16"/>
        <v>1991.04</v>
      </c>
      <c r="I278" s="44">
        <f t="shared" si="17"/>
        <v>0.0250461167297603</v>
      </c>
      <c r="J278" s="44">
        <f t="shared" si="19"/>
        <v>97.1264319717907</v>
      </c>
      <c r="K278" s="40" t="str">
        <f t="shared" si="18"/>
        <v>C</v>
      </c>
    </row>
    <row r="279" ht="20.1" customHeight="1" spans="1:11">
      <c r="A279" s="40" t="s">
        <v>2362</v>
      </c>
      <c r="B279" s="41" t="s">
        <v>5912</v>
      </c>
      <c r="C279" s="40" t="s">
        <v>5904</v>
      </c>
      <c r="D279" s="40" t="s">
        <v>2381</v>
      </c>
      <c r="E279" s="40" t="s">
        <v>2387</v>
      </c>
      <c r="F279" s="42">
        <v>6.15</v>
      </c>
      <c r="G279" s="42">
        <v>323.6</v>
      </c>
      <c r="H279" s="42">
        <f t="shared" si="16"/>
        <v>1990.14</v>
      </c>
      <c r="I279" s="44">
        <f t="shared" si="17"/>
        <v>0.0250347952570341</v>
      </c>
      <c r="J279" s="44">
        <f t="shared" si="19"/>
        <v>97.1514667670478</v>
      </c>
      <c r="K279" s="40" t="str">
        <f t="shared" si="18"/>
        <v>C</v>
      </c>
    </row>
    <row r="280" ht="20.1" customHeight="1" spans="1:11">
      <c r="A280" s="40" t="s">
        <v>4614</v>
      </c>
      <c r="B280" s="41" t="s">
        <v>2179</v>
      </c>
      <c r="C280" s="40" t="s">
        <v>5898</v>
      </c>
      <c r="D280" s="40" t="s">
        <v>2413</v>
      </c>
      <c r="E280" s="40" t="s">
        <v>35</v>
      </c>
      <c r="F280" s="42">
        <v>22</v>
      </c>
      <c r="G280" s="42">
        <v>90</v>
      </c>
      <c r="H280" s="42">
        <f t="shared" si="16"/>
        <v>1980</v>
      </c>
      <c r="I280" s="44">
        <f t="shared" si="17"/>
        <v>0.0249072399976521</v>
      </c>
      <c r="J280" s="44">
        <f t="shared" si="19"/>
        <v>97.1763740070454</v>
      </c>
      <c r="K280" s="40" t="str">
        <f t="shared" si="18"/>
        <v>C</v>
      </c>
    </row>
    <row r="281" ht="20.1" customHeight="1" spans="1:11">
      <c r="A281" s="40" t="s">
        <v>3049</v>
      </c>
      <c r="B281" s="41" t="s">
        <v>3050</v>
      </c>
      <c r="C281" s="40" t="s">
        <v>14</v>
      </c>
      <c r="D281" s="40" t="s">
        <v>2413</v>
      </c>
      <c r="E281" s="40" t="s">
        <v>146</v>
      </c>
      <c r="F281" s="42">
        <v>240.308637</v>
      </c>
      <c r="G281" s="42">
        <v>8.21</v>
      </c>
      <c r="H281" s="42">
        <f t="shared" si="16"/>
        <v>1972.93</v>
      </c>
      <c r="I281" s="44">
        <f t="shared" si="17"/>
        <v>0.0248183035396807</v>
      </c>
      <c r="J281" s="44">
        <f t="shared" si="19"/>
        <v>97.2011923105851</v>
      </c>
      <c r="K281" s="40" t="str">
        <f t="shared" si="18"/>
        <v>C</v>
      </c>
    </row>
    <row r="282" ht="20.1" customHeight="1" spans="1:11">
      <c r="A282" s="40" t="s">
        <v>4596</v>
      </c>
      <c r="B282" s="41" t="s">
        <v>4597</v>
      </c>
      <c r="C282" s="40" t="s">
        <v>14</v>
      </c>
      <c r="D282" s="40" t="s">
        <v>2413</v>
      </c>
      <c r="E282" s="40" t="s">
        <v>35</v>
      </c>
      <c r="F282" s="42">
        <v>147.602484554375</v>
      </c>
      <c r="G282" s="42">
        <v>13.2</v>
      </c>
      <c r="H282" s="42">
        <f t="shared" si="16"/>
        <v>1948.35</v>
      </c>
      <c r="I282" s="44">
        <f t="shared" si="17"/>
        <v>0.0245091015401139</v>
      </c>
      <c r="J282" s="44">
        <f t="shared" si="19"/>
        <v>97.2257014121252</v>
      </c>
      <c r="K282" s="40" t="str">
        <f t="shared" si="18"/>
        <v>C</v>
      </c>
    </row>
    <row r="283" ht="15" customHeight="1" spans="1:11">
      <c r="A283" s="40" t="s">
        <v>3302</v>
      </c>
      <c r="B283" s="41" t="s">
        <v>642</v>
      </c>
      <c r="C283" s="40" t="s">
        <v>643</v>
      </c>
      <c r="D283" s="40" t="s">
        <v>2413</v>
      </c>
      <c r="E283" s="40" t="s">
        <v>376</v>
      </c>
      <c r="F283" s="42">
        <v>24.15</v>
      </c>
      <c r="G283" s="42">
        <v>79.9</v>
      </c>
      <c r="H283" s="42">
        <f t="shared" si="16"/>
        <v>1929.59</v>
      </c>
      <c r="I283" s="44">
        <f t="shared" si="17"/>
        <v>0.0242731117308432</v>
      </c>
      <c r="J283" s="44">
        <f t="shared" si="19"/>
        <v>97.249974523856</v>
      </c>
      <c r="K283" s="40" t="str">
        <f t="shared" si="18"/>
        <v>C</v>
      </c>
    </row>
    <row r="284" ht="20.1" customHeight="1" spans="1:11">
      <c r="A284" s="40" t="s">
        <v>4359</v>
      </c>
      <c r="B284" s="41" t="s">
        <v>4360</v>
      </c>
      <c r="C284" s="40" t="s">
        <v>14</v>
      </c>
      <c r="D284" s="40" t="s">
        <v>2413</v>
      </c>
      <c r="E284" s="40" t="s">
        <v>35</v>
      </c>
      <c r="F284" s="42">
        <v>13</v>
      </c>
      <c r="G284" s="42">
        <v>146.35</v>
      </c>
      <c r="H284" s="42">
        <f t="shared" si="16"/>
        <v>1902.55</v>
      </c>
      <c r="I284" s="44">
        <f t="shared" si="17"/>
        <v>0.0239329643724914</v>
      </c>
      <c r="J284" s="44">
        <f t="shared" si="19"/>
        <v>97.2739074882285</v>
      </c>
      <c r="K284" s="40" t="str">
        <f t="shared" si="18"/>
        <v>C</v>
      </c>
    </row>
    <row r="285" ht="20.1" customHeight="1" spans="1:11">
      <c r="A285" s="40" t="s">
        <v>4261</v>
      </c>
      <c r="B285" s="41" t="s">
        <v>4262</v>
      </c>
      <c r="C285" s="40" t="s">
        <v>14</v>
      </c>
      <c r="D285" s="40" t="s">
        <v>2413</v>
      </c>
      <c r="E285" s="40" t="s">
        <v>35</v>
      </c>
      <c r="F285" s="42">
        <v>6</v>
      </c>
      <c r="G285" s="42">
        <v>316.94</v>
      </c>
      <c r="H285" s="42">
        <f t="shared" si="16"/>
        <v>1901.64</v>
      </c>
      <c r="I285" s="44">
        <f t="shared" si="17"/>
        <v>0.0239215171056238</v>
      </c>
      <c r="J285" s="44">
        <f t="shared" si="19"/>
        <v>97.2978290053342</v>
      </c>
      <c r="K285" s="40" t="str">
        <f t="shared" si="18"/>
        <v>C</v>
      </c>
    </row>
    <row r="286" ht="27.95" customHeight="1" spans="1:11">
      <c r="A286" s="40" t="s">
        <v>3127</v>
      </c>
      <c r="B286" s="41" t="s">
        <v>3128</v>
      </c>
      <c r="C286" s="40" t="s">
        <v>14</v>
      </c>
      <c r="D286" s="40" t="s">
        <v>2413</v>
      </c>
      <c r="E286" s="40" t="s">
        <v>35</v>
      </c>
      <c r="F286" s="42">
        <v>10.082465</v>
      </c>
      <c r="G286" s="42">
        <v>185.78</v>
      </c>
      <c r="H286" s="42">
        <f t="shared" si="16"/>
        <v>1873.12</v>
      </c>
      <c r="I286" s="44">
        <f t="shared" si="17"/>
        <v>0.0235627522143445</v>
      </c>
      <c r="J286" s="44">
        <f t="shared" si="19"/>
        <v>97.3213917575485</v>
      </c>
      <c r="K286" s="40" t="str">
        <f t="shared" si="18"/>
        <v>C</v>
      </c>
    </row>
    <row r="287" ht="15" customHeight="1" spans="1:11">
      <c r="A287" s="40" t="s">
        <v>3965</v>
      </c>
      <c r="B287" s="41" t="s">
        <v>3966</v>
      </c>
      <c r="C287" s="40" t="s">
        <v>14</v>
      </c>
      <c r="D287" s="40" t="s">
        <v>2413</v>
      </c>
      <c r="E287" s="40" t="s">
        <v>146</v>
      </c>
      <c r="F287" s="42">
        <v>225.3638326093</v>
      </c>
      <c r="G287" s="42">
        <v>8.29</v>
      </c>
      <c r="H287" s="42">
        <f t="shared" si="16"/>
        <v>1868.27</v>
      </c>
      <c r="I287" s="44">
        <f t="shared" si="17"/>
        <v>0.0235017420557644</v>
      </c>
      <c r="J287" s="44">
        <f t="shared" si="19"/>
        <v>97.3448934996043</v>
      </c>
      <c r="K287" s="40" t="str">
        <f t="shared" si="18"/>
        <v>C</v>
      </c>
    </row>
    <row r="288" ht="20.1" customHeight="1" spans="1:11">
      <c r="A288" s="40" t="s">
        <v>4392</v>
      </c>
      <c r="B288" s="41" t="s">
        <v>4393</v>
      </c>
      <c r="C288" s="40" t="s">
        <v>5898</v>
      </c>
      <c r="D288" s="40" t="s">
        <v>2413</v>
      </c>
      <c r="E288" s="40" t="s">
        <v>35</v>
      </c>
      <c r="F288" s="42">
        <v>4</v>
      </c>
      <c r="G288" s="42">
        <v>462.74</v>
      </c>
      <c r="H288" s="42">
        <f t="shared" si="16"/>
        <v>1850.96</v>
      </c>
      <c r="I288" s="44">
        <f t="shared" si="17"/>
        <v>0.0232839923969971</v>
      </c>
      <c r="J288" s="44">
        <f t="shared" si="19"/>
        <v>97.3681774920013</v>
      </c>
      <c r="K288" s="40" t="str">
        <f t="shared" si="18"/>
        <v>C</v>
      </c>
    </row>
    <row r="289" ht="20.1" customHeight="1" spans="1:11">
      <c r="A289" s="40" t="s">
        <v>4411</v>
      </c>
      <c r="B289" s="41" t="s">
        <v>1919</v>
      </c>
      <c r="C289" s="40" t="s">
        <v>14</v>
      </c>
      <c r="D289" s="40" t="s">
        <v>2413</v>
      </c>
      <c r="E289" s="40" t="s">
        <v>35</v>
      </c>
      <c r="F289" s="42">
        <v>12</v>
      </c>
      <c r="G289" s="42">
        <v>153.76</v>
      </c>
      <c r="H289" s="42">
        <f t="shared" si="16"/>
        <v>1845.12</v>
      </c>
      <c r="I289" s="44">
        <f t="shared" si="17"/>
        <v>0.0232105286184181</v>
      </c>
      <c r="J289" s="44">
        <f t="shared" si="19"/>
        <v>97.3913880206197</v>
      </c>
      <c r="K289" s="40" t="str">
        <f t="shared" si="18"/>
        <v>C</v>
      </c>
    </row>
    <row r="290" ht="20.1" customHeight="1" spans="1:11">
      <c r="A290" s="40" t="s">
        <v>3414</v>
      </c>
      <c r="B290" s="41" t="s">
        <v>3415</v>
      </c>
      <c r="C290" s="40" t="s">
        <v>14</v>
      </c>
      <c r="D290" s="40" t="s">
        <v>2413</v>
      </c>
      <c r="E290" s="40" t="s">
        <v>146</v>
      </c>
      <c r="F290" s="42">
        <v>492.2756516054</v>
      </c>
      <c r="G290" s="42">
        <v>3.7</v>
      </c>
      <c r="H290" s="42">
        <f t="shared" si="16"/>
        <v>1821.42</v>
      </c>
      <c r="I290" s="44">
        <f t="shared" si="17"/>
        <v>0.0229123965032947</v>
      </c>
      <c r="J290" s="44">
        <f t="shared" si="19"/>
        <v>97.414300417123</v>
      </c>
      <c r="K290" s="40" t="str">
        <f t="shared" si="18"/>
        <v>C</v>
      </c>
    </row>
    <row r="291" ht="27.95" customHeight="1" spans="1:11">
      <c r="A291" s="40" t="s">
        <v>2344</v>
      </c>
      <c r="B291" s="41" t="s">
        <v>2345</v>
      </c>
      <c r="C291" s="40" t="s">
        <v>14</v>
      </c>
      <c r="D291" s="40" t="s">
        <v>2296</v>
      </c>
      <c r="E291" s="40" t="s">
        <v>15</v>
      </c>
      <c r="F291" s="42">
        <v>12</v>
      </c>
      <c r="G291" s="42">
        <v>150.72</v>
      </c>
      <c r="H291" s="42">
        <f t="shared" si="16"/>
        <v>1808.64</v>
      </c>
      <c r="I291" s="44">
        <f t="shared" si="17"/>
        <v>0.0227516315905826</v>
      </c>
      <c r="J291" s="44">
        <f t="shared" si="19"/>
        <v>97.4370520487136</v>
      </c>
      <c r="K291" s="40" t="str">
        <f t="shared" si="18"/>
        <v>C</v>
      </c>
    </row>
    <row r="292" ht="27.95" customHeight="1" spans="1:11">
      <c r="A292" s="40" t="s">
        <v>2329</v>
      </c>
      <c r="B292" s="41" t="s">
        <v>2330</v>
      </c>
      <c r="C292" s="40" t="s">
        <v>14</v>
      </c>
      <c r="D292" s="40" t="s">
        <v>2296</v>
      </c>
      <c r="E292" s="40" t="s">
        <v>15</v>
      </c>
      <c r="F292" s="42">
        <v>12</v>
      </c>
      <c r="G292" s="42">
        <v>148.04</v>
      </c>
      <c r="H292" s="42">
        <f t="shared" si="16"/>
        <v>1776.48</v>
      </c>
      <c r="I292" s="44">
        <f t="shared" si="17"/>
        <v>0.0223470776318329</v>
      </c>
      <c r="J292" s="44">
        <f t="shared" si="19"/>
        <v>97.4593991263454</v>
      </c>
      <c r="K292" s="40" t="str">
        <f t="shared" si="18"/>
        <v>C</v>
      </c>
    </row>
    <row r="293" ht="15" customHeight="1" spans="1:11">
      <c r="A293" s="40" t="s">
        <v>3121</v>
      </c>
      <c r="B293" s="41" t="s">
        <v>3122</v>
      </c>
      <c r="C293" s="40" t="s">
        <v>14</v>
      </c>
      <c r="D293" s="40" t="s">
        <v>2413</v>
      </c>
      <c r="E293" s="40" t="s">
        <v>35</v>
      </c>
      <c r="F293" s="42">
        <v>10.68</v>
      </c>
      <c r="G293" s="42">
        <v>165.2</v>
      </c>
      <c r="H293" s="42">
        <f t="shared" si="16"/>
        <v>1764.34</v>
      </c>
      <c r="I293" s="44">
        <f t="shared" si="17"/>
        <v>0.0221943635441705</v>
      </c>
      <c r="J293" s="44">
        <f t="shared" si="19"/>
        <v>97.4815934898896</v>
      </c>
      <c r="K293" s="40" t="str">
        <f t="shared" si="18"/>
        <v>C</v>
      </c>
    </row>
    <row r="294" ht="15" customHeight="1" spans="1:11">
      <c r="A294" s="40" t="s">
        <v>4316</v>
      </c>
      <c r="B294" s="41" t="s">
        <v>4317</v>
      </c>
      <c r="C294" s="40" t="s">
        <v>14</v>
      </c>
      <c r="D294" s="40" t="s">
        <v>2413</v>
      </c>
      <c r="E294" s="40" t="s">
        <v>193</v>
      </c>
      <c r="F294" s="42">
        <v>2061.76797308</v>
      </c>
      <c r="G294" s="42">
        <v>0.85</v>
      </c>
      <c r="H294" s="42">
        <f t="shared" si="16"/>
        <v>1752.5</v>
      </c>
      <c r="I294" s="44">
        <f t="shared" si="17"/>
        <v>0.0220454232807502</v>
      </c>
      <c r="J294" s="44">
        <f t="shared" si="19"/>
        <v>97.5036389131703</v>
      </c>
      <c r="K294" s="40" t="str">
        <f t="shared" si="18"/>
        <v>C</v>
      </c>
    </row>
    <row r="295" ht="20.1" customHeight="1" spans="1:11">
      <c r="A295" s="40" t="s">
        <v>3733</v>
      </c>
      <c r="B295" s="41" t="s">
        <v>3734</v>
      </c>
      <c r="C295" s="40" t="s">
        <v>5898</v>
      </c>
      <c r="D295" s="40" t="s">
        <v>2413</v>
      </c>
      <c r="E295" s="40" t="s">
        <v>146</v>
      </c>
      <c r="F295" s="42">
        <v>134.59</v>
      </c>
      <c r="G295" s="42">
        <v>12.97</v>
      </c>
      <c r="H295" s="42">
        <f t="shared" si="16"/>
        <v>1745.63</v>
      </c>
      <c r="I295" s="44">
        <f t="shared" si="17"/>
        <v>0.0219590027056068</v>
      </c>
      <c r="J295" s="44">
        <f t="shared" si="19"/>
        <v>97.5255979158759</v>
      </c>
      <c r="K295" s="40" t="str">
        <f t="shared" si="18"/>
        <v>C</v>
      </c>
    </row>
    <row r="296" ht="20.1" customHeight="1" spans="1:11">
      <c r="A296" s="40" t="s">
        <v>4475</v>
      </c>
      <c r="B296" s="41" t="s">
        <v>4476</v>
      </c>
      <c r="C296" s="40" t="s">
        <v>5898</v>
      </c>
      <c r="D296" s="40" t="s">
        <v>2413</v>
      </c>
      <c r="E296" s="40" t="s">
        <v>35</v>
      </c>
      <c r="F296" s="42">
        <v>54</v>
      </c>
      <c r="G296" s="42">
        <v>32</v>
      </c>
      <c r="H296" s="42">
        <f t="shared" si="16"/>
        <v>1728</v>
      </c>
      <c r="I296" s="44">
        <f t="shared" si="17"/>
        <v>0.0217372276343146</v>
      </c>
      <c r="J296" s="44">
        <f t="shared" si="19"/>
        <v>97.5473351435102</v>
      </c>
      <c r="K296" s="40" t="str">
        <f t="shared" si="18"/>
        <v>C</v>
      </c>
    </row>
    <row r="297" ht="15" customHeight="1" spans="1:11">
      <c r="A297" s="40" t="s">
        <v>3720</v>
      </c>
      <c r="B297" s="41" t="s">
        <v>3721</v>
      </c>
      <c r="C297" s="40" t="s">
        <v>14</v>
      </c>
      <c r="D297" s="40" t="s">
        <v>2413</v>
      </c>
      <c r="E297" s="40" t="s">
        <v>35</v>
      </c>
      <c r="F297" s="42">
        <v>52</v>
      </c>
      <c r="G297" s="42">
        <v>32.7</v>
      </c>
      <c r="H297" s="42">
        <f t="shared" si="16"/>
        <v>1700.4</v>
      </c>
      <c r="I297" s="44">
        <f t="shared" si="17"/>
        <v>0.0213900358040443</v>
      </c>
      <c r="J297" s="44">
        <f t="shared" si="19"/>
        <v>97.5687251793143</v>
      </c>
      <c r="K297" s="40" t="str">
        <f t="shared" si="18"/>
        <v>C</v>
      </c>
    </row>
    <row r="298" ht="15" customHeight="1" spans="1:11">
      <c r="A298" s="40" t="s">
        <v>3486</v>
      </c>
      <c r="B298" s="41" t="s">
        <v>3487</v>
      </c>
      <c r="C298" s="40" t="s">
        <v>14</v>
      </c>
      <c r="D298" s="40" t="s">
        <v>2413</v>
      </c>
      <c r="E298" s="40" t="s">
        <v>35</v>
      </c>
      <c r="F298" s="42">
        <v>201</v>
      </c>
      <c r="G298" s="42">
        <v>8.44</v>
      </c>
      <c r="H298" s="42">
        <f t="shared" si="16"/>
        <v>1696.44</v>
      </c>
      <c r="I298" s="44">
        <f t="shared" si="17"/>
        <v>0.021340221324049</v>
      </c>
      <c r="J298" s="44">
        <f t="shared" si="19"/>
        <v>97.5900654006383</v>
      </c>
      <c r="K298" s="40" t="str">
        <f t="shared" si="18"/>
        <v>C</v>
      </c>
    </row>
    <row r="299" ht="20.1" customHeight="1" spans="1:11">
      <c r="A299" s="40" t="s">
        <v>4423</v>
      </c>
      <c r="B299" s="41" t="s">
        <v>4424</v>
      </c>
      <c r="C299" s="40" t="s">
        <v>14</v>
      </c>
      <c r="D299" s="40" t="s">
        <v>2413</v>
      </c>
      <c r="E299" s="40" t="s">
        <v>35</v>
      </c>
      <c r="F299" s="42">
        <v>13</v>
      </c>
      <c r="G299" s="42">
        <v>130.07</v>
      </c>
      <c r="H299" s="42">
        <f t="shared" si="16"/>
        <v>1690.91</v>
      </c>
      <c r="I299" s="44">
        <f t="shared" si="17"/>
        <v>0.0212706571638535</v>
      </c>
      <c r="J299" s="44">
        <f t="shared" si="19"/>
        <v>97.6113360578022</v>
      </c>
      <c r="K299" s="40" t="str">
        <f t="shared" si="18"/>
        <v>C</v>
      </c>
    </row>
    <row r="300" ht="20.1" customHeight="1" spans="1:11">
      <c r="A300" s="40" t="s">
        <v>4949</v>
      </c>
      <c r="B300" s="41" t="s">
        <v>4950</v>
      </c>
      <c r="C300" s="40" t="s">
        <v>14</v>
      </c>
      <c r="D300" s="40" t="s">
        <v>2790</v>
      </c>
      <c r="E300" s="40" t="s">
        <v>35</v>
      </c>
      <c r="F300" s="46">
        <v>0.00300696201635329</v>
      </c>
      <c r="G300" s="42">
        <v>548837.82</v>
      </c>
      <c r="H300" s="42">
        <f t="shared" si="16"/>
        <v>1650.33</v>
      </c>
      <c r="I300" s="44">
        <f t="shared" si="17"/>
        <v>0.0207601845380431</v>
      </c>
      <c r="J300" s="44">
        <f t="shared" si="19"/>
        <v>97.6320962423402</v>
      </c>
      <c r="K300" s="40" t="str">
        <f t="shared" si="18"/>
        <v>C</v>
      </c>
    </row>
    <row r="301" ht="20.1" customHeight="1" spans="1:11">
      <c r="A301" s="40" t="s">
        <v>3254</v>
      </c>
      <c r="B301" s="41" t="s">
        <v>3255</v>
      </c>
      <c r="C301" s="40" t="s">
        <v>14</v>
      </c>
      <c r="D301" s="40" t="s">
        <v>2413</v>
      </c>
      <c r="E301" s="40" t="s">
        <v>35</v>
      </c>
      <c r="F301" s="42">
        <v>2413.638125</v>
      </c>
      <c r="G301" s="42">
        <v>0.68</v>
      </c>
      <c r="H301" s="42">
        <f t="shared" si="16"/>
        <v>1641.27</v>
      </c>
      <c r="I301" s="44">
        <f t="shared" si="17"/>
        <v>0.0206462150459326</v>
      </c>
      <c r="J301" s="44">
        <f t="shared" si="19"/>
        <v>97.6527424573862</v>
      </c>
      <c r="K301" s="40" t="str">
        <f t="shared" si="18"/>
        <v>C</v>
      </c>
    </row>
    <row r="302" ht="27.95" customHeight="1" spans="1:11">
      <c r="A302" s="40" t="s">
        <v>4265</v>
      </c>
      <c r="B302" s="41" t="s">
        <v>4266</v>
      </c>
      <c r="C302" s="40" t="s">
        <v>14</v>
      </c>
      <c r="D302" s="40" t="s">
        <v>2413</v>
      </c>
      <c r="E302" s="40" t="s">
        <v>35</v>
      </c>
      <c r="F302" s="42">
        <v>6</v>
      </c>
      <c r="G302" s="42">
        <v>269.88</v>
      </c>
      <c r="H302" s="42">
        <f t="shared" si="16"/>
        <v>1619.28</v>
      </c>
      <c r="I302" s="44">
        <f t="shared" si="17"/>
        <v>0.020369593728989</v>
      </c>
      <c r="J302" s="44">
        <f t="shared" si="19"/>
        <v>97.6731120511152</v>
      </c>
      <c r="K302" s="40" t="str">
        <f t="shared" si="18"/>
        <v>C</v>
      </c>
    </row>
    <row r="303" ht="20.1" customHeight="1" spans="1:11">
      <c r="A303" s="40" t="s">
        <v>3463</v>
      </c>
      <c r="B303" s="41" t="s">
        <v>3464</v>
      </c>
      <c r="C303" s="40" t="s">
        <v>14</v>
      </c>
      <c r="D303" s="40" t="s">
        <v>2413</v>
      </c>
      <c r="E303" s="40" t="s">
        <v>35</v>
      </c>
      <c r="F303" s="42">
        <v>18</v>
      </c>
      <c r="G303" s="42">
        <v>89.03</v>
      </c>
      <c r="H303" s="42">
        <f t="shared" si="16"/>
        <v>1602.54</v>
      </c>
      <c r="I303" s="44">
        <f t="shared" si="17"/>
        <v>0.0201590143362815</v>
      </c>
      <c r="J303" s="44">
        <f t="shared" si="19"/>
        <v>97.6932710654514</v>
      </c>
      <c r="K303" s="40" t="str">
        <f t="shared" si="18"/>
        <v>C</v>
      </c>
    </row>
    <row r="304" ht="15" customHeight="1" spans="1:11">
      <c r="A304" s="40" t="s">
        <v>3783</v>
      </c>
      <c r="B304" s="41" t="s">
        <v>3784</v>
      </c>
      <c r="C304" s="40" t="s">
        <v>14</v>
      </c>
      <c r="D304" s="40" t="s">
        <v>2413</v>
      </c>
      <c r="E304" s="40" t="s">
        <v>146</v>
      </c>
      <c r="F304" s="42">
        <v>216.474294</v>
      </c>
      <c r="G304" s="42">
        <v>7.36</v>
      </c>
      <c r="H304" s="42">
        <f t="shared" si="16"/>
        <v>1593.25</v>
      </c>
      <c r="I304" s="44">
        <f t="shared" si="17"/>
        <v>0.0200421515789188</v>
      </c>
      <c r="J304" s="44">
        <f t="shared" si="19"/>
        <v>97.7133132170304</v>
      </c>
      <c r="K304" s="40" t="str">
        <f t="shared" si="18"/>
        <v>C</v>
      </c>
    </row>
    <row r="305" ht="20.1" customHeight="1" spans="1:11">
      <c r="A305" s="40" t="s">
        <v>2553</v>
      </c>
      <c r="B305" s="41" t="s">
        <v>2554</v>
      </c>
      <c r="C305" s="40" t="s">
        <v>14</v>
      </c>
      <c r="D305" s="40" t="s">
        <v>2413</v>
      </c>
      <c r="E305" s="40" t="s">
        <v>35</v>
      </c>
      <c r="F305" s="42">
        <v>5.452552</v>
      </c>
      <c r="G305" s="42">
        <v>291.61</v>
      </c>
      <c r="H305" s="42">
        <f t="shared" si="16"/>
        <v>1590.02</v>
      </c>
      <c r="I305" s="44">
        <f t="shared" si="17"/>
        <v>0.0200015200712459</v>
      </c>
      <c r="J305" s="44">
        <f t="shared" si="19"/>
        <v>97.7333147371016</v>
      </c>
      <c r="K305" s="40" t="str">
        <f t="shared" si="18"/>
        <v>C</v>
      </c>
    </row>
    <row r="306" ht="20.1" customHeight="1" spans="1:11">
      <c r="A306" s="40" t="s">
        <v>3756</v>
      </c>
      <c r="B306" s="41" t="s">
        <v>1262</v>
      </c>
      <c r="C306" s="40" t="s">
        <v>5898</v>
      </c>
      <c r="D306" s="40" t="s">
        <v>2413</v>
      </c>
      <c r="E306" s="40" t="s">
        <v>35</v>
      </c>
      <c r="F306" s="42">
        <v>23</v>
      </c>
      <c r="G306" s="42">
        <v>66.75</v>
      </c>
      <c r="H306" s="42">
        <f t="shared" si="16"/>
        <v>1535.25</v>
      </c>
      <c r="I306" s="44">
        <f t="shared" si="17"/>
        <v>0.0193125455587856</v>
      </c>
      <c r="J306" s="44">
        <f t="shared" si="19"/>
        <v>97.7526272826604</v>
      </c>
      <c r="K306" s="40" t="str">
        <f t="shared" si="18"/>
        <v>C</v>
      </c>
    </row>
    <row r="307" ht="15" customHeight="1" spans="1:11">
      <c r="A307" s="40" t="s">
        <v>5451</v>
      </c>
      <c r="B307" s="41" t="s">
        <v>5452</v>
      </c>
      <c r="C307" s="40" t="s">
        <v>14</v>
      </c>
      <c r="D307" s="40" t="s">
        <v>2413</v>
      </c>
      <c r="E307" s="40" t="s">
        <v>35</v>
      </c>
      <c r="F307" s="42">
        <v>708</v>
      </c>
      <c r="G307" s="42">
        <v>2.16</v>
      </c>
      <c r="H307" s="42">
        <f t="shared" si="16"/>
        <v>1529.28</v>
      </c>
      <c r="I307" s="44">
        <f t="shared" si="17"/>
        <v>0.0192374464563684</v>
      </c>
      <c r="J307" s="44">
        <f t="shared" si="19"/>
        <v>97.7718647291168</v>
      </c>
      <c r="K307" s="40" t="str">
        <f t="shared" si="18"/>
        <v>C</v>
      </c>
    </row>
    <row r="308" ht="15" customHeight="1" spans="1:11">
      <c r="A308" s="40" t="s">
        <v>4340</v>
      </c>
      <c r="B308" s="41" t="s">
        <v>4341</v>
      </c>
      <c r="C308" s="40" t="s">
        <v>14</v>
      </c>
      <c r="D308" s="40" t="s">
        <v>2413</v>
      </c>
      <c r="E308" s="40" t="s">
        <v>35</v>
      </c>
      <c r="F308" s="42">
        <v>4</v>
      </c>
      <c r="G308" s="42">
        <v>372.41</v>
      </c>
      <c r="H308" s="42">
        <f t="shared" si="16"/>
        <v>1489.64</v>
      </c>
      <c r="I308" s="44">
        <f t="shared" si="17"/>
        <v>0.0187387984798498</v>
      </c>
      <c r="J308" s="44">
        <f t="shared" si="19"/>
        <v>97.7906035275966</v>
      </c>
      <c r="K308" s="40" t="str">
        <f t="shared" si="18"/>
        <v>C</v>
      </c>
    </row>
    <row r="309" ht="20.1" customHeight="1" spans="1:11">
      <c r="A309" s="40" t="s">
        <v>5070</v>
      </c>
      <c r="B309" s="41" t="s">
        <v>5071</v>
      </c>
      <c r="C309" s="40" t="s">
        <v>14</v>
      </c>
      <c r="D309" s="40" t="s">
        <v>2790</v>
      </c>
      <c r="E309" s="40" t="s">
        <v>35</v>
      </c>
      <c r="F309" s="47">
        <v>0.011366904875</v>
      </c>
      <c r="G309" s="42">
        <v>130681.36</v>
      </c>
      <c r="H309" s="42">
        <f t="shared" si="16"/>
        <v>1485.44</v>
      </c>
      <c r="I309" s="44">
        <f t="shared" si="17"/>
        <v>0.0186859649404608</v>
      </c>
      <c r="J309" s="44">
        <f t="shared" si="19"/>
        <v>97.8092894925371</v>
      </c>
      <c r="K309" s="40" t="str">
        <f t="shared" si="18"/>
        <v>C</v>
      </c>
    </row>
    <row r="310" ht="15" customHeight="1" spans="1:11">
      <c r="A310" s="40" t="s">
        <v>4041</v>
      </c>
      <c r="B310" s="41" t="s">
        <v>4042</v>
      </c>
      <c r="C310" s="40" t="s">
        <v>14</v>
      </c>
      <c r="D310" s="40" t="s">
        <v>2413</v>
      </c>
      <c r="E310" s="40" t="s">
        <v>35</v>
      </c>
      <c r="F310" s="42">
        <v>35</v>
      </c>
      <c r="G310" s="42">
        <v>41.76</v>
      </c>
      <c r="H310" s="42">
        <f t="shared" si="16"/>
        <v>1461.6</v>
      </c>
      <c r="I310" s="44">
        <f t="shared" si="17"/>
        <v>0.0183860717073578</v>
      </c>
      <c r="J310" s="44">
        <f t="shared" si="19"/>
        <v>97.8276755642444</v>
      </c>
      <c r="K310" s="40" t="str">
        <f t="shared" si="18"/>
        <v>C</v>
      </c>
    </row>
    <row r="311" ht="15" customHeight="1" spans="1:11">
      <c r="A311" s="40" t="s">
        <v>4866</v>
      </c>
      <c r="B311" s="41" t="s">
        <v>4867</v>
      </c>
      <c r="C311" s="40" t="s">
        <v>14</v>
      </c>
      <c r="D311" s="40" t="s">
        <v>4865</v>
      </c>
      <c r="E311" s="40" t="s">
        <v>4868</v>
      </c>
      <c r="F311" s="42">
        <v>1352.4846154906</v>
      </c>
      <c r="G311" s="42">
        <v>1.08</v>
      </c>
      <c r="H311" s="42">
        <f t="shared" si="16"/>
        <v>1460.68</v>
      </c>
      <c r="I311" s="44">
        <f t="shared" si="17"/>
        <v>0.0183744986463487</v>
      </c>
      <c r="J311" s="44">
        <f t="shared" si="19"/>
        <v>97.8460500628908</v>
      </c>
      <c r="K311" s="40" t="str">
        <f t="shared" si="18"/>
        <v>C</v>
      </c>
    </row>
    <row r="312" ht="27.95" customHeight="1" spans="1:11">
      <c r="A312" s="40" t="s">
        <v>5658</v>
      </c>
      <c r="B312" s="41" t="s">
        <v>5659</v>
      </c>
      <c r="C312" s="40" t="s">
        <v>14</v>
      </c>
      <c r="D312" s="40" t="s">
        <v>2413</v>
      </c>
      <c r="E312" s="40" t="s">
        <v>35</v>
      </c>
      <c r="F312" s="42">
        <v>7.082066</v>
      </c>
      <c r="G312" s="42">
        <v>204.4</v>
      </c>
      <c r="H312" s="42">
        <f t="shared" si="16"/>
        <v>1447.57</v>
      </c>
      <c r="I312" s="44">
        <f t="shared" si="17"/>
        <v>0.0182095825269704</v>
      </c>
      <c r="J312" s="44">
        <f t="shared" si="19"/>
        <v>97.8642596454177</v>
      </c>
      <c r="K312" s="40" t="str">
        <f t="shared" si="18"/>
        <v>C</v>
      </c>
    </row>
    <row r="313" ht="20.1" customHeight="1" spans="1:11">
      <c r="A313" s="40" t="s">
        <v>3491</v>
      </c>
      <c r="B313" s="41" t="s">
        <v>3492</v>
      </c>
      <c r="C313" s="40" t="s">
        <v>14</v>
      </c>
      <c r="D313" s="40" t="s">
        <v>2413</v>
      </c>
      <c r="E313" s="40" t="s">
        <v>35</v>
      </c>
      <c r="F313" s="42">
        <v>2</v>
      </c>
      <c r="G313" s="42">
        <v>719.33</v>
      </c>
      <c r="H313" s="42">
        <f t="shared" si="16"/>
        <v>1438.66</v>
      </c>
      <c r="I313" s="44">
        <f t="shared" si="17"/>
        <v>0.0180974999469809</v>
      </c>
      <c r="J313" s="44">
        <f t="shared" si="19"/>
        <v>97.8823571453647</v>
      </c>
      <c r="K313" s="40" t="str">
        <f t="shared" si="18"/>
        <v>C</v>
      </c>
    </row>
    <row r="314" ht="15" customHeight="1" spans="1:11">
      <c r="A314" s="40" t="s">
        <v>3973</v>
      </c>
      <c r="B314" s="41" t="s">
        <v>3974</v>
      </c>
      <c r="C314" s="40" t="s">
        <v>14</v>
      </c>
      <c r="D314" s="40" t="s">
        <v>2413</v>
      </c>
      <c r="E314" s="40" t="s">
        <v>146</v>
      </c>
      <c r="F314" s="42">
        <v>122.8681778632</v>
      </c>
      <c r="G314" s="42">
        <v>11.49</v>
      </c>
      <c r="H314" s="42">
        <f t="shared" si="16"/>
        <v>1411.76</v>
      </c>
      <c r="I314" s="44">
        <f t="shared" si="17"/>
        <v>0.0177591137066088</v>
      </c>
      <c r="J314" s="44">
        <f t="shared" si="19"/>
        <v>97.9001162590713</v>
      </c>
      <c r="K314" s="40" t="str">
        <f t="shared" si="18"/>
        <v>C</v>
      </c>
    </row>
    <row r="315" ht="15" customHeight="1" spans="1:11">
      <c r="A315" s="40" t="s">
        <v>3799</v>
      </c>
      <c r="B315" s="41" t="s">
        <v>3800</v>
      </c>
      <c r="C315" s="40" t="s">
        <v>14</v>
      </c>
      <c r="D315" s="40" t="s">
        <v>2413</v>
      </c>
      <c r="E315" s="40" t="s">
        <v>35</v>
      </c>
      <c r="F315" s="42">
        <v>19.553614535</v>
      </c>
      <c r="G315" s="42">
        <v>71.57</v>
      </c>
      <c r="H315" s="42">
        <f t="shared" si="16"/>
        <v>1399.45</v>
      </c>
      <c r="I315" s="44">
        <f t="shared" si="17"/>
        <v>0.0176042611185426</v>
      </c>
      <c r="J315" s="44">
        <f t="shared" si="19"/>
        <v>97.9177205201899</v>
      </c>
      <c r="K315" s="40" t="str">
        <f t="shared" si="18"/>
        <v>C</v>
      </c>
    </row>
    <row r="316" ht="20.1" customHeight="1" spans="1:11">
      <c r="A316" s="40" t="s">
        <v>2366</v>
      </c>
      <c r="B316" s="41" t="s">
        <v>5913</v>
      </c>
      <c r="C316" s="40" t="s">
        <v>5904</v>
      </c>
      <c r="D316" s="40" t="s">
        <v>2381</v>
      </c>
      <c r="E316" s="40" t="s">
        <v>2387</v>
      </c>
      <c r="F316" s="42">
        <v>3.3334</v>
      </c>
      <c r="G316" s="42">
        <v>416.79</v>
      </c>
      <c r="H316" s="42">
        <f t="shared" si="16"/>
        <v>1389.33</v>
      </c>
      <c r="I316" s="44">
        <f t="shared" si="17"/>
        <v>0.0174769574474435</v>
      </c>
      <c r="J316" s="44">
        <f t="shared" si="19"/>
        <v>97.9351974776373</v>
      </c>
      <c r="K316" s="40" t="str">
        <f t="shared" si="18"/>
        <v>C</v>
      </c>
    </row>
    <row r="317" ht="27.95" customHeight="1" spans="1:11">
      <c r="A317" s="40" t="s">
        <v>2342</v>
      </c>
      <c r="B317" s="41" t="s">
        <v>2343</v>
      </c>
      <c r="C317" s="40" t="s">
        <v>14</v>
      </c>
      <c r="D317" s="40" t="s">
        <v>2296</v>
      </c>
      <c r="E317" s="40" t="s">
        <v>15</v>
      </c>
      <c r="F317" s="42">
        <v>12</v>
      </c>
      <c r="G317" s="42">
        <v>114.72</v>
      </c>
      <c r="H317" s="42">
        <f t="shared" si="16"/>
        <v>1376.64</v>
      </c>
      <c r="I317" s="44">
        <f t="shared" si="17"/>
        <v>0.017317324682004</v>
      </c>
      <c r="J317" s="44">
        <f t="shared" si="19"/>
        <v>97.9525148023193</v>
      </c>
      <c r="K317" s="40" t="str">
        <f t="shared" si="18"/>
        <v>C</v>
      </c>
    </row>
    <row r="318" ht="15" customHeight="1" spans="1:11">
      <c r="A318" s="40" t="s">
        <v>4652</v>
      </c>
      <c r="B318" s="41" t="s">
        <v>4653</v>
      </c>
      <c r="C318" s="40" t="s">
        <v>643</v>
      </c>
      <c r="D318" s="40" t="s">
        <v>2413</v>
      </c>
      <c r="E318" s="40" t="s">
        <v>376</v>
      </c>
      <c r="F318" s="42">
        <v>51</v>
      </c>
      <c r="G318" s="42">
        <v>26.5</v>
      </c>
      <c r="H318" s="42">
        <f t="shared" si="16"/>
        <v>1351.5</v>
      </c>
      <c r="I318" s="44">
        <f t="shared" si="17"/>
        <v>0.0170010782105186</v>
      </c>
      <c r="J318" s="44">
        <f t="shared" si="19"/>
        <v>97.9695158805298</v>
      </c>
      <c r="K318" s="40" t="str">
        <f t="shared" si="18"/>
        <v>C</v>
      </c>
    </row>
    <row r="319" ht="20.1" customHeight="1" spans="1:11">
      <c r="A319" s="40" t="s">
        <v>3061</v>
      </c>
      <c r="B319" s="41" t="s">
        <v>3062</v>
      </c>
      <c r="C319" s="40" t="s">
        <v>14</v>
      </c>
      <c r="D319" s="40" t="s">
        <v>2413</v>
      </c>
      <c r="E319" s="40" t="s">
        <v>35</v>
      </c>
      <c r="F319" s="42">
        <v>559.6587</v>
      </c>
      <c r="G319" s="42">
        <v>2.36</v>
      </c>
      <c r="H319" s="42">
        <f t="shared" si="16"/>
        <v>1320.79</v>
      </c>
      <c r="I319" s="44">
        <f t="shared" si="17"/>
        <v>0.0166147644022722</v>
      </c>
      <c r="J319" s="44">
        <f t="shared" si="19"/>
        <v>97.9861306449321</v>
      </c>
      <c r="K319" s="40" t="str">
        <f t="shared" si="18"/>
        <v>C</v>
      </c>
    </row>
    <row r="320" ht="15" customHeight="1" spans="1:11">
      <c r="A320" s="40" t="s">
        <v>4325</v>
      </c>
      <c r="B320" s="41" t="s">
        <v>4326</v>
      </c>
      <c r="C320" s="40" t="s">
        <v>14</v>
      </c>
      <c r="D320" s="40" t="s">
        <v>2413</v>
      </c>
      <c r="E320" s="40" t="s">
        <v>35</v>
      </c>
      <c r="F320" s="42">
        <v>13.490681</v>
      </c>
      <c r="G320" s="42">
        <v>96.84</v>
      </c>
      <c r="H320" s="42">
        <f t="shared" si="16"/>
        <v>1306.44</v>
      </c>
      <c r="I320" s="44">
        <f t="shared" si="17"/>
        <v>0.0164342498093599</v>
      </c>
      <c r="J320" s="44">
        <f t="shared" si="19"/>
        <v>98.0025648947415</v>
      </c>
      <c r="K320" s="40" t="str">
        <f t="shared" si="18"/>
        <v>C</v>
      </c>
    </row>
    <row r="321" ht="20.1" customHeight="1" spans="1:11">
      <c r="A321" s="40" t="s">
        <v>4630</v>
      </c>
      <c r="B321" s="41" t="s">
        <v>2196</v>
      </c>
      <c r="C321" s="40" t="s">
        <v>643</v>
      </c>
      <c r="D321" s="40" t="s">
        <v>2413</v>
      </c>
      <c r="E321" s="40" t="s">
        <v>376</v>
      </c>
      <c r="F321" s="42">
        <v>4</v>
      </c>
      <c r="G321" s="42">
        <v>320</v>
      </c>
      <c r="H321" s="42">
        <f t="shared" si="16"/>
        <v>1280</v>
      </c>
      <c r="I321" s="44">
        <f t="shared" si="17"/>
        <v>0.0161016500994923</v>
      </c>
      <c r="J321" s="44">
        <f t="shared" si="19"/>
        <v>98.018666544841</v>
      </c>
      <c r="K321" s="40" t="str">
        <f t="shared" si="18"/>
        <v>C</v>
      </c>
    </row>
    <row r="322" ht="20.1" customHeight="1" spans="1:11">
      <c r="A322" s="40" t="s">
        <v>4793</v>
      </c>
      <c r="B322" s="41" t="s">
        <v>4794</v>
      </c>
      <c r="C322" s="40" t="s">
        <v>14</v>
      </c>
      <c r="D322" s="40" t="s">
        <v>2413</v>
      </c>
      <c r="E322" s="40" t="s">
        <v>41</v>
      </c>
      <c r="F322" s="42">
        <v>87.8688</v>
      </c>
      <c r="G322" s="42">
        <v>14.56</v>
      </c>
      <c r="H322" s="42">
        <f t="shared" si="16"/>
        <v>1279.37</v>
      </c>
      <c r="I322" s="44">
        <f t="shared" si="17"/>
        <v>0.0160937250685839</v>
      </c>
      <c r="J322" s="44">
        <f t="shared" si="19"/>
        <v>98.0347602699095</v>
      </c>
      <c r="K322" s="40" t="str">
        <f t="shared" si="18"/>
        <v>C</v>
      </c>
    </row>
    <row r="323" ht="20.1" customHeight="1" spans="1:11">
      <c r="A323" s="40" t="s">
        <v>3268</v>
      </c>
      <c r="B323" s="41" t="s">
        <v>3269</v>
      </c>
      <c r="C323" s="40" t="s">
        <v>14</v>
      </c>
      <c r="D323" s="40" t="s">
        <v>2413</v>
      </c>
      <c r="E323" s="40" t="s">
        <v>35</v>
      </c>
      <c r="F323" s="42">
        <v>40</v>
      </c>
      <c r="G323" s="42">
        <v>31.25</v>
      </c>
      <c r="H323" s="42">
        <f t="shared" si="16"/>
        <v>1250</v>
      </c>
      <c r="I323" s="44">
        <f t="shared" si="17"/>
        <v>0.0157242676752854</v>
      </c>
      <c r="J323" s="44">
        <f t="shared" si="19"/>
        <v>98.0504845375848</v>
      </c>
      <c r="K323" s="40" t="str">
        <f t="shared" si="18"/>
        <v>C</v>
      </c>
    </row>
    <row r="324" ht="20.1" customHeight="1" spans="1:11">
      <c r="A324" s="40" t="s">
        <v>3438</v>
      </c>
      <c r="B324" s="41" t="s">
        <v>3439</v>
      </c>
      <c r="C324" s="40" t="s">
        <v>14</v>
      </c>
      <c r="D324" s="40" t="s">
        <v>2413</v>
      </c>
      <c r="E324" s="40" t="s">
        <v>146</v>
      </c>
      <c r="F324" s="42">
        <v>51.5554</v>
      </c>
      <c r="G324" s="42">
        <v>23.93</v>
      </c>
      <c r="H324" s="42">
        <f t="shared" ref="H324:H387" si="20">ROUND(F324*G324,2)</f>
        <v>1233.72</v>
      </c>
      <c r="I324" s="44">
        <f t="shared" ref="I324:I387" si="21">H324/VALOR_TOTAL*100</f>
        <v>0.0155194748130825</v>
      </c>
      <c r="J324" s="44">
        <f t="shared" si="19"/>
        <v>98.0660040123979</v>
      </c>
      <c r="K324" s="40" t="str">
        <f t="shared" ref="K324:K387" si="22">IF(J324&lt;=50,"A",IF(J324&lt;=80,"B","C"))</f>
        <v>C</v>
      </c>
    </row>
    <row r="325" ht="20.1" customHeight="1" spans="1:11">
      <c r="A325" s="40" t="s">
        <v>4534</v>
      </c>
      <c r="B325" s="41" t="s">
        <v>4535</v>
      </c>
      <c r="C325" s="40" t="s">
        <v>14</v>
      </c>
      <c r="D325" s="40" t="s">
        <v>2413</v>
      </c>
      <c r="E325" s="40" t="s">
        <v>146</v>
      </c>
      <c r="F325" s="42">
        <v>24.669776</v>
      </c>
      <c r="G325" s="42">
        <v>49.88</v>
      </c>
      <c r="H325" s="42">
        <f t="shared" si="20"/>
        <v>1230.53</v>
      </c>
      <c r="I325" s="44">
        <f t="shared" si="21"/>
        <v>0.0154793464819752</v>
      </c>
      <c r="J325" s="44">
        <f t="shared" ref="J325:J388" si="23">I325+J324</f>
        <v>98.0814833588799</v>
      </c>
      <c r="K325" s="40" t="str">
        <f t="shared" si="22"/>
        <v>C</v>
      </c>
    </row>
    <row r="326" ht="20.1" customHeight="1" spans="1:11">
      <c r="A326" s="40" t="s">
        <v>5114</v>
      </c>
      <c r="B326" s="41" t="s">
        <v>5115</v>
      </c>
      <c r="C326" s="40" t="s">
        <v>14</v>
      </c>
      <c r="D326" s="40" t="s">
        <v>2413</v>
      </c>
      <c r="E326" s="40" t="s">
        <v>35</v>
      </c>
      <c r="F326" s="42">
        <v>12</v>
      </c>
      <c r="G326" s="42">
        <v>100.63</v>
      </c>
      <c r="H326" s="42">
        <f t="shared" si="20"/>
        <v>1207.56</v>
      </c>
      <c r="I326" s="44">
        <f t="shared" si="21"/>
        <v>0.0151903973391741</v>
      </c>
      <c r="J326" s="44">
        <f t="shared" si="23"/>
        <v>98.0966737562191</v>
      </c>
      <c r="K326" s="40" t="str">
        <f t="shared" si="22"/>
        <v>C</v>
      </c>
    </row>
    <row r="327" ht="15" customHeight="1" spans="1:11">
      <c r="A327" s="40" t="s">
        <v>3223</v>
      </c>
      <c r="B327" s="41" t="s">
        <v>3224</v>
      </c>
      <c r="C327" s="40" t="s">
        <v>14</v>
      </c>
      <c r="D327" s="40" t="s">
        <v>2413</v>
      </c>
      <c r="E327" s="40" t="s">
        <v>146</v>
      </c>
      <c r="F327" s="42">
        <v>116.556</v>
      </c>
      <c r="G327" s="42">
        <v>10.33</v>
      </c>
      <c r="H327" s="42">
        <f t="shared" si="20"/>
        <v>1204.02</v>
      </c>
      <c r="I327" s="44">
        <f t="shared" si="21"/>
        <v>0.0151458662131177</v>
      </c>
      <c r="J327" s="44">
        <f t="shared" si="23"/>
        <v>98.1118196224322</v>
      </c>
      <c r="K327" s="40" t="str">
        <f t="shared" si="22"/>
        <v>C</v>
      </c>
    </row>
    <row r="328" ht="20.1" customHeight="1" spans="1:11">
      <c r="A328" s="40" t="s">
        <v>5723</v>
      </c>
      <c r="B328" s="41" t="s">
        <v>5724</v>
      </c>
      <c r="C328" s="40" t="s">
        <v>14</v>
      </c>
      <c r="D328" s="40" t="s">
        <v>2413</v>
      </c>
      <c r="E328" s="40" t="s">
        <v>41</v>
      </c>
      <c r="F328" s="42">
        <v>41.0144319104</v>
      </c>
      <c r="G328" s="42">
        <v>29.3</v>
      </c>
      <c r="H328" s="42">
        <f t="shared" si="20"/>
        <v>1201.72</v>
      </c>
      <c r="I328" s="44">
        <f t="shared" si="21"/>
        <v>0.0151169335605952</v>
      </c>
      <c r="J328" s="44">
        <f t="shared" si="23"/>
        <v>98.1269365559928</v>
      </c>
      <c r="K328" s="40" t="str">
        <f t="shared" si="22"/>
        <v>C</v>
      </c>
    </row>
    <row r="329" ht="20.1" customHeight="1" spans="1:11">
      <c r="A329" s="40" t="s">
        <v>4214</v>
      </c>
      <c r="B329" s="41" t="s">
        <v>4215</v>
      </c>
      <c r="C329" s="40" t="s">
        <v>14</v>
      </c>
      <c r="D329" s="40" t="s">
        <v>2413</v>
      </c>
      <c r="E329" s="40" t="s">
        <v>146</v>
      </c>
      <c r="F329" s="42">
        <v>8.53019</v>
      </c>
      <c r="G329" s="42">
        <v>137.48</v>
      </c>
      <c r="H329" s="42">
        <f t="shared" si="20"/>
        <v>1172.73</v>
      </c>
      <c r="I329" s="44">
        <f t="shared" si="21"/>
        <v>0.01475225634467</v>
      </c>
      <c r="J329" s="44">
        <f t="shared" si="23"/>
        <v>98.1416888123374</v>
      </c>
      <c r="K329" s="40" t="str">
        <f t="shared" si="22"/>
        <v>C</v>
      </c>
    </row>
    <row r="330" ht="15" customHeight="1" spans="1:11">
      <c r="A330" s="40" t="s">
        <v>4039</v>
      </c>
      <c r="B330" s="41" t="s">
        <v>4040</v>
      </c>
      <c r="C330" s="40" t="s">
        <v>14</v>
      </c>
      <c r="D330" s="40" t="s">
        <v>2413</v>
      </c>
      <c r="E330" s="40" t="s">
        <v>35</v>
      </c>
      <c r="F330" s="42">
        <v>295</v>
      </c>
      <c r="G330" s="42">
        <v>3.95</v>
      </c>
      <c r="H330" s="42">
        <f t="shared" si="20"/>
        <v>1165.25</v>
      </c>
      <c r="I330" s="44">
        <f t="shared" si="21"/>
        <v>0.0146581623269011</v>
      </c>
      <c r="J330" s="44">
        <f t="shared" si="23"/>
        <v>98.1563469746643</v>
      </c>
      <c r="K330" s="40" t="str">
        <f t="shared" si="22"/>
        <v>C</v>
      </c>
    </row>
    <row r="331" ht="15" customHeight="1" spans="1:11">
      <c r="A331" s="40" t="s">
        <v>2623</v>
      </c>
      <c r="B331" s="41" t="s">
        <v>2624</v>
      </c>
      <c r="C331" s="40" t="s">
        <v>14</v>
      </c>
      <c r="D331" s="40" t="s">
        <v>2413</v>
      </c>
      <c r="E331" s="40" t="s">
        <v>146</v>
      </c>
      <c r="F331" s="42">
        <v>239.53383623</v>
      </c>
      <c r="G331" s="42">
        <v>4.82</v>
      </c>
      <c r="H331" s="42">
        <f t="shared" si="20"/>
        <v>1154.55</v>
      </c>
      <c r="I331" s="44">
        <f t="shared" si="21"/>
        <v>0.0145235625956006</v>
      </c>
      <c r="J331" s="44">
        <f t="shared" si="23"/>
        <v>98.1708705372599</v>
      </c>
      <c r="K331" s="40" t="str">
        <f t="shared" si="22"/>
        <v>C</v>
      </c>
    </row>
    <row r="332" ht="15" customHeight="1" spans="1:11">
      <c r="A332" s="40" t="s">
        <v>5612</v>
      </c>
      <c r="B332" s="41" t="s">
        <v>5613</v>
      </c>
      <c r="C332" s="40" t="s">
        <v>14</v>
      </c>
      <c r="D332" s="40" t="s">
        <v>2413</v>
      </c>
      <c r="E332" s="40" t="s">
        <v>2732</v>
      </c>
      <c r="F332" s="42">
        <v>27.60587</v>
      </c>
      <c r="G332" s="42">
        <v>41.75</v>
      </c>
      <c r="H332" s="42">
        <f t="shared" si="20"/>
        <v>1152.55</v>
      </c>
      <c r="I332" s="44">
        <f t="shared" si="21"/>
        <v>0.0144984037673202</v>
      </c>
      <c r="J332" s="44">
        <f t="shared" si="23"/>
        <v>98.1853689410272</v>
      </c>
      <c r="K332" s="40" t="str">
        <f t="shared" si="22"/>
        <v>C</v>
      </c>
    </row>
    <row r="333" ht="20.1" customHeight="1" spans="1:11">
      <c r="A333" s="40" t="s">
        <v>4602</v>
      </c>
      <c r="B333" s="41" t="s">
        <v>4603</v>
      </c>
      <c r="C333" s="40" t="s">
        <v>14</v>
      </c>
      <c r="D333" s="40" t="s">
        <v>2413</v>
      </c>
      <c r="E333" s="40" t="s">
        <v>41</v>
      </c>
      <c r="F333" s="42">
        <v>4.698</v>
      </c>
      <c r="G333" s="42">
        <v>239.05</v>
      </c>
      <c r="H333" s="42">
        <f t="shared" si="20"/>
        <v>1123.06</v>
      </c>
      <c r="I333" s="44">
        <f t="shared" si="21"/>
        <v>0.0141274368443248</v>
      </c>
      <c r="J333" s="44">
        <f t="shared" si="23"/>
        <v>98.1994963778716</v>
      </c>
      <c r="K333" s="40" t="str">
        <f t="shared" si="22"/>
        <v>C</v>
      </c>
    </row>
    <row r="334" ht="20.1" customHeight="1" spans="1:11">
      <c r="A334" s="40" t="s">
        <v>3954</v>
      </c>
      <c r="B334" s="41" t="s">
        <v>3955</v>
      </c>
      <c r="C334" s="40" t="s">
        <v>5898</v>
      </c>
      <c r="D334" s="40" t="s">
        <v>2413</v>
      </c>
      <c r="E334" s="40" t="s">
        <v>35</v>
      </c>
      <c r="F334" s="42">
        <v>4</v>
      </c>
      <c r="G334" s="42">
        <v>279.99</v>
      </c>
      <c r="H334" s="42">
        <f t="shared" si="20"/>
        <v>1119.96</v>
      </c>
      <c r="I334" s="44">
        <f t="shared" si="21"/>
        <v>0.0140884406604901</v>
      </c>
      <c r="J334" s="44">
        <f t="shared" si="23"/>
        <v>98.2135848185321</v>
      </c>
      <c r="K334" s="40" t="str">
        <f t="shared" si="22"/>
        <v>C</v>
      </c>
    </row>
    <row r="335" ht="15" customHeight="1" spans="1:11">
      <c r="A335" s="40" t="s">
        <v>4632</v>
      </c>
      <c r="B335" s="41" t="s">
        <v>4633</v>
      </c>
      <c r="C335" s="40" t="s">
        <v>643</v>
      </c>
      <c r="D335" s="40" t="s">
        <v>2413</v>
      </c>
      <c r="E335" s="40" t="s">
        <v>376</v>
      </c>
      <c r="F335" s="42">
        <v>147</v>
      </c>
      <c r="G335" s="42">
        <v>7.58</v>
      </c>
      <c r="H335" s="42">
        <f t="shared" si="20"/>
        <v>1114.26</v>
      </c>
      <c r="I335" s="44">
        <f t="shared" si="21"/>
        <v>0.0140167379998908</v>
      </c>
      <c r="J335" s="44">
        <f t="shared" si="23"/>
        <v>98.227601556532</v>
      </c>
      <c r="K335" s="40" t="str">
        <f t="shared" si="22"/>
        <v>C</v>
      </c>
    </row>
    <row r="336" ht="15" customHeight="1" spans="1:11">
      <c r="A336" s="40" t="s">
        <v>3207</v>
      </c>
      <c r="B336" s="41" t="s">
        <v>3208</v>
      </c>
      <c r="C336" s="40" t="s">
        <v>14</v>
      </c>
      <c r="D336" s="40" t="s">
        <v>2413</v>
      </c>
      <c r="E336" s="40" t="s">
        <v>193</v>
      </c>
      <c r="F336" s="42">
        <v>6.43815</v>
      </c>
      <c r="G336" s="42">
        <v>172.51</v>
      </c>
      <c r="H336" s="42">
        <f t="shared" si="20"/>
        <v>1110.65</v>
      </c>
      <c r="I336" s="44">
        <f t="shared" si="21"/>
        <v>0.0139713263148446</v>
      </c>
      <c r="J336" s="44">
        <f t="shared" si="23"/>
        <v>98.2415728828468</v>
      </c>
      <c r="K336" s="40" t="str">
        <f t="shared" si="22"/>
        <v>C</v>
      </c>
    </row>
    <row r="337" ht="15" customHeight="1" spans="1:11">
      <c r="A337" s="40" t="s">
        <v>3519</v>
      </c>
      <c r="B337" s="41" t="s">
        <v>3520</v>
      </c>
      <c r="C337" s="40" t="s">
        <v>14</v>
      </c>
      <c r="D337" s="40" t="s">
        <v>2413</v>
      </c>
      <c r="E337" s="40" t="s">
        <v>35</v>
      </c>
      <c r="F337" s="42">
        <v>3</v>
      </c>
      <c r="G337" s="42">
        <v>367.09</v>
      </c>
      <c r="H337" s="42">
        <f t="shared" si="20"/>
        <v>1101.27</v>
      </c>
      <c r="I337" s="44">
        <f t="shared" si="21"/>
        <v>0.0138533314102093</v>
      </c>
      <c r="J337" s="44">
        <f t="shared" si="23"/>
        <v>98.255426214257</v>
      </c>
      <c r="K337" s="40" t="str">
        <f t="shared" si="22"/>
        <v>C</v>
      </c>
    </row>
    <row r="338" ht="15" customHeight="1" spans="1:11">
      <c r="A338" s="40" t="s">
        <v>3896</v>
      </c>
      <c r="B338" s="41" t="s">
        <v>3897</v>
      </c>
      <c r="C338" s="40" t="s">
        <v>14</v>
      </c>
      <c r="D338" s="40" t="s">
        <v>2413</v>
      </c>
      <c r="E338" s="40" t="s">
        <v>146</v>
      </c>
      <c r="F338" s="42">
        <v>285.412777</v>
      </c>
      <c r="G338" s="42">
        <v>3.84</v>
      </c>
      <c r="H338" s="42">
        <f t="shared" si="20"/>
        <v>1095.99</v>
      </c>
      <c r="I338" s="44">
        <f t="shared" si="21"/>
        <v>0.0137869121035489</v>
      </c>
      <c r="J338" s="44">
        <f t="shared" si="23"/>
        <v>98.2692131263606</v>
      </c>
      <c r="K338" s="40" t="str">
        <f t="shared" si="22"/>
        <v>C</v>
      </c>
    </row>
    <row r="339" ht="15" customHeight="1" spans="1:11">
      <c r="A339" s="40" t="s">
        <v>3926</v>
      </c>
      <c r="B339" s="41" t="s">
        <v>3927</v>
      </c>
      <c r="C339" s="40" t="s">
        <v>14</v>
      </c>
      <c r="D339" s="40" t="s">
        <v>2413</v>
      </c>
      <c r="E339" s="40" t="s">
        <v>35</v>
      </c>
      <c r="F339" s="42">
        <v>31</v>
      </c>
      <c r="G339" s="42">
        <v>35.09</v>
      </c>
      <c r="H339" s="42">
        <f t="shared" si="20"/>
        <v>1087.79</v>
      </c>
      <c r="I339" s="44">
        <f t="shared" si="21"/>
        <v>0.013683760907599</v>
      </c>
      <c r="J339" s="44">
        <f t="shared" si="23"/>
        <v>98.2828968872682</v>
      </c>
      <c r="K339" s="40" t="str">
        <f t="shared" si="22"/>
        <v>C</v>
      </c>
    </row>
    <row r="340" ht="15" customHeight="1" spans="1:11">
      <c r="A340" s="40" t="s">
        <v>4552</v>
      </c>
      <c r="B340" s="41" t="s">
        <v>4553</v>
      </c>
      <c r="C340" s="40" t="s">
        <v>14</v>
      </c>
      <c r="D340" s="40" t="s">
        <v>2413</v>
      </c>
      <c r="E340" s="40" t="s">
        <v>35</v>
      </c>
      <c r="F340" s="42">
        <v>42.188994</v>
      </c>
      <c r="G340" s="42">
        <v>25.58</v>
      </c>
      <c r="H340" s="42">
        <f t="shared" si="20"/>
        <v>1079.19</v>
      </c>
      <c r="I340" s="44">
        <f t="shared" si="21"/>
        <v>0.013575577945993</v>
      </c>
      <c r="J340" s="44">
        <f t="shared" si="23"/>
        <v>98.2964724652142</v>
      </c>
      <c r="K340" s="40" t="str">
        <f t="shared" si="22"/>
        <v>C</v>
      </c>
    </row>
    <row r="341" ht="20.1" customHeight="1" spans="1:11">
      <c r="A341" s="40" t="s">
        <v>3977</v>
      </c>
      <c r="B341" s="41" t="s">
        <v>3978</v>
      </c>
      <c r="C341" s="40" t="s">
        <v>14</v>
      </c>
      <c r="D341" s="40" t="s">
        <v>2413</v>
      </c>
      <c r="E341" s="40" t="s">
        <v>35</v>
      </c>
      <c r="F341" s="42">
        <v>40.2828818825</v>
      </c>
      <c r="G341" s="42">
        <v>26.07</v>
      </c>
      <c r="H341" s="42">
        <f t="shared" si="20"/>
        <v>1050.17</v>
      </c>
      <c r="I341" s="44">
        <f t="shared" si="21"/>
        <v>0.0132105233476436</v>
      </c>
      <c r="J341" s="44">
        <f t="shared" si="23"/>
        <v>98.3096829885618</v>
      </c>
      <c r="K341" s="40" t="str">
        <f t="shared" si="22"/>
        <v>C</v>
      </c>
    </row>
    <row r="342" ht="15" customHeight="1" spans="1:11">
      <c r="A342" s="40" t="s">
        <v>3554</v>
      </c>
      <c r="B342" s="41" t="s">
        <v>3555</v>
      </c>
      <c r="C342" s="40" t="s">
        <v>643</v>
      </c>
      <c r="D342" s="40" t="s">
        <v>2413</v>
      </c>
      <c r="E342" s="40" t="s">
        <v>376</v>
      </c>
      <c r="F342" s="42">
        <v>3</v>
      </c>
      <c r="G342" s="42">
        <v>350</v>
      </c>
      <c r="H342" s="42">
        <f t="shared" si="20"/>
        <v>1050</v>
      </c>
      <c r="I342" s="44">
        <f t="shared" si="21"/>
        <v>0.0132083848472398</v>
      </c>
      <c r="J342" s="44">
        <f t="shared" si="23"/>
        <v>98.322891373409</v>
      </c>
      <c r="K342" s="40" t="str">
        <f t="shared" si="22"/>
        <v>C</v>
      </c>
    </row>
    <row r="343" ht="27.95" customHeight="1" spans="1:11">
      <c r="A343" s="40" t="s">
        <v>4191</v>
      </c>
      <c r="B343" s="41" t="s">
        <v>4192</v>
      </c>
      <c r="C343" s="40" t="s">
        <v>14</v>
      </c>
      <c r="D343" s="40" t="s">
        <v>2413</v>
      </c>
      <c r="E343" s="40" t="s">
        <v>35</v>
      </c>
      <c r="F343" s="42">
        <v>50</v>
      </c>
      <c r="G343" s="42">
        <v>21</v>
      </c>
      <c r="H343" s="42">
        <f t="shared" si="20"/>
        <v>1050</v>
      </c>
      <c r="I343" s="44">
        <f t="shared" si="21"/>
        <v>0.0132083848472398</v>
      </c>
      <c r="J343" s="44">
        <f t="shared" si="23"/>
        <v>98.3360997582563</v>
      </c>
      <c r="K343" s="40" t="str">
        <f t="shared" si="22"/>
        <v>C</v>
      </c>
    </row>
    <row r="344" ht="20.1" customHeight="1" spans="1:11">
      <c r="A344" s="40" t="s">
        <v>2416</v>
      </c>
      <c r="B344" s="41" t="s">
        <v>2417</v>
      </c>
      <c r="C344" s="40" t="s">
        <v>14</v>
      </c>
      <c r="D344" s="40" t="s">
        <v>2413</v>
      </c>
      <c r="E344" s="40" t="s">
        <v>35</v>
      </c>
      <c r="F344" s="42">
        <v>5.148795</v>
      </c>
      <c r="G344" s="42">
        <v>203.07</v>
      </c>
      <c r="H344" s="42">
        <f t="shared" si="20"/>
        <v>1045.57</v>
      </c>
      <c r="I344" s="44">
        <f t="shared" si="21"/>
        <v>0.0131526580425986</v>
      </c>
      <c r="J344" s="44">
        <f t="shared" si="23"/>
        <v>98.3492524162989</v>
      </c>
      <c r="K344" s="40" t="str">
        <f t="shared" si="22"/>
        <v>C</v>
      </c>
    </row>
    <row r="345" ht="15" customHeight="1" spans="1:11">
      <c r="A345" s="40" t="s">
        <v>5768</v>
      </c>
      <c r="B345" s="41" t="s">
        <v>5769</v>
      </c>
      <c r="C345" s="40" t="s">
        <v>14</v>
      </c>
      <c r="D345" s="40" t="s">
        <v>2413</v>
      </c>
      <c r="E345" s="40" t="s">
        <v>35</v>
      </c>
      <c r="F345" s="42">
        <v>502.263067</v>
      </c>
      <c r="G345" s="42">
        <v>2.04</v>
      </c>
      <c r="H345" s="42">
        <f t="shared" si="20"/>
        <v>1024.62</v>
      </c>
      <c r="I345" s="44">
        <f t="shared" si="21"/>
        <v>0.0128891193163608</v>
      </c>
      <c r="J345" s="44">
        <f t="shared" si="23"/>
        <v>98.3621415356152</v>
      </c>
      <c r="K345" s="40" t="str">
        <f t="shared" si="22"/>
        <v>C</v>
      </c>
    </row>
    <row r="346" ht="15" customHeight="1" spans="1:11">
      <c r="A346" s="40" t="s">
        <v>5183</v>
      </c>
      <c r="B346" s="41" t="s">
        <v>5184</v>
      </c>
      <c r="C346" s="40" t="s">
        <v>14</v>
      </c>
      <c r="D346" s="40" t="s">
        <v>2310</v>
      </c>
      <c r="E346" s="40" t="s">
        <v>2392</v>
      </c>
      <c r="F346" s="42">
        <v>30.0102584009671</v>
      </c>
      <c r="G346" s="42">
        <v>33.77</v>
      </c>
      <c r="H346" s="42">
        <f t="shared" si="20"/>
        <v>1013.45</v>
      </c>
      <c r="I346" s="44">
        <f t="shared" si="21"/>
        <v>0.0127486072604144</v>
      </c>
      <c r="J346" s="44">
        <f t="shared" si="23"/>
        <v>98.3748901428757</v>
      </c>
      <c r="K346" s="40" t="str">
        <f t="shared" si="22"/>
        <v>C</v>
      </c>
    </row>
    <row r="347" ht="20.1" customHeight="1" spans="1:11">
      <c r="A347" s="40" t="s">
        <v>4529</v>
      </c>
      <c r="B347" s="41" t="s">
        <v>4530</v>
      </c>
      <c r="C347" s="40" t="s">
        <v>14</v>
      </c>
      <c r="D347" s="40" t="s">
        <v>2413</v>
      </c>
      <c r="E347" s="40" t="s">
        <v>146</v>
      </c>
      <c r="F347" s="42">
        <v>25.037372</v>
      </c>
      <c r="G347" s="42">
        <v>40.1</v>
      </c>
      <c r="H347" s="42">
        <f t="shared" si="20"/>
        <v>1004</v>
      </c>
      <c r="I347" s="44">
        <f t="shared" si="21"/>
        <v>0.0126297317967893</v>
      </c>
      <c r="J347" s="44">
        <f t="shared" si="23"/>
        <v>98.3875198746724</v>
      </c>
      <c r="K347" s="40" t="str">
        <f t="shared" si="22"/>
        <v>C</v>
      </c>
    </row>
    <row r="348" ht="15" customHeight="1" spans="1:11">
      <c r="A348" s="40" t="s">
        <v>3363</v>
      </c>
      <c r="B348" s="41" t="s">
        <v>702</v>
      </c>
      <c r="C348" s="40" t="s">
        <v>643</v>
      </c>
      <c r="D348" s="40" t="s">
        <v>2413</v>
      </c>
      <c r="E348" s="40" t="s">
        <v>376</v>
      </c>
      <c r="F348" s="42">
        <v>354</v>
      </c>
      <c r="G348" s="42">
        <v>2.83</v>
      </c>
      <c r="H348" s="42">
        <f t="shared" si="20"/>
        <v>1001.82</v>
      </c>
      <c r="I348" s="44">
        <f t="shared" si="21"/>
        <v>0.0126023086739636</v>
      </c>
      <c r="J348" s="44">
        <f t="shared" si="23"/>
        <v>98.4001221833464</v>
      </c>
      <c r="K348" s="40" t="str">
        <f t="shared" si="22"/>
        <v>C</v>
      </c>
    </row>
    <row r="349" ht="20.1" customHeight="1" spans="1:11">
      <c r="A349" s="40" t="s">
        <v>3043</v>
      </c>
      <c r="B349" s="41" t="s">
        <v>3044</v>
      </c>
      <c r="C349" s="40" t="s">
        <v>14</v>
      </c>
      <c r="D349" s="40" t="s">
        <v>2413</v>
      </c>
      <c r="E349" s="40" t="s">
        <v>193</v>
      </c>
      <c r="F349" s="42">
        <v>297.377553</v>
      </c>
      <c r="G349" s="42">
        <v>3.32</v>
      </c>
      <c r="H349" s="42">
        <f t="shared" si="20"/>
        <v>987.29</v>
      </c>
      <c r="I349" s="44">
        <f t="shared" si="21"/>
        <v>0.012419529786506</v>
      </c>
      <c r="J349" s="44">
        <f t="shared" si="23"/>
        <v>98.4125417131329</v>
      </c>
      <c r="K349" s="40" t="str">
        <f t="shared" si="22"/>
        <v>C</v>
      </c>
    </row>
    <row r="350" ht="15" customHeight="1" spans="1:11">
      <c r="A350" s="40" t="s">
        <v>2517</v>
      </c>
      <c r="B350" s="41" t="s">
        <v>2518</v>
      </c>
      <c r="C350" s="40" t="s">
        <v>14</v>
      </c>
      <c r="D350" s="40" t="s">
        <v>2413</v>
      </c>
      <c r="E350" s="40" t="s">
        <v>146</v>
      </c>
      <c r="F350" s="42">
        <v>145.438856</v>
      </c>
      <c r="G350" s="42">
        <v>6.68</v>
      </c>
      <c r="H350" s="42">
        <f t="shared" si="20"/>
        <v>971.53</v>
      </c>
      <c r="I350" s="44">
        <f t="shared" si="21"/>
        <v>0.012221278219656</v>
      </c>
      <c r="J350" s="44">
        <f t="shared" si="23"/>
        <v>98.4247629913526</v>
      </c>
      <c r="K350" s="40" t="str">
        <f t="shared" si="22"/>
        <v>C</v>
      </c>
    </row>
    <row r="351" ht="15" customHeight="1" spans="1:11">
      <c r="A351" s="40" t="s">
        <v>4329</v>
      </c>
      <c r="B351" s="41" t="s">
        <v>4330</v>
      </c>
      <c r="C351" s="40" t="s">
        <v>14</v>
      </c>
      <c r="D351" s="40" t="s">
        <v>2413</v>
      </c>
      <c r="E351" s="40" t="s">
        <v>193</v>
      </c>
      <c r="F351" s="42">
        <v>9.1709362817</v>
      </c>
      <c r="G351" s="42">
        <v>105.12</v>
      </c>
      <c r="H351" s="42">
        <f t="shared" si="20"/>
        <v>964.05</v>
      </c>
      <c r="I351" s="44">
        <f t="shared" si="21"/>
        <v>0.0121271842018871</v>
      </c>
      <c r="J351" s="44">
        <f t="shared" si="23"/>
        <v>98.4368901755545</v>
      </c>
      <c r="K351" s="40" t="str">
        <f t="shared" si="22"/>
        <v>C</v>
      </c>
    </row>
    <row r="352" ht="15" customHeight="1" spans="1:11">
      <c r="A352" s="40" t="s">
        <v>5245</v>
      </c>
      <c r="B352" s="41" t="s">
        <v>5246</v>
      </c>
      <c r="C352" s="40" t="s">
        <v>14</v>
      </c>
      <c r="D352" s="40" t="s">
        <v>2413</v>
      </c>
      <c r="E352" s="40" t="s">
        <v>146</v>
      </c>
      <c r="F352" s="42">
        <v>264.341864907</v>
      </c>
      <c r="G352" s="42">
        <v>3.63</v>
      </c>
      <c r="H352" s="42">
        <f t="shared" si="20"/>
        <v>959.56</v>
      </c>
      <c r="I352" s="44">
        <f t="shared" si="21"/>
        <v>0.0120707026323975</v>
      </c>
      <c r="J352" s="44">
        <f t="shared" si="23"/>
        <v>98.4489608781869</v>
      </c>
      <c r="K352" s="40" t="str">
        <f t="shared" si="22"/>
        <v>C</v>
      </c>
    </row>
    <row r="353" ht="20.1" customHeight="1" spans="1:11">
      <c r="A353" s="40" t="s">
        <v>4924</v>
      </c>
      <c r="B353" s="41" t="s">
        <v>4925</v>
      </c>
      <c r="C353" s="40" t="s">
        <v>14</v>
      </c>
      <c r="D353" s="40" t="s">
        <v>2790</v>
      </c>
      <c r="E353" s="40" t="s">
        <v>35</v>
      </c>
      <c r="F353" s="48">
        <v>0.0171172792431</v>
      </c>
      <c r="G353" s="42">
        <v>55772.72</v>
      </c>
      <c r="H353" s="42">
        <f t="shared" si="20"/>
        <v>954.68</v>
      </c>
      <c r="I353" s="44">
        <f t="shared" si="21"/>
        <v>0.0120093150913932</v>
      </c>
      <c r="J353" s="44">
        <f t="shared" si="23"/>
        <v>98.4609701932783</v>
      </c>
      <c r="K353" s="40" t="str">
        <f t="shared" si="22"/>
        <v>C</v>
      </c>
    </row>
    <row r="354" ht="15" customHeight="1" spans="1:11">
      <c r="A354" s="40" t="s">
        <v>3857</v>
      </c>
      <c r="B354" s="41" t="s">
        <v>3858</v>
      </c>
      <c r="C354" s="40" t="s">
        <v>14</v>
      </c>
      <c r="D354" s="40" t="s">
        <v>2413</v>
      </c>
      <c r="E354" s="40" t="s">
        <v>35</v>
      </c>
      <c r="F354" s="42">
        <v>40</v>
      </c>
      <c r="G354" s="42">
        <v>23.77</v>
      </c>
      <c r="H354" s="42">
        <f t="shared" si="20"/>
        <v>950.8</v>
      </c>
      <c r="I354" s="44">
        <f t="shared" si="21"/>
        <v>0.0119605069645291</v>
      </c>
      <c r="J354" s="44">
        <f t="shared" si="23"/>
        <v>98.4729307002428</v>
      </c>
      <c r="K354" s="40" t="str">
        <f t="shared" si="22"/>
        <v>C</v>
      </c>
    </row>
    <row r="355" ht="20.1" customHeight="1" spans="1:11">
      <c r="A355" s="40" t="s">
        <v>3406</v>
      </c>
      <c r="B355" s="41" t="s">
        <v>3407</v>
      </c>
      <c r="C355" s="40" t="s">
        <v>14</v>
      </c>
      <c r="D355" s="40" t="s">
        <v>2413</v>
      </c>
      <c r="E355" s="40" t="s">
        <v>35</v>
      </c>
      <c r="F355" s="42">
        <v>11</v>
      </c>
      <c r="G355" s="42">
        <v>86.33</v>
      </c>
      <c r="H355" s="42">
        <f t="shared" si="20"/>
        <v>949.63</v>
      </c>
      <c r="I355" s="44">
        <f t="shared" si="21"/>
        <v>0.011945789049985</v>
      </c>
      <c r="J355" s="44">
        <f t="shared" si="23"/>
        <v>98.4848764892928</v>
      </c>
      <c r="K355" s="40" t="str">
        <f t="shared" si="22"/>
        <v>C</v>
      </c>
    </row>
    <row r="356" ht="15" customHeight="1" spans="1:11">
      <c r="A356" s="40" t="s">
        <v>4237</v>
      </c>
      <c r="B356" s="41" t="s">
        <v>4238</v>
      </c>
      <c r="C356" s="40" t="s">
        <v>14</v>
      </c>
      <c r="D356" s="40" t="s">
        <v>2413</v>
      </c>
      <c r="E356" s="40" t="s">
        <v>35</v>
      </c>
      <c r="F356" s="42">
        <v>8</v>
      </c>
      <c r="G356" s="42">
        <v>118.33</v>
      </c>
      <c r="H356" s="42">
        <f t="shared" si="20"/>
        <v>946.64</v>
      </c>
      <c r="I356" s="44">
        <f t="shared" si="21"/>
        <v>0.0119081766017058</v>
      </c>
      <c r="J356" s="44">
        <f t="shared" si="23"/>
        <v>98.4967846658945</v>
      </c>
      <c r="K356" s="40" t="str">
        <f t="shared" si="22"/>
        <v>C</v>
      </c>
    </row>
    <row r="357" ht="20.1" customHeight="1" spans="1:11">
      <c r="A357" s="40" t="s">
        <v>4741</v>
      </c>
      <c r="B357" s="41" t="s">
        <v>4742</v>
      </c>
      <c r="C357" s="40" t="s">
        <v>14</v>
      </c>
      <c r="D357" s="40" t="s">
        <v>2413</v>
      </c>
      <c r="E357" s="40" t="s">
        <v>35</v>
      </c>
      <c r="F357" s="42">
        <v>1261.50229117</v>
      </c>
      <c r="G357" s="42">
        <v>0.75</v>
      </c>
      <c r="H357" s="42">
        <f t="shared" si="20"/>
        <v>946.13</v>
      </c>
      <c r="I357" s="44">
        <f t="shared" si="21"/>
        <v>0.0119017611004943</v>
      </c>
      <c r="J357" s="44">
        <f t="shared" si="23"/>
        <v>98.508686426995</v>
      </c>
      <c r="K357" s="40" t="str">
        <f t="shared" si="22"/>
        <v>C</v>
      </c>
    </row>
    <row r="358" ht="20.1" customHeight="1" spans="1:11">
      <c r="A358" s="40" t="s">
        <v>5305</v>
      </c>
      <c r="B358" s="41" t="s">
        <v>5306</v>
      </c>
      <c r="C358" s="40" t="s">
        <v>14</v>
      </c>
      <c r="D358" s="40" t="s">
        <v>2790</v>
      </c>
      <c r="E358" s="40" t="s">
        <v>35</v>
      </c>
      <c r="F358" s="48">
        <v>0.0010344679956</v>
      </c>
      <c r="G358" s="42">
        <v>912250</v>
      </c>
      <c r="H358" s="42">
        <f t="shared" si="20"/>
        <v>943.69</v>
      </c>
      <c r="I358" s="44">
        <f t="shared" si="21"/>
        <v>0.0118710673299921</v>
      </c>
      <c r="J358" s="44">
        <f t="shared" si="23"/>
        <v>98.520557494325</v>
      </c>
      <c r="K358" s="40" t="str">
        <f t="shared" si="22"/>
        <v>C</v>
      </c>
    </row>
    <row r="359" ht="15" customHeight="1" spans="1:11">
      <c r="A359" s="40" t="s">
        <v>5195</v>
      </c>
      <c r="B359" s="41" t="s">
        <v>5196</v>
      </c>
      <c r="C359" s="40" t="s">
        <v>14</v>
      </c>
      <c r="D359" s="40" t="s">
        <v>2310</v>
      </c>
      <c r="E359" s="40" t="s">
        <v>2392</v>
      </c>
      <c r="F359" s="42">
        <v>29.2482441434543</v>
      </c>
      <c r="G359" s="42">
        <v>31.62</v>
      </c>
      <c r="H359" s="42">
        <f t="shared" si="20"/>
        <v>924.83</v>
      </c>
      <c r="I359" s="44">
        <f t="shared" si="21"/>
        <v>0.0116338195793074</v>
      </c>
      <c r="J359" s="44">
        <f t="shared" si="23"/>
        <v>98.5321913139043</v>
      </c>
      <c r="K359" s="40" t="str">
        <f t="shared" si="22"/>
        <v>C</v>
      </c>
    </row>
    <row r="360" ht="20.1" customHeight="1" spans="1:11">
      <c r="A360" s="40" t="s">
        <v>4181</v>
      </c>
      <c r="B360" s="41" t="s">
        <v>1731</v>
      </c>
      <c r="C360" s="40" t="s">
        <v>5898</v>
      </c>
      <c r="D360" s="40" t="s">
        <v>2413</v>
      </c>
      <c r="E360" s="40" t="s">
        <v>146</v>
      </c>
      <c r="F360" s="42">
        <v>206</v>
      </c>
      <c r="G360" s="42">
        <v>4.46</v>
      </c>
      <c r="H360" s="42">
        <f t="shared" si="20"/>
        <v>918.76</v>
      </c>
      <c r="I360" s="44">
        <f t="shared" si="21"/>
        <v>0.0115574625354762</v>
      </c>
      <c r="J360" s="44">
        <f t="shared" si="23"/>
        <v>98.5437487764397</v>
      </c>
      <c r="K360" s="40" t="str">
        <f t="shared" si="22"/>
        <v>C</v>
      </c>
    </row>
    <row r="361" ht="15" customHeight="1" spans="1:11">
      <c r="A361" s="40" t="s">
        <v>5210</v>
      </c>
      <c r="B361" s="41" t="s">
        <v>5211</v>
      </c>
      <c r="C361" s="40" t="s">
        <v>14</v>
      </c>
      <c r="D361" s="40" t="s">
        <v>2310</v>
      </c>
      <c r="E361" s="40" t="s">
        <v>2392</v>
      </c>
      <c r="F361" s="42">
        <v>30.7550828752018</v>
      </c>
      <c r="G361" s="42">
        <v>29.61</v>
      </c>
      <c r="H361" s="42">
        <f t="shared" si="20"/>
        <v>910.66</v>
      </c>
      <c r="I361" s="44">
        <f t="shared" si="21"/>
        <v>0.0114555692809403</v>
      </c>
      <c r="J361" s="44">
        <f t="shared" si="23"/>
        <v>98.5552043457207</v>
      </c>
      <c r="K361" s="40" t="str">
        <f t="shared" si="22"/>
        <v>C</v>
      </c>
    </row>
    <row r="362" ht="15" customHeight="1" spans="1:11">
      <c r="A362" s="40" t="s">
        <v>4219</v>
      </c>
      <c r="B362" s="41" t="s">
        <v>4220</v>
      </c>
      <c r="C362" s="40" t="s">
        <v>14</v>
      </c>
      <c r="D362" s="40" t="s">
        <v>2413</v>
      </c>
      <c r="E362" s="40" t="s">
        <v>2732</v>
      </c>
      <c r="F362" s="42">
        <v>20.7998636</v>
      </c>
      <c r="G362" s="42">
        <v>43.6</v>
      </c>
      <c r="H362" s="42">
        <f t="shared" si="20"/>
        <v>906.87</v>
      </c>
      <c r="I362" s="44">
        <f t="shared" si="21"/>
        <v>0.0114078933013489</v>
      </c>
      <c r="J362" s="44">
        <f t="shared" si="23"/>
        <v>98.566612239022</v>
      </c>
      <c r="K362" s="40" t="str">
        <f t="shared" si="22"/>
        <v>C</v>
      </c>
    </row>
    <row r="363" ht="15" customHeight="1" spans="1:11">
      <c r="A363" s="40" t="s">
        <v>5162</v>
      </c>
      <c r="B363" s="41" t="s">
        <v>5163</v>
      </c>
      <c r="C363" s="40" t="s">
        <v>14</v>
      </c>
      <c r="D363" s="40" t="s">
        <v>2310</v>
      </c>
      <c r="E363" s="40" t="s">
        <v>2392</v>
      </c>
      <c r="F363" s="42">
        <v>46.59975</v>
      </c>
      <c r="G363" s="42">
        <v>19.41</v>
      </c>
      <c r="H363" s="42">
        <f t="shared" si="20"/>
        <v>904.5</v>
      </c>
      <c r="I363" s="44">
        <f t="shared" si="21"/>
        <v>0.0113780800898365</v>
      </c>
      <c r="J363" s="44">
        <f t="shared" si="23"/>
        <v>98.5779903191119</v>
      </c>
      <c r="K363" s="40" t="str">
        <f t="shared" si="22"/>
        <v>C</v>
      </c>
    </row>
    <row r="364" ht="15" customHeight="1" spans="1:11">
      <c r="A364" s="40" t="s">
        <v>4409</v>
      </c>
      <c r="B364" s="41" t="s">
        <v>4410</v>
      </c>
      <c r="C364" s="40" t="s">
        <v>14</v>
      </c>
      <c r="D364" s="40" t="s">
        <v>2413</v>
      </c>
      <c r="E364" s="40" t="s">
        <v>35</v>
      </c>
      <c r="F364" s="42">
        <v>42</v>
      </c>
      <c r="G364" s="42">
        <v>21.28</v>
      </c>
      <c r="H364" s="42">
        <f t="shared" si="20"/>
        <v>893.76</v>
      </c>
      <c r="I364" s="44">
        <f t="shared" si="21"/>
        <v>0.0112429771819705</v>
      </c>
      <c r="J364" s="44">
        <f t="shared" si="23"/>
        <v>98.5892332962938</v>
      </c>
      <c r="K364" s="40" t="str">
        <f t="shared" si="22"/>
        <v>C</v>
      </c>
    </row>
    <row r="365" ht="15" customHeight="1" spans="1:11">
      <c r="A365" s="40" t="s">
        <v>4548</v>
      </c>
      <c r="B365" s="41" t="s">
        <v>4549</v>
      </c>
      <c r="C365" s="40" t="s">
        <v>14</v>
      </c>
      <c r="D365" s="40" t="s">
        <v>2413</v>
      </c>
      <c r="E365" s="40" t="s">
        <v>35</v>
      </c>
      <c r="F365" s="42">
        <v>701.386619</v>
      </c>
      <c r="G365" s="42">
        <v>1.27</v>
      </c>
      <c r="H365" s="42">
        <f t="shared" si="20"/>
        <v>890.76</v>
      </c>
      <c r="I365" s="44">
        <f t="shared" si="21"/>
        <v>0.0112052389395498</v>
      </c>
      <c r="J365" s="44">
        <f t="shared" si="23"/>
        <v>98.6004385352334</v>
      </c>
      <c r="K365" s="40" t="str">
        <f t="shared" si="22"/>
        <v>C</v>
      </c>
    </row>
    <row r="366" ht="20.1" customHeight="1" spans="1:11">
      <c r="A366" s="40" t="s">
        <v>3538</v>
      </c>
      <c r="B366" s="41" t="s">
        <v>989</v>
      </c>
      <c r="C366" s="40" t="s">
        <v>5898</v>
      </c>
      <c r="D366" s="40" t="s">
        <v>2413</v>
      </c>
      <c r="E366" s="40" t="s">
        <v>35</v>
      </c>
      <c r="F366" s="42">
        <v>2</v>
      </c>
      <c r="G366" s="42">
        <v>445.35</v>
      </c>
      <c r="H366" s="42">
        <f t="shared" si="20"/>
        <v>890.7</v>
      </c>
      <c r="I366" s="44">
        <f t="shared" si="21"/>
        <v>0.0112044841747014</v>
      </c>
      <c r="J366" s="44">
        <f t="shared" si="23"/>
        <v>98.6116430194081</v>
      </c>
      <c r="K366" s="40" t="str">
        <f t="shared" si="22"/>
        <v>C</v>
      </c>
    </row>
    <row r="367" ht="15" customHeight="1" spans="1:11">
      <c r="A367" s="40" t="s">
        <v>3031</v>
      </c>
      <c r="B367" s="41" t="s">
        <v>3032</v>
      </c>
      <c r="C367" s="40" t="s">
        <v>14</v>
      </c>
      <c r="D367" s="40" t="s">
        <v>2413</v>
      </c>
      <c r="E367" s="40" t="s">
        <v>3033</v>
      </c>
      <c r="F367" s="42">
        <v>14.128301535</v>
      </c>
      <c r="G367" s="42">
        <v>63.01</v>
      </c>
      <c r="H367" s="42">
        <f t="shared" si="20"/>
        <v>890.22</v>
      </c>
      <c r="I367" s="44">
        <f t="shared" si="21"/>
        <v>0.0111984460559141</v>
      </c>
      <c r="J367" s="44">
        <f t="shared" si="23"/>
        <v>98.622841465464</v>
      </c>
      <c r="K367" s="40" t="str">
        <f t="shared" si="22"/>
        <v>C</v>
      </c>
    </row>
    <row r="368" ht="15" customHeight="1" spans="1:11">
      <c r="A368" s="40" t="s">
        <v>3969</v>
      </c>
      <c r="B368" s="41" t="s">
        <v>3970</v>
      </c>
      <c r="C368" s="40" t="s">
        <v>14</v>
      </c>
      <c r="D368" s="40" t="s">
        <v>2413</v>
      </c>
      <c r="E368" s="40" t="s">
        <v>146</v>
      </c>
      <c r="F368" s="42">
        <v>81.554319</v>
      </c>
      <c r="G368" s="42">
        <v>10.88</v>
      </c>
      <c r="H368" s="42">
        <f t="shared" si="20"/>
        <v>887.31</v>
      </c>
      <c r="I368" s="44">
        <f t="shared" si="21"/>
        <v>0.011161839960766</v>
      </c>
      <c r="J368" s="44">
        <f t="shared" si="23"/>
        <v>98.6340033054248</v>
      </c>
      <c r="K368" s="40" t="str">
        <f t="shared" si="22"/>
        <v>C</v>
      </c>
    </row>
    <row r="369" ht="20.1" customHeight="1" spans="1:11">
      <c r="A369" s="40" t="s">
        <v>4174</v>
      </c>
      <c r="B369" s="41" t="s">
        <v>4175</v>
      </c>
      <c r="C369" s="40" t="s">
        <v>5898</v>
      </c>
      <c r="D369" s="40" t="s">
        <v>2413</v>
      </c>
      <c r="E369" s="40" t="s">
        <v>35</v>
      </c>
      <c r="F369" s="42">
        <v>1</v>
      </c>
      <c r="G369" s="42">
        <v>884.78</v>
      </c>
      <c r="H369" s="42">
        <f t="shared" si="20"/>
        <v>884.78</v>
      </c>
      <c r="I369" s="44">
        <f t="shared" si="21"/>
        <v>0.0111300140429912</v>
      </c>
      <c r="J369" s="44">
        <f t="shared" si="23"/>
        <v>98.6451333194678</v>
      </c>
      <c r="K369" s="40" t="str">
        <f t="shared" si="22"/>
        <v>C</v>
      </c>
    </row>
    <row r="370" ht="20.1" customHeight="1" spans="1:11">
      <c r="A370" s="40" t="s">
        <v>5860</v>
      </c>
      <c r="B370" s="41" t="s">
        <v>5861</v>
      </c>
      <c r="C370" s="40" t="s">
        <v>14</v>
      </c>
      <c r="D370" s="40" t="s">
        <v>2413</v>
      </c>
      <c r="E370" s="40" t="s">
        <v>35</v>
      </c>
      <c r="F370" s="42">
        <v>36.880242</v>
      </c>
      <c r="G370" s="42">
        <v>23.89</v>
      </c>
      <c r="H370" s="42">
        <f t="shared" si="20"/>
        <v>881.07</v>
      </c>
      <c r="I370" s="44">
        <f t="shared" si="21"/>
        <v>0.011083344416531</v>
      </c>
      <c r="J370" s="44">
        <f t="shared" si="23"/>
        <v>98.6562166638843</v>
      </c>
      <c r="K370" s="40" t="str">
        <f t="shared" si="22"/>
        <v>C</v>
      </c>
    </row>
    <row r="371" ht="15" customHeight="1" spans="1:11">
      <c r="A371" s="40" t="s">
        <v>2549</v>
      </c>
      <c r="B371" s="41" t="s">
        <v>2550</v>
      </c>
      <c r="C371" s="40" t="s">
        <v>14</v>
      </c>
      <c r="D371" s="40" t="s">
        <v>2413</v>
      </c>
      <c r="E371" s="40" t="s">
        <v>35</v>
      </c>
      <c r="F371" s="42">
        <v>1.452552</v>
      </c>
      <c r="G371" s="42">
        <v>599.18</v>
      </c>
      <c r="H371" s="42">
        <f t="shared" si="20"/>
        <v>870.34</v>
      </c>
      <c r="I371" s="44">
        <f t="shared" si="21"/>
        <v>0.0109483673028063</v>
      </c>
      <c r="J371" s="44">
        <f t="shared" si="23"/>
        <v>98.6671650311871</v>
      </c>
      <c r="K371" s="40" t="str">
        <f t="shared" si="22"/>
        <v>C</v>
      </c>
    </row>
    <row r="372" ht="15" customHeight="1" spans="1:11">
      <c r="A372" s="40" t="s">
        <v>2606</v>
      </c>
      <c r="B372" s="41" t="s">
        <v>2607</v>
      </c>
      <c r="C372" s="40" t="s">
        <v>14</v>
      </c>
      <c r="D372" s="40" t="s">
        <v>2413</v>
      </c>
      <c r="E372" s="40" t="s">
        <v>193</v>
      </c>
      <c r="F372" s="42">
        <v>49.773745876</v>
      </c>
      <c r="G372" s="42">
        <v>17.46</v>
      </c>
      <c r="H372" s="42">
        <f t="shared" si="20"/>
        <v>869.05</v>
      </c>
      <c r="I372" s="44">
        <f t="shared" si="21"/>
        <v>0.0109321398585654</v>
      </c>
      <c r="J372" s="44">
        <f t="shared" si="23"/>
        <v>98.6780971710457</v>
      </c>
      <c r="K372" s="40" t="str">
        <f t="shared" si="22"/>
        <v>C</v>
      </c>
    </row>
    <row r="373" ht="15" customHeight="1" spans="1:11">
      <c r="A373" s="40" t="s">
        <v>3533</v>
      </c>
      <c r="B373" s="41" t="s">
        <v>3534</v>
      </c>
      <c r="C373" s="40" t="s">
        <v>14</v>
      </c>
      <c r="D373" s="40" t="s">
        <v>2413</v>
      </c>
      <c r="E373" s="40" t="s">
        <v>35</v>
      </c>
      <c r="F373" s="42">
        <v>1</v>
      </c>
      <c r="G373" s="42">
        <v>862.73</v>
      </c>
      <c r="H373" s="42">
        <f t="shared" si="20"/>
        <v>862.73</v>
      </c>
      <c r="I373" s="44">
        <f t="shared" si="21"/>
        <v>0.0108526379611992</v>
      </c>
      <c r="J373" s="44">
        <f t="shared" si="23"/>
        <v>98.6889498090069</v>
      </c>
      <c r="K373" s="40" t="str">
        <f t="shared" si="22"/>
        <v>C</v>
      </c>
    </row>
    <row r="374" ht="15" customHeight="1" spans="1:11">
      <c r="A374" s="40" t="s">
        <v>2728</v>
      </c>
      <c r="B374" s="41" t="s">
        <v>2729</v>
      </c>
      <c r="C374" s="40" t="s">
        <v>14</v>
      </c>
      <c r="D374" s="40" t="s">
        <v>2413</v>
      </c>
      <c r="E374" s="40" t="s">
        <v>146</v>
      </c>
      <c r="F374" s="42">
        <v>80.3</v>
      </c>
      <c r="G374" s="42">
        <v>10.73</v>
      </c>
      <c r="H374" s="42">
        <f t="shared" si="20"/>
        <v>861.62</v>
      </c>
      <c r="I374" s="44">
        <f t="shared" si="21"/>
        <v>0.0108386748115036</v>
      </c>
      <c r="J374" s="44">
        <f t="shared" si="23"/>
        <v>98.6997884838184</v>
      </c>
      <c r="K374" s="40" t="str">
        <f t="shared" si="22"/>
        <v>C</v>
      </c>
    </row>
    <row r="375" ht="15" customHeight="1" spans="1:11">
      <c r="A375" s="40" t="s">
        <v>3226</v>
      </c>
      <c r="B375" s="41" t="s">
        <v>3227</v>
      </c>
      <c r="C375" s="40" t="s">
        <v>14</v>
      </c>
      <c r="D375" s="40" t="s">
        <v>2413</v>
      </c>
      <c r="E375" s="40" t="s">
        <v>146</v>
      </c>
      <c r="F375" s="42">
        <v>50.908</v>
      </c>
      <c r="G375" s="42">
        <v>16.89</v>
      </c>
      <c r="H375" s="42">
        <f t="shared" si="20"/>
        <v>859.84</v>
      </c>
      <c r="I375" s="44">
        <f t="shared" si="21"/>
        <v>0.0108162834543339</v>
      </c>
      <c r="J375" s="44">
        <f t="shared" si="23"/>
        <v>98.7106047672727</v>
      </c>
      <c r="K375" s="40" t="str">
        <f t="shared" si="22"/>
        <v>C</v>
      </c>
    </row>
    <row r="376" ht="15" customHeight="1" spans="1:11">
      <c r="A376" s="40" t="s">
        <v>3797</v>
      </c>
      <c r="B376" s="41" t="s">
        <v>3798</v>
      </c>
      <c r="C376" s="40" t="s">
        <v>14</v>
      </c>
      <c r="D376" s="40" t="s">
        <v>2413</v>
      </c>
      <c r="E376" s="40" t="s">
        <v>35</v>
      </c>
      <c r="F376" s="42">
        <v>13.5335582771</v>
      </c>
      <c r="G376" s="42">
        <v>63.17</v>
      </c>
      <c r="H376" s="42">
        <f t="shared" si="20"/>
        <v>854.91</v>
      </c>
      <c r="I376" s="44">
        <f t="shared" si="21"/>
        <v>0.0107542669426226</v>
      </c>
      <c r="J376" s="44">
        <f t="shared" si="23"/>
        <v>98.7213590342153</v>
      </c>
      <c r="K376" s="40" t="str">
        <f t="shared" si="22"/>
        <v>C</v>
      </c>
    </row>
    <row r="377" ht="15" customHeight="1" spans="1:11">
      <c r="A377" s="40" t="s">
        <v>4222</v>
      </c>
      <c r="B377" s="41" t="s">
        <v>4223</v>
      </c>
      <c r="C377" s="40" t="s">
        <v>14</v>
      </c>
      <c r="D377" s="40" t="s">
        <v>2413</v>
      </c>
      <c r="E377" s="40" t="s">
        <v>35</v>
      </c>
      <c r="F377" s="42">
        <v>10</v>
      </c>
      <c r="G377" s="42">
        <v>85.31</v>
      </c>
      <c r="H377" s="42">
        <f t="shared" si="20"/>
        <v>853.1</v>
      </c>
      <c r="I377" s="44">
        <f t="shared" si="21"/>
        <v>0.0107314982030288</v>
      </c>
      <c r="J377" s="44">
        <f t="shared" si="23"/>
        <v>98.7320905324184</v>
      </c>
      <c r="K377" s="40" t="str">
        <f t="shared" si="22"/>
        <v>C</v>
      </c>
    </row>
    <row r="378" ht="15" customHeight="1" spans="1:11">
      <c r="A378" s="40" t="s">
        <v>4075</v>
      </c>
      <c r="B378" s="41" t="s">
        <v>4076</v>
      </c>
      <c r="C378" s="40" t="s">
        <v>14</v>
      </c>
      <c r="D378" s="40" t="s">
        <v>2413</v>
      </c>
      <c r="E378" s="40" t="s">
        <v>35</v>
      </c>
      <c r="F378" s="42">
        <v>20</v>
      </c>
      <c r="G378" s="42">
        <v>42.36</v>
      </c>
      <c r="H378" s="42">
        <f t="shared" si="20"/>
        <v>847.2</v>
      </c>
      <c r="I378" s="44">
        <f t="shared" si="21"/>
        <v>0.0106572796596015</v>
      </c>
      <c r="J378" s="44">
        <f t="shared" si="23"/>
        <v>98.742747812078</v>
      </c>
      <c r="K378" s="40" t="str">
        <f t="shared" si="22"/>
        <v>C</v>
      </c>
    </row>
    <row r="379" ht="15" customHeight="1" spans="1:11">
      <c r="A379" s="40" t="s">
        <v>2643</v>
      </c>
      <c r="B379" s="41" t="s">
        <v>2644</v>
      </c>
      <c r="C379" s="40" t="s">
        <v>14</v>
      </c>
      <c r="D379" s="40" t="s">
        <v>2413</v>
      </c>
      <c r="E379" s="40" t="s">
        <v>35</v>
      </c>
      <c r="F379" s="42">
        <v>308.513</v>
      </c>
      <c r="G379" s="42">
        <v>2.71</v>
      </c>
      <c r="H379" s="42">
        <f t="shared" si="20"/>
        <v>836.07</v>
      </c>
      <c r="I379" s="44">
        <f t="shared" si="21"/>
        <v>0.0105172707802207</v>
      </c>
      <c r="J379" s="44">
        <f t="shared" si="23"/>
        <v>98.7532650828582</v>
      </c>
      <c r="K379" s="40" t="str">
        <f t="shared" si="22"/>
        <v>C</v>
      </c>
    </row>
    <row r="380" ht="20.1" customHeight="1" spans="1:11">
      <c r="A380" s="40" t="s">
        <v>2551</v>
      </c>
      <c r="B380" s="41" t="s">
        <v>2552</v>
      </c>
      <c r="C380" s="40" t="s">
        <v>14</v>
      </c>
      <c r="D380" s="40" t="s">
        <v>2413</v>
      </c>
      <c r="E380" s="40" t="s">
        <v>35</v>
      </c>
      <c r="F380" s="42">
        <v>3.736715064</v>
      </c>
      <c r="G380" s="42">
        <v>220.41</v>
      </c>
      <c r="H380" s="42">
        <f t="shared" si="20"/>
        <v>823.61</v>
      </c>
      <c r="I380" s="44">
        <f t="shared" si="21"/>
        <v>0.0103605312800335</v>
      </c>
      <c r="J380" s="44">
        <f t="shared" si="23"/>
        <v>98.7636256141382</v>
      </c>
      <c r="K380" s="40" t="str">
        <f t="shared" si="22"/>
        <v>C</v>
      </c>
    </row>
    <row r="381" ht="15" customHeight="1" spans="1:11">
      <c r="A381" s="40" t="s">
        <v>5751</v>
      </c>
      <c r="B381" s="41" t="s">
        <v>5752</v>
      </c>
      <c r="C381" s="40" t="s">
        <v>14</v>
      </c>
      <c r="D381" s="40" t="s">
        <v>2413</v>
      </c>
      <c r="E381" s="40" t="s">
        <v>193</v>
      </c>
      <c r="F381" s="42">
        <v>21.9456</v>
      </c>
      <c r="G381" s="42">
        <v>37.16</v>
      </c>
      <c r="H381" s="42">
        <f t="shared" si="20"/>
        <v>815.5</v>
      </c>
      <c r="I381" s="44">
        <f t="shared" si="21"/>
        <v>0.0102585122313562</v>
      </c>
      <c r="J381" s="44">
        <f t="shared" si="23"/>
        <v>98.7738841263696</v>
      </c>
      <c r="K381" s="40" t="str">
        <f t="shared" si="22"/>
        <v>C</v>
      </c>
    </row>
    <row r="382" ht="20.1" customHeight="1" spans="1:11">
      <c r="A382" s="40" t="s">
        <v>2664</v>
      </c>
      <c r="B382" s="41" t="s">
        <v>2665</v>
      </c>
      <c r="C382" s="40" t="s">
        <v>14</v>
      </c>
      <c r="D382" s="40" t="s">
        <v>2413</v>
      </c>
      <c r="E382" s="40" t="s">
        <v>51</v>
      </c>
      <c r="F382" s="42">
        <v>1.6582</v>
      </c>
      <c r="G382" s="42">
        <v>490</v>
      </c>
      <c r="H382" s="42">
        <f t="shared" si="20"/>
        <v>812.52</v>
      </c>
      <c r="I382" s="44">
        <f t="shared" si="21"/>
        <v>0.0102210255772183</v>
      </c>
      <c r="J382" s="44">
        <f t="shared" si="23"/>
        <v>98.7841051519468</v>
      </c>
      <c r="K382" s="40" t="str">
        <f t="shared" si="22"/>
        <v>C</v>
      </c>
    </row>
    <row r="383" ht="15" customHeight="1" spans="1:11">
      <c r="A383" s="40" t="s">
        <v>3350</v>
      </c>
      <c r="B383" s="41" t="s">
        <v>687</v>
      </c>
      <c r="C383" s="40" t="s">
        <v>643</v>
      </c>
      <c r="D383" s="40" t="s">
        <v>2413</v>
      </c>
      <c r="E383" s="40" t="s">
        <v>376</v>
      </c>
      <c r="F383" s="42">
        <v>48</v>
      </c>
      <c r="G383" s="42">
        <v>16.9</v>
      </c>
      <c r="H383" s="42">
        <f t="shared" si="20"/>
        <v>811.2</v>
      </c>
      <c r="I383" s="44">
        <f t="shared" si="21"/>
        <v>0.0102044207505532</v>
      </c>
      <c r="J383" s="44">
        <f t="shared" si="23"/>
        <v>98.7943095726973</v>
      </c>
      <c r="K383" s="40" t="str">
        <f t="shared" si="22"/>
        <v>C</v>
      </c>
    </row>
    <row r="384" ht="15" customHeight="1" spans="1:11">
      <c r="A384" s="40" t="s">
        <v>2671</v>
      </c>
      <c r="B384" s="41" t="s">
        <v>2672</v>
      </c>
      <c r="C384" s="40" t="s">
        <v>14</v>
      </c>
      <c r="D384" s="40" t="s">
        <v>2413</v>
      </c>
      <c r="E384" s="40" t="s">
        <v>35</v>
      </c>
      <c r="F384" s="42">
        <v>2</v>
      </c>
      <c r="G384" s="42">
        <v>402.48</v>
      </c>
      <c r="H384" s="42">
        <f t="shared" si="20"/>
        <v>804.96</v>
      </c>
      <c r="I384" s="44">
        <f t="shared" si="21"/>
        <v>0.0101259252063182</v>
      </c>
      <c r="J384" s="44">
        <f t="shared" si="23"/>
        <v>98.8044354979037</v>
      </c>
      <c r="K384" s="40" t="str">
        <f t="shared" si="22"/>
        <v>C</v>
      </c>
    </row>
    <row r="385" ht="15" customHeight="1" spans="1:11">
      <c r="A385" s="40" t="s">
        <v>4641</v>
      </c>
      <c r="B385" s="41" t="s">
        <v>4642</v>
      </c>
      <c r="C385" s="40" t="s">
        <v>643</v>
      </c>
      <c r="D385" s="40" t="s">
        <v>2413</v>
      </c>
      <c r="E385" s="40" t="s">
        <v>376</v>
      </c>
      <c r="F385" s="42">
        <v>29</v>
      </c>
      <c r="G385" s="42">
        <v>27.68</v>
      </c>
      <c r="H385" s="42">
        <f t="shared" si="20"/>
        <v>802.72</v>
      </c>
      <c r="I385" s="44">
        <f t="shared" si="21"/>
        <v>0.0100977473186441</v>
      </c>
      <c r="J385" s="44">
        <f t="shared" si="23"/>
        <v>98.8145332452223</v>
      </c>
      <c r="K385" s="40" t="str">
        <f t="shared" si="22"/>
        <v>C</v>
      </c>
    </row>
    <row r="386" ht="15" customHeight="1" spans="1:11">
      <c r="A386" s="40" t="s">
        <v>3217</v>
      </c>
      <c r="B386" s="41" t="s">
        <v>3218</v>
      </c>
      <c r="C386" s="40" t="s">
        <v>14</v>
      </c>
      <c r="D386" s="40" t="s">
        <v>2413</v>
      </c>
      <c r="E386" s="40" t="s">
        <v>146</v>
      </c>
      <c r="F386" s="42">
        <v>85.24494</v>
      </c>
      <c r="G386" s="42">
        <v>9.4</v>
      </c>
      <c r="H386" s="42">
        <f t="shared" si="20"/>
        <v>801.3</v>
      </c>
      <c r="I386" s="44">
        <f t="shared" si="21"/>
        <v>0.010079884550565</v>
      </c>
      <c r="J386" s="44">
        <f t="shared" si="23"/>
        <v>98.8246131297729</v>
      </c>
      <c r="K386" s="40" t="str">
        <f t="shared" si="22"/>
        <v>C</v>
      </c>
    </row>
    <row r="387" ht="20.1" customHeight="1" spans="1:11">
      <c r="A387" s="40" t="s">
        <v>4860</v>
      </c>
      <c r="B387" s="41" t="s">
        <v>4861</v>
      </c>
      <c r="C387" s="40" t="s">
        <v>14</v>
      </c>
      <c r="D387" s="40" t="s">
        <v>2790</v>
      </c>
      <c r="E387" s="40" t="s">
        <v>35</v>
      </c>
      <c r="F387" s="46">
        <v>0.146916903004484</v>
      </c>
      <c r="G387" s="42">
        <v>5409.4</v>
      </c>
      <c r="H387" s="42">
        <f t="shared" si="20"/>
        <v>794.73</v>
      </c>
      <c r="I387" s="44">
        <f t="shared" si="21"/>
        <v>0.00999723779966368</v>
      </c>
      <c r="J387" s="44">
        <f t="shared" si="23"/>
        <v>98.8346103675725</v>
      </c>
      <c r="K387" s="40" t="str">
        <f t="shared" si="22"/>
        <v>C</v>
      </c>
    </row>
    <row r="388" ht="20.1" customHeight="1" spans="1:11">
      <c r="A388" s="40" t="s">
        <v>3603</v>
      </c>
      <c r="B388" s="41" t="s">
        <v>3604</v>
      </c>
      <c r="C388" s="40" t="s">
        <v>5898</v>
      </c>
      <c r="D388" s="40" t="s">
        <v>2413</v>
      </c>
      <c r="E388" s="40" t="s">
        <v>146</v>
      </c>
      <c r="F388" s="42">
        <v>7.42</v>
      </c>
      <c r="G388" s="42">
        <v>106.14</v>
      </c>
      <c r="H388" s="42">
        <f t="shared" ref="H388:H451" si="24">ROUND(F388*G388,2)</f>
        <v>787.56</v>
      </c>
      <c r="I388" s="44">
        <f t="shared" ref="I388:I451" si="25">H388/VALOR_TOTAL*100</f>
        <v>0.00990704340027824</v>
      </c>
      <c r="J388" s="44">
        <f t="shared" si="23"/>
        <v>98.8445174109728</v>
      </c>
      <c r="K388" s="40" t="str">
        <f t="shared" ref="K388:K451" si="26">IF(J388&lt;=50,"A",IF(J388&lt;=80,"B","C"))</f>
        <v>C</v>
      </c>
    </row>
    <row r="389" ht="20.1" customHeight="1" spans="1:11">
      <c r="A389" s="40" t="s">
        <v>3750</v>
      </c>
      <c r="B389" s="41" t="s">
        <v>1256</v>
      </c>
      <c r="C389" s="40" t="s">
        <v>5898</v>
      </c>
      <c r="D389" s="40" t="s">
        <v>2413</v>
      </c>
      <c r="E389" s="40" t="s">
        <v>35</v>
      </c>
      <c r="F389" s="42">
        <v>2</v>
      </c>
      <c r="G389" s="42">
        <v>393.6</v>
      </c>
      <c r="H389" s="42">
        <f t="shared" si="24"/>
        <v>787.2</v>
      </c>
      <c r="I389" s="44">
        <f t="shared" si="25"/>
        <v>0.00990251481118776</v>
      </c>
      <c r="J389" s="44">
        <f t="shared" ref="J389:J452" si="27">I389+J388</f>
        <v>98.854419925784</v>
      </c>
      <c r="K389" s="40" t="str">
        <f t="shared" si="26"/>
        <v>C</v>
      </c>
    </row>
    <row r="390" ht="20.1" customHeight="1" spans="1:11">
      <c r="A390" s="40" t="s">
        <v>2726</v>
      </c>
      <c r="B390" s="41" t="s">
        <v>2727</v>
      </c>
      <c r="C390" s="40" t="s">
        <v>14</v>
      </c>
      <c r="D390" s="40" t="s">
        <v>2413</v>
      </c>
      <c r="E390" s="40" t="s">
        <v>146</v>
      </c>
      <c r="F390" s="42">
        <v>108.697</v>
      </c>
      <c r="G390" s="42">
        <v>7.22</v>
      </c>
      <c r="H390" s="42">
        <f t="shared" si="24"/>
        <v>784.79</v>
      </c>
      <c r="I390" s="44">
        <f t="shared" si="25"/>
        <v>0.00987219842310981</v>
      </c>
      <c r="J390" s="44">
        <f t="shared" si="27"/>
        <v>98.8642921242071</v>
      </c>
      <c r="K390" s="40" t="str">
        <f t="shared" si="26"/>
        <v>C</v>
      </c>
    </row>
    <row r="391" ht="15" customHeight="1" spans="1:11">
      <c r="A391" s="40" t="s">
        <v>3241</v>
      </c>
      <c r="B391" s="41" t="s">
        <v>3242</v>
      </c>
      <c r="C391" s="40" t="s">
        <v>14</v>
      </c>
      <c r="D391" s="40" t="s">
        <v>2413</v>
      </c>
      <c r="E391" s="40" t="s">
        <v>35</v>
      </c>
      <c r="F391" s="42">
        <v>731.905104</v>
      </c>
      <c r="G391" s="42">
        <v>1.05</v>
      </c>
      <c r="H391" s="42">
        <f t="shared" si="24"/>
        <v>768.5</v>
      </c>
      <c r="I391" s="44">
        <f t="shared" si="25"/>
        <v>0.00966727976676549</v>
      </c>
      <c r="J391" s="44">
        <f t="shared" si="27"/>
        <v>98.8739594039739</v>
      </c>
      <c r="K391" s="40" t="str">
        <f t="shared" si="26"/>
        <v>C</v>
      </c>
    </row>
    <row r="392" ht="20.1" customHeight="1" spans="1:11">
      <c r="A392" s="40" t="s">
        <v>5428</v>
      </c>
      <c r="B392" s="41" t="s">
        <v>5429</v>
      </c>
      <c r="C392" s="40" t="s">
        <v>14</v>
      </c>
      <c r="D392" s="40" t="s">
        <v>2413</v>
      </c>
      <c r="E392" s="40" t="s">
        <v>41</v>
      </c>
      <c r="F392" s="42">
        <v>1.84</v>
      </c>
      <c r="G392" s="42">
        <v>415.38</v>
      </c>
      <c r="H392" s="42">
        <f t="shared" si="24"/>
        <v>764.3</v>
      </c>
      <c r="I392" s="44">
        <f t="shared" si="25"/>
        <v>0.00961444622737653</v>
      </c>
      <c r="J392" s="44">
        <f t="shared" si="27"/>
        <v>98.8835738502012</v>
      </c>
      <c r="K392" s="40" t="str">
        <f t="shared" si="26"/>
        <v>C</v>
      </c>
    </row>
    <row r="393" ht="15" customHeight="1" spans="1:11">
      <c r="A393" s="40" t="s">
        <v>3780</v>
      </c>
      <c r="B393" s="41" t="s">
        <v>3781</v>
      </c>
      <c r="C393" s="40" t="s">
        <v>14</v>
      </c>
      <c r="D393" s="40" t="s">
        <v>2413</v>
      </c>
      <c r="E393" s="40" t="s">
        <v>146</v>
      </c>
      <c r="F393" s="42">
        <v>220.384479</v>
      </c>
      <c r="G393" s="42">
        <v>3.41</v>
      </c>
      <c r="H393" s="42">
        <f t="shared" si="24"/>
        <v>751.51</v>
      </c>
      <c r="I393" s="44">
        <f t="shared" si="25"/>
        <v>0.00945355552052301</v>
      </c>
      <c r="J393" s="44">
        <f t="shared" si="27"/>
        <v>98.8930274057218</v>
      </c>
      <c r="K393" s="40" t="str">
        <f t="shared" si="26"/>
        <v>C</v>
      </c>
    </row>
    <row r="394" ht="15" customHeight="1" spans="1:11">
      <c r="A394" s="40" t="s">
        <v>4001</v>
      </c>
      <c r="B394" s="41" t="s">
        <v>4002</v>
      </c>
      <c r="C394" s="40" t="s">
        <v>14</v>
      </c>
      <c r="D394" s="40" t="s">
        <v>2413</v>
      </c>
      <c r="E394" s="40" t="s">
        <v>35</v>
      </c>
      <c r="F394" s="42">
        <v>391.72984</v>
      </c>
      <c r="G394" s="42">
        <v>1.9</v>
      </c>
      <c r="H394" s="42">
        <f t="shared" si="24"/>
        <v>744.29</v>
      </c>
      <c r="I394" s="44">
        <f t="shared" si="25"/>
        <v>0.00936273215043056</v>
      </c>
      <c r="J394" s="44">
        <f t="shared" si="27"/>
        <v>98.9023901378722</v>
      </c>
      <c r="K394" s="40" t="str">
        <f t="shared" si="26"/>
        <v>C</v>
      </c>
    </row>
    <row r="395" ht="15" customHeight="1" spans="1:11">
      <c r="A395" s="40" t="s">
        <v>4754</v>
      </c>
      <c r="B395" s="41" t="s">
        <v>4755</v>
      </c>
      <c r="C395" s="40" t="s">
        <v>14</v>
      </c>
      <c r="D395" s="40" t="s">
        <v>2413</v>
      </c>
      <c r="E395" s="40" t="s">
        <v>193</v>
      </c>
      <c r="F395" s="42">
        <v>265.116815443035</v>
      </c>
      <c r="G395" s="42">
        <v>2.79</v>
      </c>
      <c r="H395" s="42">
        <f t="shared" si="24"/>
        <v>739.68</v>
      </c>
      <c r="I395" s="44">
        <f t="shared" si="25"/>
        <v>0.00930474105124411</v>
      </c>
      <c r="J395" s="44">
        <f t="shared" si="27"/>
        <v>98.9116948789234</v>
      </c>
      <c r="K395" s="40" t="str">
        <f t="shared" si="26"/>
        <v>C</v>
      </c>
    </row>
    <row r="396" ht="20.1" customHeight="1" spans="1:11">
      <c r="A396" s="40" t="s">
        <v>5832</v>
      </c>
      <c r="B396" s="41" t="s">
        <v>5833</v>
      </c>
      <c r="C396" s="40" t="s">
        <v>14</v>
      </c>
      <c r="D396" s="40" t="s">
        <v>2790</v>
      </c>
      <c r="E396" s="40" t="s">
        <v>35</v>
      </c>
      <c r="F396" s="43">
        <v>0.00071807328</v>
      </c>
      <c r="G396" s="42">
        <v>1010494.7</v>
      </c>
      <c r="H396" s="42">
        <f t="shared" si="24"/>
        <v>725.61</v>
      </c>
      <c r="I396" s="44">
        <f t="shared" si="25"/>
        <v>0.00912774869429109</v>
      </c>
      <c r="J396" s="44">
        <f t="shared" si="27"/>
        <v>98.9208226276177</v>
      </c>
      <c r="K396" s="40" t="str">
        <f t="shared" si="26"/>
        <v>C</v>
      </c>
    </row>
    <row r="397" ht="15" customHeight="1" spans="1:11">
      <c r="A397" s="40" t="s">
        <v>4121</v>
      </c>
      <c r="B397" s="41" t="s">
        <v>4122</v>
      </c>
      <c r="C397" s="40" t="s">
        <v>14</v>
      </c>
      <c r="D397" s="40" t="s">
        <v>2413</v>
      </c>
      <c r="E397" s="40" t="s">
        <v>35</v>
      </c>
      <c r="F397" s="42">
        <v>27</v>
      </c>
      <c r="G397" s="42">
        <v>26.71</v>
      </c>
      <c r="H397" s="42">
        <f t="shared" si="24"/>
        <v>721.17</v>
      </c>
      <c r="I397" s="44">
        <f t="shared" si="25"/>
        <v>0.00907189609550848</v>
      </c>
      <c r="J397" s="44">
        <f t="shared" si="27"/>
        <v>98.9298945237132</v>
      </c>
      <c r="K397" s="40" t="str">
        <f t="shared" si="26"/>
        <v>C</v>
      </c>
    </row>
    <row r="398" ht="20.1" customHeight="1" spans="1:11">
      <c r="A398" s="40" t="s">
        <v>4890</v>
      </c>
      <c r="B398" s="41" t="s">
        <v>4891</v>
      </c>
      <c r="C398" s="40" t="s">
        <v>14</v>
      </c>
      <c r="D398" s="40" t="s">
        <v>2413</v>
      </c>
      <c r="E398" s="40" t="s">
        <v>146</v>
      </c>
      <c r="F398" s="42">
        <v>48.497092592</v>
      </c>
      <c r="G398" s="42">
        <v>14.52</v>
      </c>
      <c r="H398" s="42">
        <f t="shared" si="24"/>
        <v>704.18</v>
      </c>
      <c r="I398" s="44">
        <f t="shared" si="25"/>
        <v>0.008858171849266</v>
      </c>
      <c r="J398" s="44">
        <f t="shared" si="27"/>
        <v>98.9387526955625</v>
      </c>
      <c r="K398" s="40" t="str">
        <f t="shared" si="26"/>
        <v>C</v>
      </c>
    </row>
    <row r="399" ht="15" customHeight="1" spans="1:11">
      <c r="A399" s="40" t="s">
        <v>4493</v>
      </c>
      <c r="B399" s="41" t="s">
        <v>4494</v>
      </c>
      <c r="C399" s="40" t="s">
        <v>14</v>
      </c>
      <c r="D399" s="40" t="s">
        <v>2413</v>
      </c>
      <c r="E399" s="40" t="s">
        <v>193</v>
      </c>
      <c r="F399" s="42">
        <v>60.26409</v>
      </c>
      <c r="G399" s="42">
        <v>11.54</v>
      </c>
      <c r="H399" s="42">
        <f t="shared" si="24"/>
        <v>695.45</v>
      </c>
      <c r="I399" s="44">
        <f t="shared" si="25"/>
        <v>0.00874835356382181</v>
      </c>
      <c r="J399" s="44">
        <f t="shared" si="27"/>
        <v>98.9475010491263</v>
      </c>
      <c r="K399" s="40" t="str">
        <f t="shared" si="26"/>
        <v>C</v>
      </c>
    </row>
    <row r="400" ht="20.1" customHeight="1" spans="1:11">
      <c r="A400" s="40" t="s">
        <v>2370</v>
      </c>
      <c r="B400" s="41" t="s">
        <v>5914</v>
      </c>
      <c r="C400" s="40" t="s">
        <v>5904</v>
      </c>
      <c r="D400" s="40" t="s">
        <v>2381</v>
      </c>
      <c r="E400" s="40" t="s">
        <v>2387</v>
      </c>
      <c r="F400" s="42">
        <v>6.15</v>
      </c>
      <c r="G400" s="42">
        <v>112.94</v>
      </c>
      <c r="H400" s="42">
        <f t="shared" si="24"/>
        <v>694.58</v>
      </c>
      <c r="I400" s="44">
        <f t="shared" si="25"/>
        <v>0.00873740947351981</v>
      </c>
      <c r="J400" s="44">
        <f t="shared" si="27"/>
        <v>98.9562384585999</v>
      </c>
      <c r="K400" s="40" t="str">
        <f t="shared" si="26"/>
        <v>C</v>
      </c>
    </row>
    <row r="401" ht="15" customHeight="1" spans="1:11">
      <c r="A401" s="40" t="s">
        <v>4318</v>
      </c>
      <c r="B401" s="41" t="s">
        <v>4319</v>
      </c>
      <c r="C401" s="40" t="s">
        <v>14</v>
      </c>
      <c r="D401" s="40" t="s">
        <v>2413</v>
      </c>
      <c r="E401" s="40" t="s">
        <v>193</v>
      </c>
      <c r="F401" s="42">
        <v>138.3504450136</v>
      </c>
      <c r="G401" s="42">
        <v>4.99</v>
      </c>
      <c r="H401" s="42">
        <f t="shared" si="24"/>
        <v>690.37</v>
      </c>
      <c r="I401" s="44">
        <f t="shared" si="25"/>
        <v>0.00868445013998945</v>
      </c>
      <c r="J401" s="44">
        <f t="shared" si="27"/>
        <v>98.9649229087399</v>
      </c>
      <c r="K401" s="40" t="str">
        <f t="shared" si="26"/>
        <v>C</v>
      </c>
    </row>
    <row r="402" ht="20.1" customHeight="1" spans="1:11">
      <c r="A402" s="40" t="s">
        <v>2645</v>
      </c>
      <c r="B402" s="41" t="s">
        <v>2646</v>
      </c>
      <c r="C402" s="40" t="s">
        <v>14</v>
      </c>
      <c r="D402" s="40" t="s">
        <v>2413</v>
      </c>
      <c r="E402" s="40" t="s">
        <v>51</v>
      </c>
      <c r="F402" s="42">
        <v>5.35022470284</v>
      </c>
      <c r="G402" s="42">
        <v>128.66</v>
      </c>
      <c r="H402" s="42">
        <f t="shared" si="24"/>
        <v>688.36</v>
      </c>
      <c r="I402" s="44">
        <f t="shared" si="25"/>
        <v>0.00865916551756759</v>
      </c>
      <c r="J402" s="44">
        <f t="shared" si="27"/>
        <v>98.9735820742574</v>
      </c>
      <c r="K402" s="40" t="str">
        <f t="shared" si="26"/>
        <v>C</v>
      </c>
    </row>
    <row r="403" ht="15" customHeight="1" spans="1:11">
      <c r="A403" s="40" t="s">
        <v>3311</v>
      </c>
      <c r="B403" s="41" t="s">
        <v>3312</v>
      </c>
      <c r="C403" s="40" t="s">
        <v>643</v>
      </c>
      <c r="D403" s="40" t="s">
        <v>2413</v>
      </c>
      <c r="E403" s="40" t="s">
        <v>376</v>
      </c>
      <c r="F403" s="42">
        <v>46</v>
      </c>
      <c r="G403" s="42">
        <v>14.96</v>
      </c>
      <c r="H403" s="42">
        <f t="shared" si="24"/>
        <v>688.16</v>
      </c>
      <c r="I403" s="44">
        <f t="shared" si="25"/>
        <v>0.00865664963473954</v>
      </c>
      <c r="J403" s="44">
        <f t="shared" si="27"/>
        <v>98.9822387238922</v>
      </c>
      <c r="K403" s="40" t="str">
        <f t="shared" si="26"/>
        <v>C</v>
      </c>
    </row>
    <row r="404" ht="15" customHeight="1" spans="1:11">
      <c r="A404" s="40" t="s">
        <v>4151</v>
      </c>
      <c r="B404" s="41" t="s">
        <v>4152</v>
      </c>
      <c r="C404" s="40" t="s">
        <v>14</v>
      </c>
      <c r="D404" s="40" t="s">
        <v>2413</v>
      </c>
      <c r="E404" s="40" t="s">
        <v>41</v>
      </c>
      <c r="F404" s="42">
        <v>305.5104</v>
      </c>
      <c r="G404" s="42">
        <v>2.25</v>
      </c>
      <c r="H404" s="42">
        <f t="shared" si="24"/>
        <v>687.4</v>
      </c>
      <c r="I404" s="44">
        <f t="shared" si="25"/>
        <v>0.00864708927999297</v>
      </c>
      <c r="J404" s="44">
        <f t="shared" si="27"/>
        <v>98.9908858131722</v>
      </c>
      <c r="K404" s="40" t="str">
        <f t="shared" si="26"/>
        <v>C</v>
      </c>
    </row>
    <row r="405" ht="20.1" customHeight="1" spans="1:11">
      <c r="A405" s="40" t="s">
        <v>4622</v>
      </c>
      <c r="B405" s="41" t="s">
        <v>4623</v>
      </c>
      <c r="C405" s="40" t="s">
        <v>14</v>
      </c>
      <c r="D405" s="40" t="s">
        <v>2413</v>
      </c>
      <c r="E405" s="40" t="s">
        <v>35</v>
      </c>
      <c r="F405" s="42">
        <v>20</v>
      </c>
      <c r="G405" s="42">
        <v>34.16</v>
      </c>
      <c r="H405" s="42">
        <f t="shared" si="24"/>
        <v>683.2</v>
      </c>
      <c r="I405" s="44">
        <f t="shared" si="25"/>
        <v>0.00859425574060401</v>
      </c>
      <c r="J405" s="44">
        <f t="shared" si="27"/>
        <v>98.9994800689128</v>
      </c>
      <c r="K405" s="40" t="str">
        <f t="shared" si="26"/>
        <v>C</v>
      </c>
    </row>
    <row r="406" ht="20.1" customHeight="1" spans="1:11">
      <c r="A406" s="40" t="s">
        <v>3558</v>
      </c>
      <c r="B406" s="41" t="s">
        <v>1020</v>
      </c>
      <c r="C406" s="40" t="s">
        <v>5898</v>
      </c>
      <c r="D406" s="40" t="s">
        <v>2413</v>
      </c>
      <c r="E406" s="40" t="s">
        <v>35</v>
      </c>
      <c r="F406" s="42">
        <v>3</v>
      </c>
      <c r="G406" s="42">
        <v>226.99</v>
      </c>
      <c r="H406" s="42">
        <f t="shared" si="24"/>
        <v>680.97</v>
      </c>
      <c r="I406" s="44">
        <f t="shared" si="25"/>
        <v>0.0085662036470713</v>
      </c>
      <c r="J406" s="44">
        <f t="shared" si="27"/>
        <v>99.0080462725598</v>
      </c>
      <c r="K406" s="40" t="str">
        <f t="shared" si="26"/>
        <v>C</v>
      </c>
    </row>
    <row r="407" ht="15" customHeight="1" spans="1:11">
      <c r="A407" s="40" t="s">
        <v>3286</v>
      </c>
      <c r="B407" s="41" t="s">
        <v>3287</v>
      </c>
      <c r="C407" s="40" t="s">
        <v>14</v>
      </c>
      <c r="D407" s="40" t="s">
        <v>2413</v>
      </c>
      <c r="E407" s="40" t="s">
        <v>35</v>
      </c>
      <c r="F407" s="42">
        <v>63</v>
      </c>
      <c r="G407" s="42">
        <v>10.8</v>
      </c>
      <c r="H407" s="42">
        <f t="shared" si="24"/>
        <v>680.4</v>
      </c>
      <c r="I407" s="44">
        <f t="shared" si="25"/>
        <v>0.00855903338101137</v>
      </c>
      <c r="J407" s="44">
        <f t="shared" si="27"/>
        <v>99.0166053059408</v>
      </c>
      <c r="K407" s="40" t="str">
        <f t="shared" si="26"/>
        <v>C</v>
      </c>
    </row>
    <row r="408" ht="15" customHeight="1" spans="1:11">
      <c r="A408" s="40" t="s">
        <v>4285</v>
      </c>
      <c r="B408" s="41" t="s">
        <v>4286</v>
      </c>
      <c r="C408" s="40" t="s">
        <v>14</v>
      </c>
      <c r="D408" s="40" t="s">
        <v>2413</v>
      </c>
      <c r="E408" s="40" t="s">
        <v>35</v>
      </c>
      <c r="F408" s="42">
        <v>2</v>
      </c>
      <c r="G408" s="42">
        <v>333.27</v>
      </c>
      <c r="H408" s="42">
        <f t="shared" si="24"/>
        <v>666.54</v>
      </c>
      <c r="I408" s="44">
        <f t="shared" si="25"/>
        <v>0.0083846827010278</v>
      </c>
      <c r="J408" s="44">
        <f t="shared" si="27"/>
        <v>99.0249899886419</v>
      </c>
      <c r="K408" s="40" t="str">
        <f t="shared" si="26"/>
        <v>C</v>
      </c>
    </row>
    <row r="409" ht="15" customHeight="1" spans="1:11">
      <c r="A409" s="40" t="s">
        <v>3292</v>
      </c>
      <c r="B409" s="41" t="s">
        <v>3293</v>
      </c>
      <c r="C409" s="40" t="s">
        <v>14</v>
      </c>
      <c r="D409" s="40" t="s">
        <v>2413</v>
      </c>
      <c r="E409" s="40" t="s">
        <v>35</v>
      </c>
      <c r="F409" s="42">
        <v>57</v>
      </c>
      <c r="G409" s="42">
        <v>11.49</v>
      </c>
      <c r="H409" s="42">
        <f t="shared" si="24"/>
        <v>654.93</v>
      </c>
      <c r="I409" s="44">
        <f t="shared" si="25"/>
        <v>0.00823863570285975</v>
      </c>
      <c r="J409" s="44">
        <f t="shared" si="27"/>
        <v>99.0332286243447</v>
      </c>
      <c r="K409" s="40" t="str">
        <f t="shared" si="26"/>
        <v>C</v>
      </c>
    </row>
    <row r="410" ht="15" customHeight="1" spans="1:11">
      <c r="A410" s="40" t="s">
        <v>4113</v>
      </c>
      <c r="B410" s="41" t="s">
        <v>4114</v>
      </c>
      <c r="C410" s="40" t="s">
        <v>14</v>
      </c>
      <c r="D410" s="40" t="s">
        <v>2413</v>
      </c>
      <c r="E410" s="40" t="s">
        <v>35</v>
      </c>
      <c r="F410" s="42">
        <v>62</v>
      </c>
      <c r="G410" s="42">
        <v>10.46</v>
      </c>
      <c r="H410" s="42">
        <f t="shared" si="24"/>
        <v>648.52</v>
      </c>
      <c r="I410" s="44">
        <f t="shared" si="25"/>
        <v>0.00815800165822089</v>
      </c>
      <c r="J410" s="44">
        <f t="shared" si="27"/>
        <v>99.041386626003</v>
      </c>
      <c r="K410" s="40" t="str">
        <f t="shared" si="26"/>
        <v>C</v>
      </c>
    </row>
    <row r="411" ht="15" customHeight="1" spans="1:11">
      <c r="A411" s="40" t="s">
        <v>3510</v>
      </c>
      <c r="B411" s="41" t="s">
        <v>3511</v>
      </c>
      <c r="C411" s="40" t="s">
        <v>14</v>
      </c>
      <c r="D411" s="40" t="s">
        <v>2413</v>
      </c>
      <c r="E411" s="40" t="s">
        <v>35</v>
      </c>
      <c r="F411" s="42">
        <v>2</v>
      </c>
      <c r="G411" s="42">
        <v>323.58</v>
      </c>
      <c r="H411" s="42">
        <f t="shared" si="24"/>
        <v>647.16</v>
      </c>
      <c r="I411" s="44">
        <f t="shared" si="25"/>
        <v>0.00814089365499018</v>
      </c>
      <c r="J411" s="44">
        <f t="shared" si="27"/>
        <v>99.049527519658</v>
      </c>
      <c r="K411" s="40" t="str">
        <f t="shared" si="26"/>
        <v>C</v>
      </c>
    </row>
    <row r="412" ht="15" customHeight="1" spans="1:11">
      <c r="A412" s="40" t="s">
        <v>5168</v>
      </c>
      <c r="B412" s="41" t="s">
        <v>5169</v>
      </c>
      <c r="C412" s="40" t="s">
        <v>14</v>
      </c>
      <c r="D412" s="40" t="s">
        <v>2310</v>
      </c>
      <c r="E412" s="40" t="s">
        <v>2392</v>
      </c>
      <c r="F412" s="42">
        <v>15.753262953</v>
      </c>
      <c r="G412" s="42">
        <v>41.03</v>
      </c>
      <c r="H412" s="42">
        <f t="shared" si="24"/>
        <v>646.36</v>
      </c>
      <c r="I412" s="44">
        <f t="shared" si="25"/>
        <v>0.008130830123678</v>
      </c>
      <c r="J412" s="44">
        <f t="shared" si="27"/>
        <v>99.0576583497816</v>
      </c>
      <c r="K412" s="40" t="str">
        <f t="shared" si="26"/>
        <v>C</v>
      </c>
    </row>
    <row r="413" ht="15" customHeight="1" spans="1:11">
      <c r="A413" s="40" t="s">
        <v>5186</v>
      </c>
      <c r="B413" s="41" t="s">
        <v>5187</v>
      </c>
      <c r="C413" s="40" t="s">
        <v>14</v>
      </c>
      <c r="D413" s="40" t="s">
        <v>2310</v>
      </c>
      <c r="E413" s="40" t="s">
        <v>2392</v>
      </c>
      <c r="F413" s="42">
        <v>23.3061156486269</v>
      </c>
      <c r="G413" s="42">
        <v>27.57</v>
      </c>
      <c r="H413" s="42">
        <f t="shared" si="24"/>
        <v>642.55</v>
      </c>
      <c r="I413" s="44">
        <f t="shared" si="25"/>
        <v>0.00808290255580373</v>
      </c>
      <c r="J413" s="44">
        <f t="shared" si="27"/>
        <v>99.0657412523374</v>
      </c>
      <c r="K413" s="40" t="str">
        <f t="shared" si="26"/>
        <v>C</v>
      </c>
    </row>
    <row r="414" ht="20.1" customHeight="1" spans="1:11">
      <c r="A414" s="40" t="s">
        <v>4772</v>
      </c>
      <c r="B414" s="41" t="s">
        <v>4773</v>
      </c>
      <c r="C414" s="40" t="s">
        <v>14</v>
      </c>
      <c r="D414" s="40" t="s">
        <v>2413</v>
      </c>
      <c r="E414" s="40" t="s">
        <v>2732</v>
      </c>
      <c r="F414" s="42">
        <v>93.725681384304</v>
      </c>
      <c r="G414" s="42">
        <v>6.65</v>
      </c>
      <c r="H414" s="42">
        <f t="shared" si="24"/>
        <v>623.28</v>
      </c>
      <c r="I414" s="44">
        <f t="shared" si="25"/>
        <v>0.00784049724532153</v>
      </c>
      <c r="J414" s="44">
        <f t="shared" si="27"/>
        <v>99.0735817495828</v>
      </c>
      <c r="K414" s="40" t="str">
        <f t="shared" si="26"/>
        <v>C</v>
      </c>
    </row>
    <row r="415" ht="20.1" customHeight="1" spans="1:11">
      <c r="A415" s="40" t="s">
        <v>4366</v>
      </c>
      <c r="B415" s="41" t="s">
        <v>1922</v>
      </c>
      <c r="C415" s="40" t="s">
        <v>5898</v>
      </c>
      <c r="D415" s="40" t="s">
        <v>2413</v>
      </c>
      <c r="E415" s="40" t="s">
        <v>35</v>
      </c>
      <c r="F415" s="42">
        <v>4</v>
      </c>
      <c r="G415" s="42">
        <v>155.44</v>
      </c>
      <c r="H415" s="42">
        <f t="shared" si="24"/>
        <v>621.76</v>
      </c>
      <c r="I415" s="44">
        <f t="shared" si="25"/>
        <v>0.00782137653582838</v>
      </c>
      <c r="J415" s="44">
        <f t="shared" si="27"/>
        <v>99.0814031261186</v>
      </c>
      <c r="K415" s="40" t="str">
        <f t="shared" si="26"/>
        <v>C</v>
      </c>
    </row>
    <row r="416" ht="27.95" customHeight="1" spans="1:11">
      <c r="A416" s="40" t="s">
        <v>4820</v>
      </c>
      <c r="B416" s="41" t="s">
        <v>4821</v>
      </c>
      <c r="C416" s="40" t="s">
        <v>14</v>
      </c>
      <c r="D416" s="40" t="s">
        <v>2296</v>
      </c>
      <c r="E416" s="40" t="s">
        <v>2392</v>
      </c>
      <c r="F416" s="42">
        <v>1996.2034003552</v>
      </c>
      <c r="G416" s="42">
        <v>0.31</v>
      </c>
      <c r="H416" s="42">
        <f t="shared" si="24"/>
        <v>618.82</v>
      </c>
      <c r="I416" s="44">
        <f t="shared" si="25"/>
        <v>0.00778439305825611</v>
      </c>
      <c r="J416" s="44">
        <f t="shared" si="27"/>
        <v>99.0891875191768</v>
      </c>
      <c r="K416" s="40" t="str">
        <f t="shared" si="26"/>
        <v>C</v>
      </c>
    </row>
    <row r="417" ht="15" customHeight="1" spans="1:11">
      <c r="A417" s="40" t="s">
        <v>3289</v>
      </c>
      <c r="B417" s="41" t="s">
        <v>3290</v>
      </c>
      <c r="C417" s="40" t="s">
        <v>14</v>
      </c>
      <c r="D417" s="40" t="s">
        <v>2413</v>
      </c>
      <c r="E417" s="40" t="s">
        <v>35</v>
      </c>
      <c r="F417" s="42">
        <v>59</v>
      </c>
      <c r="G417" s="42">
        <v>10.33</v>
      </c>
      <c r="H417" s="42">
        <f t="shared" si="24"/>
        <v>609.47</v>
      </c>
      <c r="I417" s="44">
        <f t="shared" si="25"/>
        <v>0.00766677553604497</v>
      </c>
      <c r="J417" s="44">
        <f t="shared" si="27"/>
        <v>99.0968542947129</v>
      </c>
      <c r="K417" s="40" t="str">
        <f t="shared" si="26"/>
        <v>C</v>
      </c>
    </row>
    <row r="418" ht="20.1" customHeight="1" spans="1:11">
      <c r="A418" s="40" t="s">
        <v>3041</v>
      </c>
      <c r="B418" s="41" t="s">
        <v>3042</v>
      </c>
      <c r="C418" s="40" t="s">
        <v>14</v>
      </c>
      <c r="D418" s="40" t="s">
        <v>2413</v>
      </c>
      <c r="E418" s="40" t="s">
        <v>146</v>
      </c>
      <c r="F418" s="42">
        <v>228.721273</v>
      </c>
      <c r="G418" s="42">
        <v>2.66</v>
      </c>
      <c r="H418" s="42">
        <f t="shared" si="24"/>
        <v>608.4</v>
      </c>
      <c r="I418" s="44">
        <f t="shared" si="25"/>
        <v>0.00765331556291493</v>
      </c>
      <c r="J418" s="44">
        <f t="shared" si="27"/>
        <v>99.1045076102758</v>
      </c>
      <c r="K418" s="40" t="str">
        <f t="shared" si="26"/>
        <v>C</v>
      </c>
    </row>
    <row r="419" ht="15" customHeight="1" spans="1:11">
      <c r="A419" s="40" t="s">
        <v>4697</v>
      </c>
      <c r="B419" s="41" t="s">
        <v>4698</v>
      </c>
      <c r="C419" s="40" t="s">
        <v>14</v>
      </c>
      <c r="D419" s="40" t="s">
        <v>2413</v>
      </c>
      <c r="E419" s="40" t="s">
        <v>51</v>
      </c>
      <c r="F419" s="42">
        <v>5.37598</v>
      </c>
      <c r="G419" s="42">
        <v>112.03</v>
      </c>
      <c r="H419" s="42">
        <f t="shared" si="24"/>
        <v>602.27</v>
      </c>
      <c r="I419" s="44">
        <f t="shared" si="25"/>
        <v>0.00757620375423533</v>
      </c>
      <c r="J419" s="44">
        <f t="shared" si="27"/>
        <v>99.1120838140301</v>
      </c>
      <c r="K419" s="40" t="str">
        <f t="shared" si="26"/>
        <v>C</v>
      </c>
    </row>
    <row r="420" ht="20.1" customHeight="1" spans="1:11">
      <c r="A420" s="40" t="s">
        <v>3508</v>
      </c>
      <c r="B420" s="41" t="s">
        <v>864</v>
      </c>
      <c r="C420" s="40" t="s">
        <v>5898</v>
      </c>
      <c r="D420" s="40" t="s">
        <v>2413</v>
      </c>
      <c r="E420" s="40" t="s">
        <v>35</v>
      </c>
      <c r="F420" s="42">
        <v>9</v>
      </c>
      <c r="G420" s="42">
        <v>66.9</v>
      </c>
      <c r="H420" s="42">
        <f t="shared" si="24"/>
        <v>602.1</v>
      </c>
      <c r="I420" s="44">
        <f t="shared" si="25"/>
        <v>0.00757406525383149</v>
      </c>
      <c r="J420" s="44">
        <f t="shared" si="27"/>
        <v>99.1196578792839</v>
      </c>
      <c r="K420" s="40" t="str">
        <f t="shared" si="26"/>
        <v>C</v>
      </c>
    </row>
    <row r="421" ht="20.1" customHeight="1" spans="1:11">
      <c r="A421" s="40" t="s">
        <v>3045</v>
      </c>
      <c r="B421" s="41" t="s">
        <v>3046</v>
      </c>
      <c r="C421" s="40" t="s">
        <v>14</v>
      </c>
      <c r="D421" s="40" t="s">
        <v>2413</v>
      </c>
      <c r="E421" s="40" t="s">
        <v>35</v>
      </c>
      <c r="F421" s="42">
        <v>5468.301318</v>
      </c>
      <c r="G421" s="42">
        <v>0.11</v>
      </c>
      <c r="H421" s="42">
        <f t="shared" si="24"/>
        <v>601.51</v>
      </c>
      <c r="I421" s="44">
        <f t="shared" si="25"/>
        <v>0.00756664339948876</v>
      </c>
      <c r="J421" s="44">
        <f t="shared" si="27"/>
        <v>99.1272245226834</v>
      </c>
      <c r="K421" s="40" t="str">
        <f t="shared" si="26"/>
        <v>C</v>
      </c>
    </row>
    <row r="422" ht="15" customHeight="1" spans="1:11">
      <c r="A422" s="40" t="s">
        <v>5239</v>
      </c>
      <c r="B422" s="41" t="s">
        <v>5240</v>
      </c>
      <c r="C422" s="40" t="s">
        <v>14</v>
      </c>
      <c r="D422" s="40" t="s">
        <v>2413</v>
      </c>
      <c r="E422" s="40" t="s">
        <v>35</v>
      </c>
      <c r="F422" s="42">
        <v>32.409879</v>
      </c>
      <c r="G422" s="42">
        <v>18.35</v>
      </c>
      <c r="H422" s="42">
        <f t="shared" si="24"/>
        <v>594.72</v>
      </c>
      <c r="I422" s="44">
        <f t="shared" si="25"/>
        <v>0.00748122917747661</v>
      </c>
      <c r="J422" s="44">
        <f t="shared" si="27"/>
        <v>99.1347057518608</v>
      </c>
      <c r="K422" s="40" t="str">
        <f t="shared" si="26"/>
        <v>C</v>
      </c>
    </row>
    <row r="423" ht="20.1" customHeight="1" spans="1:11">
      <c r="A423" s="40" t="s">
        <v>4291</v>
      </c>
      <c r="B423" s="41" t="s">
        <v>4292</v>
      </c>
      <c r="C423" s="40" t="s">
        <v>5898</v>
      </c>
      <c r="D423" s="40" t="s">
        <v>2413</v>
      </c>
      <c r="E423" s="40" t="s">
        <v>35</v>
      </c>
      <c r="F423" s="42">
        <v>1</v>
      </c>
      <c r="G423" s="42">
        <v>594.17</v>
      </c>
      <c r="H423" s="42">
        <f t="shared" si="24"/>
        <v>594.17</v>
      </c>
      <c r="I423" s="44">
        <f t="shared" si="25"/>
        <v>0.00747431049969948</v>
      </c>
      <c r="J423" s="44">
        <f t="shared" si="27"/>
        <v>99.1421800623606</v>
      </c>
      <c r="K423" s="40" t="str">
        <f t="shared" si="26"/>
        <v>C</v>
      </c>
    </row>
    <row r="424" ht="15" customHeight="1" spans="1:11">
      <c r="A424" s="40" t="s">
        <v>3066</v>
      </c>
      <c r="B424" s="41" t="s">
        <v>3067</v>
      </c>
      <c r="C424" s="40" t="s">
        <v>14</v>
      </c>
      <c r="D424" s="40" t="s">
        <v>2413</v>
      </c>
      <c r="E424" s="40" t="s">
        <v>193</v>
      </c>
      <c r="F424" s="42">
        <v>14.0927</v>
      </c>
      <c r="G424" s="42">
        <v>42.15</v>
      </c>
      <c r="H424" s="42">
        <f t="shared" si="24"/>
        <v>594.01</v>
      </c>
      <c r="I424" s="44">
        <f t="shared" si="25"/>
        <v>0.00747229779343704</v>
      </c>
      <c r="J424" s="44">
        <f t="shared" si="27"/>
        <v>99.149652360154</v>
      </c>
      <c r="K424" s="40" t="str">
        <f t="shared" si="26"/>
        <v>C</v>
      </c>
    </row>
    <row r="425" ht="15" customHeight="1" spans="1:11">
      <c r="A425" s="40" t="s">
        <v>3369</v>
      </c>
      <c r="B425" s="41" t="s">
        <v>3370</v>
      </c>
      <c r="C425" s="40" t="s">
        <v>14</v>
      </c>
      <c r="D425" s="40" t="s">
        <v>2413</v>
      </c>
      <c r="E425" s="40" t="s">
        <v>35</v>
      </c>
      <c r="F425" s="42">
        <v>1855.48375</v>
      </c>
      <c r="G425" s="42">
        <v>0.32</v>
      </c>
      <c r="H425" s="42">
        <f t="shared" si="24"/>
        <v>593.75</v>
      </c>
      <c r="I425" s="44">
        <f t="shared" si="25"/>
        <v>0.00746902714576058</v>
      </c>
      <c r="J425" s="44">
        <f t="shared" si="27"/>
        <v>99.1571213872998</v>
      </c>
      <c r="K425" s="40" t="str">
        <f t="shared" si="26"/>
        <v>C</v>
      </c>
    </row>
    <row r="426" ht="15" customHeight="1" spans="1:11">
      <c r="A426" s="40" t="s">
        <v>5174</v>
      </c>
      <c r="B426" s="41" t="s">
        <v>5175</v>
      </c>
      <c r="C426" s="40" t="s">
        <v>14</v>
      </c>
      <c r="D426" s="40" t="s">
        <v>2310</v>
      </c>
      <c r="E426" s="40" t="s">
        <v>2392</v>
      </c>
      <c r="F426" s="42">
        <v>22.1357130996506</v>
      </c>
      <c r="G426" s="42">
        <v>26.49</v>
      </c>
      <c r="H426" s="42">
        <f t="shared" si="24"/>
        <v>586.38</v>
      </c>
      <c r="I426" s="44">
        <f t="shared" si="25"/>
        <v>0.0073763168635471</v>
      </c>
      <c r="J426" s="44">
        <f t="shared" si="27"/>
        <v>99.1644977041633</v>
      </c>
      <c r="K426" s="40" t="str">
        <f t="shared" si="26"/>
        <v>C</v>
      </c>
    </row>
    <row r="427" ht="15" customHeight="1" spans="1:11">
      <c r="A427" s="40" t="s">
        <v>4400</v>
      </c>
      <c r="B427" s="41" t="s">
        <v>4401</v>
      </c>
      <c r="C427" s="40" t="s">
        <v>14</v>
      </c>
      <c r="D427" s="40" t="s">
        <v>2413</v>
      </c>
      <c r="E427" s="40" t="s">
        <v>35</v>
      </c>
      <c r="F427" s="42">
        <v>12</v>
      </c>
      <c r="G427" s="42">
        <v>48.72</v>
      </c>
      <c r="H427" s="42">
        <f t="shared" si="24"/>
        <v>584.64</v>
      </c>
      <c r="I427" s="44">
        <f t="shared" si="25"/>
        <v>0.0073544286829431</v>
      </c>
      <c r="J427" s="44">
        <f t="shared" si="27"/>
        <v>99.1718521328462</v>
      </c>
      <c r="K427" s="40" t="str">
        <f t="shared" si="26"/>
        <v>C</v>
      </c>
    </row>
    <row r="428" ht="20.1" customHeight="1" spans="1:11">
      <c r="A428" s="40" t="s">
        <v>5289</v>
      </c>
      <c r="B428" s="41" t="s">
        <v>5290</v>
      </c>
      <c r="C428" s="40" t="s">
        <v>14</v>
      </c>
      <c r="D428" s="40" t="s">
        <v>2790</v>
      </c>
      <c r="E428" s="40" t="s">
        <v>35</v>
      </c>
      <c r="F428" s="48">
        <v>0.0007024261348</v>
      </c>
      <c r="G428" s="42">
        <v>820000</v>
      </c>
      <c r="H428" s="42">
        <f t="shared" si="24"/>
        <v>575.99</v>
      </c>
      <c r="I428" s="44">
        <f t="shared" si="25"/>
        <v>0.00724561675063013</v>
      </c>
      <c r="J428" s="44">
        <f t="shared" si="27"/>
        <v>99.1790977495969</v>
      </c>
      <c r="K428" s="40" t="str">
        <f t="shared" si="26"/>
        <v>C</v>
      </c>
    </row>
    <row r="429" ht="20.1" customHeight="1" spans="1:11">
      <c r="A429" s="40" t="s">
        <v>3685</v>
      </c>
      <c r="B429" s="41" t="s">
        <v>3686</v>
      </c>
      <c r="C429" s="40" t="s">
        <v>14</v>
      </c>
      <c r="D429" s="40" t="s">
        <v>2413</v>
      </c>
      <c r="E429" s="40" t="s">
        <v>35</v>
      </c>
      <c r="F429" s="42">
        <v>3</v>
      </c>
      <c r="G429" s="42">
        <v>191.2</v>
      </c>
      <c r="H429" s="42">
        <f t="shared" si="24"/>
        <v>573.6</v>
      </c>
      <c r="I429" s="44">
        <f t="shared" si="25"/>
        <v>0.00721555195083498</v>
      </c>
      <c r="J429" s="44">
        <f t="shared" si="27"/>
        <v>99.1863133015477</v>
      </c>
      <c r="K429" s="40" t="str">
        <f t="shared" si="26"/>
        <v>C</v>
      </c>
    </row>
    <row r="430" ht="20.1" customHeight="1" spans="1:11">
      <c r="A430" s="40" t="s">
        <v>3053</v>
      </c>
      <c r="B430" s="41" t="s">
        <v>3054</v>
      </c>
      <c r="C430" s="40" t="s">
        <v>14</v>
      </c>
      <c r="D430" s="40" t="s">
        <v>2413</v>
      </c>
      <c r="E430" s="40" t="s">
        <v>3033</v>
      </c>
      <c r="F430" s="42">
        <v>7.814198</v>
      </c>
      <c r="G430" s="42">
        <v>73.28</v>
      </c>
      <c r="H430" s="42">
        <f t="shared" si="24"/>
        <v>572.62</v>
      </c>
      <c r="I430" s="44">
        <f t="shared" si="25"/>
        <v>0.00720322412497756</v>
      </c>
      <c r="J430" s="44">
        <f t="shared" si="27"/>
        <v>99.1935165256727</v>
      </c>
      <c r="K430" s="40" t="str">
        <f t="shared" si="26"/>
        <v>C</v>
      </c>
    </row>
    <row r="431" ht="15" customHeight="1" spans="1:11">
      <c r="A431" s="40" t="s">
        <v>3229</v>
      </c>
      <c r="B431" s="41" t="s">
        <v>3230</v>
      </c>
      <c r="C431" s="40" t="s">
        <v>14</v>
      </c>
      <c r="D431" s="40" t="s">
        <v>2413</v>
      </c>
      <c r="E431" s="40" t="s">
        <v>35</v>
      </c>
      <c r="F431" s="42">
        <v>236.452552</v>
      </c>
      <c r="G431" s="42">
        <v>2.42</v>
      </c>
      <c r="H431" s="42">
        <f t="shared" si="24"/>
        <v>572.22</v>
      </c>
      <c r="I431" s="44">
        <f t="shared" si="25"/>
        <v>0.00719819235932147</v>
      </c>
      <c r="J431" s="44">
        <f t="shared" si="27"/>
        <v>99.200714718032</v>
      </c>
      <c r="K431" s="40" t="str">
        <f t="shared" si="26"/>
        <v>C</v>
      </c>
    </row>
    <row r="432" ht="15" customHeight="1" spans="1:11">
      <c r="A432" s="40" t="s">
        <v>3306</v>
      </c>
      <c r="B432" s="41" t="s">
        <v>649</v>
      </c>
      <c r="C432" s="40" t="s">
        <v>643</v>
      </c>
      <c r="D432" s="40" t="s">
        <v>2413</v>
      </c>
      <c r="E432" s="40" t="s">
        <v>376</v>
      </c>
      <c r="F432" s="42">
        <v>4.2</v>
      </c>
      <c r="G432" s="42">
        <v>134.9</v>
      </c>
      <c r="H432" s="42">
        <f t="shared" si="24"/>
        <v>566.58</v>
      </c>
      <c r="I432" s="44">
        <f t="shared" si="25"/>
        <v>0.00712724446357058</v>
      </c>
      <c r="J432" s="44">
        <f t="shared" si="27"/>
        <v>99.2078419624956</v>
      </c>
      <c r="K432" s="40" t="str">
        <f t="shared" si="26"/>
        <v>C</v>
      </c>
    </row>
    <row r="433" ht="15" customHeight="1" spans="1:11">
      <c r="A433" s="40" t="s">
        <v>5099</v>
      </c>
      <c r="B433" s="41" t="s">
        <v>5100</v>
      </c>
      <c r="C433" s="40" t="s">
        <v>14</v>
      </c>
      <c r="D433" s="40" t="s">
        <v>2413</v>
      </c>
      <c r="E433" s="40" t="s">
        <v>193</v>
      </c>
      <c r="F433" s="42">
        <v>69.5688615</v>
      </c>
      <c r="G433" s="42">
        <v>8.13</v>
      </c>
      <c r="H433" s="42">
        <f t="shared" si="24"/>
        <v>565.59</v>
      </c>
      <c r="I433" s="44">
        <f t="shared" si="25"/>
        <v>0.00711479084357175</v>
      </c>
      <c r="J433" s="44">
        <f t="shared" si="27"/>
        <v>99.2149567533392</v>
      </c>
      <c r="K433" s="40" t="str">
        <f t="shared" si="26"/>
        <v>C</v>
      </c>
    </row>
    <row r="434" ht="20.1" customHeight="1" spans="1:11">
      <c r="A434" s="40" t="s">
        <v>4505</v>
      </c>
      <c r="B434" s="41" t="s">
        <v>4506</v>
      </c>
      <c r="C434" s="40" t="s">
        <v>5898</v>
      </c>
      <c r="D434" s="40" t="s">
        <v>2413</v>
      </c>
      <c r="E434" s="40" t="s">
        <v>146</v>
      </c>
      <c r="F434" s="42">
        <v>33.14</v>
      </c>
      <c r="G434" s="42">
        <v>17</v>
      </c>
      <c r="H434" s="42">
        <f t="shared" si="24"/>
        <v>563.38</v>
      </c>
      <c r="I434" s="44">
        <f t="shared" si="25"/>
        <v>0.00708699033832185</v>
      </c>
      <c r="J434" s="44">
        <f t="shared" si="27"/>
        <v>99.2220437436775</v>
      </c>
      <c r="K434" s="40" t="str">
        <f t="shared" si="26"/>
        <v>C</v>
      </c>
    </row>
    <row r="435" ht="20.1" customHeight="1" spans="1:11">
      <c r="A435" s="40" t="s">
        <v>5807</v>
      </c>
      <c r="B435" s="41" t="s">
        <v>5808</v>
      </c>
      <c r="C435" s="40" t="s">
        <v>14</v>
      </c>
      <c r="D435" s="40" t="s">
        <v>2413</v>
      </c>
      <c r="E435" s="40" t="s">
        <v>35</v>
      </c>
      <c r="F435" s="42">
        <v>7.490681</v>
      </c>
      <c r="G435" s="42">
        <v>74.87</v>
      </c>
      <c r="H435" s="42">
        <f t="shared" si="24"/>
        <v>560.83</v>
      </c>
      <c r="I435" s="44">
        <f t="shared" si="25"/>
        <v>0.00705491283226427</v>
      </c>
      <c r="J435" s="44">
        <f t="shared" si="27"/>
        <v>99.2290986565097</v>
      </c>
      <c r="K435" s="40" t="str">
        <f t="shared" si="26"/>
        <v>C</v>
      </c>
    </row>
    <row r="436" ht="20.1" customHeight="1" spans="1:11">
      <c r="A436" s="40" t="s">
        <v>4281</v>
      </c>
      <c r="B436" s="41" t="s">
        <v>4282</v>
      </c>
      <c r="C436" s="40" t="s">
        <v>5898</v>
      </c>
      <c r="D436" s="40" t="s">
        <v>2413</v>
      </c>
      <c r="E436" s="40" t="s">
        <v>35</v>
      </c>
      <c r="F436" s="42">
        <v>3</v>
      </c>
      <c r="G436" s="42">
        <v>186.53</v>
      </c>
      <c r="H436" s="42">
        <f t="shared" si="24"/>
        <v>559.59</v>
      </c>
      <c r="I436" s="44">
        <f t="shared" si="25"/>
        <v>0.00703931435873038</v>
      </c>
      <c r="J436" s="44">
        <f t="shared" si="27"/>
        <v>99.2361379708685</v>
      </c>
      <c r="K436" s="40" t="str">
        <f t="shared" si="26"/>
        <v>C</v>
      </c>
    </row>
    <row r="437" ht="15" customHeight="1" spans="1:11">
      <c r="A437" s="40" t="s">
        <v>5783</v>
      </c>
      <c r="B437" s="41" t="s">
        <v>5784</v>
      </c>
      <c r="C437" s="40" t="s">
        <v>14</v>
      </c>
      <c r="D437" s="40" t="s">
        <v>2413</v>
      </c>
      <c r="E437" s="40" t="s">
        <v>35</v>
      </c>
      <c r="F437" s="42">
        <v>1</v>
      </c>
      <c r="G437" s="42">
        <v>557.98</v>
      </c>
      <c r="H437" s="42">
        <f t="shared" si="24"/>
        <v>557.98</v>
      </c>
      <c r="I437" s="44">
        <f t="shared" si="25"/>
        <v>0.00701906150196461</v>
      </c>
      <c r="J437" s="44">
        <f t="shared" si="27"/>
        <v>99.2431570323704</v>
      </c>
      <c r="K437" s="40" t="str">
        <f t="shared" si="26"/>
        <v>C</v>
      </c>
    </row>
    <row r="438" ht="15" customHeight="1" spans="1:11">
      <c r="A438" s="40" t="s">
        <v>3411</v>
      </c>
      <c r="B438" s="41" t="s">
        <v>3412</v>
      </c>
      <c r="C438" s="40" t="s">
        <v>14</v>
      </c>
      <c r="D438" s="40" t="s">
        <v>2413</v>
      </c>
      <c r="E438" s="40" t="s">
        <v>35</v>
      </c>
      <c r="F438" s="42">
        <v>135.1474748168</v>
      </c>
      <c r="G438" s="42">
        <v>4.12</v>
      </c>
      <c r="H438" s="42">
        <f t="shared" si="24"/>
        <v>556.81</v>
      </c>
      <c r="I438" s="44">
        <f t="shared" si="25"/>
        <v>0.00700434358742055</v>
      </c>
      <c r="J438" s="44">
        <f t="shared" si="27"/>
        <v>99.2501613759579</v>
      </c>
      <c r="K438" s="40" t="str">
        <f t="shared" si="26"/>
        <v>C</v>
      </c>
    </row>
    <row r="439" ht="20.1" customHeight="1" spans="1:11">
      <c r="A439" s="40" t="s">
        <v>5331</v>
      </c>
      <c r="B439" s="41" t="s">
        <v>5332</v>
      </c>
      <c r="C439" s="40" t="s">
        <v>14</v>
      </c>
      <c r="D439" s="40" t="s">
        <v>2413</v>
      </c>
      <c r="E439" s="40" t="s">
        <v>35</v>
      </c>
      <c r="F439" s="42">
        <v>289.2997413623</v>
      </c>
      <c r="G439" s="42">
        <v>1.92</v>
      </c>
      <c r="H439" s="42">
        <f t="shared" si="24"/>
        <v>555.46</v>
      </c>
      <c r="I439" s="44">
        <f t="shared" si="25"/>
        <v>0.00698736137833124</v>
      </c>
      <c r="J439" s="44">
        <f t="shared" si="27"/>
        <v>99.2571487373362</v>
      </c>
      <c r="K439" s="40" t="str">
        <f t="shared" si="26"/>
        <v>C</v>
      </c>
    </row>
    <row r="440" ht="20.1" customHeight="1" spans="1:11">
      <c r="A440" s="40" t="s">
        <v>4255</v>
      </c>
      <c r="B440" s="41" t="s">
        <v>4256</v>
      </c>
      <c r="C440" s="40" t="s">
        <v>14</v>
      </c>
      <c r="D440" s="40" t="s">
        <v>2413</v>
      </c>
      <c r="E440" s="40" t="s">
        <v>35</v>
      </c>
      <c r="F440" s="42">
        <v>6</v>
      </c>
      <c r="G440" s="42">
        <v>92.53</v>
      </c>
      <c r="H440" s="42">
        <f t="shared" si="24"/>
        <v>555.18</v>
      </c>
      <c r="I440" s="44">
        <f t="shared" si="25"/>
        <v>0.00698383914237197</v>
      </c>
      <c r="J440" s="44">
        <f t="shared" si="27"/>
        <v>99.2641325764786</v>
      </c>
      <c r="K440" s="40" t="str">
        <f t="shared" si="26"/>
        <v>C</v>
      </c>
    </row>
    <row r="441" ht="15" customHeight="1" spans="1:11">
      <c r="A441" s="40" t="s">
        <v>4102</v>
      </c>
      <c r="B441" s="41" t="s">
        <v>4103</v>
      </c>
      <c r="C441" s="40" t="s">
        <v>14</v>
      </c>
      <c r="D441" s="40" t="s">
        <v>2413</v>
      </c>
      <c r="E441" s="40" t="s">
        <v>35</v>
      </c>
      <c r="F441" s="42">
        <v>37</v>
      </c>
      <c r="G441" s="42">
        <v>14.96</v>
      </c>
      <c r="H441" s="42">
        <f t="shared" si="24"/>
        <v>553.52</v>
      </c>
      <c r="I441" s="44">
        <f t="shared" si="25"/>
        <v>0.0069629573148992</v>
      </c>
      <c r="J441" s="44">
        <f t="shared" si="27"/>
        <v>99.2710955337935</v>
      </c>
      <c r="K441" s="40" t="str">
        <f t="shared" si="26"/>
        <v>C</v>
      </c>
    </row>
    <row r="442" ht="15" customHeight="1" spans="1:11">
      <c r="A442" s="40" t="s">
        <v>3713</v>
      </c>
      <c r="B442" s="41" t="s">
        <v>3714</v>
      </c>
      <c r="C442" s="40" t="s">
        <v>643</v>
      </c>
      <c r="D442" s="40" t="s">
        <v>2413</v>
      </c>
      <c r="E442" s="40" t="s">
        <v>376</v>
      </c>
      <c r="F442" s="42">
        <v>5</v>
      </c>
      <c r="G442" s="42">
        <v>110.36</v>
      </c>
      <c r="H442" s="42">
        <f t="shared" si="24"/>
        <v>551.8</v>
      </c>
      <c r="I442" s="44">
        <f t="shared" si="25"/>
        <v>0.006941320722578</v>
      </c>
      <c r="J442" s="44">
        <f t="shared" si="27"/>
        <v>99.278036854516</v>
      </c>
      <c r="K442" s="40" t="str">
        <f t="shared" si="26"/>
        <v>C</v>
      </c>
    </row>
    <row r="443" ht="15" customHeight="1" spans="1:11">
      <c r="A443" s="40" t="s">
        <v>4288</v>
      </c>
      <c r="B443" s="41" t="s">
        <v>4289</v>
      </c>
      <c r="C443" s="40" t="s">
        <v>14</v>
      </c>
      <c r="D443" s="40" t="s">
        <v>2413</v>
      </c>
      <c r="E443" s="40" t="s">
        <v>35</v>
      </c>
      <c r="F443" s="42">
        <v>2</v>
      </c>
      <c r="G443" s="42">
        <v>275.28</v>
      </c>
      <c r="H443" s="42">
        <f t="shared" si="24"/>
        <v>550.56</v>
      </c>
      <c r="I443" s="44">
        <f t="shared" si="25"/>
        <v>0.00692572224904412</v>
      </c>
      <c r="J443" s="44">
        <f t="shared" si="27"/>
        <v>99.2849625767651</v>
      </c>
      <c r="K443" s="40" t="str">
        <f t="shared" si="26"/>
        <v>C</v>
      </c>
    </row>
    <row r="444" ht="20.1" customHeight="1" spans="1:11">
      <c r="A444" s="40" t="s">
        <v>5885</v>
      </c>
      <c r="B444" s="41" t="s">
        <v>5886</v>
      </c>
      <c r="C444" s="40" t="s">
        <v>14</v>
      </c>
      <c r="D444" s="40" t="s">
        <v>2413</v>
      </c>
      <c r="E444" s="40" t="s">
        <v>35</v>
      </c>
      <c r="F444" s="42">
        <v>13</v>
      </c>
      <c r="G444" s="42">
        <v>42.35</v>
      </c>
      <c r="H444" s="42">
        <f t="shared" si="24"/>
        <v>550.55</v>
      </c>
      <c r="I444" s="44">
        <f t="shared" si="25"/>
        <v>0.00692559645490272</v>
      </c>
      <c r="J444" s="44">
        <f t="shared" si="27"/>
        <v>99.29188817322</v>
      </c>
      <c r="K444" s="40" t="str">
        <f t="shared" si="26"/>
        <v>C</v>
      </c>
    </row>
    <row r="445" ht="20.1" customHeight="1" spans="1:11">
      <c r="A445" s="40" t="s">
        <v>3803</v>
      </c>
      <c r="B445" s="41" t="s">
        <v>3804</v>
      </c>
      <c r="C445" s="40" t="s">
        <v>5898</v>
      </c>
      <c r="D445" s="40" t="s">
        <v>2413</v>
      </c>
      <c r="E445" s="40" t="s">
        <v>35</v>
      </c>
      <c r="F445" s="42">
        <v>11</v>
      </c>
      <c r="G445" s="42">
        <v>49.9</v>
      </c>
      <c r="H445" s="42">
        <f t="shared" si="24"/>
        <v>548.9</v>
      </c>
      <c r="I445" s="44">
        <f t="shared" si="25"/>
        <v>0.00690484042157134</v>
      </c>
      <c r="J445" s="44">
        <f t="shared" si="27"/>
        <v>99.2987930136416</v>
      </c>
      <c r="K445" s="40" t="str">
        <f t="shared" si="26"/>
        <v>C</v>
      </c>
    </row>
    <row r="446" ht="20.1" customHeight="1" spans="1:11">
      <c r="A446" s="40" t="s">
        <v>3911</v>
      </c>
      <c r="B446" s="41" t="s">
        <v>3912</v>
      </c>
      <c r="C446" s="40" t="s">
        <v>5898</v>
      </c>
      <c r="D446" s="40" t="s">
        <v>2413</v>
      </c>
      <c r="E446" s="40" t="s">
        <v>35</v>
      </c>
      <c r="F446" s="42">
        <v>1</v>
      </c>
      <c r="G446" s="42">
        <v>548.9</v>
      </c>
      <c r="H446" s="42">
        <f t="shared" si="24"/>
        <v>548.9</v>
      </c>
      <c r="I446" s="44">
        <f t="shared" si="25"/>
        <v>0.00690484042157134</v>
      </c>
      <c r="J446" s="44">
        <f t="shared" si="27"/>
        <v>99.3056978540631</v>
      </c>
      <c r="K446" s="40" t="str">
        <f t="shared" si="26"/>
        <v>C</v>
      </c>
    </row>
    <row r="447" ht="15" customHeight="1" spans="1:11">
      <c r="A447" s="40" t="s">
        <v>3195</v>
      </c>
      <c r="B447" s="41" t="s">
        <v>3196</v>
      </c>
      <c r="C447" s="40" t="s">
        <v>14</v>
      </c>
      <c r="D447" s="40" t="s">
        <v>2413</v>
      </c>
      <c r="E447" s="40" t="s">
        <v>193</v>
      </c>
      <c r="F447" s="42">
        <v>30.48191103</v>
      </c>
      <c r="G447" s="42">
        <v>17.89</v>
      </c>
      <c r="H447" s="42">
        <f t="shared" si="24"/>
        <v>545.32</v>
      </c>
      <c r="I447" s="44">
        <f t="shared" si="25"/>
        <v>0.00685980611894932</v>
      </c>
      <c r="J447" s="44">
        <f t="shared" si="27"/>
        <v>99.3125576601821</v>
      </c>
      <c r="K447" s="40" t="str">
        <f t="shared" si="26"/>
        <v>C</v>
      </c>
    </row>
    <row r="448" ht="20.1" customHeight="1" spans="1:11">
      <c r="A448" s="40" t="s">
        <v>4301</v>
      </c>
      <c r="B448" s="41" t="s">
        <v>4302</v>
      </c>
      <c r="C448" s="40" t="s">
        <v>14</v>
      </c>
      <c r="D448" s="40" t="s">
        <v>2413</v>
      </c>
      <c r="E448" s="40" t="s">
        <v>35</v>
      </c>
      <c r="F448" s="42">
        <v>2</v>
      </c>
      <c r="G448" s="42">
        <v>272.5</v>
      </c>
      <c r="H448" s="42">
        <f t="shared" si="24"/>
        <v>545</v>
      </c>
      <c r="I448" s="44">
        <f t="shared" si="25"/>
        <v>0.00685578070642445</v>
      </c>
      <c r="J448" s="44">
        <f t="shared" si="27"/>
        <v>99.3194134408885</v>
      </c>
      <c r="K448" s="40" t="str">
        <f t="shared" si="26"/>
        <v>C</v>
      </c>
    </row>
    <row r="449" ht="27.95" customHeight="1" spans="1:11">
      <c r="A449" s="40" t="s">
        <v>2420</v>
      </c>
      <c r="B449" s="41" t="s">
        <v>2421</v>
      </c>
      <c r="C449" s="40" t="s">
        <v>14</v>
      </c>
      <c r="D449" s="40" t="s">
        <v>2413</v>
      </c>
      <c r="E449" s="40" t="s">
        <v>1165</v>
      </c>
      <c r="F449" s="42">
        <v>6.440121</v>
      </c>
      <c r="G449" s="42">
        <v>84.62</v>
      </c>
      <c r="H449" s="42">
        <f t="shared" si="24"/>
        <v>544.96</v>
      </c>
      <c r="I449" s="44">
        <f t="shared" si="25"/>
        <v>0.00685527752985884</v>
      </c>
      <c r="J449" s="44">
        <f t="shared" si="27"/>
        <v>99.3262687184184</v>
      </c>
      <c r="K449" s="40" t="str">
        <f t="shared" si="26"/>
        <v>C</v>
      </c>
    </row>
    <row r="450" ht="20.1" customHeight="1" spans="1:11">
      <c r="A450" s="40" t="s">
        <v>4887</v>
      </c>
      <c r="B450" s="41" t="s">
        <v>4888</v>
      </c>
      <c r="C450" s="40" t="s">
        <v>14</v>
      </c>
      <c r="D450" s="40" t="s">
        <v>2413</v>
      </c>
      <c r="E450" s="40" t="s">
        <v>146</v>
      </c>
      <c r="F450" s="42">
        <v>383.5029139164</v>
      </c>
      <c r="G450" s="42">
        <v>1.41</v>
      </c>
      <c r="H450" s="42">
        <f t="shared" si="24"/>
        <v>540.74</v>
      </c>
      <c r="I450" s="44">
        <f t="shared" si="25"/>
        <v>0.00680219240218708</v>
      </c>
      <c r="J450" s="44">
        <f t="shared" si="27"/>
        <v>99.3330709108206</v>
      </c>
      <c r="K450" s="40" t="str">
        <f t="shared" si="26"/>
        <v>C</v>
      </c>
    </row>
    <row r="451" ht="20.1" customHeight="1" spans="1:11">
      <c r="A451" s="40" t="s">
        <v>3092</v>
      </c>
      <c r="B451" s="41" t="s">
        <v>3093</v>
      </c>
      <c r="C451" s="40" t="s">
        <v>14</v>
      </c>
      <c r="D451" s="40" t="s">
        <v>2413</v>
      </c>
      <c r="E451" s="40" t="s">
        <v>41</v>
      </c>
      <c r="F451" s="42">
        <v>1.28</v>
      </c>
      <c r="G451" s="42">
        <v>418.95</v>
      </c>
      <c r="H451" s="42">
        <f t="shared" si="24"/>
        <v>536.26</v>
      </c>
      <c r="I451" s="44">
        <f t="shared" si="25"/>
        <v>0.00674583662683886</v>
      </c>
      <c r="J451" s="44">
        <f t="shared" si="27"/>
        <v>99.3398167474474</v>
      </c>
      <c r="K451" s="40" t="str">
        <f t="shared" si="26"/>
        <v>C</v>
      </c>
    </row>
    <row r="452" ht="27.95" customHeight="1" spans="1:11">
      <c r="A452" s="40" t="s">
        <v>2418</v>
      </c>
      <c r="B452" s="41" t="s">
        <v>2419</v>
      </c>
      <c r="C452" s="40" t="s">
        <v>14</v>
      </c>
      <c r="D452" s="40" t="s">
        <v>2413</v>
      </c>
      <c r="E452" s="40" t="s">
        <v>1165</v>
      </c>
      <c r="F452" s="42">
        <v>7.082066</v>
      </c>
      <c r="G452" s="42">
        <v>75.58</v>
      </c>
      <c r="H452" s="42">
        <f t="shared" ref="H452:H515" si="28">ROUND(F452*G452,2)</f>
        <v>535.26</v>
      </c>
      <c r="I452" s="44">
        <f t="shared" ref="I452:I515" si="29">H452/VALOR_TOTAL*100</f>
        <v>0.00673325721269863</v>
      </c>
      <c r="J452" s="44">
        <f t="shared" si="27"/>
        <v>99.3465500046601</v>
      </c>
      <c r="K452" s="40" t="str">
        <f t="shared" ref="K452:K515" si="30">IF(J452&lt;=50,"A",IF(J452&lt;=80,"B","C"))</f>
        <v>C</v>
      </c>
    </row>
    <row r="453" ht="20.1" customHeight="1" spans="1:11">
      <c r="A453" s="40" t="s">
        <v>5770</v>
      </c>
      <c r="B453" s="41" t="s">
        <v>5771</v>
      </c>
      <c r="C453" s="40" t="s">
        <v>14</v>
      </c>
      <c r="D453" s="40" t="s">
        <v>2413</v>
      </c>
      <c r="E453" s="40" t="s">
        <v>35</v>
      </c>
      <c r="F453" s="42">
        <v>502.263067</v>
      </c>
      <c r="G453" s="42">
        <v>1.06</v>
      </c>
      <c r="H453" s="42">
        <f t="shared" si="28"/>
        <v>532.4</v>
      </c>
      <c r="I453" s="44">
        <f t="shared" si="29"/>
        <v>0.00669728008825757</v>
      </c>
      <c r="J453" s="44">
        <f t="shared" ref="J453:J516" si="31">I453+J452</f>
        <v>99.3532472847484</v>
      </c>
      <c r="K453" s="40" t="str">
        <f t="shared" si="30"/>
        <v>C</v>
      </c>
    </row>
    <row r="454" ht="20.1" customHeight="1" spans="1:11">
      <c r="A454" s="40" t="s">
        <v>2372</v>
      </c>
      <c r="B454" s="41" t="s">
        <v>5915</v>
      </c>
      <c r="C454" s="40" t="s">
        <v>5904</v>
      </c>
      <c r="D454" s="40" t="s">
        <v>2381</v>
      </c>
      <c r="E454" s="40" t="s">
        <v>2387</v>
      </c>
      <c r="F454" s="42">
        <v>6.15</v>
      </c>
      <c r="G454" s="42">
        <v>84.8</v>
      </c>
      <c r="H454" s="42">
        <f t="shared" si="28"/>
        <v>521.52</v>
      </c>
      <c r="I454" s="44">
        <f t="shared" si="29"/>
        <v>0.00656041606241189</v>
      </c>
      <c r="J454" s="44">
        <f t="shared" si="31"/>
        <v>99.3598077008108</v>
      </c>
      <c r="K454" s="40" t="str">
        <f t="shared" si="30"/>
        <v>C</v>
      </c>
    </row>
    <row r="455" ht="20.1" customHeight="1" spans="1:11">
      <c r="A455" s="40" t="s">
        <v>3257</v>
      </c>
      <c r="B455" s="41" t="s">
        <v>3258</v>
      </c>
      <c r="C455" s="40" t="s">
        <v>14</v>
      </c>
      <c r="D455" s="40" t="s">
        <v>2413</v>
      </c>
      <c r="E455" s="40" t="s">
        <v>35</v>
      </c>
      <c r="F455" s="42">
        <v>2589.116204</v>
      </c>
      <c r="G455" s="42">
        <v>0.2</v>
      </c>
      <c r="H455" s="42">
        <f t="shared" si="28"/>
        <v>517.82</v>
      </c>
      <c r="I455" s="44">
        <f t="shared" si="29"/>
        <v>0.00651387223009304</v>
      </c>
      <c r="J455" s="44">
        <f t="shared" si="31"/>
        <v>99.3663215730409</v>
      </c>
      <c r="K455" s="40" t="str">
        <f t="shared" si="30"/>
        <v>C</v>
      </c>
    </row>
    <row r="456" ht="15" customHeight="1" spans="1:11">
      <c r="A456" s="40" t="s">
        <v>5016</v>
      </c>
      <c r="B456" s="41" t="s">
        <v>5017</v>
      </c>
      <c r="C456" s="40" t="s">
        <v>14</v>
      </c>
      <c r="D456" s="40" t="s">
        <v>2413</v>
      </c>
      <c r="E456" s="40" t="s">
        <v>35</v>
      </c>
      <c r="F456" s="42">
        <v>5.810208</v>
      </c>
      <c r="G456" s="42">
        <v>88.2</v>
      </c>
      <c r="H456" s="42">
        <f t="shared" si="28"/>
        <v>512.46</v>
      </c>
      <c r="I456" s="44">
        <f t="shared" si="29"/>
        <v>0.00644644657030142</v>
      </c>
      <c r="J456" s="44">
        <f t="shared" si="31"/>
        <v>99.3727680196112</v>
      </c>
      <c r="K456" s="40" t="str">
        <f t="shared" si="30"/>
        <v>C</v>
      </c>
    </row>
    <row r="457" ht="36" customHeight="1" spans="1:11">
      <c r="A457" s="40" t="s">
        <v>5717</v>
      </c>
      <c r="B457" s="41" t="s">
        <v>5718</v>
      </c>
      <c r="C457" s="40" t="s">
        <v>14</v>
      </c>
      <c r="D457" s="40" t="s">
        <v>2790</v>
      </c>
      <c r="E457" s="40" t="s">
        <v>35</v>
      </c>
      <c r="F457" s="49">
        <v>0.0010361072441572</v>
      </c>
      <c r="G457" s="42">
        <v>486158.5</v>
      </c>
      <c r="H457" s="42">
        <f t="shared" si="28"/>
        <v>503.71</v>
      </c>
      <c r="I457" s="44">
        <f t="shared" si="29"/>
        <v>0.00633637669657442</v>
      </c>
      <c r="J457" s="44">
        <f t="shared" si="31"/>
        <v>99.3791043963078</v>
      </c>
      <c r="K457" s="40" t="str">
        <f t="shared" si="30"/>
        <v>C</v>
      </c>
    </row>
    <row r="458" ht="15" customHeight="1" spans="1:11">
      <c r="A458" s="40" t="s">
        <v>3653</v>
      </c>
      <c r="B458" s="41" t="s">
        <v>3654</v>
      </c>
      <c r="C458" s="40" t="s">
        <v>14</v>
      </c>
      <c r="D458" s="40" t="s">
        <v>2413</v>
      </c>
      <c r="E458" s="40" t="s">
        <v>35</v>
      </c>
      <c r="F458" s="42">
        <v>12</v>
      </c>
      <c r="G458" s="42">
        <v>41.8</v>
      </c>
      <c r="H458" s="42">
        <f t="shared" si="28"/>
        <v>501.6</v>
      </c>
      <c r="I458" s="44">
        <f t="shared" si="29"/>
        <v>0.00630983413273854</v>
      </c>
      <c r="J458" s="44">
        <f t="shared" si="31"/>
        <v>99.3854142304405</v>
      </c>
      <c r="K458" s="40" t="str">
        <f t="shared" si="30"/>
        <v>C</v>
      </c>
    </row>
    <row r="459" ht="15" customHeight="1" spans="1:11">
      <c r="A459" s="40" t="s">
        <v>4070</v>
      </c>
      <c r="B459" s="41" t="s">
        <v>4071</v>
      </c>
      <c r="C459" s="40" t="s">
        <v>14</v>
      </c>
      <c r="D459" s="40" t="s">
        <v>2413</v>
      </c>
      <c r="E459" s="40" t="s">
        <v>35</v>
      </c>
      <c r="F459" s="42">
        <v>200.7532161615</v>
      </c>
      <c r="G459" s="42">
        <v>2.45</v>
      </c>
      <c r="H459" s="42">
        <f t="shared" si="28"/>
        <v>491.85</v>
      </c>
      <c r="I459" s="44">
        <f t="shared" si="29"/>
        <v>0.00618718484487131</v>
      </c>
      <c r="J459" s="44">
        <f t="shared" si="31"/>
        <v>99.3916014152854</v>
      </c>
      <c r="K459" s="40" t="str">
        <f t="shared" si="30"/>
        <v>C</v>
      </c>
    </row>
    <row r="460" ht="15" customHeight="1" spans="1:11">
      <c r="A460" s="40" t="s">
        <v>4249</v>
      </c>
      <c r="B460" s="41" t="s">
        <v>4250</v>
      </c>
      <c r="C460" s="40" t="s">
        <v>14</v>
      </c>
      <c r="D460" s="40" t="s">
        <v>2413</v>
      </c>
      <c r="E460" s="40" t="s">
        <v>35</v>
      </c>
      <c r="F460" s="42">
        <v>2</v>
      </c>
      <c r="G460" s="42">
        <v>245.26</v>
      </c>
      <c r="H460" s="42">
        <f t="shared" si="28"/>
        <v>490.52</v>
      </c>
      <c r="I460" s="44">
        <f t="shared" si="29"/>
        <v>0.00617045422406481</v>
      </c>
      <c r="J460" s="44">
        <f t="shared" si="31"/>
        <v>99.3977718695094</v>
      </c>
      <c r="K460" s="40" t="str">
        <f t="shared" si="30"/>
        <v>C</v>
      </c>
    </row>
    <row r="461" ht="15" customHeight="1" spans="1:11">
      <c r="A461" s="40" t="s">
        <v>4385</v>
      </c>
      <c r="B461" s="41" t="s">
        <v>4386</v>
      </c>
      <c r="C461" s="40" t="s">
        <v>14</v>
      </c>
      <c r="D461" s="40" t="s">
        <v>2413</v>
      </c>
      <c r="E461" s="40" t="s">
        <v>35</v>
      </c>
      <c r="F461" s="42">
        <v>10</v>
      </c>
      <c r="G461" s="42">
        <v>48.72</v>
      </c>
      <c r="H461" s="42">
        <f t="shared" si="28"/>
        <v>487.2</v>
      </c>
      <c r="I461" s="44">
        <f t="shared" si="29"/>
        <v>0.00612869056911925</v>
      </c>
      <c r="J461" s="44">
        <f t="shared" si="31"/>
        <v>99.4039005600786</v>
      </c>
      <c r="K461" s="40" t="str">
        <f t="shared" si="30"/>
        <v>C</v>
      </c>
    </row>
    <row r="462" ht="20.1" customHeight="1" spans="1:11">
      <c r="A462" s="40" t="s">
        <v>3623</v>
      </c>
      <c r="B462" s="41" t="s">
        <v>3624</v>
      </c>
      <c r="C462" s="40" t="s">
        <v>5898</v>
      </c>
      <c r="D462" s="40" t="s">
        <v>2413</v>
      </c>
      <c r="E462" s="40" t="s">
        <v>35</v>
      </c>
      <c r="F462" s="42">
        <v>1</v>
      </c>
      <c r="G462" s="42">
        <v>483.49</v>
      </c>
      <c r="H462" s="42">
        <f t="shared" si="28"/>
        <v>483.49</v>
      </c>
      <c r="I462" s="44">
        <f t="shared" si="29"/>
        <v>0.00608202094265901</v>
      </c>
      <c r="J462" s="44">
        <f t="shared" si="31"/>
        <v>99.4099825810212</v>
      </c>
      <c r="K462" s="40" t="str">
        <f t="shared" si="30"/>
        <v>C</v>
      </c>
    </row>
    <row r="463" ht="20.1" customHeight="1" spans="1:11">
      <c r="A463" s="40" t="s">
        <v>3900</v>
      </c>
      <c r="B463" s="41" t="s">
        <v>3901</v>
      </c>
      <c r="C463" s="40" t="s">
        <v>14</v>
      </c>
      <c r="D463" s="40" t="s">
        <v>2413</v>
      </c>
      <c r="E463" s="40" t="s">
        <v>35</v>
      </c>
      <c r="F463" s="42">
        <v>1</v>
      </c>
      <c r="G463" s="42">
        <v>478.94</v>
      </c>
      <c r="H463" s="42">
        <f t="shared" si="28"/>
        <v>478.94</v>
      </c>
      <c r="I463" s="44">
        <f t="shared" si="29"/>
        <v>0.00602478460832097</v>
      </c>
      <c r="J463" s="44">
        <f t="shared" si="31"/>
        <v>99.4160073656295</v>
      </c>
      <c r="K463" s="40" t="str">
        <f t="shared" si="30"/>
        <v>C</v>
      </c>
    </row>
    <row r="464" ht="20.1" customHeight="1" spans="1:11">
      <c r="A464" s="40" t="s">
        <v>3795</v>
      </c>
      <c r="B464" s="41" t="s">
        <v>3796</v>
      </c>
      <c r="C464" s="40" t="s">
        <v>5898</v>
      </c>
      <c r="D464" s="40" t="s">
        <v>2413</v>
      </c>
      <c r="E464" s="40" t="s">
        <v>35</v>
      </c>
      <c r="F464" s="42">
        <v>15</v>
      </c>
      <c r="G464" s="42">
        <v>31.9</v>
      </c>
      <c r="H464" s="42">
        <f t="shared" si="28"/>
        <v>478.5</v>
      </c>
      <c r="I464" s="44">
        <f t="shared" si="29"/>
        <v>0.00601924966609927</v>
      </c>
      <c r="J464" s="44">
        <f t="shared" si="31"/>
        <v>99.4220266152956</v>
      </c>
      <c r="K464" s="40" t="str">
        <f t="shared" si="30"/>
        <v>C</v>
      </c>
    </row>
    <row r="465" ht="15" customHeight="1" spans="1:11">
      <c r="A465" s="40" t="s">
        <v>4747</v>
      </c>
      <c r="B465" s="41" t="s">
        <v>4748</v>
      </c>
      <c r="C465" s="40" t="s">
        <v>14</v>
      </c>
      <c r="D465" s="40" t="s">
        <v>2413</v>
      </c>
      <c r="E465" s="40" t="s">
        <v>193</v>
      </c>
      <c r="F465" s="42">
        <v>43.284644</v>
      </c>
      <c r="G465" s="42">
        <v>11.04</v>
      </c>
      <c r="H465" s="42">
        <f t="shared" si="28"/>
        <v>477.86</v>
      </c>
      <c r="I465" s="44">
        <f t="shared" si="29"/>
        <v>0.00601119884104952</v>
      </c>
      <c r="J465" s="44">
        <f t="shared" si="31"/>
        <v>99.4280378141367</v>
      </c>
      <c r="K465" s="40" t="str">
        <f t="shared" si="30"/>
        <v>C</v>
      </c>
    </row>
    <row r="466" ht="15" customHeight="1" spans="1:11">
      <c r="A466" s="40" t="s">
        <v>2986</v>
      </c>
      <c r="B466" s="41" t="s">
        <v>2987</v>
      </c>
      <c r="C466" s="40" t="s">
        <v>5904</v>
      </c>
      <c r="D466" s="40" t="s">
        <v>2413</v>
      </c>
      <c r="E466" s="40" t="s">
        <v>372</v>
      </c>
      <c r="F466" s="42">
        <v>734.12712</v>
      </c>
      <c r="G466" s="42">
        <v>0.65</v>
      </c>
      <c r="H466" s="42">
        <f t="shared" si="28"/>
        <v>477.18</v>
      </c>
      <c r="I466" s="44">
        <f t="shared" si="29"/>
        <v>0.00600264483943416</v>
      </c>
      <c r="J466" s="44">
        <f t="shared" si="31"/>
        <v>99.4340404589761</v>
      </c>
      <c r="K466" s="40" t="str">
        <f t="shared" si="30"/>
        <v>C</v>
      </c>
    </row>
    <row r="467" ht="15" customHeight="1" spans="1:11">
      <c r="A467" s="40" t="s">
        <v>4240</v>
      </c>
      <c r="B467" s="41" t="s">
        <v>4241</v>
      </c>
      <c r="C467" s="40" t="s">
        <v>14</v>
      </c>
      <c r="D467" s="40" t="s">
        <v>2413</v>
      </c>
      <c r="E467" s="40" t="s">
        <v>35</v>
      </c>
      <c r="F467" s="42">
        <v>3</v>
      </c>
      <c r="G467" s="42">
        <v>158.49</v>
      </c>
      <c r="H467" s="42">
        <f t="shared" si="28"/>
        <v>475.47</v>
      </c>
      <c r="I467" s="44">
        <f t="shared" si="29"/>
        <v>0.00598113404125437</v>
      </c>
      <c r="J467" s="44">
        <f t="shared" si="31"/>
        <v>99.4400215930174</v>
      </c>
      <c r="K467" s="40" t="str">
        <f t="shared" si="30"/>
        <v>C</v>
      </c>
    </row>
    <row r="468" ht="20.1" customHeight="1" spans="1:11">
      <c r="A468" s="40" t="s">
        <v>5414</v>
      </c>
      <c r="B468" s="41" t="s">
        <v>5415</v>
      </c>
      <c r="C468" s="40" t="s">
        <v>14</v>
      </c>
      <c r="D468" s="40" t="s">
        <v>2413</v>
      </c>
      <c r="E468" s="40" t="s">
        <v>35</v>
      </c>
      <c r="F468" s="42">
        <v>6</v>
      </c>
      <c r="G468" s="42">
        <v>78.93</v>
      </c>
      <c r="H468" s="42">
        <f t="shared" si="28"/>
        <v>473.58</v>
      </c>
      <c r="I468" s="44">
        <f t="shared" si="29"/>
        <v>0.00595735894852934</v>
      </c>
      <c r="J468" s="44">
        <f t="shared" si="31"/>
        <v>99.4459789519659</v>
      </c>
      <c r="K468" s="40" t="str">
        <f t="shared" si="30"/>
        <v>C</v>
      </c>
    </row>
    <row r="469" ht="15" customHeight="1" spans="1:11">
      <c r="A469" s="40" t="s">
        <v>4430</v>
      </c>
      <c r="B469" s="41" t="s">
        <v>4431</v>
      </c>
      <c r="C469" s="40" t="s">
        <v>14</v>
      </c>
      <c r="D469" s="40" t="s">
        <v>2413</v>
      </c>
      <c r="E469" s="40" t="s">
        <v>35</v>
      </c>
      <c r="F469" s="42">
        <v>513.770006</v>
      </c>
      <c r="G469" s="42">
        <v>0.92</v>
      </c>
      <c r="H469" s="42">
        <f t="shared" si="28"/>
        <v>472.67</v>
      </c>
      <c r="I469" s="44">
        <f t="shared" si="29"/>
        <v>0.00594591168166173</v>
      </c>
      <c r="J469" s="44">
        <f t="shared" si="31"/>
        <v>99.4519248636476</v>
      </c>
      <c r="K469" s="40" t="str">
        <f t="shared" si="30"/>
        <v>C</v>
      </c>
    </row>
    <row r="470" ht="20.1" customHeight="1" spans="1:11">
      <c r="A470" s="40" t="s">
        <v>5704</v>
      </c>
      <c r="B470" s="41" t="s">
        <v>5705</v>
      </c>
      <c r="C470" s="40" t="s">
        <v>14</v>
      </c>
      <c r="D470" s="40" t="s">
        <v>2413</v>
      </c>
      <c r="E470" s="40" t="s">
        <v>35</v>
      </c>
      <c r="F470" s="42">
        <v>5.810208</v>
      </c>
      <c r="G470" s="42">
        <v>80.73</v>
      </c>
      <c r="H470" s="42">
        <f t="shared" si="28"/>
        <v>469.06</v>
      </c>
      <c r="I470" s="44">
        <f t="shared" si="29"/>
        <v>0.00590049999661551</v>
      </c>
      <c r="J470" s="44">
        <f t="shared" si="31"/>
        <v>99.4578253636442</v>
      </c>
      <c r="K470" s="40" t="str">
        <f t="shared" si="30"/>
        <v>C</v>
      </c>
    </row>
    <row r="471" ht="20.1" customHeight="1" spans="1:11">
      <c r="A471" s="40" t="s">
        <v>4389</v>
      </c>
      <c r="B471" s="41" t="s">
        <v>4390</v>
      </c>
      <c r="C471" s="40" t="s">
        <v>14</v>
      </c>
      <c r="D471" s="40" t="s">
        <v>2413</v>
      </c>
      <c r="E471" s="40" t="s">
        <v>35</v>
      </c>
      <c r="F471" s="42">
        <v>10</v>
      </c>
      <c r="G471" s="42">
        <v>46.8</v>
      </c>
      <c r="H471" s="42">
        <f t="shared" si="28"/>
        <v>468</v>
      </c>
      <c r="I471" s="44">
        <f t="shared" si="29"/>
        <v>0.00588716581762687</v>
      </c>
      <c r="J471" s="44">
        <f t="shared" si="31"/>
        <v>99.4637125294618</v>
      </c>
      <c r="K471" s="40" t="str">
        <f t="shared" si="30"/>
        <v>C</v>
      </c>
    </row>
    <row r="472" ht="20.1" customHeight="1" spans="1:11">
      <c r="A472" s="40" t="s">
        <v>3941</v>
      </c>
      <c r="B472" s="41" t="s">
        <v>3942</v>
      </c>
      <c r="C472" s="40" t="s">
        <v>14</v>
      </c>
      <c r="D472" s="40" t="s">
        <v>2413</v>
      </c>
      <c r="E472" s="40" t="s">
        <v>35</v>
      </c>
      <c r="F472" s="42">
        <v>4</v>
      </c>
      <c r="G472" s="42">
        <v>116.71</v>
      </c>
      <c r="H472" s="42">
        <f t="shared" si="28"/>
        <v>466.84</v>
      </c>
      <c r="I472" s="44">
        <f t="shared" si="29"/>
        <v>0.0058725736972242</v>
      </c>
      <c r="J472" s="44">
        <f t="shared" si="31"/>
        <v>99.469585103159</v>
      </c>
      <c r="K472" s="40" t="str">
        <f t="shared" si="30"/>
        <v>C</v>
      </c>
    </row>
    <row r="473" ht="20.1" customHeight="1" spans="1:11">
      <c r="A473" s="40" t="s">
        <v>3480</v>
      </c>
      <c r="B473" s="41" t="s">
        <v>3481</v>
      </c>
      <c r="C473" s="40" t="s">
        <v>5898</v>
      </c>
      <c r="D473" s="40" t="s">
        <v>2413</v>
      </c>
      <c r="E473" s="40" t="s">
        <v>35</v>
      </c>
      <c r="F473" s="42">
        <v>3</v>
      </c>
      <c r="G473" s="42">
        <v>154.85</v>
      </c>
      <c r="H473" s="42">
        <f t="shared" si="28"/>
        <v>464.55</v>
      </c>
      <c r="I473" s="44">
        <f t="shared" si="29"/>
        <v>0.00584376683884308</v>
      </c>
      <c r="J473" s="44">
        <f t="shared" si="31"/>
        <v>99.4754288699979</v>
      </c>
      <c r="K473" s="40" t="str">
        <f t="shared" si="30"/>
        <v>C</v>
      </c>
    </row>
    <row r="474" ht="27.95" customHeight="1" spans="1:11">
      <c r="A474" s="40" t="s">
        <v>2307</v>
      </c>
      <c r="B474" s="41" t="s">
        <v>2308</v>
      </c>
      <c r="C474" s="40" t="s">
        <v>14</v>
      </c>
      <c r="D474" s="40" t="s">
        <v>2296</v>
      </c>
      <c r="E474" s="40" t="s">
        <v>15</v>
      </c>
      <c r="F474" s="42">
        <v>63</v>
      </c>
      <c r="G474" s="42">
        <v>7.31</v>
      </c>
      <c r="H474" s="42">
        <f t="shared" si="28"/>
        <v>460.53</v>
      </c>
      <c r="I474" s="44">
        <f t="shared" si="29"/>
        <v>0.00579319759399936</v>
      </c>
      <c r="J474" s="44">
        <f t="shared" si="31"/>
        <v>99.4812220675919</v>
      </c>
      <c r="K474" s="40" t="str">
        <f t="shared" si="30"/>
        <v>C</v>
      </c>
    </row>
    <row r="475" ht="15" customHeight="1" spans="1:11">
      <c r="A475" s="40" t="s">
        <v>3097</v>
      </c>
      <c r="B475" s="41" t="s">
        <v>3098</v>
      </c>
      <c r="C475" s="40" t="s">
        <v>14</v>
      </c>
      <c r="D475" s="40" t="s">
        <v>2413</v>
      </c>
      <c r="E475" s="40" t="s">
        <v>193</v>
      </c>
      <c r="F475" s="42">
        <v>45.8052</v>
      </c>
      <c r="G475" s="42">
        <v>9.99</v>
      </c>
      <c r="H475" s="42">
        <f t="shared" si="28"/>
        <v>457.59</v>
      </c>
      <c r="I475" s="44">
        <f t="shared" si="29"/>
        <v>0.00575621411642709</v>
      </c>
      <c r="J475" s="44">
        <f t="shared" si="31"/>
        <v>99.4869782817083</v>
      </c>
      <c r="K475" s="40" t="str">
        <f t="shared" si="30"/>
        <v>C</v>
      </c>
    </row>
    <row r="476" ht="27.95" customHeight="1" spans="1:11">
      <c r="A476" s="40" t="s">
        <v>4532</v>
      </c>
      <c r="B476" s="41" t="s">
        <v>4533</v>
      </c>
      <c r="C476" s="40" t="s">
        <v>14</v>
      </c>
      <c r="D476" s="40" t="s">
        <v>2413</v>
      </c>
      <c r="E476" s="40" t="s">
        <v>146</v>
      </c>
      <c r="F476" s="42">
        <v>24.669776</v>
      </c>
      <c r="G476" s="42">
        <v>18.28</v>
      </c>
      <c r="H476" s="42">
        <f t="shared" si="28"/>
        <v>450.96</v>
      </c>
      <c r="I476" s="44">
        <f t="shared" si="29"/>
        <v>0.00567281260067738</v>
      </c>
      <c r="J476" s="44">
        <f t="shared" si="31"/>
        <v>99.492651094309</v>
      </c>
      <c r="K476" s="40" t="str">
        <f t="shared" si="30"/>
        <v>C</v>
      </c>
    </row>
    <row r="477" ht="27.95" customHeight="1" spans="1:11">
      <c r="A477" s="40" t="s">
        <v>2322</v>
      </c>
      <c r="B477" s="41" t="s">
        <v>2323</v>
      </c>
      <c r="C477" s="40" t="s">
        <v>14</v>
      </c>
      <c r="D477" s="40" t="s">
        <v>2296</v>
      </c>
      <c r="E477" s="40" t="s">
        <v>15</v>
      </c>
      <c r="F477" s="42">
        <v>24</v>
      </c>
      <c r="G477" s="42">
        <v>18.73</v>
      </c>
      <c r="H477" s="42">
        <f t="shared" si="28"/>
        <v>449.52</v>
      </c>
      <c r="I477" s="44">
        <f t="shared" si="29"/>
        <v>0.00565469824431545</v>
      </c>
      <c r="J477" s="44">
        <f t="shared" si="31"/>
        <v>99.4983057925533</v>
      </c>
      <c r="K477" s="40" t="str">
        <f t="shared" si="30"/>
        <v>C</v>
      </c>
    </row>
    <row r="478" ht="20.1" customHeight="1" spans="1:11">
      <c r="A478" s="40" t="s">
        <v>3570</v>
      </c>
      <c r="B478" s="41" t="s">
        <v>3571</v>
      </c>
      <c r="C478" s="40" t="s">
        <v>5898</v>
      </c>
      <c r="D478" s="40" t="s">
        <v>2413</v>
      </c>
      <c r="E478" s="40" t="s">
        <v>35</v>
      </c>
      <c r="F478" s="42">
        <v>42</v>
      </c>
      <c r="G478" s="42">
        <v>10.64</v>
      </c>
      <c r="H478" s="42">
        <f t="shared" si="28"/>
        <v>446.88</v>
      </c>
      <c r="I478" s="44">
        <f t="shared" si="29"/>
        <v>0.00562148859098525</v>
      </c>
      <c r="J478" s="44">
        <f t="shared" si="31"/>
        <v>99.5039272811443</v>
      </c>
      <c r="K478" s="40" t="str">
        <f t="shared" si="30"/>
        <v>C</v>
      </c>
    </row>
    <row r="479" ht="20.1" customHeight="1" spans="1:11">
      <c r="A479" s="40" t="s">
        <v>3629</v>
      </c>
      <c r="B479" s="41" t="s">
        <v>3630</v>
      </c>
      <c r="C479" s="40" t="s">
        <v>14</v>
      </c>
      <c r="D479" s="40" t="s">
        <v>2413</v>
      </c>
      <c r="E479" s="40" t="s">
        <v>35</v>
      </c>
      <c r="F479" s="42">
        <v>725.0816482112</v>
      </c>
      <c r="G479" s="42">
        <v>0.61</v>
      </c>
      <c r="H479" s="42">
        <f t="shared" si="28"/>
        <v>442.3</v>
      </c>
      <c r="I479" s="44">
        <f t="shared" si="29"/>
        <v>0.005563874874223</v>
      </c>
      <c r="J479" s="44">
        <f t="shared" si="31"/>
        <v>99.5094911560185</v>
      </c>
      <c r="K479" s="40" t="str">
        <f t="shared" si="30"/>
        <v>C</v>
      </c>
    </row>
    <row r="480" ht="15" customHeight="1" spans="1:11">
      <c r="A480" s="40" t="s">
        <v>4827</v>
      </c>
      <c r="B480" s="41" t="s">
        <v>4828</v>
      </c>
      <c r="C480" s="40" t="s">
        <v>14</v>
      </c>
      <c r="D480" s="40" t="s">
        <v>2310</v>
      </c>
      <c r="E480" s="40" t="s">
        <v>2392</v>
      </c>
      <c r="F480" s="42">
        <v>29.5625858592</v>
      </c>
      <c r="G480" s="42">
        <v>14.96</v>
      </c>
      <c r="H480" s="42">
        <f t="shared" si="28"/>
        <v>442.26</v>
      </c>
      <c r="I480" s="44">
        <f t="shared" si="29"/>
        <v>0.00556337169765739</v>
      </c>
      <c r="J480" s="44">
        <f t="shared" si="31"/>
        <v>99.5150545277162</v>
      </c>
      <c r="K480" s="40" t="str">
        <f t="shared" si="30"/>
        <v>C</v>
      </c>
    </row>
    <row r="481" ht="20.1" customHeight="1" spans="1:11">
      <c r="A481" s="40" t="s">
        <v>2368</v>
      </c>
      <c r="B481" s="41" t="s">
        <v>5916</v>
      </c>
      <c r="C481" s="40" t="s">
        <v>5904</v>
      </c>
      <c r="D481" s="40" t="s">
        <v>2381</v>
      </c>
      <c r="E481" s="40" t="s">
        <v>2387</v>
      </c>
      <c r="F481" s="42">
        <v>12.3</v>
      </c>
      <c r="G481" s="42">
        <v>35.36</v>
      </c>
      <c r="H481" s="42">
        <f t="shared" si="28"/>
        <v>434.93</v>
      </c>
      <c r="I481" s="44">
        <f t="shared" si="29"/>
        <v>0.00547116459200952</v>
      </c>
      <c r="J481" s="44">
        <f t="shared" si="31"/>
        <v>99.5205256923082</v>
      </c>
      <c r="K481" s="40" t="str">
        <f t="shared" si="30"/>
        <v>C</v>
      </c>
    </row>
    <row r="482" ht="20.1" customHeight="1" spans="1:11">
      <c r="A482" s="40" t="s">
        <v>3477</v>
      </c>
      <c r="B482" s="41" t="s">
        <v>3478</v>
      </c>
      <c r="C482" s="40" t="s">
        <v>14</v>
      </c>
      <c r="D482" s="40" t="s">
        <v>2413</v>
      </c>
      <c r="E482" s="40" t="s">
        <v>35</v>
      </c>
      <c r="F482" s="42">
        <v>1</v>
      </c>
      <c r="G482" s="42">
        <v>432.21</v>
      </c>
      <c r="H482" s="42">
        <f t="shared" si="28"/>
        <v>432.21</v>
      </c>
      <c r="I482" s="44">
        <f t="shared" si="29"/>
        <v>0.0054369485855481</v>
      </c>
      <c r="J482" s="44">
        <f t="shared" si="31"/>
        <v>99.5259626408937</v>
      </c>
      <c r="K482" s="40" t="str">
        <f t="shared" si="30"/>
        <v>C</v>
      </c>
    </row>
    <row r="483" ht="20.1" customHeight="1" spans="1:11">
      <c r="A483" s="40" t="s">
        <v>3759</v>
      </c>
      <c r="B483" s="41" t="s">
        <v>3760</v>
      </c>
      <c r="C483" s="40" t="s">
        <v>5898</v>
      </c>
      <c r="D483" s="40" t="s">
        <v>2413</v>
      </c>
      <c r="E483" s="40" t="s">
        <v>35</v>
      </c>
      <c r="F483" s="42">
        <v>2</v>
      </c>
      <c r="G483" s="42">
        <v>215.19</v>
      </c>
      <c r="H483" s="42">
        <f t="shared" si="28"/>
        <v>430.38</v>
      </c>
      <c r="I483" s="44">
        <f t="shared" si="29"/>
        <v>0.00541392825767148</v>
      </c>
      <c r="J483" s="44">
        <f t="shared" si="31"/>
        <v>99.5313765691514</v>
      </c>
      <c r="K483" s="40" t="str">
        <f t="shared" si="30"/>
        <v>C</v>
      </c>
    </row>
    <row r="484" ht="15" customHeight="1" spans="1:11">
      <c r="A484" s="40" t="s">
        <v>3308</v>
      </c>
      <c r="B484" s="41" t="s">
        <v>3309</v>
      </c>
      <c r="C484" s="40" t="s">
        <v>643</v>
      </c>
      <c r="D484" s="40" t="s">
        <v>2413</v>
      </c>
      <c r="E484" s="40" t="s">
        <v>376</v>
      </c>
      <c r="F484" s="42">
        <v>46</v>
      </c>
      <c r="G484" s="42">
        <v>9.2</v>
      </c>
      <c r="H484" s="42">
        <f t="shared" si="28"/>
        <v>423.2</v>
      </c>
      <c r="I484" s="44">
        <f t="shared" si="29"/>
        <v>0.00532360806414464</v>
      </c>
      <c r="J484" s="44">
        <f t="shared" si="31"/>
        <v>99.5367001772155</v>
      </c>
      <c r="K484" s="40" t="str">
        <f t="shared" si="30"/>
        <v>C</v>
      </c>
    </row>
    <row r="485" ht="15" customHeight="1" spans="1:11">
      <c r="A485" s="40" t="s">
        <v>3347</v>
      </c>
      <c r="B485" s="41" t="s">
        <v>3348</v>
      </c>
      <c r="C485" s="40" t="s">
        <v>643</v>
      </c>
      <c r="D485" s="40" t="s">
        <v>2413</v>
      </c>
      <c r="E485" s="40" t="s">
        <v>376</v>
      </c>
      <c r="F485" s="42">
        <v>6</v>
      </c>
      <c r="G485" s="42">
        <v>69</v>
      </c>
      <c r="H485" s="42">
        <f t="shared" si="28"/>
        <v>414</v>
      </c>
      <c r="I485" s="44">
        <f t="shared" si="29"/>
        <v>0.00520787745405454</v>
      </c>
      <c r="J485" s="44">
        <f t="shared" si="31"/>
        <v>99.5419080546696</v>
      </c>
      <c r="K485" s="40" t="str">
        <f t="shared" si="30"/>
        <v>C</v>
      </c>
    </row>
    <row r="486" ht="15" customHeight="1" spans="1:11">
      <c r="A486" s="40" t="s">
        <v>3326</v>
      </c>
      <c r="B486" s="41" t="s">
        <v>669</v>
      </c>
      <c r="C486" s="40" t="s">
        <v>643</v>
      </c>
      <c r="D486" s="40" t="s">
        <v>2413</v>
      </c>
      <c r="E486" s="40" t="s">
        <v>383</v>
      </c>
      <c r="F486" s="42">
        <v>38.2095</v>
      </c>
      <c r="G486" s="42">
        <v>10.74</v>
      </c>
      <c r="H486" s="42">
        <f t="shared" si="28"/>
        <v>410.37</v>
      </c>
      <c r="I486" s="44">
        <f t="shared" si="29"/>
        <v>0.00516221418072551</v>
      </c>
      <c r="J486" s="44">
        <f t="shared" si="31"/>
        <v>99.5470702688503</v>
      </c>
      <c r="K486" s="40" t="str">
        <f t="shared" si="30"/>
        <v>C</v>
      </c>
    </row>
    <row r="487" ht="15" customHeight="1" spans="1:11">
      <c r="A487" s="40" t="s">
        <v>4095</v>
      </c>
      <c r="B487" s="41" t="s">
        <v>4096</v>
      </c>
      <c r="C487" s="40" t="s">
        <v>14</v>
      </c>
      <c r="D487" s="40" t="s">
        <v>2413</v>
      </c>
      <c r="E487" s="40" t="s">
        <v>35</v>
      </c>
      <c r="F487" s="42">
        <v>26</v>
      </c>
      <c r="G487" s="42">
        <v>15.75</v>
      </c>
      <c r="H487" s="42">
        <f t="shared" si="28"/>
        <v>409.5</v>
      </c>
      <c r="I487" s="44">
        <f t="shared" si="29"/>
        <v>0.00515127009042351</v>
      </c>
      <c r="J487" s="44">
        <f t="shared" si="31"/>
        <v>99.5522215389407</v>
      </c>
      <c r="K487" s="40" t="str">
        <f t="shared" si="30"/>
        <v>C</v>
      </c>
    </row>
    <row r="488" ht="15" customHeight="1" spans="1:11">
      <c r="A488" s="40" t="s">
        <v>3882</v>
      </c>
      <c r="B488" s="41" t="s">
        <v>3883</v>
      </c>
      <c r="C488" s="40" t="s">
        <v>14</v>
      </c>
      <c r="D488" s="40" t="s">
        <v>2413</v>
      </c>
      <c r="E488" s="40" t="s">
        <v>35</v>
      </c>
      <c r="F488" s="42">
        <v>16</v>
      </c>
      <c r="G488" s="42">
        <v>25.42</v>
      </c>
      <c r="H488" s="42">
        <f t="shared" si="28"/>
        <v>406.72</v>
      </c>
      <c r="I488" s="44">
        <f t="shared" si="29"/>
        <v>0.00511629931911368</v>
      </c>
      <c r="J488" s="44">
        <f t="shared" si="31"/>
        <v>99.5573378382599</v>
      </c>
      <c r="K488" s="40" t="str">
        <f t="shared" si="30"/>
        <v>C</v>
      </c>
    </row>
    <row r="489" ht="20.1" customHeight="1" spans="1:11">
      <c r="A489" s="40" t="s">
        <v>4664</v>
      </c>
      <c r="B489" s="41" t="s">
        <v>4665</v>
      </c>
      <c r="C489" s="40" t="s">
        <v>5898</v>
      </c>
      <c r="D489" s="40" t="s">
        <v>2413</v>
      </c>
      <c r="E489" s="40" t="s">
        <v>35</v>
      </c>
      <c r="F489" s="42">
        <v>14</v>
      </c>
      <c r="G489" s="42">
        <v>28.91</v>
      </c>
      <c r="H489" s="42">
        <f t="shared" si="28"/>
        <v>404.74</v>
      </c>
      <c r="I489" s="44">
        <f t="shared" si="29"/>
        <v>0.00509139207911602</v>
      </c>
      <c r="J489" s="44">
        <f t="shared" si="31"/>
        <v>99.562429230339</v>
      </c>
      <c r="K489" s="40" t="str">
        <f t="shared" si="30"/>
        <v>C</v>
      </c>
    </row>
    <row r="490" ht="15" customHeight="1" spans="1:11">
      <c r="A490" s="40" t="s">
        <v>1092</v>
      </c>
      <c r="B490" s="41" t="s">
        <v>1093</v>
      </c>
      <c r="C490" s="40" t="s">
        <v>14</v>
      </c>
      <c r="D490" s="40" t="s">
        <v>2413</v>
      </c>
      <c r="E490" s="40" t="s">
        <v>35</v>
      </c>
      <c r="F490" s="42">
        <v>4</v>
      </c>
      <c r="G490" s="42">
        <v>100.95</v>
      </c>
      <c r="H490" s="42">
        <f t="shared" si="28"/>
        <v>403.8</v>
      </c>
      <c r="I490" s="44">
        <f t="shared" si="29"/>
        <v>0.00507956742982421</v>
      </c>
      <c r="J490" s="44">
        <f t="shared" si="31"/>
        <v>99.5675087977688</v>
      </c>
      <c r="K490" s="40" t="str">
        <f t="shared" si="30"/>
        <v>C</v>
      </c>
    </row>
    <row r="491" ht="15" customHeight="1" spans="1:11">
      <c r="A491" s="40" t="s">
        <v>3265</v>
      </c>
      <c r="B491" s="41" t="s">
        <v>3266</v>
      </c>
      <c r="C491" s="40" t="s">
        <v>14</v>
      </c>
      <c r="D491" s="40" t="s">
        <v>2413</v>
      </c>
      <c r="E491" s="40" t="s">
        <v>35</v>
      </c>
      <c r="F491" s="42">
        <v>20</v>
      </c>
      <c r="G491" s="42">
        <v>20.18</v>
      </c>
      <c r="H491" s="42">
        <f t="shared" si="28"/>
        <v>403.6</v>
      </c>
      <c r="I491" s="44">
        <f t="shared" si="29"/>
        <v>0.00507705154699616</v>
      </c>
      <c r="J491" s="44">
        <f t="shared" si="31"/>
        <v>99.5725858493158</v>
      </c>
      <c r="K491" s="40" t="str">
        <f t="shared" si="30"/>
        <v>C</v>
      </c>
    </row>
    <row r="492" ht="15" customHeight="1" spans="1:11">
      <c r="A492" s="40" t="s">
        <v>3923</v>
      </c>
      <c r="B492" s="41" t="s">
        <v>3924</v>
      </c>
      <c r="C492" s="40" t="s">
        <v>14</v>
      </c>
      <c r="D492" s="40" t="s">
        <v>2413</v>
      </c>
      <c r="E492" s="40" t="s">
        <v>35</v>
      </c>
      <c r="F492" s="42">
        <v>3</v>
      </c>
      <c r="G492" s="42">
        <v>132.73</v>
      </c>
      <c r="H492" s="42">
        <f t="shared" si="28"/>
        <v>398.19</v>
      </c>
      <c r="I492" s="44">
        <f t="shared" si="29"/>
        <v>0.00500899691649753</v>
      </c>
      <c r="J492" s="44">
        <f t="shared" si="31"/>
        <v>99.5775948462323</v>
      </c>
      <c r="K492" s="40" t="str">
        <f t="shared" si="30"/>
        <v>C</v>
      </c>
    </row>
    <row r="493" ht="20.1" customHeight="1" spans="1:11">
      <c r="A493" s="40" t="s">
        <v>2662</v>
      </c>
      <c r="B493" s="41" t="s">
        <v>2663</v>
      </c>
      <c r="C493" s="40" t="s">
        <v>14</v>
      </c>
      <c r="D493" s="40" t="s">
        <v>2413</v>
      </c>
      <c r="E493" s="40" t="s">
        <v>41</v>
      </c>
      <c r="F493" s="42">
        <v>8.4</v>
      </c>
      <c r="G493" s="42">
        <v>46.78</v>
      </c>
      <c r="H493" s="42">
        <f t="shared" si="28"/>
        <v>392.95</v>
      </c>
      <c r="I493" s="44">
        <f t="shared" si="29"/>
        <v>0.00494308078640273</v>
      </c>
      <c r="J493" s="44">
        <f t="shared" si="31"/>
        <v>99.5825379270187</v>
      </c>
      <c r="K493" s="40" t="str">
        <f t="shared" si="30"/>
        <v>C</v>
      </c>
    </row>
    <row r="494" ht="20.1" customHeight="1" spans="1:11">
      <c r="A494" s="40" t="s">
        <v>4881</v>
      </c>
      <c r="B494" s="41" t="s">
        <v>4882</v>
      </c>
      <c r="C494" s="40" t="s">
        <v>14</v>
      </c>
      <c r="D494" s="40" t="s">
        <v>2790</v>
      </c>
      <c r="E494" s="40" t="s">
        <v>35</v>
      </c>
      <c r="F494" s="50">
        <v>0.0178464126996266</v>
      </c>
      <c r="G494" s="42">
        <v>22004.33</v>
      </c>
      <c r="H494" s="42">
        <f t="shared" si="28"/>
        <v>392.7</v>
      </c>
      <c r="I494" s="44">
        <f t="shared" si="29"/>
        <v>0.00493993593286767</v>
      </c>
      <c r="J494" s="44">
        <f t="shared" si="31"/>
        <v>99.5874778629516</v>
      </c>
      <c r="K494" s="40" t="str">
        <f t="shared" si="30"/>
        <v>C</v>
      </c>
    </row>
    <row r="495" ht="15" customHeight="1" spans="1:11">
      <c r="A495" s="40" t="s">
        <v>4847</v>
      </c>
      <c r="B495" s="41" t="s">
        <v>4848</v>
      </c>
      <c r="C495" s="40" t="s">
        <v>14</v>
      </c>
      <c r="D495" s="40" t="s">
        <v>2413</v>
      </c>
      <c r="E495" s="40" t="s">
        <v>35</v>
      </c>
      <c r="F495" s="42">
        <v>2.094497</v>
      </c>
      <c r="G495" s="42">
        <v>186.89</v>
      </c>
      <c r="H495" s="42">
        <f t="shared" si="28"/>
        <v>391.44</v>
      </c>
      <c r="I495" s="44">
        <f t="shared" si="29"/>
        <v>0.00492408587105099</v>
      </c>
      <c r="J495" s="44">
        <f t="shared" si="31"/>
        <v>99.5924019488226</v>
      </c>
      <c r="K495" s="40" t="str">
        <f t="shared" si="30"/>
        <v>C</v>
      </c>
    </row>
    <row r="496" ht="27.95" customHeight="1" spans="1:11">
      <c r="A496" s="40" t="s">
        <v>4527</v>
      </c>
      <c r="B496" s="41" t="s">
        <v>4528</v>
      </c>
      <c r="C496" s="40" t="s">
        <v>14</v>
      </c>
      <c r="D496" s="40" t="s">
        <v>2413</v>
      </c>
      <c r="E496" s="40" t="s">
        <v>146</v>
      </c>
      <c r="F496" s="42">
        <v>25.037372</v>
      </c>
      <c r="G496" s="42">
        <v>15.29</v>
      </c>
      <c r="H496" s="42">
        <f t="shared" si="28"/>
        <v>382.82</v>
      </c>
      <c r="I496" s="44">
        <f t="shared" si="29"/>
        <v>0.00481565132116222</v>
      </c>
      <c r="J496" s="44">
        <f t="shared" si="31"/>
        <v>99.5972176001438</v>
      </c>
      <c r="K496" s="40" t="str">
        <f t="shared" si="30"/>
        <v>C</v>
      </c>
    </row>
    <row r="497" ht="20.1" customHeight="1" spans="1:11">
      <c r="A497" s="40" t="s">
        <v>4462</v>
      </c>
      <c r="B497" s="41" t="s">
        <v>4463</v>
      </c>
      <c r="C497" s="40" t="s">
        <v>14</v>
      </c>
      <c r="D497" s="40" t="s">
        <v>2413</v>
      </c>
      <c r="E497" s="40" t="s">
        <v>146</v>
      </c>
      <c r="F497" s="42">
        <v>5.10384</v>
      </c>
      <c r="G497" s="42">
        <v>74.42</v>
      </c>
      <c r="H497" s="42">
        <f t="shared" si="28"/>
        <v>379.83</v>
      </c>
      <c r="I497" s="44">
        <f t="shared" si="29"/>
        <v>0.00477803887288293</v>
      </c>
      <c r="J497" s="44">
        <f t="shared" si="31"/>
        <v>99.6019956390167</v>
      </c>
      <c r="K497" s="40" t="str">
        <f t="shared" si="30"/>
        <v>C</v>
      </c>
    </row>
    <row r="498" ht="20.1" customHeight="1" spans="1:11">
      <c r="A498" s="40" t="s">
        <v>3134</v>
      </c>
      <c r="B498" s="41" t="s">
        <v>3135</v>
      </c>
      <c r="C498" s="40" t="s">
        <v>14</v>
      </c>
      <c r="D498" s="40" t="s">
        <v>2413</v>
      </c>
      <c r="E498" s="40" t="s">
        <v>35</v>
      </c>
      <c r="F498" s="42">
        <v>1984.65192</v>
      </c>
      <c r="G498" s="42">
        <v>0.19</v>
      </c>
      <c r="H498" s="42">
        <f t="shared" si="28"/>
        <v>377.08</v>
      </c>
      <c r="I498" s="44">
        <f t="shared" si="29"/>
        <v>0.00474344548399731</v>
      </c>
      <c r="J498" s="44">
        <f t="shared" si="31"/>
        <v>99.6067390845007</v>
      </c>
      <c r="K498" s="40" t="str">
        <f t="shared" si="30"/>
        <v>C</v>
      </c>
    </row>
    <row r="499" ht="15" customHeight="1" spans="1:11">
      <c r="A499" s="40" t="s">
        <v>3681</v>
      </c>
      <c r="B499" s="41" t="s">
        <v>3682</v>
      </c>
      <c r="C499" s="40" t="s">
        <v>14</v>
      </c>
      <c r="D499" s="40" t="s">
        <v>2413</v>
      </c>
      <c r="E499" s="40" t="s">
        <v>146</v>
      </c>
      <c r="F499" s="42">
        <v>15</v>
      </c>
      <c r="G499" s="42">
        <v>25.06</v>
      </c>
      <c r="H499" s="42">
        <f t="shared" si="28"/>
        <v>375.9</v>
      </c>
      <c r="I499" s="44">
        <f t="shared" si="29"/>
        <v>0.00472860177531184</v>
      </c>
      <c r="J499" s="44">
        <f t="shared" si="31"/>
        <v>99.611467686276</v>
      </c>
      <c r="K499" s="40" t="str">
        <f t="shared" si="30"/>
        <v>C</v>
      </c>
    </row>
    <row r="500" ht="15" customHeight="1" spans="1:11">
      <c r="A500" s="40" t="s">
        <v>4373</v>
      </c>
      <c r="B500" s="41" t="s">
        <v>4374</v>
      </c>
      <c r="C500" s="40" t="s">
        <v>14</v>
      </c>
      <c r="D500" s="40" t="s">
        <v>2413</v>
      </c>
      <c r="E500" s="40" t="s">
        <v>35</v>
      </c>
      <c r="F500" s="42">
        <v>12</v>
      </c>
      <c r="G500" s="42">
        <v>30.97</v>
      </c>
      <c r="H500" s="42">
        <f t="shared" si="28"/>
        <v>371.64</v>
      </c>
      <c r="I500" s="44">
        <f t="shared" si="29"/>
        <v>0.00467501347107446</v>
      </c>
      <c r="J500" s="44">
        <f t="shared" si="31"/>
        <v>99.616142699747</v>
      </c>
      <c r="K500" s="40" t="str">
        <f t="shared" si="30"/>
        <v>C</v>
      </c>
    </row>
    <row r="501" ht="20.1" customHeight="1" spans="1:11">
      <c r="A501" s="40" t="s">
        <v>4171</v>
      </c>
      <c r="B501" s="41" t="s">
        <v>4172</v>
      </c>
      <c r="C501" s="40" t="s">
        <v>5898</v>
      </c>
      <c r="D501" s="40" t="s">
        <v>2413</v>
      </c>
      <c r="E501" s="40" t="s">
        <v>35</v>
      </c>
      <c r="F501" s="42">
        <v>4</v>
      </c>
      <c r="G501" s="42">
        <v>91.49</v>
      </c>
      <c r="H501" s="42">
        <f t="shared" si="28"/>
        <v>365.96</v>
      </c>
      <c r="I501" s="44">
        <f t="shared" si="29"/>
        <v>0.00460356239875797</v>
      </c>
      <c r="J501" s="44">
        <f t="shared" si="31"/>
        <v>99.6207462621458</v>
      </c>
      <c r="K501" s="40" t="str">
        <f t="shared" si="30"/>
        <v>C</v>
      </c>
    </row>
    <row r="502" ht="20.1" customHeight="1" spans="1:11">
      <c r="A502" s="40" t="s">
        <v>3334</v>
      </c>
      <c r="B502" s="41" t="s">
        <v>3335</v>
      </c>
      <c r="C502" s="40" t="s">
        <v>643</v>
      </c>
      <c r="D502" s="40" t="s">
        <v>2413</v>
      </c>
      <c r="E502" s="40" t="s">
        <v>376</v>
      </c>
      <c r="F502" s="42">
        <v>174</v>
      </c>
      <c r="G502" s="42">
        <v>2.1</v>
      </c>
      <c r="H502" s="42">
        <f t="shared" si="28"/>
        <v>365.4</v>
      </c>
      <c r="I502" s="44">
        <f t="shared" si="29"/>
        <v>0.00459651792683944</v>
      </c>
      <c r="J502" s="44">
        <f t="shared" si="31"/>
        <v>99.6253427800726</v>
      </c>
      <c r="K502" s="40" t="str">
        <f t="shared" si="30"/>
        <v>C</v>
      </c>
    </row>
    <row r="503" ht="20.1" customHeight="1" spans="1:11">
      <c r="A503" s="40" t="s">
        <v>2743</v>
      </c>
      <c r="B503" s="41" t="s">
        <v>2744</v>
      </c>
      <c r="C503" s="40" t="s">
        <v>14</v>
      </c>
      <c r="D503" s="40" t="s">
        <v>2413</v>
      </c>
      <c r="E503" s="40" t="s">
        <v>2732</v>
      </c>
      <c r="F503" s="42">
        <v>56.5894072834014</v>
      </c>
      <c r="G503" s="42">
        <v>6.39</v>
      </c>
      <c r="H503" s="42">
        <f t="shared" si="28"/>
        <v>361.61</v>
      </c>
      <c r="I503" s="44">
        <f t="shared" si="29"/>
        <v>0.00454884194724797</v>
      </c>
      <c r="J503" s="44">
        <f t="shared" si="31"/>
        <v>99.6298916220199</v>
      </c>
      <c r="K503" s="40" t="str">
        <f t="shared" si="30"/>
        <v>C</v>
      </c>
    </row>
    <row r="504" ht="20.1" customHeight="1" spans="1:11">
      <c r="A504" s="40" t="s">
        <v>4369</v>
      </c>
      <c r="B504" s="41" t="s">
        <v>4370</v>
      </c>
      <c r="C504" s="40" t="s">
        <v>14</v>
      </c>
      <c r="D504" s="40" t="s">
        <v>2413</v>
      </c>
      <c r="E504" s="40" t="s">
        <v>35</v>
      </c>
      <c r="F504" s="42">
        <v>2</v>
      </c>
      <c r="G504" s="42">
        <v>180.8</v>
      </c>
      <c r="H504" s="42">
        <f t="shared" si="28"/>
        <v>361.6</v>
      </c>
      <c r="I504" s="44">
        <f t="shared" si="29"/>
        <v>0.00454871615310657</v>
      </c>
      <c r="J504" s="44">
        <f t="shared" si="31"/>
        <v>99.634440338173</v>
      </c>
      <c r="K504" s="40" t="str">
        <f t="shared" si="30"/>
        <v>C</v>
      </c>
    </row>
    <row r="505" ht="15" customHeight="1" spans="1:11">
      <c r="A505" s="40" t="s">
        <v>4225</v>
      </c>
      <c r="B505" s="41" t="s">
        <v>4226</v>
      </c>
      <c r="C505" s="40" t="s">
        <v>14</v>
      </c>
      <c r="D505" s="40" t="s">
        <v>2413</v>
      </c>
      <c r="E505" s="40" t="s">
        <v>35</v>
      </c>
      <c r="F505" s="42">
        <v>3</v>
      </c>
      <c r="G505" s="42">
        <v>120.32</v>
      </c>
      <c r="H505" s="42">
        <f t="shared" si="28"/>
        <v>360.96</v>
      </c>
      <c r="I505" s="44">
        <f t="shared" si="29"/>
        <v>0.00454066532805682</v>
      </c>
      <c r="J505" s="44">
        <f t="shared" si="31"/>
        <v>99.6389810035011</v>
      </c>
      <c r="K505" s="40" t="str">
        <f t="shared" si="30"/>
        <v>C</v>
      </c>
    </row>
    <row r="506" ht="15" customHeight="1" spans="1:11">
      <c r="A506" s="40" t="s">
        <v>2952</v>
      </c>
      <c r="B506" s="41" t="s">
        <v>2953</v>
      </c>
      <c r="C506" s="40" t="s">
        <v>5904</v>
      </c>
      <c r="D506" s="40" t="s">
        <v>2413</v>
      </c>
      <c r="E506" s="40" t="s">
        <v>383</v>
      </c>
      <c r="F506" s="42">
        <v>40.649</v>
      </c>
      <c r="G506" s="42">
        <v>8.77</v>
      </c>
      <c r="H506" s="42">
        <f t="shared" si="28"/>
        <v>356.49</v>
      </c>
      <c r="I506" s="44">
        <f t="shared" si="29"/>
        <v>0.00448443534685</v>
      </c>
      <c r="J506" s="44">
        <f t="shared" si="31"/>
        <v>99.6434654388479</v>
      </c>
      <c r="K506" s="40" t="str">
        <f t="shared" si="30"/>
        <v>C</v>
      </c>
    </row>
    <row r="507" ht="20.1" customHeight="1" spans="1:11">
      <c r="A507" s="40" t="s">
        <v>5692</v>
      </c>
      <c r="B507" s="41" t="s">
        <v>5693</v>
      </c>
      <c r="C507" s="40" t="s">
        <v>14</v>
      </c>
      <c r="D507" s="40" t="s">
        <v>2413</v>
      </c>
      <c r="E507" s="40" t="s">
        <v>35</v>
      </c>
      <c r="F507" s="42">
        <v>1.043937</v>
      </c>
      <c r="G507" s="42">
        <v>333.23</v>
      </c>
      <c r="H507" s="42">
        <f t="shared" si="28"/>
        <v>347.87</v>
      </c>
      <c r="I507" s="44">
        <f t="shared" si="29"/>
        <v>0.00437600079696124</v>
      </c>
      <c r="J507" s="44">
        <f t="shared" si="31"/>
        <v>99.6478414396449</v>
      </c>
      <c r="K507" s="40" t="str">
        <f t="shared" si="30"/>
        <v>C</v>
      </c>
    </row>
    <row r="508" ht="15" customHeight="1" spans="1:11">
      <c r="A508" s="40" t="s">
        <v>3962</v>
      </c>
      <c r="B508" s="41" t="s">
        <v>3963</v>
      </c>
      <c r="C508" s="40" t="s">
        <v>14</v>
      </c>
      <c r="D508" s="40" t="s">
        <v>2413</v>
      </c>
      <c r="E508" s="40" t="s">
        <v>146</v>
      </c>
      <c r="F508" s="42">
        <v>69.23983836</v>
      </c>
      <c r="G508" s="42">
        <v>5.02</v>
      </c>
      <c r="H508" s="42">
        <f t="shared" si="28"/>
        <v>347.58</v>
      </c>
      <c r="I508" s="44">
        <f t="shared" si="29"/>
        <v>0.00437235276686057</v>
      </c>
      <c r="J508" s="44">
        <f t="shared" si="31"/>
        <v>99.6522137924117</v>
      </c>
      <c r="K508" s="40" t="str">
        <f t="shared" si="30"/>
        <v>C</v>
      </c>
    </row>
    <row r="509" ht="20.1" customHeight="1" spans="1:11">
      <c r="A509" s="40" t="s">
        <v>3944</v>
      </c>
      <c r="B509" s="41" t="s">
        <v>3945</v>
      </c>
      <c r="C509" s="40" t="s">
        <v>14</v>
      </c>
      <c r="D509" s="40" t="s">
        <v>2413</v>
      </c>
      <c r="E509" s="40" t="s">
        <v>35</v>
      </c>
      <c r="F509" s="42">
        <v>2</v>
      </c>
      <c r="G509" s="42">
        <v>171.15</v>
      </c>
      <c r="H509" s="42">
        <f t="shared" si="28"/>
        <v>342.3</v>
      </c>
      <c r="I509" s="44">
        <f t="shared" si="29"/>
        <v>0.00430593346020016</v>
      </c>
      <c r="J509" s="44">
        <f t="shared" si="31"/>
        <v>99.6565197258719</v>
      </c>
      <c r="K509" s="40" t="str">
        <f t="shared" si="30"/>
        <v>C</v>
      </c>
    </row>
    <row r="510" ht="15" customHeight="1" spans="1:11">
      <c r="A510" s="40" t="s">
        <v>2990</v>
      </c>
      <c r="B510" s="41" t="s">
        <v>2991</v>
      </c>
      <c r="C510" s="40" t="s">
        <v>5904</v>
      </c>
      <c r="D510" s="40" t="s">
        <v>2413</v>
      </c>
      <c r="E510" s="40" t="s">
        <v>376</v>
      </c>
      <c r="F510" s="42">
        <v>55.3536</v>
      </c>
      <c r="G510" s="42">
        <v>6.15</v>
      </c>
      <c r="H510" s="42">
        <f t="shared" si="28"/>
        <v>340.42</v>
      </c>
      <c r="I510" s="44">
        <f t="shared" si="29"/>
        <v>0.00428228416161654</v>
      </c>
      <c r="J510" s="44">
        <f t="shared" si="31"/>
        <v>99.6608020100336</v>
      </c>
      <c r="K510" s="40" t="str">
        <f t="shared" si="30"/>
        <v>C</v>
      </c>
    </row>
    <row r="511" ht="20.1" customHeight="1" spans="1:11">
      <c r="A511" s="40" t="s">
        <v>3450</v>
      </c>
      <c r="B511" s="41" t="s">
        <v>3451</v>
      </c>
      <c r="C511" s="40" t="s">
        <v>14</v>
      </c>
      <c r="D511" s="40" t="s">
        <v>2413</v>
      </c>
      <c r="E511" s="40" t="s">
        <v>35</v>
      </c>
      <c r="F511" s="42">
        <v>16.043937</v>
      </c>
      <c r="G511" s="42">
        <v>20.95</v>
      </c>
      <c r="H511" s="42">
        <f t="shared" si="28"/>
        <v>336.12</v>
      </c>
      <c r="I511" s="44">
        <f t="shared" si="29"/>
        <v>0.00422819268081355</v>
      </c>
      <c r="J511" s="44">
        <f t="shared" si="31"/>
        <v>99.6650302027144</v>
      </c>
      <c r="K511" s="40" t="str">
        <f t="shared" si="30"/>
        <v>C</v>
      </c>
    </row>
    <row r="512" ht="15" customHeight="1" spans="1:11">
      <c r="A512" s="40" t="s">
        <v>5467</v>
      </c>
      <c r="B512" s="41" t="s">
        <v>5468</v>
      </c>
      <c r="C512" s="40" t="s">
        <v>14</v>
      </c>
      <c r="D512" s="40" t="s">
        <v>2790</v>
      </c>
      <c r="E512" s="40" t="s">
        <v>35</v>
      </c>
      <c r="F512" s="43">
        <v>0.01338763075</v>
      </c>
      <c r="G512" s="42">
        <v>25055.92</v>
      </c>
      <c r="H512" s="42">
        <f t="shared" si="28"/>
        <v>335.44</v>
      </c>
      <c r="I512" s="44">
        <f t="shared" si="29"/>
        <v>0.0042196386791982</v>
      </c>
      <c r="J512" s="44">
        <f t="shared" si="31"/>
        <v>99.6692498413936</v>
      </c>
      <c r="K512" s="40" t="str">
        <f t="shared" si="30"/>
        <v>C</v>
      </c>
    </row>
    <row r="513" ht="15" customHeight="1" spans="1:11">
      <c r="A513" s="40" t="s">
        <v>3642</v>
      </c>
      <c r="B513" s="41" t="s">
        <v>3643</v>
      </c>
      <c r="C513" s="40" t="s">
        <v>643</v>
      </c>
      <c r="D513" s="40" t="s">
        <v>2413</v>
      </c>
      <c r="E513" s="40" t="s">
        <v>383</v>
      </c>
      <c r="F513" s="42">
        <v>5.48</v>
      </c>
      <c r="G513" s="42">
        <v>61.13</v>
      </c>
      <c r="H513" s="42">
        <f t="shared" si="28"/>
        <v>334.99</v>
      </c>
      <c r="I513" s="44">
        <f t="shared" si="29"/>
        <v>0.0042139779428351</v>
      </c>
      <c r="J513" s="44">
        <f t="shared" si="31"/>
        <v>99.6734638193364</v>
      </c>
      <c r="K513" s="40" t="str">
        <f t="shared" si="30"/>
        <v>C</v>
      </c>
    </row>
    <row r="514" ht="15" customHeight="1" spans="1:11">
      <c r="A514" s="40" t="s">
        <v>4575</v>
      </c>
      <c r="B514" s="41" t="s">
        <v>4576</v>
      </c>
      <c r="C514" s="40" t="s">
        <v>14</v>
      </c>
      <c r="D514" s="40" t="s">
        <v>2413</v>
      </c>
      <c r="E514" s="40" t="s">
        <v>2732</v>
      </c>
      <c r="F514" s="42">
        <v>16.358125</v>
      </c>
      <c r="G514" s="42">
        <v>20.28</v>
      </c>
      <c r="H514" s="42">
        <f t="shared" si="28"/>
        <v>331.74</v>
      </c>
      <c r="I514" s="44">
        <f t="shared" si="29"/>
        <v>0.00417309484687935</v>
      </c>
      <c r="J514" s="44">
        <f t="shared" si="31"/>
        <v>99.6776369141833</v>
      </c>
      <c r="K514" s="40" t="str">
        <f t="shared" si="30"/>
        <v>C</v>
      </c>
    </row>
    <row r="515" ht="20.1" customHeight="1" spans="1:11">
      <c r="A515" s="40" t="s">
        <v>5697</v>
      </c>
      <c r="B515" s="41" t="s">
        <v>5698</v>
      </c>
      <c r="C515" s="40" t="s">
        <v>14</v>
      </c>
      <c r="D515" s="40" t="s">
        <v>2413</v>
      </c>
      <c r="E515" s="40" t="s">
        <v>35</v>
      </c>
      <c r="F515" s="42">
        <v>5.55741</v>
      </c>
      <c r="G515" s="42">
        <v>59.22</v>
      </c>
      <c r="H515" s="42">
        <f t="shared" si="28"/>
        <v>329.11</v>
      </c>
      <c r="I515" s="44">
        <f t="shared" si="29"/>
        <v>0.00414001098769055</v>
      </c>
      <c r="J515" s="44">
        <f t="shared" si="31"/>
        <v>99.681776925171</v>
      </c>
      <c r="K515" s="40" t="str">
        <f t="shared" si="30"/>
        <v>C</v>
      </c>
    </row>
    <row r="516" ht="15" customHeight="1" spans="1:11">
      <c r="A516" s="40" t="s">
        <v>4106</v>
      </c>
      <c r="B516" s="41" t="s">
        <v>4107</v>
      </c>
      <c r="C516" s="40" t="s">
        <v>14</v>
      </c>
      <c r="D516" s="40" t="s">
        <v>2413</v>
      </c>
      <c r="E516" s="40" t="s">
        <v>35</v>
      </c>
      <c r="F516" s="42">
        <v>24</v>
      </c>
      <c r="G516" s="42">
        <v>13.68</v>
      </c>
      <c r="H516" s="42">
        <f t="shared" ref="H516:H579" si="32">ROUND(F516*G516,2)</f>
        <v>328.32</v>
      </c>
      <c r="I516" s="44">
        <f t="shared" ref="I516:I579" si="33">H516/VALOR_TOTAL*100</f>
        <v>0.00413007325051977</v>
      </c>
      <c r="J516" s="44">
        <f t="shared" si="31"/>
        <v>99.6859069984215</v>
      </c>
      <c r="K516" s="40" t="str">
        <f t="shared" ref="K516:K579" si="34">IF(J516&lt;=50,"A",IF(J516&lt;=80,"B","C"))</f>
        <v>C</v>
      </c>
    </row>
    <row r="517" ht="15" customHeight="1" spans="1:11">
      <c r="A517" s="40" t="s">
        <v>5036</v>
      </c>
      <c r="B517" s="41" t="s">
        <v>5037</v>
      </c>
      <c r="C517" s="40" t="s">
        <v>14</v>
      </c>
      <c r="D517" s="40" t="s">
        <v>2413</v>
      </c>
      <c r="E517" s="40" t="s">
        <v>2732</v>
      </c>
      <c r="F517" s="42">
        <v>52.6053550861257</v>
      </c>
      <c r="G517" s="42">
        <v>6.21</v>
      </c>
      <c r="H517" s="42">
        <f t="shared" si="32"/>
        <v>326.68</v>
      </c>
      <c r="I517" s="44">
        <f t="shared" si="33"/>
        <v>0.0041094430113298</v>
      </c>
      <c r="J517" s="44">
        <f t="shared" ref="J517:J580" si="35">I517+J516</f>
        <v>99.6900164414328</v>
      </c>
      <c r="K517" s="40" t="str">
        <f t="shared" si="34"/>
        <v>C</v>
      </c>
    </row>
    <row r="518" ht="20.1" customHeight="1" spans="1:11">
      <c r="A518" s="40" t="s">
        <v>3026</v>
      </c>
      <c r="B518" s="41" t="s">
        <v>3027</v>
      </c>
      <c r="C518" s="40" t="s">
        <v>14</v>
      </c>
      <c r="D518" s="40" t="s">
        <v>2413</v>
      </c>
      <c r="E518" s="40" t="s">
        <v>2732</v>
      </c>
      <c r="F518" s="42">
        <v>2.24262</v>
      </c>
      <c r="G518" s="42">
        <v>144.86</v>
      </c>
      <c r="H518" s="42">
        <f t="shared" si="32"/>
        <v>324.87</v>
      </c>
      <c r="I518" s="44">
        <f t="shared" si="33"/>
        <v>0.00408667427173598</v>
      </c>
      <c r="J518" s="44">
        <f t="shared" si="35"/>
        <v>99.6941031157046</v>
      </c>
      <c r="K518" s="40" t="str">
        <f t="shared" si="34"/>
        <v>C</v>
      </c>
    </row>
    <row r="519" ht="15" customHeight="1" spans="1:11">
      <c r="A519" s="40" t="s">
        <v>3984</v>
      </c>
      <c r="B519" s="41" t="s">
        <v>3985</v>
      </c>
      <c r="C519" s="40" t="s">
        <v>14</v>
      </c>
      <c r="D519" s="40" t="s">
        <v>2413</v>
      </c>
      <c r="E519" s="40" t="s">
        <v>35</v>
      </c>
      <c r="F519" s="42">
        <v>96.215511</v>
      </c>
      <c r="G519" s="42">
        <v>3.37</v>
      </c>
      <c r="H519" s="42">
        <f t="shared" si="32"/>
        <v>324.25</v>
      </c>
      <c r="I519" s="44">
        <f t="shared" si="33"/>
        <v>0.00407887503496904</v>
      </c>
      <c r="J519" s="44">
        <f t="shared" si="35"/>
        <v>99.6981819907395</v>
      </c>
      <c r="K519" s="40" t="str">
        <f t="shared" si="34"/>
        <v>C</v>
      </c>
    </row>
    <row r="520" ht="15" customHeight="1" spans="1:11">
      <c r="A520" s="40" t="s">
        <v>3466</v>
      </c>
      <c r="B520" s="41" t="s">
        <v>3467</v>
      </c>
      <c r="C520" s="40" t="s">
        <v>14</v>
      </c>
      <c r="D520" s="40" t="s">
        <v>2413</v>
      </c>
      <c r="E520" s="40" t="s">
        <v>35</v>
      </c>
      <c r="F520" s="42">
        <v>28</v>
      </c>
      <c r="G520" s="42">
        <v>11.48</v>
      </c>
      <c r="H520" s="42">
        <f t="shared" si="32"/>
        <v>321.44</v>
      </c>
      <c r="I520" s="44">
        <f t="shared" si="33"/>
        <v>0.004043526881235</v>
      </c>
      <c r="J520" s="44">
        <f t="shared" si="35"/>
        <v>99.7022255176208</v>
      </c>
      <c r="K520" s="40" t="str">
        <f t="shared" si="34"/>
        <v>C</v>
      </c>
    </row>
    <row r="521" ht="15" customHeight="1" spans="1:11">
      <c r="A521" s="40" t="s">
        <v>5393</v>
      </c>
      <c r="B521" s="41" t="s">
        <v>5394</v>
      </c>
      <c r="C521" s="40" t="s">
        <v>14</v>
      </c>
      <c r="D521" s="40" t="s">
        <v>2413</v>
      </c>
      <c r="E521" s="40" t="s">
        <v>35</v>
      </c>
      <c r="F521" s="42">
        <v>66.666999</v>
      </c>
      <c r="G521" s="42">
        <v>4.82</v>
      </c>
      <c r="H521" s="42">
        <f t="shared" si="32"/>
        <v>321.33</v>
      </c>
      <c r="I521" s="44">
        <f t="shared" si="33"/>
        <v>0.00404214314567958</v>
      </c>
      <c r="J521" s="44">
        <f t="shared" si="35"/>
        <v>99.7062676607665</v>
      </c>
      <c r="K521" s="40" t="str">
        <f t="shared" si="34"/>
        <v>C</v>
      </c>
    </row>
    <row r="522" ht="15" customHeight="1" spans="1:11">
      <c r="A522" s="40" t="s">
        <v>4246</v>
      </c>
      <c r="B522" s="41" t="s">
        <v>4247</v>
      </c>
      <c r="C522" s="40" t="s">
        <v>14</v>
      </c>
      <c r="D522" s="40" t="s">
        <v>2413</v>
      </c>
      <c r="E522" s="40" t="s">
        <v>35</v>
      </c>
      <c r="F522" s="42">
        <v>2</v>
      </c>
      <c r="G522" s="42">
        <v>158.31</v>
      </c>
      <c r="H522" s="42">
        <f t="shared" si="32"/>
        <v>316.62</v>
      </c>
      <c r="I522" s="44">
        <f t="shared" si="33"/>
        <v>0.0039828941050791</v>
      </c>
      <c r="J522" s="44">
        <f t="shared" si="35"/>
        <v>99.7102505548715</v>
      </c>
      <c r="K522" s="40" t="str">
        <f t="shared" si="34"/>
        <v>C</v>
      </c>
    </row>
    <row r="523" ht="15" customHeight="1" spans="1:11">
      <c r="A523" s="40" t="s">
        <v>3716</v>
      </c>
      <c r="B523" s="41" t="s">
        <v>1219</v>
      </c>
      <c r="C523" s="40" t="s">
        <v>643</v>
      </c>
      <c r="D523" s="40" t="s">
        <v>2413</v>
      </c>
      <c r="E523" s="40" t="s">
        <v>376</v>
      </c>
      <c r="F523" s="42">
        <v>4</v>
      </c>
      <c r="G523" s="42">
        <v>78.82</v>
      </c>
      <c r="H523" s="42">
        <f t="shared" si="32"/>
        <v>315.28</v>
      </c>
      <c r="I523" s="44">
        <f t="shared" si="33"/>
        <v>0.00396603769013119</v>
      </c>
      <c r="J523" s="44">
        <f t="shared" si="35"/>
        <v>99.7142165925617</v>
      </c>
      <c r="K523" s="40" t="str">
        <f t="shared" si="34"/>
        <v>C</v>
      </c>
    </row>
    <row r="524" ht="15" customHeight="1" spans="1:11">
      <c r="A524" s="40" t="s">
        <v>3659</v>
      </c>
      <c r="B524" s="41" t="s">
        <v>3660</v>
      </c>
      <c r="C524" s="40" t="s">
        <v>14</v>
      </c>
      <c r="D524" s="40" t="s">
        <v>2413</v>
      </c>
      <c r="E524" s="40" t="s">
        <v>146</v>
      </c>
      <c r="F524" s="42">
        <v>12.76</v>
      </c>
      <c r="G524" s="42">
        <v>24.64</v>
      </c>
      <c r="H524" s="42">
        <f t="shared" si="32"/>
        <v>314.41</v>
      </c>
      <c r="I524" s="44">
        <f t="shared" si="33"/>
        <v>0.0039550935998292</v>
      </c>
      <c r="J524" s="44">
        <f t="shared" si="35"/>
        <v>99.7181716861615</v>
      </c>
      <c r="K524" s="40" t="str">
        <f t="shared" si="34"/>
        <v>C</v>
      </c>
    </row>
    <row r="525" ht="15" customHeight="1" spans="1:11">
      <c r="A525" s="40" t="s">
        <v>3245</v>
      </c>
      <c r="B525" s="41" t="s">
        <v>3246</v>
      </c>
      <c r="C525" s="40" t="s">
        <v>14</v>
      </c>
      <c r="D525" s="40" t="s">
        <v>2413</v>
      </c>
      <c r="E525" s="40" t="s">
        <v>35</v>
      </c>
      <c r="F525" s="42">
        <v>215</v>
      </c>
      <c r="G525" s="42">
        <v>1.46</v>
      </c>
      <c r="H525" s="42">
        <f t="shared" si="32"/>
        <v>313.9</v>
      </c>
      <c r="I525" s="44">
        <f t="shared" si="33"/>
        <v>0.00394867809861768</v>
      </c>
      <c r="J525" s="44">
        <f t="shared" si="35"/>
        <v>99.7221203642601</v>
      </c>
      <c r="K525" s="40" t="str">
        <f t="shared" si="34"/>
        <v>C</v>
      </c>
    </row>
    <row r="526" ht="15" customHeight="1" spans="1:11">
      <c r="A526" s="40" t="s">
        <v>4594</v>
      </c>
      <c r="B526" s="41" t="s">
        <v>4595</v>
      </c>
      <c r="C526" s="40" t="s">
        <v>14</v>
      </c>
      <c r="D526" s="40" t="s">
        <v>2413</v>
      </c>
      <c r="E526" s="40" t="s">
        <v>193</v>
      </c>
      <c r="F526" s="42">
        <v>197.6440259198</v>
      </c>
      <c r="G526" s="42">
        <v>1.58</v>
      </c>
      <c r="H526" s="42">
        <f t="shared" si="32"/>
        <v>312.28</v>
      </c>
      <c r="I526" s="44">
        <f t="shared" si="33"/>
        <v>0.00392829944771051</v>
      </c>
      <c r="J526" s="44">
        <f t="shared" si="35"/>
        <v>99.7260486637078</v>
      </c>
      <c r="K526" s="40" t="str">
        <f t="shared" si="34"/>
        <v>C</v>
      </c>
    </row>
    <row r="527" ht="15" customHeight="1" spans="1:11">
      <c r="A527" s="40" t="s">
        <v>4456</v>
      </c>
      <c r="B527" s="41" t="s">
        <v>4457</v>
      </c>
      <c r="C527" s="40" t="s">
        <v>14</v>
      </c>
      <c r="D527" s="40" t="s">
        <v>2413</v>
      </c>
      <c r="E527" s="40" t="s">
        <v>193</v>
      </c>
      <c r="F527" s="42">
        <v>34.68416</v>
      </c>
      <c r="G527" s="42">
        <v>8.88</v>
      </c>
      <c r="H527" s="42">
        <f t="shared" si="32"/>
        <v>308</v>
      </c>
      <c r="I527" s="44">
        <f t="shared" si="33"/>
        <v>0.00387445955519033</v>
      </c>
      <c r="J527" s="44">
        <f t="shared" si="35"/>
        <v>99.729923123263</v>
      </c>
      <c r="K527" s="40" t="str">
        <f t="shared" si="34"/>
        <v>C</v>
      </c>
    </row>
    <row r="528" ht="15" customHeight="1" spans="1:11">
      <c r="A528" s="40" t="s">
        <v>4045</v>
      </c>
      <c r="B528" s="41" t="s">
        <v>4046</v>
      </c>
      <c r="C528" s="40" t="s">
        <v>14</v>
      </c>
      <c r="D528" s="40" t="s">
        <v>2413</v>
      </c>
      <c r="E528" s="40" t="s">
        <v>35</v>
      </c>
      <c r="F528" s="42">
        <v>120</v>
      </c>
      <c r="G528" s="42">
        <v>2.55</v>
      </c>
      <c r="H528" s="42">
        <f t="shared" si="32"/>
        <v>306</v>
      </c>
      <c r="I528" s="44">
        <f t="shared" si="33"/>
        <v>0.00384930072690988</v>
      </c>
      <c r="J528" s="44">
        <f t="shared" si="35"/>
        <v>99.7337724239899</v>
      </c>
      <c r="K528" s="40" t="str">
        <f t="shared" si="34"/>
        <v>C</v>
      </c>
    </row>
    <row r="529" ht="15" customHeight="1" spans="1:11">
      <c r="A529" s="40" t="s">
        <v>5093</v>
      </c>
      <c r="B529" s="41" t="s">
        <v>5094</v>
      </c>
      <c r="C529" s="40" t="s">
        <v>14</v>
      </c>
      <c r="D529" s="40" t="s">
        <v>2413</v>
      </c>
      <c r="E529" s="40" t="s">
        <v>35</v>
      </c>
      <c r="F529" s="42">
        <v>34.558102</v>
      </c>
      <c r="G529" s="42">
        <v>8.78</v>
      </c>
      <c r="H529" s="42">
        <f t="shared" si="32"/>
        <v>303.42</v>
      </c>
      <c r="I529" s="44">
        <f t="shared" si="33"/>
        <v>0.00381684583842809</v>
      </c>
      <c r="J529" s="44">
        <f t="shared" si="35"/>
        <v>99.7375892698284</v>
      </c>
      <c r="K529" s="40" t="str">
        <f t="shared" si="34"/>
        <v>C</v>
      </c>
    </row>
    <row r="530" ht="15" customHeight="1" spans="1:11">
      <c r="A530" s="40" t="s">
        <v>3545</v>
      </c>
      <c r="B530" s="41" t="s">
        <v>3546</v>
      </c>
      <c r="C530" s="40" t="s">
        <v>643</v>
      </c>
      <c r="D530" s="40" t="s">
        <v>2413</v>
      </c>
      <c r="E530" s="40" t="s">
        <v>376</v>
      </c>
      <c r="F530" s="42">
        <v>4</v>
      </c>
      <c r="G530" s="42">
        <v>75.2</v>
      </c>
      <c r="H530" s="42">
        <f t="shared" si="32"/>
        <v>300.8</v>
      </c>
      <c r="I530" s="44">
        <f t="shared" si="33"/>
        <v>0.00378388777338069</v>
      </c>
      <c r="J530" s="44">
        <f t="shared" si="35"/>
        <v>99.7413731576017</v>
      </c>
      <c r="K530" s="40" t="str">
        <f t="shared" si="34"/>
        <v>C</v>
      </c>
    </row>
    <row r="531" ht="20.1" customHeight="1" spans="1:11">
      <c r="A531" s="40" t="s">
        <v>3551</v>
      </c>
      <c r="B531" s="41" t="s">
        <v>1004</v>
      </c>
      <c r="C531" s="40" t="s">
        <v>5898</v>
      </c>
      <c r="D531" s="40" t="s">
        <v>2413</v>
      </c>
      <c r="E531" s="40" t="s">
        <v>35</v>
      </c>
      <c r="F531" s="42">
        <v>6</v>
      </c>
      <c r="G531" s="42">
        <v>50</v>
      </c>
      <c r="H531" s="42">
        <f t="shared" si="32"/>
        <v>300</v>
      </c>
      <c r="I531" s="44">
        <f t="shared" si="33"/>
        <v>0.00377382424206851</v>
      </c>
      <c r="J531" s="44">
        <f t="shared" si="35"/>
        <v>99.7451469818438</v>
      </c>
      <c r="K531" s="40" t="str">
        <f t="shared" si="34"/>
        <v>C</v>
      </c>
    </row>
    <row r="532" ht="20.1" customHeight="1" spans="1:11">
      <c r="A532" s="40" t="s">
        <v>3471</v>
      </c>
      <c r="B532" s="41" t="s">
        <v>3472</v>
      </c>
      <c r="C532" s="40" t="s">
        <v>14</v>
      </c>
      <c r="D532" s="40" t="s">
        <v>2413</v>
      </c>
      <c r="E532" s="40" t="s">
        <v>35</v>
      </c>
      <c r="F532" s="42">
        <v>324</v>
      </c>
      <c r="G532" s="42">
        <v>0.92</v>
      </c>
      <c r="H532" s="42">
        <f t="shared" si="32"/>
        <v>298.08</v>
      </c>
      <c r="I532" s="44">
        <f t="shared" si="33"/>
        <v>0.00374967176691927</v>
      </c>
      <c r="J532" s="44">
        <f t="shared" si="35"/>
        <v>99.7488966536107</v>
      </c>
      <c r="K532" s="40" t="str">
        <f t="shared" si="34"/>
        <v>C</v>
      </c>
    </row>
    <row r="533" ht="15" customHeight="1" spans="1:11">
      <c r="A533" s="40" t="s">
        <v>3995</v>
      </c>
      <c r="B533" s="41" t="s">
        <v>3996</v>
      </c>
      <c r="C533" s="40" t="s">
        <v>14</v>
      </c>
      <c r="D533" s="40" t="s">
        <v>2413</v>
      </c>
      <c r="E533" s="40" t="s">
        <v>35</v>
      </c>
      <c r="F533" s="42">
        <v>16.484058</v>
      </c>
      <c r="G533" s="42">
        <v>17.98</v>
      </c>
      <c r="H533" s="42">
        <f t="shared" si="32"/>
        <v>296.38</v>
      </c>
      <c r="I533" s="44">
        <f t="shared" si="33"/>
        <v>0.00372828676288088</v>
      </c>
      <c r="J533" s="44">
        <f t="shared" si="35"/>
        <v>99.7526249403736</v>
      </c>
      <c r="K533" s="40" t="str">
        <f t="shared" si="34"/>
        <v>C</v>
      </c>
    </row>
    <row r="534" ht="20.1" customHeight="1" spans="1:11">
      <c r="A534" s="40" t="s">
        <v>3634</v>
      </c>
      <c r="B534" s="41" t="s">
        <v>3635</v>
      </c>
      <c r="C534" s="40" t="s">
        <v>5898</v>
      </c>
      <c r="D534" s="40" t="s">
        <v>2413</v>
      </c>
      <c r="E534" s="40" t="s">
        <v>35</v>
      </c>
      <c r="F534" s="42">
        <v>2</v>
      </c>
      <c r="G534" s="42">
        <v>146.73</v>
      </c>
      <c r="H534" s="42">
        <f t="shared" si="32"/>
        <v>293.46</v>
      </c>
      <c r="I534" s="44">
        <f t="shared" si="33"/>
        <v>0.00369155487359141</v>
      </c>
      <c r="J534" s="44">
        <f t="shared" si="35"/>
        <v>99.7563164952472</v>
      </c>
      <c r="K534" s="40" t="str">
        <f t="shared" si="34"/>
        <v>C</v>
      </c>
    </row>
    <row r="535" ht="15" customHeight="1" spans="1:11">
      <c r="A535" s="40" t="s">
        <v>3812</v>
      </c>
      <c r="B535" s="41" t="s">
        <v>3813</v>
      </c>
      <c r="C535" s="40" t="s">
        <v>14</v>
      </c>
      <c r="D535" s="40" t="s">
        <v>2413</v>
      </c>
      <c r="E535" s="40" t="s">
        <v>35</v>
      </c>
      <c r="F535" s="42">
        <v>32</v>
      </c>
      <c r="G535" s="42">
        <v>9.17</v>
      </c>
      <c r="H535" s="42">
        <f t="shared" si="32"/>
        <v>293.44</v>
      </c>
      <c r="I535" s="44">
        <f t="shared" si="33"/>
        <v>0.00369130328530861</v>
      </c>
      <c r="J535" s="44">
        <f t="shared" si="35"/>
        <v>99.7600077985325</v>
      </c>
      <c r="K535" s="40" t="str">
        <f t="shared" si="34"/>
        <v>C</v>
      </c>
    </row>
    <row r="536" ht="20.1" customHeight="1" spans="1:11">
      <c r="A536" s="40" t="s">
        <v>4660</v>
      </c>
      <c r="B536" s="41" t="s">
        <v>4661</v>
      </c>
      <c r="C536" s="40" t="s">
        <v>5898</v>
      </c>
      <c r="D536" s="40" t="s">
        <v>2413</v>
      </c>
      <c r="E536" s="40" t="s">
        <v>35</v>
      </c>
      <c r="F536" s="42">
        <v>7</v>
      </c>
      <c r="G536" s="42">
        <v>41.05</v>
      </c>
      <c r="H536" s="42">
        <f t="shared" si="32"/>
        <v>287.35</v>
      </c>
      <c r="I536" s="44">
        <f t="shared" si="33"/>
        <v>0.00361469465319462</v>
      </c>
      <c r="J536" s="44">
        <f t="shared" si="35"/>
        <v>99.7636224931857</v>
      </c>
      <c r="K536" s="40" t="str">
        <f t="shared" si="34"/>
        <v>C</v>
      </c>
    </row>
    <row r="537" ht="15" customHeight="1" spans="1:11">
      <c r="A537" s="40" t="s">
        <v>3920</v>
      </c>
      <c r="B537" s="41" t="s">
        <v>3921</v>
      </c>
      <c r="C537" s="40" t="s">
        <v>14</v>
      </c>
      <c r="D537" s="40" t="s">
        <v>2413</v>
      </c>
      <c r="E537" s="40" t="s">
        <v>35</v>
      </c>
      <c r="F537" s="42">
        <v>3</v>
      </c>
      <c r="G537" s="42">
        <v>95.29</v>
      </c>
      <c r="H537" s="42">
        <f t="shared" si="32"/>
        <v>285.87</v>
      </c>
      <c r="I537" s="44">
        <f t="shared" si="33"/>
        <v>0.00359607712026708</v>
      </c>
      <c r="J537" s="44">
        <f t="shared" si="35"/>
        <v>99.767218570306</v>
      </c>
      <c r="K537" s="40" t="str">
        <f t="shared" si="34"/>
        <v>C</v>
      </c>
    </row>
    <row r="538" ht="15" customHeight="1" spans="1:11">
      <c r="A538" s="40" t="s">
        <v>4007</v>
      </c>
      <c r="B538" s="41" t="s">
        <v>4008</v>
      </c>
      <c r="C538" s="40" t="s">
        <v>14</v>
      </c>
      <c r="D538" s="40" t="s">
        <v>2413</v>
      </c>
      <c r="E538" s="40" t="s">
        <v>35</v>
      </c>
      <c r="F538" s="42">
        <v>101</v>
      </c>
      <c r="G538" s="42">
        <v>2.8</v>
      </c>
      <c r="H538" s="42">
        <f t="shared" si="32"/>
        <v>282.8</v>
      </c>
      <c r="I538" s="44">
        <f t="shared" si="33"/>
        <v>0.00355745831885658</v>
      </c>
      <c r="J538" s="44">
        <f t="shared" si="35"/>
        <v>99.7707760286248</v>
      </c>
      <c r="K538" s="40" t="str">
        <f t="shared" si="34"/>
        <v>C</v>
      </c>
    </row>
    <row r="539" ht="20.1" customHeight="1" spans="1:11">
      <c r="A539" s="40" t="s">
        <v>5482</v>
      </c>
      <c r="B539" s="41" t="s">
        <v>5483</v>
      </c>
      <c r="C539" s="40" t="s">
        <v>14</v>
      </c>
      <c r="D539" s="40" t="s">
        <v>2790</v>
      </c>
      <c r="E539" s="40" t="s">
        <v>35</v>
      </c>
      <c r="F539" s="48">
        <v>0.0256546700048</v>
      </c>
      <c r="G539" s="42">
        <v>10990</v>
      </c>
      <c r="H539" s="42">
        <f t="shared" si="32"/>
        <v>281.94</v>
      </c>
      <c r="I539" s="44">
        <f t="shared" si="33"/>
        <v>0.00354664002269598</v>
      </c>
      <c r="J539" s="44">
        <f t="shared" si="35"/>
        <v>99.7743226686475</v>
      </c>
      <c r="K539" s="40" t="str">
        <f t="shared" si="34"/>
        <v>C</v>
      </c>
    </row>
    <row r="540" ht="20.1" customHeight="1" spans="1:11">
      <c r="A540" s="40" t="s">
        <v>3947</v>
      </c>
      <c r="B540" s="41" t="s">
        <v>3948</v>
      </c>
      <c r="C540" s="40" t="s">
        <v>5898</v>
      </c>
      <c r="D540" s="40" t="s">
        <v>2413</v>
      </c>
      <c r="E540" s="40" t="s">
        <v>35</v>
      </c>
      <c r="F540" s="42">
        <v>1</v>
      </c>
      <c r="G540" s="42">
        <v>280.02</v>
      </c>
      <c r="H540" s="42">
        <f t="shared" si="32"/>
        <v>280.02</v>
      </c>
      <c r="I540" s="44">
        <f t="shared" si="33"/>
        <v>0.00352248754754674</v>
      </c>
      <c r="J540" s="44">
        <f t="shared" si="35"/>
        <v>99.7778451561951</v>
      </c>
      <c r="K540" s="40" t="str">
        <f t="shared" si="34"/>
        <v>C</v>
      </c>
    </row>
    <row r="541" ht="15" customHeight="1" spans="1:11">
      <c r="A541" s="40" t="s">
        <v>3277</v>
      </c>
      <c r="B541" s="41" t="s">
        <v>3278</v>
      </c>
      <c r="C541" s="40" t="s">
        <v>14</v>
      </c>
      <c r="D541" s="40" t="s">
        <v>2413</v>
      </c>
      <c r="E541" s="40" t="s">
        <v>35</v>
      </c>
      <c r="F541" s="42">
        <v>32</v>
      </c>
      <c r="G541" s="42">
        <v>8.59</v>
      </c>
      <c r="H541" s="42">
        <f t="shared" si="32"/>
        <v>274.88</v>
      </c>
      <c r="I541" s="44">
        <f t="shared" si="33"/>
        <v>0.00345782935886597</v>
      </c>
      <c r="J541" s="44">
        <f t="shared" si="35"/>
        <v>99.7813029855539</v>
      </c>
      <c r="K541" s="40" t="str">
        <f t="shared" si="34"/>
        <v>C</v>
      </c>
    </row>
    <row r="542" ht="20.1" customHeight="1" spans="1:11">
      <c r="A542" s="40" t="s">
        <v>5748</v>
      </c>
      <c r="B542" s="41" t="s">
        <v>5749</v>
      </c>
      <c r="C542" s="40" t="s">
        <v>14</v>
      </c>
      <c r="D542" s="40" t="s">
        <v>2413</v>
      </c>
      <c r="E542" s="40" t="s">
        <v>35</v>
      </c>
      <c r="F542" s="42">
        <v>34.585178</v>
      </c>
      <c r="G542" s="42">
        <v>7.92</v>
      </c>
      <c r="H542" s="42">
        <f t="shared" si="32"/>
        <v>273.91</v>
      </c>
      <c r="I542" s="44">
        <f t="shared" si="33"/>
        <v>0.00344562732714995</v>
      </c>
      <c r="J542" s="44">
        <f t="shared" si="35"/>
        <v>99.7847486128811</v>
      </c>
      <c r="K542" s="40" t="str">
        <f t="shared" si="34"/>
        <v>C</v>
      </c>
    </row>
    <row r="543" ht="20.1" customHeight="1" spans="1:11">
      <c r="A543" s="40" t="s">
        <v>4167</v>
      </c>
      <c r="B543" s="41" t="s">
        <v>4168</v>
      </c>
      <c r="C543" s="40" t="s">
        <v>5898</v>
      </c>
      <c r="D543" s="40" t="s">
        <v>2413</v>
      </c>
      <c r="E543" s="40" t="s">
        <v>35</v>
      </c>
      <c r="F543" s="42">
        <v>2</v>
      </c>
      <c r="G543" s="42">
        <v>136.16</v>
      </c>
      <c r="H543" s="42">
        <f t="shared" si="32"/>
        <v>272.32</v>
      </c>
      <c r="I543" s="44">
        <f t="shared" si="33"/>
        <v>0.00342562605866698</v>
      </c>
      <c r="J543" s="44">
        <f t="shared" si="35"/>
        <v>99.7881742389398</v>
      </c>
      <c r="K543" s="40" t="str">
        <f t="shared" si="34"/>
        <v>C</v>
      </c>
    </row>
    <row r="544" ht="15" customHeight="1" spans="1:11">
      <c r="A544" s="40" t="s">
        <v>5264</v>
      </c>
      <c r="B544" s="41" t="s">
        <v>5265</v>
      </c>
      <c r="C544" s="40" t="s">
        <v>14</v>
      </c>
      <c r="D544" s="40" t="s">
        <v>2413</v>
      </c>
      <c r="E544" s="40" t="s">
        <v>35</v>
      </c>
      <c r="F544" s="42">
        <v>8</v>
      </c>
      <c r="G544" s="42">
        <v>33.79</v>
      </c>
      <c r="H544" s="42">
        <f t="shared" si="32"/>
        <v>270.32</v>
      </c>
      <c r="I544" s="44">
        <f t="shared" si="33"/>
        <v>0.00340046723038653</v>
      </c>
      <c r="J544" s="44">
        <f t="shared" si="35"/>
        <v>99.7915747061702</v>
      </c>
      <c r="K544" s="40" t="str">
        <f t="shared" si="34"/>
        <v>C</v>
      </c>
    </row>
    <row r="545" ht="15" customHeight="1" spans="1:11">
      <c r="A545" s="40" t="s">
        <v>5153</v>
      </c>
      <c r="B545" s="41" t="s">
        <v>5154</v>
      </c>
      <c r="C545" s="40" t="s">
        <v>14</v>
      </c>
      <c r="D545" s="40" t="s">
        <v>2310</v>
      </c>
      <c r="E545" s="40" t="s">
        <v>2392</v>
      </c>
      <c r="F545" s="42">
        <v>17.7380192248</v>
      </c>
      <c r="G545" s="42">
        <v>15.22</v>
      </c>
      <c r="H545" s="42">
        <f t="shared" si="32"/>
        <v>269.97</v>
      </c>
      <c r="I545" s="44">
        <f t="shared" si="33"/>
        <v>0.00339606443543745</v>
      </c>
      <c r="J545" s="44">
        <f t="shared" si="35"/>
        <v>99.7949707706056</v>
      </c>
      <c r="K545" s="40" t="str">
        <f t="shared" si="34"/>
        <v>C</v>
      </c>
    </row>
    <row r="546" ht="20.1" customHeight="1" spans="1:11">
      <c r="A546" s="40" t="s">
        <v>5891</v>
      </c>
      <c r="B546" s="41" t="s">
        <v>5892</v>
      </c>
      <c r="C546" s="40" t="s">
        <v>14</v>
      </c>
      <c r="D546" s="40" t="s">
        <v>2413</v>
      </c>
      <c r="E546" s="40" t="s">
        <v>35</v>
      </c>
      <c r="F546" s="42">
        <v>14.094497</v>
      </c>
      <c r="G546" s="42">
        <v>19.05</v>
      </c>
      <c r="H546" s="42">
        <f t="shared" si="32"/>
        <v>268.5</v>
      </c>
      <c r="I546" s="44">
        <f t="shared" si="33"/>
        <v>0.00337757269665131</v>
      </c>
      <c r="J546" s="44">
        <f t="shared" si="35"/>
        <v>99.7983483433022</v>
      </c>
      <c r="K546" s="40" t="str">
        <f t="shared" si="34"/>
        <v>C</v>
      </c>
    </row>
    <row r="547" ht="20.1" customHeight="1" spans="1:11">
      <c r="A547" s="40" t="s">
        <v>3611</v>
      </c>
      <c r="B547" s="41" t="s">
        <v>1084</v>
      </c>
      <c r="C547" s="40" t="s">
        <v>5898</v>
      </c>
      <c r="D547" s="40" t="s">
        <v>2413</v>
      </c>
      <c r="E547" s="40" t="s">
        <v>35</v>
      </c>
      <c r="F547" s="42">
        <v>3</v>
      </c>
      <c r="G547" s="42">
        <v>86.92</v>
      </c>
      <c r="H547" s="42">
        <f t="shared" si="32"/>
        <v>260.76</v>
      </c>
      <c r="I547" s="44">
        <f t="shared" si="33"/>
        <v>0.00328020803120594</v>
      </c>
      <c r="J547" s="44">
        <f t="shared" si="35"/>
        <v>99.8016285513334</v>
      </c>
      <c r="K547" s="40" t="str">
        <f t="shared" si="34"/>
        <v>C</v>
      </c>
    </row>
    <row r="548" ht="20.1" customHeight="1" spans="1:11">
      <c r="A548" s="40" t="s">
        <v>2946</v>
      </c>
      <c r="B548" s="41" t="s">
        <v>5917</v>
      </c>
      <c r="C548" s="40" t="s">
        <v>5904</v>
      </c>
      <c r="D548" s="40" t="s">
        <v>2381</v>
      </c>
      <c r="E548" s="40" t="s">
        <v>2387</v>
      </c>
      <c r="F548" s="42">
        <v>5.46075085324232</v>
      </c>
      <c r="G548" s="42">
        <v>47.71</v>
      </c>
      <c r="H548" s="42">
        <f t="shared" si="32"/>
        <v>260.53</v>
      </c>
      <c r="I548" s="44">
        <f t="shared" si="33"/>
        <v>0.00327731476595369</v>
      </c>
      <c r="J548" s="44">
        <f t="shared" si="35"/>
        <v>99.8049058660994</v>
      </c>
      <c r="K548" s="40" t="str">
        <f t="shared" si="34"/>
        <v>C</v>
      </c>
    </row>
    <row r="549" ht="20.1" customHeight="1" spans="1:11">
      <c r="A549" s="40" t="s">
        <v>3515</v>
      </c>
      <c r="B549" s="41" t="s">
        <v>873</v>
      </c>
      <c r="C549" s="40" t="s">
        <v>643</v>
      </c>
      <c r="D549" s="40" t="s">
        <v>2413</v>
      </c>
      <c r="E549" s="40" t="s">
        <v>376</v>
      </c>
      <c r="F549" s="42">
        <v>1</v>
      </c>
      <c r="G549" s="42">
        <v>259.25</v>
      </c>
      <c r="H549" s="42">
        <f t="shared" si="32"/>
        <v>259.25</v>
      </c>
      <c r="I549" s="44">
        <f t="shared" si="33"/>
        <v>0.0032612131158542</v>
      </c>
      <c r="J549" s="44">
        <f t="shared" si="35"/>
        <v>99.8081670792152</v>
      </c>
      <c r="K549" s="40" t="str">
        <f t="shared" si="34"/>
        <v>C</v>
      </c>
    </row>
    <row r="550" ht="15" customHeight="1" spans="1:11">
      <c r="A550" s="40" t="s">
        <v>4049</v>
      </c>
      <c r="B550" s="41" t="s">
        <v>4050</v>
      </c>
      <c r="C550" s="40" t="s">
        <v>14</v>
      </c>
      <c r="D550" s="40" t="s">
        <v>2413</v>
      </c>
      <c r="E550" s="40" t="s">
        <v>35</v>
      </c>
      <c r="F550" s="42">
        <v>50</v>
      </c>
      <c r="G550" s="42">
        <v>5.17</v>
      </c>
      <c r="H550" s="42">
        <f t="shared" si="32"/>
        <v>258.5</v>
      </c>
      <c r="I550" s="44">
        <f t="shared" si="33"/>
        <v>0.00325177855524903</v>
      </c>
      <c r="J550" s="44">
        <f t="shared" si="35"/>
        <v>99.8114188577705</v>
      </c>
      <c r="K550" s="40" t="str">
        <f t="shared" si="34"/>
        <v>C</v>
      </c>
    </row>
    <row r="551" ht="20.1" customHeight="1" spans="1:11">
      <c r="A551" s="40" t="s">
        <v>5651</v>
      </c>
      <c r="B551" s="41" t="s">
        <v>5652</v>
      </c>
      <c r="C551" s="40" t="s">
        <v>14</v>
      </c>
      <c r="D551" s="40" t="s">
        <v>2790</v>
      </c>
      <c r="E551" s="40" t="s">
        <v>35</v>
      </c>
      <c r="F551" s="47">
        <v>0.035930503784</v>
      </c>
      <c r="G551" s="42">
        <v>7090.69</v>
      </c>
      <c r="H551" s="42">
        <f t="shared" si="32"/>
        <v>254.77</v>
      </c>
      <c r="I551" s="44">
        <f t="shared" si="33"/>
        <v>0.00320485734050598</v>
      </c>
      <c r="J551" s="44">
        <f t="shared" si="35"/>
        <v>99.814623715111</v>
      </c>
      <c r="K551" s="40" t="str">
        <f t="shared" si="34"/>
        <v>C</v>
      </c>
    </row>
    <row r="552" ht="20.1" customHeight="1" spans="1:11">
      <c r="A552" s="40" t="s">
        <v>4460</v>
      </c>
      <c r="B552" s="41" t="s">
        <v>4461</v>
      </c>
      <c r="C552" s="40" t="s">
        <v>14</v>
      </c>
      <c r="D552" s="40" t="s">
        <v>2413</v>
      </c>
      <c r="E552" s="40" t="s">
        <v>146</v>
      </c>
      <c r="F552" s="42">
        <v>4.464</v>
      </c>
      <c r="G552" s="42">
        <v>57.03</v>
      </c>
      <c r="H552" s="42">
        <f t="shared" si="32"/>
        <v>254.58</v>
      </c>
      <c r="I552" s="44">
        <f t="shared" si="33"/>
        <v>0.00320246725181933</v>
      </c>
      <c r="J552" s="44">
        <f t="shared" si="35"/>
        <v>99.8178261823628</v>
      </c>
      <c r="K552" s="40" t="str">
        <f t="shared" si="34"/>
        <v>C</v>
      </c>
    </row>
    <row r="553" ht="15" customHeight="1" spans="1:11">
      <c r="A553" s="40" t="s">
        <v>3908</v>
      </c>
      <c r="B553" s="41" t="s">
        <v>3909</v>
      </c>
      <c r="C553" s="40" t="s">
        <v>14</v>
      </c>
      <c r="D553" s="40" t="s">
        <v>2413</v>
      </c>
      <c r="E553" s="40" t="s">
        <v>35</v>
      </c>
      <c r="F553" s="42">
        <v>5</v>
      </c>
      <c r="G553" s="42">
        <v>50.22</v>
      </c>
      <c r="H553" s="42">
        <f t="shared" si="32"/>
        <v>251.1</v>
      </c>
      <c r="I553" s="44">
        <f t="shared" si="33"/>
        <v>0.00315869089061134</v>
      </c>
      <c r="J553" s="44">
        <f t="shared" si="35"/>
        <v>99.8209848732534</v>
      </c>
      <c r="K553" s="40" t="str">
        <f t="shared" si="34"/>
        <v>C</v>
      </c>
    </row>
    <row r="554" ht="20.1" customHeight="1" spans="1:11">
      <c r="A554" s="40" t="s">
        <v>3671</v>
      </c>
      <c r="B554" s="41" t="s">
        <v>3672</v>
      </c>
      <c r="C554" s="40" t="s">
        <v>14</v>
      </c>
      <c r="D554" s="40" t="s">
        <v>2413</v>
      </c>
      <c r="E554" s="40" t="s">
        <v>35</v>
      </c>
      <c r="F554" s="42">
        <v>1</v>
      </c>
      <c r="G554" s="42">
        <v>249.35</v>
      </c>
      <c r="H554" s="42">
        <f t="shared" si="32"/>
        <v>249.35</v>
      </c>
      <c r="I554" s="44">
        <f t="shared" si="33"/>
        <v>0.00313667691586594</v>
      </c>
      <c r="J554" s="44">
        <f t="shared" si="35"/>
        <v>99.8241215501693</v>
      </c>
      <c r="K554" s="40" t="str">
        <f t="shared" si="34"/>
        <v>C</v>
      </c>
    </row>
    <row r="555" ht="15" customHeight="1" spans="1:11">
      <c r="A555" s="40" t="s">
        <v>4117</v>
      </c>
      <c r="B555" s="41" t="s">
        <v>4118</v>
      </c>
      <c r="C555" s="40" t="s">
        <v>14</v>
      </c>
      <c r="D555" s="40" t="s">
        <v>2413</v>
      </c>
      <c r="E555" s="40" t="s">
        <v>35</v>
      </c>
      <c r="F555" s="42">
        <v>8</v>
      </c>
      <c r="G555" s="42">
        <v>30.17</v>
      </c>
      <c r="H555" s="42">
        <f t="shared" si="32"/>
        <v>241.36</v>
      </c>
      <c r="I555" s="44">
        <f t="shared" si="33"/>
        <v>0.00303616739688552</v>
      </c>
      <c r="J555" s="44">
        <f t="shared" si="35"/>
        <v>99.8271577175662</v>
      </c>
      <c r="K555" s="40" t="str">
        <f t="shared" si="34"/>
        <v>C</v>
      </c>
    </row>
    <row r="556" ht="15" customHeight="1" spans="1:11">
      <c r="A556" s="40" t="s">
        <v>3706</v>
      </c>
      <c r="B556" s="41" t="s">
        <v>3707</v>
      </c>
      <c r="C556" s="40" t="s">
        <v>14</v>
      </c>
      <c r="D556" s="40" t="s">
        <v>2413</v>
      </c>
      <c r="E556" s="40" t="s">
        <v>35</v>
      </c>
      <c r="F556" s="42">
        <v>17</v>
      </c>
      <c r="G556" s="42">
        <v>14.07</v>
      </c>
      <c r="H556" s="42">
        <f t="shared" si="32"/>
        <v>239.19</v>
      </c>
      <c r="I556" s="44">
        <f t="shared" si="33"/>
        <v>0.00300887006820122</v>
      </c>
      <c r="J556" s="44">
        <f t="shared" si="35"/>
        <v>99.8301665876344</v>
      </c>
      <c r="K556" s="40" t="str">
        <f t="shared" si="34"/>
        <v>C</v>
      </c>
    </row>
    <row r="557" ht="15" customHeight="1" spans="1:11">
      <c r="A557" s="40" t="s">
        <v>4108</v>
      </c>
      <c r="B557" s="41" t="s">
        <v>4109</v>
      </c>
      <c r="C557" s="40" t="s">
        <v>14</v>
      </c>
      <c r="D557" s="40" t="s">
        <v>2413</v>
      </c>
      <c r="E557" s="40" t="s">
        <v>35</v>
      </c>
      <c r="F557" s="42">
        <v>4</v>
      </c>
      <c r="G557" s="42">
        <v>59.42</v>
      </c>
      <c r="H557" s="42">
        <f t="shared" si="32"/>
        <v>237.68</v>
      </c>
      <c r="I557" s="44">
        <f t="shared" si="33"/>
        <v>0.00298987515284947</v>
      </c>
      <c r="J557" s="44">
        <f t="shared" si="35"/>
        <v>99.8331564627872</v>
      </c>
      <c r="K557" s="40" t="str">
        <f t="shared" si="34"/>
        <v>C</v>
      </c>
    </row>
    <row r="558" ht="15" customHeight="1" spans="1:11">
      <c r="A558" s="40" t="s">
        <v>3891</v>
      </c>
      <c r="B558" s="41" t="s">
        <v>3892</v>
      </c>
      <c r="C558" s="40" t="s">
        <v>14</v>
      </c>
      <c r="D558" s="40" t="s">
        <v>2413</v>
      </c>
      <c r="E558" s="40" t="s">
        <v>35</v>
      </c>
      <c r="F558" s="42">
        <v>4</v>
      </c>
      <c r="G558" s="42">
        <v>59.03</v>
      </c>
      <c r="H558" s="42">
        <f t="shared" si="32"/>
        <v>236.12</v>
      </c>
      <c r="I558" s="44">
        <f t="shared" si="33"/>
        <v>0.00297025126679072</v>
      </c>
      <c r="J558" s="44">
        <f t="shared" si="35"/>
        <v>99.836126714054</v>
      </c>
      <c r="K558" s="40" t="str">
        <f t="shared" si="34"/>
        <v>C</v>
      </c>
    </row>
    <row r="559" ht="15" customHeight="1" spans="1:11">
      <c r="A559" s="40" t="s">
        <v>4804</v>
      </c>
      <c r="B559" s="41" t="s">
        <v>4805</v>
      </c>
      <c r="C559" s="40" t="s">
        <v>14</v>
      </c>
      <c r="D559" s="40" t="s">
        <v>2310</v>
      </c>
      <c r="E559" s="40" t="s">
        <v>2392</v>
      </c>
      <c r="F559" s="42">
        <v>12.21773953972</v>
      </c>
      <c r="G559" s="42">
        <v>19.28</v>
      </c>
      <c r="H559" s="42">
        <f t="shared" si="32"/>
        <v>235.56</v>
      </c>
      <c r="I559" s="44">
        <f t="shared" si="33"/>
        <v>0.00296320679487219</v>
      </c>
      <c r="J559" s="44">
        <f t="shared" si="35"/>
        <v>99.8390899208489</v>
      </c>
      <c r="K559" s="40" t="str">
        <f t="shared" si="34"/>
        <v>C</v>
      </c>
    </row>
    <row r="560" ht="20.1" customHeight="1" spans="1:11">
      <c r="A560" s="40" t="s">
        <v>4796</v>
      </c>
      <c r="B560" s="41" t="s">
        <v>4797</v>
      </c>
      <c r="C560" s="40" t="s">
        <v>14</v>
      </c>
      <c r="D560" s="40" t="s">
        <v>2413</v>
      </c>
      <c r="E560" s="40" t="s">
        <v>41</v>
      </c>
      <c r="F560" s="42">
        <v>12.50304</v>
      </c>
      <c r="G560" s="42">
        <v>18.69</v>
      </c>
      <c r="H560" s="42">
        <f t="shared" si="32"/>
        <v>233.68</v>
      </c>
      <c r="I560" s="44">
        <f t="shared" si="33"/>
        <v>0.00293955749628856</v>
      </c>
      <c r="J560" s="44">
        <f t="shared" si="35"/>
        <v>99.8420294783452</v>
      </c>
      <c r="K560" s="40" t="str">
        <f t="shared" si="34"/>
        <v>C</v>
      </c>
    </row>
    <row r="561" ht="15" customHeight="1" spans="1:11">
      <c r="A561" s="40" t="s">
        <v>3932</v>
      </c>
      <c r="B561" s="41" t="s">
        <v>3933</v>
      </c>
      <c r="C561" s="40" t="s">
        <v>14</v>
      </c>
      <c r="D561" s="40" t="s">
        <v>2413</v>
      </c>
      <c r="E561" s="40" t="s">
        <v>35</v>
      </c>
      <c r="F561" s="42">
        <v>3</v>
      </c>
      <c r="G561" s="42">
        <v>77.7</v>
      </c>
      <c r="H561" s="42">
        <f t="shared" si="32"/>
        <v>233.1</v>
      </c>
      <c r="I561" s="44">
        <f t="shared" si="33"/>
        <v>0.00293226143608723</v>
      </c>
      <c r="J561" s="44">
        <f t="shared" si="35"/>
        <v>99.8449617397813</v>
      </c>
      <c r="K561" s="40" t="str">
        <f t="shared" si="34"/>
        <v>C</v>
      </c>
    </row>
    <row r="562" ht="20.1" customHeight="1" spans="1:11">
      <c r="A562" s="40" t="s">
        <v>3262</v>
      </c>
      <c r="B562" s="41" t="s">
        <v>3263</v>
      </c>
      <c r="C562" s="40" t="s">
        <v>14</v>
      </c>
      <c r="D562" s="40" t="s">
        <v>2413</v>
      </c>
      <c r="E562" s="40" t="s">
        <v>35</v>
      </c>
      <c r="F562" s="42">
        <v>9</v>
      </c>
      <c r="G562" s="42">
        <v>25.59</v>
      </c>
      <c r="H562" s="42">
        <f t="shared" si="32"/>
        <v>230.31</v>
      </c>
      <c r="I562" s="44">
        <f t="shared" si="33"/>
        <v>0.00289716487063599</v>
      </c>
      <c r="J562" s="44">
        <f t="shared" si="35"/>
        <v>99.8478589046519</v>
      </c>
      <c r="K562" s="40" t="str">
        <f t="shared" si="34"/>
        <v>C</v>
      </c>
    </row>
    <row r="563" ht="15" customHeight="1" spans="1:11">
      <c r="A563" s="40" t="s">
        <v>3249</v>
      </c>
      <c r="B563" s="41" t="s">
        <v>3250</v>
      </c>
      <c r="C563" s="40" t="s">
        <v>14</v>
      </c>
      <c r="D563" s="40" t="s">
        <v>2413</v>
      </c>
      <c r="E563" s="40" t="s">
        <v>35</v>
      </c>
      <c r="F563" s="42">
        <v>72</v>
      </c>
      <c r="G563" s="42">
        <v>3.13</v>
      </c>
      <c r="H563" s="42">
        <f t="shared" si="32"/>
        <v>225.36</v>
      </c>
      <c r="I563" s="44">
        <f t="shared" si="33"/>
        <v>0.00283489677064186</v>
      </c>
      <c r="J563" s="44">
        <f t="shared" si="35"/>
        <v>99.8506938014226</v>
      </c>
      <c r="K563" s="40" t="str">
        <f t="shared" si="34"/>
        <v>C</v>
      </c>
    </row>
    <row r="564" ht="20.1" customHeight="1" spans="1:11">
      <c r="A564" s="40" t="s">
        <v>3314</v>
      </c>
      <c r="B564" s="41" t="s">
        <v>3315</v>
      </c>
      <c r="C564" s="40" t="s">
        <v>5898</v>
      </c>
      <c r="D564" s="40" t="s">
        <v>2413</v>
      </c>
      <c r="E564" s="40" t="s">
        <v>35</v>
      </c>
      <c r="F564" s="42">
        <v>7</v>
      </c>
      <c r="G564" s="42">
        <v>32.09</v>
      </c>
      <c r="H564" s="42">
        <f t="shared" si="32"/>
        <v>224.63</v>
      </c>
      <c r="I564" s="44">
        <f t="shared" si="33"/>
        <v>0.00282571379831949</v>
      </c>
      <c r="J564" s="44">
        <f t="shared" si="35"/>
        <v>99.8535195152209</v>
      </c>
      <c r="K564" s="40" t="str">
        <f t="shared" si="34"/>
        <v>C</v>
      </c>
    </row>
    <row r="565" ht="20.1" customHeight="1" spans="1:11">
      <c r="A565" s="40" t="s">
        <v>4031</v>
      </c>
      <c r="B565" s="41" t="s">
        <v>4032</v>
      </c>
      <c r="C565" s="40" t="s">
        <v>14</v>
      </c>
      <c r="D565" s="40" t="s">
        <v>2413</v>
      </c>
      <c r="E565" s="40" t="s">
        <v>35</v>
      </c>
      <c r="F565" s="42">
        <v>21</v>
      </c>
      <c r="G565" s="42">
        <v>10.51</v>
      </c>
      <c r="H565" s="42">
        <f t="shared" si="32"/>
        <v>220.71</v>
      </c>
      <c r="I565" s="44">
        <f t="shared" si="33"/>
        <v>0.0027764024948898</v>
      </c>
      <c r="J565" s="44">
        <f t="shared" si="35"/>
        <v>99.8562959177158</v>
      </c>
      <c r="K565" s="40" t="str">
        <f t="shared" si="34"/>
        <v>C</v>
      </c>
    </row>
    <row r="566" ht="15" customHeight="1" spans="1:11">
      <c r="A566" s="40" t="s">
        <v>3778</v>
      </c>
      <c r="B566" s="41" t="s">
        <v>3779</v>
      </c>
      <c r="C566" s="40" t="s">
        <v>14</v>
      </c>
      <c r="D566" s="40" t="s">
        <v>2413</v>
      </c>
      <c r="E566" s="40" t="s">
        <v>35</v>
      </c>
      <c r="F566" s="42">
        <v>92.3512955256</v>
      </c>
      <c r="G566" s="42">
        <v>2.33</v>
      </c>
      <c r="H566" s="42">
        <f t="shared" si="32"/>
        <v>215.18</v>
      </c>
      <c r="I566" s="44">
        <f t="shared" si="33"/>
        <v>0.00270683833469434</v>
      </c>
      <c r="J566" s="44">
        <f t="shared" si="35"/>
        <v>99.8590027560504</v>
      </c>
      <c r="K566" s="40" t="str">
        <f t="shared" si="34"/>
        <v>C</v>
      </c>
    </row>
    <row r="567" ht="15" customHeight="1" spans="1:11">
      <c r="A567" s="40" t="s">
        <v>4646</v>
      </c>
      <c r="B567" s="41" t="s">
        <v>4647</v>
      </c>
      <c r="C567" s="40" t="s">
        <v>643</v>
      </c>
      <c r="D567" s="40" t="s">
        <v>2413</v>
      </c>
      <c r="E567" s="40" t="s">
        <v>376</v>
      </c>
      <c r="F567" s="42">
        <v>352</v>
      </c>
      <c r="G567" s="42">
        <v>0.61</v>
      </c>
      <c r="H567" s="42">
        <f t="shared" si="32"/>
        <v>214.72</v>
      </c>
      <c r="I567" s="44">
        <f t="shared" si="33"/>
        <v>0.00270105180418983</v>
      </c>
      <c r="J567" s="44">
        <f t="shared" si="35"/>
        <v>99.8617038078546</v>
      </c>
      <c r="K567" s="40" t="str">
        <f t="shared" si="34"/>
        <v>C</v>
      </c>
    </row>
    <row r="568" ht="27.95" customHeight="1" spans="1:11">
      <c r="A568" s="40" t="s">
        <v>4201</v>
      </c>
      <c r="B568" s="41" t="s">
        <v>4202</v>
      </c>
      <c r="C568" s="40" t="s">
        <v>14</v>
      </c>
      <c r="D568" s="40" t="s">
        <v>2413</v>
      </c>
      <c r="E568" s="40" t="s">
        <v>35</v>
      </c>
      <c r="F568" s="42">
        <v>7</v>
      </c>
      <c r="G568" s="42">
        <v>29.79</v>
      </c>
      <c r="H568" s="42">
        <f t="shared" si="32"/>
        <v>208.53</v>
      </c>
      <c r="I568" s="44">
        <f t="shared" si="33"/>
        <v>0.00262318523066182</v>
      </c>
      <c r="J568" s="44">
        <f t="shared" si="35"/>
        <v>99.8643269930853</v>
      </c>
      <c r="K568" s="40" t="str">
        <f t="shared" si="34"/>
        <v>C</v>
      </c>
    </row>
    <row r="569" ht="15" customHeight="1" spans="1:11">
      <c r="A569" s="40" t="s">
        <v>2896</v>
      </c>
      <c r="B569" s="41" t="s">
        <v>2897</v>
      </c>
      <c r="C569" s="40" t="s">
        <v>14</v>
      </c>
      <c r="D569" s="40" t="s">
        <v>2413</v>
      </c>
      <c r="E569" s="40" t="s">
        <v>2732</v>
      </c>
      <c r="F569" s="51">
        <v>0.3978</v>
      </c>
      <c r="G569" s="42">
        <v>517.3</v>
      </c>
      <c r="H569" s="42">
        <f t="shared" si="32"/>
        <v>205.78</v>
      </c>
      <c r="I569" s="44">
        <f t="shared" si="33"/>
        <v>0.00258859184177619</v>
      </c>
      <c r="J569" s="44">
        <f t="shared" si="35"/>
        <v>99.8669155849271</v>
      </c>
      <c r="K569" s="40" t="str">
        <f t="shared" si="34"/>
        <v>C</v>
      </c>
    </row>
    <row r="570" ht="15" customHeight="1" spans="1:11">
      <c r="A570" s="40" t="s">
        <v>5796</v>
      </c>
      <c r="B570" s="41" t="s">
        <v>5797</v>
      </c>
      <c r="C570" s="40" t="s">
        <v>14</v>
      </c>
      <c r="D570" s="40" t="s">
        <v>2413</v>
      </c>
      <c r="E570" s="40" t="s">
        <v>35</v>
      </c>
      <c r="F570" s="42">
        <v>28.99924</v>
      </c>
      <c r="G570" s="42">
        <v>7.02</v>
      </c>
      <c r="H570" s="42">
        <f t="shared" si="32"/>
        <v>203.57</v>
      </c>
      <c r="I570" s="44">
        <f t="shared" si="33"/>
        <v>0.00256079133652629</v>
      </c>
      <c r="J570" s="44">
        <f t="shared" si="35"/>
        <v>99.8694763762636</v>
      </c>
      <c r="K570" s="40" t="str">
        <f t="shared" si="34"/>
        <v>C</v>
      </c>
    </row>
    <row r="571" ht="20.1" customHeight="1" spans="1:11">
      <c r="A571" s="40" t="s">
        <v>3039</v>
      </c>
      <c r="B571" s="41" t="s">
        <v>3040</v>
      </c>
      <c r="C571" s="40" t="s">
        <v>14</v>
      </c>
      <c r="D571" s="40" t="s">
        <v>2413</v>
      </c>
      <c r="E571" s="40" t="s">
        <v>146</v>
      </c>
      <c r="F571" s="42">
        <v>677.940455</v>
      </c>
      <c r="G571" s="42">
        <v>0.3</v>
      </c>
      <c r="H571" s="42">
        <f t="shared" si="32"/>
        <v>203.38</v>
      </c>
      <c r="I571" s="44">
        <f t="shared" si="33"/>
        <v>0.00255840124783964</v>
      </c>
      <c r="J571" s="44">
        <f t="shared" si="35"/>
        <v>99.8720347775114</v>
      </c>
      <c r="K571" s="40" t="str">
        <f t="shared" si="34"/>
        <v>C</v>
      </c>
    </row>
    <row r="572" ht="20.1" customHeight="1" spans="1:11">
      <c r="A572" s="40" t="s">
        <v>3842</v>
      </c>
      <c r="B572" s="41" t="s">
        <v>3843</v>
      </c>
      <c r="C572" s="40" t="s">
        <v>14</v>
      </c>
      <c r="D572" s="40" t="s">
        <v>2413</v>
      </c>
      <c r="E572" s="40" t="s">
        <v>35</v>
      </c>
      <c r="F572" s="42">
        <v>46</v>
      </c>
      <c r="G572" s="42">
        <v>4.4</v>
      </c>
      <c r="H572" s="42">
        <f t="shared" si="32"/>
        <v>202.4</v>
      </c>
      <c r="I572" s="44">
        <f t="shared" si="33"/>
        <v>0.00254607342198222</v>
      </c>
      <c r="J572" s="44">
        <f t="shared" si="35"/>
        <v>99.8745808509334</v>
      </c>
      <c r="K572" s="40" t="str">
        <f t="shared" si="34"/>
        <v>C</v>
      </c>
    </row>
    <row r="573" ht="15" customHeight="1" spans="1:11">
      <c r="A573" s="40" t="s">
        <v>3854</v>
      </c>
      <c r="B573" s="41" t="s">
        <v>3855</v>
      </c>
      <c r="C573" s="40" t="s">
        <v>14</v>
      </c>
      <c r="D573" s="40" t="s">
        <v>2413</v>
      </c>
      <c r="E573" s="40" t="s">
        <v>35</v>
      </c>
      <c r="F573" s="42">
        <v>49</v>
      </c>
      <c r="G573" s="42">
        <v>4.1</v>
      </c>
      <c r="H573" s="42">
        <f t="shared" si="32"/>
        <v>200.9</v>
      </c>
      <c r="I573" s="44">
        <f t="shared" si="33"/>
        <v>0.00252720430077188</v>
      </c>
      <c r="J573" s="44">
        <f t="shared" si="35"/>
        <v>99.8771080552342</v>
      </c>
      <c r="K573" s="40" t="str">
        <f t="shared" si="34"/>
        <v>C</v>
      </c>
    </row>
    <row r="574" ht="15" customHeight="1" spans="1:11">
      <c r="A574" s="40" t="s">
        <v>4231</v>
      </c>
      <c r="B574" s="41" t="s">
        <v>4232</v>
      </c>
      <c r="C574" s="40" t="s">
        <v>14</v>
      </c>
      <c r="D574" s="40" t="s">
        <v>2413</v>
      </c>
      <c r="E574" s="40" t="s">
        <v>35</v>
      </c>
      <c r="F574" s="42">
        <v>2</v>
      </c>
      <c r="G574" s="42">
        <v>97.93</v>
      </c>
      <c r="H574" s="42">
        <f t="shared" si="32"/>
        <v>195.86</v>
      </c>
      <c r="I574" s="44">
        <f t="shared" si="33"/>
        <v>0.00246380405350513</v>
      </c>
      <c r="J574" s="44">
        <f t="shared" si="35"/>
        <v>99.8795718592877</v>
      </c>
      <c r="K574" s="40" t="str">
        <f t="shared" si="34"/>
        <v>C</v>
      </c>
    </row>
    <row r="575" ht="20.1" customHeight="1" spans="1:11">
      <c r="A575" s="40" t="s">
        <v>4491</v>
      </c>
      <c r="B575" s="41" t="s">
        <v>4492</v>
      </c>
      <c r="C575" s="40" t="s">
        <v>14</v>
      </c>
      <c r="D575" s="40" t="s">
        <v>2413</v>
      </c>
      <c r="E575" s="40" t="s">
        <v>146</v>
      </c>
      <c r="F575" s="42">
        <v>6.27</v>
      </c>
      <c r="G575" s="42">
        <v>31.19</v>
      </c>
      <c r="H575" s="42">
        <f t="shared" si="32"/>
        <v>195.56</v>
      </c>
      <c r="I575" s="44">
        <f t="shared" si="33"/>
        <v>0.00246003022926306</v>
      </c>
      <c r="J575" s="44">
        <f t="shared" si="35"/>
        <v>99.882031889517</v>
      </c>
      <c r="K575" s="40" t="str">
        <f t="shared" si="34"/>
        <v>C</v>
      </c>
    </row>
    <row r="576" ht="20.1" customHeight="1" spans="1:11">
      <c r="A576" s="40" t="s">
        <v>3365</v>
      </c>
      <c r="B576" s="41" t="s">
        <v>3366</v>
      </c>
      <c r="C576" s="40" t="s">
        <v>14</v>
      </c>
      <c r="D576" s="40" t="s">
        <v>2413</v>
      </c>
      <c r="E576" s="40" t="s">
        <v>35</v>
      </c>
      <c r="F576" s="42">
        <v>123.2</v>
      </c>
      <c r="G576" s="42">
        <v>1.58</v>
      </c>
      <c r="H576" s="42">
        <f t="shared" si="32"/>
        <v>194.66</v>
      </c>
      <c r="I576" s="44">
        <f t="shared" si="33"/>
        <v>0.00244870875653685</v>
      </c>
      <c r="J576" s="44">
        <f t="shared" si="35"/>
        <v>99.8844805982735</v>
      </c>
      <c r="K576" s="40" t="str">
        <f t="shared" si="34"/>
        <v>C</v>
      </c>
    </row>
    <row r="577" ht="15" customHeight="1" spans="1:11">
      <c r="A577" s="40" t="s">
        <v>4057</v>
      </c>
      <c r="B577" s="41" t="s">
        <v>4058</v>
      </c>
      <c r="C577" s="40" t="s">
        <v>14</v>
      </c>
      <c r="D577" s="40" t="s">
        <v>2413</v>
      </c>
      <c r="E577" s="40" t="s">
        <v>35</v>
      </c>
      <c r="F577" s="42">
        <v>33.578954</v>
      </c>
      <c r="G577" s="42">
        <v>5.79</v>
      </c>
      <c r="H577" s="42">
        <f t="shared" si="32"/>
        <v>194.42</v>
      </c>
      <c r="I577" s="44">
        <f t="shared" si="33"/>
        <v>0.0024456896971432</v>
      </c>
      <c r="J577" s="44">
        <f t="shared" si="35"/>
        <v>99.8869262879706</v>
      </c>
      <c r="K577" s="40" t="str">
        <f t="shared" si="34"/>
        <v>C</v>
      </c>
    </row>
    <row r="578" ht="15" customHeight="1" spans="1:11">
      <c r="A578" s="40" t="s">
        <v>3299</v>
      </c>
      <c r="B578" s="41" t="s">
        <v>3300</v>
      </c>
      <c r="C578" s="40" t="s">
        <v>14</v>
      </c>
      <c r="D578" s="40" t="s">
        <v>2413</v>
      </c>
      <c r="E578" s="40" t="s">
        <v>35</v>
      </c>
      <c r="F578" s="42">
        <v>42</v>
      </c>
      <c r="G578" s="42">
        <v>4.53</v>
      </c>
      <c r="H578" s="42">
        <f t="shared" si="32"/>
        <v>190.26</v>
      </c>
      <c r="I578" s="44">
        <f t="shared" si="33"/>
        <v>0.00239335933431985</v>
      </c>
      <c r="J578" s="44">
        <f t="shared" si="35"/>
        <v>99.8893196473049</v>
      </c>
      <c r="K578" s="40" t="str">
        <f t="shared" si="34"/>
        <v>C</v>
      </c>
    </row>
    <row r="579" ht="15" customHeight="1" spans="1:11">
      <c r="A579" s="40" t="s">
        <v>4444</v>
      </c>
      <c r="B579" s="41" t="s">
        <v>4445</v>
      </c>
      <c r="C579" s="40" t="s">
        <v>14</v>
      </c>
      <c r="D579" s="40" t="s">
        <v>2413</v>
      </c>
      <c r="E579" s="40" t="s">
        <v>2732</v>
      </c>
      <c r="F579" s="42">
        <v>11.716978</v>
      </c>
      <c r="G579" s="42">
        <v>15.91</v>
      </c>
      <c r="H579" s="42">
        <f t="shared" si="32"/>
        <v>186.42</v>
      </c>
      <c r="I579" s="44">
        <f t="shared" si="33"/>
        <v>0.00234505438402137</v>
      </c>
      <c r="J579" s="44">
        <f t="shared" si="35"/>
        <v>99.891664701689</v>
      </c>
      <c r="K579" s="40" t="str">
        <f t="shared" si="34"/>
        <v>C</v>
      </c>
    </row>
    <row r="580" ht="20.1" customHeight="1" spans="1:11">
      <c r="A580" s="40" t="s">
        <v>3747</v>
      </c>
      <c r="B580" s="41" t="s">
        <v>1253</v>
      </c>
      <c r="C580" s="40" t="s">
        <v>5898</v>
      </c>
      <c r="D580" s="40" t="s">
        <v>2413</v>
      </c>
      <c r="E580" s="40" t="s">
        <v>35</v>
      </c>
      <c r="F580" s="42">
        <v>2</v>
      </c>
      <c r="G580" s="42">
        <v>92.5</v>
      </c>
      <c r="H580" s="42">
        <f t="shared" ref="H580:H643" si="36">ROUND(F580*G580,2)</f>
        <v>185</v>
      </c>
      <c r="I580" s="44">
        <f t="shared" ref="I580:I643" si="37">H580/VALOR_TOTAL*100</f>
        <v>0.00232719161594224</v>
      </c>
      <c r="J580" s="44">
        <f t="shared" si="35"/>
        <v>99.8939918933049</v>
      </c>
      <c r="K580" s="40" t="str">
        <f t="shared" ref="K580:K643" si="38">IF(J580&lt;=50,"A",IF(J580&lt;=80,"B","C"))</f>
        <v>C</v>
      </c>
    </row>
    <row r="581" ht="20.1" customHeight="1" spans="1:11">
      <c r="A581" s="40" t="s">
        <v>5810</v>
      </c>
      <c r="B581" s="41" t="s">
        <v>5811</v>
      </c>
      <c r="C581" s="40" t="s">
        <v>14</v>
      </c>
      <c r="D581" s="40" t="s">
        <v>2413</v>
      </c>
      <c r="E581" s="40" t="s">
        <v>35</v>
      </c>
      <c r="F581" s="42">
        <v>2.094497</v>
      </c>
      <c r="G581" s="42">
        <v>87.49</v>
      </c>
      <c r="H581" s="42">
        <f t="shared" si="36"/>
        <v>183.25</v>
      </c>
      <c r="I581" s="44">
        <f t="shared" si="37"/>
        <v>0.00230517764119685</v>
      </c>
      <c r="J581" s="44">
        <f t="shared" ref="J581:J644" si="39">I581+J580</f>
        <v>99.8962970709461</v>
      </c>
      <c r="K581" s="40" t="str">
        <f t="shared" si="38"/>
        <v>C</v>
      </c>
    </row>
    <row r="582" ht="15" customHeight="1" spans="1:11">
      <c r="A582" s="40" t="s">
        <v>4128</v>
      </c>
      <c r="B582" s="41" t="s">
        <v>4129</v>
      </c>
      <c r="C582" s="40" t="s">
        <v>14</v>
      </c>
      <c r="D582" s="40" t="s">
        <v>2413</v>
      </c>
      <c r="E582" s="40" t="s">
        <v>35</v>
      </c>
      <c r="F582" s="42">
        <v>2</v>
      </c>
      <c r="G582" s="42">
        <v>89.38</v>
      </c>
      <c r="H582" s="42">
        <f t="shared" si="36"/>
        <v>178.76</v>
      </c>
      <c r="I582" s="44">
        <f t="shared" si="37"/>
        <v>0.00224869607170722</v>
      </c>
      <c r="J582" s="44">
        <f t="shared" si="39"/>
        <v>99.8985457670178</v>
      </c>
      <c r="K582" s="40" t="str">
        <f t="shared" si="38"/>
        <v>C</v>
      </c>
    </row>
    <row r="583" ht="20.1" customHeight="1" spans="1:11">
      <c r="A583" s="40" t="s">
        <v>4896</v>
      </c>
      <c r="B583" s="41" t="s">
        <v>4897</v>
      </c>
      <c r="C583" s="40" t="s">
        <v>14</v>
      </c>
      <c r="D583" s="40" t="s">
        <v>2413</v>
      </c>
      <c r="E583" s="40" t="s">
        <v>35</v>
      </c>
      <c r="F583" s="42">
        <v>1.05056</v>
      </c>
      <c r="G583" s="42">
        <v>168.57</v>
      </c>
      <c r="H583" s="42">
        <f t="shared" si="36"/>
        <v>177.09</v>
      </c>
      <c r="I583" s="44">
        <f t="shared" si="37"/>
        <v>0.00222768845009304</v>
      </c>
      <c r="J583" s="44">
        <f t="shared" si="39"/>
        <v>99.9007734554679</v>
      </c>
      <c r="K583" s="40" t="str">
        <f t="shared" si="38"/>
        <v>C</v>
      </c>
    </row>
    <row r="584" ht="15" customHeight="1" spans="1:11">
      <c r="A584" s="40" t="s">
        <v>5610</v>
      </c>
      <c r="B584" s="41" t="s">
        <v>5611</v>
      </c>
      <c r="C584" s="40" t="s">
        <v>14</v>
      </c>
      <c r="D584" s="40" t="s">
        <v>2413</v>
      </c>
      <c r="E584" s="40" t="s">
        <v>2732</v>
      </c>
      <c r="F584" s="42">
        <v>9.0046385</v>
      </c>
      <c r="G584" s="42">
        <v>19.43</v>
      </c>
      <c r="H584" s="42">
        <f t="shared" si="36"/>
        <v>174.96</v>
      </c>
      <c r="I584" s="44">
        <f t="shared" si="37"/>
        <v>0.00220089429797435</v>
      </c>
      <c r="J584" s="44">
        <f t="shared" si="39"/>
        <v>99.9029743497659</v>
      </c>
      <c r="K584" s="40" t="str">
        <f t="shared" si="38"/>
        <v>C</v>
      </c>
    </row>
    <row r="585" ht="15" customHeight="1" spans="1:11">
      <c r="A585" s="40" t="s">
        <v>2980</v>
      </c>
      <c r="B585" s="41" t="s">
        <v>2981</v>
      </c>
      <c r="C585" s="40" t="s">
        <v>5904</v>
      </c>
      <c r="D585" s="40" t="s">
        <v>2413</v>
      </c>
      <c r="E585" s="40" t="s">
        <v>372</v>
      </c>
      <c r="F585" s="42">
        <v>27.123264</v>
      </c>
      <c r="G585" s="42">
        <v>6.32</v>
      </c>
      <c r="H585" s="42">
        <f t="shared" si="36"/>
        <v>171.42</v>
      </c>
      <c r="I585" s="44">
        <f t="shared" si="37"/>
        <v>0.00215636317191794</v>
      </c>
      <c r="J585" s="44">
        <f t="shared" si="39"/>
        <v>99.9051307129378</v>
      </c>
      <c r="K585" s="40" t="str">
        <f t="shared" si="38"/>
        <v>C</v>
      </c>
    </row>
    <row r="586" ht="15" customHeight="1" spans="1:11">
      <c r="A586" s="40" t="s">
        <v>4019</v>
      </c>
      <c r="B586" s="41" t="s">
        <v>4020</v>
      </c>
      <c r="C586" s="40" t="s">
        <v>14</v>
      </c>
      <c r="D586" s="40" t="s">
        <v>2413</v>
      </c>
      <c r="E586" s="40" t="s">
        <v>35</v>
      </c>
      <c r="F586" s="42">
        <v>72.496489</v>
      </c>
      <c r="G586" s="42">
        <v>2.36</v>
      </c>
      <c r="H586" s="42">
        <f t="shared" si="36"/>
        <v>171.09</v>
      </c>
      <c r="I586" s="44">
        <f t="shared" si="37"/>
        <v>0.00215221196525167</v>
      </c>
      <c r="J586" s="44">
        <f t="shared" si="39"/>
        <v>99.907282924903</v>
      </c>
      <c r="K586" s="40" t="str">
        <f t="shared" si="38"/>
        <v>C</v>
      </c>
    </row>
    <row r="587" ht="20.1" customHeight="1" spans="1:11">
      <c r="A587" s="40" t="s">
        <v>3210</v>
      </c>
      <c r="B587" s="41" t="s">
        <v>3211</v>
      </c>
      <c r="C587" s="40" t="s">
        <v>14</v>
      </c>
      <c r="D587" s="40" t="s">
        <v>2413</v>
      </c>
      <c r="E587" s="40" t="s">
        <v>1165</v>
      </c>
      <c r="F587" s="42">
        <v>606.93406326</v>
      </c>
      <c r="G587" s="42">
        <v>0.28</v>
      </c>
      <c r="H587" s="42">
        <f t="shared" si="36"/>
        <v>169.94</v>
      </c>
      <c r="I587" s="44">
        <f t="shared" si="37"/>
        <v>0.00213774563899041</v>
      </c>
      <c r="J587" s="44">
        <f t="shared" si="39"/>
        <v>99.909420670542</v>
      </c>
      <c r="K587" s="40" t="str">
        <f t="shared" si="38"/>
        <v>C</v>
      </c>
    </row>
    <row r="588" ht="15" customHeight="1" spans="1:11">
      <c r="A588" s="40" t="s">
        <v>3809</v>
      </c>
      <c r="B588" s="41" t="s">
        <v>3810</v>
      </c>
      <c r="C588" s="40" t="s">
        <v>14</v>
      </c>
      <c r="D588" s="40" t="s">
        <v>2413</v>
      </c>
      <c r="E588" s="40" t="s">
        <v>35</v>
      </c>
      <c r="F588" s="42">
        <v>46</v>
      </c>
      <c r="G588" s="42">
        <v>3.66</v>
      </c>
      <c r="H588" s="42">
        <f t="shared" si="36"/>
        <v>168.36</v>
      </c>
      <c r="I588" s="44">
        <f t="shared" si="37"/>
        <v>0.00211787016464885</v>
      </c>
      <c r="J588" s="44">
        <f t="shared" si="39"/>
        <v>99.9115385407067</v>
      </c>
      <c r="K588" s="40" t="str">
        <f t="shared" si="38"/>
        <v>C</v>
      </c>
    </row>
    <row r="589" ht="15" customHeight="1" spans="1:11">
      <c r="A589" s="40" t="s">
        <v>5856</v>
      </c>
      <c r="B589" s="41" t="s">
        <v>5857</v>
      </c>
      <c r="C589" s="40" t="s">
        <v>14</v>
      </c>
      <c r="D589" s="40" t="s">
        <v>2413</v>
      </c>
      <c r="E589" s="40" t="s">
        <v>35</v>
      </c>
      <c r="F589" s="42">
        <v>18.440121</v>
      </c>
      <c r="G589" s="42">
        <v>9.04</v>
      </c>
      <c r="H589" s="42">
        <f t="shared" si="36"/>
        <v>166.7</v>
      </c>
      <c r="I589" s="44">
        <f t="shared" si="37"/>
        <v>0.00209698833717607</v>
      </c>
      <c r="J589" s="44">
        <f t="shared" si="39"/>
        <v>99.9136355290439</v>
      </c>
      <c r="K589" s="40" t="str">
        <f t="shared" si="38"/>
        <v>C</v>
      </c>
    </row>
    <row r="590" ht="20.1" customHeight="1" spans="1:11">
      <c r="A590" s="40" t="s">
        <v>3631</v>
      </c>
      <c r="B590" s="41" t="s">
        <v>3632</v>
      </c>
      <c r="C590" s="40" t="s">
        <v>5898</v>
      </c>
      <c r="D590" s="40" t="s">
        <v>2413</v>
      </c>
      <c r="E590" s="40" t="s">
        <v>35</v>
      </c>
      <c r="F590" s="42">
        <v>1</v>
      </c>
      <c r="G590" s="42">
        <v>165.59</v>
      </c>
      <c r="H590" s="42">
        <f t="shared" si="36"/>
        <v>165.59</v>
      </c>
      <c r="I590" s="44">
        <f t="shared" si="37"/>
        <v>0.00208302518748041</v>
      </c>
      <c r="J590" s="44">
        <f t="shared" si="39"/>
        <v>99.9157185542313</v>
      </c>
      <c r="K590" s="40" t="str">
        <f t="shared" si="38"/>
        <v>C</v>
      </c>
    </row>
    <row r="591" ht="27.95" customHeight="1" spans="1:11">
      <c r="A591" s="40" t="s">
        <v>4184</v>
      </c>
      <c r="B591" s="41" t="s">
        <v>4185</v>
      </c>
      <c r="C591" s="40" t="s">
        <v>14</v>
      </c>
      <c r="D591" s="40" t="s">
        <v>2413</v>
      </c>
      <c r="E591" s="40" t="s">
        <v>35</v>
      </c>
      <c r="F591" s="42">
        <v>4</v>
      </c>
      <c r="G591" s="42">
        <v>41.34</v>
      </c>
      <c r="H591" s="42">
        <f t="shared" si="36"/>
        <v>165.36</v>
      </c>
      <c r="I591" s="44">
        <f t="shared" si="37"/>
        <v>0.00208013192222816</v>
      </c>
      <c r="J591" s="44">
        <f t="shared" si="39"/>
        <v>99.9177986861536</v>
      </c>
      <c r="K591" s="40" t="str">
        <f t="shared" si="38"/>
        <v>C</v>
      </c>
    </row>
    <row r="592" ht="20.1" customHeight="1" spans="1:11">
      <c r="A592" s="40" t="s">
        <v>1678</v>
      </c>
      <c r="B592" s="41" t="s">
        <v>1679</v>
      </c>
      <c r="C592" s="40" t="s">
        <v>14</v>
      </c>
      <c r="D592" s="40" t="s">
        <v>2413</v>
      </c>
      <c r="E592" s="40" t="s">
        <v>35</v>
      </c>
      <c r="F592" s="42">
        <v>1</v>
      </c>
      <c r="G592" s="42">
        <v>165.15</v>
      </c>
      <c r="H592" s="42">
        <f t="shared" si="36"/>
        <v>165.15</v>
      </c>
      <c r="I592" s="44">
        <f t="shared" si="37"/>
        <v>0.00207749024525871</v>
      </c>
      <c r="J592" s="44">
        <f t="shared" si="39"/>
        <v>99.9198761763988</v>
      </c>
      <c r="K592" s="40" t="str">
        <f t="shared" si="38"/>
        <v>C</v>
      </c>
    </row>
    <row r="593" ht="15" customHeight="1" spans="1:11">
      <c r="A593" s="40" t="s">
        <v>2547</v>
      </c>
      <c r="B593" s="41" t="s">
        <v>2548</v>
      </c>
      <c r="C593" s="40" t="s">
        <v>14</v>
      </c>
      <c r="D593" s="40" t="s">
        <v>2413</v>
      </c>
      <c r="E593" s="40" t="s">
        <v>35</v>
      </c>
      <c r="F593" s="42">
        <v>8.905104</v>
      </c>
      <c r="G593" s="42">
        <v>18.52</v>
      </c>
      <c r="H593" s="42">
        <f t="shared" si="36"/>
        <v>164.92</v>
      </c>
      <c r="I593" s="44">
        <f t="shared" si="37"/>
        <v>0.00207459698000646</v>
      </c>
      <c r="J593" s="44">
        <f t="shared" si="39"/>
        <v>99.9219507733788</v>
      </c>
      <c r="K593" s="40" t="str">
        <f t="shared" si="38"/>
        <v>C</v>
      </c>
    </row>
    <row r="594" ht="20.1" customHeight="1" spans="1:11">
      <c r="A594" s="40" t="s">
        <v>3863</v>
      </c>
      <c r="B594" s="41" t="s">
        <v>3864</v>
      </c>
      <c r="C594" s="40" t="s">
        <v>14</v>
      </c>
      <c r="D594" s="40" t="s">
        <v>2413</v>
      </c>
      <c r="E594" s="40" t="s">
        <v>35</v>
      </c>
      <c r="F594" s="42">
        <v>20</v>
      </c>
      <c r="G594" s="42">
        <v>8.21</v>
      </c>
      <c r="H594" s="42">
        <f t="shared" si="36"/>
        <v>164.2</v>
      </c>
      <c r="I594" s="44">
        <f t="shared" si="37"/>
        <v>0.0020655398018255</v>
      </c>
      <c r="J594" s="44">
        <f t="shared" si="39"/>
        <v>99.9240163131806</v>
      </c>
      <c r="K594" s="40" t="str">
        <f t="shared" si="38"/>
        <v>C</v>
      </c>
    </row>
    <row r="595" ht="15" customHeight="1" spans="1:11">
      <c r="A595" s="40" t="s">
        <v>4003</v>
      </c>
      <c r="B595" s="41" t="s">
        <v>4004</v>
      </c>
      <c r="C595" s="40" t="s">
        <v>14</v>
      </c>
      <c r="D595" s="40" t="s">
        <v>2413</v>
      </c>
      <c r="E595" s="40" t="s">
        <v>35</v>
      </c>
      <c r="F595" s="42">
        <v>56</v>
      </c>
      <c r="G595" s="42">
        <v>2.92</v>
      </c>
      <c r="H595" s="42">
        <f t="shared" si="36"/>
        <v>163.52</v>
      </c>
      <c r="I595" s="44">
        <f t="shared" si="37"/>
        <v>0.00205698580021014</v>
      </c>
      <c r="J595" s="44">
        <f t="shared" si="39"/>
        <v>99.9260732989809</v>
      </c>
      <c r="K595" s="40" t="str">
        <f t="shared" si="38"/>
        <v>C</v>
      </c>
    </row>
    <row r="596" ht="20.1" customHeight="1" spans="1:11">
      <c r="A596" s="40" t="s">
        <v>5876</v>
      </c>
      <c r="B596" s="41" t="s">
        <v>5877</v>
      </c>
      <c r="C596" s="40" t="s">
        <v>14</v>
      </c>
      <c r="D596" s="40" t="s">
        <v>2790</v>
      </c>
      <c r="E596" s="40" t="s">
        <v>35</v>
      </c>
      <c r="F596" s="50">
        <v>0.0535209249249883</v>
      </c>
      <c r="G596" s="42">
        <v>3000.75</v>
      </c>
      <c r="H596" s="42">
        <f t="shared" si="36"/>
        <v>160.6</v>
      </c>
      <c r="I596" s="44">
        <f t="shared" si="37"/>
        <v>0.00202025391092067</v>
      </c>
      <c r="J596" s="44">
        <f t="shared" si="39"/>
        <v>99.9280935528918</v>
      </c>
      <c r="K596" s="40" t="str">
        <f t="shared" si="38"/>
        <v>C</v>
      </c>
    </row>
    <row r="597" ht="15" customHeight="1" spans="1:11">
      <c r="A597" s="40" t="s">
        <v>5853</v>
      </c>
      <c r="B597" s="41" t="s">
        <v>5854</v>
      </c>
      <c r="C597" s="40" t="s">
        <v>14</v>
      </c>
      <c r="D597" s="40" t="s">
        <v>2413</v>
      </c>
      <c r="E597" s="40" t="s">
        <v>35</v>
      </c>
      <c r="F597" s="42">
        <v>1</v>
      </c>
      <c r="G597" s="42">
        <v>158.66</v>
      </c>
      <c r="H597" s="42">
        <f t="shared" si="36"/>
        <v>158.66</v>
      </c>
      <c r="I597" s="44">
        <f t="shared" si="37"/>
        <v>0.00199584984748863</v>
      </c>
      <c r="J597" s="44">
        <f t="shared" si="39"/>
        <v>99.9300894027393</v>
      </c>
      <c r="K597" s="40" t="str">
        <f t="shared" si="38"/>
        <v>C</v>
      </c>
    </row>
    <row r="598" ht="15" customHeight="1" spans="1:11">
      <c r="A598" s="40" t="s">
        <v>5533</v>
      </c>
      <c r="B598" s="41" t="s">
        <v>5534</v>
      </c>
      <c r="C598" s="40" t="s">
        <v>5904</v>
      </c>
      <c r="D598" s="40" t="s">
        <v>2413</v>
      </c>
      <c r="E598" s="40" t="s">
        <v>2958</v>
      </c>
      <c r="F598" s="42">
        <v>3.6784</v>
      </c>
      <c r="G598" s="42">
        <v>42.33</v>
      </c>
      <c r="H598" s="42">
        <f t="shared" si="36"/>
        <v>155.71</v>
      </c>
      <c r="I598" s="44">
        <f t="shared" si="37"/>
        <v>0.00195874057577496</v>
      </c>
      <c r="J598" s="44">
        <f t="shared" si="39"/>
        <v>99.932048143315</v>
      </c>
      <c r="K598" s="40" t="str">
        <f t="shared" si="38"/>
        <v>C</v>
      </c>
    </row>
    <row r="599" ht="15" customHeight="1" spans="1:11">
      <c r="A599" s="40" t="s">
        <v>3703</v>
      </c>
      <c r="B599" s="41" t="s">
        <v>3704</v>
      </c>
      <c r="C599" s="40" t="s">
        <v>14</v>
      </c>
      <c r="D599" s="40" t="s">
        <v>2413</v>
      </c>
      <c r="E599" s="40" t="s">
        <v>35</v>
      </c>
      <c r="F599" s="42">
        <v>16</v>
      </c>
      <c r="G599" s="42">
        <v>9.69</v>
      </c>
      <c r="H599" s="42">
        <f t="shared" si="36"/>
        <v>155.04</v>
      </c>
      <c r="I599" s="44">
        <f t="shared" si="37"/>
        <v>0.001950312368301</v>
      </c>
      <c r="J599" s="44">
        <f t="shared" si="39"/>
        <v>99.9339984556834</v>
      </c>
      <c r="K599" s="40" t="str">
        <f t="shared" si="38"/>
        <v>C</v>
      </c>
    </row>
    <row r="600" ht="20.1" customHeight="1" spans="1:11">
      <c r="A600" s="40" t="s">
        <v>4259</v>
      </c>
      <c r="B600" s="41" t="s">
        <v>4260</v>
      </c>
      <c r="C600" s="40" t="s">
        <v>14</v>
      </c>
      <c r="D600" s="40" t="s">
        <v>2413</v>
      </c>
      <c r="E600" s="40" t="s">
        <v>35</v>
      </c>
      <c r="F600" s="42">
        <v>6</v>
      </c>
      <c r="G600" s="42">
        <v>25.7</v>
      </c>
      <c r="H600" s="42">
        <f t="shared" si="36"/>
        <v>154.2</v>
      </c>
      <c r="I600" s="44">
        <f t="shared" si="37"/>
        <v>0.00193974566042321</v>
      </c>
      <c r="J600" s="44">
        <f t="shared" si="39"/>
        <v>99.9359382013438</v>
      </c>
      <c r="K600" s="40" t="str">
        <f t="shared" si="38"/>
        <v>C</v>
      </c>
    </row>
    <row r="601" ht="15" customHeight="1" spans="1:11">
      <c r="A601" s="40" t="s">
        <v>4053</v>
      </c>
      <c r="B601" s="41" t="s">
        <v>4054</v>
      </c>
      <c r="C601" s="40" t="s">
        <v>14</v>
      </c>
      <c r="D601" s="40" t="s">
        <v>2413</v>
      </c>
      <c r="E601" s="40" t="s">
        <v>35</v>
      </c>
      <c r="F601" s="42">
        <v>30</v>
      </c>
      <c r="G601" s="42">
        <v>5.05</v>
      </c>
      <c r="H601" s="42">
        <f t="shared" si="36"/>
        <v>151.5</v>
      </c>
      <c r="I601" s="44">
        <f t="shared" si="37"/>
        <v>0.0019057812422446</v>
      </c>
      <c r="J601" s="44">
        <f t="shared" si="39"/>
        <v>99.937843982586</v>
      </c>
      <c r="K601" s="40" t="str">
        <f t="shared" si="38"/>
        <v>C</v>
      </c>
    </row>
    <row r="602" ht="20.1" customHeight="1" spans="1:11">
      <c r="A602" s="40" t="s">
        <v>2531</v>
      </c>
      <c r="B602" s="41" t="s">
        <v>2532</v>
      </c>
      <c r="C602" s="40" t="s">
        <v>14</v>
      </c>
      <c r="D602" s="40" t="s">
        <v>2413</v>
      </c>
      <c r="E602" s="40" t="s">
        <v>146</v>
      </c>
      <c r="F602" s="42">
        <v>50.10544</v>
      </c>
      <c r="G602" s="42">
        <v>2.99</v>
      </c>
      <c r="H602" s="42">
        <f t="shared" si="36"/>
        <v>149.82</v>
      </c>
      <c r="I602" s="44">
        <f t="shared" si="37"/>
        <v>0.00188464782648901</v>
      </c>
      <c r="J602" s="44">
        <f t="shared" si="39"/>
        <v>99.9397286304125</v>
      </c>
      <c r="K602" s="40" t="str">
        <f t="shared" si="38"/>
        <v>C</v>
      </c>
    </row>
    <row r="603" ht="20.1" customHeight="1" spans="1:11">
      <c r="A603" s="40" t="s">
        <v>2222</v>
      </c>
      <c r="B603" s="41" t="s">
        <v>2223</v>
      </c>
      <c r="C603" s="40" t="s">
        <v>14</v>
      </c>
      <c r="D603" s="40" t="s">
        <v>2413</v>
      </c>
      <c r="E603" s="40" t="s">
        <v>35</v>
      </c>
      <c r="F603" s="42">
        <v>23</v>
      </c>
      <c r="G603" s="42">
        <v>6.17</v>
      </c>
      <c r="H603" s="42">
        <f t="shared" si="36"/>
        <v>141.91</v>
      </c>
      <c r="I603" s="44">
        <f t="shared" si="37"/>
        <v>0.00178514466063981</v>
      </c>
      <c r="J603" s="44">
        <f t="shared" si="39"/>
        <v>99.9415137750731</v>
      </c>
      <c r="K603" s="40" t="str">
        <f t="shared" si="38"/>
        <v>C</v>
      </c>
    </row>
    <row r="604" ht="15" customHeight="1" spans="1:11">
      <c r="A604" s="40" t="s">
        <v>3235</v>
      </c>
      <c r="B604" s="41" t="s">
        <v>3236</v>
      </c>
      <c r="C604" s="40" t="s">
        <v>14</v>
      </c>
      <c r="D604" s="40" t="s">
        <v>2413</v>
      </c>
      <c r="E604" s="40" t="s">
        <v>35</v>
      </c>
      <c r="F604" s="42">
        <v>37</v>
      </c>
      <c r="G604" s="42">
        <v>3.67</v>
      </c>
      <c r="H604" s="42">
        <f t="shared" si="36"/>
        <v>135.79</v>
      </c>
      <c r="I604" s="44">
        <f t="shared" si="37"/>
        <v>0.00170815864610161</v>
      </c>
      <c r="J604" s="44">
        <f t="shared" si="39"/>
        <v>99.9432219337192</v>
      </c>
      <c r="K604" s="40" t="str">
        <f t="shared" si="38"/>
        <v>C</v>
      </c>
    </row>
    <row r="605" ht="15" customHeight="1" spans="1:11">
      <c r="A605" s="40" t="s">
        <v>3295</v>
      </c>
      <c r="B605" s="41" t="s">
        <v>3296</v>
      </c>
      <c r="C605" s="40" t="s">
        <v>14</v>
      </c>
      <c r="D605" s="40" t="s">
        <v>2413</v>
      </c>
      <c r="E605" s="40" t="s">
        <v>35</v>
      </c>
      <c r="F605" s="42">
        <v>59</v>
      </c>
      <c r="G605" s="42">
        <v>2.27</v>
      </c>
      <c r="H605" s="42">
        <f t="shared" si="36"/>
        <v>133.93</v>
      </c>
      <c r="I605" s="44">
        <f t="shared" si="37"/>
        <v>0.00168476093580078</v>
      </c>
      <c r="J605" s="44">
        <f t="shared" si="39"/>
        <v>99.944906694655</v>
      </c>
      <c r="K605" s="40" t="str">
        <f t="shared" si="38"/>
        <v>C</v>
      </c>
    </row>
    <row r="606" ht="15" customHeight="1" spans="1:11">
      <c r="A606" s="40" t="s">
        <v>5096</v>
      </c>
      <c r="B606" s="41" t="s">
        <v>5097</v>
      </c>
      <c r="C606" s="40" t="s">
        <v>14</v>
      </c>
      <c r="D606" s="40" t="s">
        <v>2413</v>
      </c>
      <c r="E606" s="40" t="s">
        <v>35</v>
      </c>
      <c r="F606" s="42">
        <v>13.756805</v>
      </c>
      <c r="G606" s="42">
        <v>9.67</v>
      </c>
      <c r="H606" s="42">
        <f t="shared" si="36"/>
        <v>133.03</v>
      </c>
      <c r="I606" s="44">
        <f t="shared" si="37"/>
        <v>0.00167343946307458</v>
      </c>
      <c r="J606" s="44">
        <f t="shared" si="39"/>
        <v>99.9465801341181</v>
      </c>
      <c r="K606" s="40" t="str">
        <f t="shared" si="38"/>
        <v>C</v>
      </c>
    </row>
    <row r="607" ht="15" customHeight="1" spans="1:11">
      <c r="A607" s="40" t="s">
        <v>2747</v>
      </c>
      <c r="B607" s="41" t="s">
        <v>2748</v>
      </c>
      <c r="C607" s="40" t="s">
        <v>14</v>
      </c>
      <c r="D607" s="40" t="s">
        <v>2413</v>
      </c>
      <c r="E607" s="40" t="s">
        <v>193</v>
      </c>
      <c r="F607" s="42">
        <v>7.33355466</v>
      </c>
      <c r="G607" s="42">
        <v>18.1</v>
      </c>
      <c r="H607" s="42">
        <f t="shared" si="36"/>
        <v>132.74</v>
      </c>
      <c r="I607" s="44">
        <f t="shared" si="37"/>
        <v>0.00166979143297391</v>
      </c>
      <c r="J607" s="44">
        <f t="shared" si="39"/>
        <v>99.9482499255511</v>
      </c>
      <c r="K607" s="40" t="str">
        <f t="shared" si="38"/>
        <v>C</v>
      </c>
    </row>
    <row r="608" ht="15" customHeight="1" spans="1:11">
      <c r="A608" s="40" t="s">
        <v>3851</v>
      </c>
      <c r="B608" s="41" t="s">
        <v>3852</v>
      </c>
      <c r="C608" s="40" t="s">
        <v>14</v>
      </c>
      <c r="D608" s="40" t="s">
        <v>2413</v>
      </c>
      <c r="E608" s="40" t="s">
        <v>35</v>
      </c>
      <c r="F608" s="42">
        <v>66</v>
      </c>
      <c r="G608" s="42">
        <v>1.99</v>
      </c>
      <c r="H608" s="42">
        <f t="shared" si="36"/>
        <v>131.34</v>
      </c>
      <c r="I608" s="44">
        <f t="shared" si="37"/>
        <v>0.00165218025317759</v>
      </c>
      <c r="J608" s="44">
        <f t="shared" si="39"/>
        <v>99.9499021058043</v>
      </c>
      <c r="K608" s="40" t="str">
        <f t="shared" si="38"/>
        <v>C</v>
      </c>
    </row>
    <row r="609" ht="20.1" customHeight="1" spans="1:11">
      <c r="A609" s="40" t="s">
        <v>4295</v>
      </c>
      <c r="B609" s="41" t="s">
        <v>4296</v>
      </c>
      <c r="C609" s="40" t="s">
        <v>14</v>
      </c>
      <c r="D609" s="40" t="s">
        <v>2413</v>
      </c>
      <c r="E609" s="40" t="s">
        <v>35</v>
      </c>
      <c r="F609" s="42">
        <v>1</v>
      </c>
      <c r="G609" s="42">
        <v>131.04</v>
      </c>
      <c r="H609" s="42">
        <f t="shared" si="36"/>
        <v>131.04</v>
      </c>
      <c r="I609" s="44">
        <f t="shared" si="37"/>
        <v>0.00164840642893552</v>
      </c>
      <c r="J609" s="44">
        <f t="shared" si="39"/>
        <v>99.9515505122332</v>
      </c>
      <c r="K609" s="40" t="str">
        <f t="shared" si="38"/>
        <v>C</v>
      </c>
    </row>
    <row r="610" ht="27.95" customHeight="1" spans="1:11">
      <c r="A610" s="40" t="s">
        <v>2331</v>
      </c>
      <c r="B610" s="41" t="s">
        <v>2332</v>
      </c>
      <c r="C610" s="40" t="s">
        <v>14</v>
      </c>
      <c r="D610" s="40" t="s">
        <v>2296</v>
      </c>
      <c r="E610" s="40" t="s">
        <v>15</v>
      </c>
      <c r="F610" s="42">
        <v>12</v>
      </c>
      <c r="G610" s="42">
        <v>10.89</v>
      </c>
      <c r="H610" s="42">
        <f t="shared" si="36"/>
        <v>130.68</v>
      </c>
      <c r="I610" s="44">
        <f t="shared" si="37"/>
        <v>0.00164387783984504</v>
      </c>
      <c r="J610" s="44">
        <f t="shared" si="39"/>
        <v>99.9531943900731</v>
      </c>
      <c r="K610" s="40" t="str">
        <f t="shared" si="38"/>
        <v>C</v>
      </c>
    </row>
    <row r="611" ht="20.1" customHeight="1" spans="1:11">
      <c r="A611" s="40" t="s">
        <v>3488</v>
      </c>
      <c r="B611" s="41" t="s">
        <v>3489</v>
      </c>
      <c r="C611" s="40" t="s">
        <v>14</v>
      </c>
      <c r="D611" s="40" t="s">
        <v>2413</v>
      </c>
      <c r="E611" s="40" t="s">
        <v>35</v>
      </c>
      <c r="F611" s="42">
        <v>90</v>
      </c>
      <c r="G611" s="42">
        <v>1.42</v>
      </c>
      <c r="H611" s="42">
        <f t="shared" si="36"/>
        <v>127.8</v>
      </c>
      <c r="I611" s="44">
        <f t="shared" si="37"/>
        <v>0.00160764912712118</v>
      </c>
      <c r="J611" s="44">
        <f t="shared" si="39"/>
        <v>99.9548020392002</v>
      </c>
      <c r="K611" s="40" t="str">
        <f t="shared" si="38"/>
        <v>C</v>
      </c>
    </row>
    <row r="612" ht="15" customHeight="1" spans="1:11">
      <c r="A612" s="40" t="s">
        <v>3879</v>
      </c>
      <c r="B612" s="41" t="s">
        <v>3880</v>
      </c>
      <c r="C612" s="40" t="s">
        <v>14</v>
      </c>
      <c r="D612" s="40" t="s">
        <v>2413</v>
      </c>
      <c r="E612" s="40" t="s">
        <v>35</v>
      </c>
      <c r="F612" s="42">
        <v>16</v>
      </c>
      <c r="G612" s="42">
        <v>7.92</v>
      </c>
      <c r="H612" s="42">
        <f t="shared" si="36"/>
        <v>126.72</v>
      </c>
      <c r="I612" s="44">
        <f t="shared" si="37"/>
        <v>0.00159406335984974</v>
      </c>
      <c r="J612" s="44">
        <f t="shared" si="39"/>
        <v>99.95639610256</v>
      </c>
      <c r="K612" s="40" t="str">
        <f t="shared" si="38"/>
        <v>C</v>
      </c>
    </row>
    <row r="613" ht="15" customHeight="1" spans="1:11">
      <c r="A613" s="40" t="s">
        <v>4447</v>
      </c>
      <c r="B613" s="41" t="s">
        <v>4448</v>
      </c>
      <c r="C613" s="40" t="s">
        <v>14</v>
      </c>
      <c r="D613" s="40" t="s">
        <v>2413</v>
      </c>
      <c r="E613" s="40" t="s">
        <v>2732</v>
      </c>
      <c r="F613" s="42">
        <v>2.932776</v>
      </c>
      <c r="G613" s="42">
        <v>43.13</v>
      </c>
      <c r="H613" s="42">
        <f t="shared" si="36"/>
        <v>126.49</v>
      </c>
      <c r="I613" s="44">
        <f t="shared" si="37"/>
        <v>0.00159117009459748</v>
      </c>
      <c r="J613" s="44">
        <f t="shared" si="39"/>
        <v>99.9579872726546</v>
      </c>
      <c r="K613" s="40" t="str">
        <f t="shared" si="38"/>
        <v>C</v>
      </c>
    </row>
    <row r="614" ht="20.1" customHeight="1" spans="1:11">
      <c r="A614" s="40" t="s">
        <v>4904</v>
      </c>
      <c r="B614" s="41" t="s">
        <v>4905</v>
      </c>
      <c r="C614" s="40" t="s">
        <v>14</v>
      </c>
      <c r="D614" s="40" t="s">
        <v>2413</v>
      </c>
      <c r="E614" s="40" t="s">
        <v>35</v>
      </c>
      <c r="F614" s="42">
        <v>32.569808</v>
      </c>
      <c r="G614" s="42">
        <v>3.74</v>
      </c>
      <c r="H614" s="42">
        <f t="shared" si="36"/>
        <v>121.81</v>
      </c>
      <c r="I614" s="44">
        <f t="shared" si="37"/>
        <v>0.00153229843642122</v>
      </c>
      <c r="J614" s="44">
        <f t="shared" si="39"/>
        <v>99.959519571091</v>
      </c>
      <c r="K614" s="40" t="str">
        <f t="shared" si="38"/>
        <v>C</v>
      </c>
    </row>
    <row r="615" ht="20.1" customHeight="1" spans="1:11">
      <c r="A615" s="40" t="s">
        <v>5421</v>
      </c>
      <c r="B615" s="41" t="s">
        <v>5422</v>
      </c>
      <c r="C615" s="40" t="s">
        <v>14</v>
      </c>
      <c r="D615" s="40" t="s">
        <v>2413</v>
      </c>
      <c r="E615" s="40" t="s">
        <v>146</v>
      </c>
      <c r="F615" s="42">
        <v>8.9987975208</v>
      </c>
      <c r="G615" s="42">
        <v>13.27</v>
      </c>
      <c r="H615" s="42">
        <f t="shared" si="36"/>
        <v>119.41</v>
      </c>
      <c r="I615" s="44">
        <f t="shared" si="37"/>
        <v>0.00150210784248467</v>
      </c>
      <c r="J615" s="44">
        <f t="shared" si="39"/>
        <v>99.9610216789335</v>
      </c>
      <c r="K615" s="40" t="str">
        <f t="shared" si="38"/>
        <v>C</v>
      </c>
    </row>
    <row r="616" ht="15" customHeight="1" spans="1:11">
      <c r="A616" s="40" t="s">
        <v>3354</v>
      </c>
      <c r="B616" s="41" t="s">
        <v>3355</v>
      </c>
      <c r="C616" s="40" t="s">
        <v>643</v>
      </c>
      <c r="D616" s="40" t="s">
        <v>2413</v>
      </c>
      <c r="E616" s="40" t="s">
        <v>376</v>
      </c>
      <c r="F616" s="42">
        <v>5</v>
      </c>
      <c r="G616" s="42">
        <v>23.5</v>
      </c>
      <c r="H616" s="42">
        <f t="shared" si="36"/>
        <v>117.5</v>
      </c>
      <c r="I616" s="44">
        <f t="shared" si="37"/>
        <v>0.00147808116147683</v>
      </c>
      <c r="J616" s="44">
        <f t="shared" si="39"/>
        <v>99.962499760095</v>
      </c>
      <c r="K616" s="40" t="str">
        <f t="shared" si="38"/>
        <v>C</v>
      </c>
    </row>
    <row r="617" ht="27.95" customHeight="1" spans="1:11">
      <c r="A617" s="40" t="s">
        <v>5257</v>
      </c>
      <c r="B617" s="41" t="s">
        <v>5258</v>
      </c>
      <c r="C617" s="40" t="s">
        <v>14</v>
      </c>
      <c r="D617" s="40" t="s">
        <v>2296</v>
      </c>
      <c r="E617" s="40" t="s">
        <v>2392</v>
      </c>
      <c r="F617" s="42">
        <v>92.9248</v>
      </c>
      <c r="G617" s="42">
        <v>1.25</v>
      </c>
      <c r="H617" s="42">
        <f t="shared" si="36"/>
        <v>116.16</v>
      </c>
      <c r="I617" s="44">
        <f t="shared" si="37"/>
        <v>0.00146122474652893</v>
      </c>
      <c r="J617" s="44">
        <f t="shared" si="39"/>
        <v>99.9639609848415</v>
      </c>
      <c r="K617" s="40" t="str">
        <f t="shared" si="38"/>
        <v>C</v>
      </c>
    </row>
    <row r="618" ht="20.1" customHeight="1" spans="1:11">
      <c r="A618" s="40" t="s">
        <v>4016</v>
      </c>
      <c r="B618" s="41" t="s">
        <v>4017</v>
      </c>
      <c r="C618" s="40" t="s">
        <v>14</v>
      </c>
      <c r="D618" s="40" t="s">
        <v>2413</v>
      </c>
      <c r="E618" s="40" t="s">
        <v>35</v>
      </c>
      <c r="F618" s="42">
        <v>70.800899</v>
      </c>
      <c r="G618" s="42">
        <v>1.63</v>
      </c>
      <c r="H618" s="42">
        <f t="shared" si="36"/>
        <v>115.41</v>
      </c>
      <c r="I618" s="44">
        <f t="shared" si="37"/>
        <v>0.00145179018592375</v>
      </c>
      <c r="J618" s="44">
        <f t="shared" si="39"/>
        <v>99.9654127750275</v>
      </c>
      <c r="K618" s="40" t="str">
        <f t="shared" si="38"/>
        <v>C</v>
      </c>
    </row>
    <row r="619" ht="20.1" customHeight="1" spans="1:11">
      <c r="A619" s="40" t="s">
        <v>4278</v>
      </c>
      <c r="B619" s="41" t="s">
        <v>4279</v>
      </c>
      <c r="C619" s="40" t="s">
        <v>14</v>
      </c>
      <c r="D619" s="40" t="s">
        <v>2413</v>
      </c>
      <c r="E619" s="40" t="s">
        <v>35</v>
      </c>
      <c r="F619" s="42">
        <v>1</v>
      </c>
      <c r="G619" s="42">
        <v>113.47</v>
      </c>
      <c r="H619" s="42">
        <f t="shared" si="36"/>
        <v>113.47</v>
      </c>
      <c r="I619" s="44">
        <f t="shared" si="37"/>
        <v>0.00142738612249171</v>
      </c>
      <c r="J619" s="44">
        <f t="shared" si="39"/>
        <v>99.9668401611499</v>
      </c>
      <c r="K619" s="40" t="str">
        <f t="shared" si="38"/>
        <v>C</v>
      </c>
    </row>
    <row r="620" ht="15" customHeight="1" spans="1:11">
      <c r="A620" s="40" t="s">
        <v>3888</v>
      </c>
      <c r="B620" s="41" t="s">
        <v>3889</v>
      </c>
      <c r="C620" s="40" t="s">
        <v>14</v>
      </c>
      <c r="D620" s="40" t="s">
        <v>2413</v>
      </c>
      <c r="E620" s="40" t="s">
        <v>35</v>
      </c>
      <c r="F620" s="42">
        <v>5</v>
      </c>
      <c r="G620" s="42">
        <v>22.69</v>
      </c>
      <c r="H620" s="42">
        <f t="shared" si="36"/>
        <v>113.45</v>
      </c>
      <c r="I620" s="44">
        <f t="shared" si="37"/>
        <v>0.00142713453420891</v>
      </c>
      <c r="J620" s="44">
        <f t="shared" si="39"/>
        <v>99.9682672956842</v>
      </c>
      <c r="K620" s="40" t="str">
        <f t="shared" si="38"/>
        <v>C</v>
      </c>
    </row>
    <row r="621" ht="15" customHeight="1" spans="1:11">
      <c r="A621" s="40" t="s">
        <v>4087</v>
      </c>
      <c r="B621" s="41" t="s">
        <v>4088</v>
      </c>
      <c r="C621" s="40" t="s">
        <v>14</v>
      </c>
      <c r="D621" s="40" t="s">
        <v>2413</v>
      </c>
      <c r="E621" s="40" t="s">
        <v>35</v>
      </c>
      <c r="F621" s="42">
        <v>2</v>
      </c>
      <c r="G621" s="42">
        <v>55.42</v>
      </c>
      <c r="H621" s="42">
        <f t="shared" si="36"/>
        <v>110.84</v>
      </c>
      <c r="I621" s="44">
        <f t="shared" si="37"/>
        <v>0.00139430226330291</v>
      </c>
      <c r="J621" s="44">
        <f t="shared" si="39"/>
        <v>99.9696615979475</v>
      </c>
      <c r="K621" s="40" t="str">
        <f t="shared" si="38"/>
        <v>C</v>
      </c>
    </row>
    <row r="622" ht="20.1" customHeight="1" spans="1:11">
      <c r="A622" s="40" t="s">
        <v>3482</v>
      </c>
      <c r="B622" s="41" t="s">
        <v>3483</v>
      </c>
      <c r="C622" s="40" t="s">
        <v>14</v>
      </c>
      <c r="D622" s="40" t="s">
        <v>2413</v>
      </c>
      <c r="E622" s="40" t="s">
        <v>35</v>
      </c>
      <c r="F622" s="42">
        <v>91</v>
      </c>
      <c r="G622" s="42">
        <v>1.19</v>
      </c>
      <c r="H622" s="42">
        <f t="shared" si="36"/>
        <v>108.29</v>
      </c>
      <c r="I622" s="44">
        <f t="shared" si="37"/>
        <v>0.00136222475724533</v>
      </c>
      <c r="J622" s="44">
        <f t="shared" si="39"/>
        <v>99.9710238227047</v>
      </c>
      <c r="K622" s="40" t="str">
        <f t="shared" si="38"/>
        <v>C</v>
      </c>
    </row>
    <row r="623" ht="20.1" customHeight="1" spans="1:11">
      <c r="A623" s="40" t="s">
        <v>3274</v>
      </c>
      <c r="B623" s="41" t="s">
        <v>3275</v>
      </c>
      <c r="C623" s="40" t="s">
        <v>14</v>
      </c>
      <c r="D623" s="40" t="s">
        <v>2413</v>
      </c>
      <c r="E623" s="40" t="s">
        <v>35</v>
      </c>
      <c r="F623" s="42">
        <v>3</v>
      </c>
      <c r="G623" s="42">
        <v>35.43</v>
      </c>
      <c r="H623" s="42">
        <f t="shared" si="36"/>
        <v>106.29</v>
      </c>
      <c r="I623" s="44">
        <f t="shared" si="37"/>
        <v>0.00133706592896487</v>
      </c>
      <c r="J623" s="44">
        <f t="shared" si="39"/>
        <v>99.9723608886337</v>
      </c>
      <c r="K623" s="40" t="str">
        <f t="shared" si="38"/>
        <v>C</v>
      </c>
    </row>
    <row r="624" ht="15" customHeight="1" spans="1:11">
      <c r="A624" s="40" t="s">
        <v>4479</v>
      </c>
      <c r="B624" s="41" t="s">
        <v>4480</v>
      </c>
      <c r="C624" s="40" t="s">
        <v>14</v>
      </c>
      <c r="D624" s="40" t="s">
        <v>2413</v>
      </c>
      <c r="E624" s="40" t="s">
        <v>35</v>
      </c>
      <c r="F624" s="42">
        <v>18</v>
      </c>
      <c r="G624" s="42">
        <v>5.84</v>
      </c>
      <c r="H624" s="42">
        <f t="shared" si="36"/>
        <v>105.12</v>
      </c>
      <c r="I624" s="44">
        <f t="shared" si="37"/>
        <v>0.0013223480144208</v>
      </c>
      <c r="J624" s="44">
        <f t="shared" si="39"/>
        <v>99.9736832366481</v>
      </c>
      <c r="K624" s="40" t="str">
        <f t="shared" si="38"/>
        <v>C</v>
      </c>
    </row>
    <row r="625" ht="15" customHeight="1" spans="1:11">
      <c r="A625" s="40" t="s">
        <v>3259</v>
      </c>
      <c r="B625" s="41" t="s">
        <v>3260</v>
      </c>
      <c r="C625" s="40" t="s">
        <v>14</v>
      </c>
      <c r="D625" s="40" t="s">
        <v>2413</v>
      </c>
      <c r="E625" s="40" t="s">
        <v>35</v>
      </c>
      <c r="F625" s="42">
        <v>5</v>
      </c>
      <c r="G625" s="42">
        <v>20.87</v>
      </c>
      <c r="H625" s="42">
        <f t="shared" si="36"/>
        <v>104.35</v>
      </c>
      <c r="I625" s="44">
        <f t="shared" si="37"/>
        <v>0.00131266186553283</v>
      </c>
      <c r="J625" s="44">
        <f t="shared" si="39"/>
        <v>99.9749958985136</v>
      </c>
      <c r="K625" s="40" t="str">
        <f t="shared" si="38"/>
        <v>C</v>
      </c>
    </row>
    <row r="626" ht="15" customHeight="1" spans="1:11">
      <c r="A626" s="40" t="s">
        <v>3668</v>
      </c>
      <c r="B626" s="41" t="s">
        <v>3669</v>
      </c>
      <c r="C626" s="40" t="s">
        <v>14</v>
      </c>
      <c r="D626" s="40" t="s">
        <v>2413</v>
      </c>
      <c r="E626" s="40" t="s">
        <v>35</v>
      </c>
      <c r="F626" s="42">
        <v>5</v>
      </c>
      <c r="G626" s="42">
        <v>20.78</v>
      </c>
      <c r="H626" s="42">
        <f t="shared" si="36"/>
        <v>103.9</v>
      </c>
      <c r="I626" s="44">
        <f t="shared" si="37"/>
        <v>0.00130700112916973</v>
      </c>
      <c r="J626" s="44">
        <f t="shared" si="39"/>
        <v>99.9763028996428</v>
      </c>
      <c r="K626" s="40" t="str">
        <f t="shared" si="38"/>
        <v>C</v>
      </c>
    </row>
    <row r="627" ht="27.95" customHeight="1" spans="1:11">
      <c r="A627" s="40" t="s">
        <v>4188</v>
      </c>
      <c r="B627" s="41" t="s">
        <v>4189</v>
      </c>
      <c r="C627" s="40" t="s">
        <v>5898</v>
      </c>
      <c r="D627" s="40" t="s">
        <v>2413</v>
      </c>
      <c r="E627" s="40" t="s">
        <v>35</v>
      </c>
      <c r="F627" s="42">
        <v>4</v>
      </c>
      <c r="G627" s="42">
        <v>25.9</v>
      </c>
      <c r="H627" s="42">
        <f t="shared" si="36"/>
        <v>103.6</v>
      </c>
      <c r="I627" s="44">
        <f t="shared" si="37"/>
        <v>0.00130322730492766</v>
      </c>
      <c r="J627" s="44">
        <f t="shared" si="39"/>
        <v>99.9776061269477</v>
      </c>
      <c r="K627" s="40" t="str">
        <f t="shared" si="38"/>
        <v>C</v>
      </c>
    </row>
    <row r="628" ht="15" customHeight="1" spans="1:11">
      <c r="A628" s="40" t="s">
        <v>3528</v>
      </c>
      <c r="B628" s="41" t="s">
        <v>3529</v>
      </c>
      <c r="C628" s="40" t="s">
        <v>14</v>
      </c>
      <c r="D628" s="40" t="s">
        <v>2413</v>
      </c>
      <c r="E628" s="40" t="s">
        <v>35</v>
      </c>
      <c r="F628" s="42">
        <v>1</v>
      </c>
      <c r="G628" s="42">
        <v>103.47</v>
      </c>
      <c r="H628" s="42">
        <f t="shared" si="36"/>
        <v>103.47</v>
      </c>
      <c r="I628" s="44">
        <f t="shared" si="37"/>
        <v>0.00130159198108943</v>
      </c>
      <c r="J628" s="44">
        <f t="shared" si="39"/>
        <v>99.9789077189288</v>
      </c>
      <c r="K628" s="40" t="str">
        <f t="shared" si="38"/>
        <v>C</v>
      </c>
    </row>
    <row r="629" ht="15" customHeight="1" spans="1:11">
      <c r="A629" s="40" t="s">
        <v>2543</v>
      </c>
      <c r="B629" s="41" t="s">
        <v>2544</v>
      </c>
      <c r="C629" s="40" t="s">
        <v>14</v>
      </c>
      <c r="D629" s="40" t="s">
        <v>2413</v>
      </c>
      <c r="E629" s="40" t="s">
        <v>35</v>
      </c>
      <c r="F629" s="42">
        <v>2.905104</v>
      </c>
      <c r="G629" s="42">
        <v>35.14</v>
      </c>
      <c r="H629" s="42">
        <f t="shared" si="36"/>
        <v>102.09</v>
      </c>
      <c r="I629" s="44">
        <f t="shared" si="37"/>
        <v>0.00128423238957591</v>
      </c>
      <c r="J629" s="44">
        <f t="shared" si="39"/>
        <v>99.9801919513184</v>
      </c>
      <c r="K629" s="40" t="str">
        <f t="shared" si="38"/>
        <v>C</v>
      </c>
    </row>
    <row r="630" ht="15" customHeight="1" spans="1:11">
      <c r="A630" s="40" t="s">
        <v>4234</v>
      </c>
      <c r="B630" s="41" t="s">
        <v>4235</v>
      </c>
      <c r="C630" s="40" t="s">
        <v>14</v>
      </c>
      <c r="D630" s="40" t="s">
        <v>2413</v>
      </c>
      <c r="E630" s="40" t="s">
        <v>35</v>
      </c>
      <c r="F630" s="42">
        <v>5</v>
      </c>
      <c r="G630" s="42">
        <v>20.29</v>
      </c>
      <c r="H630" s="42">
        <f t="shared" si="36"/>
        <v>101.45</v>
      </c>
      <c r="I630" s="44">
        <f t="shared" si="37"/>
        <v>0.00127618156452617</v>
      </c>
      <c r="J630" s="44">
        <f t="shared" si="39"/>
        <v>99.9814681328829</v>
      </c>
      <c r="K630" s="40" t="str">
        <f t="shared" si="38"/>
        <v>C</v>
      </c>
    </row>
    <row r="631" ht="20.1" customHeight="1" spans="1:11">
      <c r="A631" s="40" t="s">
        <v>5804</v>
      </c>
      <c r="B631" s="41" t="s">
        <v>5805</v>
      </c>
      <c r="C631" s="40" t="s">
        <v>14</v>
      </c>
      <c r="D631" s="40" t="s">
        <v>2413</v>
      </c>
      <c r="E631" s="40" t="s">
        <v>35</v>
      </c>
      <c r="F631" s="42">
        <v>1</v>
      </c>
      <c r="G631" s="42">
        <v>97.51</v>
      </c>
      <c r="H631" s="42">
        <f t="shared" si="36"/>
        <v>97.51</v>
      </c>
      <c r="I631" s="44">
        <f t="shared" si="37"/>
        <v>0.00122661867281367</v>
      </c>
      <c r="J631" s="44">
        <f t="shared" si="39"/>
        <v>99.9826947515557</v>
      </c>
      <c r="K631" s="40" t="str">
        <f t="shared" si="38"/>
        <v>C</v>
      </c>
    </row>
    <row r="632" ht="15" customHeight="1" spans="1:11">
      <c r="A632" s="40" t="s">
        <v>5841</v>
      </c>
      <c r="B632" s="41" t="s">
        <v>5842</v>
      </c>
      <c r="C632" s="40" t="s">
        <v>14</v>
      </c>
      <c r="D632" s="40" t="s">
        <v>2413</v>
      </c>
      <c r="E632" s="40" t="s">
        <v>146</v>
      </c>
      <c r="F632" s="52">
        <v>0.945</v>
      </c>
      <c r="G632" s="42">
        <v>103.07</v>
      </c>
      <c r="H632" s="42">
        <f t="shared" si="36"/>
        <v>97.4</v>
      </c>
      <c r="I632" s="44">
        <f t="shared" si="37"/>
        <v>0.00122523493725824</v>
      </c>
      <c r="J632" s="44">
        <f t="shared" si="39"/>
        <v>99.983919986493</v>
      </c>
      <c r="K632" s="40" t="str">
        <f t="shared" si="38"/>
        <v>C</v>
      </c>
    </row>
    <row r="633" ht="27.95" customHeight="1" spans="1:11">
      <c r="A633" s="40" t="s">
        <v>4204</v>
      </c>
      <c r="B633" s="41" t="s">
        <v>4205</v>
      </c>
      <c r="C633" s="40" t="s">
        <v>14</v>
      </c>
      <c r="D633" s="40" t="s">
        <v>2413</v>
      </c>
      <c r="E633" s="40" t="s">
        <v>35</v>
      </c>
      <c r="F633" s="42">
        <v>4</v>
      </c>
      <c r="G633" s="42">
        <v>24.29</v>
      </c>
      <c r="H633" s="42">
        <f t="shared" si="36"/>
        <v>97.16</v>
      </c>
      <c r="I633" s="44">
        <f t="shared" si="37"/>
        <v>0.00122221587786459</v>
      </c>
      <c r="J633" s="44">
        <f t="shared" si="39"/>
        <v>99.9851422023708</v>
      </c>
      <c r="K633" s="40" t="str">
        <f t="shared" si="38"/>
        <v>C</v>
      </c>
    </row>
    <row r="634" ht="15" customHeight="1" spans="1:11">
      <c r="A634" s="40" t="s">
        <v>3821</v>
      </c>
      <c r="B634" s="41" t="s">
        <v>3822</v>
      </c>
      <c r="C634" s="40" t="s">
        <v>14</v>
      </c>
      <c r="D634" s="40" t="s">
        <v>2413</v>
      </c>
      <c r="E634" s="40" t="s">
        <v>35</v>
      </c>
      <c r="F634" s="42">
        <v>7</v>
      </c>
      <c r="G634" s="42">
        <v>13.55</v>
      </c>
      <c r="H634" s="42">
        <f t="shared" si="36"/>
        <v>94.85</v>
      </c>
      <c r="I634" s="44">
        <f t="shared" si="37"/>
        <v>0.00119315743120066</v>
      </c>
      <c r="J634" s="44">
        <f t="shared" si="39"/>
        <v>99.986335359802</v>
      </c>
      <c r="K634" s="40" t="str">
        <f t="shared" si="38"/>
        <v>C</v>
      </c>
    </row>
    <row r="635" ht="15" customHeight="1" spans="1:11">
      <c r="A635" s="40" t="s">
        <v>3866</v>
      </c>
      <c r="B635" s="41" t="s">
        <v>3867</v>
      </c>
      <c r="C635" s="40" t="s">
        <v>14</v>
      </c>
      <c r="D635" s="40" t="s">
        <v>2413</v>
      </c>
      <c r="E635" s="40" t="s">
        <v>35</v>
      </c>
      <c r="F635" s="42">
        <v>11</v>
      </c>
      <c r="G635" s="42">
        <v>8.36</v>
      </c>
      <c r="H635" s="42">
        <f t="shared" si="36"/>
        <v>91.96</v>
      </c>
      <c r="I635" s="44">
        <f t="shared" si="37"/>
        <v>0.0011568029243354</v>
      </c>
      <c r="J635" s="44">
        <f t="shared" si="39"/>
        <v>99.9874921627264</v>
      </c>
      <c r="K635" s="40" t="str">
        <f t="shared" si="38"/>
        <v>C</v>
      </c>
    </row>
    <row r="636" ht="20.1" customHeight="1" spans="1:11">
      <c r="A636" s="40" t="s">
        <v>4644</v>
      </c>
      <c r="B636" s="41" t="s">
        <v>2211</v>
      </c>
      <c r="C636" s="40" t="s">
        <v>643</v>
      </c>
      <c r="D636" s="40" t="s">
        <v>2413</v>
      </c>
      <c r="E636" s="40" t="s">
        <v>376</v>
      </c>
      <c r="F636" s="42">
        <v>4</v>
      </c>
      <c r="G636" s="42">
        <v>22.4</v>
      </c>
      <c r="H636" s="42">
        <f t="shared" si="36"/>
        <v>89.6</v>
      </c>
      <c r="I636" s="44">
        <f t="shared" si="37"/>
        <v>0.00112711550696446</v>
      </c>
      <c r="J636" s="44">
        <f t="shared" si="39"/>
        <v>99.9886192782333</v>
      </c>
      <c r="K636" s="40" t="str">
        <f t="shared" si="38"/>
        <v>C</v>
      </c>
    </row>
    <row r="637" ht="15" customHeight="1" spans="1:11">
      <c r="A637" s="40" t="s">
        <v>4060</v>
      </c>
      <c r="B637" s="41" t="s">
        <v>4061</v>
      </c>
      <c r="C637" s="40" t="s">
        <v>14</v>
      </c>
      <c r="D637" s="40" t="s">
        <v>2413</v>
      </c>
      <c r="E637" s="40" t="s">
        <v>35</v>
      </c>
      <c r="F637" s="42">
        <v>7</v>
      </c>
      <c r="G637" s="42">
        <v>12.8</v>
      </c>
      <c r="H637" s="42">
        <f t="shared" si="36"/>
        <v>89.6</v>
      </c>
      <c r="I637" s="44">
        <f t="shared" si="37"/>
        <v>0.00112711550696446</v>
      </c>
      <c r="J637" s="44">
        <f t="shared" si="39"/>
        <v>99.9897463937403</v>
      </c>
      <c r="K637" s="40" t="str">
        <f t="shared" si="38"/>
        <v>C</v>
      </c>
    </row>
    <row r="638" ht="15" customHeight="1" spans="1:11">
      <c r="A638" s="40" t="s">
        <v>3998</v>
      </c>
      <c r="B638" s="41" t="s">
        <v>3999</v>
      </c>
      <c r="C638" s="40" t="s">
        <v>14</v>
      </c>
      <c r="D638" s="40" t="s">
        <v>2413</v>
      </c>
      <c r="E638" s="40" t="s">
        <v>35</v>
      </c>
      <c r="F638" s="42">
        <v>49.126402</v>
      </c>
      <c r="G638" s="42">
        <v>1.8</v>
      </c>
      <c r="H638" s="42">
        <f t="shared" si="36"/>
        <v>88.43</v>
      </c>
      <c r="I638" s="44">
        <f t="shared" si="37"/>
        <v>0.00111239759242039</v>
      </c>
      <c r="J638" s="44">
        <f t="shared" si="39"/>
        <v>99.9908587913327</v>
      </c>
      <c r="K638" s="40" t="str">
        <f t="shared" si="38"/>
        <v>C</v>
      </c>
    </row>
    <row r="639" ht="20.1" customHeight="1" spans="1:11">
      <c r="A639" s="40" t="s">
        <v>5031</v>
      </c>
      <c r="B639" s="41" t="s">
        <v>5032</v>
      </c>
      <c r="C639" s="40" t="s">
        <v>14</v>
      </c>
      <c r="D639" s="40" t="s">
        <v>2790</v>
      </c>
      <c r="E639" s="40" t="s">
        <v>35</v>
      </c>
      <c r="F639" s="46">
        <v>0.00567485634922179</v>
      </c>
      <c r="G639" s="42">
        <v>15517.56</v>
      </c>
      <c r="H639" s="42">
        <f t="shared" si="36"/>
        <v>88.06</v>
      </c>
      <c r="I639" s="44">
        <f t="shared" si="37"/>
        <v>0.00110774320918851</v>
      </c>
      <c r="J639" s="44">
        <f t="shared" si="39"/>
        <v>99.9919665345419</v>
      </c>
      <c r="K639" s="40" t="str">
        <f t="shared" si="38"/>
        <v>C</v>
      </c>
    </row>
    <row r="640" ht="20.1" customHeight="1" spans="1:11">
      <c r="A640" s="40" t="s">
        <v>5736</v>
      </c>
      <c r="B640" s="41" t="s">
        <v>5737</v>
      </c>
      <c r="C640" s="40" t="s">
        <v>14</v>
      </c>
      <c r="D640" s="40" t="s">
        <v>2790</v>
      </c>
      <c r="E640" s="40" t="s">
        <v>35</v>
      </c>
      <c r="F640" s="50">
        <v>0.0623730206673644</v>
      </c>
      <c r="G640" s="42">
        <v>1405.41</v>
      </c>
      <c r="H640" s="42">
        <f t="shared" si="36"/>
        <v>87.66</v>
      </c>
      <c r="I640" s="44">
        <f t="shared" si="37"/>
        <v>0.00110271144353242</v>
      </c>
      <c r="J640" s="44">
        <f t="shared" si="39"/>
        <v>99.9930692459855</v>
      </c>
      <c r="K640" s="40" t="str">
        <f t="shared" si="38"/>
        <v>C</v>
      </c>
    </row>
    <row r="641" ht="15" customHeight="1" spans="1:11">
      <c r="A641" s="40" t="s">
        <v>3700</v>
      </c>
      <c r="B641" s="41" t="s">
        <v>3701</v>
      </c>
      <c r="C641" s="40" t="s">
        <v>14</v>
      </c>
      <c r="D641" s="40" t="s">
        <v>2413</v>
      </c>
      <c r="E641" s="40" t="s">
        <v>35</v>
      </c>
      <c r="F641" s="42">
        <v>8</v>
      </c>
      <c r="G641" s="42">
        <v>10.8</v>
      </c>
      <c r="H641" s="42">
        <f t="shared" si="36"/>
        <v>86.4</v>
      </c>
      <c r="I641" s="44">
        <f t="shared" si="37"/>
        <v>0.00108686138171573</v>
      </c>
      <c r="J641" s="44">
        <f t="shared" si="39"/>
        <v>99.9941561073672</v>
      </c>
      <c r="K641" s="40" t="str">
        <f t="shared" si="38"/>
        <v>C</v>
      </c>
    </row>
    <row r="642" ht="15" customHeight="1" spans="1:11">
      <c r="A642" s="40" t="s">
        <v>4649</v>
      </c>
      <c r="B642" s="41" t="s">
        <v>4650</v>
      </c>
      <c r="C642" s="40" t="s">
        <v>643</v>
      </c>
      <c r="D642" s="40" t="s">
        <v>2413</v>
      </c>
      <c r="E642" s="40" t="s">
        <v>376</v>
      </c>
      <c r="F642" s="42">
        <v>208</v>
      </c>
      <c r="G642" s="42">
        <v>0.41</v>
      </c>
      <c r="H642" s="42">
        <f t="shared" si="36"/>
        <v>85.28</v>
      </c>
      <c r="I642" s="44">
        <f t="shared" si="37"/>
        <v>0.00107277243787867</v>
      </c>
      <c r="J642" s="44">
        <f t="shared" si="39"/>
        <v>99.9952288798051</v>
      </c>
      <c r="K642" s="40" t="str">
        <f t="shared" si="38"/>
        <v>C</v>
      </c>
    </row>
    <row r="643" ht="15" customHeight="1" spans="1:11">
      <c r="A643" s="40" t="s">
        <v>4125</v>
      </c>
      <c r="B643" s="41" t="s">
        <v>4126</v>
      </c>
      <c r="C643" s="40" t="s">
        <v>14</v>
      </c>
      <c r="D643" s="40" t="s">
        <v>2413</v>
      </c>
      <c r="E643" s="40" t="s">
        <v>35</v>
      </c>
      <c r="F643" s="42">
        <v>2</v>
      </c>
      <c r="G643" s="42">
        <v>42.59</v>
      </c>
      <c r="H643" s="42">
        <f t="shared" si="36"/>
        <v>85.18</v>
      </c>
      <c r="I643" s="44">
        <f t="shared" si="37"/>
        <v>0.00107151449646465</v>
      </c>
      <c r="J643" s="44">
        <f t="shared" si="39"/>
        <v>99.9963003943015</v>
      </c>
      <c r="K643" s="40" t="str">
        <f t="shared" si="38"/>
        <v>C</v>
      </c>
    </row>
    <row r="644" ht="20.1" customHeight="1" spans="1:11">
      <c r="A644" s="40" t="s">
        <v>3917</v>
      </c>
      <c r="B644" s="41" t="s">
        <v>3918</v>
      </c>
      <c r="C644" s="40" t="s">
        <v>14</v>
      </c>
      <c r="D644" s="40" t="s">
        <v>2413</v>
      </c>
      <c r="E644" s="40" t="s">
        <v>35</v>
      </c>
      <c r="F644" s="42">
        <v>3</v>
      </c>
      <c r="G644" s="42">
        <v>28.36</v>
      </c>
      <c r="H644" s="42">
        <f t="shared" ref="H644:H707" si="40">ROUND(F644*G644,2)</f>
        <v>85.08</v>
      </c>
      <c r="I644" s="44">
        <f t="shared" ref="I644:I707" si="41">H644/VALOR_TOTAL*100</f>
        <v>0.00107025655505063</v>
      </c>
      <c r="J644" s="44">
        <f t="shared" si="39"/>
        <v>99.9973706508566</v>
      </c>
      <c r="K644" s="40" t="str">
        <f t="shared" ref="K644:K707" si="42">IF(J644&lt;=50,"A",IF(J644&lt;=80,"B","C"))</f>
        <v>C</v>
      </c>
    </row>
    <row r="645" ht="15" customHeight="1" spans="1:11">
      <c r="A645" s="40" t="s">
        <v>4376</v>
      </c>
      <c r="B645" s="41" t="s">
        <v>4377</v>
      </c>
      <c r="C645" s="40" t="s">
        <v>14</v>
      </c>
      <c r="D645" s="40" t="s">
        <v>2413</v>
      </c>
      <c r="E645" s="40" t="s">
        <v>193</v>
      </c>
      <c r="F645" s="42">
        <v>2.16</v>
      </c>
      <c r="G645" s="42">
        <v>38.3</v>
      </c>
      <c r="H645" s="42">
        <f t="shared" si="40"/>
        <v>82.73</v>
      </c>
      <c r="I645" s="44">
        <f t="shared" si="41"/>
        <v>0.00104069493182109</v>
      </c>
      <c r="J645" s="44">
        <f t="shared" ref="J645:J708" si="43">I645+J644</f>
        <v>99.9984113457884</v>
      </c>
      <c r="K645" s="40" t="str">
        <f t="shared" si="42"/>
        <v>C</v>
      </c>
    </row>
    <row r="646" ht="15" customHeight="1" spans="1:11">
      <c r="A646" s="40" t="s">
        <v>3662</v>
      </c>
      <c r="B646" s="41" t="s">
        <v>3663</v>
      </c>
      <c r="C646" s="40" t="s">
        <v>14</v>
      </c>
      <c r="D646" s="40" t="s">
        <v>2413</v>
      </c>
      <c r="E646" s="40" t="s">
        <v>35</v>
      </c>
      <c r="F646" s="42">
        <v>8</v>
      </c>
      <c r="G646" s="42">
        <v>10.07</v>
      </c>
      <c r="H646" s="42">
        <f t="shared" si="40"/>
        <v>80.56</v>
      </c>
      <c r="I646" s="44">
        <f t="shared" si="41"/>
        <v>0.0010133976031368</v>
      </c>
      <c r="J646" s="44">
        <f t="shared" si="43"/>
        <v>99.9994247433915</v>
      </c>
      <c r="K646" s="40" t="str">
        <f t="shared" si="42"/>
        <v>C</v>
      </c>
    </row>
    <row r="647" ht="15" customHeight="1" spans="1:11">
      <c r="A647" s="40" t="s">
        <v>3461</v>
      </c>
      <c r="B647" s="41" t="s">
        <v>3462</v>
      </c>
      <c r="C647" s="40" t="s">
        <v>14</v>
      </c>
      <c r="D647" s="40" t="s">
        <v>2413</v>
      </c>
      <c r="E647" s="40" t="s">
        <v>35</v>
      </c>
      <c r="F647" s="42">
        <v>18</v>
      </c>
      <c r="G647" s="42">
        <v>4.34</v>
      </c>
      <c r="H647" s="42">
        <f t="shared" si="40"/>
        <v>78.12</v>
      </c>
      <c r="I647" s="44">
        <f t="shared" si="41"/>
        <v>0.000982703832634639</v>
      </c>
      <c r="J647" s="44">
        <f t="shared" si="43"/>
        <v>100.000407447224</v>
      </c>
      <c r="K647" s="40" t="str">
        <f t="shared" si="42"/>
        <v>C</v>
      </c>
    </row>
    <row r="648" ht="15" customHeight="1" spans="1:11">
      <c r="A648" s="40" t="s">
        <v>3068</v>
      </c>
      <c r="B648" s="41" t="s">
        <v>3069</v>
      </c>
      <c r="C648" s="40" t="s">
        <v>14</v>
      </c>
      <c r="D648" s="40" t="s">
        <v>2413</v>
      </c>
      <c r="E648" s="40" t="s">
        <v>193</v>
      </c>
      <c r="F648" s="42">
        <v>25.7923</v>
      </c>
      <c r="G648" s="42">
        <v>2.99</v>
      </c>
      <c r="H648" s="42">
        <f t="shared" si="40"/>
        <v>77.12</v>
      </c>
      <c r="I648" s="44">
        <f t="shared" si="41"/>
        <v>0.00097012441849441</v>
      </c>
      <c r="J648" s="44">
        <f t="shared" si="43"/>
        <v>100.001377571643</v>
      </c>
      <c r="K648" s="40" t="str">
        <f t="shared" si="42"/>
        <v>C</v>
      </c>
    </row>
    <row r="649" ht="20.1" customHeight="1" spans="1:11">
      <c r="A649" s="40" t="s">
        <v>2908</v>
      </c>
      <c r="B649" s="41" t="s">
        <v>5918</v>
      </c>
      <c r="C649" s="40" t="s">
        <v>5904</v>
      </c>
      <c r="D649" s="40" t="s">
        <v>2381</v>
      </c>
      <c r="E649" s="40" t="s">
        <v>2387</v>
      </c>
      <c r="F649" s="42">
        <v>7.29439873443043</v>
      </c>
      <c r="G649" s="42">
        <v>10.57</v>
      </c>
      <c r="H649" s="42">
        <f t="shared" si="40"/>
        <v>77.1</v>
      </c>
      <c r="I649" s="44">
        <f t="shared" si="41"/>
        <v>0.000969872830211606</v>
      </c>
      <c r="J649" s="44">
        <f t="shared" si="43"/>
        <v>100.002347444473</v>
      </c>
      <c r="K649" s="40" t="str">
        <f t="shared" si="42"/>
        <v>C</v>
      </c>
    </row>
    <row r="650" ht="15" customHeight="1" spans="1:11">
      <c r="A650" s="40" t="s">
        <v>4893</v>
      </c>
      <c r="B650" s="41" t="s">
        <v>4894</v>
      </c>
      <c r="C650" s="40" t="s">
        <v>14</v>
      </c>
      <c r="D650" s="40" t="s">
        <v>2413</v>
      </c>
      <c r="E650" s="40" t="s">
        <v>146</v>
      </c>
      <c r="F650" s="42">
        <v>35.02516815</v>
      </c>
      <c r="G650" s="42">
        <v>2.17</v>
      </c>
      <c r="H650" s="42">
        <f t="shared" si="40"/>
        <v>76</v>
      </c>
      <c r="I650" s="44">
        <f t="shared" si="41"/>
        <v>0.000956035474657355</v>
      </c>
      <c r="J650" s="44">
        <f t="shared" si="43"/>
        <v>100.003303479948</v>
      </c>
      <c r="K650" s="40" t="str">
        <f t="shared" si="42"/>
        <v>C</v>
      </c>
    </row>
    <row r="651" ht="15" customHeight="1" spans="1:11">
      <c r="A651" s="40" t="s">
        <v>3360</v>
      </c>
      <c r="B651" s="41" t="s">
        <v>3361</v>
      </c>
      <c r="C651" s="40" t="s">
        <v>643</v>
      </c>
      <c r="D651" s="40" t="s">
        <v>2413</v>
      </c>
      <c r="E651" s="40" t="s">
        <v>376</v>
      </c>
      <c r="F651" s="42">
        <v>8</v>
      </c>
      <c r="G651" s="42">
        <v>9.45</v>
      </c>
      <c r="H651" s="42">
        <f t="shared" si="40"/>
        <v>75.6</v>
      </c>
      <c r="I651" s="44">
        <f t="shared" si="41"/>
        <v>0.000951003709001263</v>
      </c>
      <c r="J651" s="44">
        <f t="shared" si="43"/>
        <v>100.004254483657</v>
      </c>
      <c r="K651" s="40" t="str">
        <f t="shared" si="42"/>
        <v>C</v>
      </c>
    </row>
    <row r="652" ht="20.1" customHeight="1" spans="1:11">
      <c r="A652" s="40" t="s">
        <v>2901</v>
      </c>
      <c r="B652" s="41" t="s">
        <v>2902</v>
      </c>
      <c r="C652" s="40" t="s">
        <v>14</v>
      </c>
      <c r="D652" s="40" t="s">
        <v>2413</v>
      </c>
      <c r="E652" s="40" t="s">
        <v>146</v>
      </c>
      <c r="F652" s="42">
        <v>107.83</v>
      </c>
      <c r="G652" s="42">
        <v>0.68</v>
      </c>
      <c r="H652" s="42">
        <f t="shared" si="40"/>
        <v>73.32</v>
      </c>
      <c r="I652" s="44">
        <f t="shared" si="41"/>
        <v>0.000922322644761543</v>
      </c>
      <c r="J652" s="44">
        <f t="shared" si="43"/>
        <v>100.005176806301</v>
      </c>
      <c r="K652" s="40" t="str">
        <f t="shared" si="42"/>
        <v>C</v>
      </c>
    </row>
    <row r="653" ht="15" customHeight="1" spans="1:11">
      <c r="A653" s="40" t="s">
        <v>4009</v>
      </c>
      <c r="B653" s="41" t="s">
        <v>4010</v>
      </c>
      <c r="C653" s="40" t="s">
        <v>14</v>
      </c>
      <c r="D653" s="40" t="s">
        <v>2413</v>
      </c>
      <c r="E653" s="40" t="s">
        <v>35</v>
      </c>
      <c r="F653" s="42">
        <v>12</v>
      </c>
      <c r="G653" s="42">
        <v>6.11</v>
      </c>
      <c r="H653" s="42">
        <f t="shared" si="40"/>
        <v>73.32</v>
      </c>
      <c r="I653" s="44">
        <f t="shared" si="41"/>
        <v>0.000922322644761543</v>
      </c>
      <c r="J653" s="44">
        <f t="shared" si="43"/>
        <v>100.006099128946</v>
      </c>
      <c r="K653" s="40" t="str">
        <f t="shared" si="42"/>
        <v>C</v>
      </c>
    </row>
    <row r="654" ht="15" customHeight="1" spans="1:11">
      <c r="A654" s="40" t="s">
        <v>3718</v>
      </c>
      <c r="B654" s="41" t="s">
        <v>1222</v>
      </c>
      <c r="C654" s="40" t="s">
        <v>643</v>
      </c>
      <c r="D654" s="40" t="s">
        <v>2413</v>
      </c>
      <c r="E654" s="40" t="s">
        <v>376</v>
      </c>
      <c r="F654" s="42">
        <v>1</v>
      </c>
      <c r="G654" s="42">
        <v>69.49</v>
      </c>
      <c r="H654" s="42">
        <f t="shared" si="40"/>
        <v>69.49</v>
      </c>
      <c r="I654" s="44">
        <f t="shared" si="41"/>
        <v>0.000874143488604468</v>
      </c>
      <c r="J654" s="44">
        <f t="shared" si="43"/>
        <v>100.006973272435</v>
      </c>
      <c r="K654" s="40" t="str">
        <f t="shared" si="42"/>
        <v>C</v>
      </c>
    </row>
    <row r="655" ht="20.1" customHeight="1" spans="1:11">
      <c r="A655" s="40" t="s">
        <v>4298</v>
      </c>
      <c r="B655" s="41" t="s">
        <v>4299</v>
      </c>
      <c r="C655" s="40" t="s">
        <v>14</v>
      </c>
      <c r="D655" s="40" t="s">
        <v>2413</v>
      </c>
      <c r="E655" s="40" t="s">
        <v>35</v>
      </c>
      <c r="F655" s="42">
        <v>1</v>
      </c>
      <c r="G655" s="42">
        <v>67.52</v>
      </c>
      <c r="H655" s="42">
        <f t="shared" si="40"/>
        <v>67.52</v>
      </c>
      <c r="I655" s="44">
        <f t="shared" si="41"/>
        <v>0.000849362042748218</v>
      </c>
      <c r="J655" s="44">
        <f t="shared" si="43"/>
        <v>100.007822634477</v>
      </c>
      <c r="K655" s="40" t="str">
        <f t="shared" si="42"/>
        <v>C</v>
      </c>
    </row>
    <row r="656" ht="15" customHeight="1" spans="1:11">
      <c r="A656" s="40" t="s">
        <v>3357</v>
      </c>
      <c r="B656" s="41" t="s">
        <v>3358</v>
      </c>
      <c r="C656" s="40" t="s">
        <v>643</v>
      </c>
      <c r="D656" s="40" t="s">
        <v>2413</v>
      </c>
      <c r="E656" s="40" t="s">
        <v>376</v>
      </c>
      <c r="F656" s="42">
        <v>4</v>
      </c>
      <c r="G656" s="42">
        <v>16.85</v>
      </c>
      <c r="H656" s="42">
        <f t="shared" si="40"/>
        <v>67.4</v>
      </c>
      <c r="I656" s="44">
        <f t="shared" si="41"/>
        <v>0.000847852513051391</v>
      </c>
      <c r="J656" s="44">
        <f t="shared" si="43"/>
        <v>100.00867048699</v>
      </c>
      <c r="K656" s="40" t="str">
        <f t="shared" si="42"/>
        <v>C</v>
      </c>
    </row>
    <row r="657" ht="15" customHeight="1" spans="1:11">
      <c r="A657" s="40" t="s">
        <v>2954</v>
      </c>
      <c r="B657" s="41" t="s">
        <v>2955</v>
      </c>
      <c r="C657" s="40" t="s">
        <v>5904</v>
      </c>
      <c r="D657" s="40" t="s">
        <v>2413</v>
      </c>
      <c r="E657" s="40" t="s">
        <v>376</v>
      </c>
      <c r="F657" s="42">
        <v>64</v>
      </c>
      <c r="G657" s="42">
        <v>1.05</v>
      </c>
      <c r="H657" s="42">
        <f t="shared" si="40"/>
        <v>67.2</v>
      </c>
      <c r="I657" s="44">
        <f t="shared" si="41"/>
        <v>0.000845336630223345</v>
      </c>
      <c r="J657" s="44">
        <f t="shared" si="43"/>
        <v>100.009515823621</v>
      </c>
      <c r="K657" s="40" t="str">
        <f t="shared" si="42"/>
        <v>C</v>
      </c>
    </row>
    <row r="658" ht="15" customHeight="1" spans="1:11">
      <c r="A658" s="40" t="s">
        <v>3687</v>
      </c>
      <c r="B658" s="41" t="s">
        <v>3688</v>
      </c>
      <c r="C658" s="40" t="s">
        <v>14</v>
      </c>
      <c r="D658" s="40" t="s">
        <v>2413</v>
      </c>
      <c r="E658" s="40" t="s">
        <v>35</v>
      </c>
      <c r="F658" s="42">
        <v>3</v>
      </c>
      <c r="G658" s="42">
        <v>22.14</v>
      </c>
      <c r="H658" s="42">
        <f t="shared" si="40"/>
        <v>66.42</v>
      </c>
      <c r="I658" s="44">
        <f t="shared" si="41"/>
        <v>0.000835524687193967</v>
      </c>
      <c r="J658" s="44">
        <f t="shared" si="43"/>
        <v>100.010351348308</v>
      </c>
      <c r="K658" s="40" t="str">
        <f t="shared" si="42"/>
        <v>C</v>
      </c>
    </row>
    <row r="659" ht="20.1" customHeight="1" spans="1:11">
      <c r="A659" s="40" t="s">
        <v>4335</v>
      </c>
      <c r="B659" s="41" t="s">
        <v>4336</v>
      </c>
      <c r="C659" s="40" t="s">
        <v>14</v>
      </c>
      <c r="D659" s="40" t="s">
        <v>2413</v>
      </c>
      <c r="E659" s="40" t="s">
        <v>35</v>
      </c>
      <c r="F659" s="42">
        <v>8</v>
      </c>
      <c r="G659" s="42">
        <v>8.06</v>
      </c>
      <c r="H659" s="42">
        <f t="shared" si="40"/>
        <v>64.48</v>
      </c>
      <c r="I659" s="44">
        <f t="shared" si="41"/>
        <v>0.000811120623761924</v>
      </c>
      <c r="J659" s="44">
        <f t="shared" si="43"/>
        <v>100.011162468932</v>
      </c>
      <c r="K659" s="40" t="str">
        <f t="shared" si="42"/>
        <v>C</v>
      </c>
    </row>
    <row r="660" ht="15" customHeight="1" spans="1:11">
      <c r="A660" s="40" t="s">
        <v>3367</v>
      </c>
      <c r="B660" s="41" t="s">
        <v>3368</v>
      </c>
      <c r="C660" s="40" t="s">
        <v>643</v>
      </c>
      <c r="D660" s="40" t="s">
        <v>2413</v>
      </c>
      <c r="E660" s="40" t="s">
        <v>376</v>
      </c>
      <c r="F660" s="42">
        <v>2</v>
      </c>
      <c r="G660" s="42">
        <v>31.35</v>
      </c>
      <c r="H660" s="42">
        <f t="shared" si="40"/>
        <v>62.7</v>
      </c>
      <c r="I660" s="44">
        <f t="shared" si="41"/>
        <v>0.000788729266592318</v>
      </c>
      <c r="J660" s="44">
        <f t="shared" si="43"/>
        <v>100.011951198198</v>
      </c>
      <c r="K660" s="40" t="str">
        <f t="shared" si="42"/>
        <v>C</v>
      </c>
    </row>
    <row r="661" ht="15" customHeight="1" spans="1:11">
      <c r="A661" s="40" t="s">
        <v>4243</v>
      </c>
      <c r="B661" s="41" t="s">
        <v>4244</v>
      </c>
      <c r="C661" s="40" t="s">
        <v>14</v>
      </c>
      <c r="D661" s="40" t="s">
        <v>2413</v>
      </c>
      <c r="E661" s="40" t="s">
        <v>35</v>
      </c>
      <c r="F661" s="42">
        <v>2</v>
      </c>
      <c r="G661" s="42">
        <v>31.25</v>
      </c>
      <c r="H661" s="42">
        <f t="shared" si="40"/>
        <v>62.5</v>
      </c>
      <c r="I661" s="44">
        <f t="shared" si="41"/>
        <v>0.000786213383764272</v>
      </c>
      <c r="J661" s="44">
        <f t="shared" si="43"/>
        <v>100.012737411582</v>
      </c>
      <c r="K661" s="40" t="str">
        <f t="shared" si="42"/>
        <v>C</v>
      </c>
    </row>
    <row r="662" ht="15" customHeight="1" spans="1:11">
      <c r="A662" s="40" t="s">
        <v>3683</v>
      </c>
      <c r="B662" s="41" t="s">
        <v>3684</v>
      </c>
      <c r="C662" s="40" t="s">
        <v>14</v>
      </c>
      <c r="D662" s="40" t="s">
        <v>2413</v>
      </c>
      <c r="E662" s="40" t="s">
        <v>35</v>
      </c>
      <c r="F662" s="42">
        <v>3</v>
      </c>
      <c r="G662" s="42">
        <v>20.57</v>
      </c>
      <c r="H662" s="42">
        <f t="shared" si="40"/>
        <v>61.71</v>
      </c>
      <c r="I662" s="44">
        <f t="shared" si="41"/>
        <v>0.000776275646593492</v>
      </c>
      <c r="J662" s="44">
        <f t="shared" si="43"/>
        <v>100.013513687229</v>
      </c>
      <c r="K662" s="40" t="str">
        <f t="shared" si="42"/>
        <v>C</v>
      </c>
    </row>
    <row r="663" ht="15" customHeight="1" spans="1:11">
      <c r="A663" s="40" t="s">
        <v>5249</v>
      </c>
      <c r="B663" s="41" t="s">
        <v>5250</v>
      </c>
      <c r="C663" s="40" t="s">
        <v>14</v>
      </c>
      <c r="D663" s="40" t="s">
        <v>2413</v>
      </c>
      <c r="E663" s="40" t="s">
        <v>146</v>
      </c>
      <c r="F663" s="42">
        <v>13.295208456</v>
      </c>
      <c r="G663" s="42">
        <v>4.52</v>
      </c>
      <c r="H663" s="42">
        <f t="shared" si="40"/>
        <v>60.09</v>
      </c>
      <c r="I663" s="44">
        <f t="shared" si="41"/>
        <v>0.000755896995686322</v>
      </c>
      <c r="J663" s="44">
        <f t="shared" si="43"/>
        <v>100.014269584224</v>
      </c>
      <c r="K663" s="40" t="str">
        <f t="shared" si="42"/>
        <v>C</v>
      </c>
    </row>
    <row r="664" ht="20.1" customHeight="1" spans="1:11">
      <c r="A664" s="40" t="s">
        <v>3562</v>
      </c>
      <c r="B664" s="41" t="s">
        <v>3563</v>
      </c>
      <c r="C664" s="40" t="s">
        <v>14</v>
      </c>
      <c r="D664" s="40" t="s">
        <v>2413</v>
      </c>
      <c r="E664" s="40" t="s">
        <v>35</v>
      </c>
      <c r="F664" s="42">
        <v>2</v>
      </c>
      <c r="G664" s="42">
        <v>29.88</v>
      </c>
      <c r="H664" s="42">
        <f t="shared" si="40"/>
        <v>59.76</v>
      </c>
      <c r="I664" s="44">
        <f t="shared" si="41"/>
        <v>0.000751745789020046</v>
      </c>
      <c r="J664" s="44">
        <f t="shared" si="43"/>
        <v>100.015021330013</v>
      </c>
      <c r="K664" s="40" t="str">
        <f t="shared" si="42"/>
        <v>C</v>
      </c>
    </row>
    <row r="665" ht="15" customHeight="1" spans="1:11">
      <c r="A665" s="40" t="s">
        <v>2970</v>
      </c>
      <c r="B665" s="41" t="s">
        <v>2971</v>
      </c>
      <c r="C665" s="40" t="s">
        <v>5904</v>
      </c>
      <c r="D665" s="40" t="s">
        <v>2413</v>
      </c>
      <c r="E665" s="40" t="s">
        <v>376</v>
      </c>
      <c r="F665" s="42">
        <v>49.298</v>
      </c>
      <c r="G665" s="42">
        <v>1.2</v>
      </c>
      <c r="H665" s="42">
        <f t="shared" si="40"/>
        <v>59.16</v>
      </c>
      <c r="I665" s="44">
        <f t="shared" si="41"/>
        <v>0.000744198140535909</v>
      </c>
      <c r="J665" s="44">
        <f t="shared" si="43"/>
        <v>100.015765528154</v>
      </c>
      <c r="K665" s="40" t="str">
        <f t="shared" si="42"/>
        <v>C</v>
      </c>
    </row>
    <row r="666" ht="20.1" customHeight="1" spans="1:11">
      <c r="A666" s="40" t="s">
        <v>4208</v>
      </c>
      <c r="B666" s="41" t="s">
        <v>4209</v>
      </c>
      <c r="C666" s="40" t="s">
        <v>14</v>
      </c>
      <c r="D666" s="40" t="s">
        <v>2413</v>
      </c>
      <c r="E666" s="40" t="s">
        <v>146</v>
      </c>
      <c r="F666" s="42">
        <v>1.51694</v>
      </c>
      <c r="G666" s="42">
        <v>38.97</v>
      </c>
      <c r="H666" s="42">
        <f t="shared" si="40"/>
        <v>59.12</v>
      </c>
      <c r="I666" s="44">
        <f t="shared" si="41"/>
        <v>0.0007436949639703</v>
      </c>
      <c r="J666" s="44">
        <f t="shared" si="43"/>
        <v>100.016509223118</v>
      </c>
      <c r="K666" s="40" t="str">
        <f t="shared" si="42"/>
        <v>C</v>
      </c>
    </row>
    <row r="667" ht="20.1" customHeight="1" spans="1:11">
      <c r="A667" s="40" t="s">
        <v>3740</v>
      </c>
      <c r="B667" s="41" t="s">
        <v>3741</v>
      </c>
      <c r="C667" s="40" t="s">
        <v>14</v>
      </c>
      <c r="D667" s="40" t="s">
        <v>2413</v>
      </c>
      <c r="E667" s="40" t="s">
        <v>35</v>
      </c>
      <c r="F667" s="42">
        <v>1</v>
      </c>
      <c r="G667" s="42">
        <v>58.74</v>
      </c>
      <c r="H667" s="42">
        <f t="shared" si="40"/>
        <v>58.74</v>
      </c>
      <c r="I667" s="44">
        <f t="shared" si="41"/>
        <v>0.000738914786597013</v>
      </c>
      <c r="J667" s="44">
        <f t="shared" si="43"/>
        <v>100.017248137904</v>
      </c>
      <c r="K667" s="40" t="str">
        <f t="shared" si="42"/>
        <v>C</v>
      </c>
    </row>
    <row r="668" ht="15" customHeight="1" spans="1:11">
      <c r="A668" s="40" t="s">
        <v>3373</v>
      </c>
      <c r="B668" s="41" t="s">
        <v>709</v>
      </c>
      <c r="C668" s="40" t="s">
        <v>643</v>
      </c>
      <c r="D668" s="40" t="s">
        <v>2413</v>
      </c>
      <c r="E668" s="40" t="s">
        <v>376</v>
      </c>
      <c r="F668" s="42">
        <v>4</v>
      </c>
      <c r="G668" s="42">
        <v>14.5</v>
      </c>
      <c r="H668" s="42">
        <f t="shared" si="40"/>
        <v>58</v>
      </c>
      <c r="I668" s="44">
        <f t="shared" si="41"/>
        <v>0.000729606020133244</v>
      </c>
      <c r="J668" s="44">
        <f t="shared" si="43"/>
        <v>100.017977743924</v>
      </c>
      <c r="K668" s="40" t="str">
        <f t="shared" si="42"/>
        <v>C</v>
      </c>
    </row>
    <row r="669" ht="15" customHeight="1" spans="1:11">
      <c r="A669" s="40" t="s">
        <v>3951</v>
      </c>
      <c r="B669" s="41" t="s">
        <v>3952</v>
      </c>
      <c r="C669" s="40" t="s">
        <v>14</v>
      </c>
      <c r="D669" s="40" t="s">
        <v>2413</v>
      </c>
      <c r="E669" s="40" t="s">
        <v>35</v>
      </c>
      <c r="F669" s="42">
        <v>1</v>
      </c>
      <c r="G669" s="42">
        <v>57.56</v>
      </c>
      <c r="H669" s="42">
        <f t="shared" si="40"/>
        <v>57.56</v>
      </c>
      <c r="I669" s="44">
        <f t="shared" si="41"/>
        <v>0.000724071077911544</v>
      </c>
      <c r="J669" s="44">
        <f t="shared" si="43"/>
        <v>100.018701815002</v>
      </c>
      <c r="K669" s="40" t="str">
        <f t="shared" si="42"/>
        <v>C</v>
      </c>
    </row>
    <row r="670" ht="15" customHeight="1" spans="1:11">
      <c r="A670" s="40" t="s">
        <v>3109</v>
      </c>
      <c r="B670" s="41" t="s">
        <v>3110</v>
      </c>
      <c r="C670" s="40" t="s">
        <v>14</v>
      </c>
      <c r="D670" s="40" t="s">
        <v>2413</v>
      </c>
      <c r="E670" s="40" t="s">
        <v>35</v>
      </c>
      <c r="F670" s="42">
        <v>716.0577138</v>
      </c>
      <c r="G670" s="42">
        <v>0.08</v>
      </c>
      <c r="H670" s="42">
        <f t="shared" si="40"/>
        <v>57.28</v>
      </c>
      <c r="I670" s="44">
        <f t="shared" si="41"/>
        <v>0.00072054884195228</v>
      </c>
      <c r="J670" s="44">
        <f t="shared" si="43"/>
        <v>100.019422363844</v>
      </c>
      <c r="K670" s="40" t="str">
        <f t="shared" si="42"/>
        <v>C</v>
      </c>
    </row>
    <row r="671" ht="15" customHeight="1" spans="1:11">
      <c r="A671" s="40" t="s">
        <v>3238</v>
      </c>
      <c r="B671" s="41" t="s">
        <v>3239</v>
      </c>
      <c r="C671" s="40" t="s">
        <v>14</v>
      </c>
      <c r="D671" s="40" t="s">
        <v>2413</v>
      </c>
      <c r="E671" s="40" t="s">
        <v>35</v>
      </c>
      <c r="F671" s="42">
        <v>7</v>
      </c>
      <c r="G671" s="42">
        <v>8.14</v>
      </c>
      <c r="H671" s="42">
        <f t="shared" si="40"/>
        <v>56.98</v>
      </c>
      <c r="I671" s="44">
        <f t="shared" si="41"/>
        <v>0.000716775017710211</v>
      </c>
      <c r="J671" s="44">
        <f t="shared" si="43"/>
        <v>100.020139138862</v>
      </c>
      <c r="K671" s="40" t="str">
        <f t="shared" si="42"/>
        <v>C</v>
      </c>
    </row>
    <row r="672" ht="15" customHeight="1" spans="1:11">
      <c r="A672" s="40" t="s">
        <v>4012</v>
      </c>
      <c r="B672" s="41" t="s">
        <v>4013</v>
      </c>
      <c r="C672" s="40" t="s">
        <v>14</v>
      </c>
      <c r="D672" s="40" t="s">
        <v>2413</v>
      </c>
      <c r="E672" s="40" t="s">
        <v>35</v>
      </c>
      <c r="F672" s="42">
        <v>8</v>
      </c>
      <c r="G672" s="42">
        <v>7.05</v>
      </c>
      <c r="H672" s="42">
        <f t="shared" si="40"/>
        <v>56.4</v>
      </c>
      <c r="I672" s="44">
        <f t="shared" si="41"/>
        <v>0.000709478957508879</v>
      </c>
      <c r="J672" s="44">
        <f t="shared" si="43"/>
        <v>100.02084861782</v>
      </c>
      <c r="K672" s="40" t="str">
        <f t="shared" si="42"/>
        <v>C</v>
      </c>
    </row>
    <row r="673" ht="15" customHeight="1" spans="1:11">
      <c r="A673" s="40" t="s">
        <v>5221</v>
      </c>
      <c r="B673" s="41" t="s">
        <v>5222</v>
      </c>
      <c r="C673" s="40" t="s">
        <v>14</v>
      </c>
      <c r="D673" s="40" t="s">
        <v>2413</v>
      </c>
      <c r="E673" s="40" t="s">
        <v>35</v>
      </c>
      <c r="F673" s="42">
        <v>23.594801</v>
      </c>
      <c r="G673" s="42">
        <v>2.39</v>
      </c>
      <c r="H673" s="42">
        <f t="shared" si="40"/>
        <v>56.39</v>
      </c>
      <c r="I673" s="44">
        <f t="shared" si="41"/>
        <v>0.000709353163367477</v>
      </c>
      <c r="J673" s="44">
        <f t="shared" si="43"/>
        <v>100.021557970983</v>
      </c>
      <c r="K673" s="40" t="str">
        <f t="shared" si="42"/>
        <v>C</v>
      </c>
    </row>
    <row r="674" ht="20.1" customHeight="1" spans="1:11">
      <c r="A674" s="40" t="s">
        <v>4989</v>
      </c>
      <c r="B674" s="41" t="s">
        <v>4990</v>
      </c>
      <c r="C674" s="40" t="s">
        <v>14</v>
      </c>
      <c r="D674" s="40" t="s">
        <v>2790</v>
      </c>
      <c r="E674" s="40" t="s">
        <v>35</v>
      </c>
      <c r="F674" s="47">
        <v>0.002559641445</v>
      </c>
      <c r="G674" s="42">
        <v>22000</v>
      </c>
      <c r="H674" s="42">
        <f t="shared" si="40"/>
        <v>56.31</v>
      </c>
      <c r="I674" s="44">
        <f t="shared" si="41"/>
        <v>0.000708346810236259</v>
      </c>
      <c r="J674" s="44">
        <f t="shared" si="43"/>
        <v>100.022266317793</v>
      </c>
      <c r="K674" s="40" t="str">
        <f t="shared" si="42"/>
        <v>C</v>
      </c>
    </row>
    <row r="675" ht="20.1" customHeight="1" spans="1:11">
      <c r="A675" s="40" t="s">
        <v>4947</v>
      </c>
      <c r="B675" s="41" t="s">
        <v>4948</v>
      </c>
      <c r="C675" s="40" t="s">
        <v>14</v>
      </c>
      <c r="D675" s="40" t="s">
        <v>2790</v>
      </c>
      <c r="E675" s="40" t="s">
        <v>35</v>
      </c>
      <c r="F675" s="46">
        <v>0.00134641775286064</v>
      </c>
      <c r="G675" s="42">
        <v>41818.18</v>
      </c>
      <c r="H675" s="42">
        <f t="shared" si="40"/>
        <v>56.3</v>
      </c>
      <c r="I675" s="44">
        <f t="shared" si="41"/>
        <v>0.000708221016094856</v>
      </c>
      <c r="J675" s="44">
        <f t="shared" si="43"/>
        <v>100.022974538809</v>
      </c>
      <c r="K675" s="40" t="str">
        <f t="shared" si="42"/>
        <v>C</v>
      </c>
    </row>
    <row r="676" ht="15" customHeight="1" spans="1:11">
      <c r="A676" s="40" t="s">
        <v>3929</v>
      </c>
      <c r="B676" s="41" t="s">
        <v>3930</v>
      </c>
      <c r="C676" s="40" t="s">
        <v>14</v>
      </c>
      <c r="D676" s="40" t="s">
        <v>2413</v>
      </c>
      <c r="E676" s="40" t="s">
        <v>35</v>
      </c>
      <c r="F676" s="42">
        <v>2</v>
      </c>
      <c r="G676" s="42">
        <v>28.14</v>
      </c>
      <c r="H676" s="42">
        <f t="shared" si="40"/>
        <v>56.28</v>
      </c>
      <c r="I676" s="44">
        <f t="shared" si="41"/>
        <v>0.000707969427812052</v>
      </c>
      <c r="J676" s="44">
        <f t="shared" si="43"/>
        <v>100.023682508237</v>
      </c>
      <c r="K676" s="40" t="str">
        <f t="shared" si="42"/>
        <v>C</v>
      </c>
    </row>
    <row r="677" ht="20.1" customHeight="1" spans="1:11">
      <c r="A677" s="40" t="s">
        <v>3435</v>
      </c>
      <c r="B677" s="41" t="s">
        <v>3436</v>
      </c>
      <c r="C677" s="40" t="s">
        <v>14</v>
      </c>
      <c r="D677" s="40" t="s">
        <v>2413</v>
      </c>
      <c r="E677" s="40" t="s">
        <v>146</v>
      </c>
      <c r="F677" s="42">
        <v>3.5945</v>
      </c>
      <c r="G677" s="42">
        <v>15.43</v>
      </c>
      <c r="H677" s="42">
        <f t="shared" si="40"/>
        <v>55.46</v>
      </c>
      <c r="I677" s="44">
        <f t="shared" si="41"/>
        <v>0.000697654308217064</v>
      </c>
      <c r="J677" s="44">
        <f t="shared" si="43"/>
        <v>100.024380162545</v>
      </c>
      <c r="K677" s="40" t="str">
        <f t="shared" si="42"/>
        <v>C</v>
      </c>
    </row>
    <row r="678" ht="15" customHeight="1" spans="1:11">
      <c r="A678" s="40" t="s">
        <v>5700</v>
      </c>
      <c r="B678" s="41" t="s">
        <v>5701</v>
      </c>
      <c r="C678" s="40" t="s">
        <v>14</v>
      </c>
      <c r="D678" s="40" t="s">
        <v>2413</v>
      </c>
      <c r="E678" s="40" t="s">
        <v>35</v>
      </c>
      <c r="F678" s="42">
        <v>5.810208</v>
      </c>
      <c r="G678" s="42">
        <v>9.42</v>
      </c>
      <c r="H678" s="42">
        <f t="shared" si="40"/>
        <v>54.73</v>
      </c>
      <c r="I678" s="44">
        <f t="shared" si="41"/>
        <v>0.000688471335894698</v>
      </c>
      <c r="J678" s="44">
        <f t="shared" si="43"/>
        <v>100.025068633881</v>
      </c>
      <c r="K678" s="40" t="str">
        <f t="shared" si="42"/>
        <v>C</v>
      </c>
    </row>
    <row r="679" ht="20.1" customHeight="1" spans="1:11">
      <c r="A679" s="40" t="s">
        <v>3541</v>
      </c>
      <c r="B679" s="41" t="s">
        <v>3542</v>
      </c>
      <c r="C679" s="40" t="s">
        <v>14</v>
      </c>
      <c r="D679" s="40" t="s">
        <v>2413</v>
      </c>
      <c r="E679" s="40" t="s">
        <v>35</v>
      </c>
      <c r="F679" s="42">
        <v>35.409879</v>
      </c>
      <c r="G679" s="42">
        <v>1.54</v>
      </c>
      <c r="H679" s="42">
        <f t="shared" si="40"/>
        <v>54.53</v>
      </c>
      <c r="I679" s="44">
        <f t="shared" si="41"/>
        <v>0.000685955453066652</v>
      </c>
      <c r="J679" s="44">
        <f t="shared" si="43"/>
        <v>100.025754589334</v>
      </c>
      <c r="K679" s="40" t="str">
        <f t="shared" si="42"/>
        <v>C</v>
      </c>
    </row>
    <row r="680" ht="27.95" customHeight="1" spans="1:11">
      <c r="A680" s="40" t="s">
        <v>5754</v>
      </c>
      <c r="B680" s="41" t="s">
        <v>5755</v>
      </c>
      <c r="C680" s="40" t="s">
        <v>14</v>
      </c>
      <c r="D680" s="40" t="s">
        <v>2296</v>
      </c>
      <c r="E680" s="40" t="s">
        <v>2392</v>
      </c>
      <c r="F680" s="42">
        <v>30.3516</v>
      </c>
      <c r="G680" s="42">
        <v>1.79</v>
      </c>
      <c r="H680" s="42">
        <f t="shared" si="40"/>
        <v>54.33</v>
      </c>
      <c r="I680" s="44">
        <f t="shared" si="41"/>
        <v>0.000683439570238606</v>
      </c>
      <c r="J680" s="44">
        <f t="shared" si="43"/>
        <v>100.026438028904</v>
      </c>
      <c r="K680" s="40" t="str">
        <f t="shared" si="42"/>
        <v>C</v>
      </c>
    </row>
    <row r="681" ht="15" customHeight="1" spans="1:11">
      <c r="A681" s="40" t="s">
        <v>5217</v>
      </c>
      <c r="B681" s="41" t="s">
        <v>5218</v>
      </c>
      <c r="C681" s="40" t="s">
        <v>14</v>
      </c>
      <c r="D681" s="40" t="s">
        <v>2310</v>
      </c>
      <c r="E681" s="40" t="s">
        <v>2392</v>
      </c>
      <c r="F681" s="42">
        <v>3.51471744</v>
      </c>
      <c r="G681" s="42">
        <v>15.22</v>
      </c>
      <c r="H681" s="42">
        <f t="shared" si="40"/>
        <v>53.49</v>
      </c>
      <c r="I681" s="44">
        <f t="shared" si="41"/>
        <v>0.000672872862360815</v>
      </c>
      <c r="J681" s="44">
        <f t="shared" si="43"/>
        <v>100.027110901767</v>
      </c>
      <c r="K681" s="40" t="str">
        <f t="shared" si="42"/>
        <v>C</v>
      </c>
    </row>
    <row r="682" ht="15" customHeight="1" spans="1:11">
      <c r="A682" s="40" t="s">
        <v>5851</v>
      </c>
      <c r="B682" s="41" t="s">
        <v>5852</v>
      </c>
      <c r="C682" s="40" t="s">
        <v>14</v>
      </c>
      <c r="D682" s="40" t="s">
        <v>2413</v>
      </c>
      <c r="E682" s="40" t="s">
        <v>35</v>
      </c>
      <c r="F682" s="42">
        <v>3</v>
      </c>
      <c r="G682" s="42">
        <v>17.81</v>
      </c>
      <c r="H682" s="42">
        <f t="shared" si="40"/>
        <v>53.43</v>
      </c>
      <c r="I682" s="44">
        <f t="shared" si="41"/>
        <v>0.000672118097512401</v>
      </c>
      <c r="J682" s="44">
        <f t="shared" si="43"/>
        <v>100.027783019864</v>
      </c>
      <c r="K682" s="40" t="str">
        <f t="shared" si="42"/>
        <v>C</v>
      </c>
    </row>
    <row r="683" ht="15" customHeight="1" spans="1:11">
      <c r="A683" s="40" t="s">
        <v>2745</v>
      </c>
      <c r="B683" s="41" t="s">
        <v>2746</v>
      </c>
      <c r="C683" s="40" t="s">
        <v>14</v>
      </c>
      <c r="D683" s="40" t="s">
        <v>2413</v>
      </c>
      <c r="E683" s="40" t="s">
        <v>193</v>
      </c>
      <c r="F683" s="42">
        <v>2.6531</v>
      </c>
      <c r="G683" s="42">
        <v>19.9</v>
      </c>
      <c r="H683" s="42">
        <f t="shared" si="40"/>
        <v>52.8</v>
      </c>
      <c r="I683" s="44">
        <f t="shared" si="41"/>
        <v>0.000664193066604057</v>
      </c>
      <c r="J683" s="44">
        <f t="shared" si="43"/>
        <v>100.028447212931</v>
      </c>
      <c r="K683" s="40" t="str">
        <f t="shared" si="42"/>
        <v>C</v>
      </c>
    </row>
    <row r="684" ht="15" customHeight="1" spans="1:11">
      <c r="A684" s="40" t="s">
        <v>4067</v>
      </c>
      <c r="B684" s="41" t="s">
        <v>4068</v>
      </c>
      <c r="C684" s="40" t="s">
        <v>14</v>
      </c>
      <c r="D684" s="40" t="s">
        <v>2413</v>
      </c>
      <c r="E684" s="40" t="s">
        <v>35</v>
      </c>
      <c r="F684" s="42">
        <v>4</v>
      </c>
      <c r="G684" s="42">
        <v>13.11</v>
      </c>
      <c r="H684" s="42">
        <f t="shared" si="40"/>
        <v>52.44</v>
      </c>
      <c r="I684" s="44">
        <f t="shared" si="41"/>
        <v>0.000659664477513575</v>
      </c>
      <c r="J684" s="44">
        <f t="shared" si="43"/>
        <v>100.029106877408</v>
      </c>
      <c r="K684" s="40" t="str">
        <f t="shared" si="42"/>
        <v>C</v>
      </c>
    </row>
    <row r="685" ht="15" customHeight="1" spans="1:11">
      <c r="A685" s="40" t="s">
        <v>5321</v>
      </c>
      <c r="B685" s="41" t="s">
        <v>5322</v>
      </c>
      <c r="C685" s="40" t="s">
        <v>14</v>
      </c>
      <c r="D685" s="40" t="s">
        <v>2413</v>
      </c>
      <c r="E685" s="40" t="s">
        <v>193</v>
      </c>
      <c r="F685" s="42">
        <v>2.66407009596137</v>
      </c>
      <c r="G685" s="42">
        <v>19.66</v>
      </c>
      <c r="H685" s="42">
        <f t="shared" si="40"/>
        <v>52.38</v>
      </c>
      <c r="I685" s="44">
        <f t="shared" si="41"/>
        <v>0.000658909712665161</v>
      </c>
      <c r="J685" s="44">
        <f t="shared" si="43"/>
        <v>100.029765787121</v>
      </c>
      <c r="K685" s="40" t="str">
        <f t="shared" si="42"/>
        <v>C</v>
      </c>
    </row>
    <row r="686" ht="15" customHeight="1" spans="1:11">
      <c r="A686" s="40" t="s">
        <v>3848</v>
      </c>
      <c r="B686" s="41" t="s">
        <v>3849</v>
      </c>
      <c r="C686" s="40" t="s">
        <v>14</v>
      </c>
      <c r="D686" s="40" t="s">
        <v>2413</v>
      </c>
      <c r="E686" s="40" t="s">
        <v>35</v>
      </c>
      <c r="F686" s="42">
        <v>81</v>
      </c>
      <c r="G686" s="42">
        <v>0.6</v>
      </c>
      <c r="H686" s="42">
        <f t="shared" si="40"/>
        <v>48.6</v>
      </c>
      <c r="I686" s="44">
        <f t="shared" si="41"/>
        <v>0.000611359527215098</v>
      </c>
      <c r="J686" s="44">
        <f t="shared" si="43"/>
        <v>100.030377146648</v>
      </c>
      <c r="K686" s="40" t="str">
        <f t="shared" si="42"/>
        <v>C</v>
      </c>
    </row>
    <row r="687" ht="20.1" customHeight="1" spans="1:11">
      <c r="A687" s="40" t="s">
        <v>2978</v>
      </c>
      <c r="B687" s="41" t="s">
        <v>5919</v>
      </c>
      <c r="C687" s="40" t="s">
        <v>5904</v>
      </c>
      <c r="D687" s="40" t="s">
        <v>2381</v>
      </c>
      <c r="E687" s="40" t="s">
        <v>2387</v>
      </c>
      <c r="F687" s="42">
        <v>1.47409788118812</v>
      </c>
      <c r="G687" s="42">
        <v>32.95</v>
      </c>
      <c r="H687" s="42">
        <f t="shared" si="40"/>
        <v>48.57</v>
      </c>
      <c r="I687" s="44">
        <f t="shared" si="41"/>
        <v>0.000610982144790891</v>
      </c>
      <c r="J687" s="44">
        <f t="shared" si="43"/>
        <v>100.030988128793</v>
      </c>
      <c r="K687" s="40" t="str">
        <f t="shared" si="42"/>
        <v>C</v>
      </c>
    </row>
    <row r="688" ht="15" customHeight="1" spans="1:11">
      <c r="A688" s="40" t="s">
        <v>3271</v>
      </c>
      <c r="B688" s="41" t="s">
        <v>3272</v>
      </c>
      <c r="C688" s="40" t="s">
        <v>14</v>
      </c>
      <c r="D688" s="40" t="s">
        <v>2413</v>
      </c>
      <c r="E688" s="40" t="s">
        <v>35</v>
      </c>
      <c r="F688" s="42">
        <v>2</v>
      </c>
      <c r="G688" s="42">
        <v>23.85</v>
      </c>
      <c r="H688" s="42">
        <f t="shared" si="40"/>
        <v>47.7</v>
      </c>
      <c r="I688" s="44">
        <f t="shared" si="41"/>
        <v>0.000600038054488892</v>
      </c>
      <c r="J688" s="44">
        <f t="shared" si="43"/>
        <v>100.031588166848</v>
      </c>
      <c r="K688" s="40" t="str">
        <f t="shared" si="42"/>
        <v>C</v>
      </c>
    </row>
    <row r="689" ht="20.1" customHeight="1" spans="1:11">
      <c r="A689" s="40" t="s">
        <v>3391</v>
      </c>
      <c r="B689" s="41" t="s">
        <v>3392</v>
      </c>
      <c r="C689" s="40" t="s">
        <v>5898</v>
      </c>
      <c r="D689" s="40" t="s">
        <v>2413</v>
      </c>
      <c r="E689" s="40" t="s">
        <v>35</v>
      </c>
      <c r="F689" s="42">
        <v>1</v>
      </c>
      <c r="G689" s="42">
        <v>45.99</v>
      </c>
      <c r="H689" s="42">
        <f t="shared" si="40"/>
        <v>45.99</v>
      </c>
      <c r="I689" s="44">
        <f t="shared" si="41"/>
        <v>0.000578527256309102</v>
      </c>
      <c r="J689" s="44">
        <f t="shared" si="43"/>
        <v>100.032166694104</v>
      </c>
      <c r="K689" s="40" t="str">
        <f t="shared" si="42"/>
        <v>C</v>
      </c>
    </row>
    <row r="690" ht="15" customHeight="1" spans="1:11">
      <c r="A690" s="40" t="s">
        <v>3806</v>
      </c>
      <c r="B690" s="41" t="s">
        <v>3807</v>
      </c>
      <c r="C690" s="40" t="s">
        <v>14</v>
      </c>
      <c r="D690" s="40" t="s">
        <v>2413</v>
      </c>
      <c r="E690" s="40" t="s">
        <v>35</v>
      </c>
      <c r="F690" s="42">
        <v>62</v>
      </c>
      <c r="G690" s="42">
        <v>0.73</v>
      </c>
      <c r="H690" s="42">
        <f t="shared" si="40"/>
        <v>45.26</v>
      </c>
      <c r="I690" s="44">
        <f t="shared" si="41"/>
        <v>0.000569344283986735</v>
      </c>
      <c r="J690" s="44">
        <f t="shared" si="43"/>
        <v>100.032736038388</v>
      </c>
      <c r="K690" s="40" t="str">
        <f t="shared" si="42"/>
        <v>C</v>
      </c>
    </row>
    <row r="691" ht="15" customHeight="1" spans="1:11">
      <c r="A691" s="40" t="s">
        <v>4027</v>
      </c>
      <c r="B691" s="41" t="s">
        <v>4028</v>
      </c>
      <c r="C691" s="40" t="s">
        <v>14</v>
      </c>
      <c r="D691" s="40" t="s">
        <v>2413</v>
      </c>
      <c r="E691" s="40" t="s">
        <v>35</v>
      </c>
      <c r="F691" s="42">
        <v>7</v>
      </c>
      <c r="G691" s="42">
        <v>6.4</v>
      </c>
      <c r="H691" s="42">
        <f t="shared" si="40"/>
        <v>44.8</v>
      </c>
      <c r="I691" s="44">
        <f t="shared" si="41"/>
        <v>0.00056355775348223</v>
      </c>
      <c r="J691" s="44">
        <f t="shared" si="43"/>
        <v>100.033299596141</v>
      </c>
      <c r="K691" s="40" t="str">
        <f t="shared" si="42"/>
        <v>C</v>
      </c>
    </row>
    <row r="692" ht="15" customHeight="1" spans="1:11">
      <c r="A692" s="40" t="s">
        <v>4217</v>
      </c>
      <c r="B692" s="41" t="s">
        <v>4218</v>
      </c>
      <c r="C692" s="40" t="s">
        <v>14</v>
      </c>
      <c r="D692" s="40" t="s">
        <v>2413</v>
      </c>
      <c r="E692" s="40" t="s">
        <v>35</v>
      </c>
      <c r="F692" s="42">
        <v>3</v>
      </c>
      <c r="G692" s="42">
        <v>14.63</v>
      </c>
      <c r="H692" s="42">
        <f t="shared" si="40"/>
        <v>43.89</v>
      </c>
      <c r="I692" s="44">
        <f t="shared" si="41"/>
        <v>0.000552110486614622</v>
      </c>
      <c r="J692" s="44">
        <f t="shared" si="43"/>
        <v>100.033851706628</v>
      </c>
      <c r="K692" s="40" t="str">
        <f t="shared" si="42"/>
        <v>C</v>
      </c>
    </row>
    <row r="693" ht="15" customHeight="1" spans="1:11">
      <c r="A693" s="40" t="s">
        <v>3722</v>
      </c>
      <c r="B693" s="41" t="s">
        <v>3723</v>
      </c>
      <c r="C693" s="40" t="s">
        <v>14</v>
      </c>
      <c r="D693" s="40" t="s">
        <v>2413</v>
      </c>
      <c r="E693" s="40" t="s">
        <v>35</v>
      </c>
      <c r="F693" s="42">
        <v>26</v>
      </c>
      <c r="G693" s="42">
        <v>1.67</v>
      </c>
      <c r="H693" s="42">
        <f t="shared" si="40"/>
        <v>43.42</v>
      </c>
      <c r="I693" s="44">
        <f t="shared" si="41"/>
        <v>0.000546198161968715</v>
      </c>
      <c r="J693" s="44">
        <f t="shared" si="43"/>
        <v>100.03439790479</v>
      </c>
      <c r="K693" s="40" t="str">
        <f t="shared" si="42"/>
        <v>C</v>
      </c>
    </row>
    <row r="694" ht="15" customHeight="1" spans="1:11">
      <c r="A694" s="40" t="s">
        <v>3873</v>
      </c>
      <c r="B694" s="41" t="s">
        <v>3874</v>
      </c>
      <c r="C694" s="40" t="s">
        <v>14</v>
      </c>
      <c r="D694" s="40" t="s">
        <v>2413</v>
      </c>
      <c r="E694" s="40" t="s">
        <v>35</v>
      </c>
      <c r="F694" s="42">
        <v>14</v>
      </c>
      <c r="G694" s="42">
        <v>3.1</v>
      </c>
      <c r="H694" s="42">
        <f t="shared" si="40"/>
        <v>43.4</v>
      </c>
      <c r="I694" s="44">
        <f t="shared" si="41"/>
        <v>0.00054594657368591</v>
      </c>
      <c r="J694" s="44">
        <f t="shared" si="43"/>
        <v>100.034943851364</v>
      </c>
      <c r="K694" s="40" t="str">
        <f t="shared" si="42"/>
        <v>C</v>
      </c>
    </row>
    <row r="695" ht="15" customHeight="1" spans="1:11">
      <c r="A695" s="40" t="s">
        <v>3786</v>
      </c>
      <c r="B695" s="41" t="s">
        <v>3787</v>
      </c>
      <c r="C695" s="40" t="s">
        <v>14</v>
      </c>
      <c r="D695" s="40" t="s">
        <v>2413</v>
      </c>
      <c r="E695" s="40" t="s">
        <v>146</v>
      </c>
      <c r="F695" s="42">
        <v>3.725015</v>
      </c>
      <c r="G695" s="42">
        <v>11.55</v>
      </c>
      <c r="H695" s="42">
        <f t="shared" si="40"/>
        <v>43.02</v>
      </c>
      <c r="I695" s="44">
        <f t="shared" si="41"/>
        <v>0.000541166396312624</v>
      </c>
      <c r="J695" s="44">
        <f t="shared" si="43"/>
        <v>100.03548501776</v>
      </c>
      <c r="K695" s="40" t="str">
        <f t="shared" si="42"/>
        <v>C</v>
      </c>
    </row>
    <row r="696" ht="15" customHeight="1" spans="1:11">
      <c r="A696" s="40" t="s">
        <v>3885</v>
      </c>
      <c r="B696" s="41" t="s">
        <v>3886</v>
      </c>
      <c r="C696" s="40" t="s">
        <v>14</v>
      </c>
      <c r="D696" s="40" t="s">
        <v>2413</v>
      </c>
      <c r="E696" s="40" t="s">
        <v>35</v>
      </c>
      <c r="F696" s="42">
        <v>6</v>
      </c>
      <c r="G696" s="42">
        <v>7.03</v>
      </c>
      <c r="H696" s="42">
        <f t="shared" si="40"/>
        <v>42.18</v>
      </c>
      <c r="I696" s="44">
        <f t="shared" si="41"/>
        <v>0.000530599688434832</v>
      </c>
      <c r="J696" s="44">
        <f t="shared" si="43"/>
        <v>100.036015617448</v>
      </c>
      <c r="K696" s="40" t="str">
        <f t="shared" si="42"/>
        <v>C</v>
      </c>
    </row>
    <row r="697" ht="20.1" customHeight="1" spans="1:11">
      <c r="A697" s="40" t="s">
        <v>4458</v>
      </c>
      <c r="B697" s="41" t="s">
        <v>4459</v>
      </c>
      <c r="C697" s="40" t="s">
        <v>14</v>
      </c>
      <c r="D697" s="40" t="s">
        <v>2413</v>
      </c>
      <c r="E697" s="40" t="s">
        <v>35</v>
      </c>
      <c r="F697" s="42">
        <v>16.53168</v>
      </c>
      <c r="G697" s="42">
        <v>2.53</v>
      </c>
      <c r="H697" s="42">
        <f t="shared" si="40"/>
        <v>41.83</v>
      </c>
      <c r="I697" s="44">
        <f t="shared" si="41"/>
        <v>0.000526196893485752</v>
      </c>
      <c r="J697" s="44">
        <f t="shared" si="43"/>
        <v>100.036541814342</v>
      </c>
      <c r="K697" s="40" t="str">
        <f t="shared" si="42"/>
        <v>C</v>
      </c>
    </row>
    <row r="698" ht="15" customHeight="1" spans="1:11">
      <c r="A698" s="40" t="s">
        <v>3650</v>
      </c>
      <c r="B698" s="41" t="s">
        <v>3651</v>
      </c>
      <c r="C698" s="40" t="s">
        <v>14</v>
      </c>
      <c r="D698" s="40" t="s">
        <v>2413</v>
      </c>
      <c r="E698" s="40" t="s">
        <v>35</v>
      </c>
      <c r="F698" s="42">
        <v>8</v>
      </c>
      <c r="G698" s="42">
        <v>5.01</v>
      </c>
      <c r="H698" s="42">
        <f t="shared" si="40"/>
        <v>40.08</v>
      </c>
      <c r="I698" s="44">
        <f t="shared" si="41"/>
        <v>0.000504182918740352</v>
      </c>
      <c r="J698" s="44">
        <f t="shared" si="43"/>
        <v>100.037045997261</v>
      </c>
      <c r="K698" s="40" t="str">
        <f t="shared" si="42"/>
        <v>C</v>
      </c>
    </row>
    <row r="699" ht="15" customHeight="1" spans="1:11">
      <c r="A699" s="40" t="s">
        <v>4638</v>
      </c>
      <c r="B699" s="41" t="s">
        <v>4639</v>
      </c>
      <c r="C699" s="40" t="s">
        <v>14</v>
      </c>
      <c r="D699" s="40" t="s">
        <v>2413</v>
      </c>
      <c r="E699" s="40" t="s">
        <v>35</v>
      </c>
      <c r="F699" s="42">
        <v>2</v>
      </c>
      <c r="G699" s="42">
        <v>19.59</v>
      </c>
      <c r="H699" s="42">
        <f t="shared" si="40"/>
        <v>39.18</v>
      </c>
      <c r="I699" s="44">
        <f t="shared" si="41"/>
        <v>0.000492861446014147</v>
      </c>
      <c r="J699" s="44">
        <f t="shared" si="43"/>
        <v>100.037538858707</v>
      </c>
      <c r="K699" s="40" t="str">
        <f t="shared" si="42"/>
        <v>C</v>
      </c>
    </row>
    <row r="700" ht="15" customHeight="1" spans="1:11">
      <c r="A700" s="40" t="s">
        <v>4907</v>
      </c>
      <c r="B700" s="41" t="s">
        <v>4908</v>
      </c>
      <c r="C700" s="40" t="s">
        <v>14</v>
      </c>
      <c r="D700" s="40" t="s">
        <v>2413</v>
      </c>
      <c r="E700" s="40" t="s">
        <v>35</v>
      </c>
      <c r="F700" s="42">
        <v>2.082465</v>
      </c>
      <c r="G700" s="42">
        <v>18.78</v>
      </c>
      <c r="H700" s="42">
        <f t="shared" si="40"/>
        <v>39.11</v>
      </c>
      <c r="I700" s="44">
        <f t="shared" si="41"/>
        <v>0.000491980887024331</v>
      </c>
      <c r="J700" s="44">
        <f t="shared" si="43"/>
        <v>100.038030839594</v>
      </c>
      <c r="K700" s="40" t="str">
        <f t="shared" si="42"/>
        <v>C</v>
      </c>
    </row>
    <row r="701" ht="15" customHeight="1" spans="1:11">
      <c r="A701" s="40" t="s">
        <v>4635</v>
      </c>
      <c r="B701" s="41" t="s">
        <v>4636</v>
      </c>
      <c r="C701" s="40" t="s">
        <v>643</v>
      </c>
      <c r="D701" s="40" t="s">
        <v>2413</v>
      </c>
      <c r="E701" s="40" t="s">
        <v>376</v>
      </c>
      <c r="F701" s="42">
        <v>5</v>
      </c>
      <c r="G701" s="42">
        <v>7.78</v>
      </c>
      <c r="H701" s="42">
        <f t="shared" si="40"/>
        <v>38.9</v>
      </c>
      <c r="I701" s="44">
        <f t="shared" si="41"/>
        <v>0.000489339210054883</v>
      </c>
      <c r="J701" s="44">
        <f t="shared" si="43"/>
        <v>100.038520178804</v>
      </c>
      <c r="K701" s="40" t="str">
        <f t="shared" si="42"/>
        <v>C</v>
      </c>
    </row>
    <row r="702" ht="20.1" customHeight="1" spans="1:11">
      <c r="A702" s="40" t="s">
        <v>3047</v>
      </c>
      <c r="B702" s="41" t="s">
        <v>3048</v>
      </c>
      <c r="C702" s="40" t="s">
        <v>14</v>
      </c>
      <c r="D702" s="40" t="s">
        <v>2413</v>
      </c>
      <c r="E702" s="40" t="s">
        <v>35</v>
      </c>
      <c r="F702" s="42">
        <v>151.192199</v>
      </c>
      <c r="G702" s="42">
        <v>0.25</v>
      </c>
      <c r="H702" s="42">
        <f t="shared" si="40"/>
        <v>37.8</v>
      </c>
      <c r="I702" s="44">
        <f t="shared" si="41"/>
        <v>0.000475501854500632</v>
      </c>
      <c r="J702" s="44">
        <f t="shared" si="43"/>
        <v>100.038995680658</v>
      </c>
      <c r="K702" s="40" t="str">
        <f t="shared" si="42"/>
        <v>C</v>
      </c>
    </row>
    <row r="703" ht="15" customHeight="1" spans="1:11">
      <c r="A703" s="40" t="s">
        <v>4023</v>
      </c>
      <c r="B703" s="41" t="s">
        <v>4024</v>
      </c>
      <c r="C703" s="40" t="s">
        <v>14</v>
      </c>
      <c r="D703" s="40" t="s">
        <v>2413</v>
      </c>
      <c r="E703" s="40" t="s">
        <v>35</v>
      </c>
      <c r="F703" s="42">
        <v>7</v>
      </c>
      <c r="G703" s="42">
        <v>5.36</v>
      </c>
      <c r="H703" s="42">
        <f t="shared" si="40"/>
        <v>37.52</v>
      </c>
      <c r="I703" s="44">
        <f t="shared" si="41"/>
        <v>0.000471979618541368</v>
      </c>
      <c r="J703" s="44">
        <f t="shared" si="43"/>
        <v>100.039467660277</v>
      </c>
      <c r="K703" s="40" t="str">
        <f t="shared" si="42"/>
        <v>C</v>
      </c>
    </row>
    <row r="704" ht="27.95" customHeight="1" spans="1:11">
      <c r="A704" s="40" t="s">
        <v>5756</v>
      </c>
      <c r="B704" s="41" t="s">
        <v>5757</v>
      </c>
      <c r="C704" s="40" t="s">
        <v>14</v>
      </c>
      <c r="D704" s="40" t="s">
        <v>2296</v>
      </c>
      <c r="E704" s="40" t="s">
        <v>2392</v>
      </c>
      <c r="F704" s="42">
        <v>30.3516</v>
      </c>
      <c r="G704" s="42">
        <v>1.23</v>
      </c>
      <c r="H704" s="42">
        <f t="shared" si="40"/>
        <v>37.33</v>
      </c>
      <c r="I704" s="44">
        <f t="shared" si="41"/>
        <v>0.000469589529854724</v>
      </c>
      <c r="J704" s="44">
        <f t="shared" si="43"/>
        <v>100.039937249807</v>
      </c>
      <c r="K704" s="40" t="str">
        <f t="shared" si="42"/>
        <v>C</v>
      </c>
    </row>
    <row r="705" ht="15" customHeight="1" spans="1:11">
      <c r="A705" s="40" t="s">
        <v>4228</v>
      </c>
      <c r="B705" s="41" t="s">
        <v>4229</v>
      </c>
      <c r="C705" s="40" t="s">
        <v>14</v>
      </c>
      <c r="D705" s="40" t="s">
        <v>2413</v>
      </c>
      <c r="E705" s="40" t="s">
        <v>35</v>
      </c>
      <c r="F705" s="42">
        <v>1</v>
      </c>
      <c r="G705" s="42">
        <v>36.64</v>
      </c>
      <c r="H705" s="42">
        <f t="shared" si="40"/>
        <v>36.64</v>
      </c>
      <c r="I705" s="44">
        <f t="shared" si="41"/>
        <v>0.000460909734097967</v>
      </c>
      <c r="J705" s="44">
        <f t="shared" si="43"/>
        <v>100.040398159541</v>
      </c>
      <c r="K705" s="40" t="str">
        <f t="shared" si="42"/>
        <v>C</v>
      </c>
    </row>
    <row r="706" ht="20.1" customHeight="1" spans="1:11">
      <c r="A706" s="40" t="s">
        <v>4550</v>
      </c>
      <c r="B706" s="41" t="s">
        <v>4551</v>
      </c>
      <c r="C706" s="40" t="s">
        <v>14</v>
      </c>
      <c r="D706" s="40" t="s">
        <v>2413</v>
      </c>
      <c r="E706" s="40" t="s">
        <v>35</v>
      </c>
      <c r="F706" s="42">
        <v>76</v>
      </c>
      <c r="G706" s="42">
        <v>0.48</v>
      </c>
      <c r="H706" s="42">
        <f t="shared" si="40"/>
        <v>36.48</v>
      </c>
      <c r="I706" s="44">
        <f t="shared" si="41"/>
        <v>0.00045889702783553</v>
      </c>
      <c r="J706" s="44">
        <f t="shared" si="43"/>
        <v>100.040857056569</v>
      </c>
      <c r="K706" s="40" t="str">
        <f t="shared" si="42"/>
        <v>C</v>
      </c>
    </row>
    <row r="707" ht="15" customHeight="1" spans="1:11">
      <c r="A707" s="40" t="s">
        <v>5620</v>
      </c>
      <c r="B707" s="41" t="s">
        <v>5621</v>
      </c>
      <c r="C707" s="40" t="s">
        <v>14</v>
      </c>
      <c r="D707" s="40" t="s">
        <v>2413</v>
      </c>
      <c r="E707" s="40" t="s">
        <v>2732</v>
      </c>
      <c r="F707" s="42">
        <v>1.3028</v>
      </c>
      <c r="G707" s="42">
        <v>28</v>
      </c>
      <c r="H707" s="42">
        <f t="shared" si="40"/>
        <v>36.48</v>
      </c>
      <c r="I707" s="44">
        <f t="shared" si="41"/>
        <v>0.00045889702783553</v>
      </c>
      <c r="J707" s="44">
        <f t="shared" si="43"/>
        <v>100.041315953596</v>
      </c>
      <c r="K707" s="40" t="str">
        <f t="shared" si="42"/>
        <v>C</v>
      </c>
    </row>
    <row r="708" ht="15" customHeight="1" spans="1:11">
      <c r="A708" s="40" t="s">
        <v>5267</v>
      </c>
      <c r="B708" s="41" t="s">
        <v>5268</v>
      </c>
      <c r="C708" s="40" t="s">
        <v>14</v>
      </c>
      <c r="D708" s="40" t="s">
        <v>2413</v>
      </c>
      <c r="E708" s="40" t="s">
        <v>35</v>
      </c>
      <c r="F708" s="42">
        <v>7.490681</v>
      </c>
      <c r="G708" s="42">
        <v>4.79</v>
      </c>
      <c r="H708" s="42">
        <f t="shared" ref="H708:H771" si="44">ROUND(F708*G708,2)</f>
        <v>35.88</v>
      </c>
      <c r="I708" s="44">
        <f t="shared" ref="I708:I771" si="45">H708/VALOR_TOTAL*100</f>
        <v>0.000451349379351393</v>
      </c>
      <c r="J708" s="44">
        <f t="shared" si="43"/>
        <v>100.041767302976</v>
      </c>
      <c r="K708" s="40" t="str">
        <f t="shared" ref="K708:K771" si="46">IF(J708&lt;=50,"A",IF(J708&lt;=80,"B","C"))</f>
        <v>C</v>
      </c>
    </row>
    <row r="709" ht="15" customHeight="1" spans="1:11">
      <c r="A709" s="40" t="s">
        <v>4441</v>
      </c>
      <c r="B709" s="41" t="s">
        <v>4442</v>
      </c>
      <c r="C709" s="40" t="s">
        <v>14</v>
      </c>
      <c r="D709" s="40" t="s">
        <v>2413</v>
      </c>
      <c r="E709" s="40" t="s">
        <v>193</v>
      </c>
      <c r="F709" s="42">
        <v>13.7164</v>
      </c>
      <c r="G709" s="42">
        <v>2.55</v>
      </c>
      <c r="H709" s="42">
        <f t="shared" si="44"/>
        <v>34.98</v>
      </c>
      <c r="I709" s="44">
        <f t="shared" si="45"/>
        <v>0.000440027906625188</v>
      </c>
      <c r="J709" s="44">
        <f t="shared" ref="J709:J772" si="47">I709+J708</f>
        <v>100.042207330882</v>
      </c>
      <c r="K709" s="40" t="str">
        <f t="shared" si="46"/>
        <v>C</v>
      </c>
    </row>
    <row r="710" ht="15" customHeight="1" spans="1:11">
      <c r="A710" s="40" t="s">
        <v>5888</v>
      </c>
      <c r="B710" s="41" t="s">
        <v>5889</v>
      </c>
      <c r="C710" s="40" t="s">
        <v>14</v>
      </c>
      <c r="D710" s="40" t="s">
        <v>2413</v>
      </c>
      <c r="E710" s="40" t="s">
        <v>35</v>
      </c>
      <c r="F710" s="42">
        <v>7.490681</v>
      </c>
      <c r="G710" s="42">
        <v>4.66</v>
      </c>
      <c r="H710" s="42">
        <f t="shared" si="44"/>
        <v>34.91</v>
      </c>
      <c r="I710" s="44">
        <f t="shared" si="45"/>
        <v>0.000439147347635372</v>
      </c>
      <c r="J710" s="44">
        <f t="shared" si="47"/>
        <v>100.04264647823</v>
      </c>
      <c r="K710" s="40" t="str">
        <f t="shared" si="46"/>
        <v>C</v>
      </c>
    </row>
    <row r="711" ht="15" customHeight="1" spans="1:11">
      <c r="A711" s="40" t="s">
        <v>3915</v>
      </c>
      <c r="B711" s="41" t="s">
        <v>3916</v>
      </c>
      <c r="C711" s="40" t="s">
        <v>14</v>
      </c>
      <c r="D711" s="40" t="s">
        <v>2413</v>
      </c>
      <c r="E711" s="40" t="s">
        <v>35</v>
      </c>
      <c r="F711" s="42">
        <v>3.0673882048</v>
      </c>
      <c r="G711" s="42">
        <v>11.32</v>
      </c>
      <c r="H711" s="42">
        <f t="shared" si="44"/>
        <v>34.72</v>
      </c>
      <c r="I711" s="44">
        <f t="shared" si="45"/>
        <v>0.000436757258948728</v>
      </c>
      <c r="J711" s="44">
        <f t="shared" si="47"/>
        <v>100.043083235489</v>
      </c>
      <c r="K711" s="40" t="str">
        <f t="shared" si="46"/>
        <v>C</v>
      </c>
    </row>
    <row r="712" ht="27.95" customHeight="1" spans="1:11">
      <c r="A712" s="40" t="s">
        <v>2305</v>
      </c>
      <c r="B712" s="41" t="s">
        <v>2306</v>
      </c>
      <c r="C712" s="40" t="s">
        <v>14</v>
      </c>
      <c r="D712" s="40" t="s">
        <v>2296</v>
      </c>
      <c r="E712" s="40" t="s">
        <v>15</v>
      </c>
      <c r="F712" s="42">
        <v>15</v>
      </c>
      <c r="G712" s="42">
        <v>2.29</v>
      </c>
      <c r="H712" s="42">
        <f t="shared" si="44"/>
        <v>34.35</v>
      </c>
      <c r="I712" s="44">
        <f t="shared" si="45"/>
        <v>0.000432102875716844</v>
      </c>
      <c r="J712" s="44">
        <f t="shared" si="47"/>
        <v>100.043515338365</v>
      </c>
      <c r="K712" s="40" t="str">
        <f t="shared" si="46"/>
        <v>C</v>
      </c>
    </row>
    <row r="713" ht="15" customHeight="1" spans="1:11">
      <c r="A713" s="40" t="s">
        <v>3830</v>
      </c>
      <c r="B713" s="41" t="s">
        <v>3831</v>
      </c>
      <c r="C713" s="40" t="s">
        <v>14</v>
      </c>
      <c r="D713" s="40" t="s">
        <v>2413</v>
      </c>
      <c r="E713" s="40" t="s">
        <v>35</v>
      </c>
      <c r="F713" s="42">
        <v>4</v>
      </c>
      <c r="G713" s="42">
        <v>8.35</v>
      </c>
      <c r="H713" s="42">
        <f t="shared" si="44"/>
        <v>33.4</v>
      </c>
      <c r="I713" s="44">
        <f t="shared" si="45"/>
        <v>0.000420152432283627</v>
      </c>
      <c r="J713" s="44">
        <f t="shared" si="47"/>
        <v>100.043935490797</v>
      </c>
      <c r="K713" s="40" t="str">
        <f t="shared" si="46"/>
        <v>C</v>
      </c>
    </row>
    <row r="714" ht="15" customHeight="1" spans="1:11">
      <c r="A714" s="40" t="s">
        <v>2966</v>
      </c>
      <c r="B714" s="41" t="s">
        <v>2967</v>
      </c>
      <c r="C714" s="40" t="s">
        <v>5904</v>
      </c>
      <c r="D714" s="40" t="s">
        <v>2413</v>
      </c>
      <c r="E714" s="40" t="s">
        <v>372</v>
      </c>
      <c r="F714" s="42">
        <v>2.8846404</v>
      </c>
      <c r="G714" s="42">
        <v>11.57</v>
      </c>
      <c r="H714" s="42">
        <f t="shared" si="44"/>
        <v>33.38</v>
      </c>
      <c r="I714" s="44">
        <f t="shared" si="45"/>
        <v>0.000419900844000822</v>
      </c>
      <c r="J714" s="44">
        <f t="shared" si="47"/>
        <v>100.044355391641</v>
      </c>
      <c r="K714" s="40" t="str">
        <f t="shared" si="46"/>
        <v>C</v>
      </c>
    </row>
    <row r="715" ht="27.95" customHeight="1" spans="1:11">
      <c r="A715" s="40" t="s">
        <v>4802</v>
      </c>
      <c r="B715" s="41" t="s">
        <v>4803</v>
      </c>
      <c r="C715" s="40" t="s">
        <v>14</v>
      </c>
      <c r="D715" s="40" t="s">
        <v>2296</v>
      </c>
      <c r="E715" s="40" t="s">
        <v>2392</v>
      </c>
      <c r="F715" s="42">
        <v>3325.1417840559</v>
      </c>
      <c r="G715" s="42">
        <v>0.01</v>
      </c>
      <c r="H715" s="42">
        <f t="shared" si="44"/>
        <v>33.25</v>
      </c>
      <c r="I715" s="44">
        <f t="shared" si="45"/>
        <v>0.000418265520162593</v>
      </c>
      <c r="J715" s="44">
        <f t="shared" si="47"/>
        <v>100.044773657161</v>
      </c>
      <c r="K715" s="40" t="str">
        <f t="shared" si="46"/>
        <v>C</v>
      </c>
    </row>
    <row r="716" ht="20.1" customHeight="1" spans="1:11">
      <c r="A716" s="40" t="s">
        <v>5591</v>
      </c>
      <c r="B716" s="41" t="s">
        <v>5592</v>
      </c>
      <c r="C716" s="40" t="s">
        <v>14</v>
      </c>
      <c r="D716" s="40" t="s">
        <v>2413</v>
      </c>
      <c r="E716" s="40" t="s">
        <v>41</v>
      </c>
      <c r="F716" s="53">
        <v>0.69041906</v>
      </c>
      <c r="G716" s="42">
        <v>47.55</v>
      </c>
      <c r="H716" s="42">
        <f t="shared" si="44"/>
        <v>32.83</v>
      </c>
      <c r="I716" s="44">
        <f t="shared" si="45"/>
        <v>0.000412982166223697</v>
      </c>
      <c r="J716" s="44">
        <f t="shared" si="47"/>
        <v>100.045186639327</v>
      </c>
      <c r="K716" s="40" t="str">
        <f t="shared" si="46"/>
        <v>C</v>
      </c>
    </row>
    <row r="717" ht="20.1" customHeight="1" spans="1:11">
      <c r="A717" s="40" t="s">
        <v>3535</v>
      </c>
      <c r="B717" s="41" t="s">
        <v>3536</v>
      </c>
      <c r="C717" s="40" t="s">
        <v>14</v>
      </c>
      <c r="D717" s="40" t="s">
        <v>2413</v>
      </c>
      <c r="E717" s="40" t="s">
        <v>35</v>
      </c>
      <c r="F717" s="42">
        <v>3</v>
      </c>
      <c r="G717" s="42">
        <v>10.69</v>
      </c>
      <c r="H717" s="42">
        <f t="shared" si="44"/>
        <v>32.07</v>
      </c>
      <c r="I717" s="44">
        <f t="shared" si="45"/>
        <v>0.000403421811477123</v>
      </c>
      <c r="J717" s="44">
        <f t="shared" si="47"/>
        <v>100.045590061139</v>
      </c>
      <c r="K717" s="40" t="str">
        <f t="shared" si="46"/>
        <v>C</v>
      </c>
    </row>
    <row r="718" ht="20.1" customHeight="1" spans="1:11">
      <c r="A718" s="40" t="s">
        <v>3512</v>
      </c>
      <c r="B718" s="41" t="s">
        <v>3513</v>
      </c>
      <c r="C718" s="40" t="s">
        <v>14</v>
      </c>
      <c r="D718" s="40" t="s">
        <v>2413</v>
      </c>
      <c r="E718" s="40" t="s">
        <v>35</v>
      </c>
      <c r="F718" s="42">
        <v>6</v>
      </c>
      <c r="G718" s="42">
        <v>4.95</v>
      </c>
      <c r="H718" s="42">
        <f t="shared" si="44"/>
        <v>29.7</v>
      </c>
      <c r="I718" s="44">
        <f t="shared" si="45"/>
        <v>0.000373608599964782</v>
      </c>
      <c r="J718" s="44">
        <f t="shared" si="47"/>
        <v>100.045963669739</v>
      </c>
      <c r="K718" s="40" t="str">
        <f t="shared" si="46"/>
        <v>C</v>
      </c>
    </row>
    <row r="719" ht="15" customHeight="1" spans="1:11">
      <c r="A719" s="40" t="s">
        <v>4450</v>
      </c>
      <c r="B719" s="41" t="s">
        <v>4451</v>
      </c>
      <c r="C719" s="40" t="s">
        <v>14</v>
      </c>
      <c r="D719" s="40" t="s">
        <v>2413</v>
      </c>
      <c r="E719" s="40" t="s">
        <v>193</v>
      </c>
      <c r="F719" s="54">
        <v>0.81284</v>
      </c>
      <c r="G719" s="42">
        <v>34.04</v>
      </c>
      <c r="H719" s="42">
        <f t="shared" si="44"/>
        <v>27.67</v>
      </c>
      <c r="I719" s="44">
        <f t="shared" si="45"/>
        <v>0.000348072389260118</v>
      </c>
      <c r="J719" s="44">
        <f t="shared" si="47"/>
        <v>100.046311742128</v>
      </c>
      <c r="K719" s="40" t="str">
        <f t="shared" si="46"/>
        <v>C</v>
      </c>
    </row>
    <row r="720" ht="15" customHeight="1" spans="1:11">
      <c r="A720" s="40" t="s">
        <v>4064</v>
      </c>
      <c r="B720" s="41" t="s">
        <v>4065</v>
      </c>
      <c r="C720" s="40" t="s">
        <v>14</v>
      </c>
      <c r="D720" s="40" t="s">
        <v>2413</v>
      </c>
      <c r="E720" s="40" t="s">
        <v>35</v>
      </c>
      <c r="F720" s="42">
        <v>2</v>
      </c>
      <c r="G720" s="42">
        <v>13.52</v>
      </c>
      <c r="H720" s="42">
        <f t="shared" si="44"/>
        <v>27.04</v>
      </c>
      <c r="I720" s="44">
        <f t="shared" si="45"/>
        <v>0.000340147358351775</v>
      </c>
      <c r="J720" s="44">
        <f t="shared" si="47"/>
        <v>100.046651889486</v>
      </c>
      <c r="K720" s="40" t="str">
        <f t="shared" si="46"/>
        <v>C</v>
      </c>
    </row>
    <row r="721" ht="15" customHeight="1" spans="1:11">
      <c r="A721" s="40" t="s">
        <v>5786</v>
      </c>
      <c r="B721" s="41" t="s">
        <v>5787</v>
      </c>
      <c r="C721" s="40" t="s">
        <v>14</v>
      </c>
      <c r="D721" s="40" t="s">
        <v>2413</v>
      </c>
      <c r="E721" s="40" t="s">
        <v>35</v>
      </c>
      <c r="F721" s="42">
        <v>2.082465</v>
      </c>
      <c r="G721" s="42">
        <v>12.33</v>
      </c>
      <c r="H721" s="42">
        <f t="shared" si="44"/>
        <v>25.68</v>
      </c>
      <c r="I721" s="44">
        <f t="shared" si="45"/>
        <v>0.000323039355121064</v>
      </c>
      <c r="J721" s="44">
        <f t="shared" si="47"/>
        <v>100.046974928842</v>
      </c>
      <c r="K721" s="40" t="str">
        <f t="shared" si="46"/>
        <v>C</v>
      </c>
    </row>
    <row r="722" ht="27.95" customHeight="1" spans="1:11">
      <c r="A722" s="40" t="s">
        <v>4197</v>
      </c>
      <c r="B722" s="41" t="s">
        <v>4198</v>
      </c>
      <c r="C722" s="40" t="s">
        <v>14</v>
      </c>
      <c r="D722" s="40" t="s">
        <v>2413</v>
      </c>
      <c r="E722" s="40" t="s">
        <v>35</v>
      </c>
      <c r="F722" s="42">
        <v>2</v>
      </c>
      <c r="G722" s="42">
        <v>12.55</v>
      </c>
      <c r="H722" s="42">
        <f t="shared" si="44"/>
        <v>25.1</v>
      </c>
      <c r="I722" s="44">
        <f t="shared" si="45"/>
        <v>0.000315743294919732</v>
      </c>
      <c r="J722" s="44">
        <f t="shared" si="47"/>
        <v>100.047290672136</v>
      </c>
      <c r="K722" s="40" t="str">
        <f t="shared" si="46"/>
        <v>C</v>
      </c>
    </row>
    <row r="723" ht="15" customHeight="1" spans="1:11">
      <c r="A723" s="40" t="s">
        <v>2988</v>
      </c>
      <c r="B723" s="41" t="s">
        <v>2989</v>
      </c>
      <c r="C723" s="40" t="s">
        <v>5904</v>
      </c>
      <c r="D723" s="40" t="s">
        <v>2413</v>
      </c>
      <c r="E723" s="40" t="s">
        <v>383</v>
      </c>
      <c r="F723" s="42">
        <v>226.067562</v>
      </c>
      <c r="G723" s="42">
        <v>0.11</v>
      </c>
      <c r="H723" s="42">
        <f t="shared" si="44"/>
        <v>24.87</v>
      </c>
      <c r="I723" s="44">
        <f t="shared" si="45"/>
        <v>0.000312850029667479</v>
      </c>
      <c r="J723" s="44">
        <f t="shared" si="47"/>
        <v>100.047603522166</v>
      </c>
      <c r="K723" s="40" t="str">
        <f t="shared" si="46"/>
        <v>C</v>
      </c>
    </row>
    <row r="724" ht="15" customHeight="1" spans="1:11">
      <c r="A724" s="40" t="s">
        <v>3869</v>
      </c>
      <c r="B724" s="41" t="s">
        <v>3870</v>
      </c>
      <c r="C724" s="40" t="s">
        <v>14</v>
      </c>
      <c r="D724" s="40" t="s">
        <v>2413</v>
      </c>
      <c r="E724" s="40" t="s">
        <v>35</v>
      </c>
      <c r="F724" s="42">
        <v>25</v>
      </c>
      <c r="G724" s="42">
        <v>0.99</v>
      </c>
      <c r="H724" s="42">
        <f t="shared" si="44"/>
        <v>24.75</v>
      </c>
      <c r="I724" s="44">
        <f t="shared" si="45"/>
        <v>0.000311340499970652</v>
      </c>
      <c r="J724" s="44">
        <f t="shared" si="47"/>
        <v>100.047914862666</v>
      </c>
      <c r="K724" s="40" t="str">
        <f t="shared" si="46"/>
        <v>C</v>
      </c>
    </row>
    <row r="725" ht="15" customHeight="1" spans="1:11">
      <c r="A725" s="40" t="s">
        <v>4034</v>
      </c>
      <c r="B725" s="41" t="s">
        <v>4035</v>
      </c>
      <c r="C725" s="40" t="s">
        <v>14</v>
      </c>
      <c r="D725" s="40" t="s">
        <v>2413</v>
      </c>
      <c r="E725" s="40" t="s">
        <v>35</v>
      </c>
      <c r="F725" s="42">
        <v>3</v>
      </c>
      <c r="G725" s="42">
        <v>7.6</v>
      </c>
      <c r="H725" s="42">
        <f t="shared" si="44"/>
        <v>22.8</v>
      </c>
      <c r="I725" s="44">
        <f t="shared" si="45"/>
        <v>0.000286810642397206</v>
      </c>
      <c r="J725" s="44">
        <f t="shared" si="47"/>
        <v>100.048201673308</v>
      </c>
      <c r="K725" s="40" t="str">
        <f t="shared" si="46"/>
        <v>C</v>
      </c>
    </row>
    <row r="726" ht="15" customHeight="1" spans="1:11">
      <c r="A726" s="40" t="s">
        <v>3876</v>
      </c>
      <c r="B726" s="41" t="s">
        <v>3877</v>
      </c>
      <c r="C726" s="40" t="s">
        <v>14</v>
      </c>
      <c r="D726" s="40" t="s">
        <v>2413</v>
      </c>
      <c r="E726" s="40" t="s">
        <v>35</v>
      </c>
      <c r="F726" s="42">
        <v>3</v>
      </c>
      <c r="G726" s="42">
        <v>7.57</v>
      </c>
      <c r="H726" s="42">
        <f t="shared" si="44"/>
        <v>22.71</v>
      </c>
      <c r="I726" s="44">
        <f t="shared" si="45"/>
        <v>0.000285678495124586</v>
      </c>
      <c r="J726" s="44">
        <f t="shared" si="47"/>
        <v>100.048487351804</v>
      </c>
      <c r="K726" s="40" t="str">
        <f t="shared" si="46"/>
        <v>C</v>
      </c>
    </row>
    <row r="727" ht="20.1" customHeight="1" spans="1:11">
      <c r="A727" s="40" t="s">
        <v>2545</v>
      </c>
      <c r="B727" s="41" t="s">
        <v>2546</v>
      </c>
      <c r="C727" s="40" t="s">
        <v>14</v>
      </c>
      <c r="D727" s="40" t="s">
        <v>2413</v>
      </c>
      <c r="E727" s="40" t="s">
        <v>35</v>
      </c>
      <c r="F727" s="42">
        <v>1.452552</v>
      </c>
      <c r="G727" s="42">
        <v>14.42</v>
      </c>
      <c r="H727" s="42">
        <f t="shared" si="44"/>
        <v>20.95</v>
      </c>
      <c r="I727" s="44">
        <f t="shared" si="45"/>
        <v>0.000263538726237784</v>
      </c>
      <c r="J727" s="44">
        <f t="shared" si="47"/>
        <v>100.04875089053</v>
      </c>
      <c r="K727" s="40" t="str">
        <f t="shared" si="46"/>
        <v>C</v>
      </c>
    </row>
    <row r="728" ht="15" customHeight="1" spans="1:11">
      <c r="A728" s="40" t="s">
        <v>3232</v>
      </c>
      <c r="B728" s="41" t="s">
        <v>3233</v>
      </c>
      <c r="C728" s="40" t="s">
        <v>14</v>
      </c>
      <c r="D728" s="40" t="s">
        <v>2413</v>
      </c>
      <c r="E728" s="40" t="s">
        <v>35</v>
      </c>
      <c r="F728" s="42">
        <v>5</v>
      </c>
      <c r="G728" s="42">
        <v>4.14</v>
      </c>
      <c r="H728" s="42">
        <f t="shared" si="44"/>
        <v>20.7</v>
      </c>
      <c r="I728" s="44">
        <f t="shared" si="45"/>
        <v>0.000260393872702727</v>
      </c>
      <c r="J728" s="44">
        <f t="shared" si="47"/>
        <v>100.049011284403</v>
      </c>
      <c r="K728" s="40" t="str">
        <f t="shared" si="46"/>
        <v>C</v>
      </c>
    </row>
    <row r="729" ht="15" customHeight="1" spans="1:11">
      <c r="A729" s="40" t="s">
        <v>2982</v>
      </c>
      <c r="B729" s="41" t="s">
        <v>2983</v>
      </c>
      <c r="C729" s="40" t="s">
        <v>5904</v>
      </c>
      <c r="D729" s="40" t="s">
        <v>2413</v>
      </c>
      <c r="E729" s="40" t="s">
        <v>372</v>
      </c>
      <c r="F729" s="42">
        <v>2.9372004</v>
      </c>
      <c r="G729" s="42">
        <v>6.9</v>
      </c>
      <c r="H729" s="42">
        <f t="shared" si="44"/>
        <v>20.27</v>
      </c>
      <c r="I729" s="44">
        <f t="shared" si="45"/>
        <v>0.000254984724622429</v>
      </c>
      <c r="J729" s="44">
        <f t="shared" si="47"/>
        <v>100.049266269127</v>
      </c>
      <c r="K729" s="40" t="str">
        <f t="shared" si="46"/>
        <v>C</v>
      </c>
    </row>
    <row r="730" ht="15" customHeight="1" spans="1:11">
      <c r="A730" s="40" t="s">
        <v>4515</v>
      </c>
      <c r="B730" s="41" t="s">
        <v>4516</v>
      </c>
      <c r="C730" s="40" t="s">
        <v>14</v>
      </c>
      <c r="D730" s="40" t="s">
        <v>2413</v>
      </c>
      <c r="E730" s="40" t="s">
        <v>3033</v>
      </c>
      <c r="F730" s="42">
        <v>0.64</v>
      </c>
      <c r="G730" s="42">
        <v>29.04</v>
      </c>
      <c r="H730" s="42">
        <f t="shared" si="44"/>
        <v>18.59</v>
      </c>
      <c r="I730" s="44">
        <f t="shared" si="45"/>
        <v>0.000233851308866845</v>
      </c>
      <c r="J730" s="44">
        <f t="shared" si="47"/>
        <v>100.049500120436</v>
      </c>
      <c r="K730" s="40" t="str">
        <f t="shared" si="46"/>
        <v>C</v>
      </c>
    </row>
    <row r="731" ht="20.1" customHeight="1" spans="1:11">
      <c r="A731" s="40" t="s">
        <v>2519</v>
      </c>
      <c r="B731" s="41" t="s">
        <v>2520</v>
      </c>
      <c r="C731" s="40" t="s">
        <v>14</v>
      </c>
      <c r="D731" s="40" t="s">
        <v>2413</v>
      </c>
      <c r="E731" s="40" t="s">
        <v>35</v>
      </c>
      <c r="F731" s="42">
        <v>1.051848</v>
      </c>
      <c r="G731" s="42">
        <v>17.11</v>
      </c>
      <c r="H731" s="42">
        <f t="shared" si="44"/>
        <v>18</v>
      </c>
      <c r="I731" s="44">
        <f t="shared" si="45"/>
        <v>0.00022642945452411</v>
      </c>
      <c r="J731" s="44">
        <f t="shared" si="47"/>
        <v>100.049726549891</v>
      </c>
      <c r="K731" s="40" t="str">
        <f t="shared" si="46"/>
        <v>C</v>
      </c>
    </row>
    <row r="732" ht="20.1" customHeight="1" spans="1:11">
      <c r="A732" s="40" t="s">
        <v>3203</v>
      </c>
      <c r="B732" s="41" t="s">
        <v>3204</v>
      </c>
      <c r="C732" s="40" t="s">
        <v>14</v>
      </c>
      <c r="D732" s="40" t="s">
        <v>2413</v>
      </c>
      <c r="E732" s="40" t="s">
        <v>193</v>
      </c>
      <c r="F732" s="55">
        <v>0.171684</v>
      </c>
      <c r="G732" s="42">
        <v>100.92</v>
      </c>
      <c r="H732" s="42">
        <f t="shared" si="44"/>
        <v>17.33</v>
      </c>
      <c r="I732" s="44">
        <f t="shared" si="45"/>
        <v>0.000218001247050157</v>
      </c>
      <c r="J732" s="44">
        <f t="shared" si="47"/>
        <v>100.049944551138</v>
      </c>
      <c r="K732" s="40" t="str">
        <f t="shared" si="46"/>
        <v>C</v>
      </c>
    </row>
    <row r="733" ht="15" customHeight="1" spans="1:11">
      <c r="A733" s="40" t="s">
        <v>3638</v>
      </c>
      <c r="B733" s="41" t="s">
        <v>3639</v>
      </c>
      <c r="C733" s="40" t="s">
        <v>643</v>
      </c>
      <c r="D733" s="40" t="s">
        <v>2413</v>
      </c>
      <c r="E733" s="40" t="s">
        <v>3640</v>
      </c>
      <c r="F733" s="42">
        <v>1</v>
      </c>
      <c r="G733" s="42">
        <v>16.05</v>
      </c>
      <c r="H733" s="42">
        <f t="shared" si="44"/>
        <v>16.05</v>
      </c>
      <c r="I733" s="44">
        <f t="shared" si="45"/>
        <v>0.000201899596950665</v>
      </c>
      <c r="J733" s="44">
        <f t="shared" si="47"/>
        <v>100.050146450735</v>
      </c>
      <c r="K733" s="40" t="str">
        <f t="shared" si="46"/>
        <v>C</v>
      </c>
    </row>
    <row r="734" ht="20.1" customHeight="1" spans="1:11">
      <c r="A734" s="40" t="s">
        <v>3845</v>
      </c>
      <c r="B734" s="41" t="s">
        <v>3846</v>
      </c>
      <c r="C734" s="40" t="s">
        <v>14</v>
      </c>
      <c r="D734" s="40" t="s">
        <v>2413</v>
      </c>
      <c r="E734" s="40" t="s">
        <v>35</v>
      </c>
      <c r="F734" s="42">
        <v>8</v>
      </c>
      <c r="G734" s="42">
        <v>1.99</v>
      </c>
      <c r="H734" s="42">
        <f t="shared" si="44"/>
        <v>15.92</v>
      </c>
      <c r="I734" s="44">
        <f t="shared" si="45"/>
        <v>0.000200264273112435</v>
      </c>
      <c r="J734" s="44">
        <f t="shared" si="47"/>
        <v>100.050346715008</v>
      </c>
      <c r="K734" s="40" t="str">
        <f t="shared" si="46"/>
        <v>C</v>
      </c>
    </row>
    <row r="735" ht="27.95" customHeight="1" spans="1:11">
      <c r="A735" s="40" t="s">
        <v>4970</v>
      </c>
      <c r="B735" s="41" t="s">
        <v>4971</v>
      </c>
      <c r="C735" s="40" t="s">
        <v>14</v>
      </c>
      <c r="D735" s="40" t="s">
        <v>2790</v>
      </c>
      <c r="E735" s="40" t="s">
        <v>35</v>
      </c>
      <c r="F735" s="45">
        <v>0.00017529042988044</v>
      </c>
      <c r="G735" s="42">
        <v>85950</v>
      </c>
      <c r="H735" s="42">
        <f t="shared" si="44"/>
        <v>15.07</v>
      </c>
      <c r="I735" s="44">
        <f t="shared" si="45"/>
        <v>0.000189571771093241</v>
      </c>
      <c r="J735" s="44">
        <f t="shared" si="47"/>
        <v>100.050536286779</v>
      </c>
      <c r="K735" s="40" t="str">
        <f t="shared" si="46"/>
        <v>C</v>
      </c>
    </row>
    <row r="736" ht="20.1" customHeight="1" spans="1:11">
      <c r="A736" s="40" t="s">
        <v>5352</v>
      </c>
      <c r="B736" s="41" t="s">
        <v>5353</v>
      </c>
      <c r="C736" s="40" t="s">
        <v>14</v>
      </c>
      <c r="D736" s="40" t="s">
        <v>2790</v>
      </c>
      <c r="E736" s="40" t="s">
        <v>35</v>
      </c>
      <c r="F736" s="45">
        <v>0.00237832355786968</v>
      </c>
      <c r="G736" s="42">
        <v>6162.23</v>
      </c>
      <c r="H736" s="42">
        <f t="shared" si="44"/>
        <v>14.66</v>
      </c>
      <c r="I736" s="44">
        <f t="shared" si="45"/>
        <v>0.000184414211295748</v>
      </c>
      <c r="J736" s="44">
        <f t="shared" si="47"/>
        <v>100.05072070099</v>
      </c>
      <c r="K736" s="40" t="str">
        <f t="shared" si="46"/>
        <v>C</v>
      </c>
    </row>
    <row r="737" ht="15" customHeight="1" spans="1:11">
      <c r="A737" s="40" t="s">
        <v>4276</v>
      </c>
      <c r="B737" s="41" t="s">
        <v>4277</v>
      </c>
      <c r="C737" s="40" t="s">
        <v>14</v>
      </c>
      <c r="D737" s="40" t="s">
        <v>2413</v>
      </c>
      <c r="E737" s="40" t="s">
        <v>35</v>
      </c>
      <c r="F737" s="42">
        <v>4.6320617818</v>
      </c>
      <c r="G737" s="42">
        <v>3.07</v>
      </c>
      <c r="H737" s="42">
        <f t="shared" si="44"/>
        <v>14.22</v>
      </c>
      <c r="I737" s="44">
        <f t="shared" si="45"/>
        <v>0.000178879269074047</v>
      </c>
      <c r="J737" s="44">
        <f t="shared" si="47"/>
        <v>100.050899580259</v>
      </c>
      <c r="K737" s="40" t="str">
        <f t="shared" si="46"/>
        <v>C</v>
      </c>
    </row>
    <row r="738" ht="15" customHeight="1" spans="1:11">
      <c r="A738" s="40" t="s">
        <v>3827</v>
      </c>
      <c r="B738" s="41" t="s">
        <v>3828</v>
      </c>
      <c r="C738" s="40" t="s">
        <v>14</v>
      </c>
      <c r="D738" s="40" t="s">
        <v>2413</v>
      </c>
      <c r="E738" s="40" t="s">
        <v>35</v>
      </c>
      <c r="F738" s="42">
        <v>4</v>
      </c>
      <c r="G738" s="42">
        <v>3.48</v>
      </c>
      <c r="H738" s="42">
        <f t="shared" si="44"/>
        <v>13.92</v>
      </c>
      <c r="I738" s="44">
        <f t="shared" si="45"/>
        <v>0.000175105444831979</v>
      </c>
      <c r="J738" s="44">
        <f t="shared" si="47"/>
        <v>100.051074685704</v>
      </c>
      <c r="K738" s="40" t="str">
        <f t="shared" si="46"/>
        <v>C</v>
      </c>
    </row>
    <row r="739" ht="15" customHeight="1" spans="1:11">
      <c r="A739" s="40" t="s">
        <v>3352</v>
      </c>
      <c r="B739" s="41" t="s">
        <v>690</v>
      </c>
      <c r="C739" s="40" t="s">
        <v>643</v>
      </c>
      <c r="D739" s="40" t="s">
        <v>2413</v>
      </c>
      <c r="E739" s="40" t="s">
        <v>376</v>
      </c>
      <c r="F739" s="42">
        <v>1</v>
      </c>
      <c r="G739" s="42">
        <v>13.9</v>
      </c>
      <c r="H739" s="42">
        <f t="shared" si="44"/>
        <v>13.9</v>
      </c>
      <c r="I739" s="44">
        <f t="shared" si="45"/>
        <v>0.000174853856549174</v>
      </c>
      <c r="J739" s="44">
        <f t="shared" si="47"/>
        <v>100.051249539561</v>
      </c>
      <c r="K739" s="40" t="str">
        <f t="shared" si="46"/>
        <v>C</v>
      </c>
    </row>
    <row r="740" ht="20.1" customHeight="1" spans="1:11">
      <c r="A740" s="40" t="s">
        <v>5616</v>
      </c>
      <c r="B740" s="41" t="s">
        <v>5617</v>
      </c>
      <c r="C740" s="40" t="s">
        <v>14</v>
      </c>
      <c r="D740" s="40" t="s">
        <v>2413</v>
      </c>
      <c r="E740" s="40" t="s">
        <v>2732</v>
      </c>
      <c r="F740" s="55">
        <v>0.295092</v>
      </c>
      <c r="G740" s="42">
        <v>44.72</v>
      </c>
      <c r="H740" s="42">
        <f t="shared" si="44"/>
        <v>13.2</v>
      </c>
      <c r="I740" s="44">
        <f t="shared" si="45"/>
        <v>0.000166048266651014</v>
      </c>
      <c r="J740" s="44">
        <f t="shared" si="47"/>
        <v>100.051415587827</v>
      </c>
      <c r="K740" s="40" t="str">
        <f t="shared" si="46"/>
        <v>C</v>
      </c>
    </row>
    <row r="741" ht="27.95" customHeight="1" spans="1:11">
      <c r="A741" s="40" t="s">
        <v>5270</v>
      </c>
      <c r="B741" s="41" t="s">
        <v>5271</v>
      </c>
      <c r="C741" s="40" t="s">
        <v>14</v>
      </c>
      <c r="D741" s="40" t="s">
        <v>2296</v>
      </c>
      <c r="E741" s="40" t="s">
        <v>2392</v>
      </c>
      <c r="F741" s="42">
        <v>17.4944</v>
      </c>
      <c r="G741" s="42">
        <v>0.74</v>
      </c>
      <c r="H741" s="42">
        <f t="shared" si="44"/>
        <v>12.95</v>
      </c>
      <c r="I741" s="44">
        <f t="shared" si="45"/>
        <v>0.000162903413115957</v>
      </c>
      <c r="J741" s="44">
        <f t="shared" si="47"/>
        <v>100.05157849124</v>
      </c>
      <c r="K741" s="40" t="str">
        <f t="shared" si="46"/>
        <v>C</v>
      </c>
    </row>
    <row r="742" ht="15" customHeight="1" spans="1:11">
      <c r="A742" s="40" t="s">
        <v>2621</v>
      </c>
      <c r="B742" s="41" t="s">
        <v>2622</v>
      </c>
      <c r="C742" s="40" t="s">
        <v>14</v>
      </c>
      <c r="D742" s="40" t="s">
        <v>2413</v>
      </c>
      <c r="E742" s="40" t="s">
        <v>193</v>
      </c>
      <c r="F742" s="56">
        <v>0.7010950125</v>
      </c>
      <c r="G742" s="42">
        <v>18.1</v>
      </c>
      <c r="H742" s="42">
        <f t="shared" si="44"/>
        <v>12.69</v>
      </c>
      <c r="I742" s="44">
        <f t="shared" si="45"/>
        <v>0.000159632765439498</v>
      </c>
      <c r="J742" s="44">
        <f t="shared" si="47"/>
        <v>100.051738124006</v>
      </c>
      <c r="K742" s="40" t="str">
        <f t="shared" si="46"/>
        <v>C</v>
      </c>
    </row>
    <row r="743" ht="15" customHeight="1" spans="1:11">
      <c r="A743" s="40" t="s">
        <v>3839</v>
      </c>
      <c r="B743" s="41" t="s">
        <v>3840</v>
      </c>
      <c r="C743" s="40" t="s">
        <v>14</v>
      </c>
      <c r="D743" s="40" t="s">
        <v>2413</v>
      </c>
      <c r="E743" s="40" t="s">
        <v>35</v>
      </c>
      <c r="F743" s="42">
        <v>2</v>
      </c>
      <c r="G743" s="42">
        <v>6.14</v>
      </c>
      <c r="H743" s="42">
        <f t="shared" si="44"/>
        <v>12.28</v>
      </c>
      <c r="I743" s="44">
        <f t="shared" si="45"/>
        <v>0.000154475205642004</v>
      </c>
      <c r="J743" s="44">
        <f t="shared" si="47"/>
        <v>100.051892599211</v>
      </c>
      <c r="K743" s="40" t="str">
        <f t="shared" si="46"/>
        <v>C</v>
      </c>
    </row>
    <row r="744" ht="15" customHeight="1" spans="1:11">
      <c r="A744" s="40" t="s">
        <v>3824</v>
      </c>
      <c r="B744" s="41" t="s">
        <v>3825</v>
      </c>
      <c r="C744" s="40" t="s">
        <v>14</v>
      </c>
      <c r="D744" s="40" t="s">
        <v>2413</v>
      </c>
      <c r="E744" s="40" t="s">
        <v>35</v>
      </c>
      <c r="F744" s="42">
        <v>4</v>
      </c>
      <c r="G744" s="42">
        <v>2.99</v>
      </c>
      <c r="H744" s="42">
        <f t="shared" si="44"/>
        <v>11.96</v>
      </c>
      <c r="I744" s="44">
        <f t="shared" si="45"/>
        <v>0.000150449793117131</v>
      </c>
      <c r="J744" s="44">
        <f t="shared" si="47"/>
        <v>100.052043049004</v>
      </c>
      <c r="K744" s="40" t="str">
        <f t="shared" si="46"/>
        <v>C</v>
      </c>
    </row>
    <row r="745" ht="20.1" customHeight="1" spans="1:11">
      <c r="A745" s="40" t="s">
        <v>5531</v>
      </c>
      <c r="B745" s="41" t="s">
        <v>5920</v>
      </c>
      <c r="C745" s="40" t="s">
        <v>5904</v>
      </c>
      <c r="D745" s="40" t="s">
        <v>2381</v>
      </c>
      <c r="E745" s="40" t="s">
        <v>2387</v>
      </c>
      <c r="F745" s="57">
        <v>0.3357376</v>
      </c>
      <c r="G745" s="42">
        <v>32.77</v>
      </c>
      <c r="H745" s="42">
        <f t="shared" si="44"/>
        <v>11</v>
      </c>
      <c r="I745" s="44">
        <f t="shared" si="45"/>
        <v>0.000138373555542512</v>
      </c>
      <c r="J745" s="44">
        <f t="shared" si="47"/>
        <v>100.05218142256</v>
      </c>
      <c r="K745" s="40" t="str">
        <f t="shared" si="46"/>
        <v>C</v>
      </c>
    </row>
    <row r="746" ht="20.1" customHeight="1" spans="1:11">
      <c r="A746" s="40" t="s">
        <v>3502</v>
      </c>
      <c r="B746" s="41" t="s">
        <v>3503</v>
      </c>
      <c r="C746" s="40" t="s">
        <v>14</v>
      </c>
      <c r="D746" s="40" t="s">
        <v>2413</v>
      </c>
      <c r="E746" s="40" t="s">
        <v>35</v>
      </c>
      <c r="F746" s="42">
        <v>6</v>
      </c>
      <c r="G746" s="42">
        <v>1.83</v>
      </c>
      <c r="H746" s="42">
        <f t="shared" si="44"/>
        <v>10.98</v>
      </c>
      <c r="I746" s="44">
        <f t="shared" si="45"/>
        <v>0.000138121967259707</v>
      </c>
      <c r="J746" s="44">
        <f t="shared" si="47"/>
        <v>100.052319544527</v>
      </c>
      <c r="K746" s="40" t="str">
        <f t="shared" si="46"/>
        <v>C</v>
      </c>
    </row>
    <row r="747" ht="15" customHeight="1" spans="1:11">
      <c r="A747" s="40" t="s">
        <v>5535</v>
      </c>
      <c r="B747" s="41" t="s">
        <v>5536</v>
      </c>
      <c r="C747" s="40" t="s">
        <v>5904</v>
      </c>
      <c r="D747" s="40" t="s">
        <v>2413</v>
      </c>
      <c r="E747" s="40" t="s">
        <v>372</v>
      </c>
      <c r="F747" s="51">
        <v>0.6688</v>
      </c>
      <c r="G747" s="42">
        <v>16.05</v>
      </c>
      <c r="H747" s="42">
        <f t="shared" si="44"/>
        <v>10.73</v>
      </c>
      <c r="I747" s="44">
        <f t="shared" si="45"/>
        <v>0.00013497711372465</v>
      </c>
      <c r="J747" s="44">
        <f t="shared" si="47"/>
        <v>100.052454521641</v>
      </c>
      <c r="K747" s="40" t="str">
        <f t="shared" si="46"/>
        <v>C</v>
      </c>
    </row>
    <row r="748" ht="15" customHeight="1" spans="1:11">
      <c r="A748" s="40" t="s">
        <v>3833</v>
      </c>
      <c r="B748" s="41" t="s">
        <v>3834</v>
      </c>
      <c r="C748" s="40" t="s">
        <v>14</v>
      </c>
      <c r="D748" s="40" t="s">
        <v>2413</v>
      </c>
      <c r="E748" s="40" t="s">
        <v>35</v>
      </c>
      <c r="F748" s="42">
        <v>1</v>
      </c>
      <c r="G748" s="42">
        <v>10.38</v>
      </c>
      <c r="H748" s="42">
        <f t="shared" si="44"/>
        <v>10.38</v>
      </c>
      <c r="I748" s="44">
        <f t="shared" si="45"/>
        <v>0.00013057431877557</v>
      </c>
      <c r="J748" s="44">
        <f t="shared" si="47"/>
        <v>100.05258509596</v>
      </c>
      <c r="K748" s="40" t="str">
        <f t="shared" si="46"/>
        <v>C</v>
      </c>
    </row>
    <row r="749" ht="15" customHeight="1" spans="1:11">
      <c r="A749" s="40" t="s">
        <v>4471</v>
      </c>
      <c r="B749" s="41" t="s">
        <v>4472</v>
      </c>
      <c r="C749" s="40" t="s">
        <v>14</v>
      </c>
      <c r="D749" s="40" t="s">
        <v>2413</v>
      </c>
      <c r="E749" s="40" t="s">
        <v>193</v>
      </c>
      <c r="F749" s="42">
        <v>1.08</v>
      </c>
      <c r="G749" s="42">
        <v>9.1</v>
      </c>
      <c r="H749" s="42">
        <f t="shared" si="44"/>
        <v>9.83</v>
      </c>
      <c r="I749" s="44">
        <f t="shared" si="45"/>
        <v>0.000123655640998445</v>
      </c>
      <c r="J749" s="44">
        <f t="shared" si="47"/>
        <v>100.052708751601</v>
      </c>
      <c r="K749" s="40" t="str">
        <f t="shared" si="46"/>
        <v>C</v>
      </c>
    </row>
    <row r="750" ht="27.95" customHeight="1" spans="1:11">
      <c r="A750" s="40" t="s">
        <v>5259</v>
      </c>
      <c r="B750" s="41" t="s">
        <v>5260</v>
      </c>
      <c r="C750" s="40" t="s">
        <v>14</v>
      </c>
      <c r="D750" s="40" t="s">
        <v>2296</v>
      </c>
      <c r="E750" s="40" t="s">
        <v>2392</v>
      </c>
      <c r="F750" s="42">
        <v>92.9248</v>
      </c>
      <c r="G750" s="42">
        <v>0.1</v>
      </c>
      <c r="H750" s="42">
        <f t="shared" si="44"/>
        <v>9.29</v>
      </c>
      <c r="I750" s="44">
        <f t="shared" si="45"/>
        <v>0.000116862757362721</v>
      </c>
      <c r="J750" s="44">
        <f t="shared" si="47"/>
        <v>100.052825614358</v>
      </c>
      <c r="K750" s="40" t="str">
        <f t="shared" si="46"/>
        <v>C</v>
      </c>
    </row>
    <row r="751" ht="15" customHeight="1" spans="1:11">
      <c r="A751" s="40" t="s">
        <v>2968</v>
      </c>
      <c r="B751" s="41" t="s">
        <v>2969</v>
      </c>
      <c r="C751" s="40" t="s">
        <v>5904</v>
      </c>
      <c r="D751" s="40" t="s">
        <v>2413</v>
      </c>
      <c r="E751" s="40" t="s">
        <v>372</v>
      </c>
      <c r="F751" s="42">
        <v>2.2448</v>
      </c>
      <c r="G751" s="42">
        <v>3.86</v>
      </c>
      <c r="H751" s="42">
        <f t="shared" si="44"/>
        <v>8.66</v>
      </c>
      <c r="I751" s="44">
        <f t="shared" si="45"/>
        <v>0.000108937726454378</v>
      </c>
      <c r="J751" s="44">
        <f t="shared" si="47"/>
        <v>100.052934552085</v>
      </c>
      <c r="K751" s="40" t="str">
        <f t="shared" si="46"/>
        <v>C</v>
      </c>
    </row>
    <row r="752" ht="27.95" customHeight="1" spans="1:11">
      <c r="A752" s="40" t="s">
        <v>5635</v>
      </c>
      <c r="B752" s="41" t="s">
        <v>5636</v>
      </c>
      <c r="C752" s="40" t="s">
        <v>14</v>
      </c>
      <c r="D752" s="40" t="s">
        <v>2790</v>
      </c>
      <c r="E752" s="40" t="s">
        <v>35</v>
      </c>
      <c r="F752" s="48">
        <v>0.0007965571172</v>
      </c>
      <c r="G752" s="42">
        <v>10512.92</v>
      </c>
      <c r="H752" s="42">
        <f t="shared" si="44"/>
        <v>8.37</v>
      </c>
      <c r="I752" s="44">
        <f t="shared" si="45"/>
        <v>0.000105289696353711</v>
      </c>
      <c r="J752" s="44">
        <f t="shared" si="47"/>
        <v>100.053039841781</v>
      </c>
      <c r="K752" s="40" t="str">
        <f t="shared" si="46"/>
        <v>C</v>
      </c>
    </row>
    <row r="753" ht="15" customHeight="1" spans="1:11">
      <c r="A753" s="40" t="s">
        <v>3991</v>
      </c>
      <c r="B753" s="41" t="s">
        <v>3992</v>
      </c>
      <c r="C753" s="40" t="s">
        <v>14</v>
      </c>
      <c r="D753" s="40" t="s">
        <v>2413</v>
      </c>
      <c r="E753" s="40" t="s">
        <v>35</v>
      </c>
      <c r="F753" s="42">
        <v>1</v>
      </c>
      <c r="G753" s="42">
        <v>8.19</v>
      </c>
      <c r="H753" s="42">
        <f t="shared" si="44"/>
        <v>8.19</v>
      </c>
      <c r="I753" s="44">
        <f t="shared" si="45"/>
        <v>0.00010302540180847</v>
      </c>
      <c r="J753" s="44">
        <f t="shared" si="47"/>
        <v>100.053142867183</v>
      </c>
      <c r="K753" s="40" t="str">
        <f t="shared" si="46"/>
        <v>C</v>
      </c>
    </row>
    <row r="754" ht="20.1" customHeight="1" spans="1:11">
      <c r="A754" s="40" t="s">
        <v>2976</v>
      </c>
      <c r="B754" s="41" t="s">
        <v>5921</v>
      </c>
      <c r="C754" s="40" t="s">
        <v>5904</v>
      </c>
      <c r="D754" s="40" t="s">
        <v>2381</v>
      </c>
      <c r="E754" s="40" t="s">
        <v>2387</v>
      </c>
      <c r="F754" s="42">
        <v>1.47409788118812</v>
      </c>
      <c r="G754" s="42">
        <v>5.34</v>
      </c>
      <c r="H754" s="42">
        <f t="shared" si="44"/>
        <v>7.87</v>
      </c>
      <c r="I754" s="44">
        <f t="shared" si="45"/>
        <v>9.89999892835971e-5</v>
      </c>
      <c r="J754" s="44">
        <f t="shared" si="47"/>
        <v>100.053241867172</v>
      </c>
      <c r="K754" s="40" t="str">
        <f t="shared" si="46"/>
        <v>C</v>
      </c>
    </row>
    <row r="755" ht="20.1" customHeight="1" spans="1:11">
      <c r="A755" s="40" t="s">
        <v>3530</v>
      </c>
      <c r="B755" s="41" t="s">
        <v>3531</v>
      </c>
      <c r="C755" s="40" t="s">
        <v>14</v>
      </c>
      <c r="D755" s="40" t="s">
        <v>2413</v>
      </c>
      <c r="E755" s="40" t="s">
        <v>35</v>
      </c>
      <c r="F755" s="42">
        <v>3</v>
      </c>
      <c r="G755" s="42">
        <v>2.53</v>
      </c>
      <c r="H755" s="42">
        <f t="shared" si="44"/>
        <v>7.59</v>
      </c>
      <c r="I755" s="44">
        <f t="shared" si="45"/>
        <v>9.54777533243332e-5</v>
      </c>
      <c r="J755" s="44">
        <f t="shared" si="47"/>
        <v>100.053337344925</v>
      </c>
      <c r="K755" s="40" t="str">
        <f t="shared" si="46"/>
        <v>C</v>
      </c>
    </row>
    <row r="756" ht="15" customHeight="1" spans="1:11">
      <c r="A756" s="40" t="s">
        <v>3986</v>
      </c>
      <c r="B756" s="41" t="s">
        <v>3987</v>
      </c>
      <c r="C756" s="40" t="s">
        <v>14</v>
      </c>
      <c r="D756" s="40" t="s">
        <v>2413</v>
      </c>
      <c r="E756" s="40" t="s">
        <v>35</v>
      </c>
      <c r="F756" s="42">
        <v>1</v>
      </c>
      <c r="G756" s="42">
        <v>7.44</v>
      </c>
      <c r="H756" s="42">
        <f t="shared" si="44"/>
        <v>7.44</v>
      </c>
      <c r="I756" s="44">
        <f t="shared" si="45"/>
        <v>9.35908412032989e-5</v>
      </c>
      <c r="J756" s="44">
        <f t="shared" si="47"/>
        <v>100.053430935767</v>
      </c>
      <c r="K756" s="40" t="str">
        <f t="shared" si="46"/>
        <v>C</v>
      </c>
    </row>
    <row r="757" ht="15" customHeight="1" spans="1:11">
      <c r="A757" s="40" t="s">
        <v>5761</v>
      </c>
      <c r="B757" s="41" t="s">
        <v>5762</v>
      </c>
      <c r="C757" s="40" t="s">
        <v>14</v>
      </c>
      <c r="D757" s="40" t="s">
        <v>2413</v>
      </c>
      <c r="E757" s="40" t="s">
        <v>35</v>
      </c>
      <c r="F757" s="42">
        <v>1</v>
      </c>
      <c r="G757" s="42">
        <v>7.4</v>
      </c>
      <c r="H757" s="42">
        <f t="shared" si="44"/>
        <v>7.4</v>
      </c>
      <c r="I757" s="44">
        <f t="shared" si="45"/>
        <v>9.30876646376898e-5</v>
      </c>
      <c r="J757" s="44">
        <f t="shared" si="47"/>
        <v>100.053524023431</v>
      </c>
      <c r="K757" s="40" t="str">
        <f t="shared" si="46"/>
        <v>C</v>
      </c>
    </row>
    <row r="758" ht="15" customHeight="1" spans="1:11">
      <c r="A758" s="40" t="s">
        <v>4099</v>
      </c>
      <c r="B758" s="41" t="s">
        <v>4100</v>
      </c>
      <c r="C758" s="40" t="s">
        <v>14</v>
      </c>
      <c r="D758" s="40" t="s">
        <v>2413</v>
      </c>
      <c r="E758" s="40" t="s">
        <v>35</v>
      </c>
      <c r="F758" s="42">
        <v>2</v>
      </c>
      <c r="G758" s="42">
        <v>3.4</v>
      </c>
      <c r="H758" s="42">
        <f t="shared" si="44"/>
        <v>6.8</v>
      </c>
      <c r="I758" s="44">
        <f t="shared" si="45"/>
        <v>8.55400161535528e-5</v>
      </c>
      <c r="J758" s="44">
        <f t="shared" si="47"/>
        <v>100.053609563447</v>
      </c>
      <c r="K758" s="40" t="str">
        <f t="shared" si="46"/>
        <v>C</v>
      </c>
    </row>
    <row r="759" ht="20.1" customHeight="1" spans="1:11">
      <c r="A759" s="40" t="s">
        <v>5529</v>
      </c>
      <c r="B759" s="41" t="s">
        <v>5922</v>
      </c>
      <c r="C759" s="40" t="s">
        <v>5904</v>
      </c>
      <c r="D759" s="40" t="s">
        <v>2381</v>
      </c>
      <c r="E759" s="40" t="s">
        <v>2387</v>
      </c>
      <c r="F759" s="57">
        <v>0.3357376</v>
      </c>
      <c r="G759" s="42">
        <v>18.24</v>
      </c>
      <c r="H759" s="42">
        <f t="shared" si="44"/>
        <v>6.12</v>
      </c>
      <c r="I759" s="44">
        <f t="shared" si="45"/>
        <v>7.69860145381975e-5</v>
      </c>
      <c r="J759" s="44">
        <f t="shared" si="47"/>
        <v>100.053686549462</v>
      </c>
      <c r="K759" s="40" t="str">
        <f t="shared" si="46"/>
        <v>C</v>
      </c>
    </row>
    <row r="760" ht="15" customHeight="1" spans="1:11">
      <c r="A760" s="40" t="s">
        <v>4473</v>
      </c>
      <c r="B760" s="41" t="s">
        <v>4474</v>
      </c>
      <c r="C760" s="40" t="s">
        <v>14</v>
      </c>
      <c r="D760" s="40" t="s">
        <v>2413</v>
      </c>
      <c r="E760" s="40" t="s">
        <v>193</v>
      </c>
      <c r="F760" s="42">
        <v>0.54</v>
      </c>
      <c r="G760" s="42">
        <v>10.33</v>
      </c>
      <c r="H760" s="42">
        <f t="shared" si="44"/>
        <v>5.58</v>
      </c>
      <c r="I760" s="44">
        <f t="shared" si="45"/>
        <v>7.01931309024742e-5</v>
      </c>
      <c r="J760" s="44">
        <f t="shared" si="47"/>
        <v>100.053756742593</v>
      </c>
      <c r="K760" s="40" t="str">
        <f t="shared" si="46"/>
        <v>C</v>
      </c>
    </row>
    <row r="761" ht="20.1" customHeight="1" spans="1:11">
      <c r="A761" s="40" t="s">
        <v>5586</v>
      </c>
      <c r="B761" s="41" t="s">
        <v>5587</v>
      </c>
      <c r="C761" s="40" t="s">
        <v>14</v>
      </c>
      <c r="D761" s="40" t="s">
        <v>2413</v>
      </c>
      <c r="E761" s="40" t="s">
        <v>41</v>
      </c>
      <c r="F761" s="53">
        <v>0.31228375</v>
      </c>
      <c r="G761" s="42">
        <v>14.58</v>
      </c>
      <c r="H761" s="42">
        <f t="shared" si="44"/>
        <v>4.55</v>
      </c>
      <c r="I761" s="44">
        <f t="shared" si="45"/>
        <v>5.7236334338039e-5</v>
      </c>
      <c r="J761" s="44">
        <f t="shared" si="47"/>
        <v>100.053813978927</v>
      </c>
      <c r="K761" s="40" t="str">
        <f t="shared" si="46"/>
        <v>C</v>
      </c>
    </row>
    <row r="762" ht="20.1" customHeight="1" spans="1:11">
      <c r="A762" s="40" t="s">
        <v>5425</v>
      </c>
      <c r="B762" s="41" t="s">
        <v>5426</v>
      </c>
      <c r="C762" s="40" t="s">
        <v>14</v>
      </c>
      <c r="D762" s="40" t="s">
        <v>2413</v>
      </c>
      <c r="E762" s="40" t="s">
        <v>193</v>
      </c>
      <c r="F762" s="48">
        <v>0.2235240192852</v>
      </c>
      <c r="G762" s="42">
        <v>18.93</v>
      </c>
      <c r="H762" s="42">
        <f t="shared" si="44"/>
        <v>4.23</v>
      </c>
      <c r="I762" s="44">
        <f t="shared" si="45"/>
        <v>5.32109218131659e-5</v>
      </c>
      <c r="J762" s="44">
        <f t="shared" si="47"/>
        <v>100.053867189849</v>
      </c>
      <c r="K762" s="40" t="str">
        <f t="shared" si="46"/>
        <v>C</v>
      </c>
    </row>
    <row r="763" ht="20.1" customHeight="1" spans="1:11">
      <c r="A763" s="40" t="s">
        <v>2948</v>
      </c>
      <c r="B763" s="41" t="s">
        <v>5923</v>
      </c>
      <c r="C763" s="40" t="s">
        <v>5904</v>
      </c>
      <c r="D763" s="40" t="s">
        <v>2381</v>
      </c>
      <c r="E763" s="40" t="s">
        <v>2387</v>
      </c>
      <c r="F763" s="42">
        <v>5.46075085324232</v>
      </c>
      <c r="G763" s="42">
        <v>0.63</v>
      </c>
      <c r="H763" s="42">
        <f t="shared" si="44"/>
        <v>3.44</v>
      </c>
      <c r="I763" s="44">
        <f t="shared" si="45"/>
        <v>4.32731846423855e-5</v>
      </c>
      <c r="J763" s="44">
        <f t="shared" si="47"/>
        <v>100.053910463034</v>
      </c>
      <c r="K763" s="40" t="str">
        <f t="shared" si="46"/>
        <v>C</v>
      </c>
    </row>
    <row r="764" ht="27.95" customHeight="1" spans="1:11">
      <c r="A764" s="40" t="s">
        <v>5049</v>
      </c>
      <c r="B764" s="41" t="s">
        <v>5050</v>
      </c>
      <c r="C764" s="40" t="s">
        <v>14</v>
      </c>
      <c r="D764" s="40" t="s">
        <v>2790</v>
      </c>
      <c r="E764" s="40" t="s">
        <v>35</v>
      </c>
      <c r="F764" s="47">
        <v>0.000254808304</v>
      </c>
      <c r="G764" s="42">
        <v>12522.95</v>
      </c>
      <c r="H764" s="42">
        <f t="shared" si="44"/>
        <v>3.19</v>
      </c>
      <c r="I764" s="44">
        <f t="shared" si="45"/>
        <v>4.01283311073284e-5</v>
      </c>
      <c r="J764" s="44">
        <f t="shared" si="47"/>
        <v>100.053950591365</v>
      </c>
      <c r="K764" s="40" t="str">
        <f t="shared" si="46"/>
        <v>C</v>
      </c>
    </row>
    <row r="765" ht="15" customHeight="1" spans="1:11">
      <c r="A765" s="40" t="s">
        <v>3815</v>
      </c>
      <c r="B765" s="41" t="s">
        <v>3816</v>
      </c>
      <c r="C765" s="40" t="s">
        <v>14</v>
      </c>
      <c r="D765" s="40" t="s">
        <v>2413</v>
      </c>
      <c r="E765" s="40" t="s">
        <v>35</v>
      </c>
      <c r="F765" s="42">
        <v>4</v>
      </c>
      <c r="G765" s="42">
        <v>0.78</v>
      </c>
      <c r="H765" s="42">
        <f t="shared" si="44"/>
        <v>3.12</v>
      </c>
      <c r="I765" s="44">
        <f t="shared" si="45"/>
        <v>3.92477721175125e-5</v>
      </c>
      <c r="J765" s="44">
        <f t="shared" si="47"/>
        <v>100.053989839137</v>
      </c>
      <c r="K765" s="40" t="str">
        <f t="shared" si="46"/>
        <v>C</v>
      </c>
    </row>
    <row r="766" ht="20.1" customHeight="1" spans="1:11">
      <c r="A766" s="40" t="s">
        <v>5593</v>
      </c>
      <c r="B766" s="41" t="s">
        <v>5594</v>
      </c>
      <c r="C766" s="40" t="s">
        <v>14</v>
      </c>
      <c r="D766" s="40" t="s">
        <v>2413</v>
      </c>
      <c r="E766" s="40" t="s">
        <v>193</v>
      </c>
      <c r="F766" s="51">
        <v>0.3174</v>
      </c>
      <c r="G766" s="42">
        <v>9.8</v>
      </c>
      <c r="H766" s="42">
        <f t="shared" si="44"/>
        <v>3.11</v>
      </c>
      <c r="I766" s="44">
        <f t="shared" si="45"/>
        <v>3.91219779761102e-5</v>
      </c>
      <c r="J766" s="44">
        <f t="shared" si="47"/>
        <v>100.054028961115</v>
      </c>
      <c r="K766" s="40" t="str">
        <f t="shared" si="46"/>
        <v>C</v>
      </c>
    </row>
    <row r="767" ht="15" customHeight="1" spans="1:11">
      <c r="A767" s="40" t="s">
        <v>2619</v>
      </c>
      <c r="B767" s="41" t="s">
        <v>2620</v>
      </c>
      <c r="C767" s="40" t="s">
        <v>14</v>
      </c>
      <c r="D767" s="40" t="s">
        <v>2413</v>
      </c>
      <c r="E767" s="40" t="s">
        <v>193</v>
      </c>
      <c r="F767" s="51">
        <v>0.0904</v>
      </c>
      <c r="G767" s="42">
        <v>33.78</v>
      </c>
      <c r="H767" s="42">
        <f t="shared" si="44"/>
        <v>3.05</v>
      </c>
      <c r="I767" s="44">
        <f t="shared" si="45"/>
        <v>3.83672131276965e-5</v>
      </c>
      <c r="J767" s="44">
        <f t="shared" si="47"/>
        <v>100.054067328328</v>
      </c>
      <c r="K767" s="40" t="str">
        <f t="shared" si="46"/>
        <v>C</v>
      </c>
    </row>
    <row r="768" ht="15" customHeight="1" spans="1:11">
      <c r="A768" s="40" t="s">
        <v>3989</v>
      </c>
      <c r="B768" s="41" t="s">
        <v>3990</v>
      </c>
      <c r="C768" s="40" t="s">
        <v>14</v>
      </c>
      <c r="D768" s="40" t="s">
        <v>2413</v>
      </c>
      <c r="E768" s="40" t="s">
        <v>35</v>
      </c>
      <c r="F768" s="42">
        <v>1</v>
      </c>
      <c r="G768" s="42">
        <v>3.04</v>
      </c>
      <c r="H768" s="42">
        <f t="shared" si="44"/>
        <v>3.04</v>
      </c>
      <c r="I768" s="44">
        <f t="shared" si="45"/>
        <v>3.82414189862942e-5</v>
      </c>
      <c r="J768" s="44">
        <f t="shared" si="47"/>
        <v>100.054105569747</v>
      </c>
      <c r="K768" s="40" t="str">
        <f t="shared" si="46"/>
        <v>C</v>
      </c>
    </row>
    <row r="769" ht="15" customHeight="1" spans="1:11">
      <c r="A769" s="40" t="s">
        <v>3818</v>
      </c>
      <c r="B769" s="41" t="s">
        <v>3819</v>
      </c>
      <c r="C769" s="40" t="s">
        <v>14</v>
      </c>
      <c r="D769" s="40" t="s">
        <v>2413</v>
      </c>
      <c r="E769" s="40" t="s">
        <v>35</v>
      </c>
      <c r="F769" s="42">
        <v>1</v>
      </c>
      <c r="G769" s="42">
        <v>3</v>
      </c>
      <c r="H769" s="42">
        <f t="shared" si="44"/>
        <v>3</v>
      </c>
      <c r="I769" s="44">
        <f t="shared" si="45"/>
        <v>3.77382424206851e-5</v>
      </c>
      <c r="J769" s="44">
        <f t="shared" si="47"/>
        <v>100.054143307989</v>
      </c>
      <c r="K769" s="40" t="str">
        <f t="shared" si="46"/>
        <v>C</v>
      </c>
    </row>
    <row r="770" ht="15" customHeight="1" spans="1:11">
      <c r="A770" s="40" t="s">
        <v>2924</v>
      </c>
      <c r="B770" s="41" t="s">
        <v>2925</v>
      </c>
      <c r="C770" s="40" t="s">
        <v>5904</v>
      </c>
      <c r="D770" s="40" t="s">
        <v>2413</v>
      </c>
      <c r="E770" s="40" t="s">
        <v>376</v>
      </c>
      <c r="F770" s="57">
        <v>0.1812132</v>
      </c>
      <c r="G770" s="42">
        <v>15.31</v>
      </c>
      <c r="H770" s="42">
        <f t="shared" si="44"/>
        <v>2.77</v>
      </c>
      <c r="I770" s="44">
        <f t="shared" si="45"/>
        <v>3.48449771684325e-5</v>
      </c>
      <c r="J770" s="44">
        <f t="shared" si="47"/>
        <v>100.054178152967</v>
      </c>
      <c r="K770" s="40" t="str">
        <f t="shared" si="46"/>
        <v>C</v>
      </c>
    </row>
    <row r="771" ht="15" customHeight="1" spans="1:11">
      <c r="A771" s="40" t="s">
        <v>5177</v>
      </c>
      <c r="B771" s="41" t="s">
        <v>5178</v>
      </c>
      <c r="C771" s="40" t="s">
        <v>14</v>
      </c>
      <c r="D771" s="40" t="s">
        <v>2310</v>
      </c>
      <c r="E771" s="40" t="s">
        <v>2392</v>
      </c>
      <c r="F771" s="53">
        <v>0.08456455</v>
      </c>
      <c r="G771" s="42">
        <v>29.7</v>
      </c>
      <c r="H771" s="42">
        <f t="shared" si="44"/>
        <v>2.51</v>
      </c>
      <c r="I771" s="44">
        <f t="shared" si="45"/>
        <v>3.15743294919732e-5</v>
      </c>
      <c r="J771" s="44">
        <f t="shared" si="47"/>
        <v>100.054209727296</v>
      </c>
      <c r="K771" s="40" t="str">
        <f t="shared" si="46"/>
        <v>C</v>
      </c>
    </row>
    <row r="772" ht="15" customHeight="1" spans="1:11">
      <c r="A772" s="40" t="s">
        <v>3860</v>
      </c>
      <c r="B772" s="41" t="s">
        <v>3861</v>
      </c>
      <c r="C772" s="40" t="s">
        <v>14</v>
      </c>
      <c r="D772" s="40" t="s">
        <v>2413</v>
      </c>
      <c r="E772" s="40" t="s">
        <v>35</v>
      </c>
      <c r="F772" s="42">
        <v>2</v>
      </c>
      <c r="G772" s="42">
        <v>1.24</v>
      </c>
      <c r="H772" s="42">
        <f t="shared" ref="H772:H835" si="48">ROUND(F772*G772,2)</f>
        <v>2.48</v>
      </c>
      <c r="I772" s="44">
        <f t="shared" ref="I772:I835" si="49">H772/VALOR_TOTAL*100</f>
        <v>3.11969470677663e-5</v>
      </c>
      <c r="J772" s="44">
        <f t="shared" si="47"/>
        <v>100.054240924243</v>
      </c>
      <c r="K772" s="40" t="str">
        <f t="shared" ref="K772:K835" si="50">IF(J772&lt;=50,"A",IF(J772&lt;=80,"B","C"))</f>
        <v>C</v>
      </c>
    </row>
    <row r="773" ht="15" customHeight="1" spans="1:11">
      <c r="A773" s="40" t="s">
        <v>5378</v>
      </c>
      <c r="B773" s="41" t="s">
        <v>5379</v>
      </c>
      <c r="C773" s="40" t="s">
        <v>5904</v>
      </c>
      <c r="D773" s="40" t="s">
        <v>2413</v>
      </c>
      <c r="E773" s="40" t="s">
        <v>372</v>
      </c>
      <c r="F773" s="57">
        <v>0.2531232</v>
      </c>
      <c r="G773" s="42">
        <v>9.75</v>
      </c>
      <c r="H773" s="42">
        <f t="shared" si="48"/>
        <v>2.47</v>
      </c>
      <c r="I773" s="44">
        <f t="shared" si="49"/>
        <v>3.1071152926364e-5</v>
      </c>
      <c r="J773" s="44">
        <f t="shared" ref="J773:J836" si="51">I773+J772</f>
        <v>100.054271995396</v>
      </c>
      <c r="K773" s="40" t="str">
        <f t="shared" si="50"/>
        <v>C</v>
      </c>
    </row>
    <row r="774" ht="15" customHeight="1" spans="1:11">
      <c r="A774" s="40" t="s">
        <v>3836</v>
      </c>
      <c r="B774" s="41" t="s">
        <v>3837</v>
      </c>
      <c r="C774" s="40" t="s">
        <v>14</v>
      </c>
      <c r="D774" s="40" t="s">
        <v>2413</v>
      </c>
      <c r="E774" s="40" t="s">
        <v>35</v>
      </c>
      <c r="F774" s="42">
        <v>2</v>
      </c>
      <c r="G774" s="42">
        <v>1.23</v>
      </c>
      <c r="H774" s="42">
        <f t="shared" si="48"/>
        <v>2.46</v>
      </c>
      <c r="I774" s="44">
        <f t="shared" si="49"/>
        <v>3.09453587849617e-5</v>
      </c>
      <c r="J774" s="44">
        <f t="shared" si="51"/>
        <v>100.054302940755</v>
      </c>
      <c r="K774" s="40" t="str">
        <f t="shared" si="50"/>
        <v>C</v>
      </c>
    </row>
    <row r="775" ht="15" customHeight="1" spans="1:11">
      <c r="A775" s="40" t="s">
        <v>3447</v>
      </c>
      <c r="B775" s="41" t="s">
        <v>3448</v>
      </c>
      <c r="C775" s="40" t="s">
        <v>14</v>
      </c>
      <c r="D775" s="40" t="s">
        <v>2413</v>
      </c>
      <c r="E775" s="40" t="s">
        <v>35</v>
      </c>
      <c r="F775" s="42">
        <v>1</v>
      </c>
      <c r="G775" s="42">
        <v>2.09</v>
      </c>
      <c r="H775" s="42">
        <f t="shared" si="48"/>
        <v>2.09</v>
      </c>
      <c r="I775" s="44">
        <f t="shared" si="49"/>
        <v>2.62909755530773e-5</v>
      </c>
      <c r="J775" s="44">
        <f t="shared" si="51"/>
        <v>100.05432923173</v>
      </c>
      <c r="K775" s="40" t="str">
        <f t="shared" si="50"/>
        <v>C</v>
      </c>
    </row>
    <row r="776" ht="15" customHeight="1" spans="1:11">
      <c r="A776" s="40" t="s">
        <v>5446</v>
      </c>
      <c r="B776" s="41" t="s">
        <v>5447</v>
      </c>
      <c r="C776" s="40" t="s">
        <v>14</v>
      </c>
      <c r="D776" s="40" t="s">
        <v>2413</v>
      </c>
      <c r="E776" s="40" t="s">
        <v>35</v>
      </c>
      <c r="F776" s="42">
        <v>2.905104</v>
      </c>
      <c r="G776" s="42">
        <v>0.71</v>
      </c>
      <c r="H776" s="42">
        <f t="shared" si="48"/>
        <v>2.06</v>
      </c>
      <c r="I776" s="44">
        <f t="shared" si="49"/>
        <v>2.59135931288704e-5</v>
      </c>
      <c r="J776" s="44">
        <f t="shared" si="51"/>
        <v>100.054355145323</v>
      </c>
      <c r="K776" s="40" t="str">
        <f t="shared" si="50"/>
        <v>C</v>
      </c>
    </row>
    <row r="777" ht="27.95" customHeight="1" spans="1:11">
      <c r="A777" s="40" t="s">
        <v>5371</v>
      </c>
      <c r="B777" s="41" t="s">
        <v>5372</v>
      </c>
      <c r="C777" s="40" t="s">
        <v>14</v>
      </c>
      <c r="D777" s="40" t="s">
        <v>2790</v>
      </c>
      <c r="E777" s="40" t="s">
        <v>35</v>
      </c>
      <c r="F777" s="56">
        <v>1.19686e-5</v>
      </c>
      <c r="G777" s="42">
        <v>144875</v>
      </c>
      <c r="H777" s="42">
        <f t="shared" si="48"/>
        <v>1.73</v>
      </c>
      <c r="I777" s="44">
        <f t="shared" si="49"/>
        <v>2.1762386462595e-5</v>
      </c>
      <c r="J777" s="44">
        <f t="shared" si="51"/>
        <v>100.05437690771</v>
      </c>
      <c r="K777" s="40" t="str">
        <f t="shared" si="50"/>
        <v>C</v>
      </c>
    </row>
    <row r="778" ht="20.1" customHeight="1" spans="1:11">
      <c r="A778" s="40" t="s">
        <v>4781</v>
      </c>
      <c r="B778" s="41" t="s">
        <v>4782</v>
      </c>
      <c r="C778" s="40" t="s">
        <v>14</v>
      </c>
      <c r="D778" s="40" t="s">
        <v>2413</v>
      </c>
      <c r="E778" s="40" t="s">
        <v>2732</v>
      </c>
      <c r="F778" s="57">
        <v>0.2272158</v>
      </c>
      <c r="G778" s="42">
        <v>7.36</v>
      </c>
      <c r="H778" s="42">
        <f t="shared" si="48"/>
        <v>1.67</v>
      </c>
      <c r="I778" s="44">
        <f t="shared" si="49"/>
        <v>2.10076216141813e-5</v>
      </c>
      <c r="J778" s="44">
        <f t="shared" si="51"/>
        <v>100.054397915332</v>
      </c>
      <c r="K778" s="40" t="str">
        <f t="shared" si="50"/>
        <v>C</v>
      </c>
    </row>
    <row r="779" ht="20.1" customHeight="1" spans="1:11">
      <c r="A779" s="40" t="s">
        <v>2360</v>
      </c>
      <c r="B779" s="41" t="s">
        <v>5924</v>
      </c>
      <c r="C779" s="40" t="s">
        <v>5904</v>
      </c>
      <c r="D779" s="40" t="s">
        <v>2381</v>
      </c>
      <c r="E779" s="40" t="s">
        <v>2384</v>
      </c>
      <c r="F779" s="54">
        <v>0.00615</v>
      </c>
      <c r="G779" s="42">
        <v>142.32</v>
      </c>
      <c r="H779" s="42">
        <f t="shared" si="48"/>
        <v>0.88</v>
      </c>
      <c r="I779" s="44">
        <f t="shared" si="49"/>
        <v>1.10698844434009e-5</v>
      </c>
      <c r="J779" s="44">
        <f t="shared" si="51"/>
        <v>100.054408985216</v>
      </c>
      <c r="K779" s="40" t="str">
        <f t="shared" si="50"/>
        <v>C</v>
      </c>
    </row>
    <row r="780" ht="20.1" customHeight="1" spans="1:11">
      <c r="A780" s="40" t="s">
        <v>5502</v>
      </c>
      <c r="B780" s="41" t="s">
        <v>5503</v>
      </c>
      <c r="C780" s="40" t="s">
        <v>14</v>
      </c>
      <c r="D780" s="40" t="s">
        <v>2790</v>
      </c>
      <c r="E780" s="40" t="s">
        <v>35</v>
      </c>
      <c r="F780" s="58">
        <v>5.7547623033252e-5</v>
      </c>
      <c r="G780" s="42">
        <v>14337.53</v>
      </c>
      <c r="H780" s="42">
        <f t="shared" si="48"/>
        <v>0.83</v>
      </c>
      <c r="I780" s="44">
        <f t="shared" si="49"/>
        <v>1.04409137363895e-5</v>
      </c>
      <c r="J780" s="44">
        <f t="shared" si="51"/>
        <v>100.05441942613</v>
      </c>
      <c r="K780" s="40" t="str">
        <f t="shared" si="50"/>
        <v>C</v>
      </c>
    </row>
    <row r="781" ht="20.1" customHeight="1" spans="1:11">
      <c r="A781" s="40" t="s">
        <v>2908</v>
      </c>
      <c r="B781" s="41" t="s">
        <v>5925</v>
      </c>
      <c r="C781" s="40" t="s">
        <v>5904</v>
      </c>
      <c r="D781" s="40" t="s">
        <v>2381</v>
      </c>
      <c r="E781" s="40" t="s">
        <v>2384</v>
      </c>
      <c r="F781" s="42">
        <v>1.07865</v>
      </c>
      <c r="G781" s="42">
        <v>0.49</v>
      </c>
      <c r="H781" s="42">
        <f t="shared" si="48"/>
        <v>0.53</v>
      </c>
      <c r="I781" s="44">
        <f t="shared" si="49"/>
        <v>6.66708949432103e-6</v>
      </c>
      <c r="J781" s="44">
        <f t="shared" si="51"/>
        <v>100.054426093219</v>
      </c>
      <c r="K781" s="40" t="str">
        <f t="shared" si="50"/>
        <v>C</v>
      </c>
    </row>
    <row r="782" ht="20.1" customHeight="1" spans="1:11">
      <c r="A782" s="40" t="s">
        <v>2364</v>
      </c>
      <c r="B782" s="41" t="s">
        <v>5926</v>
      </c>
      <c r="C782" s="40" t="s">
        <v>5904</v>
      </c>
      <c r="D782" s="40" t="s">
        <v>2381</v>
      </c>
      <c r="E782" s="40" t="s">
        <v>2384</v>
      </c>
      <c r="F782" s="57">
        <v>0.0027675</v>
      </c>
      <c r="G782" s="42">
        <v>136.23</v>
      </c>
      <c r="H782" s="42">
        <f t="shared" si="48"/>
        <v>0.38</v>
      </c>
      <c r="I782" s="44">
        <f t="shared" si="49"/>
        <v>4.78017737328677e-6</v>
      </c>
      <c r="J782" s="44">
        <f t="shared" si="51"/>
        <v>100.054430873397</v>
      </c>
      <c r="K782" s="40" t="str">
        <f t="shared" si="50"/>
        <v>C</v>
      </c>
    </row>
    <row r="783" ht="20.1" customHeight="1" spans="1:11">
      <c r="A783" s="40" t="s">
        <v>2372</v>
      </c>
      <c r="B783" s="41" t="s">
        <v>5927</v>
      </c>
      <c r="C783" s="40" t="s">
        <v>5904</v>
      </c>
      <c r="D783" s="40" t="s">
        <v>2381</v>
      </c>
      <c r="E783" s="40" t="s">
        <v>2384</v>
      </c>
      <c r="F783" s="54">
        <v>0.00615</v>
      </c>
      <c r="G783" s="42">
        <v>48.55</v>
      </c>
      <c r="H783" s="42">
        <f t="shared" si="48"/>
        <v>0.3</v>
      </c>
      <c r="I783" s="44">
        <f t="shared" si="49"/>
        <v>3.7738242420685e-6</v>
      </c>
      <c r="J783" s="44">
        <f t="shared" si="51"/>
        <v>100.054434647221</v>
      </c>
      <c r="K783" s="40" t="str">
        <f t="shared" si="50"/>
        <v>C</v>
      </c>
    </row>
    <row r="784" ht="27.95" customHeight="1" spans="1:11">
      <c r="A784" s="40" t="s">
        <v>5272</v>
      </c>
      <c r="B784" s="41" t="s">
        <v>5273</v>
      </c>
      <c r="C784" s="40" t="s">
        <v>14</v>
      </c>
      <c r="D784" s="40" t="s">
        <v>2296</v>
      </c>
      <c r="E784" s="40" t="s">
        <v>2392</v>
      </c>
      <c r="F784" s="42">
        <v>17.4944</v>
      </c>
      <c r="G784" s="42">
        <v>0.01</v>
      </c>
      <c r="H784" s="42">
        <f t="shared" si="48"/>
        <v>0.17</v>
      </c>
      <c r="I784" s="44">
        <f t="shared" si="49"/>
        <v>2.13850040383882e-6</v>
      </c>
      <c r="J784" s="44">
        <f t="shared" si="51"/>
        <v>100.054436785721</v>
      </c>
      <c r="K784" s="40" t="str">
        <f t="shared" si="50"/>
        <v>C</v>
      </c>
    </row>
    <row r="785" ht="20.1" customHeight="1" spans="1:11">
      <c r="A785" s="40" t="s">
        <v>2358</v>
      </c>
      <c r="B785" s="41" t="s">
        <v>5928</v>
      </c>
      <c r="C785" s="40" t="s">
        <v>5904</v>
      </c>
      <c r="D785" s="40" t="s">
        <v>2381</v>
      </c>
      <c r="E785" s="40" t="s">
        <v>2384</v>
      </c>
      <c r="F785" s="54">
        <v>0.00123</v>
      </c>
      <c r="G785" s="42">
        <v>93.47</v>
      </c>
      <c r="H785" s="42">
        <f t="shared" si="48"/>
        <v>0.11</v>
      </c>
      <c r="I785" s="44">
        <f t="shared" si="49"/>
        <v>1.38373555542512e-6</v>
      </c>
      <c r="J785" s="44">
        <f t="shared" si="51"/>
        <v>100.054438169457</v>
      </c>
      <c r="K785" s="40" t="str">
        <f t="shared" si="50"/>
        <v>C</v>
      </c>
    </row>
    <row r="786" ht="20.1" customHeight="1" spans="1:11">
      <c r="A786" s="40" t="s">
        <v>2910</v>
      </c>
      <c r="B786" s="41" t="s">
        <v>5929</v>
      </c>
      <c r="C786" s="40" t="s">
        <v>5904</v>
      </c>
      <c r="D786" s="40" t="s">
        <v>2381</v>
      </c>
      <c r="E786" s="40" t="s">
        <v>2384</v>
      </c>
      <c r="F786" s="42">
        <v>1.07865</v>
      </c>
      <c r="G786" s="42">
        <v>0.1</v>
      </c>
      <c r="H786" s="42">
        <f t="shared" si="48"/>
        <v>0.11</v>
      </c>
      <c r="I786" s="44">
        <f t="shared" si="49"/>
        <v>1.38373555542512e-6</v>
      </c>
      <c r="J786" s="44">
        <f t="shared" si="51"/>
        <v>100.054439553192</v>
      </c>
      <c r="K786" s="40" t="str">
        <f t="shared" si="50"/>
        <v>C</v>
      </c>
    </row>
    <row r="787" ht="20.1" customHeight="1" spans="1:11">
      <c r="A787" s="40" t="s">
        <v>2910</v>
      </c>
      <c r="B787" s="41" t="s">
        <v>5930</v>
      </c>
      <c r="C787" s="40" t="s">
        <v>5904</v>
      </c>
      <c r="D787" s="40" t="s">
        <v>2381</v>
      </c>
      <c r="E787" s="40" t="s">
        <v>2387</v>
      </c>
      <c r="F787" s="54">
        <v>0.35955</v>
      </c>
      <c r="G787" s="42">
        <v>0.15</v>
      </c>
      <c r="H787" s="42">
        <f t="shared" si="48"/>
        <v>0.05</v>
      </c>
      <c r="I787" s="44">
        <f t="shared" si="49"/>
        <v>6.28970707011418e-7</v>
      </c>
      <c r="J787" s="44">
        <f t="shared" si="51"/>
        <v>100.054440182163</v>
      </c>
      <c r="K787" s="40" t="str">
        <f t="shared" si="50"/>
        <v>C</v>
      </c>
    </row>
    <row r="788" ht="20.1" customHeight="1" spans="1:11">
      <c r="A788" s="40" t="s">
        <v>2362</v>
      </c>
      <c r="B788" s="41" t="s">
        <v>5931</v>
      </c>
      <c r="C788" s="40" t="s">
        <v>5904</v>
      </c>
      <c r="D788" s="40" t="s">
        <v>2381</v>
      </c>
      <c r="E788" s="40" t="s">
        <v>2384</v>
      </c>
      <c r="F788" s="55">
        <v>0.000615</v>
      </c>
      <c r="G788" s="42">
        <v>85.14</v>
      </c>
      <c r="H788" s="42">
        <f t="shared" si="48"/>
        <v>0.05</v>
      </c>
      <c r="I788" s="44">
        <f t="shared" si="49"/>
        <v>6.28970707011418e-7</v>
      </c>
      <c r="J788" s="44">
        <f t="shared" si="51"/>
        <v>100.054440811134</v>
      </c>
      <c r="K788" s="40" t="str">
        <f t="shared" si="50"/>
        <v>C</v>
      </c>
    </row>
    <row r="789" ht="20.1" customHeight="1" spans="1:11">
      <c r="A789" s="40" t="s">
        <v>2370</v>
      </c>
      <c r="B789" s="41" t="s">
        <v>5932</v>
      </c>
      <c r="C789" s="40" t="s">
        <v>5904</v>
      </c>
      <c r="D789" s="40" t="s">
        <v>2381</v>
      </c>
      <c r="E789" s="40" t="s">
        <v>2384</v>
      </c>
      <c r="F789" s="55">
        <v>0.000615</v>
      </c>
      <c r="G789" s="42">
        <v>56.26</v>
      </c>
      <c r="H789" s="42">
        <f t="shared" si="48"/>
        <v>0.03</v>
      </c>
      <c r="I789" s="44">
        <f t="shared" si="49"/>
        <v>3.7738242420685e-7</v>
      </c>
      <c r="J789" s="44">
        <f t="shared" si="51"/>
        <v>100.054441188516</v>
      </c>
      <c r="K789" s="40" t="str">
        <f t="shared" si="50"/>
        <v>C</v>
      </c>
    </row>
    <row r="790" ht="15" customHeight="1" spans="1:11">
      <c r="A790" s="40" t="s">
        <v>5779</v>
      </c>
      <c r="B790" s="41" t="s">
        <v>5780</v>
      </c>
      <c r="C790" s="40" t="s">
        <v>5904</v>
      </c>
      <c r="D790" s="40" t="s">
        <v>2413</v>
      </c>
      <c r="E790" s="40" t="s">
        <v>372</v>
      </c>
      <c r="F790" s="47">
        <v>0.000286029216</v>
      </c>
      <c r="G790" s="42">
        <v>34.46</v>
      </c>
      <c r="H790" s="42">
        <f t="shared" si="48"/>
        <v>0.01</v>
      </c>
      <c r="I790" s="44">
        <f t="shared" si="49"/>
        <v>1.25794141402284e-7</v>
      </c>
      <c r="J790" s="44">
        <f t="shared" si="51"/>
        <v>100.05444131431</v>
      </c>
      <c r="K790" s="40" t="str">
        <f t="shared" si="50"/>
        <v>C</v>
      </c>
    </row>
    <row r="791" ht="20.1" customHeight="1" spans="1:11">
      <c r="A791" s="40" t="s">
        <v>2368</v>
      </c>
      <c r="B791" s="41" t="s">
        <v>5933</v>
      </c>
      <c r="C791" s="40" t="s">
        <v>5904</v>
      </c>
      <c r="D791" s="40" t="s">
        <v>2381</v>
      </c>
      <c r="E791" s="40" t="s">
        <v>2384</v>
      </c>
      <c r="F791" s="54">
        <v>0.00123</v>
      </c>
      <c r="G791" s="42">
        <v>6.08</v>
      </c>
      <c r="H791" s="42">
        <f t="shared" si="48"/>
        <v>0.01</v>
      </c>
      <c r="I791" s="44">
        <f t="shared" si="49"/>
        <v>1.25794141402284e-7</v>
      </c>
      <c r="J791" s="44">
        <f t="shared" si="51"/>
        <v>100.054441440105</v>
      </c>
      <c r="K791" s="40" t="str">
        <f t="shared" si="50"/>
        <v>C</v>
      </c>
    </row>
    <row r="792" ht="20.1" customHeight="1" spans="1:11">
      <c r="A792" s="40" t="s">
        <v>5233</v>
      </c>
      <c r="B792" s="41" t="s">
        <v>5234</v>
      </c>
      <c r="C792" s="40" t="s">
        <v>5904</v>
      </c>
      <c r="D792" s="40" t="s">
        <v>2413</v>
      </c>
      <c r="E792" s="40" t="s">
        <v>372</v>
      </c>
      <c r="F792" s="45">
        <v>6.454664381088e-5</v>
      </c>
      <c r="G792" s="42">
        <v>103.24</v>
      </c>
      <c r="H792" s="42">
        <f t="shared" si="48"/>
        <v>0.01</v>
      </c>
      <c r="I792" s="44">
        <f t="shared" si="49"/>
        <v>1.25794141402284e-7</v>
      </c>
      <c r="J792" s="44">
        <f t="shared" si="51"/>
        <v>100.054441565899</v>
      </c>
      <c r="K792" s="40" t="str">
        <f t="shared" si="50"/>
        <v>C</v>
      </c>
    </row>
    <row r="793" ht="20.1" customHeight="1" spans="1:11">
      <c r="A793" s="40" t="s">
        <v>5235</v>
      </c>
      <c r="B793" s="41" t="s">
        <v>5236</v>
      </c>
      <c r="C793" s="40" t="s">
        <v>5904</v>
      </c>
      <c r="D793" s="40" t="s">
        <v>2413</v>
      </c>
      <c r="E793" s="40" t="s">
        <v>5237</v>
      </c>
      <c r="F793" s="45">
        <v>0.00029507037170688</v>
      </c>
      <c r="G793" s="42">
        <v>20</v>
      </c>
      <c r="H793" s="42">
        <f t="shared" si="48"/>
        <v>0.01</v>
      </c>
      <c r="I793" s="44">
        <f t="shared" si="49"/>
        <v>1.25794141402284e-7</v>
      </c>
      <c r="J793" s="44">
        <f t="shared" si="51"/>
        <v>100.054441691693</v>
      </c>
      <c r="K793" s="40" t="str">
        <f t="shared" si="50"/>
        <v>C</v>
      </c>
    </row>
    <row r="794" ht="27.95" customHeight="1" spans="1:11">
      <c r="A794" s="40" t="s">
        <v>5775</v>
      </c>
      <c r="B794" s="41" t="s">
        <v>5934</v>
      </c>
      <c r="C794" s="40" t="s">
        <v>5904</v>
      </c>
      <c r="D794" s="40" t="s">
        <v>2381</v>
      </c>
      <c r="E794" s="40" t="s">
        <v>2387</v>
      </c>
      <c r="F794" s="59">
        <v>0.00021345463880597</v>
      </c>
      <c r="G794" s="42">
        <v>26.77</v>
      </c>
      <c r="H794" s="42">
        <f t="shared" si="48"/>
        <v>0.01</v>
      </c>
      <c r="I794" s="44">
        <f t="shared" si="49"/>
        <v>1.25794141402284e-7</v>
      </c>
      <c r="J794" s="44">
        <f t="shared" si="51"/>
        <v>100.054441817487</v>
      </c>
      <c r="K794" s="40" t="str">
        <f t="shared" si="50"/>
        <v>C</v>
      </c>
    </row>
    <row r="795" ht="27.95" customHeight="1" spans="1:11">
      <c r="A795" s="40" t="s">
        <v>5231</v>
      </c>
      <c r="B795" s="41" t="s">
        <v>5935</v>
      </c>
      <c r="C795" s="40" t="s">
        <v>5904</v>
      </c>
      <c r="D795" s="40" t="s">
        <v>2381</v>
      </c>
      <c r="E795" s="40" t="s">
        <v>2387</v>
      </c>
      <c r="F795" s="59">
        <v>0.000200172563027041</v>
      </c>
      <c r="G795" s="42">
        <v>0.9</v>
      </c>
      <c r="H795" s="42">
        <f t="shared" si="48"/>
        <v>0</v>
      </c>
      <c r="I795" s="44">
        <f t="shared" si="49"/>
        <v>0</v>
      </c>
      <c r="J795" s="44">
        <f t="shared" si="51"/>
        <v>100.054441817487</v>
      </c>
      <c r="K795" s="40" t="str">
        <f t="shared" si="50"/>
        <v>C</v>
      </c>
    </row>
    <row r="796" ht="27.95" customHeight="1" spans="1:11">
      <c r="A796" s="40" t="s">
        <v>5777</v>
      </c>
      <c r="B796" s="41" t="s">
        <v>5936</v>
      </c>
      <c r="C796" s="40" t="s">
        <v>5904</v>
      </c>
      <c r="D796" s="40" t="s">
        <v>2381</v>
      </c>
      <c r="E796" s="40" t="s">
        <v>2387</v>
      </c>
      <c r="F796" s="59">
        <v>0.00021345463880597</v>
      </c>
      <c r="G796" s="42">
        <v>0.25</v>
      </c>
      <c r="H796" s="42">
        <f t="shared" si="48"/>
        <v>0</v>
      </c>
      <c r="I796" s="44">
        <f t="shared" si="49"/>
        <v>0</v>
      </c>
      <c r="J796" s="44">
        <f t="shared" si="51"/>
        <v>100.054441817487</v>
      </c>
      <c r="K796" s="40" t="str">
        <f t="shared" si="50"/>
        <v>C</v>
      </c>
    </row>
    <row r="797" ht="20.1" customHeight="1" spans="1:11">
      <c r="A797" s="40" t="s">
        <v>5225</v>
      </c>
      <c r="B797" s="41" t="s">
        <v>5937</v>
      </c>
      <c r="C797" s="40" t="s">
        <v>5904</v>
      </c>
      <c r="D797" s="40" t="s">
        <v>2381</v>
      </c>
      <c r="E797" s="40" t="s">
        <v>2384</v>
      </c>
      <c r="F797" s="42">
        <v>0</v>
      </c>
      <c r="G797" s="42">
        <v>143.12</v>
      </c>
      <c r="H797" s="42">
        <f t="shared" si="48"/>
        <v>0</v>
      </c>
      <c r="I797" s="44">
        <f t="shared" si="49"/>
        <v>0</v>
      </c>
      <c r="J797" s="44">
        <f t="shared" si="51"/>
        <v>100.054441817487</v>
      </c>
      <c r="K797" s="40" t="str">
        <f t="shared" si="50"/>
        <v>C</v>
      </c>
    </row>
    <row r="798" ht="20.1" customHeight="1" spans="1:11">
      <c r="A798" s="40" t="s">
        <v>2948</v>
      </c>
      <c r="B798" s="41" t="s">
        <v>5938</v>
      </c>
      <c r="C798" s="40" t="s">
        <v>5904</v>
      </c>
      <c r="D798" s="40" t="s">
        <v>2381</v>
      </c>
      <c r="E798" s="40" t="s">
        <v>2384</v>
      </c>
      <c r="F798" s="42">
        <v>0</v>
      </c>
      <c r="G798" s="42">
        <v>0.44</v>
      </c>
      <c r="H798" s="42">
        <f t="shared" si="48"/>
        <v>0</v>
      </c>
      <c r="I798" s="44">
        <f t="shared" si="49"/>
        <v>0</v>
      </c>
      <c r="J798" s="44">
        <f t="shared" si="51"/>
        <v>100.054441817487</v>
      </c>
      <c r="K798" s="40" t="str">
        <f t="shared" si="50"/>
        <v>C</v>
      </c>
    </row>
    <row r="799" ht="20.1" customHeight="1" spans="1:11">
      <c r="A799" s="40" t="s">
        <v>5531</v>
      </c>
      <c r="B799" s="41" t="s">
        <v>5939</v>
      </c>
      <c r="C799" s="40" t="s">
        <v>5904</v>
      </c>
      <c r="D799" s="40" t="s">
        <v>2381</v>
      </c>
      <c r="E799" s="40" t="s">
        <v>2384</v>
      </c>
      <c r="F799" s="42">
        <v>0</v>
      </c>
      <c r="G799" s="42">
        <v>32.42</v>
      </c>
      <c r="H799" s="42">
        <f t="shared" si="48"/>
        <v>0</v>
      </c>
      <c r="I799" s="44">
        <f t="shared" si="49"/>
        <v>0</v>
      </c>
      <c r="J799" s="44">
        <f t="shared" si="51"/>
        <v>100.054441817487</v>
      </c>
      <c r="K799" s="40" t="str">
        <f t="shared" si="50"/>
        <v>C</v>
      </c>
    </row>
    <row r="800" ht="20.1" customHeight="1" spans="1:11">
      <c r="A800" s="40" t="s">
        <v>5777</v>
      </c>
      <c r="B800" s="41" t="s">
        <v>5940</v>
      </c>
      <c r="C800" s="40" t="s">
        <v>5904</v>
      </c>
      <c r="D800" s="40" t="s">
        <v>2381</v>
      </c>
      <c r="E800" s="40" t="s">
        <v>2384</v>
      </c>
      <c r="F800" s="42">
        <v>0</v>
      </c>
      <c r="G800" s="42">
        <v>0.14</v>
      </c>
      <c r="H800" s="42">
        <f t="shared" si="48"/>
        <v>0</v>
      </c>
      <c r="I800" s="44">
        <f t="shared" si="49"/>
        <v>0</v>
      </c>
      <c r="J800" s="44">
        <f t="shared" si="51"/>
        <v>100.054441817487</v>
      </c>
      <c r="K800" s="40" t="str">
        <f t="shared" si="50"/>
        <v>C</v>
      </c>
    </row>
    <row r="801" ht="20.1" customHeight="1" spans="1:11">
      <c r="A801" s="40" t="s">
        <v>2946</v>
      </c>
      <c r="B801" s="41" t="s">
        <v>5941</v>
      </c>
      <c r="C801" s="40" t="s">
        <v>5904</v>
      </c>
      <c r="D801" s="40" t="s">
        <v>2381</v>
      </c>
      <c r="E801" s="40" t="s">
        <v>2384</v>
      </c>
      <c r="F801" s="42">
        <v>0</v>
      </c>
      <c r="G801" s="42">
        <v>46.29</v>
      </c>
      <c r="H801" s="42">
        <f t="shared" si="48"/>
        <v>0</v>
      </c>
      <c r="I801" s="44">
        <f t="shared" si="49"/>
        <v>0</v>
      </c>
      <c r="J801" s="44">
        <f t="shared" si="51"/>
        <v>100.054441817487</v>
      </c>
      <c r="K801" s="40" t="str">
        <f t="shared" si="50"/>
        <v>C</v>
      </c>
    </row>
    <row r="802" ht="20.1" customHeight="1" spans="1:11">
      <c r="A802" s="40" t="s">
        <v>5231</v>
      </c>
      <c r="B802" s="41" t="s">
        <v>5942</v>
      </c>
      <c r="C802" s="40" t="s">
        <v>5904</v>
      </c>
      <c r="D802" s="40" t="s">
        <v>2381</v>
      </c>
      <c r="E802" s="40" t="s">
        <v>2384</v>
      </c>
      <c r="F802" s="42">
        <v>0</v>
      </c>
      <c r="G802" s="42">
        <v>0.5</v>
      </c>
      <c r="H802" s="42">
        <f t="shared" si="48"/>
        <v>0</v>
      </c>
      <c r="I802" s="44">
        <f t="shared" si="49"/>
        <v>0</v>
      </c>
      <c r="J802" s="44">
        <f t="shared" si="51"/>
        <v>100.054441817487</v>
      </c>
      <c r="K802" s="40" t="str">
        <f t="shared" si="50"/>
        <v>C</v>
      </c>
    </row>
    <row r="803" ht="20.1" customHeight="1" spans="1:11">
      <c r="A803" s="40" t="s">
        <v>5228</v>
      </c>
      <c r="B803" s="41" t="s">
        <v>5943</v>
      </c>
      <c r="C803" s="40" t="s">
        <v>5904</v>
      </c>
      <c r="D803" s="40" t="s">
        <v>2381</v>
      </c>
      <c r="E803" s="40" t="s">
        <v>2387</v>
      </c>
      <c r="F803" s="42">
        <v>0</v>
      </c>
      <c r="G803" s="42">
        <v>257.6</v>
      </c>
      <c r="H803" s="42">
        <f t="shared" si="48"/>
        <v>0</v>
      </c>
      <c r="I803" s="44">
        <f t="shared" si="49"/>
        <v>0</v>
      </c>
      <c r="J803" s="44">
        <f t="shared" si="51"/>
        <v>100.054441817487</v>
      </c>
      <c r="K803" s="40" t="str">
        <f t="shared" si="50"/>
        <v>C</v>
      </c>
    </row>
    <row r="804" ht="20.1" customHeight="1" spans="1:11">
      <c r="A804" s="40" t="s">
        <v>5775</v>
      </c>
      <c r="B804" s="41" t="s">
        <v>5944</v>
      </c>
      <c r="C804" s="40" t="s">
        <v>5904</v>
      </c>
      <c r="D804" s="40" t="s">
        <v>2381</v>
      </c>
      <c r="E804" s="40" t="s">
        <v>2384</v>
      </c>
      <c r="F804" s="42">
        <v>0</v>
      </c>
      <c r="G804" s="42">
        <v>5.53</v>
      </c>
      <c r="H804" s="42">
        <f t="shared" si="48"/>
        <v>0</v>
      </c>
      <c r="I804" s="44">
        <f t="shared" si="49"/>
        <v>0</v>
      </c>
      <c r="J804" s="44">
        <f t="shared" si="51"/>
        <v>100.054441817487</v>
      </c>
      <c r="K804" s="40" t="str">
        <f t="shared" si="50"/>
        <v>C</v>
      </c>
    </row>
    <row r="805" ht="20.1" customHeight="1" spans="1:11">
      <c r="A805" s="40" t="s">
        <v>5529</v>
      </c>
      <c r="B805" s="41" t="s">
        <v>5945</v>
      </c>
      <c r="C805" s="40" t="s">
        <v>5904</v>
      </c>
      <c r="D805" s="40" t="s">
        <v>2381</v>
      </c>
      <c r="E805" s="40" t="s">
        <v>2384</v>
      </c>
      <c r="F805" s="42">
        <v>0</v>
      </c>
      <c r="G805" s="42">
        <v>4.61</v>
      </c>
      <c r="H805" s="42">
        <f t="shared" si="48"/>
        <v>0</v>
      </c>
      <c r="I805" s="44">
        <f t="shared" si="49"/>
        <v>0</v>
      </c>
      <c r="J805" s="44">
        <f t="shared" si="51"/>
        <v>100.054441817487</v>
      </c>
      <c r="K805" s="40" t="str">
        <f t="shared" si="50"/>
        <v>C</v>
      </c>
    </row>
    <row r="806" ht="20.1" customHeight="1" spans="1:11">
      <c r="A806" s="40" t="s">
        <v>5225</v>
      </c>
      <c r="B806" s="41" t="s">
        <v>5946</v>
      </c>
      <c r="C806" s="40" t="s">
        <v>5904</v>
      </c>
      <c r="D806" s="40" t="s">
        <v>2381</v>
      </c>
      <c r="E806" s="40" t="s">
        <v>2387</v>
      </c>
      <c r="F806" s="42">
        <v>0</v>
      </c>
      <c r="G806" s="42">
        <v>397.02</v>
      </c>
      <c r="H806" s="42">
        <f t="shared" si="48"/>
        <v>0</v>
      </c>
      <c r="I806" s="44">
        <f t="shared" si="49"/>
        <v>0</v>
      </c>
      <c r="J806" s="44">
        <f t="shared" si="51"/>
        <v>100.054441817487</v>
      </c>
      <c r="K806" s="40" t="str">
        <f t="shared" si="50"/>
        <v>C</v>
      </c>
    </row>
    <row r="807" ht="20.1" customHeight="1" spans="1:11">
      <c r="A807" s="40" t="s">
        <v>2978</v>
      </c>
      <c r="B807" s="41" t="s">
        <v>5947</v>
      </c>
      <c r="C807" s="40" t="s">
        <v>5904</v>
      </c>
      <c r="D807" s="40" t="s">
        <v>2381</v>
      </c>
      <c r="E807" s="40" t="s">
        <v>2384</v>
      </c>
      <c r="F807" s="42">
        <v>0</v>
      </c>
      <c r="G807" s="42">
        <v>32.41</v>
      </c>
      <c r="H807" s="42">
        <f t="shared" si="48"/>
        <v>0</v>
      </c>
      <c r="I807" s="44">
        <f t="shared" si="49"/>
        <v>0</v>
      </c>
      <c r="J807" s="44">
        <f t="shared" si="51"/>
        <v>100.054441817487</v>
      </c>
      <c r="K807" s="40" t="str">
        <f t="shared" si="50"/>
        <v>C</v>
      </c>
    </row>
    <row r="808" ht="20.1" customHeight="1" spans="1:11">
      <c r="A808" s="40" t="s">
        <v>5228</v>
      </c>
      <c r="B808" s="41" t="s">
        <v>5948</v>
      </c>
      <c r="C808" s="40" t="s">
        <v>5904</v>
      </c>
      <c r="D808" s="40" t="s">
        <v>2381</v>
      </c>
      <c r="E808" s="40" t="s">
        <v>2384</v>
      </c>
      <c r="F808" s="42">
        <v>0</v>
      </c>
      <c r="G808" s="42">
        <v>76.69</v>
      </c>
      <c r="H808" s="42">
        <f t="shared" si="48"/>
        <v>0</v>
      </c>
      <c r="I808" s="44">
        <f t="shared" si="49"/>
        <v>0</v>
      </c>
      <c r="J808" s="44">
        <f t="shared" si="51"/>
        <v>100.054441817487</v>
      </c>
      <c r="K808" s="40" t="str">
        <f t="shared" si="50"/>
        <v>C</v>
      </c>
    </row>
    <row r="809" ht="20.1" customHeight="1" spans="1:11">
      <c r="A809" s="40" t="s">
        <v>2366</v>
      </c>
      <c r="B809" s="41" t="s">
        <v>5949</v>
      </c>
      <c r="C809" s="40" t="s">
        <v>5904</v>
      </c>
      <c r="D809" s="40" t="s">
        <v>2381</v>
      </c>
      <c r="E809" s="40" t="s">
        <v>2384</v>
      </c>
      <c r="F809" s="42">
        <v>0</v>
      </c>
      <c r="G809" s="42">
        <v>132.62</v>
      </c>
      <c r="H809" s="42">
        <f t="shared" si="48"/>
        <v>0</v>
      </c>
      <c r="I809" s="44">
        <f t="shared" si="49"/>
        <v>0</v>
      </c>
      <c r="J809" s="44">
        <f t="shared" si="51"/>
        <v>100.054441817487</v>
      </c>
      <c r="K809" s="40" t="str">
        <f t="shared" si="50"/>
        <v>C</v>
      </c>
    </row>
    <row r="810" ht="20.1" customHeight="1" spans="1:11">
      <c r="A810" s="40" t="s">
        <v>2976</v>
      </c>
      <c r="B810" s="41" t="s">
        <v>5950</v>
      </c>
      <c r="C810" s="40" t="s">
        <v>5904</v>
      </c>
      <c r="D810" s="40" t="s">
        <v>2381</v>
      </c>
      <c r="E810" s="40" t="s">
        <v>2384</v>
      </c>
      <c r="F810" s="42">
        <v>0</v>
      </c>
      <c r="G810" s="42">
        <v>3.12</v>
      </c>
      <c r="H810" s="42">
        <f t="shared" si="48"/>
        <v>0</v>
      </c>
      <c r="I810" s="44">
        <f t="shared" si="49"/>
        <v>0</v>
      </c>
      <c r="J810" s="44">
        <f t="shared" si="51"/>
        <v>100.054441817487</v>
      </c>
      <c r="K810" s="40" t="str">
        <f t="shared" si="50"/>
        <v>C</v>
      </c>
    </row>
    <row r="811" ht="18" hidden="1" customHeight="1" spans="1:11">
      <c r="A811" s="2"/>
      <c r="B811" s="2"/>
      <c r="C811" s="3" t="s">
        <v>0</v>
      </c>
      <c r="D811" s="3"/>
      <c r="E811" s="3"/>
      <c r="F811" s="3"/>
      <c r="G811" s="2"/>
      <c r="H811" s="2"/>
      <c r="I811" s="2"/>
      <c r="J811" s="2"/>
      <c r="K811" s="2"/>
    </row>
    <row r="812" ht="18" hidden="1" customHeight="1" spans="1:11">
      <c r="A812" s="2"/>
      <c r="B812" s="2"/>
      <c r="C812" s="2"/>
      <c r="D812" s="2"/>
      <c r="E812" s="2"/>
      <c r="F812" s="2"/>
      <c r="G812" s="3" t="str">
        <f>"Subtotal até "&amp;TRUNC(J810,2)&amp;"%"</f>
        <v>Subtotal até 100,05%</v>
      </c>
      <c r="H812" s="3"/>
      <c r="I812" s="60">
        <f>SUM(H4:H810)</f>
        <v>7953823.66</v>
      </c>
      <c r="J812" s="60"/>
      <c r="K812" s="60"/>
    </row>
    <row r="813" ht="18" hidden="1" customHeight="1" spans="1:11">
      <c r="A813" s="2"/>
      <c r="B813" s="2"/>
      <c r="C813" s="2"/>
      <c r="D813" s="2"/>
      <c r="E813" s="2"/>
      <c r="F813" s="2"/>
      <c r="G813" s="3" t="s">
        <v>5906</v>
      </c>
      <c r="H813" s="3"/>
      <c r="I813" s="60">
        <f>I814-I812</f>
        <v>-4327.85000000149</v>
      </c>
      <c r="J813" s="60"/>
      <c r="K813" s="60"/>
    </row>
    <row r="814" ht="18" hidden="1" customHeight="1" spans="1:11">
      <c r="A814" s="2"/>
      <c r="B814" s="2"/>
      <c r="C814" s="2"/>
      <c r="D814" s="2"/>
      <c r="E814" s="2"/>
      <c r="F814" s="2"/>
      <c r="G814" s="3" t="s">
        <v>5907</v>
      </c>
      <c r="H814" s="3"/>
      <c r="I814" s="60">
        <v>7949495.81</v>
      </c>
      <c r="J814" s="60"/>
      <c r="K814" s="60"/>
    </row>
  </sheetData>
  <mergeCells count="9">
    <mergeCell ref="A1:K1"/>
    <mergeCell ref="B2:C2"/>
    <mergeCell ref="C811:F811"/>
    <mergeCell ref="G812:H812"/>
    <mergeCell ref="I812:K812"/>
    <mergeCell ref="G813:H813"/>
    <mergeCell ref="I813:K813"/>
    <mergeCell ref="G814:H814"/>
    <mergeCell ref="I814:K814"/>
  </mergeCells>
  <printOptions horizontalCentered="1"/>
  <pageMargins left="0.511811023622047" right="0.511811023622047" top="0.511811023622047" bottom="0.511811023622047" header="0" footer="0"/>
  <pageSetup paperSize="9" scale="81" orientation="landscape"/>
  <headerFooter>
    <oddFooter>&amp;L&amp;9&amp;A&amp;R&amp;9Página &amp;P de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Q276"/>
  <sheetViews>
    <sheetView view="pageBreakPreview" zoomScale="115" zoomScaleNormal="100" topLeftCell="A203" workbookViewId="0">
      <selection activeCell="D279" sqref="D279"/>
    </sheetView>
  </sheetViews>
  <sheetFormatPr defaultColWidth="9" defaultRowHeight="13.5"/>
  <cols>
    <col min="1" max="1" width="9.28333333333333" customWidth="1"/>
    <col min="2" max="2" width="34.7083333333333" customWidth="1"/>
    <col min="3" max="3" width="13.7083333333333" customWidth="1"/>
    <col min="4" max="7" width="11.8583333333333" customWidth="1"/>
    <col min="8" max="8" width="10.1416666666667" customWidth="1"/>
    <col min="9" max="9" width="1.70833333333333" customWidth="1"/>
    <col min="10" max="16" width="11.8583333333333" customWidth="1"/>
    <col min="17" max="17" width="12.1416666666667" customWidth="1"/>
  </cols>
  <sheetData>
    <row r="1" ht="116.1" customHeight="1" spans="1:17">
      <c r="A1" s="1"/>
      <c r="B1" s="1"/>
      <c r="C1" s="1"/>
      <c r="D1" s="1"/>
      <c r="E1" s="1"/>
      <c r="F1" s="1"/>
      <c r="G1" s="1"/>
      <c r="H1" s="1"/>
      <c r="I1" s="2"/>
      <c r="J1" s="2"/>
      <c r="K1" s="2"/>
      <c r="L1" s="2"/>
      <c r="M1" s="2"/>
      <c r="N1" s="2"/>
      <c r="O1" s="2"/>
      <c r="P1" s="2"/>
      <c r="Q1" s="2"/>
    </row>
    <row r="2" ht="15.95" customHeight="1" spans="1:17">
      <c r="A2" s="17" t="s">
        <v>1</v>
      </c>
      <c r="B2" s="17" t="s">
        <v>3</v>
      </c>
      <c r="C2" s="17" t="s">
        <v>5951</v>
      </c>
      <c r="D2" s="17" t="s">
        <v>5952</v>
      </c>
      <c r="E2" s="17" t="s">
        <v>5953</v>
      </c>
      <c r="F2" s="17" t="s">
        <v>5954</v>
      </c>
      <c r="G2" s="17" t="s">
        <v>5955</v>
      </c>
      <c r="H2" s="17" t="s">
        <v>5956</v>
      </c>
      <c r="I2" s="17"/>
      <c r="J2" s="17" t="s">
        <v>5957</v>
      </c>
      <c r="K2" s="17" t="s">
        <v>5958</v>
      </c>
      <c r="L2" s="17" t="s">
        <v>5959</v>
      </c>
      <c r="M2" s="17" t="s">
        <v>5960</v>
      </c>
      <c r="N2" s="17" t="s">
        <v>5961</v>
      </c>
      <c r="O2" s="17" t="s">
        <v>5962</v>
      </c>
      <c r="P2" s="17" t="s">
        <v>5963</v>
      </c>
      <c r="Q2" s="29" t="s">
        <v>5964</v>
      </c>
    </row>
    <row r="3" ht="12" customHeight="1" spans="1:17">
      <c r="A3" s="18" t="s">
        <v>9</v>
      </c>
      <c r="B3" s="19" t="s">
        <v>10</v>
      </c>
      <c r="C3" s="20">
        <v>614519.55</v>
      </c>
      <c r="D3" s="21">
        <f>D4/C3</f>
        <v>0.0393999995606324</v>
      </c>
      <c r="E3" s="21">
        <f>E4/C3</f>
        <v>0.0191000107319613</v>
      </c>
      <c r="F3" s="21">
        <f>F4/C3</f>
        <v>0.0379999952808662</v>
      </c>
      <c r="G3" s="21">
        <f>G4/C3</f>
        <v>0.0830999762334656</v>
      </c>
      <c r="H3" s="21">
        <f>H4/C3</f>
        <v>0.0607000053944581</v>
      </c>
      <c r="I3" s="21">
        <f>I4/C3</f>
        <v>0</v>
      </c>
      <c r="J3" s="21">
        <f>J4/C3</f>
        <v>0.0824000147757707</v>
      </c>
      <c r="K3" s="21">
        <f>K4/C3</f>
        <v>0.131799989113446</v>
      </c>
      <c r="L3" s="21">
        <f>L4/C3</f>
        <v>0.125599991082464</v>
      </c>
      <c r="M3" s="21">
        <f>M4/C3</f>
        <v>0.0869999986168056</v>
      </c>
      <c r="N3" s="21">
        <f>N4/C3</f>
        <v>0.1514999970302</v>
      </c>
      <c r="O3" s="21">
        <f>O4/C3</f>
        <v>0.117900008225938</v>
      </c>
      <c r="P3" s="21">
        <f>P4/C3</f>
        <v>0.0635000139539905</v>
      </c>
      <c r="Q3" s="30">
        <f t="shared" ref="Q3:Q66" si="0">SUM(D3:P3)</f>
        <v>1</v>
      </c>
    </row>
    <row r="4" ht="12.95" customHeight="1" spans="1:17">
      <c r="A4" s="18"/>
      <c r="B4" s="19"/>
      <c r="C4" s="20"/>
      <c r="D4" s="22">
        <f t="shared" ref="D4:P4" si="1">SUM(D6,D8,D10,D12,D14)*1</f>
        <v>24212.07</v>
      </c>
      <c r="E4" s="22">
        <f t="shared" si="1"/>
        <v>11737.33</v>
      </c>
      <c r="F4" s="22">
        <f t="shared" si="1"/>
        <v>23351.74</v>
      </c>
      <c r="G4" s="22">
        <f t="shared" si="1"/>
        <v>51066.56</v>
      </c>
      <c r="H4" s="22">
        <f t="shared" si="1"/>
        <v>37301.34</v>
      </c>
      <c r="I4" s="22">
        <f t="shared" si="1"/>
        <v>0</v>
      </c>
      <c r="J4" s="22">
        <f t="shared" si="1"/>
        <v>50636.42</v>
      </c>
      <c r="K4" s="22">
        <f t="shared" si="1"/>
        <v>80993.67</v>
      </c>
      <c r="L4" s="22">
        <f t="shared" si="1"/>
        <v>77183.65</v>
      </c>
      <c r="M4" s="22">
        <f t="shared" si="1"/>
        <v>53463.2</v>
      </c>
      <c r="N4" s="22">
        <f t="shared" si="1"/>
        <v>93099.71</v>
      </c>
      <c r="O4" s="22">
        <f t="shared" si="1"/>
        <v>72451.86</v>
      </c>
      <c r="P4" s="22">
        <f t="shared" si="1"/>
        <v>39022</v>
      </c>
      <c r="Q4" s="31">
        <f t="shared" si="0"/>
        <v>614519.55</v>
      </c>
    </row>
    <row r="5" ht="12" hidden="1" customHeight="1" spans="1:17">
      <c r="A5" s="18" t="s">
        <v>11</v>
      </c>
      <c r="B5" s="19" t="s">
        <v>13</v>
      </c>
      <c r="C5" s="20">
        <v>263980.92</v>
      </c>
      <c r="D5" s="21">
        <v>0.0394</v>
      </c>
      <c r="E5" s="21">
        <v>0.0191</v>
      </c>
      <c r="F5" s="21">
        <v>0.038</v>
      </c>
      <c r="G5" s="21">
        <v>0.0831</v>
      </c>
      <c r="H5" s="21">
        <v>0.0607</v>
      </c>
      <c r="I5" s="21"/>
      <c r="J5" s="21">
        <v>0.0824</v>
      </c>
      <c r="K5" s="21">
        <v>0.1318</v>
      </c>
      <c r="L5" s="21">
        <v>0.1256</v>
      </c>
      <c r="M5" s="21">
        <v>0.087</v>
      </c>
      <c r="N5" s="21">
        <v>0.1515</v>
      </c>
      <c r="O5" s="21">
        <v>0.1179</v>
      </c>
      <c r="P5" s="21">
        <v>0.0635</v>
      </c>
      <c r="Q5" s="30">
        <f t="shared" si="0"/>
        <v>1</v>
      </c>
    </row>
    <row r="6" ht="12.95" hidden="1" customHeight="1" spans="1:17">
      <c r="A6" s="18"/>
      <c r="B6" s="19"/>
      <c r="C6" s="20"/>
      <c r="D6" s="22">
        <f>IF(D5&gt;0,ROUND(C5*D5,2),"")</f>
        <v>10400.85</v>
      </c>
      <c r="E6" s="22">
        <f>IF(E5&gt;0,IF(AND(SUM(D5:E5)=1,Q5=1),C5-SUM(D6:D6),ROUND(C5*E5,2)),"")</f>
        <v>5042.04</v>
      </c>
      <c r="F6" s="22">
        <f>IF(F5&gt;0,IF(AND(SUM(D5:F5)=1,Q5=1),C5-SUM(D6:E6),ROUND(C5*F5,2)),"")</f>
        <v>10031.27</v>
      </c>
      <c r="G6" s="22">
        <f>IF(G5&gt;0,IF(AND(SUM(D5:G5)=1,Q5=1),C5-SUM(D6:F6),ROUND(C5*G5,2)),"")</f>
        <v>21936.81</v>
      </c>
      <c r="H6" s="22">
        <f>IF(H5&gt;0,IF(AND(SUM(D5:H5)=1,Q5=1),C5-SUM(D6:G6),ROUND(C5*H5,2)),"")</f>
        <v>16023.64</v>
      </c>
      <c r="I6" s="22" t="str">
        <f>IF(I5&gt;0,IF(AND(SUM(D5:I5)=1,Q5=1),C5-SUM(D6:H6),ROUND(C5*I5,2)),"")</f>
        <v/>
      </c>
      <c r="J6" s="22">
        <f>IF(J5&gt;0,IF(AND(SUM(D5:J5)=1,Q5=1),C5-SUM(D6:I6),ROUND(C5*J5,2)),"")</f>
        <v>21752.03</v>
      </c>
      <c r="K6" s="22">
        <f>IF(K5&gt;0,IF(AND(SUM(D5:K5)=1,Q5=1),C5-SUM(D6:J6),ROUND(C5*K5,2)),"")</f>
        <v>34792.69</v>
      </c>
      <c r="L6" s="22">
        <f>IF(L5&gt;0,IF(AND(SUM(D5:L5)=1,Q5=1),C5-SUM(D6:K6),ROUND(C5*L5,2)),"")</f>
        <v>33156</v>
      </c>
      <c r="M6" s="22">
        <f>IF(M5&gt;0,IF(AND(SUM(D5:M5)=1,Q5=1),C5-SUM(D6:L6),ROUND(C5*M5,2)),"")</f>
        <v>22966.34</v>
      </c>
      <c r="N6" s="22">
        <f>IF(N5&gt;0,IF(AND(SUM(D5:N5)=1,Q5=1),C5-SUM(D6:M6),ROUND(C5*N5,2)),"")</f>
        <v>39993.11</v>
      </c>
      <c r="O6" s="22">
        <f>IF(O5&gt;0,IF(AND(SUM(D5:O5)=1,Q5=1),C5-SUM(D6:N6),ROUND(C5*O5,2)),"")</f>
        <v>31123.35</v>
      </c>
      <c r="P6" s="22">
        <f>IF(P5&gt;0,IF(AND(SUM(D5:P5)=1,Q5=1),C5-SUM(D6:O6),ROUND(C5*P5,2)),"")</f>
        <v>16762.7899999999</v>
      </c>
      <c r="Q6" s="31">
        <f t="shared" si="0"/>
        <v>263980.92</v>
      </c>
    </row>
    <row r="7" ht="12" hidden="1" customHeight="1" spans="1:17">
      <c r="A7" s="18" t="s">
        <v>16</v>
      </c>
      <c r="B7" s="19" t="s">
        <v>17</v>
      </c>
      <c r="C7" s="20">
        <v>65995.23</v>
      </c>
      <c r="D7" s="21">
        <v>0.0394</v>
      </c>
      <c r="E7" s="21">
        <v>0.0191</v>
      </c>
      <c r="F7" s="21">
        <v>0.038</v>
      </c>
      <c r="G7" s="21">
        <v>0.0831</v>
      </c>
      <c r="H7" s="21">
        <v>0.0607</v>
      </c>
      <c r="I7" s="21"/>
      <c r="J7" s="21">
        <v>0.0824</v>
      </c>
      <c r="K7" s="21">
        <v>0.1318</v>
      </c>
      <c r="L7" s="21">
        <v>0.1256</v>
      </c>
      <c r="M7" s="21">
        <v>0.087</v>
      </c>
      <c r="N7" s="21">
        <v>0.1515</v>
      </c>
      <c r="O7" s="21">
        <v>0.1179</v>
      </c>
      <c r="P7" s="21">
        <v>0.0635</v>
      </c>
      <c r="Q7" s="30">
        <f t="shared" si="0"/>
        <v>1</v>
      </c>
    </row>
    <row r="8" ht="15" hidden="1" customHeight="1" spans="1:17">
      <c r="A8" s="18"/>
      <c r="B8" s="19"/>
      <c r="C8" s="20"/>
      <c r="D8" s="22">
        <f>IF(D7&gt;0,ROUND(C7*D7,2),"")</f>
        <v>2600.21</v>
      </c>
      <c r="E8" s="22">
        <f>IF(E7&gt;0,IF(AND(SUM(D7:E7)=1,Q7=1),C7-SUM(D8:D8),ROUND(C7*E7,2)),"")</f>
        <v>1260.51</v>
      </c>
      <c r="F8" s="22">
        <f>IF(F7&gt;0,IF(AND(SUM(D7:F7)=1,Q7=1),C7-SUM(D8:E8),ROUND(C7*F7,2)),"")</f>
        <v>2507.82</v>
      </c>
      <c r="G8" s="22">
        <f>IF(G7&gt;0,IF(AND(SUM(D7:G7)=1,Q7=1),C7-SUM(D8:F8),ROUND(C7*G7,2)),"")</f>
        <v>5484.2</v>
      </c>
      <c r="H8" s="22">
        <f>IF(H7&gt;0,IF(AND(SUM(D7:H7)=1,Q7=1),C7-SUM(D8:G8),ROUND(C7*H7,2)),"")</f>
        <v>4005.91</v>
      </c>
      <c r="I8" s="22" t="str">
        <f>IF(I7&gt;0,IF(AND(SUM(D7:I7)=1,Q7=1),C7-SUM(D8:H8),ROUND(C7*I7,2)),"")</f>
        <v/>
      </c>
      <c r="J8" s="22">
        <f>IF(J7&gt;0,IF(AND(SUM(D7:J7)=1,Q7=1),C7-SUM(D8:I8),ROUND(C7*J7,2)),"")</f>
        <v>5438.01</v>
      </c>
      <c r="K8" s="22">
        <f>IF(K7&gt;0,IF(AND(SUM(D7:K7)=1,Q7=1),C7-SUM(D8:J8),ROUND(C7*K7,2)),"")</f>
        <v>8698.17</v>
      </c>
      <c r="L8" s="22">
        <f>IF(L7&gt;0,IF(AND(SUM(D7:L7)=1,Q7=1),C7-SUM(D8:K8),ROUND(C7*L7,2)),"")</f>
        <v>8289</v>
      </c>
      <c r="M8" s="22">
        <f>IF(M7&gt;0,IF(AND(SUM(D7:M7)=1,Q7=1),C7-SUM(D8:L8),ROUND(C7*M7,2)),"")</f>
        <v>5741.59</v>
      </c>
      <c r="N8" s="22">
        <f>IF(N7&gt;0,IF(AND(SUM(D7:N7)=1,Q7=1),C7-SUM(D8:M8),ROUND(C7*N7,2)),"")</f>
        <v>9998.28</v>
      </c>
      <c r="O8" s="22">
        <f>IF(O7&gt;0,IF(AND(SUM(D7:O7)=1,Q7=1),C7-SUM(D8:N8),ROUND(C7*O7,2)),"")</f>
        <v>7780.84</v>
      </c>
      <c r="P8" s="22">
        <f>IF(P7&gt;0,IF(AND(SUM(D7:P7)=1,Q7=1),C7-SUM(D8:O8),ROUND(C7*P7,2)),"")</f>
        <v>4190.69</v>
      </c>
      <c r="Q8" s="31">
        <f t="shared" si="0"/>
        <v>65995.23</v>
      </c>
    </row>
    <row r="9" ht="12" hidden="1" customHeight="1" spans="1:17">
      <c r="A9" s="18" t="s">
        <v>18</v>
      </c>
      <c r="B9" s="19" t="s">
        <v>20</v>
      </c>
      <c r="C9" s="20">
        <v>162601.92</v>
      </c>
      <c r="D9" s="21">
        <v>0.0394</v>
      </c>
      <c r="E9" s="21">
        <v>0.0191</v>
      </c>
      <c r="F9" s="21">
        <v>0.038</v>
      </c>
      <c r="G9" s="21">
        <v>0.0831</v>
      </c>
      <c r="H9" s="21">
        <v>0.0607</v>
      </c>
      <c r="I9" s="21"/>
      <c r="J9" s="21">
        <v>0.0824</v>
      </c>
      <c r="K9" s="21">
        <v>0.1318</v>
      </c>
      <c r="L9" s="21">
        <v>0.1256</v>
      </c>
      <c r="M9" s="21">
        <v>0.087</v>
      </c>
      <c r="N9" s="21">
        <v>0.1515</v>
      </c>
      <c r="O9" s="21">
        <v>0.1179</v>
      </c>
      <c r="P9" s="21">
        <v>0.0635</v>
      </c>
      <c r="Q9" s="30">
        <f t="shared" si="0"/>
        <v>1</v>
      </c>
    </row>
    <row r="10" ht="15" hidden="1" customHeight="1" spans="1:17">
      <c r="A10" s="18"/>
      <c r="B10" s="19"/>
      <c r="C10" s="20"/>
      <c r="D10" s="22">
        <f>IF(D9&gt;0,ROUND(C9*D9,2),"")</f>
        <v>6406.52</v>
      </c>
      <c r="E10" s="22">
        <f>IF(E9&gt;0,IF(AND(SUM(D9:E9)=1,Q9=1),C9-SUM(D10:D10),ROUND(C9*E9,2)),"")</f>
        <v>3105.7</v>
      </c>
      <c r="F10" s="22">
        <f>IF(F9&gt;0,IF(AND(SUM(D9:F9)=1,Q9=1),C9-SUM(D10:E10),ROUND(C9*F9,2)),"")</f>
        <v>6178.87</v>
      </c>
      <c r="G10" s="22">
        <f>IF(G9&gt;0,IF(AND(SUM(D9:G9)=1,Q9=1),C9-SUM(D10:F10),ROUND(C9*G9,2)),"")</f>
        <v>13512.22</v>
      </c>
      <c r="H10" s="22">
        <f>IF(H9&gt;0,IF(AND(SUM(D9:H9)=1,Q9=1),C9-SUM(D10:G10),ROUND(C9*H9,2)),"")</f>
        <v>9869.94</v>
      </c>
      <c r="I10" s="22" t="str">
        <f>IF(I9&gt;0,IF(AND(SUM(D9:I9)=1,Q9=1),C9-SUM(D10:H10),ROUND(C9*I9,2)),"")</f>
        <v/>
      </c>
      <c r="J10" s="22">
        <f>IF(J9&gt;0,IF(AND(SUM(D9:J9)=1,Q9=1),C9-SUM(D10:I10),ROUND(C9*J9,2)),"")</f>
        <v>13398.4</v>
      </c>
      <c r="K10" s="22">
        <f>IF(K9&gt;0,IF(AND(SUM(D9:K9)=1,Q9=1),C9-SUM(D10:J10),ROUND(C9*K9,2)),"")</f>
        <v>21430.93</v>
      </c>
      <c r="L10" s="22">
        <f>IF(L9&gt;0,IF(AND(SUM(D9:L9)=1,Q9=1),C9-SUM(D10:K10),ROUND(C9*L9,2)),"")</f>
        <v>20422.8</v>
      </c>
      <c r="M10" s="22">
        <f>IF(M9&gt;0,IF(AND(SUM(D9:M9)=1,Q9=1),C9-SUM(D10:L10),ROUND(C9*M9,2)),"")</f>
        <v>14146.37</v>
      </c>
      <c r="N10" s="22">
        <f>IF(N9&gt;0,IF(AND(SUM(D9:N9)=1,Q9=1),C9-SUM(D10:M10),ROUND(C9*N9,2)),"")</f>
        <v>24634.19</v>
      </c>
      <c r="O10" s="22">
        <f>IF(O9&gt;0,IF(AND(SUM(D9:O9)=1,Q9=1),C9-SUM(D10:N10),ROUND(C9*O9,2)),"")</f>
        <v>19170.77</v>
      </c>
      <c r="P10" s="22">
        <f>IF(P9&gt;0,IF(AND(SUM(D9:P9)=1,Q9=1),C9-SUM(D10:O10),ROUND(C9*P9,2)),"")</f>
        <v>10325.21</v>
      </c>
      <c r="Q10" s="31">
        <f t="shared" si="0"/>
        <v>162601.92</v>
      </c>
    </row>
    <row r="11" ht="12" hidden="1" customHeight="1" spans="1:17">
      <c r="A11" s="18" t="s">
        <v>21</v>
      </c>
      <c r="B11" s="19" t="s">
        <v>23</v>
      </c>
      <c r="C11" s="20">
        <v>59597.52</v>
      </c>
      <c r="D11" s="21">
        <v>0.0394</v>
      </c>
      <c r="E11" s="21">
        <v>0.0191</v>
      </c>
      <c r="F11" s="21">
        <v>0.038</v>
      </c>
      <c r="G11" s="21">
        <v>0.0831</v>
      </c>
      <c r="H11" s="21">
        <v>0.0607</v>
      </c>
      <c r="I11" s="21"/>
      <c r="J11" s="21">
        <v>0.0824</v>
      </c>
      <c r="K11" s="21">
        <v>0.1318</v>
      </c>
      <c r="L11" s="21">
        <v>0.1256</v>
      </c>
      <c r="M11" s="21">
        <v>0.087</v>
      </c>
      <c r="N11" s="21">
        <v>0.1515</v>
      </c>
      <c r="O11" s="21">
        <v>0.1179</v>
      </c>
      <c r="P11" s="21">
        <v>0.0635</v>
      </c>
      <c r="Q11" s="30">
        <f t="shared" si="0"/>
        <v>1</v>
      </c>
    </row>
    <row r="12" ht="12.95" hidden="1" customHeight="1" spans="1:17">
      <c r="A12" s="18"/>
      <c r="B12" s="19"/>
      <c r="C12" s="20"/>
      <c r="D12" s="22">
        <f>IF(D11&gt;0,ROUND(C11*D11,2),"")</f>
        <v>2348.14</v>
      </c>
      <c r="E12" s="22">
        <f>IF(E11&gt;0,IF(AND(SUM(D11:E11)=1,Q11=1),C11-SUM(D12:D12),ROUND(C11*E11,2)),"")</f>
        <v>1138.31</v>
      </c>
      <c r="F12" s="22">
        <f>IF(F11&gt;0,IF(AND(SUM(D11:F11)=1,Q11=1),C11-SUM(D12:E12),ROUND(C11*F11,2)),"")</f>
        <v>2264.71</v>
      </c>
      <c r="G12" s="22">
        <f>IF(G11&gt;0,IF(AND(SUM(D11:G11)=1,Q11=1),C11-SUM(D12:F12),ROUND(C11*G11,2)),"")</f>
        <v>4952.55</v>
      </c>
      <c r="H12" s="22">
        <f>IF(H11&gt;0,IF(AND(SUM(D11:H11)=1,Q11=1),C11-SUM(D12:G12),ROUND(C11*H11,2)),"")</f>
        <v>3617.57</v>
      </c>
      <c r="I12" s="22" t="str">
        <f>IF(I11&gt;0,IF(AND(SUM(D11:I11)=1,Q11=1),C11-SUM(D12:H12),ROUND(C11*I11,2)),"")</f>
        <v/>
      </c>
      <c r="J12" s="22">
        <f>IF(J11&gt;0,IF(AND(SUM(D11:J11)=1,Q11=1),C11-SUM(D12:I12),ROUND(C11*J11,2)),"")</f>
        <v>4910.84</v>
      </c>
      <c r="K12" s="22">
        <f>IF(K11&gt;0,IF(AND(SUM(D11:K11)=1,Q11=1),C11-SUM(D12:J12),ROUND(C11*K11,2)),"")</f>
        <v>7854.95</v>
      </c>
      <c r="L12" s="22">
        <f>IF(L11&gt;0,IF(AND(SUM(D11:L11)=1,Q11=1),C11-SUM(D12:K12),ROUND(C11*L11,2)),"")</f>
        <v>7485.45</v>
      </c>
      <c r="M12" s="22">
        <f>IF(M11&gt;0,IF(AND(SUM(D11:M11)=1,Q11=1),C11-SUM(D12:L12),ROUND(C11*M11,2)),"")</f>
        <v>5184.98</v>
      </c>
      <c r="N12" s="22">
        <f>IF(N11&gt;0,IF(AND(SUM(D11:N11)=1,Q11=1),C11-SUM(D12:M12),ROUND(C11*N11,2)),"")</f>
        <v>9029.02</v>
      </c>
      <c r="O12" s="22">
        <f>IF(O11&gt;0,IF(AND(SUM(D11:O11)=1,Q11=1),C11-SUM(D12:N12),ROUND(C11*O11,2)),"")</f>
        <v>7026.55</v>
      </c>
      <c r="P12" s="22">
        <f>IF(P11&gt;0,IF(AND(SUM(D11:P11)=1,Q11=1),C11-SUM(D12:O12),ROUND(C11*P11,2)),"")</f>
        <v>3784.44999999999</v>
      </c>
      <c r="Q12" s="31">
        <f t="shared" si="0"/>
        <v>59597.52</v>
      </c>
    </row>
    <row r="13" ht="12" hidden="1" customHeight="1" spans="1:17">
      <c r="A13" s="18" t="s">
        <v>24</v>
      </c>
      <c r="B13" s="19" t="s">
        <v>26</v>
      </c>
      <c r="C13" s="20">
        <v>62343.96</v>
      </c>
      <c r="D13" s="21">
        <v>0.0394</v>
      </c>
      <c r="E13" s="21">
        <v>0.0191</v>
      </c>
      <c r="F13" s="21">
        <v>0.038</v>
      </c>
      <c r="G13" s="21">
        <v>0.0831</v>
      </c>
      <c r="H13" s="21">
        <v>0.0607</v>
      </c>
      <c r="I13" s="21"/>
      <c r="J13" s="21">
        <v>0.0824</v>
      </c>
      <c r="K13" s="21">
        <v>0.1318</v>
      </c>
      <c r="L13" s="21">
        <v>0.1256</v>
      </c>
      <c r="M13" s="21">
        <v>0.087</v>
      </c>
      <c r="N13" s="21">
        <v>0.1515</v>
      </c>
      <c r="O13" s="21">
        <v>0.1179</v>
      </c>
      <c r="P13" s="21">
        <v>0.0635</v>
      </c>
      <c r="Q13" s="30">
        <f t="shared" si="0"/>
        <v>1</v>
      </c>
    </row>
    <row r="14" ht="12.95" hidden="1" customHeight="1" spans="1:17">
      <c r="A14" s="18"/>
      <c r="B14" s="19"/>
      <c r="C14" s="20"/>
      <c r="D14" s="22">
        <f>IF(D13&gt;0,ROUND(C13*D13,2),"")</f>
        <v>2456.35</v>
      </c>
      <c r="E14" s="22">
        <f>IF(E13&gt;0,IF(AND(SUM(D13:E13)=1,Q13=1),C13-SUM(D14:D14),ROUND(C13*E13,2)),"")</f>
        <v>1190.77</v>
      </c>
      <c r="F14" s="22">
        <f>IF(F13&gt;0,IF(AND(SUM(D13:F13)=1,Q13=1),C13-SUM(D14:E14),ROUND(C13*F13,2)),"")</f>
        <v>2369.07</v>
      </c>
      <c r="G14" s="22">
        <f>IF(G13&gt;0,IF(AND(SUM(D13:G13)=1,Q13=1),C13-SUM(D14:F14),ROUND(C13*G13,2)),"")</f>
        <v>5180.78</v>
      </c>
      <c r="H14" s="22">
        <f>IF(H13&gt;0,IF(AND(SUM(D13:H13)=1,Q13=1),C13-SUM(D14:G14),ROUND(C13*H13,2)),"")</f>
        <v>3784.28</v>
      </c>
      <c r="I14" s="22" t="str">
        <f>IF(I13&gt;0,IF(AND(SUM(D13:I13)=1,Q13=1),C13-SUM(D14:H14),ROUND(C13*I13,2)),"")</f>
        <v/>
      </c>
      <c r="J14" s="22">
        <f>IF(J13&gt;0,IF(AND(SUM(D13:J13)=1,Q13=1),C13-SUM(D14:I14),ROUND(C13*J13,2)),"")</f>
        <v>5137.14</v>
      </c>
      <c r="K14" s="22">
        <f>IF(K13&gt;0,IF(AND(SUM(D13:K13)=1,Q13=1),C13-SUM(D14:J14),ROUND(C13*K13,2)),"")</f>
        <v>8216.93</v>
      </c>
      <c r="L14" s="22">
        <f>IF(L13&gt;0,IF(AND(SUM(D13:L13)=1,Q13=1),C13-SUM(D14:K14),ROUND(C13*L13,2)),"")</f>
        <v>7830.4</v>
      </c>
      <c r="M14" s="22">
        <f>IF(M13&gt;0,IF(AND(SUM(D13:M13)=1,Q13=1),C13-SUM(D14:L14),ROUND(C13*M13,2)),"")</f>
        <v>5423.92</v>
      </c>
      <c r="N14" s="22">
        <f>IF(N13&gt;0,IF(AND(SUM(D13:N13)=1,Q13=1),C13-SUM(D14:M14),ROUND(C13*N13,2)),"")</f>
        <v>9445.11</v>
      </c>
      <c r="O14" s="22">
        <f>IF(O13&gt;0,IF(AND(SUM(D13:O13)=1,Q13=1),C13-SUM(D14:N14),ROUND(C13*O13,2)),"")</f>
        <v>7350.35</v>
      </c>
      <c r="P14" s="22">
        <f>IF(P13&gt;0,IF(AND(SUM(D13:P13)=1,Q13=1),C13-SUM(D14:O14),ROUND(C13*P13,2)),"")</f>
        <v>3958.86</v>
      </c>
      <c r="Q14" s="31">
        <f t="shared" si="0"/>
        <v>62343.96</v>
      </c>
    </row>
    <row r="15" ht="12" customHeight="1" spans="1:17">
      <c r="A15" s="18" t="s">
        <v>28</v>
      </c>
      <c r="B15" s="19" t="s">
        <v>29</v>
      </c>
      <c r="C15" s="20">
        <v>336573.1</v>
      </c>
      <c r="D15" s="21">
        <f>D16/C15</f>
        <v>0.860815050281796</v>
      </c>
      <c r="E15" s="21">
        <f>E16/C15</f>
        <v>0.139184949718204</v>
      </c>
      <c r="F15" s="23">
        <f>F16/C15</f>
        <v>0</v>
      </c>
      <c r="G15" s="23">
        <f>G16/C15</f>
        <v>0</v>
      </c>
      <c r="H15" s="24">
        <f>H16/C15</f>
        <v>0</v>
      </c>
      <c r="I15" s="27">
        <f>I16/C15</f>
        <v>0</v>
      </c>
      <c r="J15" s="23">
        <f>J16/C15</f>
        <v>0</v>
      </c>
      <c r="K15" s="23">
        <f>K16/C15</f>
        <v>0</v>
      </c>
      <c r="L15" s="23">
        <f>L16/C15</f>
        <v>0</v>
      </c>
      <c r="M15" s="23">
        <f>M16/C15</f>
        <v>0</v>
      </c>
      <c r="N15" s="23">
        <f>N16/C15</f>
        <v>0</v>
      </c>
      <c r="O15" s="23">
        <f>O16/C15</f>
        <v>0</v>
      </c>
      <c r="P15" s="23">
        <f>P16/C15</f>
        <v>0</v>
      </c>
      <c r="Q15" s="30">
        <f t="shared" si="0"/>
        <v>1</v>
      </c>
    </row>
    <row r="16" ht="12.95" customHeight="1" spans="1:17">
      <c r="A16" s="18"/>
      <c r="B16" s="19"/>
      <c r="C16" s="20"/>
      <c r="D16" s="22">
        <f t="shared" ref="D16:P16" si="2">SUM(D18,D20,D22,D24,D26)*1</f>
        <v>289727.19</v>
      </c>
      <c r="E16" s="22">
        <f t="shared" si="2"/>
        <v>46845.91</v>
      </c>
      <c r="F16" s="25">
        <f t="shared" si="2"/>
        <v>0</v>
      </c>
      <c r="G16" s="25">
        <f t="shared" si="2"/>
        <v>0</v>
      </c>
      <c r="H16" s="26">
        <f t="shared" si="2"/>
        <v>0</v>
      </c>
      <c r="I16" s="28">
        <f t="shared" si="2"/>
        <v>0</v>
      </c>
      <c r="J16" s="25">
        <f t="shared" si="2"/>
        <v>0</v>
      </c>
      <c r="K16" s="25">
        <f t="shared" si="2"/>
        <v>0</v>
      </c>
      <c r="L16" s="25">
        <f t="shared" si="2"/>
        <v>0</v>
      </c>
      <c r="M16" s="25">
        <f t="shared" si="2"/>
        <v>0</v>
      </c>
      <c r="N16" s="25">
        <f t="shared" si="2"/>
        <v>0</v>
      </c>
      <c r="O16" s="25">
        <f t="shared" si="2"/>
        <v>0</v>
      </c>
      <c r="P16" s="25">
        <f t="shared" si="2"/>
        <v>0</v>
      </c>
      <c r="Q16" s="31">
        <f t="shared" si="0"/>
        <v>336573.1</v>
      </c>
    </row>
    <row r="17" ht="12" customHeight="1" spans="1:17">
      <c r="A17" s="18" t="s">
        <v>30</v>
      </c>
      <c r="B17" s="19" t="s">
        <v>31</v>
      </c>
      <c r="C17" s="20">
        <v>20651.92</v>
      </c>
      <c r="D17" s="21">
        <v>1</v>
      </c>
      <c r="E17" s="23"/>
      <c r="F17" s="23"/>
      <c r="G17" s="23"/>
      <c r="H17" s="24"/>
      <c r="I17" s="27"/>
      <c r="J17" s="23"/>
      <c r="K17" s="23"/>
      <c r="L17" s="23"/>
      <c r="M17" s="23"/>
      <c r="N17" s="23"/>
      <c r="O17" s="23"/>
      <c r="P17" s="23"/>
      <c r="Q17" s="30">
        <f t="shared" si="0"/>
        <v>1</v>
      </c>
    </row>
    <row r="18" ht="12.95" customHeight="1" spans="1:17">
      <c r="A18" s="18"/>
      <c r="B18" s="19"/>
      <c r="C18" s="20"/>
      <c r="D18" s="22">
        <f>IF(D17&gt;0,ROUND(C17*D17,2),"")</f>
        <v>20651.92</v>
      </c>
      <c r="E18" s="25" t="str">
        <f>IF(E17&gt;0,IF(AND(SUM(D17:E17)=1,Q17=1),C17-SUM(D18:D18),ROUND(C17*E17,2)),"")</f>
        <v/>
      </c>
      <c r="F18" s="25" t="str">
        <f>IF(F17&gt;0,IF(AND(SUM(D17:F17)=1,Q17=1),C17-SUM(D18:E18),ROUND(C17*F17,2)),"")</f>
        <v/>
      </c>
      <c r="G18" s="25" t="str">
        <f>IF(G17&gt;0,IF(AND(SUM(D17:G17)=1,Q17=1),C17-SUM(D18:F18),ROUND(C17*G17,2)),"")</f>
        <v/>
      </c>
      <c r="H18" s="26" t="str">
        <f>IF(H17&gt;0,IF(AND(SUM(D17:H17)=1,Q17=1),C17-SUM(D18:G18),ROUND(C17*H17,2)),"")</f>
        <v/>
      </c>
      <c r="I18" s="28" t="str">
        <f>IF(I17&gt;0,IF(AND(SUM(D17:I17)=1,Q17=1),C17-SUM(D18:H18),ROUND(C17*I17,2)),"")</f>
        <v/>
      </c>
      <c r="J18" s="25" t="str">
        <f>IF(J17&gt;0,IF(AND(SUM(D17:J17)=1,Q17=1),C17-SUM(D18:I18),ROUND(C17*J17,2)),"")</f>
        <v/>
      </c>
      <c r="K18" s="25" t="str">
        <f>IF(K17&gt;0,IF(AND(SUM(D17:K17)=1,Q17=1),C17-SUM(D18:J18),ROUND(C17*K17,2)),"")</f>
        <v/>
      </c>
      <c r="L18" s="25" t="str">
        <f>IF(L17&gt;0,IF(AND(SUM(D17:L17)=1,Q17=1),C17-SUM(D18:K18),ROUND(C17*L17,2)),"")</f>
        <v/>
      </c>
      <c r="M18" s="25" t="str">
        <f>IF(M17&gt;0,IF(AND(SUM(D17:M17)=1,Q17=1),C17-SUM(D18:L18),ROUND(C17*M17,2)),"")</f>
        <v/>
      </c>
      <c r="N18" s="25" t="str">
        <f>IF(N17&gt;0,IF(AND(SUM(D17:N17)=1,Q17=1),C17-SUM(D18:M18),ROUND(C17*N17,2)),"")</f>
        <v/>
      </c>
      <c r="O18" s="25" t="str">
        <f>IF(O17&gt;0,IF(AND(SUM(D17:O17)=1,Q17=1),C17-SUM(D18:N18),ROUND(C17*O17,2)),"")</f>
        <v/>
      </c>
      <c r="P18" s="25" t="str">
        <f>IF(P17&gt;0,IF(AND(SUM(D17:P17)=1,Q17=1),C17-SUM(D18:O18),ROUND(C17*P17,2)),"")</f>
        <v/>
      </c>
      <c r="Q18" s="31">
        <f t="shared" si="0"/>
        <v>20651.92</v>
      </c>
    </row>
    <row r="19" ht="12" customHeight="1" spans="1:17">
      <c r="A19" s="18" t="s">
        <v>36</v>
      </c>
      <c r="B19" s="19" t="s">
        <v>37</v>
      </c>
      <c r="C19" s="20">
        <v>10305.18</v>
      </c>
      <c r="D19" s="21">
        <v>1</v>
      </c>
      <c r="E19" s="23"/>
      <c r="F19" s="23"/>
      <c r="G19" s="23"/>
      <c r="H19" s="24"/>
      <c r="I19" s="27"/>
      <c r="J19" s="23"/>
      <c r="K19" s="23"/>
      <c r="L19" s="23"/>
      <c r="M19" s="23"/>
      <c r="N19" s="23"/>
      <c r="O19" s="23"/>
      <c r="P19" s="23"/>
      <c r="Q19" s="30">
        <f t="shared" si="0"/>
        <v>1</v>
      </c>
    </row>
    <row r="20" ht="12.95" customHeight="1" spans="1:17">
      <c r="A20" s="18"/>
      <c r="B20" s="19"/>
      <c r="C20" s="20"/>
      <c r="D20" s="22">
        <f>IF(D19&gt;0,ROUND(C19*D19,2),"")</f>
        <v>10305.18</v>
      </c>
      <c r="E20" s="25" t="str">
        <f>IF(E19&gt;0,IF(AND(SUM(D19:E19)=1,Q19=1),C19-SUM(D20:D20),ROUND(C19*E19,2)),"")</f>
        <v/>
      </c>
      <c r="F20" s="25" t="str">
        <f>IF(F19&gt;0,IF(AND(SUM(D19:F19)=1,Q19=1),C19-SUM(D20:E20),ROUND(C19*F19,2)),"")</f>
        <v/>
      </c>
      <c r="G20" s="25" t="str">
        <f>IF(G19&gt;0,IF(AND(SUM(D19:G19)=1,Q19=1),C19-SUM(D20:F20),ROUND(C19*G19,2)),"")</f>
        <v/>
      </c>
      <c r="H20" s="26" t="str">
        <f>IF(H19&gt;0,IF(AND(SUM(D19:H19)=1,Q19=1),C19-SUM(D20:G20),ROUND(C19*H19,2)),"")</f>
        <v/>
      </c>
      <c r="I20" s="28" t="str">
        <f>IF(I19&gt;0,IF(AND(SUM(D19:I19)=1,Q19=1),C19-SUM(D20:H20),ROUND(C19*I19,2)),"")</f>
        <v/>
      </c>
      <c r="J20" s="25" t="str">
        <f>IF(J19&gt;0,IF(AND(SUM(D19:J19)=1,Q19=1),C19-SUM(D20:I20),ROUND(C19*J19,2)),"")</f>
        <v/>
      </c>
      <c r="K20" s="25" t="str">
        <f>IF(K19&gt;0,IF(AND(SUM(D19:K19)=1,Q19=1),C19-SUM(D20:J20),ROUND(C19*K19,2)),"")</f>
        <v/>
      </c>
      <c r="L20" s="25" t="str">
        <f>IF(L19&gt;0,IF(AND(SUM(D19:L19)=1,Q19=1),C19-SUM(D20:K20),ROUND(C19*L19,2)),"")</f>
        <v/>
      </c>
      <c r="M20" s="25" t="str">
        <f>IF(M19&gt;0,IF(AND(SUM(D19:M19)=1,Q19=1),C19-SUM(D20:L20),ROUND(C19*M19,2)),"")</f>
        <v/>
      </c>
      <c r="N20" s="25" t="str">
        <f>IF(N19&gt;0,IF(AND(SUM(D19:N19)=1,Q19=1),C19-SUM(D20:M20),ROUND(C19*N19,2)),"")</f>
        <v/>
      </c>
      <c r="O20" s="25" t="str">
        <f>IF(O19&gt;0,IF(AND(SUM(D19:O19)=1,Q19=1),C19-SUM(D20:N20),ROUND(C19*O19,2)),"")</f>
        <v/>
      </c>
      <c r="P20" s="25" t="str">
        <f>IF(P19&gt;0,IF(AND(SUM(D19:P19)=1,Q19=1),C19-SUM(D20:O20),ROUND(C19*P19,2)),"")</f>
        <v/>
      </c>
      <c r="Q20" s="31">
        <f t="shared" si="0"/>
        <v>10305.18</v>
      </c>
    </row>
    <row r="21" ht="12" customHeight="1" spans="1:17">
      <c r="A21" s="18" t="s">
        <v>56</v>
      </c>
      <c r="B21" s="19" t="s">
        <v>57</v>
      </c>
      <c r="C21" s="20">
        <v>258770.09</v>
      </c>
      <c r="D21" s="21">
        <v>1</v>
      </c>
      <c r="E21" s="23"/>
      <c r="F21" s="23"/>
      <c r="G21" s="23"/>
      <c r="H21" s="24"/>
      <c r="I21" s="27"/>
      <c r="J21" s="23"/>
      <c r="K21" s="23"/>
      <c r="L21" s="23"/>
      <c r="M21" s="23"/>
      <c r="N21" s="23"/>
      <c r="O21" s="23"/>
      <c r="P21" s="23"/>
      <c r="Q21" s="30">
        <f t="shared" si="0"/>
        <v>1</v>
      </c>
    </row>
    <row r="22" ht="12.95" customHeight="1" spans="1:17">
      <c r="A22" s="18"/>
      <c r="B22" s="19"/>
      <c r="C22" s="20"/>
      <c r="D22" s="22">
        <f>IF(D21&gt;0,ROUND(C21*D21,2),"")</f>
        <v>258770.09</v>
      </c>
      <c r="E22" s="25" t="str">
        <f>IF(E21&gt;0,IF(AND(SUM(D21:E21)=1,Q21=1),C21-SUM(D22:D22),ROUND(C21*E21,2)),"")</f>
        <v/>
      </c>
      <c r="F22" s="25" t="str">
        <f>IF(F21&gt;0,IF(AND(SUM(D21:F21)=1,Q21=1),C21-SUM(D22:E22),ROUND(C21*F21,2)),"")</f>
        <v/>
      </c>
      <c r="G22" s="25" t="str">
        <f>IF(G21&gt;0,IF(AND(SUM(D21:G21)=1,Q21=1),C21-SUM(D22:F22),ROUND(C21*G21,2)),"")</f>
        <v/>
      </c>
      <c r="H22" s="26" t="str">
        <f>IF(H21&gt;0,IF(AND(SUM(D21:H21)=1,Q21=1),C21-SUM(D22:G22),ROUND(C21*H21,2)),"")</f>
        <v/>
      </c>
      <c r="I22" s="28" t="str">
        <f>IF(I21&gt;0,IF(AND(SUM(D21:I21)=1,Q21=1),C21-SUM(D22:H22),ROUND(C21*I21,2)),"")</f>
        <v/>
      </c>
      <c r="J22" s="25" t="str">
        <f>IF(J21&gt;0,IF(AND(SUM(D21:J21)=1,Q21=1),C21-SUM(D22:I22),ROUND(C21*J21,2)),"")</f>
        <v/>
      </c>
      <c r="K22" s="25" t="str">
        <f>IF(K21&gt;0,IF(AND(SUM(D21:K21)=1,Q21=1),C21-SUM(D22:J22),ROUND(C21*K21,2)),"")</f>
        <v/>
      </c>
      <c r="L22" s="25" t="str">
        <f>IF(L21&gt;0,IF(AND(SUM(D21:L21)=1,Q21=1),C21-SUM(D22:K22),ROUND(C21*L21,2)),"")</f>
        <v/>
      </c>
      <c r="M22" s="25" t="str">
        <f>IF(M21&gt;0,IF(AND(SUM(D21:M21)=1,Q21=1),C21-SUM(D22:L22),ROUND(C21*M21,2)),"")</f>
        <v/>
      </c>
      <c r="N22" s="25" t="str">
        <f>IF(N21&gt;0,IF(AND(SUM(D21:N21)=1,Q21=1),C21-SUM(D22:M22),ROUND(C21*N21,2)),"")</f>
        <v/>
      </c>
      <c r="O22" s="25" t="str">
        <f>IF(O21&gt;0,IF(AND(SUM(D21:O21)=1,Q21=1),C21-SUM(D22:N22),ROUND(C21*O21,2)),"")</f>
        <v/>
      </c>
      <c r="P22" s="25" t="str">
        <f>IF(P21&gt;0,IF(AND(SUM(D21:P21)=1,Q21=1),C21-SUM(D22:O22),ROUND(C21*P21,2)),"")</f>
        <v/>
      </c>
      <c r="Q22" s="31">
        <f t="shared" si="0"/>
        <v>258770.09</v>
      </c>
    </row>
    <row r="23" ht="12" customHeight="1" spans="1:17">
      <c r="A23" s="18" t="s">
        <v>103</v>
      </c>
      <c r="B23" s="19" t="s">
        <v>104</v>
      </c>
      <c r="C23" s="20">
        <v>36860.97</v>
      </c>
      <c r="D23" s="23"/>
      <c r="E23" s="21">
        <v>1</v>
      </c>
      <c r="F23" s="23"/>
      <c r="G23" s="23"/>
      <c r="H23" s="24"/>
      <c r="I23" s="27"/>
      <c r="J23" s="23"/>
      <c r="K23" s="23"/>
      <c r="L23" s="23"/>
      <c r="M23" s="23"/>
      <c r="N23" s="23"/>
      <c r="O23" s="23"/>
      <c r="P23" s="23"/>
      <c r="Q23" s="30">
        <f t="shared" si="0"/>
        <v>1</v>
      </c>
    </row>
    <row r="24" ht="12.95" customHeight="1" spans="1:17">
      <c r="A24" s="18"/>
      <c r="B24" s="19"/>
      <c r="C24" s="20"/>
      <c r="D24" s="25" t="str">
        <f>IF(D23&gt;0,ROUND(C23*D23,2),"")</f>
        <v/>
      </c>
      <c r="E24" s="22">
        <f>IF(E23&gt;0,IF(AND(SUM(D23:E23)=1,Q23=1),C23-SUM(D24:D24),ROUND(C23*E23,2)),"")</f>
        <v>36860.97</v>
      </c>
      <c r="F24" s="25" t="str">
        <f>IF(F23&gt;0,IF(AND(SUM(D23:F23)=1,Q23=1),C23-SUM(D24:E24),ROUND(C23*F23,2)),"")</f>
        <v/>
      </c>
      <c r="G24" s="25" t="str">
        <f>IF(G23&gt;0,IF(AND(SUM(D23:G23)=1,Q23=1),C23-SUM(D24:F24),ROUND(C23*G23,2)),"")</f>
        <v/>
      </c>
      <c r="H24" s="26" t="str">
        <f>IF(H23&gt;0,IF(AND(SUM(D23:H23)=1,Q23=1),C23-SUM(D24:G24),ROUND(C23*H23,2)),"")</f>
        <v/>
      </c>
      <c r="I24" s="28" t="str">
        <f>IF(I23&gt;0,IF(AND(SUM(D23:I23)=1,Q23=1),C23-SUM(D24:H24),ROUND(C23*I23,2)),"")</f>
        <v/>
      </c>
      <c r="J24" s="25" t="str">
        <f>IF(J23&gt;0,IF(AND(SUM(D23:J23)=1,Q23=1),C23-SUM(D24:I24),ROUND(C23*J23,2)),"")</f>
        <v/>
      </c>
      <c r="K24" s="25" t="str">
        <f>IF(K23&gt;0,IF(AND(SUM(D23:K23)=1,Q23=1),C23-SUM(D24:J24),ROUND(C23*K23,2)),"")</f>
        <v/>
      </c>
      <c r="L24" s="25" t="str">
        <f>IF(L23&gt;0,IF(AND(SUM(D23:L23)=1,Q23=1),C23-SUM(D24:K24),ROUND(C23*L23,2)),"")</f>
        <v/>
      </c>
      <c r="M24" s="25" t="str">
        <f>IF(M23&gt;0,IF(AND(SUM(D23:M23)=1,Q23=1),C23-SUM(D24:L24),ROUND(C23*M23,2)),"")</f>
        <v/>
      </c>
      <c r="N24" s="25" t="str">
        <f>IF(N23&gt;0,IF(AND(SUM(D23:N23)=1,Q23=1),C23-SUM(D24:M24),ROUND(C23*N23,2)),"")</f>
        <v/>
      </c>
      <c r="O24" s="25" t="str">
        <f>IF(O23&gt;0,IF(AND(SUM(D23:O23)=1,Q23=1),C23-SUM(D24:N24),ROUND(C23*O23,2)),"")</f>
        <v/>
      </c>
      <c r="P24" s="25" t="str">
        <f>IF(P23&gt;0,IF(AND(SUM(D23:P23)=1,Q23=1),C23-SUM(D24:O24),ROUND(C23*P23,2)),"")</f>
        <v/>
      </c>
      <c r="Q24" s="31">
        <f t="shared" si="0"/>
        <v>36860.97</v>
      </c>
    </row>
    <row r="25" ht="12" customHeight="1" spans="1:17">
      <c r="A25" s="18" t="s">
        <v>159</v>
      </c>
      <c r="B25" s="19" t="s">
        <v>160</v>
      </c>
      <c r="C25" s="20">
        <v>9984.94</v>
      </c>
      <c r="D25" s="23"/>
      <c r="E25" s="21">
        <v>1</v>
      </c>
      <c r="F25" s="23"/>
      <c r="G25" s="23"/>
      <c r="H25" s="24"/>
      <c r="I25" s="27"/>
      <c r="J25" s="23"/>
      <c r="K25" s="23"/>
      <c r="L25" s="23"/>
      <c r="M25" s="23"/>
      <c r="N25" s="23"/>
      <c r="O25" s="23"/>
      <c r="P25" s="23"/>
      <c r="Q25" s="30">
        <f t="shared" si="0"/>
        <v>1</v>
      </c>
    </row>
    <row r="26" ht="12.95" customHeight="1" spans="1:17">
      <c r="A26" s="18"/>
      <c r="B26" s="19"/>
      <c r="C26" s="20"/>
      <c r="D26" s="25" t="str">
        <f>IF(D25&gt;0,ROUND(C25*D25,2),"")</f>
        <v/>
      </c>
      <c r="E26" s="22">
        <f>IF(E25&gt;0,IF(AND(SUM(D25:E25)=1,Q25=1),C25-SUM(D26:D26),ROUND(C25*E25,2)),"")</f>
        <v>9984.94</v>
      </c>
      <c r="F26" s="25" t="str">
        <f>IF(F25&gt;0,IF(AND(SUM(D25:F25)=1,Q25=1),C25-SUM(D26:E26),ROUND(C25*F25,2)),"")</f>
        <v/>
      </c>
      <c r="G26" s="25" t="str">
        <f>IF(G25&gt;0,IF(AND(SUM(D25:G25)=1,Q25=1),C25-SUM(D26:F26),ROUND(C25*G25,2)),"")</f>
        <v/>
      </c>
      <c r="H26" s="26" t="str">
        <f>IF(H25&gt;0,IF(AND(SUM(D25:H25)=1,Q25=1),C25-SUM(D26:G26),ROUND(C25*H25,2)),"")</f>
        <v/>
      </c>
      <c r="I26" s="28" t="str">
        <f>IF(I25&gt;0,IF(AND(SUM(D25:I25)=1,Q25=1),C25-SUM(D26:H26),ROUND(C25*I25,2)),"")</f>
        <v/>
      </c>
      <c r="J26" s="25" t="str">
        <f>IF(J25&gt;0,IF(AND(SUM(D25:J25)=1,Q25=1),C25-SUM(D26:I26),ROUND(C25*J25,2)),"")</f>
        <v/>
      </c>
      <c r="K26" s="25" t="str">
        <f>IF(K25&gt;0,IF(AND(SUM(D25:K25)=1,Q25=1),C25-SUM(D26:J26),ROUND(C25*K25,2)),"")</f>
        <v/>
      </c>
      <c r="L26" s="25" t="str">
        <f>IF(L25&gt;0,IF(AND(SUM(D25:L25)=1,Q25=1),C25-SUM(D26:K26),ROUND(C25*L25,2)),"")</f>
        <v/>
      </c>
      <c r="M26" s="25" t="str">
        <f>IF(M25&gt;0,IF(AND(SUM(D25:M25)=1,Q25=1),C25-SUM(D26:L26),ROUND(C25*M25,2)),"")</f>
        <v/>
      </c>
      <c r="N26" s="25" t="str">
        <f>IF(N25&gt;0,IF(AND(SUM(D25:N25)=1,Q25=1),C25-SUM(D26:M26),ROUND(C25*N25,2)),"")</f>
        <v/>
      </c>
      <c r="O26" s="25" t="str">
        <f>IF(O25&gt;0,IF(AND(SUM(D25:O25)=1,Q25=1),C25-SUM(D26:N26),ROUND(C25*O25,2)),"")</f>
        <v/>
      </c>
      <c r="P26" s="25" t="str">
        <f>IF(P25&gt;0,IF(AND(SUM(D25:P25)=1,Q25=1),C25-SUM(D26:O26),ROUND(C25*P25,2)),"")</f>
        <v/>
      </c>
      <c r="Q26" s="31">
        <f t="shared" si="0"/>
        <v>9984.94</v>
      </c>
    </row>
    <row r="27" ht="12" customHeight="1" spans="1:17">
      <c r="A27" s="18" t="s">
        <v>164</v>
      </c>
      <c r="B27" s="19" t="s">
        <v>165</v>
      </c>
      <c r="C27" s="20">
        <v>796203.98</v>
      </c>
      <c r="D27" s="23">
        <f>D28/C27</f>
        <v>0</v>
      </c>
      <c r="E27" s="21">
        <f>E28/C27</f>
        <v>0.0999999899523235</v>
      </c>
      <c r="F27" s="21">
        <f>F28/C27</f>
        <v>0.349999996232121</v>
      </c>
      <c r="G27" s="21">
        <f>G28/C27</f>
        <v>0.550000013815555</v>
      </c>
      <c r="H27" s="24">
        <f>H28/C27</f>
        <v>0</v>
      </c>
      <c r="I27" s="27">
        <f>I28/C27</f>
        <v>0</v>
      </c>
      <c r="J27" s="23">
        <f>J28/C27</f>
        <v>0</v>
      </c>
      <c r="K27" s="23">
        <f>K28/C27</f>
        <v>0</v>
      </c>
      <c r="L27" s="23">
        <f>L28/C27</f>
        <v>0</v>
      </c>
      <c r="M27" s="23">
        <f>M28/C27</f>
        <v>0</v>
      </c>
      <c r="N27" s="23">
        <f>N28/C27</f>
        <v>0</v>
      </c>
      <c r="O27" s="23">
        <f>O28/C27</f>
        <v>0</v>
      </c>
      <c r="P27" s="23">
        <f>P28/C27</f>
        <v>0</v>
      </c>
      <c r="Q27" s="30">
        <f t="shared" si="0"/>
        <v>1</v>
      </c>
    </row>
    <row r="28" ht="12.95" customHeight="1" spans="1:17">
      <c r="A28" s="18"/>
      <c r="B28" s="19"/>
      <c r="C28" s="20"/>
      <c r="D28" s="25">
        <f t="shared" ref="D28:P28" si="3">SUM(D30,D32,D34,D36,D38)*1</f>
        <v>0</v>
      </c>
      <c r="E28" s="22">
        <f t="shared" si="3"/>
        <v>79620.39</v>
      </c>
      <c r="F28" s="22">
        <f t="shared" si="3"/>
        <v>278671.39</v>
      </c>
      <c r="G28" s="22">
        <f t="shared" si="3"/>
        <v>437912.2</v>
      </c>
      <c r="H28" s="26">
        <f t="shared" si="3"/>
        <v>0</v>
      </c>
      <c r="I28" s="28">
        <f t="shared" si="3"/>
        <v>0</v>
      </c>
      <c r="J28" s="25">
        <f t="shared" si="3"/>
        <v>0</v>
      </c>
      <c r="K28" s="25">
        <f t="shared" si="3"/>
        <v>0</v>
      </c>
      <c r="L28" s="25">
        <f t="shared" si="3"/>
        <v>0</v>
      </c>
      <c r="M28" s="25">
        <f t="shared" si="3"/>
        <v>0</v>
      </c>
      <c r="N28" s="25">
        <f t="shared" si="3"/>
        <v>0</v>
      </c>
      <c r="O28" s="25">
        <f t="shared" si="3"/>
        <v>0</v>
      </c>
      <c r="P28" s="25">
        <f t="shared" si="3"/>
        <v>0</v>
      </c>
      <c r="Q28" s="31">
        <f t="shared" si="0"/>
        <v>796203.98</v>
      </c>
    </row>
    <row r="29" ht="12" customHeight="1" spans="1:17">
      <c r="A29" s="18" t="s">
        <v>166</v>
      </c>
      <c r="B29" s="19" t="s">
        <v>167</v>
      </c>
      <c r="C29" s="20">
        <v>76400.2</v>
      </c>
      <c r="D29" s="23"/>
      <c r="E29" s="21">
        <v>0.1</v>
      </c>
      <c r="F29" s="21">
        <v>0.35</v>
      </c>
      <c r="G29" s="21">
        <v>0.55</v>
      </c>
      <c r="H29" s="24"/>
      <c r="I29" s="27"/>
      <c r="J29" s="23"/>
      <c r="K29" s="23"/>
      <c r="L29" s="23"/>
      <c r="M29" s="23"/>
      <c r="N29" s="23"/>
      <c r="O29" s="23"/>
      <c r="P29" s="23"/>
      <c r="Q29" s="30">
        <f t="shared" si="0"/>
        <v>1</v>
      </c>
    </row>
    <row r="30" ht="12.95" customHeight="1" spans="1:17">
      <c r="A30" s="18"/>
      <c r="B30" s="19"/>
      <c r="C30" s="20"/>
      <c r="D30" s="25" t="str">
        <f>IF(D29&gt;0,ROUND(C29*D29,2),"")</f>
        <v/>
      </c>
      <c r="E30" s="22">
        <f>IF(E29&gt;0,IF(AND(SUM(D29:E29)=1,Q29=1),C29-SUM(D30:D30),ROUND(C29*E29,2)),"")</f>
        <v>7640.02</v>
      </c>
      <c r="F30" s="22">
        <f>IF(F29&gt;0,IF(AND(SUM(D29:F29)=1,Q29=1),C29-SUM(D30:E30),ROUND(C29*F29,2)),"")</f>
        <v>26740.07</v>
      </c>
      <c r="G30" s="22">
        <f>IF(G29&gt;0,IF(AND(SUM(D29:G29)=1,Q29=1),C29-SUM(D30:F30),ROUND(C29*G29,2)),"")</f>
        <v>42020.11</v>
      </c>
      <c r="H30" s="26" t="str">
        <f>IF(H29&gt;0,IF(AND(SUM(D29:H29)=1,Q29=1),C29-SUM(D30:G30),ROUND(C29*H29,2)),"")</f>
        <v/>
      </c>
      <c r="I30" s="28" t="str">
        <f>IF(I29&gt;0,IF(AND(SUM(D29:I29)=1,Q29=1),C29-SUM(D30:H30),ROUND(C29*I29,2)),"")</f>
        <v/>
      </c>
      <c r="J30" s="25" t="str">
        <f>IF(J29&gt;0,IF(AND(SUM(D29:J29)=1,Q29=1),C29-SUM(D30:I30),ROUND(C29*J29,2)),"")</f>
        <v/>
      </c>
      <c r="K30" s="25" t="str">
        <f>IF(K29&gt;0,IF(AND(SUM(D29:K29)=1,Q29=1),C29-SUM(D30:J30),ROUND(C29*K29,2)),"")</f>
        <v/>
      </c>
      <c r="L30" s="25" t="str">
        <f>IF(L29&gt;0,IF(AND(SUM(D29:L29)=1,Q29=1),C29-SUM(D30:K30),ROUND(C29*L29,2)),"")</f>
        <v/>
      </c>
      <c r="M30" s="25" t="str">
        <f>IF(M29&gt;0,IF(AND(SUM(D29:M29)=1,Q29=1),C29-SUM(D30:L30),ROUND(C29*M29,2)),"")</f>
        <v/>
      </c>
      <c r="N30" s="25" t="str">
        <f>IF(N29&gt;0,IF(AND(SUM(D29:N29)=1,Q29=1),C29-SUM(D30:M30),ROUND(C29*N29,2)),"")</f>
        <v/>
      </c>
      <c r="O30" s="25" t="str">
        <f>IF(O29&gt;0,IF(AND(SUM(D29:O29)=1,Q29=1),C29-SUM(D30:N30),ROUND(C29*O29,2)),"")</f>
        <v/>
      </c>
      <c r="P30" s="25" t="str">
        <f>IF(P29&gt;0,IF(AND(SUM(D29:P29)=1,Q29=1),C29-SUM(D30:O30),ROUND(C29*P29,2)),"")</f>
        <v/>
      </c>
      <c r="Q30" s="31">
        <f t="shared" si="0"/>
        <v>76400.2</v>
      </c>
    </row>
    <row r="31" ht="12" customHeight="1" spans="1:17">
      <c r="A31" s="18" t="s">
        <v>179</v>
      </c>
      <c r="B31" s="19" t="s">
        <v>180</v>
      </c>
      <c r="C31" s="20">
        <v>9407.24</v>
      </c>
      <c r="D31" s="23"/>
      <c r="E31" s="21">
        <v>0.1</v>
      </c>
      <c r="F31" s="21">
        <v>0.35</v>
      </c>
      <c r="G31" s="21">
        <v>0.55</v>
      </c>
      <c r="H31" s="24"/>
      <c r="I31" s="27"/>
      <c r="J31" s="23"/>
      <c r="K31" s="23"/>
      <c r="L31" s="23"/>
      <c r="M31" s="23"/>
      <c r="N31" s="23"/>
      <c r="O31" s="23"/>
      <c r="P31" s="23"/>
      <c r="Q31" s="30">
        <f t="shared" si="0"/>
        <v>1</v>
      </c>
    </row>
    <row r="32" ht="12.95" customHeight="1" spans="1:17">
      <c r="A32" s="18"/>
      <c r="B32" s="19"/>
      <c r="C32" s="20"/>
      <c r="D32" s="25" t="str">
        <f>IF(D31&gt;0,ROUND(C31*D31,2),"")</f>
        <v/>
      </c>
      <c r="E32" s="22">
        <f>IF(E31&gt;0,IF(AND(SUM(D31:E31)=1,Q31=1),C31-SUM(D32:D32),ROUND(C31*E31,2)),"")</f>
        <v>940.72</v>
      </c>
      <c r="F32" s="22">
        <f>IF(F31&gt;0,IF(AND(SUM(D31:F31)=1,Q31=1),C31-SUM(D32:E32),ROUND(C31*F31,2)),"")</f>
        <v>3292.53</v>
      </c>
      <c r="G32" s="22">
        <f>IF(G31&gt;0,IF(AND(SUM(D31:G31)=1,Q31=1),C31-SUM(D32:F32),ROUND(C31*G31,2)),"")</f>
        <v>5173.99</v>
      </c>
      <c r="H32" s="26" t="str">
        <f>IF(H31&gt;0,IF(AND(SUM(D31:H31)=1,Q31=1),C31-SUM(D32:G32),ROUND(C31*H31,2)),"")</f>
        <v/>
      </c>
      <c r="I32" s="28" t="str">
        <f>IF(I31&gt;0,IF(AND(SUM(D31:I31)=1,Q31=1),C31-SUM(D32:H32),ROUND(C31*I31,2)),"")</f>
        <v/>
      </c>
      <c r="J32" s="25" t="str">
        <f>IF(J31&gt;0,IF(AND(SUM(D31:J31)=1,Q31=1),C31-SUM(D32:I32),ROUND(C31*J31,2)),"")</f>
        <v/>
      </c>
      <c r="K32" s="25" t="str">
        <f>IF(K31&gt;0,IF(AND(SUM(D31:K31)=1,Q31=1),C31-SUM(D32:J32),ROUND(C31*K31,2)),"")</f>
        <v/>
      </c>
      <c r="L32" s="25" t="str">
        <f>IF(L31&gt;0,IF(AND(SUM(D31:L31)=1,Q31=1),C31-SUM(D32:K32),ROUND(C31*L31,2)),"")</f>
        <v/>
      </c>
      <c r="M32" s="25" t="str">
        <f>IF(M31&gt;0,IF(AND(SUM(D31:M31)=1,Q31=1),C31-SUM(D32:L32),ROUND(C31*M31,2)),"")</f>
        <v/>
      </c>
      <c r="N32" s="25" t="str">
        <f>IF(N31&gt;0,IF(AND(SUM(D31:N31)=1,Q31=1),C31-SUM(D32:M32),ROUND(C31*N31,2)),"")</f>
        <v/>
      </c>
      <c r="O32" s="25" t="str">
        <f>IF(O31&gt;0,IF(AND(SUM(D31:O31)=1,Q31=1),C31-SUM(D32:N32),ROUND(C31*O31,2)),"")</f>
        <v/>
      </c>
      <c r="P32" s="25" t="str">
        <f>IF(P31&gt;0,IF(AND(SUM(D31:P31)=1,Q31=1),C31-SUM(D32:O32),ROUND(C31*P31,2)),"")</f>
        <v/>
      </c>
      <c r="Q32" s="31">
        <f t="shared" si="0"/>
        <v>9407.24</v>
      </c>
    </row>
    <row r="33" ht="12" customHeight="1" spans="1:17">
      <c r="A33" s="18" t="s">
        <v>194</v>
      </c>
      <c r="B33" s="19" t="s">
        <v>195</v>
      </c>
      <c r="C33" s="20">
        <v>434710.61</v>
      </c>
      <c r="D33" s="23"/>
      <c r="E33" s="21">
        <v>0.1</v>
      </c>
      <c r="F33" s="21">
        <v>0.35</v>
      </c>
      <c r="G33" s="21">
        <v>0.55</v>
      </c>
      <c r="H33" s="24"/>
      <c r="I33" s="27"/>
      <c r="J33" s="23"/>
      <c r="K33" s="23"/>
      <c r="L33" s="23"/>
      <c r="M33" s="23"/>
      <c r="N33" s="23"/>
      <c r="O33" s="23"/>
      <c r="P33" s="23"/>
      <c r="Q33" s="30">
        <f t="shared" si="0"/>
        <v>1</v>
      </c>
    </row>
    <row r="34" ht="12.95" customHeight="1" spans="1:17">
      <c r="A34" s="18"/>
      <c r="B34" s="19"/>
      <c r="C34" s="20"/>
      <c r="D34" s="25" t="str">
        <f>IF(D33&gt;0,ROUND(C33*D33,2),"")</f>
        <v/>
      </c>
      <c r="E34" s="22">
        <f>IF(E33&gt;0,IF(AND(SUM(D33:E33)=1,Q33=1),C33-SUM(D34:D34),ROUND(C33*E33,2)),"")</f>
        <v>43471.06</v>
      </c>
      <c r="F34" s="22">
        <f>IF(F33&gt;0,IF(AND(SUM(D33:F33)=1,Q33=1),C33-SUM(D34:E34),ROUND(C33*F33,2)),"")</f>
        <v>152148.71</v>
      </c>
      <c r="G34" s="22">
        <f>IF(G33&gt;0,IF(AND(SUM(D33:G33)=1,Q33=1),C33-SUM(D34:F34),ROUND(C33*G33,2)),"")</f>
        <v>239090.84</v>
      </c>
      <c r="H34" s="26" t="str">
        <f>IF(H33&gt;0,IF(AND(SUM(D33:H33)=1,Q33=1),C33-SUM(D34:G34),ROUND(C33*H33,2)),"")</f>
        <v/>
      </c>
      <c r="I34" s="28" t="str">
        <f>IF(I33&gt;0,IF(AND(SUM(D33:I33)=1,Q33=1),C33-SUM(D34:H34),ROUND(C33*I33,2)),"")</f>
        <v/>
      </c>
      <c r="J34" s="25" t="str">
        <f>IF(J33&gt;0,IF(AND(SUM(D33:J33)=1,Q33=1),C33-SUM(D34:I34),ROUND(C33*J33,2)),"")</f>
        <v/>
      </c>
      <c r="K34" s="25" t="str">
        <f>IF(K33&gt;0,IF(AND(SUM(D33:K33)=1,Q33=1),C33-SUM(D34:J34),ROUND(C33*K33,2)),"")</f>
        <v/>
      </c>
      <c r="L34" s="25" t="str">
        <f>IF(L33&gt;0,IF(AND(SUM(D33:L33)=1,Q33=1),C33-SUM(D34:K34),ROUND(C33*L33,2)),"")</f>
        <v/>
      </c>
      <c r="M34" s="25" t="str">
        <f>IF(M33&gt;0,IF(AND(SUM(D33:M33)=1,Q33=1),C33-SUM(D34:L34),ROUND(C33*M33,2)),"")</f>
        <v/>
      </c>
      <c r="N34" s="25" t="str">
        <f>IF(N33&gt;0,IF(AND(SUM(D33:N33)=1,Q33=1),C33-SUM(D34:M34),ROUND(C33*N33,2)),"")</f>
        <v/>
      </c>
      <c r="O34" s="25" t="str">
        <f>IF(O33&gt;0,IF(AND(SUM(D33:O33)=1,Q33=1),C33-SUM(D34:N34),ROUND(C33*O33,2)),"")</f>
        <v/>
      </c>
      <c r="P34" s="25" t="str">
        <f>IF(P33&gt;0,IF(AND(SUM(D33:P33)=1,Q33=1),C33-SUM(D34:O34),ROUND(C33*P33,2)),"")</f>
        <v/>
      </c>
      <c r="Q34" s="31">
        <f t="shared" si="0"/>
        <v>434710.61</v>
      </c>
    </row>
    <row r="35" ht="12" customHeight="1" spans="1:17">
      <c r="A35" s="18" t="s">
        <v>232</v>
      </c>
      <c r="B35" s="19" t="s">
        <v>233</v>
      </c>
      <c r="C35" s="20">
        <v>50369.43</v>
      </c>
      <c r="D35" s="23"/>
      <c r="E35" s="21">
        <v>0.1</v>
      </c>
      <c r="F35" s="21">
        <v>0.35</v>
      </c>
      <c r="G35" s="21">
        <v>0.55</v>
      </c>
      <c r="H35" s="24"/>
      <c r="I35" s="27"/>
      <c r="J35" s="23"/>
      <c r="K35" s="23"/>
      <c r="L35" s="23"/>
      <c r="M35" s="23"/>
      <c r="N35" s="23"/>
      <c r="O35" s="23"/>
      <c r="P35" s="23"/>
      <c r="Q35" s="30">
        <f t="shared" si="0"/>
        <v>1</v>
      </c>
    </row>
    <row r="36" ht="12.95" customHeight="1" spans="1:17">
      <c r="A36" s="18"/>
      <c r="B36" s="19"/>
      <c r="C36" s="20"/>
      <c r="D36" s="25" t="str">
        <f>IF(D35&gt;0,ROUND(C35*D35,2),"")</f>
        <v/>
      </c>
      <c r="E36" s="22">
        <f>IF(E35&gt;0,IF(AND(SUM(D35:E35)=1,Q35=1),C35-SUM(D36:D36),ROUND(C35*E35,2)),"")</f>
        <v>5036.94</v>
      </c>
      <c r="F36" s="22">
        <f>IF(F35&gt;0,IF(AND(SUM(D35:F35)=1,Q35=1),C35-SUM(D36:E36),ROUND(C35*F35,2)),"")</f>
        <v>17629.3</v>
      </c>
      <c r="G36" s="22">
        <f>IF(G35&gt;0,IF(AND(SUM(D35:G35)=1,Q35=1),C35-SUM(D36:F36),ROUND(C35*G35,2)),"")</f>
        <v>27703.19</v>
      </c>
      <c r="H36" s="26" t="str">
        <f>IF(H35&gt;0,IF(AND(SUM(D35:H35)=1,Q35=1),C35-SUM(D36:G36),ROUND(C35*H35,2)),"")</f>
        <v/>
      </c>
      <c r="I36" s="28" t="str">
        <f>IF(I35&gt;0,IF(AND(SUM(D35:I35)=1,Q35=1),C35-SUM(D36:H36),ROUND(C35*I35,2)),"")</f>
        <v/>
      </c>
      <c r="J36" s="25" t="str">
        <f>IF(J35&gt;0,IF(AND(SUM(D35:J35)=1,Q35=1),C35-SUM(D36:I36),ROUND(C35*J35,2)),"")</f>
        <v/>
      </c>
      <c r="K36" s="25" t="str">
        <f>IF(K35&gt;0,IF(AND(SUM(D35:K35)=1,Q35=1),C35-SUM(D36:J36),ROUND(C35*K35,2)),"")</f>
        <v/>
      </c>
      <c r="L36" s="25" t="str">
        <f>IF(L35&gt;0,IF(AND(SUM(D35:L35)=1,Q35=1),C35-SUM(D36:K36),ROUND(C35*L35,2)),"")</f>
        <v/>
      </c>
      <c r="M36" s="25" t="str">
        <f>IF(M35&gt;0,IF(AND(SUM(D35:M35)=1,Q35=1),C35-SUM(D36:L36),ROUND(C35*M35,2)),"")</f>
        <v/>
      </c>
      <c r="N36" s="25" t="str">
        <f>IF(N35&gt;0,IF(AND(SUM(D35:N35)=1,Q35=1),C35-SUM(D36:M36),ROUND(C35*N35,2)),"")</f>
        <v/>
      </c>
      <c r="O36" s="25" t="str">
        <f>IF(O35&gt;0,IF(AND(SUM(D35:O35)=1,Q35=1),C35-SUM(D36:N36),ROUND(C35*O35,2)),"")</f>
        <v/>
      </c>
      <c r="P36" s="25" t="str">
        <f>IF(P35&gt;0,IF(AND(SUM(D35:P35)=1,Q35=1),C35-SUM(D36:O36),ROUND(C35*P35,2)),"")</f>
        <v/>
      </c>
      <c r="Q36" s="31">
        <f t="shared" si="0"/>
        <v>50369.43</v>
      </c>
    </row>
    <row r="37" ht="12" customHeight="1" spans="1:17">
      <c r="A37" s="18" t="s">
        <v>252</v>
      </c>
      <c r="B37" s="19" t="s">
        <v>253</v>
      </c>
      <c r="C37" s="20">
        <v>225316.5</v>
      </c>
      <c r="D37" s="23"/>
      <c r="E37" s="21">
        <v>0.1</v>
      </c>
      <c r="F37" s="21">
        <v>0.35</v>
      </c>
      <c r="G37" s="21">
        <v>0.55</v>
      </c>
      <c r="H37" s="24"/>
      <c r="I37" s="27"/>
      <c r="J37" s="23"/>
      <c r="K37" s="23"/>
      <c r="L37" s="23"/>
      <c r="M37" s="23"/>
      <c r="N37" s="23"/>
      <c r="O37" s="23"/>
      <c r="P37" s="23"/>
      <c r="Q37" s="30">
        <f t="shared" si="0"/>
        <v>1</v>
      </c>
    </row>
    <row r="38" ht="12.95" customHeight="1" spans="1:17">
      <c r="A38" s="18"/>
      <c r="B38" s="19"/>
      <c r="C38" s="20"/>
      <c r="D38" s="25" t="str">
        <f>IF(D37&gt;0,ROUND(C37*D37,2),"")</f>
        <v/>
      </c>
      <c r="E38" s="22">
        <f>IF(E37&gt;0,IF(AND(SUM(D37:E37)=1,Q37=1),C37-SUM(D38:D38),ROUND(C37*E37,2)),"")</f>
        <v>22531.65</v>
      </c>
      <c r="F38" s="22">
        <f>IF(F37&gt;0,IF(AND(SUM(D37:F37)=1,Q37=1),C37-SUM(D38:E38),ROUND(C37*F37,2)),"")</f>
        <v>78860.78</v>
      </c>
      <c r="G38" s="22">
        <f>IF(G37&gt;0,IF(AND(SUM(D37:G37)=1,Q37=1),C37-SUM(D38:F38),ROUND(C37*G37,2)),"")</f>
        <v>123924.07</v>
      </c>
      <c r="H38" s="26" t="str">
        <f>IF(H37&gt;0,IF(AND(SUM(D37:H37)=1,Q37=1),C37-SUM(D38:G38),ROUND(C37*H37,2)),"")</f>
        <v/>
      </c>
      <c r="I38" s="28" t="str">
        <f>IF(I37&gt;0,IF(AND(SUM(D37:I37)=1,Q37=1),C37-SUM(D38:H38),ROUND(C37*I37,2)),"")</f>
        <v/>
      </c>
      <c r="J38" s="25" t="str">
        <f>IF(J37&gt;0,IF(AND(SUM(D37:J37)=1,Q37=1),C37-SUM(D38:I38),ROUND(C37*J37,2)),"")</f>
        <v/>
      </c>
      <c r="K38" s="25" t="str">
        <f>IF(K37&gt;0,IF(AND(SUM(D37:K37)=1,Q37=1),C37-SUM(D38:J38),ROUND(C37*K37,2)),"")</f>
        <v/>
      </c>
      <c r="L38" s="25" t="str">
        <f>IF(L37&gt;0,IF(AND(SUM(D37:L37)=1,Q37=1),C37-SUM(D38:K38),ROUND(C37*L37,2)),"")</f>
        <v/>
      </c>
      <c r="M38" s="25" t="str">
        <f>IF(M37&gt;0,IF(AND(SUM(D37:M37)=1,Q37=1),C37-SUM(D38:L38),ROUND(C37*M37,2)),"")</f>
        <v/>
      </c>
      <c r="N38" s="25" t="str">
        <f>IF(N37&gt;0,IF(AND(SUM(D37:N37)=1,Q37=1),C37-SUM(D38:M38),ROUND(C37*N37,2)),"")</f>
        <v/>
      </c>
      <c r="O38" s="25" t="str">
        <f>IF(O37&gt;0,IF(AND(SUM(D37:O37)=1,Q37=1),C37-SUM(D38:N38),ROUND(C37*O37,2)),"")</f>
        <v/>
      </c>
      <c r="P38" s="25" t="str">
        <f>IF(P37&gt;0,IF(AND(SUM(D37:P37)=1,Q37=1),C37-SUM(D38:O38),ROUND(C37*P37,2)),"")</f>
        <v/>
      </c>
      <c r="Q38" s="31">
        <f t="shared" si="0"/>
        <v>225316.5</v>
      </c>
    </row>
    <row r="39" ht="12" customHeight="1" spans="1:17">
      <c r="A39" s="18" t="s">
        <v>272</v>
      </c>
      <c r="B39" s="19" t="s">
        <v>273</v>
      </c>
      <c r="C39" s="20">
        <v>1712471.44</v>
      </c>
      <c r="D39" s="23">
        <f>D40/C39</f>
        <v>0</v>
      </c>
      <c r="E39" s="23">
        <f>E40/C39</f>
        <v>0</v>
      </c>
      <c r="F39" s="23">
        <f>F40/C39</f>
        <v>0</v>
      </c>
      <c r="G39" s="21">
        <f>G40/C39</f>
        <v>0.0999999976641946</v>
      </c>
      <c r="H39" s="21">
        <f>H40/C39</f>
        <v>0.199999995328389</v>
      </c>
      <c r="I39" s="21">
        <f>I40/C39</f>
        <v>0</v>
      </c>
      <c r="J39" s="21">
        <f>J40/C39</f>
        <v>0.199999995328389</v>
      </c>
      <c r="K39" s="21">
        <f>K40/C39</f>
        <v>0.299999998832097</v>
      </c>
      <c r="L39" s="21">
        <f>L40/C39</f>
        <v>0.20000001284693</v>
      </c>
      <c r="M39" s="23">
        <f>M40/C39</f>
        <v>0</v>
      </c>
      <c r="N39" s="23">
        <f>N40/C39</f>
        <v>0</v>
      </c>
      <c r="O39" s="23">
        <f>O40/C39</f>
        <v>0</v>
      </c>
      <c r="P39" s="23">
        <f>P40/C39</f>
        <v>0</v>
      </c>
      <c r="Q39" s="30">
        <f t="shared" si="0"/>
        <v>1</v>
      </c>
    </row>
    <row r="40" ht="12.95" customHeight="1" spans="1:17">
      <c r="A40" s="18"/>
      <c r="B40" s="19"/>
      <c r="C40" s="20"/>
      <c r="D40" s="25">
        <f t="shared" ref="D40:P40" si="4">SUM(D42,D44,D46,D48,D50,D52,D54)*1</f>
        <v>0</v>
      </c>
      <c r="E40" s="25">
        <f t="shared" si="4"/>
        <v>0</v>
      </c>
      <c r="F40" s="25">
        <f t="shared" si="4"/>
        <v>0</v>
      </c>
      <c r="G40" s="22">
        <f t="shared" si="4"/>
        <v>171247.14</v>
      </c>
      <c r="H40" s="22">
        <f t="shared" si="4"/>
        <v>342494.28</v>
      </c>
      <c r="I40" s="22">
        <f t="shared" si="4"/>
        <v>0</v>
      </c>
      <c r="J40" s="22">
        <f t="shared" si="4"/>
        <v>342494.28</v>
      </c>
      <c r="K40" s="22">
        <f t="shared" si="4"/>
        <v>513741.43</v>
      </c>
      <c r="L40" s="22">
        <f t="shared" si="4"/>
        <v>342494.31</v>
      </c>
      <c r="M40" s="25">
        <f t="shared" si="4"/>
        <v>0</v>
      </c>
      <c r="N40" s="25">
        <f t="shared" si="4"/>
        <v>0</v>
      </c>
      <c r="O40" s="25">
        <f t="shared" si="4"/>
        <v>0</v>
      </c>
      <c r="P40" s="25">
        <f t="shared" si="4"/>
        <v>0</v>
      </c>
      <c r="Q40" s="31">
        <f t="shared" si="0"/>
        <v>1712471.44</v>
      </c>
    </row>
    <row r="41" ht="12" customHeight="1" spans="1:17">
      <c r="A41" s="18" t="s">
        <v>274</v>
      </c>
      <c r="B41" s="19" t="s">
        <v>275</v>
      </c>
      <c r="C41" s="20">
        <v>252580.01</v>
      </c>
      <c r="D41" s="23"/>
      <c r="E41" s="23"/>
      <c r="F41" s="23"/>
      <c r="G41" s="21">
        <v>0.1</v>
      </c>
      <c r="H41" s="21">
        <v>0.2</v>
      </c>
      <c r="I41" s="21"/>
      <c r="J41" s="21">
        <v>0.2</v>
      </c>
      <c r="K41" s="21">
        <v>0.3</v>
      </c>
      <c r="L41" s="21">
        <v>0.2</v>
      </c>
      <c r="M41" s="23"/>
      <c r="N41" s="23"/>
      <c r="O41" s="23"/>
      <c r="P41" s="23"/>
      <c r="Q41" s="30">
        <f t="shared" si="0"/>
        <v>1</v>
      </c>
    </row>
    <row r="42" ht="12.95" customHeight="1" spans="1:17">
      <c r="A42" s="18"/>
      <c r="B42" s="19"/>
      <c r="C42" s="20"/>
      <c r="D42" s="25" t="str">
        <f>IF(D41&gt;0,ROUND(C41*D41,2),"")</f>
        <v/>
      </c>
      <c r="E42" s="25" t="str">
        <f>IF(E41&gt;0,IF(AND(SUM(D41:E41)=1,Q41=1),C41-SUM(D42:D42),ROUND(C41*E41,2)),"")</f>
        <v/>
      </c>
      <c r="F42" s="25" t="str">
        <f>IF(F41&gt;0,IF(AND(SUM(D41:F41)=1,Q41=1),C41-SUM(D42:E42),ROUND(C41*F41,2)),"")</f>
        <v/>
      </c>
      <c r="G42" s="22">
        <f>IF(G41&gt;0,IF(AND(SUM(D41:G41)=1,Q41=1),C41-SUM(D42:F42),ROUND(C41*G41,2)),"")</f>
        <v>25258</v>
      </c>
      <c r="H42" s="22">
        <f>IF(H41&gt;0,IF(AND(SUM(D41:H41)=1,Q41=1),C41-SUM(D42:G42),ROUND(C41*H41,2)),"")</f>
        <v>50516</v>
      </c>
      <c r="I42" s="22" t="str">
        <f>IF(I41&gt;0,IF(AND(SUM(D41:I41)=1,Q41=1),C41-SUM(D42:H42),ROUND(C41*I41,2)),"")</f>
        <v/>
      </c>
      <c r="J42" s="22">
        <f>IF(J41&gt;0,IF(AND(SUM(D41:J41)=1,Q41=1),C41-SUM(D42:I42),ROUND(C41*J41,2)),"")</f>
        <v>50516</v>
      </c>
      <c r="K42" s="22">
        <f>IF(K41&gt;0,IF(AND(SUM(D41:K41)=1,Q41=1),C41-SUM(D42:J42),ROUND(C41*K41,2)),"")</f>
        <v>75774</v>
      </c>
      <c r="L42" s="22">
        <f>IF(L41&gt;0,IF(AND(SUM(D41:L41)=1,Q41=1),C41-SUM(D42:K42),ROUND(C41*L41,2)),"")</f>
        <v>50516.01</v>
      </c>
      <c r="M42" s="25" t="str">
        <f>IF(M41&gt;0,IF(AND(SUM(D41:M41)=1,Q41=1),C41-SUM(D42:L42),ROUND(C41*M41,2)),"")</f>
        <v/>
      </c>
      <c r="N42" s="25" t="str">
        <f>IF(N41&gt;0,IF(AND(SUM(D41:N41)=1,Q41=1),C41-SUM(D42:M42),ROUND(C41*N41,2)),"")</f>
        <v/>
      </c>
      <c r="O42" s="25" t="str">
        <f>IF(O41&gt;0,IF(AND(SUM(D41:O41)=1,Q41=1),C41-SUM(D42:N42),ROUND(C41*O41,2)),"")</f>
        <v/>
      </c>
      <c r="P42" s="25" t="str">
        <f>IF(P41&gt;0,IF(AND(SUM(D41:P41)=1,Q41=1),C41-SUM(D42:O42),ROUND(C41*P41,2)),"")</f>
        <v/>
      </c>
      <c r="Q42" s="31">
        <f t="shared" si="0"/>
        <v>252580.01</v>
      </c>
    </row>
    <row r="43" ht="12" customHeight="1" spans="1:17">
      <c r="A43" s="18" t="s">
        <v>297</v>
      </c>
      <c r="B43" s="19" t="s">
        <v>298</v>
      </c>
      <c r="C43" s="20">
        <v>624064.02</v>
      </c>
      <c r="D43" s="23"/>
      <c r="E43" s="23"/>
      <c r="F43" s="23"/>
      <c r="G43" s="21">
        <v>0.1</v>
      </c>
      <c r="H43" s="21">
        <v>0.2</v>
      </c>
      <c r="I43" s="21"/>
      <c r="J43" s="21">
        <v>0.2</v>
      </c>
      <c r="K43" s="21">
        <v>0.3</v>
      </c>
      <c r="L43" s="21">
        <v>0.2</v>
      </c>
      <c r="M43" s="23"/>
      <c r="N43" s="23"/>
      <c r="O43" s="23"/>
      <c r="P43" s="23"/>
      <c r="Q43" s="30">
        <f t="shared" si="0"/>
        <v>1</v>
      </c>
    </row>
    <row r="44" ht="12.95" customHeight="1" spans="1:17">
      <c r="A44" s="18"/>
      <c r="B44" s="19"/>
      <c r="C44" s="20"/>
      <c r="D44" s="25" t="str">
        <f>IF(D43&gt;0,ROUND(C43*D43,2),"")</f>
        <v/>
      </c>
      <c r="E44" s="25" t="str">
        <f>IF(E43&gt;0,IF(AND(SUM(D43:E43)=1,Q43=1),C43-SUM(D44:D44),ROUND(C43*E43,2)),"")</f>
        <v/>
      </c>
      <c r="F44" s="25" t="str">
        <f>IF(F43&gt;0,IF(AND(SUM(D43:F43)=1,Q43=1),C43-SUM(D44:E44),ROUND(C43*F43,2)),"")</f>
        <v/>
      </c>
      <c r="G44" s="22">
        <f>IF(G43&gt;0,IF(AND(SUM(D43:G43)=1,Q43=1),C43-SUM(D44:F44),ROUND(C43*G43,2)),"")</f>
        <v>62406.4</v>
      </c>
      <c r="H44" s="22">
        <f>IF(H43&gt;0,IF(AND(SUM(D43:H43)=1,Q43=1),C43-SUM(D44:G44),ROUND(C43*H43,2)),"")</f>
        <v>124812.8</v>
      </c>
      <c r="I44" s="22" t="str">
        <f>IF(I43&gt;0,IF(AND(SUM(D43:I43)=1,Q43=1),C43-SUM(D44:H44),ROUND(C43*I43,2)),"")</f>
        <v/>
      </c>
      <c r="J44" s="22">
        <f>IF(J43&gt;0,IF(AND(SUM(D43:J43)=1,Q43=1),C43-SUM(D44:I44),ROUND(C43*J43,2)),"")</f>
        <v>124812.8</v>
      </c>
      <c r="K44" s="22">
        <f>IF(K43&gt;0,IF(AND(SUM(D43:K43)=1,Q43=1),C43-SUM(D44:J44),ROUND(C43*K43,2)),"")</f>
        <v>187219.21</v>
      </c>
      <c r="L44" s="22">
        <f>IF(L43&gt;0,IF(AND(SUM(D43:L43)=1,Q43=1),C43-SUM(D44:K44),ROUND(C43*L43,2)),"")</f>
        <v>124812.81</v>
      </c>
      <c r="M44" s="25" t="str">
        <f>IF(M43&gt;0,IF(AND(SUM(D43:M43)=1,Q43=1),C43-SUM(D44:L44),ROUND(C43*M43,2)),"")</f>
        <v/>
      </c>
      <c r="N44" s="25" t="str">
        <f>IF(N43&gt;0,IF(AND(SUM(D43:N43)=1,Q43=1),C43-SUM(D44:M44),ROUND(C43*N43,2)),"")</f>
        <v/>
      </c>
      <c r="O44" s="25" t="str">
        <f>IF(O43&gt;0,IF(AND(SUM(D43:O43)=1,Q43=1),C43-SUM(D44:N44),ROUND(C43*O43,2)),"")</f>
        <v/>
      </c>
      <c r="P44" s="25" t="str">
        <f>IF(P43&gt;0,IF(AND(SUM(D43:P43)=1,Q43=1),C43-SUM(D44:O44),ROUND(C43*P43,2)),"")</f>
        <v/>
      </c>
      <c r="Q44" s="31">
        <f t="shared" si="0"/>
        <v>624064.02</v>
      </c>
    </row>
    <row r="45" ht="12" customHeight="1" spans="1:17">
      <c r="A45" s="18" t="s">
        <v>319</v>
      </c>
      <c r="B45" s="19" t="s">
        <v>320</v>
      </c>
      <c r="C45" s="20">
        <v>425324.43</v>
      </c>
      <c r="D45" s="23"/>
      <c r="E45" s="23"/>
      <c r="F45" s="23"/>
      <c r="G45" s="21">
        <v>0.1</v>
      </c>
      <c r="H45" s="21">
        <v>0.2</v>
      </c>
      <c r="I45" s="21"/>
      <c r="J45" s="21">
        <v>0.2</v>
      </c>
      <c r="K45" s="21">
        <v>0.3</v>
      </c>
      <c r="L45" s="21">
        <v>0.2</v>
      </c>
      <c r="M45" s="23"/>
      <c r="N45" s="23"/>
      <c r="O45" s="23"/>
      <c r="P45" s="23"/>
      <c r="Q45" s="30">
        <f t="shared" si="0"/>
        <v>1</v>
      </c>
    </row>
    <row r="46" ht="12.95" customHeight="1" spans="1:17">
      <c r="A46" s="18"/>
      <c r="B46" s="19"/>
      <c r="C46" s="20"/>
      <c r="D46" s="25" t="str">
        <f>IF(D45&gt;0,ROUND(C45*D45,2),"")</f>
        <v/>
      </c>
      <c r="E46" s="25" t="str">
        <f>IF(E45&gt;0,IF(AND(SUM(D45:E45)=1,Q45=1),C45-SUM(D46:D46),ROUND(C45*E45,2)),"")</f>
        <v/>
      </c>
      <c r="F46" s="25" t="str">
        <f>IF(F45&gt;0,IF(AND(SUM(D45:F45)=1,Q45=1),C45-SUM(D46:E46),ROUND(C45*F45,2)),"")</f>
        <v/>
      </c>
      <c r="G46" s="22">
        <f>IF(G45&gt;0,IF(AND(SUM(D45:G45)=1,Q45=1),C45-SUM(D46:F46),ROUND(C45*G45,2)),"")</f>
        <v>42532.44</v>
      </c>
      <c r="H46" s="22">
        <f>IF(H45&gt;0,IF(AND(SUM(D45:H45)=1,Q45=1),C45-SUM(D46:G46),ROUND(C45*H45,2)),"")</f>
        <v>85064.89</v>
      </c>
      <c r="I46" s="22" t="str">
        <f>IF(I45&gt;0,IF(AND(SUM(D45:I45)=1,Q45=1),C45-SUM(D46:H46),ROUND(C45*I45,2)),"")</f>
        <v/>
      </c>
      <c r="J46" s="22">
        <f>IF(J45&gt;0,IF(AND(SUM(D45:J45)=1,Q45=1),C45-SUM(D46:I46),ROUND(C45*J45,2)),"")</f>
        <v>85064.89</v>
      </c>
      <c r="K46" s="22">
        <f>IF(K45&gt;0,IF(AND(SUM(D45:K45)=1,Q45=1),C45-SUM(D46:J46),ROUND(C45*K45,2)),"")</f>
        <v>127597.33</v>
      </c>
      <c r="L46" s="22">
        <f>IF(L45&gt;0,IF(AND(SUM(D45:L45)=1,Q45=1),C45-SUM(D46:K46),ROUND(C45*L45,2)),"")</f>
        <v>85064.88</v>
      </c>
      <c r="M46" s="25" t="str">
        <f>IF(M45&gt;0,IF(AND(SUM(D45:M45)=1,Q45=1),C45-SUM(D46:L46),ROUND(C45*M45,2)),"")</f>
        <v/>
      </c>
      <c r="N46" s="25" t="str">
        <f>IF(N45&gt;0,IF(AND(SUM(D45:N45)=1,Q45=1),C45-SUM(D46:M46),ROUND(C45*N45,2)),"")</f>
        <v/>
      </c>
      <c r="O46" s="25" t="str">
        <f>IF(O45&gt;0,IF(AND(SUM(D45:O45)=1,Q45=1),C45-SUM(D46:N46),ROUND(C45*O45,2)),"")</f>
        <v/>
      </c>
      <c r="P46" s="25" t="str">
        <f>IF(P45&gt;0,IF(AND(SUM(D45:P45)=1,Q45=1),C45-SUM(D46:O46),ROUND(C45*P45,2)),"")</f>
        <v/>
      </c>
      <c r="Q46" s="31">
        <f t="shared" si="0"/>
        <v>425324.43</v>
      </c>
    </row>
    <row r="47" ht="12" customHeight="1" spans="1:17">
      <c r="A47" s="18" t="s">
        <v>358</v>
      </c>
      <c r="B47" s="19" t="s">
        <v>359</v>
      </c>
      <c r="C47" s="20">
        <v>85471.84</v>
      </c>
      <c r="D47" s="23"/>
      <c r="E47" s="23"/>
      <c r="F47" s="23"/>
      <c r="G47" s="21">
        <v>0.1</v>
      </c>
      <c r="H47" s="21">
        <v>0.2</v>
      </c>
      <c r="I47" s="21"/>
      <c r="J47" s="21">
        <v>0.2</v>
      </c>
      <c r="K47" s="21">
        <v>0.3</v>
      </c>
      <c r="L47" s="21">
        <v>0.2</v>
      </c>
      <c r="M47" s="23"/>
      <c r="N47" s="23"/>
      <c r="O47" s="23"/>
      <c r="P47" s="23"/>
      <c r="Q47" s="30">
        <f t="shared" si="0"/>
        <v>1</v>
      </c>
    </row>
    <row r="48" ht="12.95" customHeight="1" spans="1:17">
      <c r="A48" s="18"/>
      <c r="B48" s="19"/>
      <c r="C48" s="20"/>
      <c r="D48" s="25" t="str">
        <f>IF(D47&gt;0,ROUND(C47*D47,2),"")</f>
        <v/>
      </c>
      <c r="E48" s="25" t="str">
        <f>IF(E47&gt;0,IF(AND(SUM(D47:E47)=1,Q47=1),C47-SUM(D48:D48),ROUND(C47*E47,2)),"")</f>
        <v/>
      </c>
      <c r="F48" s="25" t="str">
        <f>IF(F47&gt;0,IF(AND(SUM(D47:F47)=1,Q47=1),C47-SUM(D48:E48),ROUND(C47*F47,2)),"")</f>
        <v/>
      </c>
      <c r="G48" s="22">
        <f>IF(G47&gt;0,IF(AND(SUM(D47:G47)=1,Q47=1),C47-SUM(D48:F48),ROUND(C47*G47,2)),"")</f>
        <v>8547.18</v>
      </c>
      <c r="H48" s="22">
        <f>IF(H47&gt;0,IF(AND(SUM(D47:H47)=1,Q47=1),C47-SUM(D48:G48),ROUND(C47*H47,2)),"")</f>
        <v>17094.37</v>
      </c>
      <c r="I48" s="22" t="str">
        <f>IF(I47&gt;0,IF(AND(SUM(D47:I47)=1,Q47=1),C47-SUM(D48:H48),ROUND(C47*I47,2)),"")</f>
        <v/>
      </c>
      <c r="J48" s="22">
        <f>IF(J47&gt;0,IF(AND(SUM(D47:J47)=1,Q47=1),C47-SUM(D48:I48),ROUND(C47*J47,2)),"")</f>
        <v>17094.37</v>
      </c>
      <c r="K48" s="22">
        <f>IF(K47&gt;0,IF(AND(SUM(D47:K47)=1,Q47=1),C47-SUM(D48:J48),ROUND(C47*K47,2)),"")</f>
        <v>25641.55</v>
      </c>
      <c r="L48" s="22">
        <f>IF(L47&gt;0,IF(AND(SUM(D47:L47)=1,Q47=1),C47-SUM(D48:K48),ROUND(C47*L47,2)),"")</f>
        <v>17094.37</v>
      </c>
      <c r="M48" s="25" t="str">
        <f>IF(M47&gt;0,IF(AND(SUM(D47:M47)=1,Q47=1),C47-SUM(D48:L48),ROUND(C47*M47,2)),"")</f>
        <v/>
      </c>
      <c r="N48" s="25" t="str">
        <f>IF(N47&gt;0,IF(AND(SUM(D47:N47)=1,Q47=1),C47-SUM(D48:M48),ROUND(C47*N47,2)),"")</f>
        <v/>
      </c>
      <c r="O48" s="25" t="str">
        <f>IF(O47&gt;0,IF(AND(SUM(D47:O47)=1,Q47=1),C47-SUM(D48:N48),ROUND(C47*O47,2)),"")</f>
        <v/>
      </c>
      <c r="P48" s="25" t="str">
        <f>IF(P47&gt;0,IF(AND(SUM(D47:P47)=1,Q47=1),C47-SUM(D48:O48),ROUND(C47*P47,2)),"")</f>
        <v/>
      </c>
      <c r="Q48" s="31">
        <f t="shared" si="0"/>
        <v>85471.84</v>
      </c>
    </row>
    <row r="49" ht="12" customHeight="1" spans="1:17">
      <c r="A49" s="18" t="s">
        <v>384</v>
      </c>
      <c r="B49" s="19" t="s">
        <v>385</v>
      </c>
      <c r="C49" s="20">
        <v>31267.71</v>
      </c>
      <c r="D49" s="23"/>
      <c r="E49" s="23"/>
      <c r="F49" s="23"/>
      <c r="G49" s="21">
        <v>0.1</v>
      </c>
      <c r="H49" s="21">
        <v>0.2</v>
      </c>
      <c r="I49" s="21"/>
      <c r="J49" s="21">
        <v>0.2</v>
      </c>
      <c r="K49" s="21">
        <v>0.3</v>
      </c>
      <c r="L49" s="21">
        <v>0.2</v>
      </c>
      <c r="M49" s="23"/>
      <c r="N49" s="23"/>
      <c r="O49" s="23"/>
      <c r="P49" s="23"/>
      <c r="Q49" s="30">
        <f t="shared" si="0"/>
        <v>1</v>
      </c>
    </row>
    <row r="50" ht="12.95" customHeight="1" spans="1:17">
      <c r="A50" s="18"/>
      <c r="B50" s="19"/>
      <c r="C50" s="20"/>
      <c r="D50" s="25" t="str">
        <f>IF(D49&gt;0,ROUND(C49*D49,2),"")</f>
        <v/>
      </c>
      <c r="E50" s="25" t="str">
        <f>IF(E49&gt;0,IF(AND(SUM(D49:E49)=1,Q49=1),C49-SUM(D50:D50),ROUND(C49*E49,2)),"")</f>
        <v/>
      </c>
      <c r="F50" s="25" t="str">
        <f>IF(F49&gt;0,IF(AND(SUM(D49:F49)=1,Q49=1),C49-SUM(D50:E50),ROUND(C49*F49,2)),"")</f>
        <v/>
      </c>
      <c r="G50" s="22">
        <f>IF(G49&gt;0,IF(AND(SUM(D49:G49)=1,Q49=1),C49-SUM(D50:F50),ROUND(C49*G49,2)),"")</f>
        <v>3126.77</v>
      </c>
      <c r="H50" s="22">
        <f>IF(H49&gt;0,IF(AND(SUM(D49:H49)=1,Q49=1),C49-SUM(D50:G50),ROUND(C49*H49,2)),"")</f>
        <v>6253.54</v>
      </c>
      <c r="I50" s="22" t="str">
        <f>IF(I49&gt;0,IF(AND(SUM(D49:I49)=1,Q49=1),C49-SUM(D50:H50),ROUND(C49*I49,2)),"")</f>
        <v/>
      </c>
      <c r="J50" s="22">
        <f>IF(J49&gt;0,IF(AND(SUM(D49:J49)=1,Q49=1),C49-SUM(D50:I50),ROUND(C49*J49,2)),"")</f>
        <v>6253.54</v>
      </c>
      <c r="K50" s="22">
        <f>IF(K49&gt;0,IF(AND(SUM(D49:K49)=1,Q49=1),C49-SUM(D50:J50),ROUND(C49*K49,2)),"")</f>
        <v>9380.31</v>
      </c>
      <c r="L50" s="22">
        <f>IF(L49&gt;0,IF(AND(SUM(D49:L49)=1,Q49=1),C49-SUM(D50:K50),ROUND(C49*L49,2)),"")</f>
        <v>6253.55</v>
      </c>
      <c r="M50" s="25" t="str">
        <f>IF(M49&gt;0,IF(AND(SUM(D49:M49)=1,Q49=1),C49-SUM(D50:L50),ROUND(C49*M49,2)),"")</f>
        <v/>
      </c>
      <c r="N50" s="25" t="str">
        <f>IF(N49&gt;0,IF(AND(SUM(D49:N49)=1,Q49=1),C49-SUM(D50:M50),ROUND(C49*N49,2)),"")</f>
        <v/>
      </c>
      <c r="O50" s="25" t="str">
        <f>IF(O49&gt;0,IF(AND(SUM(D49:O49)=1,Q49=1),C49-SUM(D50:N50),ROUND(C49*O49,2)),"")</f>
        <v/>
      </c>
      <c r="P50" s="25" t="str">
        <f>IF(P49&gt;0,IF(AND(SUM(D49:P49)=1,Q49=1),C49-SUM(D50:O50),ROUND(C49*P49,2)),"")</f>
        <v/>
      </c>
      <c r="Q50" s="31">
        <f t="shared" si="0"/>
        <v>31267.71</v>
      </c>
    </row>
    <row r="51" ht="12" customHeight="1" spans="1:17">
      <c r="A51" s="18" t="s">
        <v>389</v>
      </c>
      <c r="B51" s="19" t="s">
        <v>390</v>
      </c>
      <c r="C51" s="20">
        <v>104456.87</v>
      </c>
      <c r="D51" s="23"/>
      <c r="E51" s="23"/>
      <c r="F51" s="23"/>
      <c r="G51" s="21">
        <v>0.1</v>
      </c>
      <c r="H51" s="21">
        <v>0.2</v>
      </c>
      <c r="I51" s="21"/>
      <c r="J51" s="21">
        <v>0.2</v>
      </c>
      <c r="K51" s="21">
        <v>0.3</v>
      </c>
      <c r="L51" s="21">
        <v>0.2</v>
      </c>
      <c r="M51" s="23"/>
      <c r="N51" s="23"/>
      <c r="O51" s="23"/>
      <c r="P51" s="23"/>
      <c r="Q51" s="30">
        <f t="shared" si="0"/>
        <v>1</v>
      </c>
    </row>
    <row r="52" ht="12.95" customHeight="1" spans="1:17">
      <c r="A52" s="18"/>
      <c r="B52" s="19"/>
      <c r="C52" s="20"/>
      <c r="D52" s="25" t="str">
        <f>IF(D51&gt;0,ROUND(C51*D51,2),"")</f>
        <v/>
      </c>
      <c r="E52" s="25" t="str">
        <f>IF(E51&gt;0,IF(AND(SUM(D51:E51)=1,Q51=1),C51-SUM(D52:D52),ROUND(C51*E51,2)),"")</f>
        <v/>
      </c>
      <c r="F52" s="25" t="str">
        <f>IF(F51&gt;0,IF(AND(SUM(D51:F51)=1,Q51=1),C51-SUM(D52:E52),ROUND(C51*F51,2)),"")</f>
        <v/>
      </c>
      <c r="G52" s="22">
        <f>IF(G51&gt;0,IF(AND(SUM(D51:G51)=1,Q51=1),C51-SUM(D52:F52),ROUND(C51*G51,2)),"")</f>
        <v>10445.69</v>
      </c>
      <c r="H52" s="22">
        <f>IF(H51&gt;0,IF(AND(SUM(D51:H51)=1,Q51=1),C51-SUM(D52:G52),ROUND(C51*H51,2)),"")</f>
        <v>20891.37</v>
      </c>
      <c r="I52" s="22" t="str">
        <f>IF(I51&gt;0,IF(AND(SUM(D51:I51)=1,Q51=1),C51-SUM(D52:H52),ROUND(C51*I51,2)),"")</f>
        <v/>
      </c>
      <c r="J52" s="22">
        <f>IF(J51&gt;0,IF(AND(SUM(D51:J51)=1,Q51=1),C51-SUM(D52:I52),ROUND(C51*J51,2)),"")</f>
        <v>20891.37</v>
      </c>
      <c r="K52" s="22">
        <f>IF(K51&gt;0,IF(AND(SUM(D51:K51)=1,Q51=1),C51-SUM(D52:J52),ROUND(C51*K51,2)),"")</f>
        <v>31337.06</v>
      </c>
      <c r="L52" s="22">
        <f>IF(L51&gt;0,IF(AND(SUM(D51:L51)=1,Q51=1),C51-SUM(D52:K52),ROUND(C51*L51,2)),"")</f>
        <v>20891.38</v>
      </c>
      <c r="M52" s="25" t="str">
        <f>IF(M51&gt;0,IF(AND(SUM(D51:M51)=1,Q51=1),C51-SUM(D52:L52),ROUND(C51*M51,2)),"")</f>
        <v/>
      </c>
      <c r="N52" s="25" t="str">
        <f>IF(N51&gt;0,IF(AND(SUM(D51:N51)=1,Q51=1),C51-SUM(D52:M52),ROUND(C51*N51,2)),"")</f>
        <v/>
      </c>
      <c r="O52" s="25" t="str">
        <f>IF(O51&gt;0,IF(AND(SUM(D51:O51)=1,Q51=1),C51-SUM(D52:N52),ROUND(C51*O51,2)),"")</f>
        <v/>
      </c>
      <c r="P52" s="25" t="str">
        <f>IF(P51&gt;0,IF(AND(SUM(D51:P51)=1,Q51=1),C51-SUM(D52:O52),ROUND(C51*P51,2)),"")</f>
        <v/>
      </c>
      <c r="Q52" s="31">
        <f t="shared" si="0"/>
        <v>104456.87</v>
      </c>
    </row>
    <row r="53" ht="12" customHeight="1" spans="1:17">
      <c r="A53" s="18" t="s">
        <v>418</v>
      </c>
      <c r="B53" s="19" t="s">
        <v>419</v>
      </c>
      <c r="C53" s="20">
        <v>189306.56</v>
      </c>
      <c r="D53" s="23"/>
      <c r="E53" s="23"/>
      <c r="F53" s="23"/>
      <c r="G53" s="21">
        <v>0.1</v>
      </c>
      <c r="H53" s="21">
        <v>0.2</v>
      </c>
      <c r="I53" s="21"/>
      <c r="J53" s="21">
        <v>0.2</v>
      </c>
      <c r="K53" s="21">
        <v>0.3</v>
      </c>
      <c r="L53" s="21">
        <v>0.2</v>
      </c>
      <c r="M53" s="23"/>
      <c r="N53" s="23"/>
      <c r="O53" s="23"/>
      <c r="P53" s="23"/>
      <c r="Q53" s="30">
        <f t="shared" si="0"/>
        <v>1</v>
      </c>
    </row>
    <row r="54" ht="12.95" customHeight="1" spans="1:17">
      <c r="A54" s="18"/>
      <c r="B54" s="19"/>
      <c r="C54" s="20"/>
      <c r="D54" s="25" t="str">
        <f>IF(D53&gt;0,ROUND(C53*D53,2),"")</f>
        <v/>
      </c>
      <c r="E54" s="25" t="str">
        <f>IF(E53&gt;0,IF(AND(SUM(D53:E53)=1,Q53=1),C53-SUM(D54:D54),ROUND(C53*E53,2)),"")</f>
        <v/>
      </c>
      <c r="F54" s="25" t="str">
        <f>IF(F53&gt;0,IF(AND(SUM(D53:F53)=1,Q53=1),C53-SUM(D54:E54),ROUND(C53*F53,2)),"")</f>
        <v/>
      </c>
      <c r="G54" s="22">
        <f>IF(G53&gt;0,IF(AND(SUM(D53:G53)=1,Q53=1),C53-SUM(D54:F54),ROUND(C53*G53,2)),"")</f>
        <v>18930.66</v>
      </c>
      <c r="H54" s="22">
        <f>IF(H53&gt;0,IF(AND(SUM(D53:H53)=1,Q53=1),C53-SUM(D54:G54),ROUND(C53*H53,2)),"")</f>
        <v>37861.31</v>
      </c>
      <c r="I54" s="22" t="str">
        <f>IF(I53&gt;0,IF(AND(SUM(D53:I53)=1,Q53=1),C53-SUM(D54:H54),ROUND(C53*I53,2)),"")</f>
        <v/>
      </c>
      <c r="J54" s="22">
        <f>IF(J53&gt;0,IF(AND(SUM(D53:J53)=1,Q53=1),C53-SUM(D54:I54),ROUND(C53*J53,2)),"")</f>
        <v>37861.31</v>
      </c>
      <c r="K54" s="22">
        <f>IF(K53&gt;0,IF(AND(SUM(D53:K53)=1,Q53=1),C53-SUM(D54:J54),ROUND(C53*K53,2)),"")</f>
        <v>56791.97</v>
      </c>
      <c r="L54" s="22">
        <f>IF(L53&gt;0,IF(AND(SUM(D53:L53)=1,Q53=1),C53-SUM(D54:K54),ROUND(C53*L53,2)),"")</f>
        <v>37861.31</v>
      </c>
      <c r="M54" s="25" t="str">
        <f>IF(M53&gt;0,IF(AND(SUM(D53:M53)=1,Q53=1),C53-SUM(D54:L54),ROUND(C53*M53,2)),"")</f>
        <v/>
      </c>
      <c r="N54" s="25" t="str">
        <f>IF(N53&gt;0,IF(AND(SUM(D53:N53)=1,Q53=1),C53-SUM(D54:M54),ROUND(C53*N53,2)),"")</f>
        <v/>
      </c>
      <c r="O54" s="25" t="str">
        <f>IF(O53&gt;0,IF(AND(SUM(D53:O53)=1,Q53=1),C53-SUM(D54:N54),ROUND(C53*O53,2)),"")</f>
        <v/>
      </c>
      <c r="P54" s="25" t="str">
        <f>IF(P53&gt;0,IF(AND(SUM(D53:P53)=1,Q53=1),C53-SUM(D54:O54),ROUND(C53*P53,2)),"")</f>
        <v/>
      </c>
      <c r="Q54" s="31">
        <f t="shared" si="0"/>
        <v>189306.56</v>
      </c>
    </row>
    <row r="55" ht="12" customHeight="1" spans="1:17">
      <c r="A55" s="18" t="s">
        <v>429</v>
      </c>
      <c r="B55" s="19" t="s">
        <v>430</v>
      </c>
      <c r="C55" s="20">
        <v>215272.25</v>
      </c>
      <c r="D55" s="23">
        <f>D56/C55</f>
        <v>0</v>
      </c>
      <c r="E55" s="23">
        <f>E56/C55</f>
        <v>0</v>
      </c>
      <c r="F55" s="23">
        <f>F56/C55</f>
        <v>0</v>
      </c>
      <c r="G55" s="23">
        <f>G56/C55</f>
        <v>0</v>
      </c>
      <c r="H55" s="21">
        <f>H56/C55</f>
        <v>0.199999953547194</v>
      </c>
      <c r="I55" s="21">
        <f>I56/C55</f>
        <v>0</v>
      </c>
      <c r="J55" s="21">
        <f>J56/C55</f>
        <v>0.199999953547194</v>
      </c>
      <c r="K55" s="21">
        <f>K56/C55</f>
        <v>0.199999953547194</v>
      </c>
      <c r="L55" s="21">
        <f>L56/C55</f>
        <v>0.199999953547194</v>
      </c>
      <c r="M55" s="21">
        <f>M56/C55</f>
        <v>0.200000185811223</v>
      </c>
      <c r="N55" s="23">
        <f>N56/C55</f>
        <v>0</v>
      </c>
      <c r="O55" s="23">
        <f>O56/C55</f>
        <v>0</v>
      </c>
      <c r="P55" s="23">
        <f>P56/C55</f>
        <v>0</v>
      </c>
      <c r="Q55" s="30">
        <f t="shared" si="0"/>
        <v>1</v>
      </c>
    </row>
    <row r="56" ht="12.95" customHeight="1" spans="1:17">
      <c r="A56" s="18"/>
      <c r="B56" s="19"/>
      <c r="C56" s="20"/>
      <c r="D56" s="25">
        <f t="shared" ref="D56:P56" si="5">SUM(D58,D60,D62,D64,D66,D68,D70)*1</f>
        <v>0</v>
      </c>
      <c r="E56" s="25">
        <f t="shared" si="5"/>
        <v>0</v>
      </c>
      <c r="F56" s="25">
        <f t="shared" si="5"/>
        <v>0</v>
      </c>
      <c r="G56" s="25">
        <f t="shared" si="5"/>
        <v>0</v>
      </c>
      <c r="H56" s="22">
        <f t="shared" si="5"/>
        <v>43054.44</v>
      </c>
      <c r="I56" s="22">
        <f t="shared" si="5"/>
        <v>0</v>
      </c>
      <c r="J56" s="22">
        <f t="shared" si="5"/>
        <v>43054.44</v>
      </c>
      <c r="K56" s="22">
        <f t="shared" si="5"/>
        <v>43054.44</v>
      </c>
      <c r="L56" s="22">
        <f t="shared" si="5"/>
        <v>43054.44</v>
      </c>
      <c r="M56" s="22">
        <f t="shared" si="5"/>
        <v>43054.49</v>
      </c>
      <c r="N56" s="25">
        <f t="shared" si="5"/>
        <v>0</v>
      </c>
      <c r="O56" s="25">
        <f t="shared" si="5"/>
        <v>0</v>
      </c>
      <c r="P56" s="25">
        <f t="shared" si="5"/>
        <v>0</v>
      </c>
      <c r="Q56" s="31">
        <f t="shared" si="0"/>
        <v>215272.25</v>
      </c>
    </row>
    <row r="57" ht="12" hidden="1" customHeight="1" spans="1:17">
      <c r="A57" s="18" t="s">
        <v>431</v>
      </c>
      <c r="B57" s="19" t="s">
        <v>433</v>
      </c>
      <c r="C57" s="20">
        <v>164386.97</v>
      </c>
      <c r="D57" s="23"/>
      <c r="E57" s="23"/>
      <c r="F57" s="23"/>
      <c r="G57" s="23"/>
      <c r="H57" s="21">
        <v>0.2</v>
      </c>
      <c r="I57" s="21"/>
      <c r="J57" s="21">
        <v>0.2</v>
      </c>
      <c r="K57" s="21">
        <v>0.2</v>
      </c>
      <c r="L57" s="21">
        <v>0.2</v>
      </c>
      <c r="M57" s="21">
        <v>0.2</v>
      </c>
      <c r="N57" s="23"/>
      <c r="O57" s="23"/>
      <c r="P57" s="23"/>
      <c r="Q57" s="30">
        <f t="shared" si="0"/>
        <v>1</v>
      </c>
    </row>
    <row r="58" ht="33" hidden="1" customHeight="1" spans="1:17">
      <c r="A58" s="18"/>
      <c r="B58" s="19"/>
      <c r="C58" s="20"/>
      <c r="D58" s="25" t="str">
        <f>IF(D57&gt;0,ROUND(C57*D57,2),"")</f>
        <v/>
      </c>
      <c r="E58" s="25" t="str">
        <f>IF(E57&gt;0,IF(AND(SUM(D57:E57)=1,Q57=1),C57-SUM(D58:D58),ROUND(C57*E57,2)),"")</f>
        <v/>
      </c>
      <c r="F58" s="25" t="str">
        <f>IF(F57&gt;0,IF(AND(SUM(D57:F57)=1,Q57=1),C57-SUM(D58:E58),ROUND(C57*F57,2)),"")</f>
        <v/>
      </c>
      <c r="G58" s="25" t="str">
        <f>IF(G57&gt;0,IF(AND(SUM(D57:G57)=1,Q57=1),C57-SUM(D58:F58),ROUND(C57*G57,2)),"")</f>
        <v/>
      </c>
      <c r="H58" s="22">
        <f>IF(H57&gt;0,IF(AND(SUM(D57:H57)=1,Q57=1),C57-SUM(D58:G58),ROUND(C57*H57,2)),"")</f>
        <v>32877.39</v>
      </c>
      <c r="I58" s="22" t="str">
        <f>IF(I57&gt;0,IF(AND(SUM(D57:I57)=1,Q57=1),C57-SUM(D58:H58),ROUND(C57*I57,2)),"")</f>
        <v/>
      </c>
      <c r="J58" s="22">
        <f>IF(J57&gt;0,IF(AND(SUM(D57:J57)=1,Q57=1),C57-SUM(D58:I58),ROUND(C57*J57,2)),"")</f>
        <v>32877.39</v>
      </c>
      <c r="K58" s="22">
        <f>IF(K57&gt;0,IF(AND(SUM(D57:K57)=1,Q57=1),C57-SUM(D58:J58),ROUND(C57*K57,2)),"")</f>
        <v>32877.39</v>
      </c>
      <c r="L58" s="22">
        <f>IF(L57&gt;0,IF(AND(SUM(D57:L57)=1,Q57=1),C57-SUM(D58:K58),ROUND(C57*L57,2)),"")</f>
        <v>32877.39</v>
      </c>
      <c r="M58" s="22">
        <f>IF(M57&gt;0,IF(AND(SUM(D57:M57)=1,Q57=1),C57-SUM(D58:L58),ROUND(C57*M57,2)),"")</f>
        <v>32877.41</v>
      </c>
      <c r="N58" s="25" t="str">
        <f>IF(N57&gt;0,IF(AND(SUM(D57:N57)=1,Q57=1),C57-SUM(D58:M58),ROUND(C57*N57,2)),"")</f>
        <v/>
      </c>
      <c r="O58" s="25" t="str">
        <f>IF(O57&gt;0,IF(AND(SUM(D57:O57)=1,Q57=1),C57-SUM(D58:N58),ROUND(C57*O57,2)),"")</f>
        <v/>
      </c>
      <c r="P58" s="25" t="str">
        <f>IF(P57&gt;0,IF(AND(SUM(D57:P57)=1,Q57=1),C57-SUM(D58:O58),ROUND(C57*P57,2)),"")</f>
        <v/>
      </c>
      <c r="Q58" s="31">
        <f t="shared" si="0"/>
        <v>164386.97</v>
      </c>
    </row>
    <row r="59" ht="12" hidden="1" customHeight="1" spans="1:17">
      <c r="A59" s="18" t="s">
        <v>434</v>
      </c>
      <c r="B59" s="19" t="s">
        <v>436</v>
      </c>
      <c r="C59" s="20">
        <v>18298.12</v>
      </c>
      <c r="D59" s="23"/>
      <c r="E59" s="23"/>
      <c r="F59" s="23"/>
      <c r="G59" s="23"/>
      <c r="H59" s="21">
        <v>0.2</v>
      </c>
      <c r="I59" s="21"/>
      <c r="J59" s="21">
        <v>0.2</v>
      </c>
      <c r="K59" s="21">
        <v>0.2</v>
      </c>
      <c r="L59" s="21">
        <v>0.2</v>
      </c>
      <c r="M59" s="21">
        <v>0.2</v>
      </c>
      <c r="N59" s="23"/>
      <c r="O59" s="23"/>
      <c r="P59" s="23"/>
      <c r="Q59" s="30">
        <f t="shared" si="0"/>
        <v>1</v>
      </c>
    </row>
    <row r="60" ht="33" hidden="1" customHeight="1" spans="1:17">
      <c r="A60" s="18"/>
      <c r="B60" s="19"/>
      <c r="C60" s="20"/>
      <c r="D60" s="25" t="str">
        <f>IF(D59&gt;0,ROUND(C59*D59,2),"")</f>
        <v/>
      </c>
      <c r="E60" s="25" t="str">
        <f>IF(E59&gt;0,IF(AND(SUM(D59:E59)=1,Q59=1),C59-SUM(D60:D60),ROUND(C59*E59,2)),"")</f>
        <v/>
      </c>
      <c r="F60" s="25" t="str">
        <f>IF(F59&gt;0,IF(AND(SUM(D59:F59)=1,Q59=1),C59-SUM(D60:E60),ROUND(C59*F59,2)),"")</f>
        <v/>
      </c>
      <c r="G60" s="25" t="str">
        <f>IF(G59&gt;0,IF(AND(SUM(D59:G59)=1,Q59=1),C59-SUM(D60:F60),ROUND(C59*G59,2)),"")</f>
        <v/>
      </c>
      <c r="H60" s="22">
        <f>IF(H59&gt;0,IF(AND(SUM(D59:H59)=1,Q59=1),C59-SUM(D60:G60),ROUND(C59*H59,2)),"")</f>
        <v>3659.62</v>
      </c>
      <c r="I60" s="22" t="str">
        <f>IF(I59&gt;0,IF(AND(SUM(D59:I59)=1,Q59=1),C59-SUM(D60:H60),ROUND(C59*I59,2)),"")</f>
        <v/>
      </c>
      <c r="J60" s="22">
        <f>IF(J59&gt;0,IF(AND(SUM(D59:J59)=1,Q59=1),C59-SUM(D60:I60),ROUND(C59*J59,2)),"")</f>
        <v>3659.62</v>
      </c>
      <c r="K60" s="22">
        <f>IF(K59&gt;0,IF(AND(SUM(D59:K59)=1,Q59=1),C59-SUM(D60:J60),ROUND(C59*K59,2)),"")</f>
        <v>3659.62</v>
      </c>
      <c r="L60" s="22">
        <f>IF(L59&gt;0,IF(AND(SUM(D59:L59)=1,Q59=1),C59-SUM(D60:K60),ROUND(C59*L59,2)),"")</f>
        <v>3659.62</v>
      </c>
      <c r="M60" s="22">
        <f>IF(M59&gt;0,IF(AND(SUM(D59:M59)=1,Q59=1),C59-SUM(D60:L60),ROUND(C59*M59,2)),"")</f>
        <v>3659.64</v>
      </c>
      <c r="N60" s="25" t="str">
        <f>IF(N59&gt;0,IF(AND(SUM(D59:N59)=1,Q59=1),C59-SUM(D60:M60),ROUND(C59*N59,2)),"")</f>
        <v/>
      </c>
      <c r="O60" s="25" t="str">
        <f>IF(O59&gt;0,IF(AND(SUM(D59:O59)=1,Q59=1),C59-SUM(D60:N60),ROUND(C59*O59,2)),"")</f>
        <v/>
      </c>
      <c r="P60" s="25" t="str">
        <f>IF(P59&gt;0,IF(AND(SUM(D59:P59)=1,Q59=1),C59-SUM(D60:O60),ROUND(C59*P59,2)),"")</f>
        <v/>
      </c>
      <c r="Q60" s="31">
        <f t="shared" si="0"/>
        <v>18298.12</v>
      </c>
    </row>
    <row r="61" ht="12" hidden="1" customHeight="1" spans="1:17">
      <c r="A61" s="18" t="s">
        <v>437</v>
      </c>
      <c r="B61" s="19" t="s">
        <v>439</v>
      </c>
      <c r="C61" s="20">
        <v>271.89</v>
      </c>
      <c r="D61" s="23"/>
      <c r="E61" s="23"/>
      <c r="F61" s="23"/>
      <c r="G61" s="23"/>
      <c r="H61" s="21">
        <v>0.2</v>
      </c>
      <c r="I61" s="21"/>
      <c r="J61" s="21">
        <v>0.2</v>
      </c>
      <c r="K61" s="21">
        <v>0.2</v>
      </c>
      <c r="L61" s="21">
        <v>0.2</v>
      </c>
      <c r="M61" s="21">
        <v>0.2</v>
      </c>
      <c r="N61" s="23"/>
      <c r="O61" s="23"/>
      <c r="P61" s="23"/>
      <c r="Q61" s="30">
        <f t="shared" si="0"/>
        <v>1</v>
      </c>
    </row>
    <row r="62" ht="51.95" hidden="1" customHeight="1" spans="1:17">
      <c r="A62" s="18"/>
      <c r="B62" s="19"/>
      <c r="C62" s="20"/>
      <c r="D62" s="25" t="str">
        <f>IF(D61&gt;0,ROUND(C61*D61,2),"")</f>
        <v/>
      </c>
      <c r="E62" s="25" t="str">
        <f>IF(E61&gt;0,IF(AND(SUM(D61:E61)=1,Q61=1),C61-SUM(D62:D62),ROUND(C61*E61,2)),"")</f>
        <v/>
      </c>
      <c r="F62" s="25" t="str">
        <f>IF(F61&gt;0,IF(AND(SUM(D61:F61)=1,Q61=1),C61-SUM(D62:E62),ROUND(C61*F61,2)),"")</f>
        <v/>
      </c>
      <c r="G62" s="25" t="str">
        <f>IF(G61&gt;0,IF(AND(SUM(D61:G61)=1,Q61=1),C61-SUM(D62:F62),ROUND(C61*G61,2)),"")</f>
        <v/>
      </c>
      <c r="H62" s="22">
        <f>IF(H61&gt;0,IF(AND(SUM(D61:H61)=1,Q61=1),C61-SUM(D62:G62),ROUND(C61*H61,2)),"")</f>
        <v>54.38</v>
      </c>
      <c r="I62" s="22" t="str">
        <f>IF(I61&gt;0,IF(AND(SUM(D61:I61)=1,Q61=1),C61-SUM(D62:H62),ROUND(C61*I61,2)),"")</f>
        <v/>
      </c>
      <c r="J62" s="22">
        <f>IF(J61&gt;0,IF(AND(SUM(D61:J61)=1,Q61=1),C61-SUM(D62:I62),ROUND(C61*J61,2)),"")</f>
        <v>54.38</v>
      </c>
      <c r="K62" s="22">
        <f>IF(K61&gt;0,IF(AND(SUM(D61:K61)=1,Q61=1),C61-SUM(D62:J62),ROUND(C61*K61,2)),"")</f>
        <v>54.38</v>
      </c>
      <c r="L62" s="22">
        <f>IF(L61&gt;0,IF(AND(SUM(D61:L61)=1,Q61=1),C61-SUM(D62:K62),ROUND(C61*L61,2)),"")</f>
        <v>54.38</v>
      </c>
      <c r="M62" s="22">
        <f>IF(M61&gt;0,IF(AND(SUM(D61:M61)=1,Q61=1),C61-SUM(D62:L62),ROUND(C61*M61,2)),"")</f>
        <v>54.37</v>
      </c>
      <c r="N62" s="25" t="str">
        <f>IF(N61&gt;0,IF(AND(SUM(D61:N61)=1,Q61=1),C61-SUM(D62:M62),ROUND(C61*N61,2)),"")</f>
        <v/>
      </c>
      <c r="O62" s="25" t="str">
        <f>IF(O61&gt;0,IF(AND(SUM(D61:O61)=1,Q61=1),C61-SUM(D62:N62),ROUND(C61*O61,2)),"")</f>
        <v/>
      </c>
      <c r="P62" s="25" t="str">
        <f>IF(P61&gt;0,IF(AND(SUM(D61:P61)=1,Q61=1),C61-SUM(D62:O62),ROUND(C61*P61,2)),"")</f>
        <v/>
      </c>
      <c r="Q62" s="31">
        <f t="shared" si="0"/>
        <v>271.89</v>
      </c>
    </row>
    <row r="63" ht="12" hidden="1" customHeight="1" spans="1:17">
      <c r="A63" s="18" t="s">
        <v>440</v>
      </c>
      <c r="B63" s="19" t="s">
        <v>442</v>
      </c>
      <c r="C63" s="20">
        <v>5177.91</v>
      </c>
      <c r="D63" s="23"/>
      <c r="E63" s="23"/>
      <c r="F63" s="23"/>
      <c r="G63" s="23"/>
      <c r="H63" s="21">
        <v>0.2</v>
      </c>
      <c r="I63" s="21"/>
      <c r="J63" s="21">
        <v>0.2</v>
      </c>
      <c r="K63" s="21">
        <v>0.2</v>
      </c>
      <c r="L63" s="21">
        <v>0.2</v>
      </c>
      <c r="M63" s="21">
        <v>0.2</v>
      </c>
      <c r="N63" s="23"/>
      <c r="O63" s="23"/>
      <c r="P63" s="23"/>
      <c r="Q63" s="30">
        <f t="shared" si="0"/>
        <v>1</v>
      </c>
    </row>
    <row r="64" ht="51.95" hidden="1" customHeight="1" spans="1:17">
      <c r="A64" s="18"/>
      <c r="B64" s="19"/>
      <c r="C64" s="20"/>
      <c r="D64" s="25" t="str">
        <f>IF(D63&gt;0,ROUND(C63*D63,2),"")</f>
        <v/>
      </c>
      <c r="E64" s="25" t="str">
        <f>IF(E63&gt;0,IF(AND(SUM(D63:E63)=1,Q63=1),C63-SUM(D64:D64),ROUND(C63*E63,2)),"")</f>
        <v/>
      </c>
      <c r="F64" s="25" t="str">
        <f>IF(F63&gt;0,IF(AND(SUM(D63:F63)=1,Q63=1),C63-SUM(D64:E64),ROUND(C63*F63,2)),"")</f>
        <v/>
      </c>
      <c r="G64" s="25" t="str">
        <f>IF(G63&gt;0,IF(AND(SUM(D63:G63)=1,Q63=1),C63-SUM(D64:F64),ROUND(C63*G63,2)),"")</f>
        <v/>
      </c>
      <c r="H64" s="22">
        <f>IF(H63&gt;0,IF(AND(SUM(D63:H63)=1,Q63=1),C63-SUM(D64:G64),ROUND(C63*H63,2)),"")</f>
        <v>1035.58</v>
      </c>
      <c r="I64" s="22" t="str">
        <f>IF(I63&gt;0,IF(AND(SUM(D63:I63)=1,Q63=1),C63-SUM(D64:H64),ROUND(C63*I63,2)),"")</f>
        <v/>
      </c>
      <c r="J64" s="22">
        <f>IF(J63&gt;0,IF(AND(SUM(D63:J63)=1,Q63=1),C63-SUM(D64:I64),ROUND(C63*J63,2)),"")</f>
        <v>1035.58</v>
      </c>
      <c r="K64" s="22">
        <f>IF(K63&gt;0,IF(AND(SUM(D63:K63)=1,Q63=1),C63-SUM(D64:J64),ROUND(C63*K63,2)),"")</f>
        <v>1035.58</v>
      </c>
      <c r="L64" s="22">
        <f>IF(L63&gt;0,IF(AND(SUM(D63:L63)=1,Q63=1),C63-SUM(D64:K64),ROUND(C63*L63,2)),"")</f>
        <v>1035.58</v>
      </c>
      <c r="M64" s="22">
        <f>IF(M63&gt;0,IF(AND(SUM(D63:M63)=1,Q63=1),C63-SUM(D64:L64),ROUND(C63*M63,2)),"")</f>
        <v>1035.59</v>
      </c>
      <c r="N64" s="25" t="str">
        <f>IF(N63&gt;0,IF(AND(SUM(D63:N63)=1,Q63=1),C63-SUM(D64:M64),ROUND(C63*N63,2)),"")</f>
        <v/>
      </c>
      <c r="O64" s="25" t="str">
        <f>IF(O63&gt;0,IF(AND(SUM(D63:O63)=1,Q63=1),C63-SUM(D64:N64),ROUND(C63*O63,2)),"")</f>
        <v/>
      </c>
      <c r="P64" s="25" t="str">
        <f>IF(P63&gt;0,IF(AND(SUM(D63:P63)=1,Q63=1),C63-SUM(D64:O64),ROUND(C63*P63,2)),"")</f>
        <v/>
      </c>
      <c r="Q64" s="31">
        <f t="shared" si="0"/>
        <v>5177.91</v>
      </c>
    </row>
    <row r="65" ht="12" hidden="1" customHeight="1" spans="1:17">
      <c r="A65" s="18" t="s">
        <v>443</v>
      </c>
      <c r="B65" s="19" t="s">
        <v>445</v>
      </c>
      <c r="C65" s="20">
        <v>4570.63</v>
      </c>
      <c r="D65" s="23"/>
      <c r="E65" s="23"/>
      <c r="F65" s="23"/>
      <c r="G65" s="23"/>
      <c r="H65" s="21">
        <v>0.2</v>
      </c>
      <c r="I65" s="21"/>
      <c r="J65" s="21">
        <v>0.2</v>
      </c>
      <c r="K65" s="21">
        <v>0.2</v>
      </c>
      <c r="L65" s="21">
        <v>0.2</v>
      </c>
      <c r="M65" s="21">
        <v>0.2</v>
      </c>
      <c r="N65" s="23"/>
      <c r="O65" s="23"/>
      <c r="P65" s="23"/>
      <c r="Q65" s="30">
        <f t="shared" si="0"/>
        <v>1</v>
      </c>
    </row>
    <row r="66" ht="33" hidden="1" customHeight="1" spans="1:17">
      <c r="A66" s="18"/>
      <c r="B66" s="19"/>
      <c r="C66" s="20"/>
      <c r="D66" s="25" t="str">
        <f>IF(D65&gt;0,ROUND(C65*D65,2),"")</f>
        <v/>
      </c>
      <c r="E66" s="25" t="str">
        <f>IF(E65&gt;0,IF(AND(SUM(D65:E65)=1,Q65=1),C65-SUM(D66:D66),ROUND(C65*E65,2)),"")</f>
        <v/>
      </c>
      <c r="F66" s="25" t="str">
        <f>IF(F65&gt;0,IF(AND(SUM(D65:F65)=1,Q65=1),C65-SUM(D66:E66),ROUND(C65*F65,2)),"")</f>
        <v/>
      </c>
      <c r="G66" s="25" t="str">
        <f>IF(G65&gt;0,IF(AND(SUM(D65:G65)=1,Q65=1),C65-SUM(D66:F66),ROUND(C65*G65,2)),"")</f>
        <v/>
      </c>
      <c r="H66" s="22">
        <f>IF(H65&gt;0,IF(AND(SUM(D65:H65)=1,Q65=1),C65-SUM(D66:G66),ROUND(C65*H65,2)),"")</f>
        <v>914.13</v>
      </c>
      <c r="I66" s="22" t="str">
        <f>IF(I65&gt;0,IF(AND(SUM(D65:I65)=1,Q65=1),C65-SUM(D66:H66),ROUND(C65*I65,2)),"")</f>
        <v/>
      </c>
      <c r="J66" s="22">
        <f>IF(J65&gt;0,IF(AND(SUM(D65:J65)=1,Q65=1),C65-SUM(D66:I66),ROUND(C65*J65,2)),"")</f>
        <v>914.13</v>
      </c>
      <c r="K66" s="22">
        <f>IF(K65&gt;0,IF(AND(SUM(D65:K65)=1,Q65=1),C65-SUM(D66:J66),ROUND(C65*K65,2)),"")</f>
        <v>914.13</v>
      </c>
      <c r="L66" s="22">
        <f>IF(L65&gt;0,IF(AND(SUM(D65:L65)=1,Q65=1),C65-SUM(D66:K66),ROUND(C65*L65,2)),"")</f>
        <v>914.13</v>
      </c>
      <c r="M66" s="22">
        <f>IF(M65&gt;0,IF(AND(SUM(D65:M65)=1,Q65=1),C65-SUM(D66:L66),ROUND(C65*M65,2)),"")</f>
        <v>914.11</v>
      </c>
      <c r="N66" s="25" t="str">
        <f>IF(N65&gt;0,IF(AND(SUM(D65:N65)=1,Q65=1),C65-SUM(D66:M66),ROUND(C65*N65,2)),"")</f>
        <v/>
      </c>
      <c r="O66" s="25" t="str">
        <f>IF(O65&gt;0,IF(AND(SUM(D65:O65)=1,Q65=1),C65-SUM(D66:N66),ROUND(C65*O65,2)),"")</f>
        <v/>
      </c>
      <c r="P66" s="25" t="str">
        <f>IF(P65&gt;0,IF(AND(SUM(D65:P65)=1,Q65=1),C65-SUM(D66:O66),ROUND(C65*P65,2)),"")</f>
        <v/>
      </c>
      <c r="Q66" s="31">
        <f t="shared" si="0"/>
        <v>4570.63</v>
      </c>
    </row>
    <row r="67" ht="12" hidden="1" customHeight="1" spans="1:17">
      <c r="A67" s="18" t="s">
        <v>446</v>
      </c>
      <c r="B67" s="19" t="s">
        <v>448</v>
      </c>
      <c r="C67" s="20">
        <v>4010.37</v>
      </c>
      <c r="D67" s="23"/>
      <c r="E67" s="23"/>
      <c r="F67" s="23"/>
      <c r="G67" s="23"/>
      <c r="H67" s="21">
        <v>0.2</v>
      </c>
      <c r="I67" s="21"/>
      <c r="J67" s="21">
        <v>0.2</v>
      </c>
      <c r="K67" s="21">
        <v>0.2</v>
      </c>
      <c r="L67" s="21">
        <v>0.2</v>
      </c>
      <c r="M67" s="21">
        <v>0.2</v>
      </c>
      <c r="N67" s="23"/>
      <c r="O67" s="23"/>
      <c r="P67" s="23"/>
      <c r="Q67" s="30">
        <f t="shared" ref="Q67:Q130" si="6">SUM(D67:P67)</f>
        <v>1</v>
      </c>
    </row>
    <row r="68" ht="33" hidden="1" customHeight="1" spans="1:17">
      <c r="A68" s="18"/>
      <c r="B68" s="19"/>
      <c r="C68" s="20"/>
      <c r="D68" s="25" t="str">
        <f>IF(D67&gt;0,ROUND(C67*D67,2),"")</f>
        <v/>
      </c>
      <c r="E68" s="25" t="str">
        <f>IF(E67&gt;0,IF(AND(SUM(D67:E67)=1,Q67=1),C67-SUM(D68:D68),ROUND(C67*E67,2)),"")</f>
        <v/>
      </c>
      <c r="F68" s="25" t="str">
        <f>IF(F67&gt;0,IF(AND(SUM(D67:F67)=1,Q67=1),C67-SUM(D68:E68),ROUND(C67*F67,2)),"")</f>
        <v/>
      </c>
      <c r="G68" s="25" t="str">
        <f>IF(G67&gt;0,IF(AND(SUM(D67:G67)=1,Q67=1),C67-SUM(D68:F68),ROUND(C67*G67,2)),"")</f>
        <v/>
      </c>
      <c r="H68" s="22">
        <f>IF(H67&gt;0,IF(AND(SUM(D67:H67)=1,Q67=1),C67-SUM(D68:G68),ROUND(C67*H67,2)),"")</f>
        <v>802.07</v>
      </c>
      <c r="I68" s="22" t="str">
        <f>IF(I67&gt;0,IF(AND(SUM(D67:I67)=1,Q67=1),C67-SUM(D68:H68),ROUND(C67*I67,2)),"")</f>
        <v/>
      </c>
      <c r="J68" s="22">
        <f>IF(J67&gt;0,IF(AND(SUM(D67:J67)=1,Q67=1),C67-SUM(D68:I68),ROUND(C67*J67,2)),"")</f>
        <v>802.07</v>
      </c>
      <c r="K68" s="22">
        <f>IF(K67&gt;0,IF(AND(SUM(D67:K67)=1,Q67=1),C67-SUM(D68:J68),ROUND(C67*K67,2)),"")</f>
        <v>802.07</v>
      </c>
      <c r="L68" s="22">
        <f>IF(L67&gt;0,IF(AND(SUM(D67:L67)=1,Q67=1),C67-SUM(D68:K68),ROUND(C67*L67,2)),"")</f>
        <v>802.07</v>
      </c>
      <c r="M68" s="22">
        <f>IF(M67&gt;0,IF(AND(SUM(D67:M67)=1,Q67=1),C67-SUM(D68:L68),ROUND(C67*M67,2)),"")</f>
        <v>802.09</v>
      </c>
      <c r="N68" s="25" t="str">
        <f>IF(N67&gt;0,IF(AND(SUM(D67:N67)=1,Q67=1),C67-SUM(D68:M68),ROUND(C67*N67,2)),"")</f>
        <v/>
      </c>
      <c r="O68" s="25" t="str">
        <f>IF(O67&gt;0,IF(AND(SUM(D67:O67)=1,Q67=1),C67-SUM(D68:N68),ROUND(C67*O67,2)),"")</f>
        <v/>
      </c>
      <c r="P68" s="25" t="str">
        <f>IF(P67&gt;0,IF(AND(SUM(D67:P67)=1,Q67=1),C67-SUM(D68:O68),ROUND(C67*P67,2)),"")</f>
        <v/>
      </c>
      <c r="Q68" s="31">
        <f t="shared" si="6"/>
        <v>4010.37</v>
      </c>
    </row>
    <row r="69" ht="12" hidden="1" customHeight="1" spans="1:17">
      <c r="A69" s="18" t="s">
        <v>449</v>
      </c>
      <c r="B69" s="19" t="s">
        <v>451</v>
      </c>
      <c r="C69" s="20">
        <v>18556.36</v>
      </c>
      <c r="D69" s="23"/>
      <c r="E69" s="23"/>
      <c r="F69" s="23"/>
      <c r="G69" s="23"/>
      <c r="H69" s="21">
        <v>0.2</v>
      </c>
      <c r="I69" s="21"/>
      <c r="J69" s="21">
        <v>0.2</v>
      </c>
      <c r="K69" s="21">
        <v>0.2</v>
      </c>
      <c r="L69" s="21">
        <v>0.2</v>
      </c>
      <c r="M69" s="21">
        <v>0.2</v>
      </c>
      <c r="N69" s="23"/>
      <c r="O69" s="23"/>
      <c r="P69" s="23"/>
      <c r="Q69" s="30">
        <f t="shared" si="6"/>
        <v>1</v>
      </c>
    </row>
    <row r="70" ht="33" hidden="1" customHeight="1" spans="1:17">
      <c r="A70" s="18"/>
      <c r="B70" s="19"/>
      <c r="C70" s="20"/>
      <c r="D70" s="25" t="str">
        <f>IF(D69&gt;0,ROUND(C69*D69,2),"")</f>
        <v/>
      </c>
      <c r="E70" s="25" t="str">
        <f>IF(E69&gt;0,IF(AND(SUM(D69:E69)=1,Q69=1),C69-SUM(D70:D70),ROUND(C69*E69,2)),"")</f>
        <v/>
      </c>
      <c r="F70" s="25" t="str">
        <f>IF(F69&gt;0,IF(AND(SUM(D69:F69)=1,Q69=1),C69-SUM(D70:E70),ROUND(C69*F69,2)),"")</f>
        <v/>
      </c>
      <c r="G70" s="25" t="str">
        <f>IF(G69&gt;0,IF(AND(SUM(D69:G69)=1,Q69=1),C69-SUM(D70:F70),ROUND(C69*G69,2)),"")</f>
        <v/>
      </c>
      <c r="H70" s="22">
        <f>IF(H69&gt;0,IF(AND(SUM(D69:H69)=1,Q69=1),C69-SUM(D70:G70),ROUND(C69*H69,2)),"")</f>
        <v>3711.27</v>
      </c>
      <c r="I70" s="22" t="str">
        <f>IF(I69&gt;0,IF(AND(SUM(D69:I69)=1,Q69=1),C69-SUM(D70:H70),ROUND(C69*I69,2)),"")</f>
        <v/>
      </c>
      <c r="J70" s="22">
        <f>IF(J69&gt;0,IF(AND(SUM(D69:J69)=1,Q69=1),C69-SUM(D70:I70),ROUND(C69*J69,2)),"")</f>
        <v>3711.27</v>
      </c>
      <c r="K70" s="22">
        <f>IF(K69&gt;0,IF(AND(SUM(D69:K69)=1,Q69=1),C69-SUM(D70:J70),ROUND(C69*K69,2)),"")</f>
        <v>3711.27</v>
      </c>
      <c r="L70" s="22">
        <f>IF(L69&gt;0,IF(AND(SUM(D69:L69)=1,Q69=1),C69-SUM(D70:K70),ROUND(C69*L69,2)),"")</f>
        <v>3711.27</v>
      </c>
      <c r="M70" s="22">
        <f>IF(M69&gt;0,IF(AND(SUM(D69:M69)=1,Q69=1),C69-SUM(D70:L70),ROUND(C69*M69,2)),"")</f>
        <v>3711.28</v>
      </c>
      <c r="N70" s="25" t="str">
        <f>IF(N69&gt;0,IF(AND(SUM(D69:N69)=1,Q69=1),C69-SUM(D70:M70),ROUND(C69*N69,2)),"")</f>
        <v/>
      </c>
      <c r="O70" s="25" t="str">
        <f>IF(O69&gt;0,IF(AND(SUM(D69:O69)=1,Q69=1),C69-SUM(D70:N70),ROUND(C69*O69,2)),"")</f>
        <v/>
      </c>
      <c r="P70" s="25" t="str">
        <f>IF(P69&gt;0,IF(AND(SUM(D69:P69)=1,Q69=1),C69-SUM(D70:O70),ROUND(C69*P69,2)),"")</f>
        <v/>
      </c>
      <c r="Q70" s="31">
        <f t="shared" si="6"/>
        <v>18556.36</v>
      </c>
    </row>
    <row r="71" ht="12" customHeight="1" spans="1:17">
      <c r="A71" s="18" t="s">
        <v>452</v>
      </c>
      <c r="B71" s="19" t="s">
        <v>453</v>
      </c>
      <c r="C71" s="20">
        <v>194693.12</v>
      </c>
      <c r="D71" s="23">
        <f>D72/C71</f>
        <v>0</v>
      </c>
      <c r="E71" s="23">
        <f>E72/C71</f>
        <v>0</v>
      </c>
      <c r="F71" s="23">
        <f>F72/C71</f>
        <v>0</v>
      </c>
      <c r="G71" s="23">
        <f>G72/C71</f>
        <v>0</v>
      </c>
      <c r="H71" s="24">
        <f>H72/C71</f>
        <v>0</v>
      </c>
      <c r="I71" s="27">
        <f>I72/C71</f>
        <v>0</v>
      </c>
      <c r="J71" s="23">
        <f>J72/C71</f>
        <v>0</v>
      </c>
      <c r="K71" s="21">
        <f>K72/C71</f>
        <v>0.300000071908037</v>
      </c>
      <c r="L71" s="21">
        <f>L72/C71</f>
        <v>0.300000071908037</v>
      </c>
      <c r="M71" s="21">
        <f>M72/C71</f>
        <v>0.300000071908037</v>
      </c>
      <c r="N71" s="21">
        <f>N72/C71</f>
        <v>0.0999997842758902</v>
      </c>
      <c r="O71" s="23">
        <f>O72/C71</f>
        <v>0</v>
      </c>
      <c r="P71" s="23">
        <f>P72/C71</f>
        <v>0</v>
      </c>
      <c r="Q71" s="30">
        <f t="shared" si="6"/>
        <v>1</v>
      </c>
    </row>
    <row r="72" ht="12.95" customHeight="1" spans="1:17">
      <c r="A72" s="18"/>
      <c r="B72" s="19"/>
      <c r="C72" s="20"/>
      <c r="D72" s="25">
        <f t="shared" ref="D72:P72" si="7">SUM(D74,D76,D78,D80)*1</f>
        <v>0</v>
      </c>
      <c r="E72" s="25">
        <f t="shared" si="7"/>
        <v>0</v>
      </c>
      <c r="F72" s="25">
        <f t="shared" si="7"/>
        <v>0</v>
      </c>
      <c r="G72" s="25">
        <f t="shared" si="7"/>
        <v>0</v>
      </c>
      <c r="H72" s="26">
        <f t="shared" si="7"/>
        <v>0</v>
      </c>
      <c r="I72" s="28">
        <f t="shared" si="7"/>
        <v>0</v>
      </c>
      <c r="J72" s="25">
        <f t="shared" si="7"/>
        <v>0</v>
      </c>
      <c r="K72" s="22">
        <f t="shared" si="7"/>
        <v>58407.95</v>
      </c>
      <c r="L72" s="22">
        <f t="shared" si="7"/>
        <v>58407.95</v>
      </c>
      <c r="M72" s="22">
        <f t="shared" si="7"/>
        <v>58407.95</v>
      </c>
      <c r="N72" s="22">
        <f t="shared" si="7"/>
        <v>19469.27</v>
      </c>
      <c r="O72" s="25">
        <f t="shared" si="7"/>
        <v>0</v>
      </c>
      <c r="P72" s="25">
        <f t="shared" si="7"/>
        <v>0</v>
      </c>
      <c r="Q72" s="31">
        <f t="shared" si="6"/>
        <v>194693.12</v>
      </c>
    </row>
    <row r="73" ht="12" customHeight="1" spans="1:17">
      <c r="A73" s="18" t="s">
        <v>454</v>
      </c>
      <c r="B73" s="19" t="s">
        <v>455</v>
      </c>
      <c r="C73" s="20">
        <v>66416.55</v>
      </c>
      <c r="D73" s="23"/>
      <c r="E73" s="23"/>
      <c r="F73" s="23"/>
      <c r="G73" s="23"/>
      <c r="H73" s="24"/>
      <c r="I73" s="27"/>
      <c r="J73" s="23"/>
      <c r="K73" s="21">
        <v>0.3</v>
      </c>
      <c r="L73" s="21">
        <v>0.3</v>
      </c>
      <c r="M73" s="21">
        <v>0.3</v>
      </c>
      <c r="N73" s="21">
        <v>0.1</v>
      </c>
      <c r="O73" s="23"/>
      <c r="P73" s="23"/>
      <c r="Q73" s="30">
        <f t="shared" si="6"/>
        <v>1</v>
      </c>
    </row>
    <row r="74" ht="12.95" customHeight="1" spans="1:17">
      <c r="A74" s="18"/>
      <c r="B74" s="19"/>
      <c r="C74" s="20"/>
      <c r="D74" s="25" t="str">
        <f>IF(D73&gt;0,ROUND(C73*D73,2),"")</f>
        <v/>
      </c>
      <c r="E74" s="25" t="str">
        <f>IF(E73&gt;0,IF(AND(SUM(D73:E73)=1,Q73=1),C73-SUM(D74:D74),ROUND(C73*E73,2)),"")</f>
        <v/>
      </c>
      <c r="F74" s="25" t="str">
        <f>IF(F73&gt;0,IF(AND(SUM(D73:F73)=1,Q73=1),C73-SUM(D74:E74),ROUND(C73*F73,2)),"")</f>
        <v/>
      </c>
      <c r="G74" s="25" t="str">
        <f>IF(G73&gt;0,IF(AND(SUM(D73:G73)=1,Q73=1),C73-SUM(D74:F74),ROUND(C73*G73,2)),"")</f>
        <v/>
      </c>
      <c r="H74" s="26" t="str">
        <f>IF(H73&gt;0,IF(AND(SUM(D73:H73)=1,Q73=1),C73-SUM(D74:G74),ROUND(C73*H73,2)),"")</f>
        <v/>
      </c>
      <c r="I74" s="28" t="str">
        <f>IF(I73&gt;0,IF(AND(SUM(D73:I73)=1,Q73=1),C73-SUM(D74:H74),ROUND(C73*I73,2)),"")</f>
        <v/>
      </c>
      <c r="J74" s="25" t="str">
        <f>IF(J73&gt;0,IF(AND(SUM(D73:J73)=1,Q73=1),C73-SUM(D74:I74),ROUND(C73*J73,2)),"")</f>
        <v/>
      </c>
      <c r="K74" s="22">
        <f>IF(K73&gt;0,IF(AND(SUM(D73:K73)=1,Q73=1),C73-SUM(D74:J74),ROUND(C73*K73,2)),"")</f>
        <v>19924.97</v>
      </c>
      <c r="L74" s="22">
        <f>IF(L73&gt;0,IF(AND(SUM(D73:L73)=1,Q73=1),C73-SUM(D74:K74),ROUND(C73*L73,2)),"")</f>
        <v>19924.97</v>
      </c>
      <c r="M74" s="22">
        <f>IF(M73&gt;0,IF(AND(SUM(D73:M73)=1,Q73=1),C73-SUM(D74:L74),ROUND(C73*M73,2)),"")</f>
        <v>19924.97</v>
      </c>
      <c r="N74" s="22">
        <f>IF(N73&gt;0,IF(AND(SUM(D73:N73)=1,Q73=1),C73-SUM(D74:M74),ROUND(C73*N73,2)),"")</f>
        <v>6641.64</v>
      </c>
      <c r="O74" s="25" t="str">
        <f>IF(O73&gt;0,IF(AND(SUM(D73:O73)=1,Q73=1),C73-SUM(D74:N74),ROUND(C73*O73,2)),"")</f>
        <v/>
      </c>
      <c r="P74" s="25" t="str">
        <f>IF(P73&gt;0,IF(AND(SUM(D73:P73)=1,Q73=1),C73-SUM(D74:O74),ROUND(C73*P73,2)),"")</f>
        <v/>
      </c>
      <c r="Q74" s="31">
        <f t="shared" si="6"/>
        <v>66416.55</v>
      </c>
    </row>
    <row r="75" ht="12" customHeight="1" spans="1:17">
      <c r="A75" s="18" t="s">
        <v>487</v>
      </c>
      <c r="B75" s="19" t="s">
        <v>488</v>
      </c>
      <c r="C75" s="20">
        <v>45309.73</v>
      </c>
      <c r="D75" s="23"/>
      <c r="E75" s="23"/>
      <c r="F75" s="23"/>
      <c r="G75" s="23"/>
      <c r="H75" s="24"/>
      <c r="I75" s="27"/>
      <c r="J75" s="23"/>
      <c r="K75" s="21">
        <v>0.3</v>
      </c>
      <c r="L75" s="21">
        <v>0.3</v>
      </c>
      <c r="M75" s="21">
        <v>0.3</v>
      </c>
      <c r="N75" s="21">
        <v>0.1</v>
      </c>
      <c r="O75" s="23"/>
      <c r="P75" s="23"/>
      <c r="Q75" s="30">
        <f t="shared" si="6"/>
        <v>1</v>
      </c>
    </row>
    <row r="76" ht="12.95" customHeight="1" spans="1:17">
      <c r="A76" s="18"/>
      <c r="B76" s="19"/>
      <c r="C76" s="20"/>
      <c r="D76" s="25" t="str">
        <f>IF(D75&gt;0,ROUND(C75*D75,2),"")</f>
        <v/>
      </c>
      <c r="E76" s="25" t="str">
        <f>IF(E75&gt;0,IF(AND(SUM(D75:E75)=1,Q75=1),C75-SUM(D76:D76),ROUND(C75*E75,2)),"")</f>
        <v/>
      </c>
      <c r="F76" s="25" t="str">
        <f>IF(F75&gt;0,IF(AND(SUM(D75:F75)=1,Q75=1),C75-SUM(D76:E76),ROUND(C75*F75,2)),"")</f>
        <v/>
      </c>
      <c r="G76" s="25" t="str">
        <f>IF(G75&gt;0,IF(AND(SUM(D75:G75)=1,Q75=1),C75-SUM(D76:F76),ROUND(C75*G75,2)),"")</f>
        <v/>
      </c>
      <c r="H76" s="26" t="str">
        <f>IF(H75&gt;0,IF(AND(SUM(D75:H75)=1,Q75=1),C75-SUM(D76:G76),ROUND(C75*H75,2)),"")</f>
        <v/>
      </c>
      <c r="I76" s="28" t="str">
        <f>IF(I75&gt;0,IF(AND(SUM(D75:I75)=1,Q75=1),C75-SUM(D76:H76),ROUND(C75*I75,2)),"")</f>
        <v/>
      </c>
      <c r="J76" s="25" t="str">
        <f>IF(J75&gt;0,IF(AND(SUM(D75:J75)=1,Q75=1),C75-SUM(D76:I76),ROUND(C75*J75,2)),"")</f>
        <v/>
      </c>
      <c r="K76" s="22">
        <f>IF(K75&gt;0,IF(AND(SUM(D75:K75)=1,Q75=1),C75-SUM(D76:J76),ROUND(C75*K75,2)),"")</f>
        <v>13592.92</v>
      </c>
      <c r="L76" s="22">
        <f>IF(L75&gt;0,IF(AND(SUM(D75:L75)=1,Q75=1),C75-SUM(D76:K76),ROUND(C75*L75,2)),"")</f>
        <v>13592.92</v>
      </c>
      <c r="M76" s="22">
        <f>IF(M75&gt;0,IF(AND(SUM(D75:M75)=1,Q75=1),C75-SUM(D76:L76),ROUND(C75*M75,2)),"")</f>
        <v>13592.92</v>
      </c>
      <c r="N76" s="22">
        <f>IF(N75&gt;0,IF(AND(SUM(D75:N75)=1,Q75=1),C75-SUM(D76:M76),ROUND(C75*N75,2)),"")</f>
        <v>4530.97</v>
      </c>
      <c r="O76" s="25" t="str">
        <f>IF(O75&gt;0,IF(AND(SUM(D75:O75)=1,Q75=1),C75-SUM(D76:N76),ROUND(C75*O75,2)),"")</f>
        <v/>
      </c>
      <c r="P76" s="25" t="str">
        <f>IF(P75&gt;0,IF(AND(SUM(D75:P75)=1,Q75=1),C75-SUM(D76:O76),ROUND(C75*P75,2)),"")</f>
        <v/>
      </c>
      <c r="Q76" s="31">
        <f t="shared" si="6"/>
        <v>45309.73</v>
      </c>
    </row>
    <row r="77" ht="12" customHeight="1" spans="1:17">
      <c r="A77" s="18" t="s">
        <v>502</v>
      </c>
      <c r="B77" s="19" t="s">
        <v>503</v>
      </c>
      <c r="C77" s="20">
        <v>42130.62</v>
      </c>
      <c r="D77" s="23"/>
      <c r="E77" s="23"/>
      <c r="F77" s="23"/>
      <c r="G77" s="23"/>
      <c r="H77" s="24"/>
      <c r="I77" s="27"/>
      <c r="J77" s="23"/>
      <c r="K77" s="21">
        <v>0.3</v>
      </c>
      <c r="L77" s="21">
        <v>0.3</v>
      </c>
      <c r="M77" s="21">
        <v>0.3</v>
      </c>
      <c r="N77" s="21">
        <v>0.1</v>
      </c>
      <c r="O77" s="23"/>
      <c r="P77" s="23"/>
      <c r="Q77" s="30">
        <f t="shared" si="6"/>
        <v>1</v>
      </c>
    </row>
    <row r="78" ht="12.95" customHeight="1" spans="1:17">
      <c r="A78" s="18"/>
      <c r="B78" s="19"/>
      <c r="C78" s="20"/>
      <c r="D78" s="25" t="str">
        <f>IF(D77&gt;0,ROUND(C77*D77,2),"")</f>
        <v/>
      </c>
      <c r="E78" s="25" t="str">
        <f>IF(E77&gt;0,IF(AND(SUM(D77:E77)=1,Q77=1),C77-SUM(D78:D78),ROUND(C77*E77,2)),"")</f>
        <v/>
      </c>
      <c r="F78" s="25" t="str">
        <f>IF(F77&gt;0,IF(AND(SUM(D77:F77)=1,Q77=1),C77-SUM(D78:E78),ROUND(C77*F77,2)),"")</f>
        <v/>
      </c>
      <c r="G78" s="25" t="str">
        <f>IF(G77&gt;0,IF(AND(SUM(D77:G77)=1,Q77=1),C77-SUM(D78:F78),ROUND(C77*G77,2)),"")</f>
        <v/>
      </c>
      <c r="H78" s="26" t="str">
        <f>IF(H77&gt;0,IF(AND(SUM(D77:H77)=1,Q77=1),C77-SUM(D78:G78),ROUND(C77*H77,2)),"")</f>
        <v/>
      </c>
      <c r="I78" s="28" t="str">
        <f>IF(I77&gt;0,IF(AND(SUM(D77:I77)=1,Q77=1),C77-SUM(D78:H78),ROUND(C77*I77,2)),"")</f>
        <v/>
      </c>
      <c r="J78" s="25" t="str">
        <f>IF(J77&gt;0,IF(AND(SUM(D77:J77)=1,Q77=1),C77-SUM(D78:I78),ROUND(C77*J77,2)),"")</f>
        <v/>
      </c>
      <c r="K78" s="22">
        <f>IF(K77&gt;0,IF(AND(SUM(D77:K77)=1,Q77=1),C77-SUM(D78:J78),ROUND(C77*K77,2)),"")</f>
        <v>12639.19</v>
      </c>
      <c r="L78" s="22">
        <f>IF(L77&gt;0,IF(AND(SUM(D77:L77)=1,Q77=1),C77-SUM(D78:K78),ROUND(C77*L77,2)),"")</f>
        <v>12639.19</v>
      </c>
      <c r="M78" s="22">
        <f>IF(M77&gt;0,IF(AND(SUM(D77:M77)=1,Q77=1),C77-SUM(D78:L78),ROUND(C77*M77,2)),"")</f>
        <v>12639.19</v>
      </c>
      <c r="N78" s="22">
        <f>IF(N77&gt;0,IF(AND(SUM(D77:N77)=1,Q77=1),C77-SUM(D78:M78),ROUND(C77*N77,2)),"")</f>
        <v>4213.05</v>
      </c>
      <c r="O78" s="25" t="str">
        <f>IF(O77&gt;0,IF(AND(SUM(D77:O77)=1,Q77=1),C77-SUM(D78:N78),ROUND(C77*O77,2)),"")</f>
        <v/>
      </c>
      <c r="P78" s="25" t="str">
        <f>IF(P77&gt;0,IF(AND(SUM(D77:P77)=1,Q77=1),C77-SUM(D78:O78),ROUND(C77*P77,2)),"")</f>
        <v/>
      </c>
      <c r="Q78" s="31">
        <f t="shared" si="6"/>
        <v>42130.62</v>
      </c>
    </row>
    <row r="79" ht="12" customHeight="1" spans="1:17">
      <c r="A79" s="18" t="s">
        <v>516</v>
      </c>
      <c r="B79" s="19" t="s">
        <v>517</v>
      </c>
      <c r="C79" s="20">
        <v>40836.22</v>
      </c>
      <c r="D79" s="23"/>
      <c r="E79" s="23"/>
      <c r="F79" s="23"/>
      <c r="G79" s="23"/>
      <c r="H79" s="24"/>
      <c r="I79" s="27"/>
      <c r="J79" s="23"/>
      <c r="K79" s="21">
        <v>0.3</v>
      </c>
      <c r="L79" s="21">
        <v>0.3</v>
      </c>
      <c r="M79" s="21">
        <v>0.3</v>
      </c>
      <c r="N79" s="21">
        <v>0.1</v>
      </c>
      <c r="O79" s="23"/>
      <c r="P79" s="23"/>
      <c r="Q79" s="30">
        <f t="shared" si="6"/>
        <v>1</v>
      </c>
    </row>
    <row r="80" ht="12.95" customHeight="1" spans="1:17">
      <c r="A80" s="18"/>
      <c r="B80" s="19"/>
      <c r="C80" s="20"/>
      <c r="D80" s="25" t="str">
        <f>IF(D79&gt;0,ROUND(C79*D79,2),"")</f>
        <v/>
      </c>
      <c r="E80" s="25" t="str">
        <f>IF(E79&gt;0,IF(AND(SUM(D79:E79)=1,Q79=1),C79-SUM(D80:D80),ROUND(C79*E79,2)),"")</f>
        <v/>
      </c>
      <c r="F80" s="25" t="str">
        <f>IF(F79&gt;0,IF(AND(SUM(D79:F79)=1,Q79=1),C79-SUM(D80:E80),ROUND(C79*F79,2)),"")</f>
        <v/>
      </c>
      <c r="G80" s="25" t="str">
        <f>IF(G79&gt;0,IF(AND(SUM(D79:G79)=1,Q79=1),C79-SUM(D80:F80),ROUND(C79*G79,2)),"")</f>
        <v/>
      </c>
      <c r="H80" s="26" t="str">
        <f>IF(H79&gt;0,IF(AND(SUM(D79:H79)=1,Q79=1),C79-SUM(D80:G80),ROUND(C79*H79,2)),"")</f>
        <v/>
      </c>
      <c r="I80" s="28" t="str">
        <f>IF(I79&gt;0,IF(AND(SUM(D79:I79)=1,Q79=1),C79-SUM(D80:H80),ROUND(C79*I79,2)),"")</f>
        <v/>
      </c>
      <c r="J80" s="25" t="str">
        <f>IF(J79&gt;0,IF(AND(SUM(D79:J79)=1,Q79=1),C79-SUM(D80:I80),ROUND(C79*J79,2)),"")</f>
        <v/>
      </c>
      <c r="K80" s="22">
        <f>IF(K79&gt;0,IF(AND(SUM(D79:K79)=1,Q79=1),C79-SUM(D80:J80),ROUND(C79*K79,2)),"")</f>
        <v>12250.87</v>
      </c>
      <c r="L80" s="22">
        <f>IF(L79&gt;0,IF(AND(SUM(D79:L79)=1,Q79=1),C79-SUM(D80:K80),ROUND(C79*L79,2)),"")</f>
        <v>12250.87</v>
      </c>
      <c r="M80" s="22">
        <f>IF(M79&gt;0,IF(AND(SUM(D79:M79)=1,Q79=1),C79-SUM(D80:L80),ROUND(C79*M79,2)),"")</f>
        <v>12250.87</v>
      </c>
      <c r="N80" s="22">
        <f>IF(N79&gt;0,IF(AND(SUM(D79:N79)=1,Q79=1),C79-SUM(D80:M80),ROUND(C79*N79,2)),"")</f>
        <v>4083.61</v>
      </c>
      <c r="O80" s="25" t="str">
        <f>IF(O79&gt;0,IF(AND(SUM(D79:O79)=1,Q79=1),C79-SUM(D80:N80),ROUND(C79*O79,2)),"")</f>
        <v/>
      </c>
      <c r="P80" s="25" t="str">
        <f>IF(P79&gt;0,IF(AND(SUM(D79:P79)=1,Q79=1),C79-SUM(D80:O80),ROUND(C79*P79,2)),"")</f>
        <v/>
      </c>
      <c r="Q80" s="31">
        <f t="shared" si="6"/>
        <v>40836.22</v>
      </c>
    </row>
    <row r="81" ht="12" customHeight="1" spans="1:17">
      <c r="A81" s="18" t="s">
        <v>532</v>
      </c>
      <c r="B81" s="19" t="s">
        <v>533</v>
      </c>
      <c r="C81" s="20">
        <v>188833.37</v>
      </c>
      <c r="D81" s="23">
        <f>D82/C81</f>
        <v>0</v>
      </c>
      <c r="E81" s="23">
        <f>E82/C81</f>
        <v>0</v>
      </c>
      <c r="F81" s="23">
        <f>F82/C81</f>
        <v>0</v>
      </c>
      <c r="G81" s="23">
        <f>G82/C81</f>
        <v>0</v>
      </c>
      <c r="H81" s="24">
        <f>H82/C81</f>
        <v>0</v>
      </c>
      <c r="I81" s="27">
        <f>I82/C81</f>
        <v>0</v>
      </c>
      <c r="J81" s="23">
        <f>J82/C81</f>
        <v>0</v>
      </c>
      <c r="K81" s="23">
        <f>K82/C81</f>
        <v>0</v>
      </c>
      <c r="L81" s="21">
        <f>L82/C81</f>
        <v>0.300000047661068</v>
      </c>
      <c r="M81" s="21">
        <f>M82/C81</f>
        <v>0.300000047661068</v>
      </c>
      <c r="N81" s="21">
        <f>N82/C81</f>
        <v>0.300000047661068</v>
      </c>
      <c r="O81" s="21">
        <f>O82/C81</f>
        <v>0.0999998570167975</v>
      </c>
      <c r="P81" s="23">
        <f>P82/C81</f>
        <v>0</v>
      </c>
      <c r="Q81" s="30">
        <f t="shared" si="6"/>
        <v>1</v>
      </c>
    </row>
    <row r="82" ht="12.95" customHeight="1" spans="1:17">
      <c r="A82" s="18"/>
      <c r="B82" s="19"/>
      <c r="C82" s="20"/>
      <c r="D82" s="25">
        <f t="shared" ref="D82:P82" si="8">SUM(D84,D86,D88,D90,D92)*1</f>
        <v>0</v>
      </c>
      <c r="E82" s="25">
        <f t="shared" si="8"/>
        <v>0</v>
      </c>
      <c r="F82" s="25">
        <f t="shared" si="8"/>
        <v>0</v>
      </c>
      <c r="G82" s="25">
        <f t="shared" si="8"/>
        <v>0</v>
      </c>
      <c r="H82" s="26">
        <f t="shared" si="8"/>
        <v>0</v>
      </c>
      <c r="I82" s="28">
        <f t="shared" si="8"/>
        <v>0</v>
      </c>
      <c r="J82" s="25">
        <f t="shared" si="8"/>
        <v>0</v>
      </c>
      <c r="K82" s="25">
        <f t="shared" si="8"/>
        <v>0</v>
      </c>
      <c r="L82" s="22">
        <f t="shared" si="8"/>
        <v>56650.02</v>
      </c>
      <c r="M82" s="22">
        <f t="shared" si="8"/>
        <v>56650.02</v>
      </c>
      <c r="N82" s="22">
        <f t="shared" si="8"/>
        <v>56650.02</v>
      </c>
      <c r="O82" s="22">
        <f t="shared" si="8"/>
        <v>18883.31</v>
      </c>
      <c r="P82" s="25">
        <f t="shared" si="8"/>
        <v>0</v>
      </c>
      <c r="Q82" s="31">
        <f t="shared" si="6"/>
        <v>188833.37</v>
      </c>
    </row>
    <row r="83" ht="12" hidden="1" customHeight="1" spans="1:17">
      <c r="A83" s="18" t="s">
        <v>534</v>
      </c>
      <c r="B83" s="19" t="s">
        <v>536</v>
      </c>
      <c r="C83" s="20">
        <v>107771.74</v>
      </c>
      <c r="D83" s="23"/>
      <c r="E83" s="23"/>
      <c r="F83" s="23"/>
      <c r="G83" s="23"/>
      <c r="H83" s="24"/>
      <c r="I83" s="27"/>
      <c r="J83" s="23"/>
      <c r="K83" s="23"/>
      <c r="L83" s="21">
        <v>0.3</v>
      </c>
      <c r="M83" s="21">
        <v>0.3</v>
      </c>
      <c r="N83" s="21">
        <v>0.3</v>
      </c>
      <c r="O83" s="21">
        <v>0.1</v>
      </c>
      <c r="P83" s="23"/>
      <c r="Q83" s="30">
        <f t="shared" si="6"/>
        <v>1</v>
      </c>
    </row>
    <row r="84" ht="15" hidden="1" customHeight="1" spans="1:17">
      <c r="A84" s="18"/>
      <c r="B84" s="19"/>
      <c r="C84" s="20"/>
      <c r="D84" s="25" t="str">
        <f>IF(D83&gt;0,ROUND(C83*D83,2),"")</f>
        <v/>
      </c>
      <c r="E84" s="25" t="str">
        <f>IF(E83&gt;0,IF(AND(SUM(D83:E83)=1,Q83=1),C83-SUM(D84:D84),ROUND(C83*E83,2)),"")</f>
        <v/>
      </c>
      <c r="F84" s="25" t="str">
        <f>IF(F83&gt;0,IF(AND(SUM(D83:F83)=1,Q83=1),C83-SUM(D84:E84),ROUND(C83*F83,2)),"")</f>
        <v/>
      </c>
      <c r="G84" s="25" t="str">
        <f>IF(G83&gt;0,IF(AND(SUM(D83:G83)=1,Q83=1),C83-SUM(D84:F84),ROUND(C83*G83,2)),"")</f>
        <v/>
      </c>
      <c r="H84" s="26" t="str">
        <f>IF(H83&gt;0,IF(AND(SUM(D83:H83)=1,Q83=1),C83-SUM(D84:G84),ROUND(C83*H83,2)),"")</f>
        <v/>
      </c>
      <c r="I84" s="28" t="str">
        <f>IF(I83&gt;0,IF(AND(SUM(D83:I83)=1,Q83=1),C83-SUM(D84:H84),ROUND(C83*I83,2)),"")</f>
        <v/>
      </c>
      <c r="J84" s="25" t="str">
        <f>IF(J83&gt;0,IF(AND(SUM(D83:J83)=1,Q83=1),C83-SUM(D84:I84),ROUND(C83*J83,2)),"")</f>
        <v/>
      </c>
      <c r="K84" s="25" t="str">
        <f>IF(K83&gt;0,IF(AND(SUM(D83:K83)=1,Q83=1),C83-SUM(D84:J84),ROUND(C83*K83,2)),"")</f>
        <v/>
      </c>
      <c r="L84" s="22">
        <f>IF(L83&gt;0,IF(AND(SUM(D83:L83)=1,Q83=1),C83-SUM(D84:K84),ROUND(C83*L83,2)),"")</f>
        <v>32331.52</v>
      </c>
      <c r="M84" s="22">
        <f>IF(M83&gt;0,IF(AND(SUM(D83:M83)=1,Q83=1),C83-SUM(D84:L84),ROUND(C83*M83,2)),"")</f>
        <v>32331.52</v>
      </c>
      <c r="N84" s="22">
        <f>IF(N83&gt;0,IF(AND(SUM(D83:N83)=1,Q83=1),C83-SUM(D84:M84),ROUND(C83*N83,2)),"")</f>
        <v>32331.52</v>
      </c>
      <c r="O84" s="22">
        <f>IF(O83&gt;0,IF(AND(SUM(D83:O83)=1,Q83=1),C83-SUM(D84:N84),ROUND(C83*O83,2)),"")</f>
        <v>10777.18</v>
      </c>
      <c r="P84" s="25" t="str">
        <f>IF(P83&gt;0,IF(AND(SUM(D83:P83)=1,Q83=1),C83-SUM(D84:O84),ROUND(C83*P83,2)),"")</f>
        <v/>
      </c>
      <c r="Q84" s="31">
        <f t="shared" si="6"/>
        <v>107771.74</v>
      </c>
    </row>
    <row r="85" ht="12" hidden="1" customHeight="1" spans="1:17">
      <c r="A85" s="18" t="s">
        <v>537</v>
      </c>
      <c r="B85" s="19" t="s">
        <v>539</v>
      </c>
      <c r="C85" s="20">
        <v>14825.07</v>
      </c>
      <c r="D85" s="23"/>
      <c r="E85" s="23"/>
      <c r="F85" s="23"/>
      <c r="G85" s="23"/>
      <c r="H85" s="24"/>
      <c r="I85" s="27"/>
      <c r="J85" s="23"/>
      <c r="K85" s="23"/>
      <c r="L85" s="21">
        <v>0.3</v>
      </c>
      <c r="M85" s="21">
        <v>0.3</v>
      </c>
      <c r="N85" s="21">
        <v>0.3</v>
      </c>
      <c r="O85" s="21">
        <v>0.1</v>
      </c>
      <c r="P85" s="23"/>
      <c r="Q85" s="30">
        <f t="shared" si="6"/>
        <v>1</v>
      </c>
    </row>
    <row r="86" ht="42.95" hidden="1" customHeight="1" spans="1:17">
      <c r="A86" s="18"/>
      <c r="B86" s="19"/>
      <c r="C86" s="20"/>
      <c r="D86" s="25" t="str">
        <f>IF(D85&gt;0,ROUND(C85*D85,2),"")</f>
        <v/>
      </c>
      <c r="E86" s="25" t="str">
        <f>IF(E85&gt;0,IF(AND(SUM(D85:E85)=1,Q85=1),C85-SUM(D86:D86),ROUND(C85*E85,2)),"")</f>
        <v/>
      </c>
      <c r="F86" s="25" t="str">
        <f>IF(F85&gt;0,IF(AND(SUM(D85:F85)=1,Q85=1),C85-SUM(D86:E86),ROUND(C85*F85,2)),"")</f>
        <v/>
      </c>
      <c r="G86" s="25" t="str">
        <f>IF(G85&gt;0,IF(AND(SUM(D85:G85)=1,Q85=1),C85-SUM(D86:F86),ROUND(C85*G85,2)),"")</f>
        <v/>
      </c>
      <c r="H86" s="26" t="str">
        <f>IF(H85&gt;0,IF(AND(SUM(D85:H85)=1,Q85=1),C85-SUM(D86:G86),ROUND(C85*H85,2)),"")</f>
        <v/>
      </c>
      <c r="I86" s="28" t="str">
        <f>IF(I85&gt;0,IF(AND(SUM(D85:I85)=1,Q85=1),C85-SUM(D86:H86),ROUND(C85*I85,2)),"")</f>
        <v/>
      </c>
      <c r="J86" s="25" t="str">
        <f>IF(J85&gt;0,IF(AND(SUM(D85:J85)=1,Q85=1),C85-SUM(D86:I86),ROUND(C85*J85,2)),"")</f>
        <v/>
      </c>
      <c r="K86" s="25" t="str">
        <f>IF(K85&gt;0,IF(AND(SUM(D85:K85)=1,Q85=1),C85-SUM(D86:J86),ROUND(C85*K85,2)),"")</f>
        <v/>
      </c>
      <c r="L86" s="22">
        <f>IF(L85&gt;0,IF(AND(SUM(D85:L85)=1,Q85=1),C85-SUM(D86:K86),ROUND(C85*L85,2)),"")</f>
        <v>4447.52</v>
      </c>
      <c r="M86" s="22">
        <f>IF(M85&gt;0,IF(AND(SUM(D85:M85)=1,Q85=1),C85-SUM(D86:L86),ROUND(C85*M85,2)),"")</f>
        <v>4447.52</v>
      </c>
      <c r="N86" s="22">
        <f>IF(N85&gt;0,IF(AND(SUM(D85:N85)=1,Q85=1),C85-SUM(D86:M86),ROUND(C85*N85,2)),"")</f>
        <v>4447.52</v>
      </c>
      <c r="O86" s="22">
        <f>IF(O85&gt;0,IF(AND(SUM(D85:O85)=1,Q85=1),C85-SUM(D86:N86),ROUND(C85*O85,2)),"")</f>
        <v>1482.51</v>
      </c>
      <c r="P86" s="25" t="str">
        <f>IF(P85&gt;0,IF(AND(SUM(D85:P85)=1,Q85=1),C85-SUM(D86:O86),ROUND(C85*P85,2)),"")</f>
        <v/>
      </c>
      <c r="Q86" s="31">
        <f t="shared" si="6"/>
        <v>14825.07</v>
      </c>
    </row>
    <row r="87" ht="12" hidden="1" customHeight="1" spans="1:17">
      <c r="A87" s="18" t="s">
        <v>540</v>
      </c>
      <c r="B87" s="19" t="s">
        <v>542</v>
      </c>
      <c r="C87" s="20">
        <v>54715.55</v>
      </c>
      <c r="D87" s="23"/>
      <c r="E87" s="23"/>
      <c r="F87" s="23"/>
      <c r="G87" s="23"/>
      <c r="H87" s="24"/>
      <c r="I87" s="27"/>
      <c r="J87" s="23"/>
      <c r="K87" s="23"/>
      <c r="L87" s="21">
        <v>0.3</v>
      </c>
      <c r="M87" s="21">
        <v>0.3</v>
      </c>
      <c r="N87" s="21">
        <v>0.3</v>
      </c>
      <c r="O87" s="21">
        <v>0.1</v>
      </c>
      <c r="P87" s="23"/>
      <c r="Q87" s="30">
        <f t="shared" si="6"/>
        <v>1</v>
      </c>
    </row>
    <row r="88" ht="24" hidden="1" customHeight="1" spans="1:17">
      <c r="A88" s="18"/>
      <c r="B88" s="19"/>
      <c r="C88" s="20"/>
      <c r="D88" s="25" t="str">
        <f>IF(D87&gt;0,ROUND(C87*D87,2),"")</f>
        <v/>
      </c>
      <c r="E88" s="25" t="str">
        <f>IF(E87&gt;0,IF(AND(SUM(D87:E87)=1,Q87=1),C87-SUM(D88:D88),ROUND(C87*E87,2)),"")</f>
        <v/>
      </c>
      <c r="F88" s="25" t="str">
        <f>IF(F87&gt;0,IF(AND(SUM(D87:F87)=1,Q87=1),C87-SUM(D88:E88),ROUND(C87*F87,2)),"")</f>
        <v/>
      </c>
      <c r="G88" s="25" t="str">
        <f>IF(G87&gt;0,IF(AND(SUM(D87:G87)=1,Q87=1),C87-SUM(D88:F88),ROUND(C87*G87,2)),"")</f>
        <v/>
      </c>
      <c r="H88" s="26" t="str">
        <f>IF(H87&gt;0,IF(AND(SUM(D87:H87)=1,Q87=1),C87-SUM(D88:G88),ROUND(C87*H87,2)),"")</f>
        <v/>
      </c>
      <c r="I88" s="28" t="str">
        <f>IF(I87&gt;0,IF(AND(SUM(D87:I87)=1,Q87=1),C87-SUM(D88:H88),ROUND(C87*I87,2)),"")</f>
        <v/>
      </c>
      <c r="J88" s="25" t="str">
        <f>IF(J87&gt;0,IF(AND(SUM(D87:J87)=1,Q87=1),C87-SUM(D88:I88),ROUND(C87*J87,2)),"")</f>
        <v/>
      </c>
      <c r="K88" s="25" t="str">
        <f>IF(K87&gt;0,IF(AND(SUM(D87:K87)=1,Q87=1),C87-SUM(D88:J88),ROUND(C87*K87,2)),"")</f>
        <v/>
      </c>
      <c r="L88" s="22">
        <f>IF(L87&gt;0,IF(AND(SUM(D87:L87)=1,Q87=1),C87-SUM(D88:K88),ROUND(C87*L87,2)),"")</f>
        <v>16414.67</v>
      </c>
      <c r="M88" s="22">
        <f>IF(M87&gt;0,IF(AND(SUM(D87:M87)=1,Q87=1),C87-SUM(D88:L88),ROUND(C87*M87,2)),"")</f>
        <v>16414.67</v>
      </c>
      <c r="N88" s="22">
        <f>IF(N87&gt;0,IF(AND(SUM(D87:N87)=1,Q87=1),C87-SUM(D88:M88),ROUND(C87*N87,2)),"")</f>
        <v>16414.67</v>
      </c>
      <c r="O88" s="22">
        <f>IF(O87&gt;0,IF(AND(SUM(D87:O87)=1,Q87=1),C87-SUM(D88:N88),ROUND(C87*O87,2)),"")</f>
        <v>5471.54000000001</v>
      </c>
      <c r="P88" s="25" t="str">
        <f>IF(P87&gt;0,IF(AND(SUM(D87:P87)=1,Q87=1),C87-SUM(D88:O88),ROUND(C87*P87,2)),"")</f>
        <v/>
      </c>
      <c r="Q88" s="31">
        <f t="shared" si="6"/>
        <v>54715.55</v>
      </c>
    </row>
    <row r="89" ht="12" hidden="1" customHeight="1" spans="1:17">
      <c r="A89" s="18" t="s">
        <v>543</v>
      </c>
      <c r="B89" s="19" t="s">
        <v>545</v>
      </c>
      <c r="C89" s="20">
        <v>7156.36</v>
      </c>
      <c r="D89" s="23"/>
      <c r="E89" s="23"/>
      <c r="F89" s="23"/>
      <c r="G89" s="23"/>
      <c r="H89" s="24"/>
      <c r="I89" s="27"/>
      <c r="J89" s="23"/>
      <c r="K89" s="23"/>
      <c r="L89" s="21">
        <v>0.3</v>
      </c>
      <c r="M89" s="21">
        <v>0.3</v>
      </c>
      <c r="N89" s="21">
        <v>0.3</v>
      </c>
      <c r="O89" s="21">
        <v>0.1</v>
      </c>
      <c r="P89" s="23"/>
      <c r="Q89" s="30">
        <f t="shared" si="6"/>
        <v>1</v>
      </c>
    </row>
    <row r="90" ht="15" hidden="1" customHeight="1" spans="1:17">
      <c r="A90" s="18"/>
      <c r="B90" s="19"/>
      <c r="C90" s="20"/>
      <c r="D90" s="25" t="str">
        <f>IF(D89&gt;0,ROUND(C89*D89,2),"")</f>
        <v/>
      </c>
      <c r="E90" s="25" t="str">
        <f>IF(E89&gt;0,IF(AND(SUM(D89:E89)=1,Q89=1),C89-SUM(D90:D90),ROUND(C89*E89,2)),"")</f>
        <v/>
      </c>
      <c r="F90" s="25" t="str">
        <f>IF(F89&gt;0,IF(AND(SUM(D89:F89)=1,Q89=1),C89-SUM(D90:E90),ROUND(C89*F89,2)),"")</f>
        <v/>
      </c>
      <c r="G90" s="25" t="str">
        <f>IF(G89&gt;0,IF(AND(SUM(D89:G89)=1,Q89=1),C89-SUM(D90:F90),ROUND(C89*G89,2)),"")</f>
        <v/>
      </c>
      <c r="H90" s="26" t="str">
        <f>IF(H89&gt;0,IF(AND(SUM(D89:H89)=1,Q89=1),C89-SUM(D90:G90),ROUND(C89*H89,2)),"")</f>
        <v/>
      </c>
      <c r="I90" s="28" t="str">
        <f>IF(I89&gt;0,IF(AND(SUM(D89:I89)=1,Q89=1),C89-SUM(D90:H90),ROUND(C89*I89,2)),"")</f>
        <v/>
      </c>
      <c r="J90" s="25" t="str">
        <f>IF(J89&gt;0,IF(AND(SUM(D89:J89)=1,Q89=1),C89-SUM(D90:I90),ROUND(C89*J89,2)),"")</f>
        <v/>
      </c>
      <c r="K90" s="25" t="str">
        <f>IF(K89&gt;0,IF(AND(SUM(D89:K89)=1,Q89=1),C89-SUM(D90:J90),ROUND(C89*K89,2)),"")</f>
        <v/>
      </c>
      <c r="L90" s="22">
        <f>IF(L89&gt;0,IF(AND(SUM(D89:L89)=1,Q89=1),C89-SUM(D90:K90),ROUND(C89*L89,2)),"")</f>
        <v>2146.91</v>
      </c>
      <c r="M90" s="22">
        <f>IF(M89&gt;0,IF(AND(SUM(D89:M89)=1,Q89=1),C89-SUM(D90:L90),ROUND(C89*M89,2)),"")</f>
        <v>2146.91</v>
      </c>
      <c r="N90" s="22">
        <f>IF(N89&gt;0,IF(AND(SUM(D89:N89)=1,Q89=1),C89-SUM(D90:M90),ROUND(C89*N89,2)),"")</f>
        <v>2146.91</v>
      </c>
      <c r="O90" s="22">
        <f>IF(O89&gt;0,IF(AND(SUM(D89:O89)=1,Q89=1),C89-SUM(D90:N90),ROUND(C89*O89,2)),"")</f>
        <v>715.63</v>
      </c>
      <c r="P90" s="25" t="str">
        <f>IF(P89&gt;0,IF(AND(SUM(D89:P89)=1,Q89=1),C89-SUM(D90:O90),ROUND(C89*P89,2)),"")</f>
        <v/>
      </c>
      <c r="Q90" s="31">
        <f t="shared" si="6"/>
        <v>7156.36</v>
      </c>
    </row>
    <row r="91" ht="12" hidden="1" customHeight="1" spans="1:17">
      <c r="A91" s="18" t="s">
        <v>546</v>
      </c>
      <c r="B91" s="19" t="s">
        <v>548</v>
      </c>
      <c r="C91" s="20">
        <v>4364.65</v>
      </c>
      <c r="D91" s="23"/>
      <c r="E91" s="23"/>
      <c r="F91" s="23"/>
      <c r="G91" s="23"/>
      <c r="H91" s="24"/>
      <c r="I91" s="27"/>
      <c r="J91" s="23"/>
      <c r="K91" s="23"/>
      <c r="L91" s="21">
        <v>0.3</v>
      </c>
      <c r="M91" s="21">
        <v>0.3</v>
      </c>
      <c r="N91" s="21">
        <v>0.3</v>
      </c>
      <c r="O91" s="21">
        <v>0.1</v>
      </c>
      <c r="P91" s="23"/>
      <c r="Q91" s="30">
        <f t="shared" si="6"/>
        <v>1</v>
      </c>
    </row>
    <row r="92" ht="42.95" hidden="1" customHeight="1" spans="1:17">
      <c r="A92" s="18"/>
      <c r="B92" s="19"/>
      <c r="C92" s="20"/>
      <c r="D92" s="25" t="str">
        <f>IF(D91&gt;0,ROUND(C91*D91,2),"")</f>
        <v/>
      </c>
      <c r="E92" s="25" t="str">
        <f>IF(E91&gt;0,IF(AND(SUM(D91:E91)=1,Q91=1),C91-SUM(D92:D92),ROUND(C91*E91,2)),"")</f>
        <v/>
      </c>
      <c r="F92" s="25" t="str">
        <f>IF(F91&gt;0,IF(AND(SUM(D91:F91)=1,Q91=1),C91-SUM(D92:E92),ROUND(C91*F91,2)),"")</f>
        <v/>
      </c>
      <c r="G92" s="25" t="str">
        <f>IF(G91&gt;0,IF(AND(SUM(D91:G91)=1,Q91=1),C91-SUM(D92:F92),ROUND(C91*G91,2)),"")</f>
        <v/>
      </c>
      <c r="H92" s="26" t="str">
        <f>IF(H91&gt;0,IF(AND(SUM(D91:H91)=1,Q91=1),C91-SUM(D92:G92),ROUND(C91*H91,2)),"")</f>
        <v/>
      </c>
      <c r="I92" s="28" t="str">
        <f>IF(I91&gt;0,IF(AND(SUM(D91:I91)=1,Q91=1),C91-SUM(D92:H92),ROUND(C91*I91,2)),"")</f>
        <v/>
      </c>
      <c r="J92" s="25" t="str">
        <f>IF(J91&gt;0,IF(AND(SUM(D91:J91)=1,Q91=1),C91-SUM(D92:I92),ROUND(C91*J91,2)),"")</f>
        <v/>
      </c>
      <c r="K92" s="25" t="str">
        <f>IF(K91&gt;0,IF(AND(SUM(D91:K91)=1,Q91=1),C91-SUM(D92:J92),ROUND(C91*K91,2)),"")</f>
        <v/>
      </c>
      <c r="L92" s="22">
        <f>IF(L91&gt;0,IF(AND(SUM(D91:L91)=1,Q91=1),C91-SUM(D92:K92),ROUND(C91*L91,2)),"")</f>
        <v>1309.4</v>
      </c>
      <c r="M92" s="22">
        <f>IF(M91&gt;0,IF(AND(SUM(D91:M91)=1,Q91=1),C91-SUM(D92:L92),ROUND(C91*M91,2)),"")</f>
        <v>1309.4</v>
      </c>
      <c r="N92" s="22">
        <f>IF(N91&gt;0,IF(AND(SUM(D91:N91)=1,Q91=1),C91-SUM(D92:M92),ROUND(C91*N91,2)),"")</f>
        <v>1309.4</v>
      </c>
      <c r="O92" s="22">
        <f>IF(O91&gt;0,IF(AND(SUM(D91:O91)=1,Q91=1),C91-SUM(D92:N92),ROUND(C91*O91,2)),"")</f>
        <v>436.449999999999</v>
      </c>
      <c r="P92" s="25" t="str">
        <f>IF(P91&gt;0,IF(AND(SUM(D91:P91)=1,Q91=1),C91-SUM(D92:O92),ROUND(C91*P91,2)),"")</f>
        <v/>
      </c>
      <c r="Q92" s="31">
        <f t="shared" si="6"/>
        <v>4364.65</v>
      </c>
    </row>
    <row r="93" ht="12" customHeight="1" spans="1:17">
      <c r="A93" s="18" t="s">
        <v>549</v>
      </c>
      <c r="B93" s="19" t="s">
        <v>550</v>
      </c>
      <c r="C93" s="20">
        <v>615928.65</v>
      </c>
      <c r="D93" s="23">
        <f>D94/C93</f>
        <v>0</v>
      </c>
      <c r="E93" s="23">
        <f>E94/C93</f>
        <v>0</v>
      </c>
      <c r="F93" s="23">
        <f>F94/C93</f>
        <v>0</v>
      </c>
      <c r="G93" s="23">
        <f>G94/C93</f>
        <v>0</v>
      </c>
      <c r="H93" s="24">
        <f>H94/C93</f>
        <v>0</v>
      </c>
      <c r="I93" s="27">
        <f>I94/C93</f>
        <v>0</v>
      </c>
      <c r="J93" s="21">
        <f>J94/C93</f>
        <v>0.0999999918821766</v>
      </c>
      <c r="K93" s="21">
        <f>K94/C93</f>
        <v>0.2</v>
      </c>
      <c r="L93" s="21">
        <f>L94/C93</f>
        <v>0.2</v>
      </c>
      <c r="M93" s="21">
        <f>M94/C93</f>
        <v>0.2</v>
      </c>
      <c r="N93" s="21">
        <f>N94/C93</f>
        <v>0.150000004058912</v>
      </c>
      <c r="O93" s="21">
        <f>O94/C93</f>
        <v>0.0999999918821766</v>
      </c>
      <c r="P93" s="21">
        <f>P94/C93</f>
        <v>0.0500000121767351</v>
      </c>
      <c r="Q93" s="30">
        <f t="shared" si="6"/>
        <v>1</v>
      </c>
    </row>
    <row r="94" ht="12.95" customHeight="1" spans="1:17">
      <c r="A94" s="18"/>
      <c r="B94" s="19"/>
      <c r="C94" s="20"/>
      <c r="D94" s="25">
        <f t="shared" ref="D94:P94" si="9">SUM(D96,D98,D100,D102,D104,D106,D108,D110,D112)*1</f>
        <v>0</v>
      </c>
      <c r="E94" s="25">
        <f t="shared" si="9"/>
        <v>0</v>
      </c>
      <c r="F94" s="25">
        <f t="shared" si="9"/>
        <v>0</v>
      </c>
      <c r="G94" s="25">
        <f t="shared" si="9"/>
        <v>0</v>
      </c>
      <c r="H94" s="26">
        <f t="shared" si="9"/>
        <v>0</v>
      </c>
      <c r="I94" s="28">
        <f t="shared" si="9"/>
        <v>0</v>
      </c>
      <c r="J94" s="22">
        <f t="shared" si="9"/>
        <v>61592.86</v>
      </c>
      <c r="K94" s="22">
        <f t="shared" si="9"/>
        <v>123185.73</v>
      </c>
      <c r="L94" s="22">
        <f t="shared" si="9"/>
        <v>123185.73</v>
      </c>
      <c r="M94" s="22">
        <f t="shared" si="9"/>
        <v>123185.73</v>
      </c>
      <c r="N94" s="22">
        <f t="shared" si="9"/>
        <v>92389.3</v>
      </c>
      <c r="O94" s="22">
        <f t="shared" si="9"/>
        <v>61592.86</v>
      </c>
      <c r="P94" s="22">
        <f t="shared" si="9"/>
        <v>30796.44</v>
      </c>
      <c r="Q94" s="31">
        <f t="shared" si="6"/>
        <v>615928.65</v>
      </c>
    </row>
    <row r="95" ht="12" customHeight="1" spans="1:17">
      <c r="A95" s="18" t="s">
        <v>551</v>
      </c>
      <c r="B95" s="19" t="s">
        <v>552</v>
      </c>
      <c r="C95" s="20">
        <v>63982.86</v>
      </c>
      <c r="D95" s="23"/>
      <c r="E95" s="23"/>
      <c r="F95" s="23"/>
      <c r="G95" s="23"/>
      <c r="H95" s="24"/>
      <c r="I95" s="27"/>
      <c r="J95" s="21">
        <v>0.1</v>
      </c>
      <c r="K95" s="21">
        <v>0.2</v>
      </c>
      <c r="L95" s="21">
        <v>0.2</v>
      </c>
      <c r="M95" s="21">
        <v>0.2</v>
      </c>
      <c r="N95" s="21">
        <v>0.15</v>
      </c>
      <c r="O95" s="21">
        <v>0.1</v>
      </c>
      <c r="P95" s="21">
        <v>0.05</v>
      </c>
      <c r="Q95" s="30">
        <f t="shared" si="6"/>
        <v>1</v>
      </c>
    </row>
    <row r="96" ht="12.95" customHeight="1" spans="1:17">
      <c r="A96" s="18"/>
      <c r="B96" s="19"/>
      <c r="C96" s="20"/>
      <c r="D96" s="25" t="str">
        <f>IF(D95&gt;0,ROUND(C95*D95,2),"")</f>
        <v/>
      </c>
      <c r="E96" s="25" t="str">
        <f>IF(E95&gt;0,IF(AND(SUM(D95:E95)=1,Q95=1),C95-SUM(D96:D96),ROUND(C95*E95,2)),"")</f>
        <v/>
      </c>
      <c r="F96" s="25" t="str">
        <f>IF(F95&gt;0,IF(AND(SUM(D95:F95)=1,Q95=1),C95-SUM(D96:E96),ROUND(C95*F95,2)),"")</f>
        <v/>
      </c>
      <c r="G96" s="25" t="str">
        <f>IF(G95&gt;0,IF(AND(SUM(D95:G95)=1,Q95=1),C95-SUM(D96:F96),ROUND(C95*G95,2)),"")</f>
        <v/>
      </c>
      <c r="H96" s="26" t="str">
        <f>IF(H95&gt;0,IF(AND(SUM(D95:H95)=1,Q95=1),C95-SUM(D96:G96),ROUND(C95*H95,2)),"")</f>
        <v/>
      </c>
      <c r="I96" s="28" t="str">
        <f>IF(I95&gt;0,IF(AND(SUM(D95:I95)=1,Q95=1),C95-SUM(D96:H96),ROUND(C95*I95,2)),"")</f>
        <v/>
      </c>
      <c r="J96" s="22">
        <f>IF(J95&gt;0,IF(AND(SUM(D95:J95)=1,Q95=1),C95-SUM(D96:I96),ROUND(C95*J95,2)),"")</f>
        <v>6398.29</v>
      </c>
      <c r="K96" s="22">
        <f>IF(K95&gt;0,IF(AND(SUM(D95:K95)=1,Q95=1),C95-SUM(D96:J96),ROUND(C95*K95,2)),"")</f>
        <v>12796.57</v>
      </c>
      <c r="L96" s="22">
        <f>IF(L95&gt;0,IF(AND(SUM(D95:L95)=1,Q95=1),C95-SUM(D96:K96),ROUND(C95*L95,2)),"")</f>
        <v>12796.57</v>
      </c>
      <c r="M96" s="22">
        <f>IF(M95&gt;0,IF(AND(SUM(D95:M95)=1,Q95=1),C95-SUM(D96:L96),ROUND(C95*M95,2)),"")</f>
        <v>12796.57</v>
      </c>
      <c r="N96" s="22">
        <f>IF(N95&gt;0,IF(AND(SUM(D95:N95)=1,Q95=1),C95-SUM(D96:M96),ROUND(C95*N95,2)),"")</f>
        <v>9597.43</v>
      </c>
      <c r="O96" s="22">
        <f>IF(O95&gt;0,IF(AND(SUM(D95:O95)=1,Q95=1),C95-SUM(D96:N96),ROUND(C95*O95,2)),"")</f>
        <v>6398.29</v>
      </c>
      <c r="P96" s="22">
        <f>IF(P95&gt;0,IF(AND(SUM(D95:P95)=1,Q95=1),C95-SUM(D96:O96),ROUND(C95*P95,2)),"")</f>
        <v>3199.14</v>
      </c>
      <c r="Q96" s="31">
        <f t="shared" si="6"/>
        <v>63982.86</v>
      </c>
    </row>
    <row r="97" ht="12" customHeight="1" spans="1:17">
      <c r="A97" s="18" t="s">
        <v>665</v>
      </c>
      <c r="B97" s="19" t="s">
        <v>666</v>
      </c>
      <c r="C97" s="20">
        <v>60708.74</v>
      </c>
      <c r="D97" s="23"/>
      <c r="E97" s="23"/>
      <c r="F97" s="23"/>
      <c r="G97" s="23"/>
      <c r="H97" s="24"/>
      <c r="I97" s="27"/>
      <c r="J97" s="21">
        <v>0.1</v>
      </c>
      <c r="K97" s="21">
        <v>0.2</v>
      </c>
      <c r="L97" s="21">
        <v>0.2</v>
      </c>
      <c r="M97" s="21">
        <v>0.2</v>
      </c>
      <c r="N97" s="21">
        <v>0.15</v>
      </c>
      <c r="O97" s="21">
        <v>0.1</v>
      </c>
      <c r="P97" s="21">
        <v>0.05</v>
      </c>
      <c r="Q97" s="30">
        <f t="shared" si="6"/>
        <v>1</v>
      </c>
    </row>
    <row r="98" ht="12.95" customHeight="1" spans="1:17">
      <c r="A98" s="18"/>
      <c r="B98" s="19"/>
      <c r="C98" s="20"/>
      <c r="D98" s="25" t="str">
        <f>IF(D97&gt;0,ROUND(C97*D97,2),"")</f>
        <v/>
      </c>
      <c r="E98" s="25" t="str">
        <f>IF(E97&gt;0,IF(AND(SUM(D97:E97)=1,Q97=1),C97-SUM(D98:D98),ROUND(C97*E97,2)),"")</f>
        <v/>
      </c>
      <c r="F98" s="25" t="str">
        <f>IF(F97&gt;0,IF(AND(SUM(D97:F97)=1,Q97=1),C97-SUM(D98:E98),ROUND(C97*F97,2)),"")</f>
        <v/>
      </c>
      <c r="G98" s="25" t="str">
        <f>IF(G97&gt;0,IF(AND(SUM(D97:G97)=1,Q97=1),C97-SUM(D98:F98),ROUND(C97*G97,2)),"")</f>
        <v/>
      </c>
      <c r="H98" s="26" t="str">
        <f>IF(H97&gt;0,IF(AND(SUM(D97:H97)=1,Q97=1),C97-SUM(D98:G98),ROUND(C97*H97,2)),"")</f>
        <v/>
      </c>
      <c r="I98" s="28" t="str">
        <f>IF(I97&gt;0,IF(AND(SUM(D97:I97)=1,Q97=1),C97-SUM(D98:H98),ROUND(C97*I97,2)),"")</f>
        <v/>
      </c>
      <c r="J98" s="22">
        <f>IF(J97&gt;0,IF(AND(SUM(D97:J97)=1,Q97=1),C97-SUM(D98:I98),ROUND(C97*J97,2)),"")</f>
        <v>6070.87</v>
      </c>
      <c r="K98" s="22">
        <f>IF(K97&gt;0,IF(AND(SUM(D97:K97)=1,Q97=1),C97-SUM(D98:J98),ROUND(C97*K97,2)),"")</f>
        <v>12141.75</v>
      </c>
      <c r="L98" s="22">
        <f>IF(L97&gt;0,IF(AND(SUM(D97:L97)=1,Q97=1),C97-SUM(D98:K98),ROUND(C97*L97,2)),"")</f>
        <v>12141.75</v>
      </c>
      <c r="M98" s="22">
        <f>IF(M97&gt;0,IF(AND(SUM(D97:M97)=1,Q97=1),C97-SUM(D98:L98),ROUND(C97*M97,2)),"")</f>
        <v>12141.75</v>
      </c>
      <c r="N98" s="22">
        <f>IF(N97&gt;0,IF(AND(SUM(D97:N97)=1,Q97=1),C97-SUM(D98:M98),ROUND(C97*N97,2)),"")</f>
        <v>9106.31</v>
      </c>
      <c r="O98" s="22">
        <f>IF(O97&gt;0,IF(AND(SUM(D97:O97)=1,Q97=1),C97-SUM(D98:N98),ROUND(C97*O97,2)),"")</f>
        <v>6070.87</v>
      </c>
      <c r="P98" s="22">
        <f>IF(P97&gt;0,IF(AND(SUM(D97:P97)=1,Q97=1),C97-SUM(D98:O98),ROUND(C97*P97,2)),"")</f>
        <v>3035.44</v>
      </c>
      <c r="Q98" s="31">
        <f t="shared" si="6"/>
        <v>60708.74</v>
      </c>
    </row>
    <row r="99" ht="12" customHeight="1" spans="1:17">
      <c r="A99" s="18" t="s">
        <v>710</v>
      </c>
      <c r="B99" s="19" t="s">
        <v>711</v>
      </c>
      <c r="C99" s="20">
        <v>34762.15</v>
      </c>
      <c r="D99" s="23"/>
      <c r="E99" s="23"/>
      <c r="F99" s="23"/>
      <c r="G99" s="23"/>
      <c r="H99" s="24"/>
      <c r="I99" s="27"/>
      <c r="J99" s="21">
        <v>0.1</v>
      </c>
      <c r="K99" s="21">
        <v>0.2</v>
      </c>
      <c r="L99" s="21">
        <v>0.2</v>
      </c>
      <c r="M99" s="21">
        <v>0.2</v>
      </c>
      <c r="N99" s="21">
        <v>0.15</v>
      </c>
      <c r="O99" s="21">
        <v>0.1</v>
      </c>
      <c r="P99" s="21">
        <v>0.05</v>
      </c>
      <c r="Q99" s="30">
        <f t="shared" si="6"/>
        <v>1</v>
      </c>
    </row>
    <row r="100" ht="12.95" customHeight="1" spans="1:17">
      <c r="A100" s="18"/>
      <c r="B100" s="19"/>
      <c r="C100" s="20"/>
      <c r="D100" s="25" t="str">
        <f>IF(D99&gt;0,ROUND(C99*D99,2),"")</f>
        <v/>
      </c>
      <c r="E100" s="25" t="str">
        <f>IF(E99&gt;0,IF(AND(SUM(D99:E99)=1,Q99=1),C99-SUM(D100:D100),ROUND(C99*E99,2)),"")</f>
        <v/>
      </c>
      <c r="F100" s="25" t="str">
        <f>IF(F99&gt;0,IF(AND(SUM(D99:F99)=1,Q99=1),C99-SUM(D100:E100),ROUND(C99*F99,2)),"")</f>
        <v/>
      </c>
      <c r="G100" s="25" t="str">
        <f>IF(G99&gt;0,IF(AND(SUM(D99:G99)=1,Q99=1),C99-SUM(D100:F100),ROUND(C99*G99,2)),"")</f>
        <v/>
      </c>
      <c r="H100" s="26" t="str">
        <f>IF(H99&gt;0,IF(AND(SUM(D99:H99)=1,Q99=1),C99-SUM(D100:G100),ROUND(C99*H99,2)),"")</f>
        <v/>
      </c>
      <c r="I100" s="28" t="str">
        <f>IF(I99&gt;0,IF(AND(SUM(D99:I99)=1,Q99=1),C99-SUM(D100:H100),ROUND(C99*I99,2)),"")</f>
        <v/>
      </c>
      <c r="J100" s="22">
        <f>IF(J99&gt;0,IF(AND(SUM(D99:J99)=1,Q99=1),C99-SUM(D100:I100),ROUND(C99*J99,2)),"")</f>
        <v>3476.22</v>
      </c>
      <c r="K100" s="22">
        <f>IF(K99&gt;0,IF(AND(SUM(D99:K99)=1,Q99=1),C99-SUM(D100:J100),ROUND(C99*K99,2)),"")</f>
        <v>6952.43</v>
      </c>
      <c r="L100" s="22">
        <f>IF(L99&gt;0,IF(AND(SUM(D99:L99)=1,Q99=1),C99-SUM(D100:K100),ROUND(C99*L99,2)),"")</f>
        <v>6952.43</v>
      </c>
      <c r="M100" s="22">
        <f>IF(M99&gt;0,IF(AND(SUM(D99:M99)=1,Q99=1),C99-SUM(D100:L100),ROUND(C99*M99,2)),"")</f>
        <v>6952.43</v>
      </c>
      <c r="N100" s="22">
        <f>IF(N99&gt;0,IF(AND(SUM(D99:N99)=1,Q99=1),C99-SUM(D100:M100),ROUND(C99*N99,2)),"")</f>
        <v>5214.32</v>
      </c>
      <c r="O100" s="22">
        <f>IF(O99&gt;0,IF(AND(SUM(D99:O99)=1,Q99=1),C99-SUM(D100:N100),ROUND(C99*O99,2)),"")</f>
        <v>3476.22</v>
      </c>
      <c r="P100" s="22">
        <f>IF(P99&gt;0,IF(AND(SUM(D99:P99)=1,Q99=1),C99-SUM(D100:O100),ROUND(C99*P99,2)),"")</f>
        <v>1738.1</v>
      </c>
      <c r="Q100" s="31">
        <f t="shared" si="6"/>
        <v>34762.15</v>
      </c>
    </row>
    <row r="101" ht="12" customHeight="1" spans="1:17">
      <c r="A101" s="18" t="s">
        <v>742</v>
      </c>
      <c r="B101" s="19" t="s">
        <v>743</v>
      </c>
      <c r="C101" s="20">
        <v>226029.52</v>
      </c>
      <c r="D101" s="23"/>
      <c r="E101" s="23"/>
      <c r="F101" s="23"/>
      <c r="G101" s="23"/>
      <c r="H101" s="24"/>
      <c r="I101" s="27"/>
      <c r="J101" s="21">
        <v>0.1</v>
      </c>
      <c r="K101" s="21">
        <v>0.2</v>
      </c>
      <c r="L101" s="21">
        <v>0.2</v>
      </c>
      <c r="M101" s="21">
        <v>0.2</v>
      </c>
      <c r="N101" s="21">
        <v>0.15</v>
      </c>
      <c r="O101" s="21">
        <v>0.1</v>
      </c>
      <c r="P101" s="21">
        <v>0.05</v>
      </c>
      <c r="Q101" s="30">
        <f t="shared" si="6"/>
        <v>1</v>
      </c>
    </row>
    <row r="102" ht="12.95" customHeight="1" spans="1:17">
      <c r="A102" s="18"/>
      <c r="B102" s="19"/>
      <c r="C102" s="20"/>
      <c r="D102" s="25" t="str">
        <f>IF(D101&gt;0,ROUND(C101*D101,2),"")</f>
        <v/>
      </c>
      <c r="E102" s="25" t="str">
        <f>IF(E101&gt;0,IF(AND(SUM(D101:E101)=1,Q101=1),C101-SUM(D102:D102),ROUND(C101*E101,2)),"")</f>
        <v/>
      </c>
      <c r="F102" s="25" t="str">
        <f>IF(F101&gt;0,IF(AND(SUM(D101:F101)=1,Q101=1),C101-SUM(D102:E102),ROUND(C101*F101,2)),"")</f>
        <v/>
      </c>
      <c r="G102" s="25" t="str">
        <f>IF(G101&gt;0,IF(AND(SUM(D101:G101)=1,Q101=1),C101-SUM(D102:F102),ROUND(C101*G101,2)),"")</f>
        <v/>
      </c>
      <c r="H102" s="26" t="str">
        <f>IF(H101&gt;0,IF(AND(SUM(D101:H101)=1,Q101=1),C101-SUM(D102:G102),ROUND(C101*H101,2)),"")</f>
        <v/>
      </c>
      <c r="I102" s="28" t="str">
        <f>IF(I101&gt;0,IF(AND(SUM(D101:I101)=1,Q101=1),C101-SUM(D102:H102),ROUND(C101*I101,2)),"")</f>
        <v/>
      </c>
      <c r="J102" s="22">
        <f>IF(J101&gt;0,IF(AND(SUM(D101:J101)=1,Q101=1),C101-SUM(D102:I102),ROUND(C101*J101,2)),"")</f>
        <v>22602.95</v>
      </c>
      <c r="K102" s="22">
        <f>IF(K101&gt;0,IF(AND(SUM(D101:K101)=1,Q101=1),C101-SUM(D102:J102),ROUND(C101*K101,2)),"")</f>
        <v>45205.9</v>
      </c>
      <c r="L102" s="22">
        <f>IF(L101&gt;0,IF(AND(SUM(D101:L101)=1,Q101=1),C101-SUM(D102:K102),ROUND(C101*L101,2)),"")</f>
        <v>45205.9</v>
      </c>
      <c r="M102" s="22">
        <f>IF(M101&gt;0,IF(AND(SUM(D101:M101)=1,Q101=1),C101-SUM(D102:L102),ROUND(C101*M101,2)),"")</f>
        <v>45205.9</v>
      </c>
      <c r="N102" s="22">
        <f>IF(N101&gt;0,IF(AND(SUM(D101:N101)=1,Q101=1),C101-SUM(D102:M102),ROUND(C101*N101,2)),"")</f>
        <v>33904.43</v>
      </c>
      <c r="O102" s="22">
        <f>IF(O101&gt;0,IF(AND(SUM(D101:O101)=1,Q101=1),C101-SUM(D102:N102),ROUND(C101*O101,2)),"")</f>
        <v>22602.95</v>
      </c>
      <c r="P102" s="22">
        <f>IF(P101&gt;0,IF(AND(SUM(D101:P101)=1,Q101=1),C101-SUM(D102:O102),ROUND(C101*P101,2)),"")</f>
        <v>11301.49</v>
      </c>
      <c r="Q102" s="31">
        <f t="shared" si="6"/>
        <v>226029.52</v>
      </c>
    </row>
    <row r="103" ht="12" customHeight="1" spans="1:17">
      <c r="A103" s="18" t="s">
        <v>780</v>
      </c>
      <c r="B103" s="19" t="s">
        <v>781</v>
      </c>
      <c r="C103" s="20">
        <v>618.39</v>
      </c>
      <c r="D103" s="23"/>
      <c r="E103" s="23"/>
      <c r="F103" s="23"/>
      <c r="G103" s="23"/>
      <c r="H103" s="24"/>
      <c r="I103" s="27"/>
      <c r="J103" s="21">
        <v>0.1</v>
      </c>
      <c r="K103" s="21">
        <v>0.2</v>
      </c>
      <c r="L103" s="21">
        <v>0.2</v>
      </c>
      <c r="M103" s="21">
        <v>0.2</v>
      </c>
      <c r="N103" s="21">
        <v>0.15</v>
      </c>
      <c r="O103" s="21">
        <v>0.1</v>
      </c>
      <c r="P103" s="21">
        <v>0.05</v>
      </c>
      <c r="Q103" s="30">
        <f t="shared" si="6"/>
        <v>1</v>
      </c>
    </row>
    <row r="104" ht="12.95" customHeight="1" spans="1:17">
      <c r="A104" s="18"/>
      <c r="B104" s="19"/>
      <c r="C104" s="20"/>
      <c r="D104" s="25" t="str">
        <f>IF(D103&gt;0,ROUND(C103*D103,2),"")</f>
        <v/>
      </c>
      <c r="E104" s="25" t="str">
        <f>IF(E103&gt;0,IF(AND(SUM(D103:E103)=1,Q103=1),C103-SUM(D104:D104),ROUND(C103*E103,2)),"")</f>
        <v/>
      </c>
      <c r="F104" s="25" t="str">
        <f>IF(F103&gt;0,IF(AND(SUM(D103:F103)=1,Q103=1),C103-SUM(D104:E104),ROUND(C103*F103,2)),"")</f>
        <v/>
      </c>
      <c r="G104" s="25" t="str">
        <f>IF(G103&gt;0,IF(AND(SUM(D103:G103)=1,Q103=1),C103-SUM(D104:F104),ROUND(C103*G103,2)),"")</f>
        <v/>
      </c>
      <c r="H104" s="26" t="str">
        <f>IF(H103&gt;0,IF(AND(SUM(D103:H103)=1,Q103=1),C103-SUM(D104:G104),ROUND(C103*H103,2)),"")</f>
        <v/>
      </c>
      <c r="I104" s="28" t="str">
        <f>IF(I103&gt;0,IF(AND(SUM(D103:I103)=1,Q103=1),C103-SUM(D104:H104),ROUND(C103*I103,2)),"")</f>
        <v/>
      </c>
      <c r="J104" s="22">
        <f>IF(J103&gt;0,IF(AND(SUM(D103:J103)=1,Q103=1),C103-SUM(D104:I104),ROUND(C103*J103,2)),"")</f>
        <v>61.84</v>
      </c>
      <c r="K104" s="22">
        <f>IF(K103&gt;0,IF(AND(SUM(D103:K103)=1,Q103=1),C103-SUM(D104:J104),ROUND(C103*K103,2)),"")</f>
        <v>123.68</v>
      </c>
      <c r="L104" s="22">
        <f>IF(L103&gt;0,IF(AND(SUM(D103:L103)=1,Q103=1),C103-SUM(D104:K104),ROUND(C103*L103,2)),"")</f>
        <v>123.68</v>
      </c>
      <c r="M104" s="22">
        <f>IF(M103&gt;0,IF(AND(SUM(D103:M103)=1,Q103=1),C103-SUM(D104:L104),ROUND(C103*M103,2)),"")</f>
        <v>123.68</v>
      </c>
      <c r="N104" s="22">
        <f>IF(N103&gt;0,IF(AND(SUM(D103:N103)=1,Q103=1),C103-SUM(D104:M104),ROUND(C103*N103,2)),"")</f>
        <v>92.76</v>
      </c>
      <c r="O104" s="22">
        <f>IF(O103&gt;0,IF(AND(SUM(D103:O103)=1,Q103=1),C103-SUM(D104:N104),ROUND(C103*O103,2)),"")</f>
        <v>61.84</v>
      </c>
      <c r="P104" s="22">
        <f>IF(P103&gt;0,IF(AND(SUM(D103:P103)=1,Q103=1),C103-SUM(D104:O104),ROUND(C103*P103,2)),"")</f>
        <v>30.9099999999999</v>
      </c>
      <c r="Q104" s="31">
        <f t="shared" si="6"/>
        <v>618.39</v>
      </c>
    </row>
    <row r="105" ht="12" customHeight="1" spans="1:17">
      <c r="A105" s="18" t="s">
        <v>788</v>
      </c>
      <c r="B105" s="19" t="s">
        <v>789</v>
      </c>
      <c r="C105" s="20">
        <v>45039.94</v>
      </c>
      <c r="D105" s="23"/>
      <c r="E105" s="23"/>
      <c r="F105" s="23"/>
      <c r="G105" s="23"/>
      <c r="H105" s="24"/>
      <c r="I105" s="27"/>
      <c r="J105" s="21">
        <v>0.1</v>
      </c>
      <c r="K105" s="21">
        <v>0.2</v>
      </c>
      <c r="L105" s="21">
        <v>0.2</v>
      </c>
      <c r="M105" s="21">
        <v>0.2</v>
      </c>
      <c r="N105" s="21">
        <v>0.15</v>
      </c>
      <c r="O105" s="21">
        <v>0.1</v>
      </c>
      <c r="P105" s="21">
        <v>0.05</v>
      </c>
      <c r="Q105" s="30">
        <f t="shared" si="6"/>
        <v>1</v>
      </c>
    </row>
    <row r="106" ht="12.95" customHeight="1" spans="1:17">
      <c r="A106" s="18"/>
      <c r="B106" s="19"/>
      <c r="C106" s="20"/>
      <c r="D106" s="25" t="str">
        <f>IF(D105&gt;0,ROUND(C105*D105,2),"")</f>
        <v/>
      </c>
      <c r="E106" s="25" t="str">
        <f>IF(E105&gt;0,IF(AND(SUM(D105:E105)=1,Q105=1),C105-SUM(D106:D106),ROUND(C105*E105,2)),"")</f>
        <v/>
      </c>
      <c r="F106" s="25" t="str">
        <f>IF(F105&gt;0,IF(AND(SUM(D105:F105)=1,Q105=1),C105-SUM(D106:E106),ROUND(C105*F105,2)),"")</f>
        <v/>
      </c>
      <c r="G106" s="25" t="str">
        <f>IF(G105&gt;0,IF(AND(SUM(D105:G105)=1,Q105=1),C105-SUM(D106:F106),ROUND(C105*G105,2)),"")</f>
        <v/>
      </c>
      <c r="H106" s="26" t="str">
        <f>IF(H105&gt;0,IF(AND(SUM(D105:H105)=1,Q105=1),C105-SUM(D106:G106),ROUND(C105*H105,2)),"")</f>
        <v/>
      </c>
      <c r="I106" s="28" t="str">
        <f>IF(I105&gt;0,IF(AND(SUM(D105:I105)=1,Q105=1),C105-SUM(D106:H106),ROUND(C105*I105,2)),"")</f>
        <v/>
      </c>
      <c r="J106" s="22">
        <f>IF(J105&gt;0,IF(AND(SUM(D105:J105)=1,Q105=1),C105-SUM(D106:I106),ROUND(C105*J105,2)),"")</f>
        <v>4503.99</v>
      </c>
      <c r="K106" s="22">
        <f>IF(K105&gt;0,IF(AND(SUM(D105:K105)=1,Q105=1),C105-SUM(D106:J106),ROUND(C105*K105,2)),"")</f>
        <v>9007.99</v>
      </c>
      <c r="L106" s="22">
        <f>IF(L105&gt;0,IF(AND(SUM(D105:L105)=1,Q105=1),C105-SUM(D106:K106),ROUND(C105*L105,2)),"")</f>
        <v>9007.99</v>
      </c>
      <c r="M106" s="22">
        <f>IF(M105&gt;0,IF(AND(SUM(D105:M105)=1,Q105=1),C105-SUM(D106:L106),ROUND(C105*M105,2)),"")</f>
        <v>9007.99</v>
      </c>
      <c r="N106" s="22">
        <f>IF(N105&gt;0,IF(AND(SUM(D105:N105)=1,Q105=1),C105-SUM(D106:M106),ROUND(C105*N105,2)),"")</f>
        <v>6755.99</v>
      </c>
      <c r="O106" s="22">
        <f>IF(O105&gt;0,IF(AND(SUM(D105:O105)=1,Q105=1),C105-SUM(D106:N106),ROUND(C105*O105,2)),"")</f>
        <v>4503.99</v>
      </c>
      <c r="P106" s="22">
        <f>IF(P105&gt;0,IF(AND(SUM(D105:P105)=1,Q105=1),C105-SUM(D106:O106),ROUND(C105*P105,2)),"")</f>
        <v>2252.00000000001</v>
      </c>
      <c r="Q106" s="31">
        <f t="shared" si="6"/>
        <v>45039.94</v>
      </c>
    </row>
    <row r="107" ht="12" customHeight="1" spans="1:17">
      <c r="A107" s="18" t="s">
        <v>802</v>
      </c>
      <c r="B107" s="19" t="s">
        <v>803</v>
      </c>
      <c r="C107" s="20">
        <v>67690.11</v>
      </c>
      <c r="D107" s="23"/>
      <c r="E107" s="23"/>
      <c r="F107" s="23"/>
      <c r="G107" s="23"/>
      <c r="H107" s="24"/>
      <c r="I107" s="27"/>
      <c r="J107" s="21">
        <v>0.1</v>
      </c>
      <c r="K107" s="21">
        <v>0.2</v>
      </c>
      <c r="L107" s="21">
        <v>0.2</v>
      </c>
      <c r="M107" s="21">
        <v>0.2</v>
      </c>
      <c r="N107" s="21">
        <v>0.15</v>
      </c>
      <c r="O107" s="21">
        <v>0.1</v>
      </c>
      <c r="P107" s="21">
        <v>0.05</v>
      </c>
      <c r="Q107" s="30">
        <f t="shared" si="6"/>
        <v>1</v>
      </c>
    </row>
    <row r="108" ht="12.95" customHeight="1" spans="1:17">
      <c r="A108" s="18"/>
      <c r="B108" s="19"/>
      <c r="C108" s="20"/>
      <c r="D108" s="25" t="str">
        <f>IF(D107&gt;0,ROUND(C107*D107,2),"")</f>
        <v/>
      </c>
      <c r="E108" s="25" t="str">
        <f>IF(E107&gt;0,IF(AND(SUM(D107:E107)=1,Q107=1),C107-SUM(D108:D108),ROUND(C107*E107,2)),"")</f>
        <v/>
      </c>
      <c r="F108" s="25" t="str">
        <f>IF(F107&gt;0,IF(AND(SUM(D107:F107)=1,Q107=1),C107-SUM(D108:E108),ROUND(C107*F107,2)),"")</f>
        <v/>
      </c>
      <c r="G108" s="25" t="str">
        <f>IF(G107&gt;0,IF(AND(SUM(D107:G107)=1,Q107=1),C107-SUM(D108:F108),ROUND(C107*G107,2)),"")</f>
        <v/>
      </c>
      <c r="H108" s="26" t="str">
        <f>IF(H107&gt;0,IF(AND(SUM(D107:H107)=1,Q107=1),C107-SUM(D108:G108),ROUND(C107*H107,2)),"")</f>
        <v/>
      </c>
      <c r="I108" s="28" t="str">
        <f>IF(I107&gt;0,IF(AND(SUM(D107:I107)=1,Q107=1),C107-SUM(D108:H108),ROUND(C107*I107,2)),"")</f>
        <v/>
      </c>
      <c r="J108" s="22">
        <f>IF(J107&gt;0,IF(AND(SUM(D107:J107)=1,Q107=1),C107-SUM(D108:I108),ROUND(C107*J107,2)),"")</f>
        <v>6769.01</v>
      </c>
      <c r="K108" s="22">
        <f>IF(K107&gt;0,IF(AND(SUM(D107:K107)=1,Q107=1),C107-SUM(D108:J108),ROUND(C107*K107,2)),"")</f>
        <v>13538.02</v>
      </c>
      <c r="L108" s="22">
        <f>IF(L107&gt;0,IF(AND(SUM(D107:L107)=1,Q107=1),C107-SUM(D108:K108),ROUND(C107*L107,2)),"")</f>
        <v>13538.02</v>
      </c>
      <c r="M108" s="22">
        <f>IF(M107&gt;0,IF(AND(SUM(D107:M107)=1,Q107=1),C107-SUM(D108:L108),ROUND(C107*M107,2)),"")</f>
        <v>13538.02</v>
      </c>
      <c r="N108" s="22">
        <f>IF(N107&gt;0,IF(AND(SUM(D107:N107)=1,Q107=1),C107-SUM(D108:M108),ROUND(C107*N107,2)),"")</f>
        <v>10153.52</v>
      </c>
      <c r="O108" s="22">
        <f>IF(O107&gt;0,IF(AND(SUM(D107:O107)=1,Q107=1),C107-SUM(D108:N108),ROUND(C107*O107,2)),"")</f>
        <v>6769.01</v>
      </c>
      <c r="P108" s="22">
        <f>IF(P107&gt;0,IF(AND(SUM(D107:P107)=1,Q107=1),C107-SUM(D108:O108),ROUND(C107*P107,2)),"")</f>
        <v>3384.50999999999</v>
      </c>
      <c r="Q108" s="31">
        <f t="shared" si="6"/>
        <v>67690.11</v>
      </c>
    </row>
    <row r="109" ht="12" customHeight="1" spans="1:17">
      <c r="A109" s="18" t="s">
        <v>1022</v>
      </c>
      <c r="B109" s="19" t="s">
        <v>1023</v>
      </c>
      <c r="C109" s="20">
        <v>34338.91</v>
      </c>
      <c r="D109" s="23"/>
      <c r="E109" s="23"/>
      <c r="F109" s="23"/>
      <c r="G109" s="23"/>
      <c r="H109" s="24"/>
      <c r="I109" s="27"/>
      <c r="J109" s="21">
        <v>0.1</v>
      </c>
      <c r="K109" s="21">
        <v>0.2</v>
      </c>
      <c r="L109" s="21">
        <v>0.2</v>
      </c>
      <c r="M109" s="21">
        <v>0.2</v>
      </c>
      <c r="N109" s="21">
        <v>0.15</v>
      </c>
      <c r="O109" s="21">
        <v>0.1</v>
      </c>
      <c r="P109" s="21">
        <v>0.05</v>
      </c>
      <c r="Q109" s="30">
        <f t="shared" si="6"/>
        <v>1</v>
      </c>
    </row>
    <row r="110" ht="12.95" customHeight="1" spans="1:17">
      <c r="A110" s="18"/>
      <c r="B110" s="19"/>
      <c r="C110" s="20"/>
      <c r="D110" s="25" t="str">
        <f>IF(D109&gt;0,ROUND(C109*D109,2),"")</f>
        <v/>
      </c>
      <c r="E110" s="25" t="str">
        <f>IF(E109&gt;0,IF(AND(SUM(D109:E109)=1,Q109=1),C109-SUM(D110:D110),ROUND(C109*E109,2)),"")</f>
        <v/>
      </c>
      <c r="F110" s="25" t="str">
        <f>IF(F109&gt;0,IF(AND(SUM(D109:F109)=1,Q109=1),C109-SUM(D110:E110),ROUND(C109*F109,2)),"")</f>
        <v/>
      </c>
      <c r="G110" s="25" t="str">
        <f>IF(G109&gt;0,IF(AND(SUM(D109:G109)=1,Q109=1),C109-SUM(D110:F110),ROUND(C109*G109,2)),"")</f>
        <v/>
      </c>
      <c r="H110" s="26" t="str">
        <f>IF(H109&gt;0,IF(AND(SUM(D109:H109)=1,Q109=1),C109-SUM(D110:G110),ROUND(C109*H109,2)),"")</f>
        <v/>
      </c>
      <c r="I110" s="28" t="str">
        <f>IF(I109&gt;0,IF(AND(SUM(D109:I109)=1,Q109=1),C109-SUM(D110:H110),ROUND(C109*I109,2)),"")</f>
        <v/>
      </c>
      <c r="J110" s="22">
        <f>IF(J109&gt;0,IF(AND(SUM(D109:J109)=1,Q109=1),C109-SUM(D110:I110),ROUND(C109*J109,2)),"")</f>
        <v>3433.89</v>
      </c>
      <c r="K110" s="22">
        <f>IF(K109&gt;0,IF(AND(SUM(D109:K109)=1,Q109=1),C109-SUM(D110:J110),ROUND(C109*K109,2)),"")</f>
        <v>6867.78</v>
      </c>
      <c r="L110" s="22">
        <f>IF(L109&gt;0,IF(AND(SUM(D109:L109)=1,Q109=1),C109-SUM(D110:K110),ROUND(C109*L109,2)),"")</f>
        <v>6867.78</v>
      </c>
      <c r="M110" s="22">
        <f>IF(M109&gt;0,IF(AND(SUM(D109:M109)=1,Q109=1),C109-SUM(D110:L110),ROUND(C109*M109,2)),"")</f>
        <v>6867.78</v>
      </c>
      <c r="N110" s="22">
        <f>IF(N109&gt;0,IF(AND(SUM(D109:N109)=1,Q109=1),C109-SUM(D110:M110),ROUND(C109*N109,2)),"")</f>
        <v>5150.84</v>
      </c>
      <c r="O110" s="22">
        <f>IF(O109&gt;0,IF(AND(SUM(D109:O109)=1,Q109=1),C109-SUM(D110:N110),ROUND(C109*O109,2)),"")</f>
        <v>3433.89</v>
      </c>
      <c r="P110" s="22">
        <f>IF(P109&gt;0,IF(AND(SUM(D109:P109)=1,Q109=1),C109-SUM(D110:O110),ROUND(C109*P109,2)),"")</f>
        <v>1716.95</v>
      </c>
      <c r="Q110" s="31">
        <f t="shared" si="6"/>
        <v>34338.91</v>
      </c>
    </row>
    <row r="111" ht="12" customHeight="1" spans="1:17">
      <c r="A111" s="18" t="s">
        <v>1054</v>
      </c>
      <c r="B111" s="19" t="s">
        <v>1055</v>
      </c>
      <c r="C111" s="20">
        <v>82758.03</v>
      </c>
      <c r="D111" s="23"/>
      <c r="E111" s="23"/>
      <c r="F111" s="23"/>
      <c r="G111" s="23"/>
      <c r="H111" s="24"/>
      <c r="I111" s="27"/>
      <c r="J111" s="21">
        <v>0.1</v>
      </c>
      <c r="K111" s="21">
        <v>0.2</v>
      </c>
      <c r="L111" s="21">
        <v>0.2</v>
      </c>
      <c r="M111" s="21">
        <v>0.2</v>
      </c>
      <c r="N111" s="21">
        <v>0.15</v>
      </c>
      <c r="O111" s="21">
        <v>0.1</v>
      </c>
      <c r="P111" s="21">
        <v>0.05</v>
      </c>
      <c r="Q111" s="30">
        <f t="shared" si="6"/>
        <v>1</v>
      </c>
    </row>
    <row r="112" ht="12.95" customHeight="1" spans="1:17">
      <c r="A112" s="18"/>
      <c r="B112" s="19"/>
      <c r="C112" s="20"/>
      <c r="D112" s="25" t="str">
        <f>IF(D111&gt;0,ROUND(C111*D111,2),"")</f>
        <v/>
      </c>
      <c r="E112" s="25" t="str">
        <f>IF(E111&gt;0,IF(AND(SUM(D111:E111)=1,Q111=1),C111-SUM(D112:D112),ROUND(C111*E111,2)),"")</f>
        <v/>
      </c>
      <c r="F112" s="25" t="str">
        <f>IF(F111&gt;0,IF(AND(SUM(D111:F111)=1,Q111=1),C111-SUM(D112:E112),ROUND(C111*F111,2)),"")</f>
        <v/>
      </c>
      <c r="G112" s="25" t="str">
        <f>IF(G111&gt;0,IF(AND(SUM(D111:G111)=1,Q111=1),C111-SUM(D112:F112),ROUND(C111*G111,2)),"")</f>
        <v/>
      </c>
      <c r="H112" s="26" t="str">
        <f>IF(H111&gt;0,IF(AND(SUM(D111:H111)=1,Q111=1),C111-SUM(D112:G112),ROUND(C111*H111,2)),"")</f>
        <v/>
      </c>
      <c r="I112" s="28" t="str">
        <f>IF(I111&gt;0,IF(AND(SUM(D111:I111)=1,Q111=1),C111-SUM(D112:H112),ROUND(C111*I111,2)),"")</f>
        <v/>
      </c>
      <c r="J112" s="22">
        <f>IF(J111&gt;0,IF(AND(SUM(D111:J111)=1,Q111=1),C111-SUM(D112:I112),ROUND(C111*J111,2)),"")</f>
        <v>8275.8</v>
      </c>
      <c r="K112" s="22">
        <f>IF(K111&gt;0,IF(AND(SUM(D111:K111)=1,Q111=1),C111-SUM(D112:J112),ROUND(C111*K111,2)),"")</f>
        <v>16551.61</v>
      </c>
      <c r="L112" s="22">
        <f>IF(L111&gt;0,IF(AND(SUM(D111:L111)=1,Q111=1),C111-SUM(D112:K112),ROUND(C111*L111,2)),"")</f>
        <v>16551.61</v>
      </c>
      <c r="M112" s="22">
        <f>IF(M111&gt;0,IF(AND(SUM(D111:M111)=1,Q111=1),C111-SUM(D112:L112),ROUND(C111*M111,2)),"")</f>
        <v>16551.61</v>
      </c>
      <c r="N112" s="22">
        <f>IF(N111&gt;0,IF(AND(SUM(D111:N111)=1,Q111=1),C111-SUM(D112:M112),ROUND(C111*N111,2)),"")</f>
        <v>12413.7</v>
      </c>
      <c r="O112" s="22">
        <f>IF(O111&gt;0,IF(AND(SUM(D111:O111)=1,Q111=1),C111-SUM(D112:N112),ROUND(C111*O111,2)),"")</f>
        <v>8275.8</v>
      </c>
      <c r="P112" s="22">
        <f>IF(P111&gt;0,IF(AND(SUM(D111:P111)=1,Q111=1),C111-SUM(D112:O112),ROUND(C111*P111,2)),"")</f>
        <v>4137.89999999999</v>
      </c>
      <c r="Q112" s="31">
        <f t="shared" si="6"/>
        <v>82758.03</v>
      </c>
    </row>
    <row r="113" ht="12" customHeight="1" spans="1:17">
      <c r="A113" s="18" t="s">
        <v>1172</v>
      </c>
      <c r="B113" s="19" t="s">
        <v>1173</v>
      </c>
      <c r="C113" s="20">
        <v>141886.21</v>
      </c>
      <c r="D113" s="23">
        <f>D114/C113</f>
        <v>0</v>
      </c>
      <c r="E113" s="23">
        <f>E114/C113</f>
        <v>0</v>
      </c>
      <c r="F113" s="23">
        <f>F114/C113</f>
        <v>0</v>
      </c>
      <c r="G113" s="23">
        <f>G114/C113</f>
        <v>0</v>
      </c>
      <c r="H113" s="24">
        <f>H114/C113</f>
        <v>0</v>
      </c>
      <c r="I113" s="27">
        <f>I114/C113</f>
        <v>0</v>
      </c>
      <c r="J113" s="21">
        <f>J114/C113</f>
        <v>0.0999999929520987</v>
      </c>
      <c r="K113" s="21">
        <f>K114/C113</f>
        <v>0.20000005638321</v>
      </c>
      <c r="L113" s="21">
        <f>L114/C113</f>
        <v>0.20000005638321</v>
      </c>
      <c r="M113" s="21">
        <f>M114/C113</f>
        <v>0.20000005638321</v>
      </c>
      <c r="N113" s="21">
        <f>N114/C113</f>
        <v>0.150000059907161</v>
      </c>
      <c r="O113" s="21">
        <f>O114/C113</f>
        <v>0.0999999929520987</v>
      </c>
      <c r="P113" s="21">
        <f>P114/C113</f>
        <v>0.0499997850390112</v>
      </c>
      <c r="Q113" s="30">
        <f t="shared" si="6"/>
        <v>1</v>
      </c>
    </row>
    <row r="114" ht="12.95" customHeight="1" spans="1:17">
      <c r="A114" s="18"/>
      <c r="B114" s="19"/>
      <c r="C114" s="20"/>
      <c r="D114" s="25">
        <f t="shared" ref="D114:P114" si="10">SUM(D116,D118,D120,D122,D124,D126)*1</f>
        <v>0</v>
      </c>
      <c r="E114" s="25">
        <f t="shared" si="10"/>
        <v>0</v>
      </c>
      <c r="F114" s="25">
        <f t="shared" si="10"/>
        <v>0</v>
      </c>
      <c r="G114" s="25">
        <f t="shared" si="10"/>
        <v>0</v>
      </c>
      <c r="H114" s="26">
        <f t="shared" si="10"/>
        <v>0</v>
      </c>
      <c r="I114" s="28">
        <f t="shared" si="10"/>
        <v>0</v>
      </c>
      <c r="J114" s="22">
        <f t="shared" si="10"/>
        <v>14188.62</v>
      </c>
      <c r="K114" s="22">
        <f t="shared" si="10"/>
        <v>28377.25</v>
      </c>
      <c r="L114" s="22">
        <f t="shared" si="10"/>
        <v>28377.25</v>
      </c>
      <c r="M114" s="22">
        <f t="shared" si="10"/>
        <v>28377.25</v>
      </c>
      <c r="N114" s="22">
        <f t="shared" si="10"/>
        <v>21282.94</v>
      </c>
      <c r="O114" s="22">
        <f t="shared" si="10"/>
        <v>14188.62</v>
      </c>
      <c r="P114" s="22">
        <f t="shared" si="10"/>
        <v>7094.28</v>
      </c>
      <c r="Q114" s="31">
        <f t="shared" si="6"/>
        <v>141886.21</v>
      </c>
    </row>
    <row r="115" ht="12" customHeight="1" spans="1:17">
      <c r="A115" s="18" t="s">
        <v>1174</v>
      </c>
      <c r="B115" s="19" t="s">
        <v>552</v>
      </c>
      <c r="C115" s="20">
        <v>31167.33</v>
      </c>
      <c r="D115" s="23"/>
      <c r="E115" s="23"/>
      <c r="F115" s="23"/>
      <c r="G115" s="23"/>
      <c r="H115" s="24"/>
      <c r="I115" s="27"/>
      <c r="J115" s="21">
        <v>0.1</v>
      </c>
      <c r="K115" s="21">
        <v>0.2</v>
      </c>
      <c r="L115" s="21">
        <v>0.2</v>
      </c>
      <c r="M115" s="21">
        <v>0.2</v>
      </c>
      <c r="N115" s="21">
        <v>0.15</v>
      </c>
      <c r="O115" s="21">
        <v>0.1</v>
      </c>
      <c r="P115" s="21">
        <v>0.05</v>
      </c>
      <c r="Q115" s="30">
        <f t="shared" si="6"/>
        <v>1</v>
      </c>
    </row>
    <row r="116" ht="12.95" customHeight="1" spans="1:17">
      <c r="A116" s="18"/>
      <c r="B116" s="19"/>
      <c r="C116" s="20"/>
      <c r="D116" s="25" t="str">
        <f>IF(D115&gt;0,ROUND(C115*D115,2),"")</f>
        <v/>
      </c>
      <c r="E116" s="25" t="str">
        <f>IF(E115&gt;0,IF(AND(SUM(D115:E115)=1,Q115=1),C115-SUM(D116:D116),ROUND(C115*E115,2)),"")</f>
        <v/>
      </c>
      <c r="F116" s="25" t="str">
        <f>IF(F115&gt;0,IF(AND(SUM(D115:F115)=1,Q115=1),C115-SUM(D116:E116),ROUND(C115*F115,2)),"")</f>
        <v/>
      </c>
      <c r="G116" s="25" t="str">
        <f>IF(G115&gt;0,IF(AND(SUM(D115:G115)=1,Q115=1),C115-SUM(D116:F116),ROUND(C115*G115,2)),"")</f>
        <v/>
      </c>
      <c r="H116" s="26" t="str">
        <f>IF(H115&gt;0,IF(AND(SUM(D115:H115)=1,Q115=1),C115-SUM(D116:G116),ROUND(C115*H115,2)),"")</f>
        <v/>
      </c>
      <c r="I116" s="28" t="str">
        <f>IF(I115&gt;0,IF(AND(SUM(D115:I115)=1,Q115=1),C115-SUM(D116:H116),ROUND(C115*I115,2)),"")</f>
        <v/>
      </c>
      <c r="J116" s="22">
        <f>IF(J115&gt;0,IF(AND(SUM(D115:J115)=1,Q115=1),C115-SUM(D116:I116),ROUND(C115*J115,2)),"")</f>
        <v>3116.73</v>
      </c>
      <c r="K116" s="22">
        <f>IF(K115&gt;0,IF(AND(SUM(D115:K115)=1,Q115=1),C115-SUM(D116:J116),ROUND(C115*K115,2)),"")</f>
        <v>6233.47</v>
      </c>
      <c r="L116" s="22">
        <f>IF(L115&gt;0,IF(AND(SUM(D115:L115)=1,Q115=1),C115-SUM(D116:K116),ROUND(C115*L115,2)),"")</f>
        <v>6233.47</v>
      </c>
      <c r="M116" s="22">
        <f>IF(M115&gt;0,IF(AND(SUM(D115:M115)=1,Q115=1),C115-SUM(D116:L116),ROUND(C115*M115,2)),"")</f>
        <v>6233.47</v>
      </c>
      <c r="N116" s="22">
        <f>IF(N115&gt;0,IF(AND(SUM(D115:N115)=1,Q115=1),C115-SUM(D116:M116),ROUND(C115*N115,2)),"")</f>
        <v>4675.1</v>
      </c>
      <c r="O116" s="22">
        <f>IF(O115&gt;0,IF(AND(SUM(D115:O115)=1,Q115=1),C115-SUM(D116:N116),ROUND(C115*O115,2)),"")</f>
        <v>3116.73</v>
      </c>
      <c r="P116" s="22">
        <f>IF(P115&gt;0,IF(AND(SUM(D115:P115)=1,Q115=1),C115-SUM(D116:O116),ROUND(C115*P115,2)),"")</f>
        <v>1558.36</v>
      </c>
      <c r="Q116" s="31">
        <f t="shared" si="6"/>
        <v>31167.33</v>
      </c>
    </row>
    <row r="117" ht="12" customHeight="1" spans="1:17">
      <c r="A117" s="18" t="s">
        <v>1210</v>
      </c>
      <c r="B117" s="19" t="s">
        <v>666</v>
      </c>
      <c r="C117" s="20">
        <v>7401.51</v>
      </c>
      <c r="D117" s="23"/>
      <c r="E117" s="23"/>
      <c r="F117" s="23"/>
      <c r="G117" s="23"/>
      <c r="H117" s="24"/>
      <c r="I117" s="27"/>
      <c r="J117" s="21">
        <v>0.1</v>
      </c>
      <c r="K117" s="21">
        <v>0.2</v>
      </c>
      <c r="L117" s="21">
        <v>0.2</v>
      </c>
      <c r="M117" s="21">
        <v>0.2</v>
      </c>
      <c r="N117" s="21">
        <v>0.15</v>
      </c>
      <c r="O117" s="21">
        <v>0.1</v>
      </c>
      <c r="P117" s="21">
        <v>0.05</v>
      </c>
      <c r="Q117" s="30">
        <f t="shared" si="6"/>
        <v>1</v>
      </c>
    </row>
    <row r="118" ht="12.95" customHeight="1" spans="1:17">
      <c r="A118" s="18"/>
      <c r="B118" s="19"/>
      <c r="C118" s="20"/>
      <c r="D118" s="25" t="str">
        <f>IF(D117&gt;0,ROUND(C117*D117,2),"")</f>
        <v/>
      </c>
      <c r="E118" s="25" t="str">
        <f>IF(E117&gt;0,IF(AND(SUM(D117:E117)=1,Q117=1),C117-SUM(D118:D118),ROUND(C117*E117,2)),"")</f>
        <v/>
      </c>
      <c r="F118" s="25" t="str">
        <f>IF(F117&gt;0,IF(AND(SUM(D117:F117)=1,Q117=1),C117-SUM(D118:E118),ROUND(C117*F117,2)),"")</f>
        <v/>
      </c>
      <c r="G118" s="25" t="str">
        <f>IF(G117&gt;0,IF(AND(SUM(D117:G117)=1,Q117=1),C117-SUM(D118:F118),ROUND(C117*G117,2)),"")</f>
        <v/>
      </c>
      <c r="H118" s="26" t="str">
        <f>IF(H117&gt;0,IF(AND(SUM(D117:H117)=1,Q117=1),C117-SUM(D118:G118),ROUND(C117*H117,2)),"")</f>
        <v/>
      </c>
      <c r="I118" s="28" t="str">
        <f>IF(I117&gt;0,IF(AND(SUM(D117:I117)=1,Q117=1),C117-SUM(D118:H118),ROUND(C117*I117,2)),"")</f>
        <v/>
      </c>
      <c r="J118" s="22">
        <f>IF(J117&gt;0,IF(AND(SUM(D117:J117)=1,Q117=1),C117-SUM(D118:I118),ROUND(C117*J117,2)),"")</f>
        <v>740.15</v>
      </c>
      <c r="K118" s="22">
        <f>IF(K117&gt;0,IF(AND(SUM(D117:K117)=1,Q117=1),C117-SUM(D118:J118),ROUND(C117*K117,2)),"")</f>
        <v>1480.3</v>
      </c>
      <c r="L118" s="22">
        <f>IF(L117&gt;0,IF(AND(SUM(D117:L117)=1,Q117=1),C117-SUM(D118:K118),ROUND(C117*L117,2)),"")</f>
        <v>1480.3</v>
      </c>
      <c r="M118" s="22">
        <f>IF(M117&gt;0,IF(AND(SUM(D117:M117)=1,Q117=1),C117-SUM(D118:L118),ROUND(C117*M117,2)),"")</f>
        <v>1480.3</v>
      </c>
      <c r="N118" s="22">
        <f>IF(N117&gt;0,IF(AND(SUM(D117:N117)=1,Q117=1),C117-SUM(D118:M118),ROUND(C117*N117,2)),"")</f>
        <v>1110.23</v>
      </c>
      <c r="O118" s="22">
        <f>IF(O117&gt;0,IF(AND(SUM(D117:O117)=1,Q117=1),C117-SUM(D118:N118),ROUND(C117*O117,2)),"")</f>
        <v>740.15</v>
      </c>
      <c r="P118" s="22">
        <f>IF(P117&gt;0,IF(AND(SUM(D117:P117)=1,Q117=1),C117-SUM(D118:O118),ROUND(C117*P117,2)),"")</f>
        <v>370.08</v>
      </c>
      <c r="Q118" s="31">
        <f t="shared" si="6"/>
        <v>7401.51</v>
      </c>
    </row>
    <row r="119" ht="12" customHeight="1" spans="1:17">
      <c r="A119" s="18" t="s">
        <v>1224</v>
      </c>
      <c r="B119" s="19" t="s">
        <v>1225</v>
      </c>
      <c r="C119" s="20">
        <v>11160.84</v>
      </c>
      <c r="D119" s="23"/>
      <c r="E119" s="23"/>
      <c r="F119" s="23"/>
      <c r="G119" s="23"/>
      <c r="H119" s="24"/>
      <c r="I119" s="27"/>
      <c r="J119" s="21">
        <v>0.1</v>
      </c>
      <c r="K119" s="21">
        <v>0.2</v>
      </c>
      <c r="L119" s="21">
        <v>0.2</v>
      </c>
      <c r="M119" s="21">
        <v>0.2</v>
      </c>
      <c r="N119" s="21">
        <v>0.15</v>
      </c>
      <c r="O119" s="21">
        <v>0.1</v>
      </c>
      <c r="P119" s="21">
        <v>0.05</v>
      </c>
      <c r="Q119" s="30">
        <f t="shared" si="6"/>
        <v>1</v>
      </c>
    </row>
    <row r="120" ht="12.95" customHeight="1" spans="1:17">
      <c r="A120" s="18"/>
      <c r="B120" s="19"/>
      <c r="C120" s="20"/>
      <c r="D120" s="25" t="str">
        <f>IF(D119&gt;0,ROUND(C119*D119,2),"")</f>
        <v/>
      </c>
      <c r="E120" s="25" t="str">
        <f>IF(E119&gt;0,IF(AND(SUM(D119:E119)=1,Q119=1),C119-SUM(D120:D120),ROUND(C119*E119,2)),"")</f>
        <v/>
      </c>
      <c r="F120" s="25" t="str">
        <f>IF(F119&gt;0,IF(AND(SUM(D119:F119)=1,Q119=1),C119-SUM(D120:E120),ROUND(C119*F119,2)),"")</f>
        <v/>
      </c>
      <c r="G120" s="25" t="str">
        <f>IF(G119&gt;0,IF(AND(SUM(D119:G119)=1,Q119=1),C119-SUM(D120:F120),ROUND(C119*G119,2)),"")</f>
        <v/>
      </c>
      <c r="H120" s="26" t="str">
        <f>IF(H119&gt;0,IF(AND(SUM(D119:H119)=1,Q119=1),C119-SUM(D120:G120),ROUND(C119*H119,2)),"")</f>
        <v/>
      </c>
      <c r="I120" s="28" t="str">
        <f>IF(I119&gt;0,IF(AND(SUM(D119:I119)=1,Q119=1),C119-SUM(D120:H120),ROUND(C119*I119,2)),"")</f>
        <v/>
      </c>
      <c r="J120" s="22">
        <f>IF(J119&gt;0,IF(AND(SUM(D119:J119)=1,Q119=1),C119-SUM(D120:I120),ROUND(C119*J119,2)),"")</f>
        <v>1116.08</v>
      </c>
      <c r="K120" s="22">
        <f>IF(K119&gt;0,IF(AND(SUM(D119:K119)=1,Q119=1),C119-SUM(D120:J120),ROUND(C119*K119,2)),"")</f>
        <v>2232.17</v>
      </c>
      <c r="L120" s="22">
        <f>IF(L119&gt;0,IF(AND(SUM(D119:L119)=1,Q119=1),C119-SUM(D120:K120),ROUND(C119*L119,2)),"")</f>
        <v>2232.17</v>
      </c>
      <c r="M120" s="22">
        <f>IF(M119&gt;0,IF(AND(SUM(D119:M119)=1,Q119=1),C119-SUM(D120:L120),ROUND(C119*M119,2)),"")</f>
        <v>2232.17</v>
      </c>
      <c r="N120" s="22">
        <f>IF(N119&gt;0,IF(AND(SUM(D119:N119)=1,Q119=1),C119-SUM(D120:M120),ROUND(C119*N119,2)),"")</f>
        <v>1674.13</v>
      </c>
      <c r="O120" s="22">
        <f>IF(O119&gt;0,IF(AND(SUM(D119:O119)=1,Q119=1),C119-SUM(D120:N120),ROUND(C119*O119,2)),"")</f>
        <v>1116.08</v>
      </c>
      <c r="P120" s="22">
        <f>IF(P119&gt;0,IF(AND(SUM(D119:P119)=1,Q119=1),C119-SUM(D120:O120),ROUND(C119*P119,2)),"")</f>
        <v>558.039999999999</v>
      </c>
      <c r="Q120" s="31">
        <f t="shared" si="6"/>
        <v>11160.84</v>
      </c>
    </row>
    <row r="121" ht="12" customHeight="1" spans="1:17">
      <c r="A121" s="18" t="s">
        <v>1232</v>
      </c>
      <c r="B121" s="19" t="s">
        <v>743</v>
      </c>
      <c r="C121" s="20">
        <v>36101.45</v>
      </c>
      <c r="D121" s="23"/>
      <c r="E121" s="23"/>
      <c r="F121" s="23"/>
      <c r="G121" s="23"/>
      <c r="H121" s="24"/>
      <c r="I121" s="27"/>
      <c r="J121" s="21">
        <v>0.1</v>
      </c>
      <c r="K121" s="21">
        <v>0.2</v>
      </c>
      <c r="L121" s="21">
        <v>0.2</v>
      </c>
      <c r="M121" s="21">
        <v>0.2</v>
      </c>
      <c r="N121" s="21">
        <v>0.15</v>
      </c>
      <c r="O121" s="21">
        <v>0.1</v>
      </c>
      <c r="P121" s="21">
        <v>0.05</v>
      </c>
      <c r="Q121" s="30">
        <f t="shared" si="6"/>
        <v>1</v>
      </c>
    </row>
    <row r="122" ht="12.95" customHeight="1" spans="1:17">
      <c r="A122" s="18"/>
      <c r="B122" s="19"/>
      <c r="C122" s="20"/>
      <c r="D122" s="25" t="str">
        <f>IF(D121&gt;0,ROUND(C121*D121,2),"")</f>
        <v/>
      </c>
      <c r="E122" s="25" t="str">
        <f>IF(E121&gt;0,IF(AND(SUM(D121:E121)=1,Q121=1),C121-SUM(D122:D122),ROUND(C121*E121,2)),"")</f>
        <v/>
      </c>
      <c r="F122" s="25" t="str">
        <f>IF(F121&gt;0,IF(AND(SUM(D121:F121)=1,Q121=1),C121-SUM(D122:E122),ROUND(C121*F121,2)),"")</f>
        <v/>
      </c>
      <c r="G122" s="25" t="str">
        <f>IF(G121&gt;0,IF(AND(SUM(D121:G121)=1,Q121=1),C121-SUM(D122:F122),ROUND(C121*G121,2)),"")</f>
        <v/>
      </c>
      <c r="H122" s="26" t="str">
        <f>IF(H121&gt;0,IF(AND(SUM(D121:H121)=1,Q121=1),C121-SUM(D122:G122),ROUND(C121*H121,2)),"")</f>
        <v/>
      </c>
      <c r="I122" s="28" t="str">
        <f>IF(I121&gt;0,IF(AND(SUM(D121:I121)=1,Q121=1),C121-SUM(D122:H122),ROUND(C121*I121,2)),"")</f>
        <v/>
      </c>
      <c r="J122" s="22">
        <f>IF(J121&gt;0,IF(AND(SUM(D121:J121)=1,Q121=1),C121-SUM(D122:I122),ROUND(C121*J121,2)),"")</f>
        <v>3610.15</v>
      </c>
      <c r="K122" s="22">
        <f>IF(K121&gt;0,IF(AND(SUM(D121:K121)=1,Q121=1),C121-SUM(D122:J122),ROUND(C121*K121,2)),"")</f>
        <v>7220.29</v>
      </c>
      <c r="L122" s="22">
        <f>IF(L121&gt;0,IF(AND(SUM(D121:L121)=1,Q121=1),C121-SUM(D122:K122),ROUND(C121*L121,2)),"")</f>
        <v>7220.29</v>
      </c>
      <c r="M122" s="22">
        <f>IF(M121&gt;0,IF(AND(SUM(D121:M121)=1,Q121=1),C121-SUM(D122:L122),ROUND(C121*M121,2)),"")</f>
        <v>7220.29</v>
      </c>
      <c r="N122" s="22">
        <f>IF(N121&gt;0,IF(AND(SUM(D121:N121)=1,Q121=1),C121-SUM(D122:M122),ROUND(C121*N121,2)),"")</f>
        <v>5415.22</v>
      </c>
      <c r="O122" s="22">
        <f>IF(O121&gt;0,IF(AND(SUM(D121:O121)=1,Q121=1),C121-SUM(D122:N122),ROUND(C121*O121,2)),"")</f>
        <v>3610.15</v>
      </c>
      <c r="P122" s="22">
        <f>IF(P121&gt;0,IF(AND(SUM(D121:P121)=1,Q121=1),C121-SUM(D122:O122),ROUND(C121*P121,2)),"")</f>
        <v>1805.06</v>
      </c>
      <c r="Q122" s="31">
        <f t="shared" si="6"/>
        <v>36101.45</v>
      </c>
    </row>
    <row r="123" ht="12" customHeight="1" spans="1:17">
      <c r="A123" s="18" t="s">
        <v>1242</v>
      </c>
      <c r="B123" s="19" t="s">
        <v>781</v>
      </c>
      <c r="C123" s="20">
        <v>78.49</v>
      </c>
      <c r="D123" s="23"/>
      <c r="E123" s="23"/>
      <c r="F123" s="23"/>
      <c r="G123" s="23"/>
      <c r="H123" s="24"/>
      <c r="I123" s="27"/>
      <c r="J123" s="21">
        <v>0.1</v>
      </c>
      <c r="K123" s="21">
        <v>0.2</v>
      </c>
      <c r="L123" s="21">
        <v>0.2</v>
      </c>
      <c r="M123" s="21">
        <v>0.2</v>
      </c>
      <c r="N123" s="21">
        <v>0.15</v>
      </c>
      <c r="O123" s="21">
        <v>0.1</v>
      </c>
      <c r="P123" s="21">
        <v>0.05</v>
      </c>
      <c r="Q123" s="30">
        <f t="shared" si="6"/>
        <v>1</v>
      </c>
    </row>
    <row r="124" ht="12.95" customHeight="1" spans="1:17">
      <c r="A124" s="18"/>
      <c r="B124" s="19"/>
      <c r="C124" s="20"/>
      <c r="D124" s="25" t="str">
        <f>IF(D123&gt;0,ROUND(C123*D123,2),"")</f>
        <v/>
      </c>
      <c r="E124" s="25" t="str">
        <f>IF(E123&gt;0,IF(AND(SUM(D123:E123)=1,Q123=1),C123-SUM(D124:D124),ROUND(C123*E123,2)),"")</f>
        <v/>
      </c>
      <c r="F124" s="25" t="str">
        <f>IF(F123&gt;0,IF(AND(SUM(D123:F123)=1,Q123=1),C123-SUM(D124:E124),ROUND(C123*F123,2)),"")</f>
        <v/>
      </c>
      <c r="G124" s="25" t="str">
        <f>IF(G123&gt;0,IF(AND(SUM(D123:G123)=1,Q123=1),C123-SUM(D124:F124),ROUND(C123*G123,2)),"")</f>
        <v/>
      </c>
      <c r="H124" s="26" t="str">
        <f>IF(H123&gt;0,IF(AND(SUM(D123:H123)=1,Q123=1),C123-SUM(D124:G124),ROUND(C123*H123,2)),"")</f>
        <v/>
      </c>
      <c r="I124" s="28" t="str">
        <f>IF(I123&gt;0,IF(AND(SUM(D123:I123)=1,Q123=1),C123-SUM(D124:H124),ROUND(C123*I123,2)),"")</f>
        <v/>
      </c>
      <c r="J124" s="22">
        <f>IF(J123&gt;0,IF(AND(SUM(D123:J123)=1,Q123=1),C123-SUM(D124:I124),ROUND(C123*J123,2)),"")</f>
        <v>7.85</v>
      </c>
      <c r="K124" s="22">
        <f>IF(K123&gt;0,IF(AND(SUM(D123:K123)=1,Q123=1),C123-SUM(D124:J124),ROUND(C123*K123,2)),"")</f>
        <v>15.7</v>
      </c>
      <c r="L124" s="22">
        <f>IF(L123&gt;0,IF(AND(SUM(D123:L123)=1,Q123=1),C123-SUM(D124:K124),ROUND(C123*L123,2)),"")</f>
        <v>15.7</v>
      </c>
      <c r="M124" s="22">
        <f>IF(M123&gt;0,IF(AND(SUM(D123:M123)=1,Q123=1),C123-SUM(D124:L124),ROUND(C123*M123,2)),"")</f>
        <v>15.7</v>
      </c>
      <c r="N124" s="22">
        <f>IF(N123&gt;0,IF(AND(SUM(D123:N123)=1,Q123=1),C123-SUM(D124:M124),ROUND(C123*N123,2)),"")</f>
        <v>11.77</v>
      </c>
      <c r="O124" s="22">
        <f>IF(O123&gt;0,IF(AND(SUM(D123:O123)=1,Q123=1),C123-SUM(D124:N124),ROUND(C123*O123,2)),"")</f>
        <v>7.85</v>
      </c>
      <c r="P124" s="22">
        <f>IF(P123&gt;0,IF(AND(SUM(D123:P123)=1,Q123=1),C123-SUM(D124:O124),ROUND(C123*P123,2)),"")</f>
        <v>3.92</v>
      </c>
      <c r="Q124" s="31">
        <f t="shared" si="6"/>
        <v>78.49</v>
      </c>
    </row>
    <row r="125" ht="12" customHeight="1" spans="1:17">
      <c r="A125" s="18" t="s">
        <v>1246</v>
      </c>
      <c r="B125" s="19" t="s">
        <v>1247</v>
      </c>
      <c r="C125" s="20">
        <v>55976.59</v>
      </c>
      <c r="D125" s="23"/>
      <c r="E125" s="23"/>
      <c r="F125" s="23"/>
      <c r="G125" s="23"/>
      <c r="H125" s="24"/>
      <c r="I125" s="27"/>
      <c r="J125" s="21">
        <v>0.1</v>
      </c>
      <c r="K125" s="21">
        <v>0.2</v>
      </c>
      <c r="L125" s="21">
        <v>0.2</v>
      </c>
      <c r="M125" s="21">
        <v>0.2</v>
      </c>
      <c r="N125" s="21">
        <v>0.15</v>
      </c>
      <c r="O125" s="21">
        <v>0.1</v>
      </c>
      <c r="P125" s="21">
        <v>0.05</v>
      </c>
      <c r="Q125" s="30">
        <f t="shared" si="6"/>
        <v>1</v>
      </c>
    </row>
    <row r="126" ht="12.95" customHeight="1" spans="1:17">
      <c r="A126" s="18"/>
      <c r="B126" s="19"/>
      <c r="C126" s="20"/>
      <c r="D126" s="25" t="str">
        <f>IF(D125&gt;0,ROUND(C125*D125,2),"")</f>
        <v/>
      </c>
      <c r="E126" s="25" t="str">
        <f>IF(E125&gt;0,IF(AND(SUM(D125:E125)=1,Q125=1),C125-SUM(D126:D126),ROUND(C125*E125,2)),"")</f>
        <v/>
      </c>
      <c r="F126" s="25" t="str">
        <f>IF(F125&gt;0,IF(AND(SUM(D125:F125)=1,Q125=1),C125-SUM(D126:E126),ROUND(C125*F125,2)),"")</f>
        <v/>
      </c>
      <c r="G126" s="25" t="str">
        <f>IF(G125&gt;0,IF(AND(SUM(D125:G125)=1,Q125=1),C125-SUM(D126:F126),ROUND(C125*G125,2)),"")</f>
        <v/>
      </c>
      <c r="H126" s="26" t="str">
        <f>IF(H125&gt;0,IF(AND(SUM(D125:H125)=1,Q125=1),C125-SUM(D126:G126),ROUND(C125*H125,2)),"")</f>
        <v/>
      </c>
      <c r="I126" s="28" t="str">
        <f>IF(I125&gt;0,IF(AND(SUM(D125:I125)=1,Q125=1),C125-SUM(D126:H126),ROUND(C125*I125,2)),"")</f>
        <v/>
      </c>
      <c r="J126" s="22">
        <f>IF(J125&gt;0,IF(AND(SUM(D125:J125)=1,Q125=1),C125-SUM(D126:I126),ROUND(C125*J125,2)),"")</f>
        <v>5597.66</v>
      </c>
      <c r="K126" s="22">
        <f>IF(K125&gt;0,IF(AND(SUM(D125:K125)=1,Q125=1),C125-SUM(D126:J126),ROUND(C125*K125,2)),"")</f>
        <v>11195.32</v>
      </c>
      <c r="L126" s="22">
        <f>IF(L125&gt;0,IF(AND(SUM(D125:L125)=1,Q125=1),C125-SUM(D126:K126),ROUND(C125*L125,2)),"")</f>
        <v>11195.32</v>
      </c>
      <c r="M126" s="22">
        <f>IF(M125&gt;0,IF(AND(SUM(D125:M125)=1,Q125=1),C125-SUM(D126:L126),ROUND(C125*M125,2)),"")</f>
        <v>11195.32</v>
      </c>
      <c r="N126" s="22">
        <f>IF(N125&gt;0,IF(AND(SUM(D125:N125)=1,Q125=1),C125-SUM(D126:M126),ROUND(C125*N125,2)),"")</f>
        <v>8396.49</v>
      </c>
      <c r="O126" s="22">
        <f>IF(O125&gt;0,IF(AND(SUM(D125:O125)=1,Q125=1),C125-SUM(D126:N126),ROUND(C125*O125,2)),"")</f>
        <v>5597.66</v>
      </c>
      <c r="P126" s="22">
        <f>IF(P125&gt;0,IF(AND(SUM(D125:P125)=1,Q125=1),C125-SUM(D126:O126),ROUND(C125*P125,2)),"")</f>
        <v>2798.82000000001</v>
      </c>
      <c r="Q126" s="31">
        <f t="shared" si="6"/>
        <v>55976.59</v>
      </c>
    </row>
    <row r="127" ht="12" customHeight="1" spans="1:17">
      <c r="A127" s="18" t="s">
        <v>1278</v>
      </c>
      <c r="B127" s="19" t="s">
        <v>1279</v>
      </c>
      <c r="C127" s="20">
        <v>163640.05</v>
      </c>
      <c r="D127" s="23">
        <f>D128/C127</f>
        <v>0</v>
      </c>
      <c r="E127" s="23">
        <f>E128/C127</f>
        <v>0</v>
      </c>
      <c r="F127" s="23">
        <f>F128/C127</f>
        <v>0</v>
      </c>
      <c r="G127" s="23">
        <f>G128/C127</f>
        <v>0</v>
      </c>
      <c r="H127" s="24">
        <f>H128/C127</f>
        <v>0</v>
      </c>
      <c r="I127" s="27">
        <f>I128/C127</f>
        <v>0</v>
      </c>
      <c r="J127" s="21">
        <f>J128/C127</f>
        <v>0.100000030554867</v>
      </c>
      <c r="K127" s="21">
        <f>K128/C127</f>
        <v>0.249999984722566</v>
      </c>
      <c r="L127" s="21">
        <f>L128/C127</f>
        <v>0.249999984722566</v>
      </c>
      <c r="M127" s="21">
        <f>M128/C127</f>
        <v>0.249999984722566</v>
      </c>
      <c r="N127" s="21">
        <f>N128/C127</f>
        <v>0.100000030554867</v>
      </c>
      <c r="O127" s="21">
        <f>O128/C127</f>
        <v>0.0499999847225665</v>
      </c>
      <c r="P127" s="23">
        <f>P128/C127</f>
        <v>0</v>
      </c>
      <c r="Q127" s="30">
        <f t="shared" si="6"/>
        <v>1</v>
      </c>
    </row>
    <row r="128" ht="12.95" customHeight="1" spans="1:17">
      <c r="A128" s="18"/>
      <c r="B128" s="19"/>
      <c r="C128" s="20"/>
      <c r="D128" s="25">
        <f t="shared" ref="D128:P128" si="11">SUM(D130,D132,D134)*1</f>
        <v>0</v>
      </c>
      <c r="E128" s="25">
        <f t="shared" si="11"/>
        <v>0</v>
      </c>
      <c r="F128" s="25">
        <f t="shared" si="11"/>
        <v>0</v>
      </c>
      <c r="G128" s="25">
        <f t="shared" si="11"/>
        <v>0</v>
      </c>
      <c r="H128" s="26">
        <f t="shared" si="11"/>
        <v>0</v>
      </c>
      <c r="I128" s="28">
        <f t="shared" si="11"/>
        <v>0</v>
      </c>
      <c r="J128" s="22">
        <f t="shared" si="11"/>
        <v>16364.01</v>
      </c>
      <c r="K128" s="22">
        <f t="shared" si="11"/>
        <v>40910.01</v>
      </c>
      <c r="L128" s="22">
        <f t="shared" si="11"/>
        <v>40910.01</v>
      </c>
      <c r="M128" s="22">
        <f t="shared" si="11"/>
        <v>40910.01</v>
      </c>
      <c r="N128" s="22">
        <f t="shared" si="11"/>
        <v>16364.01</v>
      </c>
      <c r="O128" s="22">
        <f t="shared" si="11"/>
        <v>8182.00000000001</v>
      </c>
      <c r="P128" s="25">
        <f t="shared" si="11"/>
        <v>0</v>
      </c>
      <c r="Q128" s="31">
        <f t="shared" si="6"/>
        <v>163640.05</v>
      </c>
    </row>
    <row r="129" ht="12" customHeight="1" spans="1:17">
      <c r="A129" s="18" t="s">
        <v>1280</v>
      </c>
      <c r="B129" s="19" t="s">
        <v>1281</v>
      </c>
      <c r="C129" s="20">
        <v>48803.36</v>
      </c>
      <c r="D129" s="23"/>
      <c r="E129" s="23"/>
      <c r="F129" s="23"/>
      <c r="G129" s="23"/>
      <c r="H129" s="24"/>
      <c r="I129" s="27"/>
      <c r="J129" s="21">
        <v>0.1</v>
      </c>
      <c r="K129" s="21">
        <v>0.25</v>
      </c>
      <c r="L129" s="21">
        <v>0.25</v>
      </c>
      <c r="M129" s="21">
        <v>0.25</v>
      </c>
      <c r="N129" s="21">
        <v>0.1</v>
      </c>
      <c r="O129" s="21">
        <v>0.05</v>
      </c>
      <c r="P129" s="23"/>
      <c r="Q129" s="30">
        <f t="shared" si="6"/>
        <v>1</v>
      </c>
    </row>
    <row r="130" ht="12.95" customHeight="1" spans="1:17">
      <c r="A130" s="18"/>
      <c r="B130" s="19"/>
      <c r="C130" s="20"/>
      <c r="D130" s="25" t="str">
        <f>IF(D129&gt;0,ROUND(C129*D129,2),"")</f>
        <v/>
      </c>
      <c r="E130" s="25" t="str">
        <f>IF(E129&gt;0,IF(AND(SUM(D129:E129)=1,Q129=1),C129-SUM(D130:D130),ROUND(C129*E129,2)),"")</f>
        <v/>
      </c>
      <c r="F130" s="25" t="str">
        <f>IF(F129&gt;0,IF(AND(SUM(D129:F129)=1,Q129=1),C129-SUM(D130:E130),ROUND(C129*F129,2)),"")</f>
        <v/>
      </c>
      <c r="G130" s="25" t="str">
        <f>IF(G129&gt;0,IF(AND(SUM(D129:G129)=1,Q129=1),C129-SUM(D130:F130),ROUND(C129*G129,2)),"")</f>
        <v/>
      </c>
      <c r="H130" s="26" t="str">
        <f>IF(H129&gt;0,IF(AND(SUM(D129:H129)=1,Q129=1),C129-SUM(D130:G130),ROUND(C129*H129,2)),"")</f>
        <v/>
      </c>
      <c r="I130" s="28" t="str">
        <f>IF(I129&gt;0,IF(AND(SUM(D129:I129)=1,Q129=1),C129-SUM(D130:H130),ROUND(C129*I129,2)),"")</f>
        <v/>
      </c>
      <c r="J130" s="22">
        <f>IF(J129&gt;0,IF(AND(SUM(D129:J129)=1,Q129=1),C129-SUM(D130:I130),ROUND(C129*J129,2)),"")</f>
        <v>4880.34</v>
      </c>
      <c r="K130" s="22">
        <f>IF(K129&gt;0,IF(AND(SUM(D129:K129)=1,Q129=1),C129-SUM(D130:J130),ROUND(C129*K129,2)),"")</f>
        <v>12200.84</v>
      </c>
      <c r="L130" s="22">
        <f>IF(L129&gt;0,IF(AND(SUM(D129:L129)=1,Q129=1),C129-SUM(D130:K130),ROUND(C129*L129,2)),"")</f>
        <v>12200.84</v>
      </c>
      <c r="M130" s="22">
        <f>IF(M129&gt;0,IF(AND(SUM(D129:M129)=1,Q129=1),C129-SUM(D130:L130),ROUND(C129*M129,2)),"")</f>
        <v>12200.84</v>
      </c>
      <c r="N130" s="22">
        <f>IF(N129&gt;0,IF(AND(SUM(D129:N129)=1,Q129=1),C129-SUM(D130:M130),ROUND(C129*N129,2)),"")</f>
        <v>4880.34</v>
      </c>
      <c r="O130" s="22">
        <f>IF(O129&gt;0,IF(AND(SUM(D129:O129)=1,Q129=1),C129-SUM(D130:N130),ROUND(C129*O129,2)),"")</f>
        <v>2440.16</v>
      </c>
      <c r="P130" s="25" t="str">
        <f>IF(P129&gt;0,IF(AND(SUM(D129:P129)=1,Q129=1),C129-SUM(D130:O130),ROUND(C129*P129,2)),"")</f>
        <v/>
      </c>
      <c r="Q130" s="31">
        <f t="shared" si="6"/>
        <v>48803.36</v>
      </c>
    </row>
    <row r="131" ht="12" customHeight="1" spans="1:17">
      <c r="A131" s="18" t="s">
        <v>1459</v>
      </c>
      <c r="B131" s="19" t="s">
        <v>1460</v>
      </c>
      <c r="C131" s="20">
        <v>43137.2</v>
      </c>
      <c r="D131" s="23"/>
      <c r="E131" s="23"/>
      <c r="F131" s="23"/>
      <c r="G131" s="23"/>
      <c r="H131" s="24"/>
      <c r="I131" s="27"/>
      <c r="J131" s="21">
        <v>0.1</v>
      </c>
      <c r="K131" s="21">
        <v>0.25</v>
      </c>
      <c r="L131" s="21">
        <v>0.25</v>
      </c>
      <c r="M131" s="21">
        <v>0.25</v>
      </c>
      <c r="N131" s="21">
        <v>0.1</v>
      </c>
      <c r="O131" s="21">
        <v>0.05</v>
      </c>
      <c r="P131" s="23"/>
      <c r="Q131" s="30">
        <f t="shared" ref="Q131:Q194" si="12">SUM(D131:P131)</f>
        <v>1</v>
      </c>
    </row>
    <row r="132" ht="12.95" customHeight="1" spans="1:17">
      <c r="A132" s="18"/>
      <c r="B132" s="19"/>
      <c r="C132" s="20"/>
      <c r="D132" s="25" t="str">
        <f>IF(D131&gt;0,ROUND(C131*D131,2),"")</f>
        <v/>
      </c>
      <c r="E132" s="25" t="str">
        <f>IF(E131&gt;0,IF(AND(SUM(D131:E131)=1,Q131=1),C131-SUM(D132:D132),ROUND(C131*E131,2)),"")</f>
        <v/>
      </c>
      <c r="F132" s="25" t="str">
        <f>IF(F131&gt;0,IF(AND(SUM(D131:F131)=1,Q131=1),C131-SUM(D132:E132),ROUND(C131*F131,2)),"")</f>
        <v/>
      </c>
      <c r="G132" s="25" t="str">
        <f>IF(G131&gt;0,IF(AND(SUM(D131:G131)=1,Q131=1),C131-SUM(D132:F132),ROUND(C131*G131,2)),"")</f>
        <v/>
      </c>
      <c r="H132" s="26" t="str">
        <f>IF(H131&gt;0,IF(AND(SUM(D131:H131)=1,Q131=1),C131-SUM(D132:G132),ROUND(C131*H131,2)),"")</f>
        <v/>
      </c>
      <c r="I132" s="28" t="str">
        <f>IF(I131&gt;0,IF(AND(SUM(D131:I131)=1,Q131=1),C131-SUM(D132:H132),ROUND(C131*I131,2)),"")</f>
        <v/>
      </c>
      <c r="J132" s="22">
        <f>IF(J131&gt;0,IF(AND(SUM(D131:J131)=1,Q131=1),C131-SUM(D132:I132),ROUND(C131*J131,2)),"")</f>
        <v>4313.72</v>
      </c>
      <c r="K132" s="22">
        <f>IF(K131&gt;0,IF(AND(SUM(D131:K131)=1,Q131=1),C131-SUM(D132:J132),ROUND(C131*K131,2)),"")</f>
        <v>10784.3</v>
      </c>
      <c r="L132" s="22">
        <f>IF(L131&gt;0,IF(AND(SUM(D131:L131)=1,Q131=1),C131-SUM(D132:K132),ROUND(C131*L131,2)),"")</f>
        <v>10784.3</v>
      </c>
      <c r="M132" s="22">
        <f>IF(M131&gt;0,IF(AND(SUM(D131:M131)=1,Q131=1),C131-SUM(D132:L132),ROUND(C131*M131,2)),"")</f>
        <v>10784.3</v>
      </c>
      <c r="N132" s="22">
        <f>IF(N131&gt;0,IF(AND(SUM(D131:N131)=1,Q131=1),C131-SUM(D132:M132),ROUND(C131*N131,2)),"")</f>
        <v>4313.72</v>
      </c>
      <c r="O132" s="22">
        <f>IF(O131&gt;0,IF(AND(SUM(D131:O131)=1,Q131=1),C131-SUM(D132:N132),ROUND(C131*O131,2)),"")</f>
        <v>2156.86</v>
      </c>
      <c r="P132" s="25" t="str">
        <f>IF(P131&gt;0,IF(AND(SUM(D131:P131)=1,Q131=1),C131-SUM(D132:O132),ROUND(C131*P131,2)),"")</f>
        <v/>
      </c>
      <c r="Q132" s="31">
        <f t="shared" si="12"/>
        <v>43137.2</v>
      </c>
    </row>
    <row r="133" ht="12" customHeight="1" spans="1:17">
      <c r="A133" s="18" t="s">
        <v>1598</v>
      </c>
      <c r="B133" s="19" t="s">
        <v>1599</v>
      </c>
      <c r="C133" s="20">
        <v>71699.49</v>
      </c>
      <c r="D133" s="23"/>
      <c r="E133" s="23"/>
      <c r="F133" s="23"/>
      <c r="G133" s="23"/>
      <c r="H133" s="24"/>
      <c r="I133" s="27"/>
      <c r="J133" s="21">
        <v>0.1</v>
      </c>
      <c r="K133" s="21">
        <v>0.25</v>
      </c>
      <c r="L133" s="21">
        <v>0.25</v>
      </c>
      <c r="M133" s="21">
        <v>0.25</v>
      </c>
      <c r="N133" s="21">
        <v>0.1</v>
      </c>
      <c r="O133" s="21">
        <v>0.05</v>
      </c>
      <c r="P133" s="23"/>
      <c r="Q133" s="30">
        <f t="shared" si="12"/>
        <v>1</v>
      </c>
    </row>
    <row r="134" ht="12.95" customHeight="1" spans="1:17">
      <c r="A134" s="18"/>
      <c r="B134" s="19"/>
      <c r="C134" s="20"/>
      <c r="D134" s="25" t="str">
        <f>IF(D133&gt;0,ROUND(C133*D133,2),"")</f>
        <v/>
      </c>
      <c r="E134" s="25" t="str">
        <f>IF(E133&gt;0,IF(AND(SUM(D133:E133)=1,Q133=1),C133-SUM(D134:D134),ROUND(C133*E133,2)),"")</f>
        <v/>
      </c>
      <c r="F134" s="25" t="str">
        <f>IF(F133&gt;0,IF(AND(SUM(D133:F133)=1,Q133=1),C133-SUM(D134:E134),ROUND(C133*F133,2)),"")</f>
        <v/>
      </c>
      <c r="G134" s="25" t="str">
        <f>IF(G133&gt;0,IF(AND(SUM(D133:G133)=1,Q133=1),C133-SUM(D134:F134),ROUND(C133*G133,2)),"")</f>
        <v/>
      </c>
      <c r="H134" s="26" t="str">
        <f>IF(H133&gt;0,IF(AND(SUM(D133:H133)=1,Q133=1),C133-SUM(D134:G134),ROUND(C133*H133,2)),"")</f>
        <v/>
      </c>
      <c r="I134" s="28" t="str">
        <f>IF(I133&gt;0,IF(AND(SUM(D133:I133)=1,Q133=1),C133-SUM(D134:H134),ROUND(C133*I133,2)),"")</f>
        <v/>
      </c>
      <c r="J134" s="22">
        <f>IF(J133&gt;0,IF(AND(SUM(D133:J133)=1,Q133=1),C133-SUM(D134:I134),ROUND(C133*J133,2)),"")</f>
        <v>7169.95</v>
      </c>
      <c r="K134" s="22">
        <f>IF(K133&gt;0,IF(AND(SUM(D133:K133)=1,Q133=1),C133-SUM(D134:J134),ROUND(C133*K133,2)),"")</f>
        <v>17924.87</v>
      </c>
      <c r="L134" s="22">
        <f>IF(L133&gt;0,IF(AND(SUM(D133:L133)=1,Q133=1),C133-SUM(D134:K134),ROUND(C133*L133,2)),"")</f>
        <v>17924.87</v>
      </c>
      <c r="M134" s="22">
        <f>IF(M133&gt;0,IF(AND(SUM(D133:M133)=1,Q133=1),C133-SUM(D134:L134),ROUND(C133*M133,2)),"")</f>
        <v>17924.87</v>
      </c>
      <c r="N134" s="22">
        <f>IF(N133&gt;0,IF(AND(SUM(D133:N133)=1,Q133=1),C133-SUM(D134:M134),ROUND(C133*N133,2)),"")</f>
        <v>7169.95</v>
      </c>
      <c r="O134" s="22">
        <f>IF(O133&gt;0,IF(AND(SUM(D133:O133)=1,Q133=1),C133-SUM(D134:N134),ROUND(C133*O133,2)),"")</f>
        <v>3584.98000000001</v>
      </c>
      <c r="P134" s="25" t="str">
        <f>IF(P133&gt;0,IF(AND(SUM(D133:P133)=1,Q133=1),C133-SUM(D134:O134),ROUND(C133*P133,2)),"")</f>
        <v/>
      </c>
      <c r="Q134" s="31">
        <f t="shared" si="12"/>
        <v>71699.49</v>
      </c>
    </row>
    <row r="135" ht="12" customHeight="1" spans="1:17">
      <c r="A135" s="18" t="s">
        <v>1683</v>
      </c>
      <c r="B135" s="19" t="s">
        <v>1684</v>
      </c>
      <c r="C135" s="20">
        <v>33645.6</v>
      </c>
      <c r="D135" s="23">
        <f>D136/C135</f>
        <v>0</v>
      </c>
      <c r="E135" s="23">
        <f>E136/C135</f>
        <v>0</v>
      </c>
      <c r="F135" s="23">
        <f>F136/C135</f>
        <v>0</v>
      </c>
      <c r="G135" s="23">
        <f>G136/C135</f>
        <v>0</v>
      </c>
      <c r="H135" s="24">
        <f>H136/C135</f>
        <v>0</v>
      </c>
      <c r="I135" s="27">
        <f>I136/C135</f>
        <v>0</v>
      </c>
      <c r="J135" s="23">
        <f>J136/C135</f>
        <v>0</v>
      </c>
      <c r="K135" s="23">
        <f>K136/C135</f>
        <v>0</v>
      </c>
      <c r="L135" s="21">
        <f>L136/C135</f>
        <v>0.300000297215683</v>
      </c>
      <c r="M135" s="21">
        <f>M136/C135</f>
        <v>0.300000297215683</v>
      </c>
      <c r="N135" s="21">
        <f>N136/C135</f>
        <v>0.300000297215683</v>
      </c>
      <c r="O135" s="21">
        <f>O136/C135</f>
        <v>0.0999991083529497</v>
      </c>
      <c r="P135" s="23">
        <f>P136/C135</f>
        <v>0</v>
      </c>
      <c r="Q135" s="30">
        <f t="shared" si="12"/>
        <v>1</v>
      </c>
    </row>
    <row r="136" ht="12.95" customHeight="1" spans="1:17">
      <c r="A136" s="18"/>
      <c r="B136" s="19"/>
      <c r="C136" s="20"/>
      <c r="D136" s="25">
        <f t="shared" ref="D136:P136" si="13">SUM(D138,D140,D142)*1</f>
        <v>0</v>
      </c>
      <c r="E136" s="25">
        <f t="shared" si="13"/>
        <v>0</v>
      </c>
      <c r="F136" s="25">
        <f t="shared" si="13"/>
        <v>0</v>
      </c>
      <c r="G136" s="25">
        <f t="shared" si="13"/>
        <v>0</v>
      </c>
      <c r="H136" s="26">
        <f t="shared" si="13"/>
        <v>0</v>
      </c>
      <c r="I136" s="28">
        <f t="shared" si="13"/>
        <v>0</v>
      </c>
      <c r="J136" s="25">
        <f t="shared" si="13"/>
        <v>0</v>
      </c>
      <c r="K136" s="25">
        <f t="shared" si="13"/>
        <v>0</v>
      </c>
      <c r="L136" s="22">
        <f t="shared" si="13"/>
        <v>10093.69</v>
      </c>
      <c r="M136" s="22">
        <f t="shared" si="13"/>
        <v>10093.69</v>
      </c>
      <c r="N136" s="22">
        <f t="shared" si="13"/>
        <v>10093.69</v>
      </c>
      <c r="O136" s="22">
        <f t="shared" si="13"/>
        <v>3364.53</v>
      </c>
      <c r="P136" s="25">
        <f t="shared" si="13"/>
        <v>0</v>
      </c>
      <c r="Q136" s="31">
        <f t="shared" si="12"/>
        <v>33645.6</v>
      </c>
    </row>
    <row r="137" ht="12" hidden="1" customHeight="1" spans="1:17">
      <c r="A137" s="18" t="s">
        <v>1685</v>
      </c>
      <c r="B137" s="19" t="s">
        <v>1687</v>
      </c>
      <c r="C137" s="20">
        <v>4768.09</v>
      </c>
      <c r="D137" s="23"/>
      <c r="E137" s="23"/>
      <c r="F137" s="23"/>
      <c r="G137" s="23"/>
      <c r="H137" s="24"/>
      <c r="I137" s="27"/>
      <c r="J137" s="23"/>
      <c r="K137" s="23"/>
      <c r="L137" s="21">
        <v>0.3</v>
      </c>
      <c r="M137" s="21">
        <v>0.3</v>
      </c>
      <c r="N137" s="21">
        <v>0.3</v>
      </c>
      <c r="O137" s="21">
        <v>0.1</v>
      </c>
      <c r="P137" s="23"/>
      <c r="Q137" s="30">
        <f t="shared" si="12"/>
        <v>1</v>
      </c>
    </row>
    <row r="138" ht="15" hidden="1" customHeight="1" spans="1:17">
      <c r="A138" s="18"/>
      <c r="B138" s="19"/>
      <c r="C138" s="20"/>
      <c r="D138" s="25" t="str">
        <f>IF(D137&gt;0,ROUND(C137*D137,2),"")</f>
        <v/>
      </c>
      <c r="E138" s="25" t="str">
        <f>IF(E137&gt;0,IF(AND(SUM(D137:E137)=1,Q137=1),C137-SUM(D138:D138),ROUND(C137*E137,2)),"")</f>
        <v/>
      </c>
      <c r="F138" s="25" t="str">
        <f>IF(F137&gt;0,IF(AND(SUM(D137:F137)=1,Q137=1),C137-SUM(D138:E138),ROUND(C137*F137,2)),"")</f>
        <v/>
      </c>
      <c r="G138" s="25" t="str">
        <f>IF(G137&gt;0,IF(AND(SUM(D137:G137)=1,Q137=1),C137-SUM(D138:F138),ROUND(C137*G137,2)),"")</f>
        <v/>
      </c>
      <c r="H138" s="26" t="str">
        <f>IF(H137&gt;0,IF(AND(SUM(D137:H137)=1,Q137=1),C137-SUM(D138:G138),ROUND(C137*H137,2)),"")</f>
        <v/>
      </c>
      <c r="I138" s="28" t="str">
        <f>IF(I137&gt;0,IF(AND(SUM(D137:I137)=1,Q137=1),C137-SUM(D138:H138),ROUND(C137*I137,2)),"")</f>
        <v/>
      </c>
      <c r="J138" s="25" t="str">
        <f>IF(J137&gt;0,IF(AND(SUM(D137:J137)=1,Q137=1),C137-SUM(D138:I138),ROUND(C137*J137,2)),"")</f>
        <v/>
      </c>
      <c r="K138" s="25" t="str">
        <f>IF(K137&gt;0,IF(AND(SUM(D137:K137)=1,Q137=1),C137-SUM(D138:J138),ROUND(C137*K137,2)),"")</f>
        <v/>
      </c>
      <c r="L138" s="22">
        <f>IF(L137&gt;0,IF(AND(SUM(D137:L137)=1,Q137=1),C137-SUM(D138:K138),ROUND(C137*L137,2)),"")</f>
        <v>1430.43</v>
      </c>
      <c r="M138" s="22">
        <f>IF(M137&gt;0,IF(AND(SUM(D137:M137)=1,Q137=1),C137-SUM(D138:L138),ROUND(C137*M137,2)),"")</f>
        <v>1430.43</v>
      </c>
      <c r="N138" s="22">
        <f>IF(N137&gt;0,IF(AND(SUM(D137:N137)=1,Q137=1),C137-SUM(D138:M138),ROUND(C137*N137,2)),"")</f>
        <v>1430.43</v>
      </c>
      <c r="O138" s="22">
        <f>IF(O137&gt;0,IF(AND(SUM(D137:O137)=1,Q137=1),C137-SUM(D138:N138),ROUND(C137*O137,2)),"")</f>
        <v>476.8</v>
      </c>
      <c r="P138" s="25" t="str">
        <f>IF(P137&gt;0,IF(AND(SUM(D137:P137)=1,Q137=1),C137-SUM(D138:O138),ROUND(C137*P137,2)),"")</f>
        <v/>
      </c>
      <c r="Q138" s="31">
        <f t="shared" si="12"/>
        <v>4768.09</v>
      </c>
    </row>
    <row r="139" ht="12" hidden="1" customHeight="1" spans="1:17">
      <c r="A139" s="18" t="s">
        <v>1688</v>
      </c>
      <c r="B139" s="19" t="s">
        <v>1690</v>
      </c>
      <c r="C139" s="20">
        <v>16815.72</v>
      </c>
      <c r="D139" s="23"/>
      <c r="E139" s="23"/>
      <c r="F139" s="23"/>
      <c r="G139" s="23"/>
      <c r="H139" s="24"/>
      <c r="I139" s="27"/>
      <c r="J139" s="23"/>
      <c r="K139" s="23"/>
      <c r="L139" s="21">
        <v>0.3</v>
      </c>
      <c r="M139" s="21">
        <v>0.3</v>
      </c>
      <c r="N139" s="21">
        <v>0.3</v>
      </c>
      <c r="O139" s="21">
        <v>0.1</v>
      </c>
      <c r="P139" s="23"/>
      <c r="Q139" s="30">
        <f t="shared" si="12"/>
        <v>1</v>
      </c>
    </row>
    <row r="140" ht="24" hidden="1" customHeight="1" spans="1:17">
      <c r="A140" s="18"/>
      <c r="B140" s="19"/>
      <c r="C140" s="20"/>
      <c r="D140" s="25" t="str">
        <f>IF(D139&gt;0,ROUND(C139*D139,2),"")</f>
        <v/>
      </c>
      <c r="E140" s="25" t="str">
        <f>IF(E139&gt;0,IF(AND(SUM(D139:E139)=1,Q139=1),C139-SUM(D140:D140),ROUND(C139*E139,2)),"")</f>
        <v/>
      </c>
      <c r="F140" s="25" t="str">
        <f>IF(F139&gt;0,IF(AND(SUM(D139:F139)=1,Q139=1),C139-SUM(D140:E140),ROUND(C139*F139,2)),"")</f>
        <v/>
      </c>
      <c r="G140" s="25" t="str">
        <f>IF(G139&gt;0,IF(AND(SUM(D139:G139)=1,Q139=1),C139-SUM(D140:F140),ROUND(C139*G139,2)),"")</f>
        <v/>
      </c>
      <c r="H140" s="26" t="str">
        <f>IF(H139&gt;0,IF(AND(SUM(D139:H139)=1,Q139=1),C139-SUM(D140:G140),ROUND(C139*H139,2)),"")</f>
        <v/>
      </c>
      <c r="I140" s="28" t="str">
        <f>IF(I139&gt;0,IF(AND(SUM(D139:I139)=1,Q139=1),C139-SUM(D140:H140),ROUND(C139*I139,2)),"")</f>
        <v/>
      </c>
      <c r="J140" s="25" t="str">
        <f>IF(J139&gt;0,IF(AND(SUM(D139:J139)=1,Q139=1),C139-SUM(D140:I140),ROUND(C139*J139,2)),"")</f>
        <v/>
      </c>
      <c r="K140" s="25" t="str">
        <f>IF(K139&gt;0,IF(AND(SUM(D139:K139)=1,Q139=1),C139-SUM(D140:J140),ROUND(C139*K139,2)),"")</f>
        <v/>
      </c>
      <c r="L140" s="22">
        <f>IF(L139&gt;0,IF(AND(SUM(D139:L139)=1,Q139=1),C139-SUM(D140:K140),ROUND(C139*L139,2)),"")</f>
        <v>5044.72</v>
      </c>
      <c r="M140" s="22">
        <f>IF(M139&gt;0,IF(AND(SUM(D139:M139)=1,Q139=1),C139-SUM(D140:L140),ROUND(C139*M139,2)),"")</f>
        <v>5044.72</v>
      </c>
      <c r="N140" s="22">
        <f>IF(N139&gt;0,IF(AND(SUM(D139:N139)=1,Q139=1),C139-SUM(D140:M140),ROUND(C139*N139,2)),"")</f>
        <v>5044.72</v>
      </c>
      <c r="O140" s="22">
        <f>IF(O139&gt;0,IF(AND(SUM(D139:O139)=1,Q139=1),C139-SUM(D140:N140),ROUND(C139*O139,2)),"")</f>
        <v>1681.56</v>
      </c>
      <c r="P140" s="25" t="str">
        <f>IF(P139&gt;0,IF(AND(SUM(D139:P139)=1,Q139=1),C139-SUM(D140:O140),ROUND(C139*P139,2)),"")</f>
        <v/>
      </c>
      <c r="Q140" s="31">
        <f t="shared" si="12"/>
        <v>16815.72</v>
      </c>
    </row>
    <row r="141" ht="12" hidden="1" customHeight="1" spans="1:17">
      <c r="A141" s="18" t="s">
        <v>1691</v>
      </c>
      <c r="B141" s="19" t="s">
        <v>1693</v>
      </c>
      <c r="C141" s="20">
        <v>12061.79</v>
      </c>
      <c r="D141" s="23"/>
      <c r="E141" s="23"/>
      <c r="F141" s="23"/>
      <c r="G141" s="23"/>
      <c r="H141" s="24"/>
      <c r="I141" s="27"/>
      <c r="J141" s="23"/>
      <c r="K141" s="23"/>
      <c r="L141" s="21">
        <v>0.3</v>
      </c>
      <c r="M141" s="21">
        <v>0.3</v>
      </c>
      <c r="N141" s="21">
        <v>0.3</v>
      </c>
      <c r="O141" s="21">
        <v>0.1</v>
      </c>
      <c r="P141" s="23"/>
      <c r="Q141" s="30">
        <f t="shared" si="12"/>
        <v>1</v>
      </c>
    </row>
    <row r="142" ht="24" hidden="1" customHeight="1" spans="1:17">
      <c r="A142" s="18"/>
      <c r="B142" s="19"/>
      <c r="C142" s="20"/>
      <c r="D142" s="25" t="str">
        <f>IF(D141&gt;0,ROUND(C141*D141,2),"")</f>
        <v/>
      </c>
      <c r="E142" s="25" t="str">
        <f>IF(E141&gt;0,IF(AND(SUM(D141:E141)=1,Q141=1),C141-SUM(D142:D142),ROUND(C141*E141,2)),"")</f>
        <v/>
      </c>
      <c r="F142" s="25" t="str">
        <f>IF(F141&gt;0,IF(AND(SUM(D141:F141)=1,Q141=1),C141-SUM(D142:E142),ROUND(C141*F141,2)),"")</f>
        <v/>
      </c>
      <c r="G142" s="25" t="str">
        <f>IF(G141&gt;0,IF(AND(SUM(D141:G141)=1,Q141=1),C141-SUM(D142:F142),ROUND(C141*G141,2)),"")</f>
        <v/>
      </c>
      <c r="H142" s="26" t="str">
        <f>IF(H141&gt;0,IF(AND(SUM(D141:H141)=1,Q141=1),C141-SUM(D142:G142),ROUND(C141*H141,2)),"")</f>
        <v/>
      </c>
      <c r="I142" s="28" t="str">
        <f>IF(I141&gt;0,IF(AND(SUM(D141:I141)=1,Q141=1),C141-SUM(D142:H142),ROUND(C141*I141,2)),"")</f>
        <v/>
      </c>
      <c r="J142" s="25" t="str">
        <f>IF(J141&gt;0,IF(AND(SUM(D141:J141)=1,Q141=1),C141-SUM(D142:I142),ROUND(C141*J141,2)),"")</f>
        <v/>
      </c>
      <c r="K142" s="25" t="str">
        <f>IF(K141&gt;0,IF(AND(SUM(D141:K141)=1,Q141=1),C141-SUM(D142:J142),ROUND(C141*K141,2)),"")</f>
        <v/>
      </c>
      <c r="L142" s="22">
        <f>IF(L141&gt;0,IF(AND(SUM(D141:L141)=1,Q141=1),C141-SUM(D142:K142),ROUND(C141*L141,2)),"")</f>
        <v>3618.54</v>
      </c>
      <c r="M142" s="22">
        <f>IF(M141&gt;0,IF(AND(SUM(D141:M141)=1,Q141=1),C141-SUM(D142:L142),ROUND(C141*M141,2)),"")</f>
        <v>3618.54</v>
      </c>
      <c r="N142" s="22">
        <f>IF(N141&gt;0,IF(AND(SUM(D141:N141)=1,Q141=1),C141-SUM(D142:M142),ROUND(C141*N141,2)),"")</f>
        <v>3618.54</v>
      </c>
      <c r="O142" s="22">
        <f>IF(O141&gt;0,IF(AND(SUM(D141:O141)=1,Q141=1),C141-SUM(D142:N142),ROUND(C141*O141,2)),"")</f>
        <v>1206.17</v>
      </c>
      <c r="P142" s="25" t="str">
        <f>IF(P141&gt;0,IF(AND(SUM(D141:P141)=1,Q141=1),C141-SUM(D142:O142),ROUND(C141*P141,2)),"")</f>
        <v/>
      </c>
      <c r="Q142" s="31">
        <f t="shared" si="12"/>
        <v>12061.79</v>
      </c>
    </row>
    <row r="143" ht="12" customHeight="1" spans="1:17">
      <c r="A143" s="18" t="s">
        <v>1694</v>
      </c>
      <c r="B143" s="19" t="s">
        <v>1695</v>
      </c>
      <c r="C143" s="20">
        <v>76668.92</v>
      </c>
      <c r="D143" s="23">
        <f>D144/C143</f>
        <v>0</v>
      </c>
      <c r="E143" s="23">
        <f>E144/C143</f>
        <v>0</v>
      </c>
      <c r="F143" s="23">
        <f>F144/C143</f>
        <v>0</v>
      </c>
      <c r="G143" s="23">
        <f>G144/C143</f>
        <v>0</v>
      </c>
      <c r="H143" s="24">
        <f>H144/C143</f>
        <v>0</v>
      </c>
      <c r="I143" s="27">
        <f>I144/C143</f>
        <v>0</v>
      </c>
      <c r="J143" s="21">
        <f>J144/C143</f>
        <v>0.0999999739138102</v>
      </c>
      <c r="K143" s="21">
        <f>K144/C143</f>
        <v>0.25</v>
      </c>
      <c r="L143" s="21">
        <f>L144/C143</f>
        <v>0.25</v>
      </c>
      <c r="M143" s="21">
        <f>M144/C143</f>
        <v>0.25</v>
      </c>
      <c r="N143" s="21">
        <f>N144/C143</f>
        <v>0.0999999739138102</v>
      </c>
      <c r="O143" s="21">
        <f>O144/C143</f>
        <v>0.0500000521723795</v>
      </c>
      <c r="P143" s="23">
        <f>P144/C143</f>
        <v>0</v>
      </c>
      <c r="Q143" s="30">
        <f t="shared" si="12"/>
        <v>1</v>
      </c>
    </row>
    <row r="144" ht="12.95" customHeight="1" spans="1:17">
      <c r="A144" s="18"/>
      <c r="B144" s="19"/>
      <c r="C144" s="20"/>
      <c r="D144" s="25">
        <f t="shared" ref="D144:P144" si="14">SUM(D146,D148,D150,D152,D154)*1</f>
        <v>0</v>
      </c>
      <c r="E144" s="25">
        <f t="shared" si="14"/>
        <v>0</v>
      </c>
      <c r="F144" s="25">
        <f t="shared" si="14"/>
        <v>0</v>
      </c>
      <c r="G144" s="25">
        <f t="shared" si="14"/>
        <v>0</v>
      </c>
      <c r="H144" s="26">
        <f t="shared" si="14"/>
        <v>0</v>
      </c>
      <c r="I144" s="28">
        <f t="shared" si="14"/>
        <v>0</v>
      </c>
      <c r="J144" s="22">
        <f t="shared" si="14"/>
        <v>7666.89</v>
      </c>
      <c r="K144" s="22">
        <f t="shared" si="14"/>
        <v>19167.23</v>
      </c>
      <c r="L144" s="22">
        <f t="shared" si="14"/>
        <v>19167.23</v>
      </c>
      <c r="M144" s="22">
        <f t="shared" si="14"/>
        <v>19167.23</v>
      </c>
      <c r="N144" s="22">
        <f t="shared" si="14"/>
        <v>7666.89</v>
      </c>
      <c r="O144" s="22">
        <f t="shared" si="14"/>
        <v>3833.44999999999</v>
      </c>
      <c r="P144" s="25">
        <f t="shared" si="14"/>
        <v>0</v>
      </c>
      <c r="Q144" s="31">
        <f t="shared" si="12"/>
        <v>76668.92</v>
      </c>
    </row>
    <row r="145" ht="12" customHeight="1" spans="1:17">
      <c r="A145" s="18" t="s">
        <v>1696</v>
      </c>
      <c r="B145" s="19" t="s">
        <v>1697</v>
      </c>
      <c r="C145" s="20">
        <v>11510.33</v>
      </c>
      <c r="D145" s="23"/>
      <c r="E145" s="23"/>
      <c r="F145" s="23"/>
      <c r="G145" s="23"/>
      <c r="H145" s="24"/>
      <c r="I145" s="27"/>
      <c r="J145" s="21">
        <v>0.1</v>
      </c>
      <c r="K145" s="21">
        <v>0.25</v>
      </c>
      <c r="L145" s="21">
        <v>0.25</v>
      </c>
      <c r="M145" s="21">
        <v>0.25</v>
      </c>
      <c r="N145" s="21">
        <v>0.1</v>
      </c>
      <c r="O145" s="21">
        <v>0.05</v>
      </c>
      <c r="P145" s="23"/>
      <c r="Q145" s="30">
        <f t="shared" si="12"/>
        <v>1</v>
      </c>
    </row>
    <row r="146" ht="12.95" customHeight="1" spans="1:17">
      <c r="A146" s="18"/>
      <c r="B146" s="19"/>
      <c r="C146" s="20"/>
      <c r="D146" s="25" t="str">
        <f>IF(D145&gt;0,ROUND(C145*D145,2),"")</f>
        <v/>
      </c>
      <c r="E146" s="25" t="str">
        <f>IF(E145&gt;0,IF(AND(SUM(D145:E145)=1,Q145=1),C145-SUM(D146:D146),ROUND(C145*E145,2)),"")</f>
        <v/>
      </c>
      <c r="F146" s="25" t="str">
        <f>IF(F145&gt;0,IF(AND(SUM(D145:F145)=1,Q145=1),C145-SUM(D146:E146),ROUND(C145*F145,2)),"")</f>
        <v/>
      </c>
      <c r="G146" s="25" t="str">
        <f>IF(G145&gt;0,IF(AND(SUM(D145:G145)=1,Q145=1),C145-SUM(D146:F146),ROUND(C145*G145,2)),"")</f>
        <v/>
      </c>
      <c r="H146" s="26" t="str">
        <f>IF(H145&gt;0,IF(AND(SUM(D145:H145)=1,Q145=1),C145-SUM(D146:G146),ROUND(C145*H145,2)),"")</f>
        <v/>
      </c>
      <c r="I146" s="28" t="str">
        <f>IF(I145&gt;0,IF(AND(SUM(D145:I145)=1,Q145=1),C145-SUM(D146:H146),ROUND(C145*I145,2)),"")</f>
        <v/>
      </c>
      <c r="J146" s="22">
        <f>IF(J145&gt;0,IF(AND(SUM(D145:J145)=1,Q145=1),C145-SUM(D146:I146),ROUND(C145*J145,2)),"")</f>
        <v>1151.03</v>
      </c>
      <c r="K146" s="22">
        <f>IF(K145&gt;0,IF(AND(SUM(D145:K145)=1,Q145=1),C145-SUM(D146:J146),ROUND(C145*K145,2)),"")</f>
        <v>2877.58</v>
      </c>
      <c r="L146" s="22">
        <f>IF(L145&gt;0,IF(AND(SUM(D145:L145)=1,Q145=1),C145-SUM(D146:K146),ROUND(C145*L145,2)),"")</f>
        <v>2877.58</v>
      </c>
      <c r="M146" s="22">
        <f>IF(M145&gt;0,IF(AND(SUM(D145:M145)=1,Q145=1),C145-SUM(D146:L146),ROUND(C145*M145,2)),"")</f>
        <v>2877.58</v>
      </c>
      <c r="N146" s="22">
        <f>IF(N145&gt;0,IF(AND(SUM(D145:N145)=1,Q145=1),C145-SUM(D146:M146),ROUND(C145*N145,2)),"")</f>
        <v>1151.03</v>
      </c>
      <c r="O146" s="22">
        <f>IF(O145&gt;0,IF(AND(SUM(D145:O145)=1,Q145=1),C145-SUM(D146:N146),ROUND(C145*O145,2)),"")</f>
        <v>575.529999999999</v>
      </c>
      <c r="P146" s="25" t="str">
        <f>IF(P145&gt;0,IF(AND(SUM(D145:P145)=1,Q145=1),C145-SUM(D146:O146),ROUND(C145*P145,2)),"")</f>
        <v/>
      </c>
      <c r="Q146" s="31">
        <f t="shared" si="12"/>
        <v>11510.33</v>
      </c>
    </row>
    <row r="147" ht="12" customHeight="1" spans="1:17">
      <c r="A147" s="18" t="s">
        <v>1710</v>
      </c>
      <c r="B147" s="19" t="s">
        <v>1711</v>
      </c>
      <c r="C147" s="20">
        <v>10059.3</v>
      </c>
      <c r="D147" s="23"/>
      <c r="E147" s="23"/>
      <c r="F147" s="23"/>
      <c r="G147" s="23"/>
      <c r="H147" s="24"/>
      <c r="I147" s="27"/>
      <c r="J147" s="21">
        <v>0.1</v>
      </c>
      <c r="K147" s="21">
        <v>0.25</v>
      </c>
      <c r="L147" s="21">
        <v>0.25</v>
      </c>
      <c r="M147" s="21">
        <v>0.25</v>
      </c>
      <c r="N147" s="21">
        <v>0.1</v>
      </c>
      <c r="O147" s="21">
        <v>0.05</v>
      </c>
      <c r="P147" s="23"/>
      <c r="Q147" s="30">
        <f t="shared" si="12"/>
        <v>1</v>
      </c>
    </row>
    <row r="148" ht="12.95" customHeight="1" spans="1:17">
      <c r="A148" s="18"/>
      <c r="B148" s="19"/>
      <c r="C148" s="20"/>
      <c r="D148" s="25" t="str">
        <f>IF(D147&gt;0,ROUND(C147*D147,2),"")</f>
        <v/>
      </c>
      <c r="E148" s="25" t="str">
        <f>IF(E147&gt;0,IF(AND(SUM(D147:E147)=1,Q147=1),C147-SUM(D148:D148),ROUND(C147*E147,2)),"")</f>
        <v/>
      </c>
      <c r="F148" s="25" t="str">
        <f>IF(F147&gt;0,IF(AND(SUM(D147:F147)=1,Q147=1),C147-SUM(D148:E148),ROUND(C147*F147,2)),"")</f>
        <v/>
      </c>
      <c r="G148" s="25" t="str">
        <f>IF(G147&gt;0,IF(AND(SUM(D147:G147)=1,Q147=1),C147-SUM(D148:F148),ROUND(C147*G147,2)),"")</f>
        <v/>
      </c>
      <c r="H148" s="26" t="str">
        <f>IF(H147&gt;0,IF(AND(SUM(D147:H147)=1,Q147=1),C147-SUM(D148:G148),ROUND(C147*H147,2)),"")</f>
        <v/>
      </c>
      <c r="I148" s="28" t="str">
        <f>IF(I147&gt;0,IF(AND(SUM(D147:I147)=1,Q147=1),C147-SUM(D148:H148),ROUND(C147*I147,2)),"")</f>
        <v/>
      </c>
      <c r="J148" s="22">
        <f>IF(J147&gt;0,IF(AND(SUM(D147:J147)=1,Q147=1),C147-SUM(D148:I148),ROUND(C147*J147,2)),"")</f>
        <v>1005.93</v>
      </c>
      <c r="K148" s="22">
        <f>IF(K147&gt;0,IF(AND(SUM(D147:K147)=1,Q147=1),C147-SUM(D148:J148),ROUND(C147*K147,2)),"")</f>
        <v>2514.83</v>
      </c>
      <c r="L148" s="22">
        <f>IF(L147&gt;0,IF(AND(SUM(D147:L147)=1,Q147=1),C147-SUM(D148:K148),ROUND(C147*L147,2)),"")</f>
        <v>2514.83</v>
      </c>
      <c r="M148" s="22">
        <f>IF(M147&gt;0,IF(AND(SUM(D147:M147)=1,Q147=1),C147-SUM(D148:L148),ROUND(C147*M147,2)),"")</f>
        <v>2514.83</v>
      </c>
      <c r="N148" s="22">
        <f>IF(N147&gt;0,IF(AND(SUM(D147:N147)=1,Q147=1),C147-SUM(D148:M148),ROUND(C147*N147,2)),"")</f>
        <v>1005.93</v>
      </c>
      <c r="O148" s="22">
        <f>IF(O147&gt;0,IF(AND(SUM(D147:O147)=1,Q147=1),C147-SUM(D148:N148),ROUND(C147*O147,2)),"")</f>
        <v>502.949999999999</v>
      </c>
      <c r="P148" s="25" t="str">
        <f>IF(P147&gt;0,IF(AND(SUM(D147:P147)=1,Q147=1),C147-SUM(D148:O148),ROUND(C147*P147,2)),"")</f>
        <v/>
      </c>
      <c r="Q148" s="31">
        <f t="shared" si="12"/>
        <v>10059.3</v>
      </c>
    </row>
    <row r="149" ht="12" customHeight="1" spans="1:17">
      <c r="A149" s="18" t="s">
        <v>1739</v>
      </c>
      <c r="B149" s="19" t="s">
        <v>1740</v>
      </c>
      <c r="C149" s="20">
        <v>1976.33</v>
      </c>
      <c r="D149" s="23"/>
      <c r="E149" s="23"/>
      <c r="F149" s="23"/>
      <c r="G149" s="23"/>
      <c r="H149" s="24"/>
      <c r="I149" s="27"/>
      <c r="J149" s="21">
        <v>0.1</v>
      </c>
      <c r="K149" s="21">
        <v>0.25</v>
      </c>
      <c r="L149" s="21">
        <v>0.25</v>
      </c>
      <c r="M149" s="21">
        <v>0.25</v>
      </c>
      <c r="N149" s="21">
        <v>0.1</v>
      </c>
      <c r="O149" s="21">
        <v>0.05</v>
      </c>
      <c r="P149" s="23"/>
      <c r="Q149" s="30">
        <f t="shared" si="12"/>
        <v>1</v>
      </c>
    </row>
    <row r="150" ht="12.95" customHeight="1" spans="1:17">
      <c r="A150" s="18"/>
      <c r="B150" s="19"/>
      <c r="C150" s="20"/>
      <c r="D150" s="25" t="str">
        <f>IF(D149&gt;0,ROUND(C149*D149,2),"")</f>
        <v/>
      </c>
      <c r="E150" s="25" t="str">
        <f>IF(E149&gt;0,IF(AND(SUM(D149:E149)=1,Q149=1),C149-SUM(D150:D150),ROUND(C149*E149,2)),"")</f>
        <v/>
      </c>
      <c r="F150" s="25" t="str">
        <f>IF(F149&gt;0,IF(AND(SUM(D149:F149)=1,Q149=1),C149-SUM(D150:E150),ROUND(C149*F149,2)),"")</f>
        <v/>
      </c>
      <c r="G150" s="25" t="str">
        <f>IF(G149&gt;0,IF(AND(SUM(D149:G149)=1,Q149=1),C149-SUM(D150:F150),ROUND(C149*G149,2)),"")</f>
        <v/>
      </c>
      <c r="H150" s="26" t="str">
        <f>IF(H149&gt;0,IF(AND(SUM(D149:H149)=1,Q149=1),C149-SUM(D150:G150),ROUND(C149*H149,2)),"")</f>
        <v/>
      </c>
      <c r="I150" s="28" t="str">
        <f>IF(I149&gt;0,IF(AND(SUM(D149:I149)=1,Q149=1),C149-SUM(D150:H150),ROUND(C149*I149,2)),"")</f>
        <v/>
      </c>
      <c r="J150" s="22">
        <f>IF(J149&gt;0,IF(AND(SUM(D149:J149)=1,Q149=1),C149-SUM(D150:I150),ROUND(C149*J149,2)),"")</f>
        <v>197.63</v>
      </c>
      <c r="K150" s="22">
        <f>IF(K149&gt;0,IF(AND(SUM(D149:K149)=1,Q149=1),C149-SUM(D150:J150),ROUND(C149*K149,2)),"")</f>
        <v>494.08</v>
      </c>
      <c r="L150" s="22">
        <f>IF(L149&gt;0,IF(AND(SUM(D149:L149)=1,Q149=1),C149-SUM(D150:K150),ROUND(C149*L149,2)),"")</f>
        <v>494.08</v>
      </c>
      <c r="M150" s="22">
        <f>IF(M149&gt;0,IF(AND(SUM(D149:M149)=1,Q149=1),C149-SUM(D150:L150),ROUND(C149*M149,2)),"")</f>
        <v>494.08</v>
      </c>
      <c r="N150" s="22">
        <f>IF(N149&gt;0,IF(AND(SUM(D149:N149)=1,Q149=1),C149-SUM(D150:M150),ROUND(C149*N149,2)),"")</f>
        <v>197.63</v>
      </c>
      <c r="O150" s="22">
        <f>IF(O149&gt;0,IF(AND(SUM(D149:O149)=1,Q149=1),C149-SUM(D150:N150),ROUND(C149*O149,2)),"")</f>
        <v>98.8299999999999</v>
      </c>
      <c r="P150" s="25" t="str">
        <f>IF(P149&gt;0,IF(AND(SUM(D149:P149)=1,Q149=1),C149-SUM(D150:O150),ROUND(C149*P149,2)),"")</f>
        <v/>
      </c>
      <c r="Q150" s="31">
        <f t="shared" si="12"/>
        <v>1976.33</v>
      </c>
    </row>
    <row r="151" ht="12" customHeight="1" spans="1:17">
      <c r="A151" s="18" t="s">
        <v>1771</v>
      </c>
      <c r="B151" s="19" t="s">
        <v>1772</v>
      </c>
      <c r="C151" s="20">
        <v>32991.11</v>
      </c>
      <c r="D151" s="23"/>
      <c r="E151" s="23"/>
      <c r="F151" s="23"/>
      <c r="G151" s="23"/>
      <c r="H151" s="24"/>
      <c r="I151" s="27"/>
      <c r="J151" s="21">
        <v>0.1</v>
      </c>
      <c r="K151" s="21">
        <v>0.25</v>
      </c>
      <c r="L151" s="21">
        <v>0.25</v>
      </c>
      <c r="M151" s="21">
        <v>0.25</v>
      </c>
      <c r="N151" s="21">
        <v>0.1</v>
      </c>
      <c r="O151" s="21">
        <v>0.05</v>
      </c>
      <c r="P151" s="23"/>
      <c r="Q151" s="30">
        <f t="shared" si="12"/>
        <v>1</v>
      </c>
    </row>
    <row r="152" ht="12.95" customHeight="1" spans="1:17">
      <c r="A152" s="18"/>
      <c r="B152" s="19"/>
      <c r="C152" s="20"/>
      <c r="D152" s="25" t="str">
        <f>IF(D151&gt;0,ROUND(C151*D151,2),"")</f>
        <v/>
      </c>
      <c r="E152" s="25" t="str">
        <f>IF(E151&gt;0,IF(AND(SUM(D151:E151)=1,Q151=1),C151-SUM(D152:D152),ROUND(C151*E151,2)),"")</f>
        <v/>
      </c>
      <c r="F152" s="25" t="str">
        <f>IF(F151&gt;0,IF(AND(SUM(D151:F151)=1,Q151=1),C151-SUM(D152:E152),ROUND(C151*F151,2)),"")</f>
        <v/>
      </c>
      <c r="G152" s="25" t="str">
        <f>IF(G151&gt;0,IF(AND(SUM(D151:G151)=1,Q151=1),C151-SUM(D152:F152),ROUND(C151*G151,2)),"")</f>
        <v/>
      </c>
      <c r="H152" s="26" t="str">
        <f>IF(H151&gt;0,IF(AND(SUM(D151:H151)=1,Q151=1),C151-SUM(D152:G152),ROUND(C151*H151,2)),"")</f>
        <v/>
      </c>
      <c r="I152" s="28" t="str">
        <f>IF(I151&gt;0,IF(AND(SUM(D151:I151)=1,Q151=1),C151-SUM(D152:H152),ROUND(C151*I151,2)),"")</f>
        <v/>
      </c>
      <c r="J152" s="22">
        <f>IF(J151&gt;0,IF(AND(SUM(D151:J151)=1,Q151=1),C151-SUM(D152:I152),ROUND(C151*J151,2)),"")</f>
        <v>3299.11</v>
      </c>
      <c r="K152" s="22">
        <f>IF(K151&gt;0,IF(AND(SUM(D151:K151)=1,Q151=1),C151-SUM(D152:J152),ROUND(C151*K151,2)),"")</f>
        <v>8247.78</v>
      </c>
      <c r="L152" s="22">
        <f>IF(L151&gt;0,IF(AND(SUM(D151:L151)=1,Q151=1),C151-SUM(D152:K152),ROUND(C151*L151,2)),"")</f>
        <v>8247.78</v>
      </c>
      <c r="M152" s="22">
        <f>IF(M151&gt;0,IF(AND(SUM(D151:M151)=1,Q151=1),C151-SUM(D152:L152),ROUND(C151*M151,2)),"")</f>
        <v>8247.78</v>
      </c>
      <c r="N152" s="22">
        <f>IF(N151&gt;0,IF(AND(SUM(D151:N151)=1,Q151=1),C151-SUM(D152:M152),ROUND(C151*N151,2)),"")</f>
        <v>3299.11</v>
      </c>
      <c r="O152" s="22">
        <f>IF(O151&gt;0,IF(AND(SUM(D151:O151)=1,Q151=1),C151-SUM(D152:N152),ROUND(C151*O151,2)),"")</f>
        <v>1649.55</v>
      </c>
      <c r="P152" s="25" t="str">
        <f>IF(P151&gt;0,IF(AND(SUM(D151:P151)=1,Q151=1),C151-SUM(D152:O152),ROUND(C151*P151,2)),"")</f>
        <v/>
      </c>
      <c r="Q152" s="31">
        <f t="shared" si="12"/>
        <v>32991.11</v>
      </c>
    </row>
    <row r="153" ht="12" customHeight="1" spans="1:17">
      <c r="A153" s="18" t="s">
        <v>1824</v>
      </c>
      <c r="B153" s="19" t="s">
        <v>1825</v>
      </c>
      <c r="C153" s="20">
        <v>20131.85</v>
      </c>
      <c r="D153" s="23"/>
      <c r="E153" s="23"/>
      <c r="F153" s="23"/>
      <c r="G153" s="23"/>
      <c r="H153" s="24"/>
      <c r="I153" s="27"/>
      <c r="J153" s="21">
        <v>0.1</v>
      </c>
      <c r="K153" s="21">
        <v>0.25</v>
      </c>
      <c r="L153" s="21">
        <v>0.25</v>
      </c>
      <c r="M153" s="21">
        <v>0.25</v>
      </c>
      <c r="N153" s="21">
        <v>0.1</v>
      </c>
      <c r="O153" s="21">
        <v>0.05</v>
      </c>
      <c r="P153" s="23"/>
      <c r="Q153" s="30">
        <f t="shared" si="12"/>
        <v>1</v>
      </c>
    </row>
    <row r="154" ht="12.95" customHeight="1" spans="1:17">
      <c r="A154" s="18"/>
      <c r="B154" s="19"/>
      <c r="C154" s="20"/>
      <c r="D154" s="25" t="str">
        <f>IF(D153&gt;0,ROUND(C153*D153,2),"")</f>
        <v/>
      </c>
      <c r="E154" s="25" t="str">
        <f>IF(E153&gt;0,IF(AND(SUM(D153:E153)=1,Q153=1),C153-SUM(D154:D154),ROUND(C153*E153,2)),"")</f>
        <v/>
      </c>
      <c r="F154" s="25" t="str">
        <f>IF(F153&gt;0,IF(AND(SUM(D153:F153)=1,Q153=1),C153-SUM(D154:E154),ROUND(C153*F153,2)),"")</f>
        <v/>
      </c>
      <c r="G154" s="25" t="str">
        <f>IF(G153&gt;0,IF(AND(SUM(D153:G153)=1,Q153=1),C153-SUM(D154:F154),ROUND(C153*G153,2)),"")</f>
        <v/>
      </c>
      <c r="H154" s="26" t="str">
        <f>IF(H153&gt;0,IF(AND(SUM(D153:H153)=1,Q153=1),C153-SUM(D154:G154),ROUND(C153*H153,2)),"")</f>
        <v/>
      </c>
      <c r="I154" s="28" t="str">
        <f>IF(I153&gt;0,IF(AND(SUM(D153:I153)=1,Q153=1),C153-SUM(D154:H154),ROUND(C153*I153,2)),"")</f>
        <v/>
      </c>
      <c r="J154" s="22">
        <f>IF(J153&gt;0,IF(AND(SUM(D153:J153)=1,Q153=1),C153-SUM(D154:I154),ROUND(C153*J153,2)),"")</f>
        <v>2013.19</v>
      </c>
      <c r="K154" s="22">
        <f>IF(K153&gt;0,IF(AND(SUM(D153:K153)=1,Q153=1),C153-SUM(D154:J154),ROUND(C153*K153,2)),"")</f>
        <v>5032.96</v>
      </c>
      <c r="L154" s="22">
        <f>IF(L153&gt;0,IF(AND(SUM(D153:L153)=1,Q153=1),C153-SUM(D154:K154),ROUND(C153*L153,2)),"")</f>
        <v>5032.96</v>
      </c>
      <c r="M154" s="22">
        <f>IF(M153&gt;0,IF(AND(SUM(D153:M153)=1,Q153=1),C153-SUM(D154:L154),ROUND(C153*M153,2)),"")</f>
        <v>5032.96</v>
      </c>
      <c r="N154" s="22">
        <f>IF(N153&gt;0,IF(AND(SUM(D153:N153)=1,Q153=1),C153-SUM(D154:M154),ROUND(C153*N153,2)),"")</f>
        <v>2013.19</v>
      </c>
      <c r="O154" s="22">
        <f>IF(O153&gt;0,IF(AND(SUM(D153:O153)=1,Q153=1),C153-SUM(D154:N154),ROUND(C153*O153,2)),"")</f>
        <v>1006.59</v>
      </c>
      <c r="P154" s="25" t="str">
        <f>IF(P153&gt;0,IF(AND(SUM(D153:P153)=1,Q153=1),C153-SUM(D154:O154),ROUND(C153*P153,2)),"")</f>
        <v/>
      </c>
      <c r="Q154" s="31">
        <f t="shared" si="12"/>
        <v>20131.85</v>
      </c>
    </row>
    <row r="155" ht="12" customHeight="1" spans="1:17">
      <c r="A155" s="18" t="s">
        <v>1857</v>
      </c>
      <c r="B155" s="19" t="s">
        <v>1858</v>
      </c>
      <c r="C155" s="20">
        <v>591438.09</v>
      </c>
      <c r="D155" s="23">
        <f>D156/C155</f>
        <v>0</v>
      </c>
      <c r="E155" s="23">
        <f>E156/C155</f>
        <v>0</v>
      </c>
      <c r="F155" s="23">
        <f>F156/C155</f>
        <v>0</v>
      </c>
      <c r="G155" s="23">
        <f>G156/C155</f>
        <v>0</v>
      </c>
      <c r="H155" s="21">
        <f>H156/C155</f>
        <v>0.100000001690794</v>
      </c>
      <c r="I155" s="21">
        <f>I156/C155</f>
        <v>0</v>
      </c>
      <c r="J155" s="21">
        <f>J156/C155</f>
        <v>0.199999986473648</v>
      </c>
      <c r="K155" s="21">
        <f>K156/C155</f>
        <v>0.199999986473648</v>
      </c>
      <c r="L155" s="21">
        <f>L156/C155</f>
        <v>0.300000005072382</v>
      </c>
      <c r="M155" s="21">
        <f>M156/C155</f>
        <v>0.100000001690794</v>
      </c>
      <c r="N155" s="21">
        <f>N156/C155</f>
        <v>0.100000018598735</v>
      </c>
      <c r="O155" s="23">
        <f>O156/C155</f>
        <v>0</v>
      </c>
      <c r="P155" s="23">
        <f>P156/C155</f>
        <v>0</v>
      </c>
      <c r="Q155" s="30">
        <f t="shared" si="12"/>
        <v>1</v>
      </c>
    </row>
    <row r="156" ht="12.95" customHeight="1" spans="1:17">
      <c r="A156" s="18"/>
      <c r="B156" s="19"/>
      <c r="C156" s="20"/>
      <c r="D156" s="25">
        <f t="shared" ref="D156:P156" si="15">SUM(D158,D160)*1</f>
        <v>0</v>
      </c>
      <c r="E156" s="25">
        <f t="shared" si="15"/>
        <v>0</v>
      </c>
      <c r="F156" s="25">
        <f t="shared" si="15"/>
        <v>0</v>
      </c>
      <c r="G156" s="25">
        <f t="shared" si="15"/>
        <v>0</v>
      </c>
      <c r="H156" s="22">
        <f t="shared" si="15"/>
        <v>59143.81</v>
      </c>
      <c r="I156" s="22">
        <f t="shared" si="15"/>
        <v>0</v>
      </c>
      <c r="J156" s="22">
        <f t="shared" si="15"/>
        <v>118287.61</v>
      </c>
      <c r="K156" s="22">
        <f t="shared" si="15"/>
        <v>118287.61</v>
      </c>
      <c r="L156" s="22">
        <f t="shared" si="15"/>
        <v>177431.43</v>
      </c>
      <c r="M156" s="22">
        <f t="shared" si="15"/>
        <v>59143.81</v>
      </c>
      <c r="N156" s="22">
        <f t="shared" si="15"/>
        <v>59143.82</v>
      </c>
      <c r="O156" s="25">
        <f t="shared" si="15"/>
        <v>0</v>
      </c>
      <c r="P156" s="25">
        <f t="shared" si="15"/>
        <v>0</v>
      </c>
      <c r="Q156" s="31">
        <f t="shared" si="12"/>
        <v>591438.09</v>
      </c>
    </row>
    <row r="157" ht="12" customHeight="1" spans="1:17">
      <c r="A157" s="18" t="s">
        <v>1859</v>
      </c>
      <c r="B157" s="19" t="s">
        <v>1860</v>
      </c>
      <c r="C157" s="20">
        <v>571295.07</v>
      </c>
      <c r="D157" s="23"/>
      <c r="E157" s="23"/>
      <c r="F157" s="23"/>
      <c r="G157" s="23"/>
      <c r="H157" s="21">
        <v>0.1</v>
      </c>
      <c r="I157" s="21"/>
      <c r="J157" s="21">
        <v>0.2</v>
      </c>
      <c r="K157" s="21">
        <v>0.2</v>
      </c>
      <c r="L157" s="21">
        <v>0.3</v>
      </c>
      <c r="M157" s="21">
        <v>0.1</v>
      </c>
      <c r="N157" s="21">
        <v>0.1</v>
      </c>
      <c r="O157" s="23"/>
      <c r="P157" s="23"/>
      <c r="Q157" s="30">
        <f t="shared" si="12"/>
        <v>1</v>
      </c>
    </row>
    <row r="158" ht="12.95" customHeight="1" spans="1:17">
      <c r="A158" s="18"/>
      <c r="B158" s="19"/>
      <c r="C158" s="20"/>
      <c r="D158" s="25" t="str">
        <f>IF(D157&gt;0,ROUND(C157*D157,2),"")</f>
        <v/>
      </c>
      <c r="E158" s="25" t="str">
        <f>IF(E157&gt;0,IF(AND(SUM(D157:E157)=1,Q157=1),C157-SUM(D158:D158),ROUND(C157*E157,2)),"")</f>
        <v/>
      </c>
      <c r="F158" s="25" t="str">
        <f>IF(F157&gt;0,IF(AND(SUM(D157:F157)=1,Q157=1),C157-SUM(D158:E158),ROUND(C157*F157,2)),"")</f>
        <v/>
      </c>
      <c r="G158" s="25" t="str">
        <f>IF(G157&gt;0,IF(AND(SUM(D157:G157)=1,Q157=1),C157-SUM(D158:F158),ROUND(C157*G157,2)),"")</f>
        <v/>
      </c>
      <c r="H158" s="22">
        <f>IF(H157&gt;0,IF(AND(SUM(D157:H157)=1,Q157=1),C157-SUM(D158:G158),ROUND(C157*H157,2)),"")</f>
        <v>57129.51</v>
      </c>
      <c r="I158" s="22" t="str">
        <f>IF(I157&gt;0,IF(AND(SUM(D157:I157)=1,Q157=1),C157-SUM(D158:H158),ROUND(C157*I157,2)),"")</f>
        <v/>
      </c>
      <c r="J158" s="22">
        <f>IF(J157&gt;0,IF(AND(SUM(D157:J157)=1,Q157=1),C157-SUM(D158:I158),ROUND(C157*J157,2)),"")</f>
        <v>114259.01</v>
      </c>
      <c r="K158" s="22">
        <f>IF(K157&gt;0,IF(AND(SUM(D157:K157)=1,Q157=1),C157-SUM(D158:J158),ROUND(C157*K157,2)),"")</f>
        <v>114259.01</v>
      </c>
      <c r="L158" s="22">
        <f>IF(L157&gt;0,IF(AND(SUM(D157:L157)=1,Q157=1),C157-SUM(D158:K158),ROUND(C157*L157,2)),"")</f>
        <v>171388.52</v>
      </c>
      <c r="M158" s="22">
        <f>IF(M157&gt;0,IF(AND(SUM(D157:M157)=1,Q157=1),C157-SUM(D158:L158),ROUND(C157*M157,2)),"")</f>
        <v>57129.51</v>
      </c>
      <c r="N158" s="22">
        <f>IF(N157&gt;0,IF(AND(SUM(D157:N157)=1,Q157=1),C157-SUM(D158:M158),ROUND(C157*N157,2)),"")</f>
        <v>57129.51</v>
      </c>
      <c r="O158" s="25" t="str">
        <f>IF(O157&gt;0,IF(AND(SUM(D157:O157)=1,Q157=1),C157-SUM(D158:N158),ROUND(C157*O157,2)),"")</f>
        <v/>
      </c>
      <c r="P158" s="25" t="str">
        <f>IF(P157&gt;0,IF(AND(SUM(D157:P157)=1,Q157=1),C157-SUM(D158:O158),ROUND(C157*P157,2)),"")</f>
        <v/>
      </c>
      <c r="Q158" s="31">
        <f t="shared" si="12"/>
        <v>571295.07</v>
      </c>
    </row>
    <row r="159" ht="12" customHeight="1" spans="1:17">
      <c r="A159" s="18" t="s">
        <v>1879</v>
      </c>
      <c r="B159" s="19" t="s">
        <v>1880</v>
      </c>
      <c r="C159" s="20">
        <v>20143.02</v>
      </c>
      <c r="D159" s="23"/>
      <c r="E159" s="23"/>
      <c r="F159" s="23"/>
      <c r="G159" s="23"/>
      <c r="H159" s="21">
        <v>0.1</v>
      </c>
      <c r="I159" s="21"/>
      <c r="J159" s="21">
        <v>0.2</v>
      </c>
      <c r="K159" s="21">
        <v>0.2</v>
      </c>
      <c r="L159" s="21">
        <v>0.3</v>
      </c>
      <c r="M159" s="21">
        <v>0.1</v>
      </c>
      <c r="N159" s="21">
        <v>0.1</v>
      </c>
      <c r="O159" s="23"/>
      <c r="P159" s="23"/>
      <c r="Q159" s="30">
        <f t="shared" si="12"/>
        <v>1</v>
      </c>
    </row>
    <row r="160" ht="12.95" customHeight="1" spans="1:17">
      <c r="A160" s="18"/>
      <c r="B160" s="19"/>
      <c r="C160" s="20"/>
      <c r="D160" s="25" t="str">
        <f>IF(D159&gt;0,ROUND(C159*D159,2),"")</f>
        <v/>
      </c>
      <c r="E160" s="25" t="str">
        <f>IF(E159&gt;0,IF(AND(SUM(D159:E159)=1,Q159=1),C159-SUM(D160:D160),ROUND(C159*E159,2)),"")</f>
        <v/>
      </c>
      <c r="F160" s="25" t="str">
        <f>IF(F159&gt;0,IF(AND(SUM(D159:F159)=1,Q159=1),C159-SUM(D160:E160),ROUND(C159*F159,2)),"")</f>
        <v/>
      </c>
      <c r="G160" s="25" t="str">
        <f>IF(G159&gt;0,IF(AND(SUM(D159:G159)=1,Q159=1),C159-SUM(D160:F160),ROUND(C159*G159,2)),"")</f>
        <v/>
      </c>
      <c r="H160" s="22">
        <f>IF(H159&gt;0,IF(AND(SUM(D159:H159)=1,Q159=1),C159-SUM(D160:G160),ROUND(C159*H159,2)),"")</f>
        <v>2014.3</v>
      </c>
      <c r="I160" s="22" t="str">
        <f>IF(I159&gt;0,IF(AND(SUM(D159:I159)=1,Q159=1),C159-SUM(D160:H160),ROUND(C159*I159,2)),"")</f>
        <v/>
      </c>
      <c r="J160" s="22">
        <f>IF(J159&gt;0,IF(AND(SUM(D159:J159)=1,Q159=1),C159-SUM(D160:I160),ROUND(C159*J159,2)),"")</f>
        <v>4028.6</v>
      </c>
      <c r="K160" s="22">
        <f>IF(K159&gt;0,IF(AND(SUM(D159:K159)=1,Q159=1),C159-SUM(D160:J160),ROUND(C159*K159,2)),"")</f>
        <v>4028.6</v>
      </c>
      <c r="L160" s="22">
        <f>IF(L159&gt;0,IF(AND(SUM(D159:L159)=1,Q159=1),C159-SUM(D160:K160),ROUND(C159*L159,2)),"")</f>
        <v>6042.91</v>
      </c>
      <c r="M160" s="22">
        <f>IF(M159&gt;0,IF(AND(SUM(D159:M159)=1,Q159=1),C159-SUM(D160:L160),ROUND(C159*M159,2)),"")</f>
        <v>2014.3</v>
      </c>
      <c r="N160" s="22">
        <f>IF(N159&gt;0,IF(AND(SUM(D159:N159)=1,Q159=1),C159-SUM(D160:M160),ROUND(C159*N159,2)),"")</f>
        <v>2014.31</v>
      </c>
      <c r="O160" s="25" t="str">
        <f>IF(O159&gt;0,IF(AND(SUM(D159:O159)=1,Q159=1),C159-SUM(D160:N160),ROUND(C159*O159,2)),"")</f>
        <v/>
      </c>
      <c r="P160" s="25" t="str">
        <f>IF(P159&gt;0,IF(AND(SUM(D159:P159)=1,Q159=1),C159-SUM(D160:O160),ROUND(C159*P159,2)),"")</f>
        <v/>
      </c>
      <c r="Q160" s="31">
        <f t="shared" si="12"/>
        <v>20143.02</v>
      </c>
    </row>
    <row r="161" ht="12" customHeight="1" spans="1:17">
      <c r="A161" s="18" t="s">
        <v>1884</v>
      </c>
      <c r="B161" s="19" t="s">
        <v>1885</v>
      </c>
      <c r="C161" s="20">
        <v>181174.51</v>
      </c>
      <c r="D161" s="23">
        <f>D162/C161</f>
        <v>0</v>
      </c>
      <c r="E161" s="23">
        <f>E162/C161</f>
        <v>0</v>
      </c>
      <c r="F161" s="23">
        <f>F162/C161</f>
        <v>0</v>
      </c>
      <c r="G161" s="23">
        <f>G162/C161</f>
        <v>0</v>
      </c>
      <c r="H161" s="24">
        <f>H162/C161</f>
        <v>0</v>
      </c>
      <c r="I161" s="27">
        <f>I162/C161</f>
        <v>0</v>
      </c>
      <c r="J161" s="23">
        <f>J162/C161</f>
        <v>0</v>
      </c>
      <c r="K161" s="23">
        <f>K162/C161</f>
        <v>0</v>
      </c>
      <c r="L161" s="23">
        <f>L162/C161</f>
        <v>0</v>
      </c>
      <c r="M161" s="23">
        <f>M162/C161</f>
        <v>0</v>
      </c>
      <c r="N161" s="23">
        <f>N162/C161</f>
        <v>0</v>
      </c>
      <c r="O161" s="21">
        <f>O162/C161</f>
        <v>0.500000082793104</v>
      </c>
      <c r="P161" s="21">
        <f>P162/C161</f>
        <v>0.499999917206896</v>
      </c>
      <c r="Q161" s="30">
        <f t="shared" si="12"/>
        <v>1</v>
      </c>
    </row>
    <row r="162" ht="12.95" customHeight="1" spans="1:17">
      <c r="A162" s="18"/>
      <c r="B162" s="19"/>
      <c r="C162" s="20"/>
      <c r="D162" s="25">
        <f t="shared" ref="D162:P162" si="16">SUM(D164,D166,D168,D170)*1</f>
        <v>0</v>
      </c>
      <c r="E162" s="25">
        <f t="shared" si="16"/>
        <v>0</v>
      </c>
      <c r="F162" s="25">
        <f t="shared" si="16"/>
        <v>0</v>
      </c>
      <c r="G162" s="25">
        <f t="shared" si="16"/>
        <v>0</v>
      </c>
      <c r="H162" s="26">
        <f t="shared" si="16"/>
        <v>0</v>
      </c>
      <c r="I162" s="28">
        <f t="shared" si="16"/>
        <v>0</v>
      </c>
      <c r="J162" s="25">
        <f t="shared" si="16"/>
        <v>0</v>
      </c>
      <c r="K162" s="25">
        <f t="shared" si="16"/>
        <v>0</v>
      </c>
      <c r="L162" s="25">
        <f t="shared" si="16"/>
        <v>0</v>
      </c>
      <c r="M162" s="25">
        <f t="shared" si="16"/>
        <v>0</v>
      </c>
      <c r="N162" s="25">
        <f t="shared" si="16"/>
        <v>0</v>
      </c>
      <c r="O162" s="22">
        <f t="shared" si="16"/>
        <v>90587.27</v>
      </c>
      <c r="P162" s="22">
        <f t="shared" si="16"/>
        <v>90587.24</v>
      </c>
      <c r="Q162" s="31">
        <f t="shared" si="12"/>
        <v>181174.51</v>
      </c>
    </row>
    <row r="163" ht="12" customHeight="1" spans="1:17">
      <c r="A163" s="18" t="s">
        <v>1886</v>
      </c>
      <c r="B163" s="19" t="s">
        <v>1887</v>
      </c>
      <c r="C163" s="20">
        <v>12315.45</v>
      </c>
      <c r="D163" s="23"/>
      <c r="E163" s="23"/>
      <c r="F163" s="23"/>
      <c r="G163" s="23"/>
      <c r="H163" s="24"/>
      <c r="I163" s="27"/>
      <c r="J163" s="23"/>
      <c r="K163" s="23"/>
      <c r="L163" s="23"/>
      <c r="M163" s="23"/>
      <c r="N163" s="23"/>
      <c r="O163" s="21">
        <v>0.5</v>
      </c>
      <c r="P163" s="21">
        <v>0.5</v>
      </c>
      <c r="Q163" s="30">
        <f t="shared" si="12"/>
        <v>1</v>
      </c>
    </row>
    <row r="164" ht="12.95" customHeight="1" spans="1:17">
      <c r="A164" s="18"/>
      <c r="B164" s="19"/>
      <c r="C164" s="20"/>
      <c r="D164" s="25" t="str">
        <f>IF(D163&gt;0,ROUND(C163*D163,2),"")</f>
        <v/>
      </c>
      <c r="E164" s="25" t="str">
        <f>IF(E163&gt;0,IF(AND(SUM(D163:E163)=1,Q163=1),C163-SUM(D164:D164),ROUND(C163*E163,2)),"")</f>
        <v/>
      </c>
      <c r="F164" s="25" t="str">
        <f>IF(F163&gt;0,IF(AND(SUM(D163:F163)=1,Q163=1),C163-SUM(D164:E164),ROUND(C163*F163,2)),"")</f>
        <v/>
      </c>
      <c r="G164" s="25" t="str">
        <f>IF(G163&gt;0,IF(AND(SUM(D163:G163)=1,Q163=1),C163-SUM(D164:F164),ROUND(C163*G163,2)),"")</f>
        <v/>
      </c>
      <c r="H164" s="26" t="str">
        <f>IF(H163&gt;0,IF(AND(SUM(D163:H163)=1,Q163=1),C163-SUM(D164:G164),ROUND(C163*H163,2)),"")</f>
        <v/>
      </c>
      <c r="I164" s="28" t="str">
        <f>IF(I163&gt;0,IF(AND(SUM(D163:I163)=1,Q163=1),C163-SUM(D164:H164),ROUND(C163*I163,2)),"")</f>
        <v/>
      </c>
      <c r="J164" s="25" t="str">
        <f>IF(J163&gt;0,IF(AND(SUM(D163:J163)=1,Q163=1),C163-SUM(D164:I164),ROUND(C163*J163,2)),"")</f>
        <v/>
      </c>
      <c r="K164" s="25" t="str">
        <f>IF(K163&gt;0,IF(AND(SUM(D163:K163)=1,Q163=1),C163-SUM(D164:J164),ROUND(C163*K163,2)),"")</f>
        <v/>
      </c>
      <c r="L164" s="25" t="str">
        <f>IF(L163&gt;0,IF(AND(SUM(D163:L163)=1,Q163=1),C163-SUM(D164:K164),ROUND(C163*L163,2)),"")</f>
        <v/>
      </c>
      <c r="M164" s="25" t="str">
        <f>IF(M163&gt;0,IF(AND(SUM(D163:M163)=1,Q163=1),C163-SUM(D164:L164),ROUND(C163*M163,2)),"")</f>
        <v/>
      </c>
      <c r="N164" s="25" t="str">
        <f>IF(N163&gt;0,IF(AND(SUM(D163:N163)=1,Q163=1),C163-SUM(D164:M164),ROUND(C163*N163,2)),"")</f>
        <v/>
      </c>
      <c r="O164" s="22">
        <f>IF(O163&gt;0,IF(AND(SUM(D163:O163)=1,Q163=1),C163-SUM(D164:N164),ROUND(C163*O163,2)),"")</f>
        <v>6157.73</v>
      </c>
      <c r="P164" s="22">
        <f>IF(P163&gt;0,IF(AND(SUM(D163:P163)=1,Q163=1),C163-SUM(D164:O164),ROUND(C163*P163,2)),"")</f>
        <v>6157.72</v>
      </c>
      <c r="Q164" s="31">
        <f t="shared" si="12"/>
        <v>12315.45</v>
      </c>
    </row>
    <row r="165" ht="12" customHeight="1" spans="1:17">
      <c r="A165" s="18" t="s">
        <v>1903</v>
      </c>
      <c r="B165" s="19" t="s">
        <v>1904</v>
      </c>
      <c r="C165" s="20">
        <v>20233.21</v>
      </c>
      <c r="D165" s="23"/>
      <c r="E165" s="23"/>
      <c r="F165" s="23"/>
      <c r="G165" s="23"/>
      <c r="H165" s="24"/>
      <c r="I165" s="27"/>
      <c r="J165" s="23"/>
      <c r="K165" s="23"/>
      <c r="L165" s="23"/>
      <c r="M165" s="23"/>
      <c r="N165" s="23"/>
      <c r="O165" s="21">
        <v>0.5</v>
      </c>
      <c r="P165" s="21">
        <v>0.5</v>
      </c>
      <c r="Q165" s="30">
        <f t="shared" si="12"/>
        <v>1</v>
      </c>
    </row>
    <row r="166" ht="12.95" customHeight="1" spans="1:17">
      <c r="A166" s="18"/>
      <c r="B166" s="19"/>
      <c r="C166" s="20"/>
      <c r="D166" s="25" t="str">
        <f>IF(D165&gt;0,ROUND(C165*D165,2),"")</f>
        <v/>
      </c>
      <c r="E166" s="25" t="str">
        <f>IF(E165&gt;0,IF(AND(SUM(D165:E165)=1,Q165=1),C165-SUM(D166:D166),ROUND(C165*E165,2)),"")</f>
        <v/>
      </c>
      <c r="F166" s="25" t="str">
        <f>IF(F165&gt;0,IF(AND(SUM(D165:F165)=1,Q165=1),C165-SUM(D166:E166),ROUND(C165*F165,2)),"")</f>
        <v/>
      </c>
      <c r="G166" s="25" t="str">
        <f>IF(G165&gt;0,IF(AND(SUM(D165:G165)=1,Q165=1),C165-SUM(D166:F166),ROUND(C165*G165,2)),"")</f>
        <v/>
      </c>
      <c r="H166" s="26" t="str">
        <f>IF(H165&gt;0,IF(AND(SUM(D165:H165)=1,Q165=1),C165-SUM(D166:G166),ROUND(C165*H165,2)),"")</f>
        <v/>
      </c>
      <c r="I166" s="28" t="str">
        <f>IF(I165&gt;0,IF(AND(SUM(D165:I165)=1,Q165=1),C165-SUM(D166:H166),ROUND(C165*I165,2)),"")</f>
        <v/>
      </c>
      <c r="J166" s="25" t="str">
        <f>IF(J165&gt;0,IF(AND(SUM(D165:J165)=1,Q165=1),C165-SUM(D166:I166),ROUND(C165*J165,2)),"")</f>
        <v/>
      </c>
      <c r="K166" s="25" t="str">
        <f>IF(K165&gt;0,IF(AND(SUM(D165:K165)=1,Q165=1),C165-SUM(D166:J166),ROUND(C165*K165,2)),"")</f>
        <v/>
      </c>
      <c r="L166" s="25" t="str">
        <f>IF(L165&gt;0,IF(AND(SUM(D165:L165)=1,Q165=1),C165-SUM(D166:K166),ROUND(C165*L165,2)),"")</f>
        <v/>
      </c>
      <c r="M166" s="25" t="str">
        <f>IF(M165&gt;0,IF(AND(SUM(D165:M165)=1,Q165=1),C165-SUM(D166:L166),ROUND(C165*M165,2)),"")</f>
        <v/>
      </c>
      <c r="N166" s="25" t="str">
        <f>IF(N165&gt;0,IF(AND(SUM(D165:N165)=1,Q165=1),C165-SUM(D166:M166),ROUND(C165*N165,2)),"")</f>
        <v/>
      </c>
      <c r="O166" s="22">
        <f>IF(O165&gt;0,IF(AND(SUM(D165:O165)=1,Q165=1),C165-SUM(D166:N166),ROUND(C165*O165,2)),"")</f>
        <v>10116.61</v>
      </c>
      <c r="P166" s="22">
        <f>IF(P165&gt;0,IF(AND(SUM(D165:P165)=1,Q165=1),C165-SUM(D166:O166),ROUND(C165*P165,2)),"")</f>
        <v>10116.6</v>
      </c>
      <c r="Q166" s="31">
        <f t="shared" si="12"/>
        <v>20233.21</v>
      </c>
    </row>
    <row r="167" ht="12" customHeight="1" spans="1:17">
      <c r="A167" s="18" t="s">
        <v>1926</v>
      </c>
      <c r="B167" s="19" t="s">
        <v>1927</v>
      </c>
      <c r="C167" s="20">
        <v>18273.44</v>
      </c>
      <c r="D167" s="23"/>
      <c r="E167" s="23"/>
      <c r="F167" s="23"/>
      <c r="G167" s="23"/>
      <c r="H167" s="24"/>
      <c r="I167" s="27"/>
      <c r="J167" s="23"/>
      <c r="K167" s="23"/>
      <c r="L167" s="23"/>
      <c r="M167" s="23"/>
      <c r="N167" s="23"/>
      <c r="O167" s="21">
        <v>0.5</v>
      </c>
      <c r="P167" s="21">
        <v>0.5</v>
      </c>
      <c r="Q167" s="30">
        <f t="shared" si="12"/>
        <v>1</v>
      </c>
    </row>
    <row r="168" ht="12.95" customHeight="1" spans="1:17">
      <c r="A168" s="18"/>
      <c r="B168" s="19"/>
      <c r="C168" s="20"/>
      <c r="D168" s="25" t="str">
        <f>IF(D167&gt;0,ROUND(C167*D167,2),"")</f>
        <v/>
      </c>
      <c r="E168" s="25" t="str">
        <f>IF(E167&gt;0,IF(AND(SUM(D167:E167)=1,Q167=1),C167-SUM(D168:D168),ROUND(C167*E167,2)),"")</f>
        <v/>
      </c>
      <c r="F168" s="25" t="str">
        <f>IF(F167&gt;0,IF(AND(SUM(D167:F167)=1,Q167=1),C167-SUM(D168:E168),ROUND(C167*F167,2)),"")</f>
        <v/>
      </c>
      <c r="G168" s="25" t="str">
        <f>IF(G167&gt;0,IF(AND(SUM(D167:G167)=1,Q167=1),C167-SUM(D168:F168),ROUND(C167*G167,2)),"")</f>
        <v/>
      </c>
      <c r="H168" s="26" t="str">
        <f>IF(H167&gt;0,IF(AND(SUM(D167:H167)=1,Q167=1),C167-SUM(D168:G168),ROUND(C167*H167,2)),"")</f>
        <v/>
      </c>
      <c r="I168" s="28" t="str">
        <f>IF(I167&gt;0,IF(AND(SUM(D167:I167)=1,Q167=1),C167-SUM(D168:H168),ROUND(C167*I167,2)),"")</f>
        <v/>
      </c>
      <c r="J168" s="25" t="str">
        <f>IF(J167&gt;0,IF(AND(SUM(D167:J167)=1,Q167=1),C167-SUM(D168:I168),ROUND(C167*J167,2)),"")</f>
        <v/>
      </c>
      <c r="K168" s="25" t="str">
        <f>IF(K167&gt;0,IF(AND(SUM(D167:K167)=1,Q167=1),C167-SUM(D168:J168),ROUND(C167*K167,2)),"")</f>
        <v/>
      </c>
      <c r="L168" s="25" t="str">
        <f>IF(L167&gt;0,IF(AND(SUM(D167:L167)=1,Q167=1),C167-SUM(D168:K168),ROUND(C167*L167,2)),"")</f>
        <v/>
      </c>
      <c r="M168" s="25" t="str">
        <f>IF(M167&gt;0,IF(AND(SUM(D167:M167)=1,Q167=1),C167-SUM(D168:L168),ROUND(C167*M167,2)),"")</f>
        <v/>
      </c>
      <c r="N168" s="25" t="str">
        <f>IF(N167&gt;0,IF(AND(SUM(D167:N167)=1,Q167=1),C167-SUM(D168:M168),ROUND(C167*N167,2)),"")</f>
        <v/>
      </c>
      <c r="O168" s="22">
        <f>IF(O167&gt;0,IF(AND(SUM(D167:O167)=1,Q167=1),C167-SUM(D168:N168),ROUND(C167*O167,2)),"")</f>
        <v>9136.72</v>
      </c>
      <c r="P168" s="22">
        <f>IF(P167&gt;0,IF(AND(SUM(D167:P167)=1,Q167=1),C167-SUM(D168:O168),ROUND(C167*P167,2)),"")</f>
        <v>9136.72</v>
      </c>
      <c r="Q168" s="31">
        <f t="shared" si="12"/>
        <v>18273.44</v>
      </c>
    </row>
    <row r="169" ht="12" customHeight="1" spans="1:17">
      <c r="A169" s="18" t="s">
        <v>1952</v>
      </c>
      <c r="B169" s="19" t="s">
        <v>1953</v>
      </c>
      <c r="C169" s="20">
        <v>130352.41</v>
      </c>
      <c r="D169" s="23"/>
      <c r="E169" s="23"/>
      <c r="F169" s="23"/>
      <c r="G169" s="23"/>
      <c r="H169" s="24"/>
      <c r="I169" s="27"/>
      <c r="J169" s="23"/>
      <c r="K169" s="23"/>
      <c r="L169" s="23"/>
      <c r="M169" s="23"/>
      <c r="N169" s="23"/>
      <c r="O169" s="21">
        <v>0.5</v>
      </c>
      <c r="P169" s="21">
        <v>0.5</v>
      </c>
      <c r="Q169" s="30">
        <f t="shared" si="12"/>
        <v>1</v>
      </c>
    </row>
    <row r="170" ht="12.95" customHeight="1" spans="1:17">
      <c r="A170" s="18"/>
      <c r="B170" s="19"/>
      <c r="C170" s="20"/>
      <c r="D170" s="25" t="str">
        <f>IF(D169&gt;0,ROUND(C169*D169,2),"")</f>
        <v/>
      </c>
      <c r="E170" s="25" t="str">
        <f>IF(E169&gt;0,IF(AND(SUM(D169:E169)=1,Q169=1),C169-SUM(D170:D170),ROUND(C169*E169,2)),"")</f>
        <v/>
      </c>
      <c r="F170" s="25" t="str">
        <f>IF(F169&gt;0,IF(AND(SUM(D169:F169)=1,Q169=1),C169-SUM(D170:E170),ROUND(C169*F169,2)),"")</f>
        <v/>
      </c>
      <c r="G170" s="25" t="str">
        <f>IF(G169&gt;0,IF(AND(SUM(D169:G169)=1,Q169=1),C169-SUM(D170:F170),ROUND(C169*G169,2)),"")</f>
        <v/>
      </c>
      <c r="H170" s="26" t="str">
        <f>IF(H169&gt;0,IF(AND(SUM(D169:H169)=1,Q169=1),C169-SUM(D170:G170),ROUND(C169*H169,2)),"")</f>
        <v/>
      </c>
      <c r="I170" s="28" t="str">
        <f>IF(I169&gt;0,IF(AND(SUM(D169:I169)=1,Q169=1),C169-SUM(D170:H170),ROUND(C169*I169,2)),"")</f>
        <v/>
      </c>
      <c r="J170" s="25" t="str">
        <f>IF(J169&gt;0,IF(AND(SUM(D169:J169)=1,Q169=1),C169-SUM(D170:I170),ROUND(C169*J169,2)),"")</f>
        <v/>
      </c>
      <c r="K170" s="25" t="str">
        <f>IF(K169&gt;0,IF(AND(SUM(D169:K169)=1,Q169=1),C169-SUM(D170:J170),ROUND(C169*K169,2)),"")</f>
        <v/>
      </c>
      <c r="L170" s="25" t="str">
        <f>IF(L169&gt;0,IF(AND(SUM(D169:L169)=1,Q169=1),C169-SUM(D170:K170),ROUND(C169*L169,2)),"")</f>
        <v/>
      </c>
      <c r="M170" s="25" t="str">
        <f>IF(M169&gt;0,IF(AND(SUM(D169:M169)=1,Q169=1),C169-SUM(D170:L170),ROUND(C169*M169,2)),"")</f>
        <v/>
      </c>
      <c r="N170" s="25" t="str">
        <f>IF(N169&gt;0,IF(AND(SUM(D169:N169)=1,Q169=1),C169-SUM(D170:M170),ROUND(C169*N169,2)),"")</f>
        <v/>
      </c>
      <c r="O170" s="22">
        <f>IF(O169&gt;0,IF(AND(SUM(D169:O169)=1,Q169=1),C169-SUM(D170:N170),ROUND(C169*O169,2)),"")</f>
        <v>65176.21</v>
      </c>
      <c r="P170" s="22">
        <f>IF(P169&gt;0,IF(AND(SUM(D169:P169)=1,Q169=1),C169-SUM(D170:O170),ROUND(C169*P169,2)),"")</f>
        <v>65176.2</v>
      </c>
      <c r="Q170" s="31">
        <f t="shared" si="12"/>
        <v>130352.41</v>
      </c>
    </row>
    <row r="171" ht="12" customHeight="1" spans="1:17">
      <c r="A171" s="18" t="s">
        <v>1975</v>
      </c>
      <c r="B171" s="19" t="s">
        <v>1976</v>
      </c>
      <c r="C171" s="20">
        <v>205428.39</v>
      </c>
      <c r="D171" s="23">
        <f>D172/C171</f>
        <v>0</v>
      </c>
      <c r="E171" s="23">
        <f>E172/C171</f>
        <v>0</v>
      </c>
      <c r="F171" s="23">
        <f>F172/C171</f>
        <v>0</v>
      </c>
      <c r="G171" s="23">
        <f>G172/C171</f>
        <v>0</v>
      </c>
      <c r="H171" s="24">
        <f>H172/C171</f>
        <v>0</v>
      </c>
      <c r="I171" s="27">
        <f>I172/C171</f>
        <v>0</v>
      </c>
      <c r="J171" s="23">
        <f>J172/C171</f>
        <v>0</v>
      </c>
      <c r="K171" s="23">
        <f>K172/C171</f>
        <v>0</v>
      </c>
      <c r="L171" s="23">
        <f>L172/C171</f>
        <v>0</v>
      </c>
      <c r="M171" s="21">
        <f>M172/C171</f>
        <v>0.250000012169691</v>
      </c>
      <c r="N171" s="21">
        <f>N172/C171</f>
        <v>0.250000012169691</v>
      </c>
      <c r="O171" s="21">
        <f>O172/C171</f>
        <v>0.250000012169691</v>
      </c>
      <c r="P171" s="21">
        <f>P172/C171</f>
        <v>0.249999963490927</v>
      </c>
      <c r="Q171" s="30">
        <f t="shared" si="12"/>
        <v>1</v>
      </c>
    </row>
    <row r="172" ht="12.95" customHeight="1" spans="1:17">
      <c r="A172" s="18"/>
      <c r="B172" s="19"/>
      <c r="C172" s="20"/>
      <c r="D172" s="25">
        <f t="shared" ref="D172:P172" si="17">SUM(D174,D176,D178)*1</f>
        <v>0</v>
      </c>
      <c r="E172" s="25">
        <f t="shared" si="17"/>
        <v>0</v>
      </c>
      <c r="F172" s="25">
        <f t="shared" si="17"/>
        <v>0</v>
      </c>
      <c r="G172" s="25">
        <f t="shared" si="17"/>
        <v>0</v>
      </c>
      <c r="H172" s="26">
        <f t="shared" si="17"/>
        <v>0</v>
      </c>
      <c r="I172" s="28">
        <f t="shared" si="17"/>
        <v>0</v>
      </c>
      <c r="J172" s="25">
        <f t="shared" si="17"/>
        <v>0</v>
      </c>
      <c r="K172" s="25">
        <f t="shared" si="17"/>
        <v>0</v>
      </c>
      <c r="L172" s="25">
        <f t="shared" si="17"/>
        <v>0</v>
      </c>
      <c r="M172" s="22">
        <f t="shared" si="17"/>
        <v>51357.1</v>
      </c>
      <c r="N172" s="22">
        <f t="shared" si="17"/>
        <v>51357.1</v>
      </c>
      <c r="O172" s="22">
        <f t="shared" si="17"/>
        <v>51357.1</v>
      </c>
      <c r="P172" s="22">
        <f t="shared" si="17"/>
        <v>51357.09</v>
      </c>
      <c r="Q172" s="31">
        <f t="shared" si="12"/>
        <v>205428.39</v>
      </c>
    </row>
    <row r="173" ht="12" customHeight="1" spans="1:17">
      <c r="A173" s="18" t="s">
        <v>1977</v>
      </c>
      <c r="B173" s="19" t="s">
        <v>1978</v>
      </c>
      <c r="C173" s="20">
        <v>202604.87</v>
      </c>
      <c r="D173" s="23"/>
      <c r="E173" s="23"/>
      <c r="F173" s="23"/>
      <c r="G173" s="23"/>
      <c r="H173" s="24"/>
      <c r="I173" s="27"/>
      <c r="J173" s="23"/>
      <c r="K173" s="23"/>
      <c r="L173" s="23"/>
      <c r="M173" s="21">
        <v>0.25</v>
      </c>
      <c r="N173" s="21">
        <v>0.25</v>
      </c>
      <c r="O173" s="21">
        <v>0.25</v>
      </c>
      <c r="P173" s="21">
        <v>0.25</v>
      </c>
      <c r="Q173" s="30">
        <f t="shared" si="12"/>
        <v>1</v>
      </c>
    </row>
    <row r="174" ht="12.95" customHeight="1" spans="1:17">
      <c r="A174" s="18"/>
      <c r="B174" s="19"/>
      <c r="C174" s="20"/>
      <c r="D174" s="25" t="str">
        <f>IF(D173&gt;0,ROUND(C173*D173,2),"")</f>
        <v/>
      </c>
      <c r="E174" s="25" t="str">
        <f>IF(E173&gt;0,IF(AND(SUM(D173:E173)=1,Q173=1),C173-SUM(D174:D174),ROUND(C173*E173,2)),"")</f>
        <v/>
      </c>
      <c r="F174" s="25" t="str">
        <f>IF(F173&gt;0,IF(AND(SUM(D173:F173)=1,Q173=1),C173-SUM(D174:E174),ROUND(C173*F173,2)),"")</f>
        <v/>
      </c>
      <c r="G174" s="25" t="str">
        <f>IF(G173&gt;0,IF(AND(SUM(D173:G173)=1,Q173=1),C173-SUM(D174:F174),ROUND(C173*G173,2)),"")</f>
        <v/>
      </c>
      <c r="H174" s="26" t="str">
        <f>IF(H173&gt;0,IF(AND(SUM(D173:H173)=1,Q173=1),C173-SUM(D174:G174),ROUND(C173*H173,2)),"")</f>
        <v/>
      </c>
      <c r="I174" s="28" t="str">
        <f>IF(I173&gt;0,IF(AND(SUM(D173:I173)=1,Q173=1),C173-SUM(D174:H174),ROUND(C173*I173,2)),"")</f>
        <v/>
      </c>
      <c r="J174" s="25" t="str">
        <f>IF(J173&gt;0,IF(AND(SUM(D173:J173)=1,Q173=1),C173-SUM(D174:I174),ROUND(C173*J173,2)),"")</f>
        <v/>
      </c>
      <c r="K174" s="25" t="str">
        <f>IF(K173&gt;0,IF(AND(SUM(D173:K173)=1,Q173=1),C173-SUM(D174:J174),ROUND(C173*K173,2)),"")</f>
        <v/>
      </c>
      <c r="L174" s="25" t="str">
        <f>IF(L173&gt;0,IF(AND(SUM(D173:L173)=1,Q173=1),C173-SUM(D174:K174),ROUND(C173*L173,2)),"")</f>
        <v/>
      </c>
      <c r="M174" s="22">
        <f>IF(M173&gt;0,IF(AND(SUM(D173:M173)=1,Q173=1),C173-SUM(D174:L174),ROUND(C173*M173,2)),"")</f>
        <v>50651.22</v>
      </c>
      <c r="N174" s="22">
        <f>IF(N173&gt;0,IF(AND(SUM(D173:N173)=1,Q173=1),C173-SUM(D174:M174),ROUND(C173*N173,2)),"")</f>
        <v>50651.22</v>
      </c>
      <c r="O174" s="22">
        <f>IF(O173&gt;0,IF(AND(SUM(D173:O173)=1,Q173=1),C173-SUM(D174:N174),ROUND(C173*O173,2)),"")</f>
        <v>50651.22</v>
      </c>
      <c r="P174" s="22">
        <f>IF(P173&gt;0,IF(AND(SUM(D173:P173)=1,Q173=1),C173-SUM(D174:O174),ROUND(C173*P173,2)),"")</f>
        <v>50651.21</v>
      </c>
      <c r="Q174" s="31">
        <f t="shared" si="12"/>
        <v>202604.87</v>
      </c>
    </row>
    <row r="175" ht="12" customHeight="1" spans="1:17">
      <c r="A175" s="18" t="s">
        <v>1988</v>
      </c>
      <c r="B175" s="19" t="s">
        <v>1989</v>
      </c>
      <c r="C175" s="20">
        <v>243.27</v>
      </c>
      <c r="D175" s="23"/>
      <c r="E175" s="23"/>
      <c r="F175" s="23"/>
      <c r="G175" s="23"/>
      <c r="H175" s="24"/>
      <c r="I175" s="27"/>
      <c r="J175" s="23"/>
      <c r="K175" s="23"/>
      <c r="L175" s="23"/>
      <c r="M175" s="21">
        <v>0.25</v>
      </c>
      <c r="N175" s="21">
        <v>0.25</v>
      </c>
      <c r="O175" s="21">
        <v>0.25</v>
      </c>
      <c r="P175" s="21">
        <v>0.25</v>
      </c>
      <c r="Q175" s="30">
        <f t="shared" si="12"/>
        <v>1</v>
      </c>
    </row>
    <row r="176" ht="12.95" customHeight="1" spans="1:17">
      <c r="A176" s="18"/>
      <c r="B176" s="19"/>
      <c r="C176" s="20"/>
      <c r="D176" s="25" t="str">
        <f>IF(D175&gt;0,ROUND(C175*D175,2),"")</f>
        <v/>
      </c>
      <c r="E176" s="25" t="str">
        <f>IF(E175&gt;0,IF(AND(SUM(D175:E175)=1,Q175=1),C175-SUM(D176:D176),ROUND(C175*E175,2)),"")</f>
        <v/>
      </c>
      <c r="F176" s="25" t="str">
        <f>IF(F175&gt;0,IF(AND(SUM(D175:F175)=1,Q175=1),C175-SUM(D176:E176),ROUND(C175*F175,2)),"")</f>
        <v/>
      </c>
      <c r="G176" s="25" t="str">
        <f>IF(G175&gt;0,IF(AND(SUM(D175:G175)=1,Q175=1),C175-SUM(D176:F176),ROUND(C175*G175,2)),"")</f>
        <v/>
      </c>
      <c r="H176" s="26" t="str">
        <f>IF(H175&gt;0,IF(AND(SUM(D175:H175)=1,Q175=1),C175-SUM(D176:G176),ROUND(C175*H175,2)),"")</f>
        <v/>
      </c>
      <c r="I176" s="28" t="str">
        <f>IF(I175&gt;0,IF(AND(SUM(D175:I175)=1,Q175=1),C175-SUM(D176:H176),ROUND(C175*I175,2)),"")</f>
        <v/>
      </c>
      <c r="J176" s="25" t="str">
        <f>IF(J175&gt;0,IF(AND(SUM(D175:J175)=1,Q175=1),C175-SUM(D176:I176),ROUND(C175*J175,2)),"")</f>
        <v/>
      </c>
      <c r="K176" s="25" t="str">
        <f>IF(K175&gt;0,IF(AND(SUM(D175:K175)=1,Q175=1),C175-SUM(D176:J176),ROUND(C175*K175,2)),"")</f>
        <v/>
      </c>
      <c r="L176" s="25" t="str">
        <f>IF(L175&gt;0,IF(AND(SUM(D175:L175)=1,Q175=1),C175-SUM(D176:K176),ROUND(C175*L175,2)),"")</f>
        <v/>
      </c>
      <c r="M176" s="22">
        <f>IF(M175&gt;0,IF(AND(SUM(D175:M175)=1,Q175=1),C175-SUM(D176:L176),ROUND(C175*M175,2)),"")</f>
        <v>60.82</v>
      </c>
      <c r="N176" s="22">
        <f>IF(N175&gt;0,IF(AND(SUM(D175:N175)=1,Q175=1),C175-SUM(D176:M176),ROUND(C175*N175,2)),"")</f>
        <v>60.82</v>
      </c>
      <c r="O176" s="22">
        <f>IF(O175&gt;0,IF(AND(SUM(D175:O175)=1,Q175=1),C175-SUM(D176:N176),ROUND(C175*O175,2)),"")</f>
        <v>60.82</v>
      </c>
      <c r="P176" s="22">
        <f>IF(P175&gt;0,IF(AND(SUM(D175:P175)=1,Q175=1),C175-SUM(D176:O176),ROUND(C175*P175,2)),"")</f>
        <v>60.81</v>
      </c>
      <c r="Q176" s="31">
        <f t="shared" si="12"/>
        <v>243.27</v>
      </c>
    </row>
    <row r="177" ht="12" customHeight="1" spans="1:17">
      <c r="A177" s="18" t="s">
        <v>1993</v>
      </c>
      <c r="B177" s="19" t="s">
        <v>1994</v>
      </c>
      <c r="C177" s="20">
        <v>2580.25</v>
      </c>
      <c r="D177" s="23"/>
      <c r="E177" s="23"/>
      <c r="F177" s="23"/>
      <c r="G177" s="23"/>
      <c r="H177" s="24"/>
      <c r="I177" s="27"/>
      <c r="J177" s="23"/>
      <c r="K177" s="23"/>
      <c r="L177" s="23"/>
      <c r="M177" s="21">
        <v>0.25</v>
      </c>
      <c r="N177" s="21">
        <v>0.25</v>
      </c>
      <c r="O177" s="21">
        <v>0.25</v>
      </c>
      <c r="P177" s="21">
        <v>0.25</v>
      </c>
      <c r="Q177" s="30">
        <f t="shared" si="12"/>
        <v>1</v>
      </c>
    </row>
    <row r="178" ht="12.95" customHeight="1" spans="1:17">
      <c r="A178" s="18"/>
      <c r="B178" s="19"/>
      <c r="C178" s="20"/>
      <c r="D178" s="25" t="str">
        <f>IF(D177&gt;0,ROUND(C177*D177,2),"")</f>
        <v/>
      </c>
      <c r="E178" s="25" t="str">
        <f>IF(E177&gt;0,IF(AND(SUM(D177:E177)=1,Q177=1),C177-SUM(D178:D178),ROUND(C177*E177,2)),"")</f>
        <v/>
      </c>
      <c r="F178" s="25" t="str">
        <f>IF(F177&gt;0,IF(AND(SUM(D177:F177)=1,Q177=1),C177-SUM(D178:E178),ROUND(C177*F177,2)),"")</f>
        <v/>
      </c>
      <c r="G178" s="25" t="str">
        <f>IF(G177&gt;0,IF(AND(SUM(D177:G177)=1,Q177=1),C177-SUM(D178:F178),ROUND(C177*G177,2)),"")</f>
        <v/>
      </c>
      <c r="H178" s="26" t="str">
        <f>IF(H177&gt;0,IF(AND(SUM(D177:H177)=1,Q177=1),C177-SUM(D178:G178),ROUND(C177*H177,2)),"")</f>
        <v/>
      </c>
      <c r="I178" s="28" t="str">
        <f>IF(I177&gt;0,IF(AND(SUM(D177:I177)=1,Q177=1),C177-SUM(D178:H178),ROUND(C177*I177,2)),"")</f>
        <v/>
      </c>
      <c r="J178" s="25" t="str">
        <f>IF(J177&gt;0,IF(AND(SUM(D177:J177)=1,Q177=1),C177-SUM(D178:I178),ROUND(C177*J177,2)),"")</f>
        <v/>
      </c>
      <c r="K178" s="25" t="str">
        <f>IF(K177&gt;0,IF(AND(SUM(D177:K177)=1,Q177=1),C177-SUM(D178:J178),ROUND(C177*K177,2)),"")</f>
        <v/>
      </c>
      <c r="L178" s="25" t="str">
        <f>IF(L177&gt;0,IF(AND(SUM(D177:L177)=1,Q177=1),C177-SUM(D178:K178),ROUND(C177*L177,2)),"")</f>
        <v/>
      </c>
      <c r="M178" s="22">
        <f>IF(M177&gt;0,IF(AND(SUM(D177:M177)=1,Q177=1),C177-SUM(D178:L178),ROUND(C177*M177,2)),"")</f>
        <v>645.06</v>
      </c>
      <c r="N178" s="22">
        <f>IF(N177&gt;0,IF(AND(SUM(D177:N177)=1,Q177=1),C177-SUM(D178:M178),ROUND(C177*N177,2)),"")</f>
        <v>645.06</v>
      </c>
      <c r="O178" s="22">
        <f>IF(O177&gt;0,IF(AND(SUM(D177:O177)=1,Q177=1),C177-SUM(D178:N178),ROUND(C177*O177,2)),"")</f>
        <v>645.06</v>
      </c>
      <c r="P178" s="22">
        <f>IF(P177&gt;0,IF(AND(SUM(D177:P177)=1,Q177=1),C177-SUM(D178:O178),ROUND(C177*P177,2)),"")</f>
        <v>645.07</v>
      </c>
      <c r="Q178" s="31">
        <f t="shared" si="12"/>
        <v>2580.25</v>
      </c>
    </row>
    <row r="179" ht="12" customHeight="1" spans="1:17">
      <c r="A179" s="18" t="s">
        <v>2001</v>
      </c>
      <c r="B179" s="19" t="s">
        <v>2002</v>
      </c>
      <c r="C179" s="20">
        <v>43510.55</v>
      </c>
      <c r="D179" s="23">
        <f>D180/C179</f>
        <v>0</v>
      </c>
      <c r="E179" s="23">
        <f>E180/C179</f>
        <v>0</v>
      </c>
      <c r="F179" s="23">
        <f>F180/C179</f>
        <v>0</v>
      </c>
      <c r="G179" s="23">
        <f>G180/C179</f>
        <v>0</v>
      </c>
      <c r="H179" s="24">
        <f>H180/C179</f>
        <v>0</v>
      </c>
      <c r="I179" s="27">
        <f>I180/C179</f>
        <v>0</v>
      </c>
      <c r="J179" s="23">
        <f>J180/C179</f>
        <v>0</v>
      </c>
      <c r="K179" s="23">
        <f>K180/C179</f>
        <v>0</v>
      </c>
      <c r="L179" s="23">
        <f>L180/C179</f>
        <v>0</v>
      </c>
      <c r="M179" s="23">
        <f>M180/C179</f>
        <v>0</v>
      </c>
      <c r="N179" s="23">
        <f>N180/C179</f>
        <v>0</v>
      </c>
      <c r="O179" s="23">
        <f>O180/C179</f>
        <v>0</v>
      </c>
      <c r="P179" s="21">
        <f>P180/C179</f>
        <v>1</v>
      </c>
      <c r="Q179" s="30">
        <f t="shared" si="12"/>
        <v>1</v>
      </c>
    </row>
    <row r="180" ht="12.95" customHeight="1" spans="1:17">
      <c r="A180" s="18"/>
      <c r="B180" s="19"/>
      <c r="C180" s="20"/>
      <c r="D180" s="25">
        <f t="shared" ref="D180:P180" si="18">SUM(D182,D184)*1</f>
        <v>0</v>
      </c>
      <c r="E180" s="25">
        <f t="shared" si="18"/>
        <v>0</v>
      </c>
      <c r="F180" s="25">
        <f t="shared" si="18"/>
        <v>0</v>
      </c>
      <c r="G180" s="25">
        <f t="shared" si="18"/>
        <v>0</v>
      </c>
      <c r="H180" s="26">
        <f t="shared" si="18"/>
        <v>0</v>
      </c>
      <c r="I180" s="28">
        <f t="shared" si="18"/>
        <v>0</v>
      </c>
      <c r="J180" s="25">
        <f t="shared" si="18"/>
        <v>0</v>
      </c>
      <c r="K180" s="25">
        <f t="shared" si="18"/>
        <v>0</v>
      </c>
      <c r="L180" s="25">
        <f t="shared" si="18"/>
        <v>0</v>
      </c>
      <c r="M180" s="25">
        <f t="shared" si="18"/>
        <v>0</v>
      </c>
      <c r="N180" s="25">
        <f t="shared" si="18"/>
        <v>0</v>
      </c>
      <c r="O180" s="25">
        <f t="shared" si="18"/>
        <v>0</v>
      </c>
      <c r="P180" s="22">
        <f t="shared" si="18"/>
        <v>43510.55</v>
      </c>
      <c r="Q180" s="31">
        <f t="shared" si="12"/>
        <v>43510.55</v>
      </c>
    </row>
    <row r="181" ht="12" customHeight="1" spans="1:17">
      <c r="A181" s="18" t="s">
        <v>2003</v>
      </c>
      <c r="B181" s="19" t="s">
        <v>2004</v>
      </c>
      <c r="C181" s="20">
        <v>18407.95</v>
      </c>
      <c r="D181" s="23"/>
      <c r="E181" s="23"/>
      <c r="F181" s="23"/>
      <c r="G181" s="23"/>
      <c r="H181" s="24"/>
      <c r="I181" s="27"/>
      <c r="J181" s="23"/>
      <c r="K181" s="23"/>
      <c r="L181" s="23"/>
      <c r="M181" s="23"/>
      <c r="N181" s="23"/>
      <c r="O181" s="23"/>
      <c r="P181" s="21">
        <v>1</v>
      </c>
      <c r="Q181" s="30">
        <f t="shared" si="12"/>
        <v>1</v>
      </c>
    </row>
    <row r="182" ht="12.95" customHeight="1" spans="1:17">
      <c r="A182" s="18"/>
      <c r="B182" s="19"/>
      <c r="C182" s="20"/>
      <c r="D182" s="25" t="str">
        <f>IF(D181&gt;0,ROUND(C181*D181,2),"")</f>
        <v/>
      </c>
      <c r="E182" s="25" t="str">
        <f>IF(E181&gt;0,IF(AND(SUM(D181:E181)=1,Q181=1),C181-SUM(D182:D182),ROUND(C181*E181,2)),"")</f>
        <v/>
      </c>
      <c r="F182" s="25" t="str">
        <f>IF(F181&gt;0,IF(AND(SUM(D181:F181)=1,Q181=1),C181-SUM(D182:E182),ROUND(C181*F181,2)),"")</f>
        <v/>
      </c>
      <c r="G182" s="25" t="str">
        <f>IF(G181&gt;0,IF(AND(SUM(D181:G181)=1,Q181=1),C181-SUM(D182:F182),ROUND(C181*G181,2)),"")</f>
        <v/>
      </c>
      <c r="H182" s="26" t="str">
        <f>IF(H181&gt;0,IF(AND(SUM(D181:H181)=1,Q181=1),C181-SUM(D182:G182),ROUND(C181*H181,2)),"")</f>
        <v/>
      </c>
      <c r="I182" s="28" t="str">
        <f>IF(I181&gt;0,IF(AND(SUM(D181:I181)=1,Q181=1),C181-SUM(D182:H182),ROUND(C181*I181,2)),"")</f>
        <v/>
      </c>
      <c r="J182" s="25" t="str">
        <f>IF(J181&gt;0,IF(AND(SUM(D181:J181)=1,Q181=1),C181-SUM(D182:I182),ROUND(C181*J181,2)),"")</f>
        <v/>
      </c>
      <c r="K182" s="25" t="str">
        <f>IF(K181&gt;0,IF(AND(SUM(D181:K181)=1,Q181=1),C181-SUM(D182:J182),ROUND(C181*K181,2)),"")</f>
        <v/>
      </c>
      <c r="L182" s="25" t="str">
        <f>IF(L181&gt;0,IF(AND(SUM(D181:L181)=1,Q181=1),C181-SUM(D182:K182),ROUND(C181*L181,2)),"")</f>
        <v/>
      </c>
      <c r="M182" s="25" t="str">
        <f>IF(M181&gt;0,IF(AND(SUM(D181:M181)=1,Q181=1),C181-SUM(D182:L182),ROUND(C181*M181,2)),"")</f>
        <v/>
      </c>
      <c r="N182" s="25" t="str">
        <f>IF(N181&gt;0,IF(AND(SUM(D181:N181)=1,Q181=1),C181-SUM(D182:M182),ROUND(C181*N181,2)),"")</f>
        <v/>
      </c>
      <c r="O182" s="25" t="str">
        <f>IF(O181&gt;0,IF(AND(SUM(D181:O181)=1,Q181=1),C181-SUM(D182:N182),ROUND(C181*O181,2)),"")</f>
        <v/>
      </c>
      <c r="P182" s="22">
        <f>IF(P181&gt;0,IF(AND(SUM(D181:P181)=1,Q181=1),C181-SUM(D182:O182),ROUND(C181*P181,2)),"")</f>
        <v>18407.95</v>
      </c>
      <c r="Q182" s="31">
        <f t="shared" si="12"/>
        <v>18407.95</v>
      </c>
    </row>
    <row r="183" ht="12" customHeight="1" spans="1:17">
      <c r="A183" s="18" t="s">
        <v>2011</v>
      </c>
      <c r="B183" s="19" t="s">
        <v>2012</v>
      </c>
      <c r="C183" s="20">
        <v>25102.6</v>
      </c>
      <c r="D183" s="23"/>
      <c r="E183" s="23"/>
      <c r="F183" s="23"/>
      <c r="G183" s="23"/>
      <c r="H183" s="24"/>
      <c r="I183" s="27"/>
      <c r="J183" s="23"/>
      <c r="K183" s="23"/>
      <c r="L183" s="23"/>
      <c r="M183" s="23"/>
      <c r="N183" s="23"/>
      <c r="O183" s="23"/>
      <c r="P183" s="21">
        <v>1</v>
      </c>
      <c r="Q183" s="30">
        <f t="shared" si="12"/>
        <v>1</v>
      </c>
    </row>
    <row r="184" ht="12.95" customHeight="1" spans="1:17">
      <c r="A184" s="18"/>
      <c r="B184" s="19"/>
      <c r="C184" s="20"/>
      <c r="D184" s="25" t="str">
        <f>IF(D183&gt;0,ROUND(C183*D183,2),"")</f>
        <v/>
      </c>
      <c r="E184" s="25" t="str">
        <f>IF(E183&gt;0,IF(AND(SUM(D183:E183)=1,Q183=1),C183-SUM(D184:D184),ROUND(C183*E183,2)),"")</f>
        <v/>
      </c>
      <c r="F184" s="25" t="str">
        <f>IF(F183&gt;0,IF(AND(SUM(D183:F183)=1,Q183=1),C183-SUM(D184:E184),ROUND(C183*F183,2)),"")</f>
        <v/>
      </c>
      <c r="G184" s="25" t="str">
        <f>IF(G183&gt;0,IF(AND(SUM(D183:G183)=1,Q183=1),C183-SUM(D184:F184),ROUND(C183*G183,2)),"")</f>
        <v/>
      </c>
      <c r="H184" s="26" t="str">
        <f>IF(H183&gt;0,IF(AND(SUM(D183:H183)=1,Q183=1),C183-SUM(D184:G184),ROUND(C183*H183,2)),"")</f>
        <v/>
      </c>
      <c r="I184" s="28" t="str">
        <f>IF(I183&gt;0,IF(AND(SUM(D183:I183)=1,Q183=1),C183-SUM(D184:H184),ROUND(C183*I183,2)),"")</f>
        <v/>
      </c>
      <c r="J184" s="25" t="str">
        <f>IF(J183&gt;0,IF(AND(SUM(D183:J183)=1,Q183=1),C183-SUM(D184:I184),ROUND(C183*J183,2)),"")</f>
        <v/>
      </c>
      <c r="K184" s="25" t="str">
        <f>IF(K183&gt;0,IF(AND(SUM(D183:K183)=1,Q183=1),C183-SUM(D184:J184),ROUND(C183*K183,2)),"")</f>
        <v/>
      </c>
      <c r="L184" s="25" t="str">
        <f>IF(L183&gt;0,IF(AND(SUM(D183:L183)=1,Q183=1),C183-SUM(D184:K184),ROUND(C183*L183,2)),"")</f>
        <v/>
      </c>
      <c r="M184" s="25" t="str">
        <f>IF(M183&gt;0,IF(AND(SUM(D183:M183)=1,Q183=1),C183-SUM(D184:L184),ROUND(C183*M183,2)),"")</f>
        <v/>
      </c>
      <c r="N184" s="25" t="str">
        <f>IF(N183&gt;0,IF(AND(SUM(D183:N183)=1,Q183=1),C183-SUM(D184:M184),ROUND(C183*N183,2)),"")</f>
        <v/>
      </c>
      <c r="O184" s="25" t="str">
        <f>IF(O183&gt;0,IF(AND(SUM(D183:O183)=1,Q183=1),C183-SUM(D184:N184),ROUND(C183*O183,2)),"")</f>
        <v/>
      </c>
      <c r="P184" s="22">
        <f>IF(P183&gt;0,IF(AND(SUM(D183:P183)=1,Q183=1),C183-SUM(D184:O184),ROUND(C183*P183,2)),"")</f>
        <v>25102.6</v>
      </c>
      <c r="Q184" s="31">
        <f t="shared" si="12"/>
        <v>25102.6</v>
      </c>
    </row>
    <row r="185" ht="12" customHeight="1" spans="1:17">
      <c r="A185" s="18" t="s">
        <v>2053</v>
      </c>
      <c r="B185" s="19" t="s">
        <v>2054</v>
      </c>
      <c r="C185" s="20">
        <v>284693.16</v>
      </c>
      <c r="D185" s="23">
        <f>D186/C185</f>
        <v>0</v>
      </c>
      <c r="E185" s="23">
        <f>E186/C185</f>
        <v>0</v>
      </c>
      <c r="F185" s="23">
        <f>F186/C185</f>
        <v>0</v>
      </c>
      <c r="G185" s="23">
        <f>G186/C185</f>
        <v>0</v>
      </c>
      <c r="H185" s="24">
        <f>H186/C185</f>
        <v>0</v>
      </c>
      <c r="I185" s="27">
        <f>I186/C185</f>
        <v>0</v>
      </c>
      <c r="J185" s="23">
        <f>J186/C185</f>
        <v>0</v>
      </c>
      <c r="K185" s="21">
        <f>K186/C185</f>
        <v>0.067593931656103</v>
      </c>
      <c r="L185" s="21">
        <f>L186/C185</f>
        <v>0.067593931656103</v>
      </c>
      <c r="M185" s="21">
        <f>M186/C185</f>
        <v>0.067593931656103</v>
      </c>
      <c r="N185" s="21">
        <f>N186/C185</f>
        <v>0.0675938965305665</v>
      </c>
      <c r="O185" s="21">
        <f>O186/C185</f>
        <v>0.364812171813331</v>
      </c>
      <c r="P185" s="21">
        <f>P186/C185</f>
        <v>0.364812136687794</v>
      </c>
      <c r="Q185" s="30">
        <f t="shared" si="12"/>
        <v>1</v>
      </c>
    </row>
    <row r="186" ht="12.95" customHeight="1" spans="1:17">
      <c r="A186" s="18"/>
      <c r="B186" s="19"/>
      <c r="C186" s="20"/>
      <c r="D186" s="25">
        <f t="shared" ref="D186:P186" si="19">SUM(D188,D190,D192,D194)*1</f>
        <v>0</v>
      </c>
      <c r="E186" s="25">
        <f t="shared" si="19"/>
        <v>0</v>
      </c>
      <c r="F186" s="25">
        <f t="shared" si="19"/>
        <v>0</v>
      </c>
      <c r="G186" s="25">
        <f t="shared" si="19"/>
        <v>0</v>
      </c>
      <c r="H186" s="26">
        <f t="shared" si="19"/>
        <v>0</v>
      </c>
      <c r="I186" s="28">
        <f t="shared" si="19"/>
        <v>0</v>
      </c>
      <c r="J186" s="25">
        <f t="shared" si="19"/>
        <v>0</v>
      </c>
      <c r="K186" s="22">
        <f t="shared" si="19"/>
        <v>19243.53</v>
      </c>
      <c r="L186" s="22">
        <f t="shared" si="19"/>
        <v>19243.53</v>
      </c>
      <c r="M186" s="22">
        <f t="shared" si="19"/>
        <v>19243.53</v>
      </c>
      <c r="N186" s="22">
        <f t="shared" si="19"/>
        <v>19243.52</v>
      </c>
      <c r="O186" s="22">
        <f t="shared" si="19"/>
        <v>103859.53</v>
      </c>
      <c r="P186" s="22">
        <f t="shared" si="19"/>
        <v>103859.52</v>
      </c>
      <c r="Q186" s="31">
        <f t="shared" si="12"/>
        <v>284693.16</v>
      </c>
    </row>
    <row r="187" ht="12" customHeight="1" spans="1:17">
      <c r="A187" s="18" t="s">
        <v>2055</v>
      </c>
      <c r="B187" s="19" t="s">
        <v>2056</v>
      </c>
      <c r="C187" s="20">
        <v>3307.05</v>
      </c>
      <c r="D187" s="23"/>
      <c r="E187" s="23"/>
      <c r="F187" s="23"/>
      <c r="G187" s="23"/>
      <c r="H187" s="24"/>
      <c r="I187" s="27"/>
      <c r="J187" s="23"/>
      <c r="K187" s="23"/>
      <c r="L187" s="23"/>
      <c r="M187" s="23"/>
      <c r="N187" s="23"/>
      <c r="O187" s="21">
        <v>0.5</v>
      </c>
      <c r="P187" s="21">
        <v>0.5</v>
      </c>
      <c r="Q187" s="30">
        <f t="shared" si="12"/>
        <v>1</v>
      </c>
    </row>
    <row r="188" ht="12.95" customHeight="1" spans="1:17">
      <c r="A188" s="18"/>
      <c r="B188" s="19"/>
      <c r="C188" s="20"/>
      <c r="D188" s="25" t="str">
        <f>IF(D187&gt;0,ROUND(C187*D187,2),"")</f>
        <v/>
      </c>
      <c r="E188" s="25" t="str">
        <f>IF(E187&gt;0,IF(AND(SUM(D187:E187)=1,Q187=1),C187-SUM(D188:D188),ROUND(C187*E187,2)),"")</f>
        <v/>
      </c>
      <c r="F188" s="25" t="str">
        <f>IF(F187&gt;0,IF(AND(SUM(D187:F187)=1,Q187=1),C187-SUM(D188:E188),ROUND(C187*F187,2)),"")</f>
        <v/>
      </c>
      <c r="G188" s="25" t="str">
        <f>IF(G187&gt;0,IF(AND(SUM(D187:G187)=1,Q187=1),C187-SUM(D188:F188),ROUND(C187*G187,2)),"")</f>
        <v/>
      </c>
      <c r="H188" s="26" t="str">
        <f>IF(H187&gt;0,IF(AND(SUM(D187:H187)=1,Q187=1),C187-SUM(D188:G188),ROUND(C187*H187,2)),"")</f>
        <v/>
      </c>
      <c r="I188" s="28" t="str">
        <f>IF(I187&gt;0,IF(AND(SUM(D187:I187)=1,Q187=1),C187-SUM(D188:H188),ROUND(C187*I187,2)),"")</f>
        <v/>
      </c>
      <c r="J188" s="25" t="str">
        <f>IF(J187&gt;0,IF(AND(SUM(D187:J187)=1,Q187=1),C187-SUM(D188:I188),ROUND(C187*J187,2)),"")</f>
        <v/>
      </c>
      <c r="K188" s="25" t="str">
        <f>IF(K187&gt;0,IF(AND(SUM(D187:K187)=1,Q187=1),C187-SUM(D188:J188),ROUND(C187*K187,2)),"")</f>
        <v/>
      </c>
      <c r="L188" s="25" t="str">
        <f>IF(L187&gt;0,IF(AND(SUM(D187:L187)=1,Q187=1),C187-SUM(D188:K188),ROUND(C187*L187,2)),"")</f>
        <v/>
      </c>
      <c r="M188" s="25" t="str">
        <f>IF(M187&gt;0,IF(AND(SUM(D187:M187)=1,Q187=1),C187-SUM(D188:L188),ROUND(C187*M187,2)),"")</f>
        <v/>
      </c>
      <c r="N188" s="25" t="str">
        <f>IF(N187&gt;0,IF(AND(SUM(D187:N187)=1,Q187=1),C187-SUM(D188:M188),ROUND(C187*N187,2)),"")</f>
        <v/>
      </c>
      <c r="O188" s="22">
        <f>IF(O187&gt;0,IF(AND(SUM(D187:O187)=1,Q187=1),C187-SUM(D188:N188),ROUND(C187*O187,2)),"")</f>
        <v>1653.53</v>
      </c>
      <c r="P188" s="22">
        <f>IF(P187&gt;0,IF(AND(SUM(D187:P187)=1,Q187=1),C187-SUM(D188:O188),ROUND(C187*P187,2)),"")</f>
        <v>1653.52</v>
      </c>
      <c r="Q188" s="31">
        <f t="shared" si="12"/>
        <v>3307.05</v>
      </c>
    </row>
    <row r="189" ht="12" customHeight="1" spans="1:17">
      <c r="A189" s="18" t="s">
        <v>2072</v>
      </c>
      <c r="B189" s="19" t="s">
        <v>2073</v>
      </c>
      <c r="C189" s="20">
        <v>6646.72</v>
      </c>
      <c r="D189" s="23"/>
      <c r="E189" s="23"/>
      <c r="F189" s="23"/>
      <c r="G189" s="23"/>
      <c r="H189" s="24"/>
      <c r="I189" s="27"/>
      <c r="J189" s="23"/>
      <c r="K189" s="23"/>
      <c r="L189" s="23"/>
      <c r="M189" s="23"/>
      <c r="N189" s="23"/>
      <c r="O189" s="21">
        <v>0.5</v>
      </c>
      <c r="P189" s="21">
        <v>0.5</v>
      </c>
      <c r="Q189" s="30">
        <f t="shared" si="12"/>
        <v>1</v>
      </c>
    </row>
    <row r="190" ht="12.95" customHeight="1" spans="1:17">
      <c r="A190" s="18"/>
      <c r="B190" s="19"/>
      <c r="C190" s="20"/>
      <c r="D190" s="25" t="str">
        <f>IF(D189&gt;0,ROUND(C189*D189,2),"")</f>
        <v/>
      </c>
      <c r="E190" s="25" t="str">
        <f>IF(E189&gt;0,IF(AND(SUM(D189:E189)=1,Q189=1),C189-SUM(D190:D190),ROUND(C189*E189,2)),"")</f>
        <v/>
      </c>
      <c r="F190" s="25" t="str">
        <f>IF(F189&gt;0,IF(AND(SUM(D189:F189)=1,Q189=1),C189-SUM(D190:E190),ROUND(C189*F189,2)),"")</f>
        <v/>
      </c>
      <c r="G190" s="25" t="str">
        <f>IF(G189&gt;0,IF(AND(SUM(D189:G189)=1,Q189=1),C189-SUM(D190:F190),ROUND(C189*G189,2)),"")</f>
        <v/>
      </c>
      <c r="H190" s="26" t="str">
        <f>IF(H189&gt;0,IF(AND(SUM(D189:H189)=1,Q189=1),C189-SUM(D190:G190),ROUND(C189*H189,2)),"")</f>
        <v/>
      </c>
      <c r="I190" s="28" t="str">
        <f>IF(I189&gt;0,IF(AND(SUM(D189:I189)=1,Q189=1),C189-SUM(D190:H190),ROUND(C189*I189,2)),"")</f>
        <v/>
      </c>
      <c r="J190" s="25" t="str">
        <f>IF(J189&gt;0,IF(AND(SUM(D189:J189)=1,Q189=1),C189-SUM(D190:I190),ROUND(C189*J189,2)),"")</f>
        <v/>
      </c>
      <c r="K190" s="25" t="str">
        <f>IF(K189&gt;0,IF(AND(SUM(D189:K189)=1,Q189=1),C189-SUM(D190:J190),ROUND(C189*K189,2)),"")</f>
        <v/>
      </c>
      <c r="L190" s="25" t="str">
        <f>IF(L189&gt;0,IF(AND(SUM(D189:L189)=1,Q189=1),C189-SUM(D190:K190),ROUND(C189*L189,2)),"")</f>
        <v/>
      </c>
      <c r="M190" s="25" t="str">
        <f>IF(M189&gt;0,IF(AND(SUM(D189:M189)=1,Q189=1),C189-SUM(D190:L190),ROUND(C189*M189,2)),"")</f>
        <v/>
      </c>
      <c r="N190" s="25" t="str">
        <f>IF(N189&gt;0,IF(AND(SUM(D189:N189)=1,Q189=1),C189-SUM(D190:M190),ROUND(C189*N189,2)),"")</f>
        <v/>
      </c>
      <c r="O190" s="22">
        <f>IF(O189&gt;0,IF(AND(SUM(D189:O189)=1,Q189=1),C189-SUM(D190:N190),ROUND(C189*O189,2)),"")</f>
        <v>3323.36</v>
      </c>
      <c r="P190" s="22">
        <f>IF(P189&gt;0,IF(AND(SUM(D189:P189)=1,Q189=1),C189-SUM(D190:O190),ROUND(C189*P189,2)),"")</f>
        <v>3323.36</v>
      </c>
      <c r="Q190" s="31">
        <f t="shared" si="12"/>
        <v>6646.72</v>
      </c>
    </row>
    <row r="191" ht="12" customHeight="1" spans="1:17">
      <c r="A191" s="18" t="s">
        <v>2080</v>
      </c>
      <c r="B191" s="19" t="s">
        <v>1283</v>
      </c>
      <c r="C191" s="20">
        <v>76974.11</v>
      </c>
      <c r="D191" s="23"/>
      <c r="E191" s="23"/>
      <c r="F191" s="23"/>
      <c r="G191" s="23"/>
      <c r="H191" s="24"/>
      <c r="I191" s="27"/>
      <c r="J191" s="23"/>
      <c r="K191" s="21">
        <v>0.25</v>
      </c>
      <c r="L191" s="21">
        <v>0.25</v>
      </c>
      <c r="M191" s="21">
        <v>0.25</v>
      </c>
      <c r="N191" s="21">
        <v>0.25</v>
      </c>
      <c r="O191" s="23"/>
      <c r="P191" s="23"/>
      <c r="Q191" s="30">
        <f t="shared" si="12"/>
        <v>1</v>
      </c>
    </row>
    <row r="192" ht="12.95" customHeight="1" spans="1:17">
      <c r="A192" s="18"/>
      <c r="B192" s="19"/>
      <c r="C192" s="20"/>
      <c r="D192" s="25" t="str">
        <f>IF(D191&gt;0,ROUND(C191*D191,2),"")</f>
        <v/>
      </c>
      <c r="E192" s="25" t="str">
        <f>IF(E191&gt;0,IF(AND(SUM(D191:E191)=1,Q191=1),C191-SUM(D192:D192),ROUND(C191*E191,2)),"")</f>
        <v/>
      </c>
      <c r="F192" s="25" t="str">
        <f>IF(F191&gt;0,IF(AND(SUM(D191:F191)=1,Q191=1),C191-SUM(D192:E192),ROUND(C191*F191,2)),"")</f>
        <v/>
      </c>
      <c r="G192" s="25" t="str">
        <f>IF(G191&gt;0,IF(AND(SUM(D191:G191)=1,Q191=1),C191-SUM(D192:F192),ROUND(C191*G191,2)),"")</f>
        <v/>
      </c>
      <c r="H192" s="26" t="str">
        <f>IF(H191&gt;0,IF(AND(SUM(D191:H191)=1,Q191=1),C191-SUM(D192:G192),ROUND(C191*H191,2)),"")</f>
        <v/>
      </c>
      <c r="I192" s="28" t="str">
        <f>IF(I191&gt;0,IF(AND(SUM(D191:I191)=1,Q191=1),C191-SUM(D192:H192),ROUND(C191*I191,2)),"")</f>
        <v/>
      </c>
      <c r="J192" s="25" t="str">
        <f>IF(J191&gt;0,IF(AND(SUM(D191:J191)=1,Q191=1),C191-SUM(D192:I192),ROUND(C191*J191,2)),"")</f>
        <v/>
      </c>
      <c r="K192" s="22">
        <f>IF(K191&gt;0,IF(AND(SUM(D191:K191)=1,Q191=1),C191-SUM(D192:J192),ROUND(C191*K191,2)),"")</f>
        <v>19243.53</v>
      </c>
      <c r="L192" s="22">
        <f>IF(L191&gt;0,IF(AND(SUM(D191:L191)=1,Q191=1),C191-SUM(D192:K192),ROUND(C191*L191,2)),"")</f>
        <v>19243.53</v>
      </c>
      <c r="M192" s="22">
        <f>IF(M191&gt;0,IF(AND(SUM(D191:M191)=1,Q191=1),C191-SUM(D192:L192),ROUND(C191*M191,2)),"")</f>
        <v>19243.53</v>
      </c>
      <c r="N192" s="22">
        <f>IF(N191&gt;0,IF(AND(SUM(D191:N191)=1,Q191=1),C191-SUM(D192:M192),ROUND(C191*N191,2)),"")</f>
        <v>19243.52</v>
      </c>
      <c r="O192" s="25" t="str">
        <f>IF(O191&gt;0,IF(AND(SUM(D191:O191)=1,Q191=1),C191-SUM(D192:N192),ROUND(C191*O191,2)),"")</f>
        <v/>
      </c>
      <c r="P192" s="25" t="str">
        <f>IF(P191&gt;0,IF(AND(SUM(D191:P191)=1,Q191=1),C191-SUM(D192:O192),ROUND(C191*P191,2)),"")</f>
        <v/>
      </c>
      <c r="Q192" s="31">
        <f t="shared" si="12"/>
        <v>76974.11</v>
      </c>
    </row>
    <row r="193" ht="12" customHeight="1" spans="1:17">
      <c r="A193" s="18" t="s">
        <v>2096</v>
      </c>
      <c r="B193" s="19" t="s">
        <v>2097</v>
      </c>
      <c r="C193" s="20">
        <v>197765.28</v>
      </c>
      <c r="D193" s="23"/>
      <c r="E193" s="23"/>
      <c r="F193" s="23"/>
      <c r="G193" s="23"/>
      <c r="H193" s="24"/>
      <c r="I193" s="27"/>
      <c r="J193" s="23"/>
      <c r="K193" s="23"/>
      <c r="L193" s="23"/>
      <c r="M193" s="23"/>
      <c r="N193" s="23"/>
      <c r="O193" s="21">
        <v>0.5</v>
      </c>
      <c r="P193" s="21">
        <v>0.5</v>
      </c>
      <c r="Q193" s="30">
        <f t="shared" si="12"/>
        <v>1</v>
      </c>
    </row>
    <row r="194" ht="12.95" customHeight="1" spans="1:17">
      <c r="A194" s="18"/>
      <c r="B194" s="19"/>
      <c r="C194" s="20"/>
      <c r="D194" s="25" t="str">
        <f>IF(D193&gt;0,ROUND(C193*D193,2),"")</f>
        <v/>
      </c>
      <c r="E194" s="25" t="str">
        <f>IF(E193&gt;0,IF(AND(SUM(D193:E193)=1,Q193=1),C193-SUM(D194:D194),ROUND(C193*E193,2)),"")</f>
        <v/>
      </c>
      <c r="F194" s="25" t="str">
        <f>IF(F193&gt;0,IF(AND(SUM(D193:F193)=1,Q193=1),C193-SUM(D194:E194),ROUND(C193*F193,2)),"")</f>
        <v/>
      </c>
      <c r="G194" s="25" t="str">
        <f>IF(G193&gt;0,IF(AND(SUM(D193:G193)=1,Q193=1),C193-SUM(D194:F194),ROUND(C193*G193,2)),"")</f>
        <v/>
      </c>
      <c r="H194" s="26" t="str">
        <f>IF(H193&gt;0,IF(AND(SUM(D193:H193)=1,Q193=1),C193-SUM(D194:G194),ROUND(C193*H193,2)),"")</f>
        <v/>
      </c>
      <c r="I194" s="28" t="str">
        <f>IF(I193&gt;0,IF(AND(SUM(D193:I193)=1,Q193=1),C193-SUM(D194:H194),ROUND(C193*I193,2)),"")</f>
        <v/>
      </c>
      <c r="J194" s="25" t="str">
        <f>IF(J193&gt;0,IF(AND(SUM(D193:J193)=1,Q193=1),C193-SUM(D194:I194),ROUND(C193*J193,2)),"")</f>
        <v/>
      </c>
      <c r="K194" s="25" t="str">
        <f>IF(K193&gt;0,IF(AND(SUM(D193:K193)=1,Q193=1),C193-SUM(D194:J194),ROUND(C193*K193,2)),"")</f>
        <v/>
      </c>
      <c r="L194" s="25" t="str">
        <f>IF(L193&gt;0,IF(AND(SUM(D193:L193)=1,Q193=1),C193-SUM(D194:K194),ROUND(C193*L193,2)),"")</f>
        <v/>
      </c>
      <c r="M194" s="25" t="str">
        <f>IF(M193&gt;0,IF(AND(SUM(D193:M193)=1,Q193=1),C193-SUM(D194:L194),ROUND(C193*M193,2)),"")</f>
        <v/>
      </c>
      <c r="N194" s="25" t="str">
        <f>IF(N193&gt;0,IF(AND(SUM(D193:N193)=1,Q193=1),C193-SUM(D194:M194),ROUND(C193*N193,2)),"")</f>
        <v/>
      </c>
      <c r="O194" s="22">
        <f>IF(O193&gt;0,IF(AND(SUM(D193:O193)=1,Q193=1),C193-SUM(D194:N194),ROUND(C193*O193,2)),"")</f>
        <v>98882.64</v>
      </c>
      <c r="P194" s="22">
        <f>IF(P193&gt;0,IF(AND(SUM(D193:P193)=1,Q193=1),C193-SUM(D194:O194),ROUND(C193*P193,2)),"")</f>
        <v>98882.64</v>
      </c>
      <c r="Q194" s="31">
        <f t="shared" si="12"/>
        <v>197765.28</v>
      </c>
    </row>
    <row r="195" ht="12" customHeight="1" spans="1:17">
      <c r="A195" s="18" t="s">
        <v>2110</v>
      </c>
      <c r="B195" s="19" t="s">
        <v>2111</v>
      </c>
      <c r="C195" s="20">
        <v>247358.9</v>
      </c>
      <c r="D195" s="23">
        <f>D196/C195</f>
        <v>0</v>
      </c>
      <c r="E195" s="23">
        <f>E196/C195</f>
        <v>0</v>
      </c>
      <c r="F195" s="23">
        <f>F196/C195</f>
        <v>0</v>
      </c>
      <c r="G195" s="23">
        <f>G196/C195</f>
        <v>0</v>
      </c>
      <c r="H195" s="24">
        <f>H196/C195</f>
        <v>0</v>
      </c>
      <c r="I195" s="27">
        <f>I196/C195</f>
        <v>0</v>
      </c>
      <c r="J195" s="23">
        <f>J196/C195</f>
        <v>0</v>
      </c>
      <c r="K195" s="23">
        <f>K196/C195</f>
        <v>0</v>
      </c>
      <c r="L195" s="23">
        <f>L196/C195</f>
        <v>0</v>
      </c>
      <c r="M195" s="21">
        <f>M196/C195</f>
        <v>0.250000020213544</v>
      </c>
      <c r="N195" s="21">
        <f>N196/C195</f>
        <v>0.250000020213544</v>
      </c>
      <c r="O195" s="21">
        <f>O196/C195</f>
        <v>0.250000020213544</v>
      </c>
      <c r="P195" s="21">
        <f>P196/C195</f>
        <v>0.249999939359368</v>
      </c>
      <c r="Q195" s="30">
        <f t="shared" ref="Q195:Q258" si="20">SUM(D195:P195)</f>
        <v>1</v>
      </c>
    </row>
    <row r="196" ht="12.95" customHeight="1" spans="1:17">
      <c r="A196" s="18"/>
      <c r="B196" s="19"/>
      <c r="C196" s="20"/>
      <c r="D196" s="25">
        <f t="shared" ref="D196:P196" si="21">SUM(D198,D200,D202)*1</f>
        <v>0</v>
      </c>
      <c r="E196" s="25">
        <f t="shared" si="21"/>
        <v>0</v>
      </c>
      <c r="F196" s="25">
        <f t="shared" si="21"/>
        <v>0</v>
      </c>
      <c r="G196" s="25">
        <f t="shared" si="21"/>
        <v>0</v>
      </c>
      <c r="H196" s="26">
        <f t="shared" si="21"/>
        <v>0</v>
      </c>
      <c r="I196" s="28">
        <f t="shared" si="21"/>
        <v>0</v>
      </c>
      <c r="J196" s="25">
        <f t="shared" si="21"/>
        <v>0</v>
      </c>
      <c r="K196" s="25">
        <f t="shared" si="21"/>
        <v>0</v>
      </c>
      <c r="L196" s="25">
        <f t="shared" si="21"/>
        <v>0</v>
      </c>
      <c r="M196" s="22">
        <f t="shared" si="21"/>
        <v>61839.73</v>
      </c>
      <c r="N196" s="22">
        <f t="shared" si="21"/>
        <v>61839.73</v>
      </c>
      <c r="O196" s="22">
        <f t="shared" si="21"/>
        <v>61839.73</v>
      </c>
      <c r="P196" s="22">
        <f t="shared" si="21"/>
        <v>61839.71</v>
      </c>
      <c r="Q196" s="31">
        <f t="shared" si="20"/>
        <v>247358.9</v>
      </c>
    </row>
    <row r="197" ht="12" customHeight="1" spans="1:17">
      <c r="A197" s="18" t="s">
        <v>2112</v>
      </c>
      <c r="B197" s="19" t="s">
        <v>2113</v>
      </c>
      <c r="C197" s="20">
        <v>200676.12</v>
      </c>
      <c r="D197" s="23"/>
      <c r="E197" s="23"/>
      <c r="F197" s="23"/>
      <c r="G197" s="23"/>
      <c r="H197" s="24"/>
      <c r="I197" s="27"/>
      <c r="J197" s="23"/>
      <c r="K197" s="23"/>
      <c r="L197" s="23"/>
      <c r="M197" s="21">
        <v>0.25</v>
      </c>
      <c r="N197" s="21">
        <v>0.25</v>
      </c>
      <c r="O197" s="21">
        <v>0.25</v>
      </c>
      <c r="P197" s="21">
        <v>0.25</v>
      </c>
      <c r="Q197" s="30">
        <f t="shared" si="20"/>
        <v>1</v>
      </c>
    </row>
    <row r="198" ht="12.95" customHeight="1" spans="1:17">
      <c r="A198" s="18"/>
      <c r="B198" s="19"/>
      <c r="C198" s="20"/>
      <c r="D198" s="25" t="str">
        <f>IF(D197&gt;0,ROUND(C197*D197,2),"")</f>
        <v/>
      </c>
      <c r="E198" s="25" t="str">
        <f>IF(E197&gt;0,IF(AND(SUM(D197:E197)=1,Q197=1),C197-SUM(D198:D198),ROUND(C197*E197,2)),"")</f>
        <v/>
      </c>
      <c r="F198" s="25" t="str">
        <f>IF(F197&gt;0,IF(AND(SUM(D197:F197)=1,Q197=1),C197-SUM(D198:E198),ROUND(C197*F197,2)),"")</f>
        <v/>
      </c>
      <c r="G198" s="25" t="str">
        <f>IF(G197&gt;0,IF(AND(SUM(D197:G197)=1,Q197=1),C197-SUM(D198:F198),ROUND(C197*G197,2)),"")</f>
        <v/>
      </c>
      <c r="H198" s="26" t="str">
        <f>IF(H197&gt;0,IF(AND(SUM(D197:H197)=1,Q197=1),C197-SUM(D198:G198),ROUND(C197*H197,2)),"")</f>
        <v/>
      </c>
      <c r="I198" s="28" t="str">
        <f>IF(I197&gt;0,IF(AND(SUM(D197:I197)=1,Q197=1),C197-SUM(D198:H198),ROUND(C197*I197,2)),"")</f>
        <v/>
      </c>
      <c r="J198" s="25" t="str">
        <f>IF(J197&gt;0,IF(AND(SUM(D197:J197)=1,Q197=1),C197-SUM(D198:I198),ROUND(C197*J197,2)),"")</f>
        <v/>
      </c>
      <c r="K198" s="25" t="str">
        <f>IF(K197&gt;0,IF(AND(SUM(D197:K197)=1,Q197=1),C197-SUM(D198:J198),ROUND(C197*K197,2)),"")</f>
        <v/>
      </c>
      <c r="L198" s="25" t="str">
        <f>IF(L197&gt;0,IF(AND(SUM(D197:L197)=1,Q197=1),C197-SUM(D198:K198),ROUND(C197*L197,2)),"")</f>
        <v/>
      </c>
      <c r="M198" s="22">
        <f>IF(M197&gt;0,IF(AND(SUM(D197:M197)=1,Q197=1),C197-SUM(D198:L198),ROUND(C197*M197,2)),"")</f>
        <v>50169.03</v>
      </c>
      <c r="N198" s="22">
        <f>IF(N197&gt;0,IF(AND(SUM(D197:N197)=1,Q197=1),C197-SUM(D198:M198),ROUND(C197*N197,2)),"")</f>
        <v>50169.03</v>
      </c>
      <c r="O198" s="22">
        <f>IF(O197&gt;0,IF(AND(SUM(D197:O197)=1,Q197=1),C197-SUM(D198:N198),ROUND(C197*O197,2)),"")</f>
        <v>50169.03</v>
      </c>
      <c r="P198" s="22">
        <f>IF(P197&gt;0,IF(AND(SUM(D197:P197)=1,Q197=1),C197-SUM(D198:O198),ROUND(C197*P197,2)),"")</f>
        <v>50169.03</v>
      </c>
      <c r="Q198" s="31">
        <f t="shared" si="20"/>
        <v>200676.12</v>
      </c>
    </row>
    <row r="199" ht="12" customHeight="1" spans="1:17">
      <c r="A199" s="18" t="s">
        <v>2132</v>
      </c>
      <c r="B199" s="19" t="s">
        <v>2133</v>
      </c>
      <c r="C199" s="20">
        <v>38258.48</v>
      </c>
      <c r="D199" s="23"/>
      <c r="E199" s="23"/>
      <c r="F199" s="23"/>
      <c r="G199" s="23"/>
      <c r="H199" s="24"/>
      <c r="I199" s="27"/>
      <c r="J199" s="23"/>
      <c r="K199" s="23"/>
      <c r="L199" s="23"/>
      <c r="M199" s="21">
        <v>0.25</v>
      </c>
      <c r="N199" s="21">
        <v>0.25</v>
      </c>
      <c r="O199" s="21">
        <v>0.25</v>
      </c>
      <c r="P199" s="21">
        <v>0.25</v>
      </c>
      <c r="Q199" s="30">
        <f t="shared" si="20"/>
        <v>1</v>
      </c>
    </row>
    <row r="200" ht="12.95" customHeight="1" spans="1:17">
      <c r="A200" s="18"/>
      <c r="B200" s="19"/>
      <c r="C200" s="20"/>
      <c r="D200" s="25" t="str">
        <f>IF(D199&gt;0,ROUND(C199*D199,2),"")</f>
        <v/>
      </c>
      <c r="E200" s="25" t="str">
        <f>IF(E199&gt;0,IF(AND(SUM(D199:E199)=1,Q199=1),C199-SUM(D200:D200),ROUND(C199*E199,2)),"")</f>
        <v/>
      </c>
      <c r="F200" s="25" t="str">
        <f>IF(F199&gt;0,IF(AND(SUM(D199:F199)=1,Q199=1),C199-SUM(D200:E200),ROUND(C199*F199,2)),"")</f>
        <v/>
      </c>
      <c r="G200" s="25" t="str">
        <f>IF(G199&gt;0,IF(AND(SUM(D199:G199)=1,Q199=1),C199-SUM(D200:F200),ROUND(C199*G199,2)),"")</f>
        <v/>
      </c>
      <c r="H200" s="26" t="str">
        <f>IF(H199&gt;0,IF(AND(SUM(D199:H199)=1,Q199=1),C199-SUM(D200:G200),ROUND(C199*H199,2)),"")</f>
        <v/>
      </c>
      <c r="I200" s="28" t="str">
        <f>IF(I199&gt;0,IF(AND(SUM(D199:I199)=1,Q199=1),C199-SUM(D200:H200),ROUND(C199*I199,2)),"")</f>
        <v/>
      </c>
      <c r="J200" s="25" t="str">
        <f>IF(J199&gt;0,IF(AND(SUM(D199:J199)=1,Q199=1),C199-SUM(D200:I200),ROUND(C199*J199,2)),"")</f>
        <v/>
      </c>
      <c r="K200" s="25" t="str">
        <f>IF(K199&gt;0,IF(AND(SUM(D199:K199)=1,Q199=1),C199-SUM(D200:J200),ROUND(C199*K199,2)),"")</f>
        <v/>
      </c>
      <c r="L200" s="25" t="str">
        <f>IF(L199&gt;0,IF(AND(SUM(D199:L199)=1,Q199=1),C199-SUM(D200:K200),ROUND(C199*L199,2)),"")</f>
        <v/>
      </c>
      <c r="M200" s="22">
        <f>IF(M199&gt;0,IF(AND(SUM(D199:M199)=1,Q199=1),C199-SUM(D200:L200),ROUND(C199*M199,2)),"")</f>
        <v>9564.62</v>
      </c>
      <c r="N200" s="22">
        <f>IF(N199&gt;0,IF(AND(SUM(D199:N199)=1,Q199=1),C199-SUM(D200:M200),ROUND(C199*N199,2)),"")</f>
        <v>9564.62</v>
      </c>
      <c r="O200" s="22">
        <f>IF(O199&gt;0,IF(AND(SUM(D199:O199)=1,Q199=1),C199-SUM(D200:N200),ROUND(C199*O199,2)),"")</f>
        <v>9564.62</v>
      </c>
      <c r="P200" s="22">
        <f>IF(P199&gt;0,IF(AND(SUM(D199:P199)=1,Q199=1),C199-SUM(D200:O200),ROUND(C199*P199,2)),"")</f>
        <v>9564.62</v>
      </c>
      <c r="Q200" s="31">
        <f t="shared" si="20"/>
        <v>38258.48</v>
      </c>
    </row>
    <row r="201" ht="12" customHeight="1" spans="1:17">
      <c r="A201" s="18" t="s">
        <v>2140</v>
      </c>
      <c r="B201" s="19" t="s">
        <v>517</v>
      </c>
      <c r="C201" s="20">
        <v>8424.3</v>
      </c>
      <c r="D201" s="23"/>
      <c r="E201" s="23"/>
      <c r="F201" s="23"/>
      <c r="G201" s="23"/>
      <c r="H201" s="24"/>
      <c r="I201" s="27"/>
      <c r="J201" s="23"/>
      <c r="K201" s="23"/>
      <c r="L201" s="23"/>
      <c r="M201" s="21">
        <v>0.25</v>
      </c>
      <c r="N201" s="21">
        <v>0.25</v>
      </c>
      <c r="O201" s="21">
        <v>0.25</v>
      </c>
      <c r="P201" s="21">
        <v>0.25</v>
      </c>
      <c r="Q201" s="30">
        <f t="shared" si="20"/>
        <v>1</v>
      </c>
    </row>
    <row r="202" ht="12.95" customHeight="1" spans="1:17">
      <c r="A202" s="18"/>
      <c r="B202" s="19"/>
      <c r="C202" s="20"/>
      <c r="D202" s="25" t="str">
        <f>IF(D201&gt;0,ROUND(C201*D201,2),"")</f>
        <v/>
      </c>
      <c r="E202" s="25" t="str">
        <f>IF(E201&gt;0,IF(AND(SUM(D201:E201)=1,Q201=1),C201-SUM(D202:D202),ROUND(C201*E201,2)),"")</f>
        <v/>
      </c>
      <c r="F202" s="25" t="str">
        <f>IF(F201&gt;0,IF(AND(SUM(D201:F201)=1,Q201=1),C201-SUM(D202:E202),ROUND(C201*F201,2)),"")</f>
        <v/>
      </c>
      <c r="G202" s="25" t="str">
        <f>IF(G201&gt;0,IF(AND(SUM(D201:G201)=1,Q201=1),C201-SUM(D202:F202),ROUND(C201*G201,2)),"")</f>
        <v/>
      </c>
      <c r="H202" s="26" t="str">
        <f>IF(H201&gt;0,IF(AND(SUM(D201:H201)=1,Q201=1),C201-SUM(D202:G202),ROUND(C201*H201,2)),"")</f>
        <v/>
      </c>
      <c r="I202" s="28" t="str">
        <f>IF(I201&gt;0,IF(AND(SUM(D201:I201)=1,Q201=1),C201-SUM(D202:H202),ROUND(C201*I201,2)),"")</f>
        <v/>
      </c>
      <c r="J202" s="25" t="str">
        <f>IF(J201&gt;0,IF(AND(SUM(D201:J201)=1,Q201=1),C201-SUM(D202:I202),ROUND(C201*J201,2)),"")</f>
        <v/>
      </c>
      <c r="K202" s="25" t="str">
        <f>IF(K201&gt;0,IF(AND(SUM(D201:K201)=1,Q201=1),C201-SUM(D202:J202),ROUND(C201*K201,2)),"")</f>
        <v/>
      </c>
      <c r="L202" s="25" t="str">
        <f>IF(L201&gt;0,IF(AND(SUM(D201:L201)=1,Q201=1),C201-SUM(D202:K202),ROUND(C201*L201,2)),"")</f>
        <v/>
      </c>
      <c r="M202" s="22">
        <f>IF(M201&gt;0,IF(AND(SUM(D201:M201)=1,Q201=1),C201-SUM(D202:L202),ROUND(C201*M201,2)),"")</f>
        <v>2106.08</v>
      </c>
      <c r="N202" s="22">
        <f>IF(N201&gt;0,IF(AND(SUM(D201:N201)=1,Q201=1),C201-SUM(D202:M202),ROUND(C201*N201,2)),"")</f>
        <v>2106.08</v>
      </c>
      <c r="O202" s="22">
        <f>IF(O201&gt;0,IF(AND(SUM(D201:O201)=1,Q201=1),C201-SUM(D202:N202),ROUND(C201*O201,2)),"")</f>
        <v>2106.08</v>
      </c>
      <c r="P202" s="22">
        <f>IF(P201&gt;0,IF(AND(SUM(D201:P201)=1,Q201=1),C201-SUM(D202:O202),ROUND(C201*P201,2)),"")</f>
        <v>2106.06</v>
      </c>
      <c r="Q202" s="31">
        <f t="shared" si="20"/>
        <v>8424.3</v>
      </c>
    </row>
    <row r="203" ht="12" customHeight="1" spans="1:17">
      <c r="A203" s="18" t="s">
        <v>2150</v>
      </c>
      <c r="B203" s="19" t="s">
        <v>2151</v>
      </c>
      <c r="C203" s="20">
        <v>13535.85</v>
      </c>
      <c r="D203" s="23">
        <f>D204/C203</f>
        <v>0</v>
      </c>
      <c r="E203" s="23">
        <f>E204/C203</f>
        <v>0</v>
      </c>
      <c r="F203" s="23">
        <f>F204/C203</f>
        <v>0</v>
      </c>
      <c r="G203" s="23">
        <f>G204/C203</f>
        <v>0</v>
      </c>
      <c r="H203" s="24">
        <f>H204/C203</f>
        <v>0</v>
      </c>
      <c r="I203" s="27">
        <f>I204/C203</f>
        <v>0</v>
      </c>
      <c r="J203" s="23">
        <f>J204/C203</f>
        <v>0</v>
      </c>
      <c r="K203" s="21">
        <f>K204/C203</f>
        <v>0.150000184694718</v>
      </c>
      <c r="L203" s="21">
        <f>L204/C203</f>
        <v>0.150000184694718</v>
      </c>
      <c r="M203" s="21">
        <f>M204/C203</f>
        <v>0.150000184694718</v>
      </c>
      <c r="N203" s="21">
        <f>N204/C203</f>
        <v>0.150000184694718</v>
      </c>
      <c r="O203" s="21">
        <f>O204/C203</f>
        <v>0.150000184694718</v>
      </c>
      <c r="P203" s="21">
        <f>P204/C203</f>
        <v>0.249999076526409</v>
      </c>
      <c r="Q203" s="30">
        <f t="shared" si="20"/>
        <v>1</v>
      </c>
    </row>
    <row r="204" ht="15" customHeight="1" spans="1:17">
      <c r="A204" s="18"/>
      <c r="B204" s="19"/>
      <c r="C204" s="20"/>
      <c r="D204" s="25">
        <f t="shared" ref="D204:P204" si="22">SUM(D206)*1</f>
        <v>0</v>
      </c>
      <c r="E204" s="25">
        <f t="shared" si="22"/>
        <v>0</v>
      </c>
      <c r="F204" s="25">
        <f t="shared" si="22"/>
        <v>0</v>
      </c>
      <c r="G204" s="25">
        <f t="shared" si="22"/>
        <v>0</v>
      </c>
      <c r="H204" s="26">
        <f t="shared" si="22"/>
        <v>0</v>
      </c>
      <c r="I204" s="28">
        <f t="shared" si="22"/>
        <v>0</v>
      </c>
      <c r="J204" s="25">
        <f t="shared" si="22"/>
        <v>0</v>
      </c>
      <c r="K204" s="22">
        <f t="shared" si="22"/>
        <v>2030.38</v>
      </c>
      <c r="L204" s="22">
        <f t="shared" si="22"/>
        <v>2030.38</v>
      </c>
      <c r="M204" s="22">
        <f t="shared" si="22"/>
        <v>2030.38</v>
      </c>
      <c r="N204" s="22">
        <f t="shared" si="22"/>
        <v>2030.38</v>
      </c>
      <c r="O204" s="22">
        <f t="shared" si="22"/>
        <v>2030.38</v>
      </c>
      <c r="P204" s="22">
        <f t="shared" si="22"/>
        <v>3383.95</v>
      </c>
      <c r="Q204" s="31">
        <f t="shared" si="20"/>
        <v>13535.85</v>
      </c>
    </row>
    <row r="205" ht="12" customHeight="1" spans="1:17">
      <c r="A205" s="18" t="s">
        <v>2152</v>
      </c>
      <c r="B205" s="19" t="s">
        <v>2153</v>
      </c>
      <c r="C205" s="20">
        <v>13535.85</v>
      </c>
      <c r="D205" s="23"/>
      <c r="E205" s="23"/>
      <c r="F205" s="23"/>
      <c r="G205" s="23"/>
      <c r="H205" s="24"/>
      <c r="I205" s="27"/>
      <c r="J205" s="23"/>
      <c r="K205" s="21">
        <v>0.15</v>
      </c>
      <c r="L205" s="21">
        <v>0.15</v>
      </c>
      <c r="M205" s="21">
        <v>0.15</v>
      </c>
      <c r="N205" s="21">
        <v>0.15</v>
      </c>
      <c r="O205" s="21">
        <v>0.15</v>
      </c>
      <c r="P205" s="21">
        <v>0.25</v>
      </c>
      <c r="Q205" s="30">
        <f t="shared" si="20"/>
        <v>1</v>
      </c>
    </row>
    <row r="206" ht="12.95" customHeight="1" spans="1:17">
      <c r="A206" s="18"/>
      <c r="B206" s="19"/>
      <c r="C206" s="20"/>
      <c r="D206" s="25" t="str">
        <f>IF(D205&gt;0,ROUND(C205*D205,2),"")</f>
        <v/>
      </c>
      <c r="E206" s="25" t="str">
        <f>IF(E205&gt;0,IF(AND(SUM(D205:E205)=1,Q205=1),C205-SUM(D206:D206),ROUND(C205*E205,2)),"")</f>
        <v/>
      </c>
      <c r="F206" s="25" t="str">
        <f>IF(F205&gt;0,IF(AND(SUM(D205:F205)=1,Q205=1),C205-SUM(D206:E206),ROUND(C205*F205,2)),"")</f>
        <v/>
      </c>
      <c r="G206" s="25" t="str">
        <f>IF(G205&gt;0,IF(AND(SUM(D205:G205)=1,Q205=1),C205-SUM(D206:F206),ROUND(C205*G205,2)),"")</f>
        <v/>
      </c>
      <c r="H206" s="26" t="str">
        <f>IF(H205&gt;0,IF(AND(SUM(D205:H205)=1,Q205=1),C205-SUM(D206:G206),ROUND(C205*H205,2)),"")</f>
        <v/>
      </c>
      <c r="I206" s="28" t="str">
        <f>IF(I205&gt;0,IF(AND(SUM(D205:I205)=1,Q205=1),C205-SUM(D206:H206),ROUND(C205*I205,2)),"")</f>
        <v/>
      </c>
      <c r="J206" s="25" t="str">
        <f>IF(J205&gt;0,IF(AND(SUM(D205:J205)=1,Q205=1),C205-SUM(D206:I206),ROUND(C205*J205,2)),"")</f>
        <v/>
      </c>
      <c r="K206" s="22">
        <f>IF(K205&gt;0,IF(AND(SUM(D205:K205)=1,Q205=1),C205-SUM(D206:J206),ROUND(C205*K205,2)),"")</f>
        <v>2030.38</v>
      </c>
      <c r="L206" s="22">
        <f>IF(L205&gt;0,IF(AND(SUM(D205:L205)=1,Q205=1),C205-SUM(D206:K206),ROUND(C205*L205,2)),"")</f>
        <v>2030.38</v>
      </c>
      <c r="M206" s="22">
        <f>IF(M205&gt;0,IF(AND(SUM(D205:M205)=1,Q205=1),C205-SUM(D206:L206),ROUND(C205*M205,2)),"")</f>
        <v>2030.38</v>
      </c>
      <c r="N206" s="22">
        <f>IF(N205&gt;0,IF(AND(SUM(D205:N205)=1,Q205=1),C205-SUM(D206:M206),ROUND(C205*N205,2)),"")</f>
        <v>2030.38</v>
      </c>
      <c r="O206" s="22">
        <f>IF(O205&gt;0,IF(AND(SUM(D205:O205)=1,Q205=1),C205-SUM(D206:N206),ROUND(C205*O205,2)),"")</f>
        <v>2030.38</v>
      </c>
      <c r="P206" s="22">
        <f>IF(P205&gt;0,IF(AND(SUM(D205:P205)=1,Q205=1),C205-SUM(D206:O206),ROUND(C205*P205,2)),"")</f>
        <v>3383.95</v>
      </c>
      <c r="Q206" s="31">
        <f t="shared" si="20"/>
        <v>13535.85</v>
      </c>
    </row>
    <row r="207" ht="12" customHeight="1" spans="1:17">
      <c r="A207" s="18" t="s">
        <v>2164</v>
      </c>
      <c r="B207" s="19" t="s">
        <v>2165</v>
      </c>
      <c r="C207" s="20">
        <v>46025.68</v>
      </c>
      <c r="D207" s="23">
        <f>D208/C207</f>
        <v>0</v>
      </c>
      <c r="E207" s="21">
        <f>E208/C207</f>
        <v>0.299999913091996</v>
      </c>
      <c r="F207" s="23">
        <f>F208/C207</f>
        <v>0</v>
      </c>
      <c r="G207" s="23">
        <f>G208/C207</f>
        <v>0</v>
      </c>
      <c r="H207" s="24">
        <f>H208/C207</f>
        <v>0</v>
      </c>
      <c r="I207" s="27">
        <f>I208/C207</f>
        <v>0</v>
      </c>
      <c r="J207" s="23">
        <f>J208/C207</f>
        <v>0</v>
      </c>
      <c r="K207" s="23">
        <f>K208/C207</f>
        <v>0</v>
      </c>
      <c r="L207" s="23">
        <f>L208/C207</f>
        <v>0</v>
      </c>
      <c r="M207" s="23">
        <f>M208/C207</f>
        <v>0</v>
      </c>
      <c r="N207" s="23">
        <f>N208/C207</f>
        <v>0</v>
      </c>
      <c r="O207" s="21">
        <f>O208/C207</f>
        <v>0.700000086908004</v>
      </c>
      <c r="P207" s="23">
        <f>P208/C207</f>
        <v>0</v>
      </c>
      <c r="Q207" s="30">
        <f t="shared" si="20"/>
        <v>1</v>
      </c>
    </row>
    <row r="208" ht="12.95" customHeight="1" spans="1:17">
      <c r="A208" s="18"/>
      <c r="B208" s="19"/>
      <c r="C208" s="20"/>
      <c r="D208" s="25">
        <f t="shared" ref="D208:P208" si="23">SUM(D210)*1</f>
        <v>0</v>
      </c>
      <c r="E208" s="22">
        <f t="shared" si="23"/>
        <v>13807.7</v>
      </c>
      <c r="F208" s="25">
        <f t="shared" si="23"/>
        <v>0</v>
      </c>
      <c r="G208" s="25">
        <f t="shared" si="23"/>
        <v>0</v>
      </c>
      <c r="H208" s="26">
        <f t="shared" si="23"/>
        <v>0</v>
      </c>
      <c r="I208" s="28">
        <f t="shared" si="23"/>
        <v>0</v>
      </c>
      <c r="J208" s="25">
        <f t="shared" si="23"/>
        <v>0</v>
      </c>
      <c r="K208" s="25">
        <f t="shared" si="23"/>
        <v>0</v>
      </c>
      <c r="L208" s="25">
        <f t="shared" si="23"/>
        <v>0</v>
      </c>
      <c r="M208" s="25">
        <f t="shared" si="23"/>
        <v>0</v>
      </c>
      <c r="N208" s="25">
        <f t="shared" si="23"/>
        <v>0</v>
      </c>
      <c r="O208" s="22">
        <f t="shared" si="23"/>
        <v>32217.98</v>
      </c>
      <c r="P208" s="25">
        <f t="shared" si="23"/>
        <v>0</v>
      </c>
      <c r="Q208" s="31">
        <f t="shared" si="20"/>
        <v>46025.68</v>
      </c>
    </row>
    <row r="209" ht="12" hidden="1" customHeight="1" spans="1:17">
      <c r="A209" s="18" t="s">
        <v>2166</v>
      </c>
      <c r="B209" s="19" t="s">
        <v>2168</v>
      </c>
      <c r="C209" s="20">
        <v>46025.68</v>
      </c>
      <c r="D209" s="23"/>
      <c r="E209" s="21">
        <v>0.3</v>
      </c>
      <c r="F209" s="23"/>
      <c r="G209" s="23"/>
      <c r="H209" s="24"/>
      <c r="I209" s="27"/>
      <c r="J209" s="23"/>
      <c r="K209" s="23"/>
      <c r="L209" s="23"/>
      <c r="M209" s="23"/>
      <c r="N209" s="23"/>
      <c r="O209" s="21">
        <v>0.7</v>
      </c>
      <c r="P209" s="23"/>
      <c r="Q209" s="30">
        <f t="shared" si="20"/>
        <v>1</v>
      </c>
    </row>
    <row r="210" ht="24" hidden="1" customHeight="1" spans="1:17">
      <c r="A210" s="18"/>
      <c r="B210" s="19"/>
      <c r="C210" s="20"/>
      <c r="D210" s="25" t="str">
        <f>IF(D209&gt;0,ROUND(C209*D209,2),"")</f>
        <v/>
      </c>
      <c r="E210" s="22">
        <f>IF(E209&gt;0,IF(AND(SUM(D209:E209)=1,Q209=1),C209-SUM(D210:D210),ROUND(C209*E209,2)),"")</f>
        <v>13807.7</v>
      </c>
      <c r="F210" s="25" t="str">
        <f>IF(F209&gt;0,IF(AND(SUM(D209:F209)=1,Q209=1),C209-SUM(D210:E210),ROUND(C209*F209,2)),"")</f>
        <v/>
      </c>
      <c r="G210" s="25" t="str">
        <f>IF(G209&gt;0,IF(AND(SUM(D209:G209)=1,Q209=1),C209-SUM(D210:F210),ROUND(C209*G209,2)),"")</f>
        <v/>
      </c>
      <c r="H210" s="26" t="str">
        <f>IF(H209&gt;0,IF(AND(SUM(D209:H209)=1,Q209=1),C209-SUM(D210:G210),ROUND(C209*H209,2)),"")</f>
        <v/>
      </c>
      <c r="I210" s="28" t="str">
        <f>IF(I209&gt;0,IF(AND(SUM(D209:I209)=1,Q209=1),C209-SUM(D210:H210),ROUND(C209*I209,2)),"")</f>
        <v/>
      </c>
      <c r="J210" s="25" t="str">
        <f>IF(J209&gt;0,IF(AND(SUM(D209:J209)=1,Q209=1),C209-SUM(D210:I210),ROUND(C209*J209,2)),"")</f>
        <v/>
      </c>
      <c r="K210" s="25" t="str">
        <f>IF(K209&gt;0,IF(AND(SUM(D209:K209)=1,Q209=1),C209-SUM(D210:J210),ROUND(C209*K209,2)),"")</f>
        <v/>
      </c>
      <c r="L210" s="25" t="str">
        <f>IF(L209&gt;0,IF(AND(SUM(D209:L209)=1,Q209=1),C209-SUM(D210:K210),ROUND(C209*L209,2)),"")</f>
        <v/>
      </c>
      <c r="M210" s="25" t="str">
        <f>IF(M209&gt;0,IF(AND(SUM(D209:M209)=1,Q209=1),C209-SUM(D210:L210),ROUND(C209*M209,2)),"")</f>
        <v/>
      </c>
      <c r="N210" s="25" t="str">
        <f>IF(N209&gt;0,IF(AND(SUM(D209:N209)=1,Q209=1),C209-SUM(D210:M210),ROUND(C209*N209,2)),"")</f>
        <v/>
      </c>
      <c r="O210" s="22">
        <f>IF(O209&gt;0,IF(AND(SUM(D209:O209)=1,Q209=1),C209-SUM(D210:N210),ROUND(C209*O209,2)),"")</f>
        <v>32217.98</v>
      </c>
      <c r="P210" s="25" t="str">
        <f>IF(P209&gt;0,IF(AND(SUM(D209:P209)=1,Q209=1),C209-SUM(D210:O210),ROUND(C209*P209,2)),"")</f>
        <v/>
      </c>
      <c r="Q210" s="31">
        <f t="shared" si="20"/>
        <v>46025.68</v>
      </c>
    </row>
    <row r="211" ht="12" customHeight="1" spans="1:17">
      <c r="A211" s="18" t="s">
        <v>2169</v>
      </c>
      <c r="B211" s="19" t="s">
        <v>2170</v>
      </c>
      <c r="C211" s="20">
        <v>12426.72</v>
      </c>
      <c r="D211" s="23">
        <f>D212/C211</f>
        <v>0</v>
      </c>
      <c r="E211" s="23">
        <f>E212/C211</f>
        <v>0</v>
      </c>
      <c r="F211" s="23">
        <f>F212/C211</f>
        <v>0</v>
      </c>
      <c r="G211" s="23">
        <f>G212/C211</f>
        <v>0</v>
      </c>
      <c r="H211" s="24">
        <f>H212/C211</f>
        <v>0</v>
      </c>
      <c r="I211" s="27">
        <f>I212/C211</f>
        <v>0</v>
      </c>
      <c r="J211" s="23">
        <f>J212/C211</f>
        <v>0</v>
      </c>
      <c r="K211" s="23">
        <f>K212/C211</f>
        <v>0</v>
      </c>
      <c r="L211" s="23">
        <f>L212/C211</f>
        <v>0</v>
      </c>
      <c r="M211" s="23">
        <f>M212/C211</f>
        <v>0</v>
      </c>
      <c r="N211" s="23">
        <f>N212/C211</f>
        <v>0</v>
      </c>
      <c r="O211" s="23">
        <f>O212/C211</f>
        <v>0</v>
      </c>
      <c r="P211" s="21">
        <f>P212/C211</f>
        <v>1</v>
      </c>
      <c r="Q211" s="30">
        <f t="shared" si="20"/>
        <v>1</v>
      </c>
    </row>
    <row r="212" ht="12.95" customHeight="1" spans="1:17">
      <c r="A212" s="18"/>
      <c r="B212" s="19"/>
      <c r="C212" s="20"/>
      <c r="D212" s="25">
        <f t="shared" ref="D212:P212" si="24">SUM(D214,D216,D218)*1</f>
        <v>0</v>
      </c>
      <c r="E212" s="25">
        <f t="shared" si="24"/>
        <v>0</v>
      </c>
      <c r="F212" s="25">
        <f t="shared" si="24"/>
        <v>0</v>
      </c>
      <c r="G212" s="25">
        <f t="shared" si="24"/>
        <v>0</v>
      </c>
      <c r="H212" s="26">
        <f t="shared" si="24"/>
        <v>0</v>
      </c>
      <c r="I212" s="28">
        <f t="shared" si="24"/>
        <v>0</v>
      </c>
      <c r="J212" s="25">
        <f t="shared" si="24"/>
        <v>0</v>
      </c>
      <c r="K212" s="25">
        <f t="shared" si="24"/>
        <v>0</v>
      </c>
      <c r="L212" s="25">
        <f t="shared" si="24"/>
        <v>0</v>
      </c>
      <c r="M212" s="25">
        <f t="shared" si="24"/>
        <v>0</v>
      </c>
      <c r="N212" s="25">
        <f t="shared" si="24"/>
        <v>0</v>
      </c>
      <c r="O212" s="25">
        <f t="shared" si="24"/>
        <v>0</v>
      </c>
      <c r="P212" s="22">
        <f t="shared" si="24"/>
        <v>12426.72</v>
      </c>
      <c r="Q212" s="31">
        <f t="shared" si="20"/>
        <v>12426.72</v>
      </c>
    </row>
    <row r="213" ht="12" hidden="1" customHeight="1" spans="1:17">
      <c r="A213" s="18" t="s">
        <v>2171</v>
      </c>
      <c r="B213" s="19" t="s">
        <v>2173</v>
      </c>
      <c r="C213" s="20">
        <v>2881.5</v>
      </c>
      <c r="D213" s="23"/>
      <c r="E213" s="23"/>
      <c r="F213" s="23"/>
      <c r="G213" s="23"/>
      <c r="H213" s="24"/>
      <c r="I213" s="27"/>
      <c r="J213" s="23"/>
      <c r="K213" s="23"/>
      <c r="L213" s="23"/>
      <c r="M213" s="23"/>
      <c r="N213" s="23"/>
      <c r="O213" s="23"/>
      <c r="P213" s="21">
        <v>1</v>
      </c>
      <c r="Q213" s="30">
        <f t="shared" si="20"/>
        <v>1</v>
      </c>
    </row>
    <row r="214" ht="15" hidden="1" customHeight="1" spans="1:17">
      <c r="A214" s="18"/>
      <c r="B214" s="19"/>
      <c r="C214" s="20"/>
      <c r="D214" s="25" t="str">
        <f>IF(D213&gt;0,ROUND(C213*D213,2),"")</f>
        <v/>
      </c>
      <c r="E214" s="25" t="str">
        <f>IF(E213&gt;0,IF(AND(SUM(D213:E213)=1,Q213=1),C213-SUM(D214:D214),ROUND(C213*E213,2)),"")</f>
        <v/>
      </c>
      <c r="F214" s="25" t="str">
        <f>IF(F213&gt;0,IF(AND(SUM(D213:F213)=1,Q213=1),C213-SUM(D214:E214),ROUND(C213*F213,2)),"")</f>
        <v/>
      </c>
      <c r="G214" s="25" t="str">
        <f>IF(G213&gt;0,IF(AND(SUM(D213:G213)=1,Q213=1),C213-SUM(D214:F214),ROUND(C213*G213,2)),"")</f>
        <v/>
      </c>
      <c r="H214" s="26" t="str">
        <f>IF(H213&gt;0,IF(AND(SUM(D213:H213)=1,Q213=1),C213-SUM(D214:G214),ROUND(C213*H213,2)),"")</f>
        <v/>
      </c>
      <c r="I214" s="28" t="str">
        <f>IF(I213&gt;0,IF(AND(SUM(D213:I213)=1,Q213=1),C213-SUM(D214:H214),ROUND(C213*I213,2)),"")</f>
        <v/>
      </c>
      <c r="J214" s="25" t="str">
        <f>IF(J213&gt;0,IF(AND(SUM(D213:J213)=1,Q213=1),C213-SUM(D214:I214),ROUND(C213*J213,2)),"")</f>
        <v/>
      </c>
      <c r="K214" s="25" t="str">
        <f>IF(K213&gt;0,IF(AND(SUM(D213:K213)=1,Q213=1),C213-SUM(D214:J214),ROUND(C213*K213,2)),"")</f>
        <v/>
      </c>
      <c r="L214" s="25" t="str">
        <f>IF(L213&gt;0,IF(AND(SUM(D213:L213)=1,Q213=1),C213-SUM(D214:K214),ROUND(C213*L213,2)),"")</f>
        <v/>
      </c>
      <c r="M214" s="25" t="str">
        <f>IF(M213&gt;0,IF(AND(SUM(D213:M213)=1,Q213=1),C213-SUM(D214:L214),ROUND(C213*M213,2)),"")</f>
        <v/>
      </c>
      <c r="N214" s="25" t="str">
        <f>IF(N213&gt;0,IF(AND(SUM(D213:N213)=1,Q213=1),C213-SUM(D214:M214),ROUND(C213*N213,2)),"")</f>
        <v/>
      </c>
      <c r="O214" s="25" t="str">
        <f>IF(O213&gt;0,IF(AND(SUM(D213:O213)=1,Q213=1),C213-SUM(D214:N214),ROUND(C213*O213,2)),"")</f>
        <v/>
      </c>
      <c r="P214" s="22">
        <f>IF(P213&gt;0,IF(AND(SUM(D213:P213)=1,Q213=1),C213-SUM(D214:O214),ROUND(C213*P213,2)),"")</f>
        <v>2881.5</v>
      </c>
      <c r="Q214" s="31">
        <f t="shared" si="20"/>
        <v>2881.5</v>
      </c>
    </row>
    <row r="215" ht="12" hidden="1" customHeight="1" spans="1:17">
      <c r="A215" s="18" t="s">
        <v>2174</v>
      </c>
      <c r="B215" s="19" t="s">
        <v>2176</v>
      </c>
      <c r="C215" s="20">
        <v>7462.92</v>
      </c>
      <c r="D215" s="23"/>
      <c r="E215" s="23"/>
      <c r="F215" s="23"/>
      <c r="G215" s="23"/>
      <c r="H215" s="24"/>
      <c r="I215" s="27"/>
      <c r="J215" s="23"/>
      <c r="K215" s="23"/>
      <c r="L215" s="23"/>
      <c r="M215" s="23"/>
      <c r="N215" s="23"/>
      <c r="O215" s="23"/>
      <c r="P215" s="21">
        <v>1</v>
      </c>
      <c r="Q215" s="30">
        <f t="shared" si="20"/>
        <v>1</v>
      </c>
    </row>
    <row r="216" ht="24" hidden="1" customHeight="1" spans="1:17">
      <c r="A216" s="18"/>
      <c r="B216" s="19"/>
      <c r="C216" s="20"/>
      <c r="D216" s="25" t="str">
        <f>IF(D215&gt;0,ROUND(C215*D215,2),"")</f>
        <v/>
      </c>
      <c r="E216" s="25" t="str">
        <f>IF(E215&gt;0,IF(AND(SUM(D215:E215)=1,Q215=1),C215-SUM(D216:D216),ROUND(C215*E215,2)),"")</f>
        <v/>
      </c>
      <c r="F216" s="25" t="str">
        <f>IF(F215&gt;0,IF(AND(SUM(D215:F215)=1,Q215=1),C215-SUM(D216:E216),ROUND(C215*F215,2)),"")</f>
        <v/>
      </c>
      <c r="G216" s="25" t="str">
        <f>IF(G215&gt;0,IF(AND(SUM(D215:G215)=1,Q215=1),C215-SUM(D216:F216),ROUND(C215*G215,2)),"")</f>
        <v/>
      </c>
      <c r="H216" s="26" t="str">
        <f>IF(H215&gt;0,IF(AND(SUM(D215:H215)=1,Q215=1),C215-SUM(D216:G216),ROUND(C215*H215,2)),"")</f>
        <v/>
      </c>
      <c r="I216" s="28" t="str">
        <f>IF(I215&gt;0,IF(AND(SUM(D215:I215)=1,Q215=1),C215-SUM(D216:H216),ROUND(C215*I215,2)),"")</f>
        <v/>
      </c>
      <c r="J216" s="25" t="str">
        <f>IF(J215&gt;0,IF(AND(SUM(D215:J215)=1,Q215=1),C215-SUM(D216:I216),ROUND(C215*J215,2)),"")</f>
        <v/>
      </c>
      <c r="K216" s="25" t="str">
        <f>IF(K215&gt;0,IF(AND(SUM(D215:K215)=1,Q215=1),C215-SUM(D216:J216),ROUND(C215*K215,2)),"")</f>
        <v/>
      </c>
      <c r="L216" s="25" t="str">
        <f>IF(L215&gt;0,IF(AND(SUM(D215:L215)=1,Q215=1),C215-SUM(D216:K216),ROUND(C215*L215,2)),"")</f>
        <v/>
      </c>
      <c r="M216" s="25" t="str">
        <f>IF(M215&gt;0,IF(AND(SUM(D215:M215)=1,Q215=1),C215-SUM(D216:L216),ROUND(C215*M215,2)),"")</f>
        <v/>
      </c>
      <c r="N216" s="25" t="str">
        <f>IF(N215&gt;0,IF(AND(SUM(D215:N215)=1,Q215=1),C215-SUM(D216:M216),ROUND(C215*N215,2)),"")</f>
        <v/>
      </c>
      <c r="O216" s="25" t="str">
        <f>IF(O215&gt;0,IF(AND(SUM(D215:O215)=1,Q215=1),C215-SUM(D216:N216),ROUND(C215*O215,2)),"")</f>
        <v/>
      </c>
      <c r="P216" s="22">
        <f>IF(P215&gt;0,IF(AND(SUM(D215:P215)=1,Q215=1),C215-SUM(D216:O216),ROUND(C215*P215,2)),"")</f>
        <v>7462.92</v>
      </c>
      <c r="Q216" s="31">
        <f t="shared" si="20"/>
        <v>7462.92</v>
      </c>
    </row>
    <row r="217" ht="12" hidden="1" customHeight="1" spans="1:17">
      <c r="A217" s="18" t="s">
        <v>2177</v>
      </c>
      <c r="B217" s="19" t="s">
        <v>2179</v>
      </c>
      <c r="C217" s="20">
        <v>2082.3</v>
      </c>
      <c r="D217" s="23"/>
      <c r="E217" s="23"/>
      <c r="F217" s="23"/>
      <c r="G217" s="23"/>
      <c r="H217" s="24"/>
      <c r="I217" s="27"/>
      <c r="J217" s="23"/>
      <c r="K217" s="23"/>
      <c r="L217" s="23"/>
      <c r="M217" s="23"/>
      <c r="N217" s="23"/>
      <c r="O217" s="23"/>
      <c r="P217" s="21">
        <v>1</v>
      </c>
      <c r="Q217" s="30">
        <f t="shared" si="20"/>
        <v>1</v>
      </c>
    </row>
    <row r="218" ht="12.95" hidden="1" customHeight="1" spans="1:17">
      <c r="A218" s="18"/>
      <c r="B218" s="19"/>
      <c r="C218" s="20"/>
      <c r="D218" s="25" t="str">
        <f>IF(D217&gt;0,ROUND(C217*D217,2),"")</f>
        <v/>
      </c>
      <c r="E218" s="25" t="str">
        <f>IF(E217&gt;0,IF(AND(SUM(D217:E217)=1,Q217=1),C217-SUM(D218:D218),ROUND(C217*E217,2)),"")</f>
        <v/>
      </c>
      <c r="F218" s="25" t="str">
        <f>IF(F217&gt;0,IF(AND(SUM(D217:F217)=1,Q217=1),C217-SUM(D218:E218),ROUND(C217*F217,2)),"")</f>
        <v/>
      </c>
      <c r="G218" s="25" t="str">
        <f>IF(G217&gt;0,IF(AND(SUM(D217:G217)=1,Q217=1),C217-SUM(D218:F218),ROUND(C217*G217,2)),"")</f>
        <v/>
      </c>
      <c r="H218" s="26" t="str">
        <f>IF(H217&gt;0,IF(AND(SUM(D217:H217)=1,Q217=1),C217-SUM(D218:G218),ROUND(C217*H217,2)),"")</f>
        <v/>
      </c>
      <c r="I218" s="28" t="str">
        <f>IF(I217&gt;0,IF(AND(SUM(D217:I217)=1,Q217=1),C217-SUM(D218:H218),ROUND(C217*I217,2)),"")</f>
        <v/>
      </c>
      <c r="J218" s="25" t="str">
        <f>IF(J217&gt;0,IF(AND(SUM(D217:J217)=1,Q217=1),C217-SUM(D218:I218),ROUND(C217*J217,2)),"")</f>
        <v/>
      </c>
      <c r="K218" s="25" t="str">
        <f>IF(K217&gt;0,IF(AND(SUM(D217:K217)=1,Q217=1),C217-SUM(D218:J218),ROUND(C217*K217,2)),"")</f>
        <v/>
      </c>
      <c r="L218" s="25" t="str">
        <f>IF(L217&gt;0,IF(AND(SUM(D217:L217)=1,Q217=1),C217-SUM(D218:K218),ROUND(C217*L217,2)),"")</f>
        <v/>
      </c>
      <c r="M218" s="25" t="str">
        <f>IF(M217&gt;0,IF(AND(SUM(D217:M217)=1,Q217=1),C217-SUM(D218:L218),ROUND(C217*M217,2)),"")</f>
        <v/>
      </c>
      <c r="N218" s="25" t="str">
        <f>IF(N217&gt;0,IF(AND(SUM(D217:N217)=1,Q217=1),C217-SUM(D218:M218),ROUND(C217*N217,2)),"")</f>
        <v/>
      </c>
      <c r="O218" s="25" t="str">
        <f>IF(O217&gt;0,IF(AND(SUM(D217:O217)=1,Q217=1),C217-SUM(D218:N218),ROUND(C217*O217,2)),"")</f>
        <v/>
      </c>
      <c r="P218" s="22">
        <f>IF(P217&gt;0,IF(AND(SUM(D217:P217)=1,Q217=1),C217-SUM(D218:O218),ROUND(C217*P217,2)),"")</f>
        <v>2082.3</v>
      </c>
      <c r="Q218" s="31">
        <f t="shared" si="20"/>
        <v>2082.3</v>
      </c>
    </row>
    <row r="219" ht="12" customHeight="1" spans="1:17">
      <c r="A219" s="18" t="s">
        <v>2180</v>
      </c>
      <c r="B219" s="19" t="s">
        <v>2181</v>
      </c>
      <c r="C219" s="20">
        <v>39370.3</v>
      </c>
      <c r="D219" s="23">
        <f>D220/C219</f>
        <v>0</v>
      </c>
      <c r="E219" s="21">
        <f>E220/C219</f>
        <v>0.00289761571539968</v>
      </c>
      <c r="F219" s="21">
        <f>F220/C219</f>
        <v>0.00289761571539968</v>
      </c>
      <c r="G219" s="21">
        <f>G220/C219</f>
        <v>0.00579548542937189</v>
      </c>
      <c r="H219" s="21">
        <f>H220/C219</f>
        <v>0.00579548542937189</v>
      </c>
      <c r="I219" s="21">
        <f>I220/C219</f>
        <v>0</v>
      </c>
      <c r="J219" s="21">
        <f>J220/C219</f>
        <v>0.00579548542937189</v>
      </c>
      <c r="K219" s="21">
        <f>K220/C219</f>
        <v>0.00579548542937189</v>
      </c>
      <c r="L219" s="23">
        <f>L220/C219</f>
        <v>0</v>
      </c>
      <c r="M219" s="23">
        <f>M220/C219</f>
        <v>0</v>
      </c>
      <c r="N219" s="23">
        <f>N220/C219</f>
        <v>0</v>
      </c>
      <c r="O219" s="21">
        <f>O220/C219</f>
        <v>0.485511921423001</v>
      </c>
      <c r="P219" s="21">
        <f>P220/C219</f>
        <v>0.485510905428711</v>
      </c>
      <c r="Q219" s="30">
        <f t="shared" si="20"/>
        <v>1</v>
      </c>
    </row>
    <row r="220" ht="12.95" customHeight="1" spans="1:17">
      <c r="A220" s="18"/>
      <c r="B220" s="19"/>
      <c r="C220" s="20"/>
      <c r="D220" s="25">
        <f t="shared" ref="D220:P220" si="25">SUM(D222,D224,D226,D228,D230,D232,D234,D236,D238,D240,D242,D244,D246,D248,D250,D252,D254)*1</f>
        <v>0</v>
      </c>
      <c r="E220" s="22">
        <f t="shared" si="25"/>
        <v>114.08</v>
      </c>
      <c r="F220" s="22">
        <f t="shared" si="25"/>
        <v>114.08</v>
      </c>
      <c r="G220" s="22">
        <f t="shared" si="25"/>
        <v>228.17</v>
      </c>
      <c r="H220" s="22">
        <f t="shared" si="25"/>
        <v>228.17</v>
      </c>
      <c r="I220" s="22">
        <f t="shared" si="25"/>
        <v>0</v>
      </c>
      <c r="J220" s="22">
        <f t="shared" si="25"/>
        <v>228.17</v>
      </c>
      <c r="K220" s="22">
        <f t="shared" si="25"/>
        <v>228.17</v>
      </c>
      <c r="L220" s="25">
        <f t="shared" si="25"/>
        <v>0</v>
      </c>
      <c r="M220" s="25">
        <f t="shared" si="25"/>
        <v>0</v>
      </c>
      <c r="N220" s="25">
        <f t="shared" si="25"/>
        <v>0</v>
      </c>
      <c r="O220" s="22">
        <f t="shared" si="25"/>
        <v>19114.75</v>
      </c>
      <c r="P220" s="22">
        <f t="shared" si="25"/>
        <v>19114.71</v>
      </c>
      <c r="Q220" s="31">
        <f t="shared" si="20"/>
        <v>39370.3</v>
      </c>
    </row>
    <row r="221" ht="12" hidden="1" customHeight="1" spans="1:17">
      <c r="A221" s="18" t="s">
        <v>2182</v>
      </c>
      <c r="B221" s="19" t="s">
        <v>2184</v>
      </c>
      <c r="C221" s="20">
        <v>3522.18</v>
      </c>
      <c r="D221" s="23"/>
      <c r="E221" s="23"/>
      <c r="F221" s="23"/>
      <c r="G221" s="23"/>
      <c r="H221" s="24"/>
      <c r="I221" s="27"/>
      <c r="J221" s="23"/>
      <c r="K221" s="23"/>
      <c r="L221" s="23"/>
      <c r="M221" s="23"/>
      <c r="N221" s="23"/>
      <c r="O221" s="21">
        <v>0.5</v>
      </c>
      <c r="P221" s="21">
        <v>0.5</v>
      </c>
      <c r="Q221" s="30">
        <f t="shared" si="20"/>
        <v>1</v>
      </c>
    </row>
    <row r="222" ht="12.95" hidden="1" customHeight="1" spans="1:17">
      <c r="A222" s="18"/>
      <c r="B222" s="19"/>
      <c r="C222" s="20"/>
      <c r="D222" s="25" t="str">
        <f>IF(D221&gt;0,ROUND(C221*D221,2),"")</f>
        <v/>
      </c>
      <c r="E222" s="25" t="str">
        <f>IF(E221&gt;0,IF(AND(SUM(D221:E221)=1,Q221=1),C221-SUM(D222:D222),ROUND(C221*E221,2)),"")</f>
        <v/>
      </c>
      <c r="F222" s="25" t="str">
        <f>IF(F221&gt;0,IF(AND(SUM(D221:F221)=1,Q221=1),C221-SUM(D222:E222),ROUND(C221*F221,2)),"")</f>
        <v/>
      </c>
      <c r="G222" s="25" t="str">
        <f>IF(G221&gt;0,IF(AND(SUM(D221:G221)=1,Q221=1),C221-SUM(D222:F222),ROUND(C221*G221,2)),"")</f>
        <v/>
      </c>
      <c r="H222" s="26" t="str">
        <f>IF(H221&gt;0,IF(AND(SUM(D221:H221)=1,Q221=1),C221-SUM(D222:G222),ROUND(C221*H221,2)),"")</f>
        <v/>
      </c>
      <c r="I222" s="28" t="str">
        <f>IF(I221&gt;0,IF(AND(SUM(D221:I221)=1,Q221=1),C221-SUM(D222:H222),ROUND(C221*I221,2)),"")</f>
        <v/>
      </c>
      <c r="J222" s="25" t="str">
        <f>IF(J221&gt;0,IF(AND(SUM(D221:J221)=1,Q221=1),C221-SUM(D222:I222),ROUND(C221*J221,2)),"")</f>
        <v/>
      </c>
      <c r="K222" s="25" t="str">
        <f>IF(K221&gt;0,IF(AND(SUM(D221:K221)=1,Q221=1),C221-SUM(D222:J222),ROUND(C221*K221,2)),"")</f>
        <v/>
      </c>
      <c r="L222" s="25" t="str">
        <f>IF(L221&gt;0,IF(AND(SUM(D221:L221)=1,Q221=1),C221-SUM(D222:K222),ROUND(C221*L221,2)),"")</f>
        <v/>
      </c>
      <c r="M222" s="25" t="str">
        <f>IF(M221&gt;0,IF(AND(SUM(D221:M221)=1,Q221=1),C221-SUM(D222:L222),ROUND(C221*M221,2)),"")</f>
        <v/>
      </c>
      <c r="N222" s="25" t="str">
        <f>IF(N221&gt;0,IF(AND(SUM(D221:N221)=1,Q221=1),C221-SUM(D222:M222),ROUND(C221*N221,2)),"")</f>
        <v/>
      </c>
      <c r="O222" s="22">
        <f>IF(O221&gt;0,IF(AND(SUM(D221:O221)=1,Q221=1),C221-SUM(D222:N222),ROUND(C221*O221,2)),"")</f>
        <v>1761.09</v>
      </c>
      <c r="P222" s="22">
        <f>IF(P221&gt;0,IF(AND(SUM(D221:P221)=1,Q221=1),C221-SUM(D222:O222),ROUND(C221*P221,2)),"")</f>
        <v>1761.09</v>
      </c>
      <c r="Q222" s="31">
        <f t="shared" si="20"/>
        <v>3522.18</v>
      </c>
    </row>
    <row r="223" ht="12" hidden="1" customHeight="1" spans="1:17">
      <c r="A223" s="18" t="s">
        <v>2185</v>
      </c>
      <c r="B223" s="19" t="s">
        <v>2187</v>
      </c>
      <c r="C223" s="20">
        <v>25311.96</v>
      </c>
      <c r="D223" s="23"/>
      <c r="E223" s="23"/>
      <c r="F223" s="23"/>
      <c r="G223" s="23"/>
      <c r="H223" s="24"/>
      <c r="I223" s="27"/>
      <c r="J223" s="23"/>
      <c r="K223" s="23"/>
      <c r="L223" s="23"/>
      <c r="M223" s="23"/>
      <c r="N223" s="23"/>
      <c r="O223" s="21">
        <v>0.5</v>
      </c>
      <c r="P223" s="21">
        <v>0.5</v>
      </c>
      <c r="Q223" s="30">
        <f t="shared" si="20"/>
        <v>1</v>
      </c>
    </row>
    <row r="224" ht="15" hidden="1" customHeight="1" spans="1:17">
      <c r="A224" s="18"/>
      <c r="B224" s="19"/>
      <c r="C224" s="20"/>
      <c r="D224" s="25" t="str">
        <f>IF(D223&gt;0,ROUND(C223*D223,2),"")</f>
        <v/>
      </c>
      <c r="E224" s="25" t="str">
        <f>IF(E223&gt;0,IF(AND(SUM(D223:E223)=1,Q223=1),C223-SUM(D224:D224),ROUND(C223*E223,2)),"")</f>
        <v/>
      </c>
      <c r="F224" s="25" t="str">
        <f>IF(F223&gt;0,IF(AND(SUM(D223:F223)=1,Q223=1),C223-SUM(D224:E224),ROUND(C223*F223,2)),"")</f>
        <v/>
      </c>
      <c r="G224" s="25" t="str">
        <f>IF(G223&gt;0,IF(AND(SUM(D223:G223)=1,Q223=1),C223-SUM(D224:F224),ROUND(C223*G223,2)),"")</f>
        <v/>
      </c>
      <c r="H224" s="26" t="str">
        <f>IF(H223&gt;0,IF(AND(SUM(D223:H223)=1,Q223=1),C223-SUM(D224:G224),ROUND(C223*H223,2)),"")</f>
        <v/>
      </c>
      <c r="I224" s="28" t="str">
        <f>IF(I223&gt;0,IF(AND(SUM(D223:I223)=1,Q223=1),C223-SUM(D224:H224),ROUND(C223*I223,2)),"")</f>
        <v/>
      </c>
      <c r="J224" s="25" t="str">
        <f>IF(J223&gt;0,IF(AND(SUM(D223:J223)=1,Q223=1),C223-SUM(D224:I224),ROUND(C223*J223,2)),"")</f>
        <v/>
      </c>
      <c r="K224" s="25" t="str">
        <f>IF(K223&gt;0,IF(AND(SUM(D223:K223)=1,Q223=1),C223-SUM(D224:J224),ROUND(C223*K223,2)),"")</f>
        <v/>
      </c>
      <c r="L224" s="25" t="str">
        <f>IF(L223&gt;0,IF(AND(SUM(D223:L223)=1,Q223=1),C223-SUM(D224:K224),ROUND(C223*L223,2)),"")</f>
        <v/>
      </c>
      <c r="M224" s="25" t="str">
        <f>IF(M223&gt;0,IF(AND(SUM(D223:M223)=1,Q223=1),C223-SUM(D224:L224),ROUND(C223*M223,2)),"")</f>
        <v/>
      </c>
      <c r="N224" s="25" t="str">
        <f>IF(N223&gt;0,IF(AND(SUM(D223:N223)=1,Q223=1),C223-SUM(D224:M224),ROUND(C223*N223,2)),"")</f>
        <v/>
      </c>
      <c r="O224" s="22">
        <f>IF(O223&gt;0,IF(AND(SUM(D223:O223)=1,Q223=1),C223-SUM(D224:N224),ROUND(C223*O223,2)),"")</f>
        <v>12655.98</v>
      </c>
      <c r="P224" s="22">
        <f>IF(P223&gt;0,IF(AND(SUM(D223:P223)=1,Q223=1),C223-SUM(D224:O224),ROUND(C223*P223,2)),"")</f>
        <v>12655.98</v>
      </c>
      <c r="Q224" s="31">
        <f t="shared" si="20"/>
        <v>25311.96</v>
      </c>
    </row>
    <row r="225" ht="12" hidden="1" customHeight="1" spans="1:17">
      <c r="A225" s="18" t="s">
        <v>2188</v>
      </c>
      <c r="B225" s="19" t="s">
        <v>2190</v>
      </c>
      <c r="C225" s="20">
        <v>584.35</v>
      </c>
      <c r="D225" s="23"/>
      <c r="E225" s="23"/>
      <c r="F225" s="23"/>
      <c r="G225" s="23"/>
      <c r="H225" s="24"/>
      <c r="I225" s="27"/>
      <c r="J225" s="23"/>
      <c r="K225" s="23"/>
      <c r="L225" s="23"/>
      <c r="M225" s="23"/>
      <c r="N225" s="23"/>
      <c r="O225" s="21">
        <v>0.5</v>
      </c>
      <c r="P225" s="21">
        <v>0.5</v>
      </c>
      <c r="Q225" s="30">
        <f t="shared" si="20"/>
        <v>1</v>
      </c>
    </row>
    <row r="226" ht="24" hidden="1" customHeight="1" spans="1:17">
      <c r="A226" s="18"/>
      <c r="B226" s="19"/>
      <c r="C226" s="20"/>
      <c r="D226" s="25" t="str">
        <f>IF(D225&gt;0,ROUND(C225*D225,2),"")</f>
        <v/>
      </c>
      <c r="E226" s="25" t="str">
        <f>IF(E225&gt;0,IF(AND(SUM(D225:E225)=1,Q225=1),C225-SUM(D226:D226),ROUND(C225*E225,2)),"")</f>
        <v/>
      </c>
      <c r="F226" s="25" t="str">
        <f>IF(F225&gt;0,IF(AND(SUM(D225:F225)=1,Q225=1),C225-SUM(D226:E226),ROUND(C225*F225,2)),"")</f>
        <v/>
      </c>
      <c r="G226" s="25" t="str">
        <f>IF(G225&gt;0,IF(AND(SUM(D225:G225)=1,Q225=1),C225-SUM(D226:F226),ROUND(C225*G225,2)),"")</f>
        <v/>
      </c>
      <c r="H226" s="26" t="str">
        <f>IF(H225&gt;0,IF(AND(SUM(D225:H225)=1,Q225=1),C225-SUM(D226:G226),ROUND(C225*H225,2)),"")</f>
        <v/>
      </c>
      <c r="I226" s="28" t="str">
        <f>IF(I225&gt;0,IF(AND(SUM(D225:I225)=1,Q225=1),C225-SUM(D226:H226),ROUND(C225*I225,2)),"")</f>
        <v/>
      </c>
      <c r="J226" s="25" t="str">
        <f>IF(J225&gt;0,IF(AND(SUM(D225:J225)=1,Q225=1),C225-SUM(D226:I226),ROUND(C225*J225,2)),"")</f>
        <v/>
      </c>
      <c r="K226" s="25" t="str">
        <f>IF(K225&gt;0,IF(AND(SUM(D225:K225)=1,Q225=1),C225-SUM(D226:J226),ROUND(C225*K225,2)),"")</f>
        <v/>
      </c>
      <c r="L226" s="25" t="str">
        <f>IF(L225&gt;0,IF(AND(SUM(D225:L225)=1,Q225=1),C225-SUM(D226:K226),ROUND(C225*L225,2)),"")</f>
        <v/>
      </c>
      <c r="M226" s="25" t="str">
        <f>IF(M225&gt;0,IF(AND(SUM(D225:M225)=1,Q225=1),C225-SUM(D226:L226),ROUND(C225*M225,2)),"")</f>
        <v/>
      </c>
      <c r="N226" s="25" t="str">
        <f>IF(N225&gt;0,IF(AND(SUM(D225:N225)=1,Q225=1),C225-SUM(D226:M226),ROUND(C225*N225,2)),"")</f>
        <v/>
      </c>
      <c r="O226" s="22">
        <f>IF(O225&gt;0,IF(AND(SUM(D225:O225)=1,Q225=1),C225-SUM(D226:N226),ROUND(C225*O225,2)),"")</f>
        <v>292.18</v>
      </c>
      <c r="P226" s="22">
        <f>IF(P225&gt;0,IF(AND(SUM(D225:P225)=1,Q225=1),C225-SUM(D226:O226),ROUND(C225*P225,2)),"")</f>
        <v>292.17</v>
      </c>
      <c r="Q226" s="31">
        <f t="shared" si="20"/>
        <v>584.35</v>
      </c>
    </row>
    <row r="227" ht="12" hidden="1" customHeight="1" spans="1:17">
      <c r="A227" s="18" t="s">
        <v>2191</v>
      </c>
      <c r="B227" s="19" t="s">
        <v>2193</v>
      </c>
      <c r="C227" s="20">
        <v>1245.79</v>
      </c>
      <c r="D227" s="23"/>
      <c r="E227" s="23"/>
      <c r="F227" s="23"/>
      <c r="G227" s="23"/>
      <c r="H227" s="24"/>
      <c r="I227" s="27"/>
      <c r="J227" s="23"/>
      <c r="K227" s="23"/>
      <c r="L227" s="23"/>
      <c r="M227" s="23"/>
      <c r="N227" s="23"/>
      <c r="O227" s="21">
        <v>0.5</v>
      </c>
      <c r="P227" s="21">
        <v>0.5</v>
      </c>
      <c r="Q227" s="30">
        <f t="shared" si="20"/>
        <v>1</v>
      </c>
    </row>
    <row r="228" ht="15" hidden="1" customHeight="1" spans="1:17">
      <c r="A228" s="18"/>
      <c r="B228" s="19"/>
      <c r="C228" s="20"/>
      <c r="D228" s="25" t="str">
        <f>IF(D227&gt;0,ROUND(C227*D227,2),"")</f>
        <v/>
      </c>
      <c r="E228" s="25" t="str">
        <f>IF(E227&gt;0,IF(AND(SUM(D227:E227)=1,Q227=1),C227-SUM(D228:D228),ROUND(C227*E227,2)),"")</f>
        <v/>
      </c>
      <c r="F228" s="25" t="str">
        <f>IF(F227&gt;0,IF(AND(SUM(D227:F227)=1,Q227=1),C227-SUM(D228:E228),ROUND(C227*F227,2)),"")</f>
        <v/>
      </c>
      <c r="G228" s="25" t="str">
        <f>IF(G227&gt;0,IF(AND(SUM(D227:G227)=1,Q227=1),C227-SUM(D228:F228),ROUND(C227*G227,2)),"")</f>
        <v/>
      </c>
      <c r="H228" s="26" t="str">
        <f>IF(H227&gt;0,IF(AND(SUM(D227:H227)=1,Q227=1),C227-SUM(D228:G228),ROUND(C227*H227,2)),"")</f>
        <v/>
      </c>
      <c r="I228" s="28" t="str">
        <f>IF(I227&gt;0,IF(AND(SUM(D227:I227)=1,Q227=1),C227-SUM(D228:H228),ROUND(C227*I227,2)),"")</f>
        <v/>
      </c>
      <c r="J228" s="25" t="str">
        <f>IF(J227&gt;0,IF(AND(SUM(D227:J227)=1,Q227=1),C227-SUM(D228:I228),ROUND(C227*J227,2)),"")</f>
        <v/>
      </c>
      <c r="K228" s="25" t="str">
        <f>IF(K227&gt;0,IF(AND(SUM(D227:K227)=1,Q227=1),C227-SUM(D228:J228),ROUND(C227*K227,2)),"")</f>
        <v/>
      </c>
      <c r="L228" s="25" t="str">
        <f>IF(L227&gt;0,IF(AND(SUM(D227:L227)=1,Q227=1),C227-SUM(D228:K228),ROUND(C227*L227,2)),"")</f>
        <v/>
      </c>
      <c r="M228" s="25" t="str">
        <f>IF(M227&gt;0,IF(AND(SUM(D227:M227)=1,Q227=1),C227-SUM(D228:L228),ROUND(C227*M227,2)),"")</f>
        <v/>
      </c>
      <c r="N228" s="25" t="str">
        <f>IF(N227&gt;0,IF(AND(SUM(D227:N227)=1,Q227=1),C227-SUM(D228:M228),ROUND(C227*N227,2)),"")</f>
        <v/>
      </c>
      <c r="O228" s="22">
        <f>IF(O227&gt;0,IF(AND(SUM(D227:O227)=1,Q227=1),C227-SUM(D228:N228),ROUND(C227*O227,2)),"")</f>
        <v>622.9</v>
      </c>
      <c r="P228" s="22">
        <f>IF(P227&gt;0,IF(AND(SUM(D227:P227)=1,Q227=1),C227-SUM(D228:O228),ROUND(C227*P227,2)),"")</f>
        <v>622.89</v>
      </c>
      <c r="Q228" s="31">
        <f t="shared" si="20"/>
        <v>1245.79</v>
      </c>
    </row>
    <row r="229" ht="12" hidden="1" customHeight="1" spans="1:17">
      <c r="A229" s="18" t="s">
        <v>2194</v>
      </c>
      <c r="B229" s="19" t="s">
        <v>2196</v>
      </c>
      <c r="C229" s="20">
        <v>1476.16</v>
      </c>
      <c r="D229" s="23"/>
      <c r="E229" s="23"/>
      <c r="F229" s="23"/>
      <c r="G229" s="23"/>
      <c r="H229" s="24"/>
      <c r="I229" s="27"/>
      <c r="J229" s="23"/>
      <c r="K229" s="23"/>
      <c r="L229" s="23"/>
      <c r="M229" s="23"/>
      <c r="N229" s="23"/>
      <c r="O229" s="21">
        <v>0.5</v>
      </c>
      <c r="P229" s="21">
        <v>0.5</v>
      </c>
      <c r="Q229" s="30">
        <f t="shared" si="20"/>
        <v>1</v>
      </c>
    </row>
    <row r="230" ht="24" hidden="1" customHeight="1" spans="1:17">
      <c r="A230" s="18"/>
      <c r="B230" s="19"/>
      <c r="C230" s="20"/>
      <c r="D230" s="25" t="str">
        <f>IF(D229&gt;0,ROUND(C229*D229,2),"")</f>
        <v/>
      </c>
      <c r="E230" s="25" t="str">
        <f>IF(E229&gt;0,IF(AND(SUM(D229:E229)=1,Q229=1),C229-SUM(D230:D230),ROUND(C229*E229,2)),"")</f>
        <v/>
      </c>
      <c r="F230" s="25" t="str">
        <f>IF(F229&gt;0,IF(AND(SUM(D229:F229)=1,Q229=1),C229-SUM(D230:E230),ROUND(C229*F229,2)),"")</f>
        <v/>
      </c>
      <c r="G230" s="25" t="str">
        <f>IF(G229&gt;0,IF(AND(SUM(D229:G229)=1,Q229=1),C229-SUM(D230:F230),ROUND(C229*G229,2)),"")</f>
        <v/>
      </c>
      <c r="H230" s="26" t="str">
        <f>IF(H229&gt;0,IF(AND(SUM(D229:H229)=1,Q229=1),C229-SUM(D230:G230),ROUND(C229*H229,2)),"")</f>
        <v/>
      </c>
      <c r="I230" s="28" t="str">
        <f>IF(I229&gt;0,IF(AND(SUM(D229:I229)=1,Q229=1),C229-SUM(D230:H230),ROUND(C229*I229,2)),"")</f>
        <v/>
      </c>
      <c r="J230" s="25" t="str">
        <f>IF(J229&gt;0,IF(AND(SUM(D229:J229)=1,Q229=1),C229-SUM(D230:I230),ROUND(C229*J229,2)),"")</f>
        <v/>
      </c>
      <c r="K230" s="25" t="str">
        <f>IF(K229&gt;0,IF(AND(SUM(D229:K229)=1,Q229=1),C229-SUM(D230:J230),ROUND(C229*K229,2)),"")</f>
        <v/>
      </c>
      <c r="L230" s="25" t="str">
        <f>IF(L229&gt;0,IF(AND(SUM(D229:L229)=1,Q229=1),C229-SUM(D230:K230),ROUND(C229*L229,2)),"")</f>
        <v/>
      </c>
      <c r="M230" s="25" t="str">
        <f>IF(M229&gt;0,IF(AND(SUM(D229:M229)=1,Q229=1),C229-SUM(D230:L230),ROUND(C229*M229,2)),"")</f>
        <v/>
      </c>
      <c r="N230" s="25" t="str">
        <f>IF(N229&gt;0,IF(AND(SUM(D229:N229)=1,Q229=1),C229-SUM(D230:M230),ROUND(C229*N229,2)),"")</f>
        <v/>
      </c>
      <c r="O230" s="22">
        <f>IF(O229&gt;0,IF(AND(SUM(D229:O229)=1,Q229=1),C229-SUM(D230:N230),ROUND(C229*O229,2)),"")</f>
        <v>738.08</v>
      </c>
      <c r="P230" s="22">
        <f>IF(P229&gt;0,IF(AND(SUM(D229:P229)=1,Q229=1),C229-SUM(D230:O230),ROUND(C229*P229,2)),"")</f>
        <v>738.08</v>
      </c>
      <c r="Q230" s="31">
        <f t="shared" si="20"/>
        <v>1476.16</v>
      </c>
    </row>
    <row r="231" ht="12" hidden="1" customHeight="1" spans="1:17">
      <c r="A231" s="18" t="s">
        <v>2197</v>
      </c>
      <c r="B231" s="19" t="s">
        <v>2199</v>
      </c>
      <c r="C231" s="20">
        <v>2278.5</v>
      </c>
      <c r="D231" s="23"/>
      <c r="E231" s="23"/>
      <c r="F231" s="23"/>
      <c r="G231" s="23"/>
      <c r="H231" s="24"/>
      <c r="I231" s="27"/>
      <c r="J231" s="23"/>
      <c r="K231" s="23"/>
      <c r="L231" s="23"/>
      <c r="M231" s="23"/>
      <c r="N231" s="23"/>
      <c r="O231" s="21">
        <v>0.5</v>
      </c>
      <c r="P231" s="21">
        <v>0.5</v>
      </c>
      <c r="Q231" s="30">
        <f t="shared" si="20"/>
        <v>1</v>
      </c>
    </row>
    <row r="232" ht="12.95" hidden="1" customHeight="1" spans="1:17">
      <c r="A232" s="18"/>
      <c r="B232" s="19"/>
      <c r="C232" s="20"/>
      <c r="D232" s="25" t="str">
        <f>IF(D231&gt;0,ROUND(C231*D231,2),"")</f>
        <v/>
      </c>
      <c r="E232" s="25" t="str">
        <f>IF(E231&gt;0,IF(AND(SUM(D231:E231)=1,Q231=1),C231-SUM(D232:D232),ROUND(C231*E231,2)),"")</f>
        <v/>
      </c>
      <c r="F232" s="25" t="str">
        <f>IF(F231&gt;0,IF(AND(SUM(D231:F231)=1,Q231=1),C231-SUM(D232:E232),ROUND(C231*F231,2)),"")</f>
        <v/>
      </c>
      <c r="G232" s="25" t="str">
        <f>IF(G231&gt;0,IF(AND(SUM(D231:G231)=1,Q231=1),C231-SUM(D232:F232),ROUND(C231*G231,2)),"")</f>
        <v/>
      </c>
      <c r="H232" s="26" t="str">
        <f>IF(H231&gt;0,IF(AND(SUM(D231:H231)=1,Q231=1),C231-SUM(D232:G232),ROUND(C231*H231,2)),"")</f>
        <v/>
      </c>
      <c r="I232" s="28" t="str">
        <f>IF(I231&gt;0,IF(AND(SUM(D231:I231)=1,Q231=1),C231-SUM(D232:H232),ROUND(C231*I231,2)),"")</f>
        <v/>
      </c>
      <c r="J232" s="25" t="str">
        <f>IF(J231&gt;0,IF(AND(SUM(D231:J231)=1,Q231=1),C231-SUM(D232:I232),ROUND(C231*J231,2)),"")</f>
        <v/>
      </c>
      <c r="K232" s="25" t="str">
        <f>IF(K231&gt;0,IF(AND(SUM(D231:K231)=1,Q231=1),C231-SUM(D232:J232),ROUND(C231*K231,2)),"")</f>
        <v/>
      </c>
      <c r="L232" s="25" t="str">
        <f>IF(L231&gt;0,IF(AND(SUM(D231:L231)=1,Q231=1),C231-SUM(D232:K232),ROUND(C231*L231,2)),"")</f>
        <v/>
      </c>
      <c r="M232" s="25" t="str">
        <f>IF(M231&gt;0,IF(AND(SUM(D231:M231)=1,Q231=1),C231-SUM(D232:L232),ROUND(C231*M231,2)),"")</f>
        <v/>
      </c>
      <c r="N232" s="25" t="str">
        <f>IF(N231&gt;0,IF(AND(SUM(D231:N231)=1,Q231=1),C231-SUM(D232:M232),ROUND(C231*N231,2)),"")</f>
        <v/>
      </c>
      <c r="O232" s="22">
        <f>IF(O231&gt;0,IF(AND(SUM(D231:O231)=1,Q231=1),C231-SUM(D232:N232),ROUND(C231*O231,2)),"")</f>
        <v>1139.25</v>
      </c>
      <c r="P232" s="22">
        <f>IF(P231&gt;0,IF(AND(SUM(D231:P231)=1,Q231=1),C231-SUM(D232:O232),ROUND(C231*P231,2)),"")</f>
        <v>1139.25</v>
      </c>
      <c r="Q232" s="31">
        <f t="shared" si="20"/>
        <v>2278.5</v>
      </c>
    </row>
    <row r="233" ht="12" hidden="1" customHeight="1" spans="1:17">
      <c r="A233" s="18" t="s">
        <v>2200</v>
      </c>
      <c r="B233" s="19" t="s">
        <v>2202</v>
      </c>
      <c r="C233" s="20">
        <v>78.5</v>
      </c>
      <c r="D233" s="23"/>
      <c r="E233" s="23"/>
      <c r="F233" s="23"/>
      <c r="G233" s="23"/>
      <c r="H233" s="24"/>
      <c r="I233" s="27"/>
      <c r="J233" s="23"/>
      <c r="K233" s="23"/>
      <c r="L233" s="23"/>
      <c r="M233" s="23"/>
      <c r="N233" s="23"/>
      <c r="O233" s="21">
        <v>0.5</v>
      </c>
      <c r="P233" s="21">
        <v>0.5</v>
      </c>
      <c r="Q233" s="30">
        <f t="shared" si="20"/>
        <v>1</v>
      </c>
    </row>
    <row r="234" ht="12.95" hidden="1" customHeight="1" spans="1:17">
      <c r="A234" s="18"/>
      <c r="B234" s="19"/>
      <c r="C234" s="20"/>
      <c r="D234" s="25" t="str">
        <f>IF(D233&gt;0,ROUND(C233*D233,2),"")</f>
        <v/>
      </c>
      <c r="E234" s="25" t="str">
        <f>IF(E233&gt;0,IF(AND(SUM(D233:E233)=1,Q233=1),C233-SUM(D234:D234),ROUND(C233*E233,2)),"")</f>
        <v/>
      </c>
      <c r="F234" s="25" t="str">
        <f>IF(F233&gt;0,IF(AND(SUM(D233:F233)=1,Q233=1),C233-SUM(D234:E234),ROUND(C233*F233,2)),"")</f>
        <v/>
      </c>
      <c r="G234" s="25" t="str">
        <f>IF(G233&gt;0,IF(AND(SUM(D233:G233)=1,Q233=1),C233-SUM(D234:F234),ROUND(C233*G233,2)),"")</f>
        <v/>
      </c>
      <c r="H234" s="26" t="str">
        <f>IF(H233&gt;0,IF(AND(SUM(D233:H233)=1,Q233=1),C233-SUM(D234:G234),ROUND(C233*H233,2)),"")</f>
        <v/>
      </c>
      <c r="I234" s="28" t="str">
        <f>IF(I233&gt;0,IF(AND(SUM(D233:I233)=1,Q233=1),C233-SUM(D234:H234),ROUND(C233*I233,2)),"")</f>
        <v/>
      </c>
      <c r="J234" s="25" t="str">
        <f>IF(J233&gt;0,IF(AND(SUM(D233:J233)=1,Q233=1),C233-SUM(D234:I234),ROUND(C233*J233,2)),"")</f>
        <v/>
      </c>
      <c r="K234" s="25" t="str">
        <f>IF(K233&gt;0,IF(AND(SUM(D233:K233)=1,Q233=1),C233-SUM(D234:J234),ROUND(C233*K233,2)),"")</f>
        <v/>
      </c>
      <c r="L234" s="25" t="str">
        <f>IF(L233&gt;0,IF(AND(SUM(D233:L233)=1,Q233=1),C233-SUM(D234:K234),ROUND(C233*L233,2)),"")</f>
        <v/>
      </c>
      <c r="M234" s="25" t="str">
        <f>IF(M233&gt;0,IF(AND(SUM(D233:M233)=1,Q233=1),C233-SUM(D234:L234),ROUND(C233*M233,2)),"")</f>
        <v/>
      </c>
      <c r="N234" s="25" t="str">
        <f>IF(N233&gt;0,IF(AND(SUM(D233:N233)=1,Q233=1),C233-SUM(D234:M234),ROUND(C233*N233,2)),"")</f>
        <v/>
      </c>
      <c r="O234" s="22">
        <f>IF(O233&gt;0,IF(AND(SUM(D233:O233)=1,Q233=1),C233-SUM(D234:N234),ROUND(C233*O233,2)),"")</f>
        <v>39.25</v>
      </c>
      <c r="P234" s="22">
        <f>IF(P233&gt;0,IF(AND(SUM(D233:P233)=1,Q233=1),C233-SUM(D234:O234),ROUND(C233*P233,2)),"")</f>
        <v>39.25</v>
      </c>
      <c r="Q234" s="31">
        <f t="shared" si="20"/>
        <v>78.5</v>
      </c>
    </row>
    <row r="235" ht="12" hidden="1" customHeight="1" spans="1:17">
      <c r="A235" s="18" t="s">
        <v>2203</v>
      </c>
      <c r="B235" s="19" t="s">
        <v>2205</v>
      </c>
      <c r="C235" s="20">
        <v>60.44</v>
      </c>
      <c r="D235" s="23"/>
      <c r="E235" s="23"/>
      <c r="F235" s="23"/>
      <c r="G235" s="23"/>
      <c r="H235" s="24"/>
      <c r="I235" s="27"/>
      <c r="J235" s="23"/>
      <c r="K235" s="23"/>
      <c r="L235" s="23"/>
      <c r="M235" s="23"/>
      <c r="N235" s="23"/>
      <c r="O235" s="21">
        <v>0.5</v>
      </c>
      <c r="P235" s="21">
        <v>0.5</v>
      </c>
      <c r="Q235" s="30">
        <f t="shared" si="20"/>
        <v>1</v>
      </c>
    </row>
    <row r="236" ht="24" hidden="1" customHeight="1" spans="1:17">
      <c r="A236" s="18"/>
      <c r="B236" s="19"/>
      <c r="C236" s="20"/>
      <c r="D236" s="25" t="str">
        <f>IF(D235&gt;0,ROUND(C235*D235,2),"")</f>
        <v/>
      </c>
      <c r="E236" s="25" t="str">
        <f>IF(E235&gt;0,IF(AND(SUM(D235:E235)=1,Q235=1),C235-SUM(D236:D236),ROUND(C235*E235,2)),"")</f>
        <v/>
      </c>
      <c r="F236" s="25" t="str">
        <f>IF(F235&gt;0,IF(AND(SUM(D235:F235)=1,Q235=1),C235-SUM(D236:E236),ROUND(C235*F235,2)),"")</f>
        <v/>
      </c>
      <c r="G236" s="25" t="str">
        <f>IF(G235&gt;0,IF(AND(SUM(D235:G235)=1,Q235=1),C235-SUM(D236:F236),ROUND(C235*G235,2)),"")</f>
        <v/>
      </c>
      <c r="H236" s="26" t="str">
        <f>IF(H235&gt;0,IF(AND(SUM(D235:H235)=1,Q235=1),C235-SUM(D236:G236),ROUND(C235*H235,2)),"")</f>
        <v/>
      </c>
      <c r="I236" s="28" t="str">
        <f>IF(I235&gt;0,IF(AND(SUM(D235:I235)=1,Q235=1),C235-SUM(D236:H236),ROUND(C235*I235,2)),"")</f>
        <v/>
      </c>
      <c r="J236" s="25" t="str">
        <f>IF(J235&gt;0,IF(AND(SUM(D235:J235)=1,Q235=1),C235-SUM(D236:I236),ROUND(C235*J235,2)),"")</f>
        <v/>
      </c>
      <c r="K236" s="25" t="str">
        <f>IF(K235&gt;0,IF(AND(SUM(D235:K235)=1,Q235=1),C235-SUM(D236:J236),ROUND(C235*K235,2)),"")</f>
        <v/>
      </c>
      <c r="L236" s="25" t="str">
        <f>IF(L235&gt;0,IF(AND(SUM(D235:L235)=1,Q235=1),C235-SUM(D236:K236),ROUND(C235*L235,2)),"")</f>
        <v/>
      </c>
      <c r="M236" s="25" t="str">
        <f>IF(M235&gt;0,IF(AND(SUM(D235:M235)=1,Q235=1),C235-SUM(D236:L236),ROUND(C235*M235,2)),"")</f>
        <v/>
      </c>
      <c r="N236" s="25" t="str">
        <f>IF(N235&gt;0,IF(AND(SUM(D235:N235)=1,Q235=1),C235-SUM(D236:M236),ROUND(C235*N235,2)),"")</f>
        <v/>
      </c>
      <c r="O236" s="22">
        <f>IF(O235&gt;0,IF(AND(SUM(D235:O235)=1,Q235=1),C235-SUM(D236:N236),ROUND(C235*O235,2)),"")</f>
        <v>30.22</v>
      </c>
      <c r="P236" s="22">
        <f>IF(P235&gt;0,IF(AND(SUM(D235:P235)=1,Q235=1),C235-SUM(D236:O236),ROUND(C235*P235,2)),"")</f>
        <v>30.22</v>
      </c>
      <c r="Q236" s="31">
        <f t="shared" si="20"/>
        <v>60.44</v>
      </c>
    </row>
    <row r="237" ht="12" hidden="1" customHeight="1" spans="1:17">
      <c r="A237" s="18" t="s">
        <v>2206</v>
      </c>
      <c r="B237" s="19" t="s">
        <v>2208</v>
      </c>
      <c r="C237" s="20">
        <v>802.72</v>
      </c>
      <c r="D237" s="23"/>
      <c r="E237" s="23"/>
      <c r="F237" s="23"/>
      <c r="G237" s="23"/>
      <c r="H237" s="24"/>
      <c r="I237" s="27"/>
      <c r="J237" s="23"/>
      <c r="K237" s="23"/>
      <c r="L237" s="23"/>
      <c r="M237" s="23"/>
      <c r="N237" s="23"/>
      <c r="O237" s="21">
        <v>0.5</v>
      </c>
      <c r="P237" s="21">
        <v>0.5</v>
      </c>
      <c r="Q237" s="30">
        <f t="shared" si="20"/>
        <v>1</v>
      </c>
    </row>
    <row r="238" ht="12.95" hidden="1" customHeight="1" spans="1:17">
      <c r="A238" s="18"/>
      <c r="B238" s="19"/>
      <c r="C238" s="20"/>
      <c r="D238" s="25" t="str">
        <f>IF(D237&gt;0,ROUND(C237*D237,2),"")</f>
        <v/>
      </c>
      <c r="E238" s="25" t="str">
        <f>IF(E237&gt;0,IF(AND(SUM(D237:E237)=1,Q237=1),C237-SUM(D238:D238),ROUND(C237*E237,2)),"")</f>
        <v/>
      </c>
      <c r="F238" s="25" t="str">
        <f>IF(F237&gt;0,IF(AND(SUM(D237:F237)=1,Q237=1),C237-SUM(D238:E238),ROUND(C237*F237,2)),"")</f>
        <v/>
      </c>
      <c r="G238" s="25" t="str">
        <f>IF(G237&gt;0,IF(AND(SUM(D237:G237)=1,Q237=1),C237-SUM(D238:F238),ROUND(C237*G237,2)),"")</f>
        <v/>
      </c>
      <c r="H238" s="26" t="str">
        <f>IF(H237&gt;0,IF(AND(SUM(D237:H237)=1,Q237=1),C237-SUM(D238:G238),ROUND(C237*H237,2)),"")</f>
        <v/>
      </c>
      <c r="I238" s="28" t="str">
        <f>IF(I237&gt;0,IF(AND(SUM(D237:I237)=1,Q237=1),C237-SUM(D238:H238),ROUND(C237*I237,2)),"")</f>
        <v/>
      </c>
      <c r="J238" s="25" t="str">
        <f>IF(J237&gt;0,IF(AND(SUM(D237:J237)=1,Q237=1),C237-SUM(D238:I238),ROUND(C237*J237,2)),"")</f>
        <v/>
      </c>
      <c r="K238" s="25" t="str">
        <f>IF(K237&gt;0,IF(AND(SUM(D237:K237)=1,Q237=1),C237-SUM(D238:J238),ROUND(C237*K237,2)),"")</f>
        <v/>
      </c>
      <c r="L238" s="25" t="str">
        <f>IF(L237&gt;0,IF(AND(SUM(D237:L237)=1,Q237=1),C237-SUM(D238:K238),ROUND(C237*L237,2)),"")</f>
        <v/>
      </c>
      <c r="M238" s="25" t="str">
        <f>IF(M237&gt;0,IF(AND(SUM(D237:M237)=1,Q237=1),C237-SUM(D238:L238),ROUND(C237*M237,2)),"")</f>
        <v/>
      </c>
      <c r="N238" s="25" t="str">
        <f>IF(N237&gt;0,IF(AND(SUM(D237:N237)=1,Q237=1),C237-SUM(D238:M238),ROUND(C237*N237,2)),"")</f>
        <v/>
      </c>
      <c r="O238" s="22">
        <f>IF(O237&gt;0,IF(AND(SUM(D237:O237)=1,Q237=1),C237-SUM(D238:N238),ROUND(C237*O237,2)),"")</f>
        <v>401.36</v>
      </c>
      <c r="P238" s="22">
        <f>IF(P237&gt;0,IF(AND(SUM(D237:P237)=1,Q237=1),C237-SUM(D238:O238),ROUND(C237*P237,2)),"")</f>
        <v>401.36</v>
      </c>
      <c r="Q238" s="31">
        <f t="shared" si="20"/>
        <v>802.72</v>
      </c>
    </row>
    <row r="239" ht="12" hidden="1" customHeight="1" spans="1:17">
      <c r="A239" s="18" t="s">
        <v>2209</v>
      </c>
      <c r="B239" s="19" t="s">
        <v>2211</v>
      </c>
      <c r="C239" s="20">
        <v>128.84</v>
      </c>
      <c r="D239" s="23"/>
      <c r="E239" s="23"/>
      <c r="F239" s="23"/>
      <c r="G239" s="23"/>
      <c r="H239" s="24"/>
      <c r="I239" s="27"/>
      <c r="J239" s="23"/>
      <c r="K239" s="23"/>
      <c r="L239" s="23"/>
      <c r="M239" s="23"/>
      <c r="N239" s="23"/>
      <c r="O239" s="21">
        <v>0.5</v>
      </c>
      <c r="P239" s="21">
        <v>0.5</v>
      </c>
      <c r="Q239" s="30">
        <f t="shared" si="20"/>
        <v>1</v>
      </c>
    </row>
    <row r="240" ht="15" hidden="1" customHeight="1" spans="1:17">
      <c r="A240" s="18"/>
      <c r="B240" s="19"/>
      <c r="C240" s="20"/>
      <c r="D240" s="25" t="str">
        <f>IF(D239&gt;0,ROUND(C239*D239,2),"")</f>
        <v/>
      </c>
      <c r="E240" s="25" t="str">
        <f>IF(E239&gt;0,IF(AND(SUM(D239:E239)=1,Q239=1),C239-SUM(D240:D240),ROUND(C239*E239,2)),"")</f>
        <v/>
      </c>
      <c r="F240" s="25" t="str">
        <f>IF(F239&gt;0,IF(AND(SUM(D239:F239)=1,Q239=1),C239-SUM(D240:E240),ROUND(C239*F239,2)),"")</f>
        <v/>
      </c>
      <c r="G240" s="25" t="str">
        <f>IF(G239&gt;0,IF(AND(SUM(D239:G239)=1,Q239=1),C239-SUM(D240:F240),ROUND(C239*G239,2)),"")</f>
        <v/>
      </c>
      <c r="H240" s="26" t="str">
        <f>IF(H239&gt;0,IF(AND(SUM(D239:H239)=1,Q239=1),C239-SUM(D240:G240),ROUND(C239*H239,2)),"")</f>
        <v/>
      </c>
      <c r="I240" s="28" t="str">
        <f>IF(I239&gt;0,IF(AND(SUM(D239:I239)=1,Q239=1),C239-SUM(D240:H240),ROUND(C239*I239,2)),"")</f>
        <v/>
      </c>
      <c r="J240" s="25" t="str">
        <f>IF(J239&gt;0,IF(AND(SUM(D239:J239)=1,Q239=1),C239-SUM(D240:I240),ROUND(C239*J239,2)),"")</f>
        <v/>
      </c>
      <c r="K240" s="25" t="str">
        <f>IF(K239&gt;0,IF(AND(SUM(D239:K239)=1,Q239=1),C239-SUM(D240:J240),ROUND(C239*K239,2)),"")</f>
        <v/>
      </c>
      <c r="L240" s="25" t="str">
        <f>IF(L239&gt;0,IF(AND(SUM(D239:L239)=1,Q239=1),C239-SUM(D240:K240),ROUND(C239*L239,2)),"")</f>
        <v/>
      </c>
      <c r="M240" s="25" t="str">
        <f>IF(M239&gt;0,IF(AND(SUM(D239:M239)=1,Q239=1),C239-SUM(D240:L240),ROUND(C239*M239,2)),"")</f>
        <v/>
      </c>
      <c r="N240" s="25" t="str">
        <f>IF(N239&gt;0,IF(AND(SUM(D239:N239)=1,Q239=1),C239-SUM(D240:M240),ROUND(C239*N239,2)),"")</f>
        <v/>
      </c>
      <c r="O240" s="22">
        <f>IF(O239&gt;0,IF(AND(SUM(D239:O239)=1,Q239=1),C239-SUM(D240:N240),ROUND(C239*O239,2)),"")</f>
        <v>64.42</v>
      </c>
      <c r="P240" s="22">
        <f>IF(P239&gt;0,IF(AND(SUM(D239:P239)=1,Q239=1),C239-SUM(D240:O240),ROUND(C239*P239,2)),"")</f>
        <v>64.42</v>
      </c>
      <c r="Q240" s="31">
        <f t="shared" si="20"/>
        <v>128.84</v>
      </c>
    </row>
    <row r="241" ht="12" hidden="1" customHeight="1" spans="1:17">
      <c r="A241" s="18" t="s">
        <v>2212</v>
      </c>
      <c r="B241" s="19" t="s">
        <v>2214</v>
      </c>
      <c r="C241" s="20">
        <v>330.88</v>
      </c>
      <c r="D241" s="23"/>
      <c r="E241" s="23"/>
      <c r="F241" s="23"/>
      <c r="G241" s="23"/>
      <c r="H241" s="24"/>
      <c r="I241" s="27"/>
      <c r="J241" s="23"/>
      <c r="K241" s="23"/>
      <c r="L241" s="23"/>
      <c r="M241" s="23"/>
      <c r="N241" s="23"/>
      <c r="O241" s="21">
        <v>0.5</v>
      </c>
      <c r="P241" s="21">
        <v>0.5</v>
      </c>
      <c r="Q241" s="30">
        <f t="shared" si="20"/>
        <v>1</v>
      </c>
    </row>
    <row r="242" ht="12.95" hidden="1" customHeight="1" spans="1:17">
      <c r="A242" s="18"/>
      <c r="B242" s="19"/>
      <c r="C242" s="20"/>
      <c r="D242" s="25" t="str">
        <f>IF(D241&gt;0,ROUND(C241*D241,2),"")</f>
        <v/>
      </c>
      <c r="E242" s="25" t="str">
        <f>IF(E241&gt;0,IF(AND(SUM(D241:E241)=1,Q241=1),C241-SUM(D242:D242),ROUND(C241*E241,2)),"")</f>
        <v/>
      </c>
      <c r="F242" s="25" t="str">
        <f>IF(F241&gt;0,IF(AND(SUM(D241:F241)=1,Q241=1),C241-SUM(D242:E242),ROUND(C241*F241,2)),"")</f>
        <v/>
      </c>
      <c r="G242" s="25" t="str">
        <f>IF(G241&gt;0,IF(AND(SUM(D241:G241)=1,Q241=1),C241-SUM(D242:F242),ROUND(C241*G241,2)),"")</f>
        <v/>
      </c>
      <c r="H242" s="26" t="str">
        <f>IF(H241&gt;0,IF(AND(SUM(D241:H241)=1,Q241=1),C241-SUM(D242:G242),ROUND(C241*H241,2)),"")</f>
        <v/>
      </c>
      <c r="I242" s="28" t="str">
        <f>IF(I241&gt;0,IF(AND(SUM(D241:I241)=1,Q241=1),C241-SUM(D242:H242),ROUND(C241*I241,2)),"")</f>
        <v/>
      </c>
      <c r="J242" s="25" t="str">
        <f>IF(J241&gt;0,IF(AND(SUM(D241:J241)=1,Q241=1),C241-SUM(D242:I242),ROUND(C241*J241,2)),"")</f>
        <v/>
      </c>
      <c r="K242" s="25" t="str">
        <f>IF(K241&gt;0,IF(AND(SUM(D241:K241)=1,Q241=1),C241-SUM(D242:J242),ROUND(C241*K241,2)),"")</f>
        <v/>
      </c>
      <c r="L242" s="25" t="str">
        <f>IF(L241&gt;0,IF(AND(SUM(D241:L241)=1,Q241=1),C241-SUM(D242:K242),ROUND(C241*L241,2)),"")</f>
        <v/>
      </c>
      <c r="M242" s="25" t="str">
        <f>IF(M241&gt;0,IF(AND(SUM(D241:M241)=1,Q241=1),C241-SUM(D242:L242),ROUND(C241*M241,2)),"")</f>
        <v/>
      </c>
      <c r="N242" s="25" t="str">
        <f>IF(N241&gt;0,IF(AND(SUM(D241:N241)=1,Q241=1),C241-SUM(D242:M242),ROUND(C241*N241,2)),"")</f>
        <v/>
      </c>
      <c r="O242" s="22">
        <f>IF(O241&gt;0,IF(AND(SUM(D241:O241)=1,Q241=1),C241-SUM(D242:N242),ROUND(C241*O241,2)),"")</f>
        <v>165.44</v>
      </c>
      <c r="P242" s="22">
        <f>IF(P241&gt;0,IF(AND(SUM(D241:P241)=1,Q241=1),C241-SUM(D242:O242),ROUND(C241*P241,2)),"")</f>
        <v>165.44</v>
      </c>
      <c r="Q242" s="31">
        <f t="shared" si="20"/>
        <v>330.88</v>
      </c>
    </row>
    <row r="243" ht="12" hidden="1" customHeight="1" spans="1:17">
      <c r="A243" s="18" t="s">
        <v>2215</v>
      </c>
      <c r="B243" s="19" t="s">
        <v>2217</v>
      </c>
      <c r="C243" s="20">
        <v>153.92</v>
      </c>
      <c r="D243" s="23"/>
      <c r="E243" s="23"/>
      <c r="F243" s="23"/>
      <c r="G243" s="23"/>
      <c r="H243" s="24"/>
      <c r="I243" s="27"/>
      <c r="J243" s="23"/>
      <c r="K243" s="23"/>
      <c r="L243" s="23"/>
      <c r="M243" s="23"/>
      <c r="N243" s="23"/>
      <c r="O243" s="21">
        <v>0.5</v>
      </c>
      <c r="P243" s="21">
        <v>0.5</v>
      </c>
      <c r="Q243" s="30">
        <f t="shared" si="20"/>
        <v>1</v>
      </c>
    </row>
    <row r="244" ht="12.95" hidden="1" customHeight="1" spans="1:17">
      <c r="A244" s="18"/>
      <c r="B244" s="19"/>
      <c r="C244" s="20"/>
      <c r="D244" s="25" t="str">
        <f>IF(D243&gt;0,ROUND(C243*D243,2),"")</f>
        <v/>
      </c>
      <c r="E244" s="25" t="str">
        <f>IF(E243&gt;0,IF(AND(SUM(D243:E243)=1,Q243=1),C243-SUM(D244:D244),ROUND(C243*E243,2)),"")</f>
        <v/>
      </c>
      <c r="F244" s="25" t="str">
        <f>IF(F243&gt;0,IF(AND(SUM(D243:F243)=1,Q243=1),C243-SUM(D244:E244),ROUND(C243*F243,2)),"")</f>
        <v/>
      </c>
      <c r="G244" s="25" t="str">
        <f>IF(G243&gt;0,IF(AND(SUM(D243:G243)=1,Q243=1),C243-SUM(D244:F244),ROUND(C243*G243,2)),"")</f>
        <v/>
      </c>
      <c r="H244" s="26" t="str">
        <f>IF(H243&gt;0,IF(AND(SUM(D243:H243)=1,Q243=1),C243-SUM(D244:G244),ROUND(C243*H243,2)),"")</f>
        <v/>
      </c>
      <c r="I244" s="28" t="str">
        <f>IF(I243&gt;0,IF(AND(SUM(D243:I243)=1,Q243=1),C243-SUM(D244:H244),ROUND(C243*I243,2)),"")</f>
        <v/>
      </c>
      <c r="J244" s="25" t="str">
        <f>IF(J243&gt;0,IF(AND(SUM(D243:J243)=1,Q243=1),C243-SUM(D244:I244),ROUND(C243*J243,2)),"")</f>
        <v/>
      </c>
      <c r="K244" s="25" t="str">
        <f>IF(K243&gt;0,IF(AND(SUM(D243:K243)=1,Q243=1),C243-SUM(D244:J244),ROUND(C243*K243,2)),"")</f>
        <v/>
      </c>
      <c r="L244" s="25" t="str">
        <f>IF(L243&gt;0,IF(AND(SUM(D243:L243)=1,Q243=1),C243-SUM(D244:K244),ROUND(C243*L243,2)),"")</f>
        <v/>
      </c>
      <c r="M244" s="25" t="str">
        <f>IF(M243&gt;0,IF(AND(SUM(D243:M243)=1,Q243=1),C243-SUM(D244:L244),ROUND(C243*M243,2)),"")</f>
        <v/>
      </c>
      <c r="N244" s="25" t="str">
        <f>IF(N243&gt;0,IF(AND(SUM(D243:N243)=1,Q243=1),C243-SUM(D244:M244),ROUND(C243*N243,2)),"")</f>
        <v/>
      </c>
      <c r="O244" s="22">
        <f>IF(O243&gt;0,IF(AND(SUM(D243:O243)=1,Q243=1),C243-SUM(D244:N244),ROUND(C243*O243,2)),"")</f>
        <v>76.96</v>
      </c>
      <c r="P244" s="22">
        <f>IF(P243&gt;0,IF(AND(SUM(D243:P243)=1,Q243=1),C243-SUM(D244:O244),ROUND(C243*P243,2)),"")</f>
        <v>76.96</v>
      </c>
      <c r="Q244" s="31">
        <f t="shared" si="20"/>
        <v>153.92</v>
      </c>
    </row>
    <row r="245" ht="12" hidden="1" customHeight="1" spans="1:17">
      <c r="A245" s="18" t="s">
        <v>2218</v>
      </c>
      <c r="B245" s="19" t="s">
        <v>2220</v>
      </c>
      <c r="C245" s="20">
        <v>1351.5</v>
      </c>
      <c r="D245" s="23"/>
      <c r="E245" s="23"/>
      <c r="F245" s="23"/>
      <c r="G245" s="23"/>
      <c r="H245" s="24"/>
      <c r="I245" s="27"/>
      <c r="J245" s="23"/>
      <c r="K245" s="23"/>
      <c r="L245" s="23"/>
      <c r="M245" s="23"/>
      <c r="N245" s="23"/>
      <c r="O245" s="21">
        <v>0.5</v>
      </c>
      <c r="P245" s="21">
        <v>0.5</v>
      </c>
      <c r="Q245" s="30">
        <f t="shared" si="20"/>
        <v>1</v>
      </c>
    </row>
    <row r="246" ht="12.95" hidden="1" customHeight="1" spans="1:17">
      <c r="A246" s="18"/>
      <c r="B246" s="19"/>
      <c r="C246" s="20"/>
      <c r="D246" s="25" t="str">
        <f>IF(D245&gt;0,ROUND(C245*D245,2),"")</f>
        <v/>
      </c>
      <c r="E246" s="25" t="str">
        <f>IF(E245&gt;0,IF(AND(SUM(D245:E245)=1,Q245=1),C245-SUM(D246:D246),ROUND(C245*E245,2)),"")</f>
        <v/>
      </c>
      <c r="F246" s="25" t="str">
        <f>IF(F245&gt;0,IF(AND(SUM(D245:F245)=1,Q245=1),C245-SUM(D246:E246),ROUND(C245*F245,2)),"")</f>
        <v/>
      </c>
      <c r="G246" s="25" t="str">
        <f>IF(G245&gt;0,IF(AND(SUM(D245:G245)=1,Q245=1),C245-SUM(D246:F246),ROUND(C245*G245,2)),"")</f>
        <v/>
      </c>
      <c r="H246" s="26" t="str">
        <f>IF(H245&gt;0,IF(AND(SUM(D245:H245)=1,Q245=1),C245-SUM(D246:G246),ROUND(C245*H245,2)),"")</f>
        <v/>
      </c>
      <c r="I246" s="28" t="str">
        <f>IF(I245&gt;0,IF(AND(SUM(D245:I245)=1,Q245=1),C245-SUM(D246:H246),ROUND(C245*I245,2)),"")</f>
        <v/>
      </c>
      <c r="J246" s="25" t="str">
        <f>IF(J245&gt;0,IF(AND(SUM(D245:J245)=1,Q245=1),C245-SUM(D246:I246),ROUND(C245*J245,2)),"")</f>
        <v/>
      </c>
      <c r="K246" s="25" t="str">
        <f>IF(K245&gt;0,IF(AND(SUM(D245:K245)=1,Q245=1),C245-SUM(D246:J246),ROUND(C245*K245,2)),"")</f>
        <v/>
      </c>
      <c r="L246" s="25" t="str">
        <f>IF(L245&gt;0,IF(AND(SUM(D245:L245)=1,Q245=1),C245-SUM(D246:K246),ROUND(C245*L245,2)),"")</f>
        <v/>
      </c>
      <c r="M246" s="25" t="str">
        <f>IF(M245&gt;0,IF(AND(SUM(D245:M245)=1,Q245=1),C245-SUM(D246:L246),ROUND(C245*M245,2)),"")</f>
        <v/>
      </c>
      <c r="N246" s="25" t="str">
        <f>IF(N245&gt;0,IF(AND(SUM(D245:N245)=1,Q245=1),C245-SUM(D246:M246),ROUND(C245*N245,2)),"")</f>
        <v/>
      </c>
      <c r="O246" s="22">
        <f>IF(O245&gt;0,IF(AND(SUM(D245:O245)=1,Q245=1),C245-SUM(D246:N246),ROUND(C245*O245,2)),"")</f>
        <v>675.75</v>
      </c>
      <c r="P246" s="22">
        <f>IF(P245&gt;0,IF(AND(SUM(D245:P245)=1,Q245=1),C245-SUM(D246:O246),ROUND(C245*P245,2)),"")</f>
        <v>675.75</v>
      </c>
      <c r="Q246" s="31">
        <f t="shared" si="20"/>
        <v>1351.5</v>
      </c>
    </row>
    <row r="247" ht="12" hidden="1" customHeight="1" spans="1:17">
      <c r="A247" s="18" t="s">
        <v>2221</v>
      </c>
      <c r="B247" s="19" t="s">
        <v>2223</v>
      </c>
      <c r="C247" s="20">
        <v>141.91</v>
      </c>
      <c r="D247" s="23"/>
      <c r="E247" s="23"/>
      <c r="F247" s="23"/>
      <c r="G247" s="23"/>
      <c r="H247" s="24"/>
      <c r="I247" s="27"/>
      <c r="J247" s="23"/>
      <c r="K247" s="23"/>
      <c r="L247" s="23"/>
      <c r="M247" s="23"/>
      <c r="N247" s="23"/>
      <c r="O247" s="21">
        <v>0.5</v>
      </c>
      <c r="P247" s="21">
        <v>0.5</v>
      </c>
      <c r="Q247" s="30">
        <f t="shared" si="20"/>
        <v>1</v>
      </c>
    </row>
    <row r="248" ht="24" hidden="1" customHeight="1" spans="1:17">
      <c r="A248" s="18"/>
      <c r="B248" s="19"/>
      <c r="C248" s="20"/>
      <c r="D248" s="25" t="str">
        <f>IF(D247&gt;0,ROUND(C247*D247,2),"")</f>
        <v/>
      </c>
      <c r="E248" s="25" t="str">
        <f>IF(E247&gt;0,IF(AND(SUM(D247:E247)=1,Q247=1),C247-SUM(D248:D248),ROUND(C247*E247,2)),"")</f>
        <v/>
      </c>
      <c r="F248" s="25" t="str">
        <f>IF(F247&gt;0,IF(AND(SUM(D247:F247)=1,Q247=1),C247-SUM(D248:E248),ROUND(C247*F247,2)),"")</f>
        <v/>
      </c>
      <c r="G248" s="25" t="str">
        <f>IF(G247&gt;0,IF(AND(SUM(D247:G247)=1,Q247=1),C247-SUM(D248:F248),ROUND(C247*G247,2)),"")</f>
        <v/>
      </c>
      <c r="H248" s="26" t="str">
        <f>IF(H247&gt;0,IF(AND(SUM(D247:H247)=1,Q247=1),C247-SUM(D248:G248),ROUND(C247*H247,2)),"")</f>
        <v/>
      </c>
      <c r="I248" s="28" t="str">
        <f>IF(I247&gt;0,IF(AND(SUM(D247:I247)=1,Q247=1),C247-SUM(D248:H248),ROUND(C247*I247,2)),"")</f>
        <v/>
      </c>
      <c r="J248" s="25" t="str">
        <f>IF(J247&gt;0,IF(AND(SUM(D247:J247)=1,Q247=1),C247-SUM(D248:I248),ROUND(C247*J247,2)),"")</f>
        <v/>
      </c>
      <c r="K248" s="25" t="str">
        <f>IF(K247&gt;0,IF(AND(SUM(D247:K247)=1,Q247=1),C247-SUM(D248:J248),ROUND(C247*K247,2)),"")</f>
        <v/>
      </c>
      <c r="L248" s="25" t="str">
        <f>IF(L247&gt;0,IF(AND(SUM(D247:L247)=1,Q247=1),C247-SUM(D248:K248),ROUND(C247*L247,2)),"")</f>
        <v/>
      </c>
      <c r="M248" s="25" t="str">
        <f>IF(M247&gt;0,IF(AND(SUM(D247:M247)=1,Q247=1),C247-SUM(D248:L248),ROUND(C247*M247,2)),"")</f>
        <v/>
      </c>
      <c r="N248" s="25" t="str">
        <f>IF(N247&gt;0,IF(AND(SUM(D247:N247)=1,Q247=1),C247-SUM(D248:M248),ROUND(C247*N247,2)),"")</f>
        <v/>
      </c>
      <c r="O248" s="22">
        <f>IF(O247&gt;0,IF(AND(SUM(D247:O247)=1,Q247=1),C247-SUM(D248:N248),ROUND(C247*O247,2)),"")</f>
        <v>70.96</v>
      </c>
      <c r="P248" s="22">
        <f>IF(P247&gt;0,IF(AND(SUM(D247:P247)=1,Q247=1),C247-SUM(D248:O248),ROUND(C247*P247,2)),"")</f>
        <v>70.95</v>
      </c>
      <c r="Q248" s="31">
        <f t="shared" si="20"/>
        <v>141.91</v>
      </c>
    </row>
    <row r="249" ht="12" hidden="1" customHeight="1" spans="1:17">
      <c r="A249" s="18" t="s">
        <v>2224</v>
      </c>
      <c r="B249" s="19" t="s">
        <v>2226</v>
      </c>
      <c r="C249" s="20">
        <v>1140.84</v>
      </c>
      <c r="D249" s="23"/>
      <c r="E249" s="21">
        <v>0.1</v>
      </c>
      <c r="F249" s="21">
        <v>0.1</v>
      </c>
      <c r="G249" s="21">
        <v>0.2</v>
      </c>
      <c r="H249" s="21">
        <v>0.2</v>
      </c>
      <c r="I249" s="21"/>
      <c r="J249" s="21">
        <v>0.2</v>
      </c>
      <c r="K249" s="21">
        <v>0.2</v>
      </c>
      <c r="L249" s="23"/>
      <c r="M249" s="23"/>
      <c r="N249" s="23"/>
      <c r="O249" s="23"/>
      <c r="P249" s="23"/>
      <c r="Q249" s="30">
        <f t="shared" si="20"/>
        <v>1</v>
      </c>
    </row>
    <row r="250" ht="15" hidden="1" customHeight="1" spans="1:17">
      <c r="A250" s="18"/>
      <c r="B250" s="19"/>
      <c r="C250" s="20"/>
      <c r="D250" s="25" t="str">
        <f>IF(D249&gt;0,ROUND(C249*D249,2),"")</f>
        <v/>
      </c>
      <c r="E250" s="22">
        <f>IF(E249&gt;0,IF(AND(SUM(D249:E249)=1,Q249=1),C249-SUM(D250:D250),ROUND(C249*E249,2)),"")</f>
        <v>114.08</v>
      </c>
      <c r="F250" s="22">
        <f>IF(F249&gt;0,IF(AND(SUM(D249:F249)=1,Q249=1),C249-SUM(D250:E250),ROUND(C249*F249,2)),"")</f>
        <v>114.08</v>
      </c>
      <c r="G250" s="22">
        <f>IF(G249&gt;0,IF(AND(SUM(D249:G249)=1,Q249=1),C249-SUM(D250:F250),ROUND(C249*G249,2)),"")</f>
        <v>228.17</v>
      </c>
      <c r="H250" s="22">
        <f>IF(H249&gt;0,IF(AND(SUM(D249:H249)=1,Q249=1),C249-SUM(D250:G250),ROUND(C249*H249,2)),"")</f>
        <v>228.17</v>
      </c>
      <c r="I250" s="22" t="str">
        <f>IF(I249&gt;0,IF(AND(SUM(D249:I249)=1,Q249=1),C249-SUM(D250:H250),ROUND(C249*I249,2)),"")</f>
        <v/>
      </c>
      <c r="J250" s="22">
        <f>IF(J249&gt;0,IF(AND(SUM(D249:J249)=1,Q249=1),C249-SUM(D250:I250),ROUND(C249*J249,2)),"")</f>
        <v>228.17</v>
      </c>
      <c r="K250" s="22">
        <f>IF(K249&gt;0,IF(AND(SUM(D249:K249)=1,Q249=1),C249-SUM(D250:J250),ROUND(C249*K249,2)),"")</f>
        <v>228.17</v>
      </c>
      <c r="L250" s="25" t="str">
        <f>IF(L249&gt;0,IF(AND(SUM(D249:L249)=1,Q249=1),C249-SUM(D250:K250),ROUND(C249*L249,2)),"")</f>
        <v/>
      </c>
      <c r="M250" s="25" t="str">
        <f>IF(M249&gt;0,IF(AND(SUM(D249:M249)=1,Q249=1),C249-SUM(D250:L250),ROUND(C249*M249,2)),"")</f>
        <v/>
      </c>
      <c r="N250" s="25" t="str">
        <f>IF(N249&gt;0,IF(AND(SUM(D249:N249)=1,Q249=1),C249-SUM(D250:M250),ROUND(C249*N249,2)),"")</f>
        <v/>
      </c>
      <c r="O250" s="25" t="str">
        <f>IF(O249&gt;0,IF(AND(SUM(D249:O249)=1,Q249=1),C249-SUM(D250:N250),ROUND(C249*O249,2)),"")</f>
        <v/>
      </c>
      <c r="P250" s="25" t="str">
        <f>IF(P249&gt;0,IF(AND(SUM(D249:P249)=1,Q249=1),C249-SUM(D250:O250),ROUND(C249*P249,2)),"")</f>
        <v/>
      </c>
      <c r="Q250" s="31">
        <f t="shared" si="20"/>
        <v>1140.84</v>
      </c>
    </row>
    <row r="251" ht="12" hidden="1" customHeight="1" spans="1:17">
      <c r="A251" s="18" t="s">
        <v>2227</v>
      </c>
      <c r="B251" s="19" t="s">
        <v>2229</v>
      </c>
      <c r="C251" s="20">
        <v>310.59</v>
      </c>
      <c r="D251" s="23"/>
      <c r="E251" s="23"/>
      <c r="F251" s="23"/>
      <c r="G251" s="23"/>
      <c r="H251" s="24"/>
      <c r="I251" s="27"/>
      <c r="J251" s="23"/>
      <c r="K251" s="23"/>
      <c r="L251" s="23"/>
      <c r="M251" s="23"/>
      <c r="N251" s="23"/>
      <c r="O251" s="21">
        <v>0.5</v>
      </c>
      <c r="P251" s="21">
        <v>0.5</v>
      </c>
      <c r="Q251" s="30">
        <f t="shared" si="20"/>
        <v>1</v>
      </c>
    </row>
    <row r="252" ht="15" hidden="1" customHeight="1" spans="1:17">
      <c r="A252" s="18"/>
      <c r="B252" s="19"/>
      <c r="C252" s="20"/>
      <c r="D252" s="25" t="str">
        <f>IF(D251&gt;0,ROUND(C251*D251,2),"")</f>
        <v/>
      </c>
      <c r="E252" s="25" t="str">
        <f>IF(E251&gt;0,IF(AND(SUM(D251:E251)=1,Q251=1),C251-SUM(D252:D252),ROUND(C251*E251,2)),"")</f>
        <v/>
      </c>
      <c r="F252" s="25" t="str">
        <f>IF(F251&gt;0,IF(AND(SUM(D251:F251)=1,Q251=1),C251-SUM(D252:E252),ROUND(C251*F251,2)),"")</f>
        <v/>
      </c>
      <c r="G252" s="25" t="str">
        <f>IF(G251&gt;0,IF(AND(SUM(D251:G251)=1,Q251=1),C251-SUM(D252:F252),ROUND(C251*G251,2)),"")</f>
        <v/>
      </c>
      <c r="H252" s="26" t="str">
        <f>IF(H251&gt;0,IF(AND(SUM(D251:H251)=1,Q251=1),C251-SUM(D252:G252),ROUND(C251*H251,2)),"")</f>
        <v/>
      </c>
      <c r="I252" s="28" t="str">
        <f>IF(I251&gt;0,IF(AND(SUM(D251:I251)=1,Q251=1),C251-SUM(D252:H252),ROUND(C251*I251,2)),"")</f>
        <v/>
      </c>
      <c r="J252" s="25" t="str">
        <f>IF(J251&gt;0,IF(AND(SUM(D251:J251)=1,Q251=1),C251-SUM(D252:I252),ROUND(C251*J251,2)),"")</f>
        <v/>
      </c>
      <c r="K252" s="25" t="str">
        <f>IF(K251&gt;0,IF(AND(SUM(D251:K251)=1,Q251=1),C251-SUM(D252:J252),ROUND(C251*K251,2)),"")</f>
        <v/>
      </c>
      <c r="L252" s="25" t="str">
        <f>IF(L251&gt;0,IF(AND(SUM(D251:L251)=1,Q251=1),C251-SUM(D252:K252),ROUND(C251*L251,2)),"")</f>
        <v/>
      </c>
      <c r="M252" s="25" t="str">
        <f>IF(M251&gt;0,IF(AND(SUM(D251:M251)=1,Q251=1),C251-SUM(D252:L252),ROUND(C251*M251,2)),"")</f>
        <v/>
      </c>
      <c r="N252" s="25" t="str">
        <f>IF(N251&gt;0,IF(AND(SUM(D251:N251)=1,Q251=1),C251-SUM(D252:M252),ROUND(C251*N251,2)),"")</f>
        <v/>
      </c>
      <c r="O252" s="22">
        <f>IF(O251&gt;0,IF(AND(SUM(D251:O251)=1,Q251=1),C251-SUM(D252:N252),ROUND(C251*O251,2)),"")</f>
        <v>155.3</v>
      </c>
      <c r="P252" s="22">
        <f>IF(P251&gt;0,IF(AND(SUM(D251:P251)=1,Q251=1),C251-SUM(D252:O252),ROUND(C251*P251,2)),"")</f>
        <v>155.29</v>
      </c>
      <c r="Q252" s="31">
        <f t="shared" si="20"/>
        <v>310.59</v>
      </c>
    </row>
    <row r="253" ht="12" hidden="1" customHeight="1" spans="1:17">
      <c r="A253" s="18" t="s">
        <v>2230</v>
      </c>
      <c r="B253" s="19" t="s">
        <v>2232</v>
      </c>
      <c r="C253" s="20">
        <v>451.22</v>
      </c>
      <c r="D253" s="23"/>
      <c r="E253" s="23"/>
      <c r="F253" s="23"/>
      <c r="G253" s="23"/>
      <c r="H253" s="24"/>
      <c r="I253" s="27"/>
      <c r="J253" s="23"/>
      <c r="K253" s="23"/>
      <c r="L253" s="23"/>
      <c r="M253" s="23"/>
      <c r="N253" s="23"/>
      <c r="O253" s="21">
        <v>0.5</v>
      </c>
      <c r="P253" s="21">
        <v>0.5</v>
      </c>
      <c r="Q253" s="30">
        <f t="shared" si="20"/>
        <v>1</v>
      </c>
    </row>
    <row r="254" ht="42.95" hidden="1" customHeight="1" spans="1:17">
      <c r="A254" s="18"/>
      <c r="B254" s="19"/>
      <c r="C254" s="20"/>
      <c r="D254" s="25" t="str">
        <f>IF(D253&gt;0,ROUND(C253*D253,2),"")</f>
        <v/>
      </c>
      <c r="E254" s="25" t="str">
        <f>IF(E253&gt;0,IF(AND(SUM(D253:E253)=1,Q253=1),C253-SUM(D254:D254),ROUND(C253*E253,2)),"")</f>
        <v/>
      </c>
      <c r="F254" s="25" t="str">
        <f>IF(F253&gt;0,IF(AND(SUM(D253:F253)=1,Q253=1),C253-SUM(D254:E254),ROUND(C253*F253,2)),"")</f>
        <v/>
      </c>
      <c r="G254" s="25" t="str">
        <f>IF(G253&gt;0,IF(AND(SUM(D253:G253)=1,Q253=1),C253-SUM(D254:F254),ROUND(C253*G253,2)),"")</f>
        <v/>
      </c>
      <c r="H254" s="26" t="str">
        <f>IF(H253&gt;0,IF(AND(SUM(D253:H253)=1,Q253=1),C253-SUM(D254:G254),ROUND(C253*H253,2)),"")</f>
        <v/>
      </c>
      <c r="I254" s="28" t="str">
        <f>IF(I253&gt;0,IF(AND(SUM(D253:I253)=1,Q253=1),C253-SUM(D254:H254),ROUND(C253*I253,2)),"")</f>
        <v/>
      </c>
      <c r="J254" s="25" t="str">
        <f>IF(J253&gt;0,IF(AND(SUM(D253:J253)=1,Q253=1),C253-SUM(D254:I254),ROUND(C253*J253,2)),"")</f>
        <v/>
      </c>
      <c r="K254" s="25" t="str">
        <f>IF(K253&gt;0,IF(AND(SUM(D253:K253)=1,Q253=1),C253-SUM(D254:J254),ROUND(C253*K253,2)),"")</f>
        <v/>
      </c>
      <c r="L254" s="25" t="str">
        <f>IF(L253&gt;0,IF(AND(SUM(D253:L253)=1,Q253=1),C253-SUM(D254:K254),ROUND(C253*L253,2)),"")</f>
        <v/>
      </c>
      <c r="M254" s="25" t="str">
        <f>IF(M253&gt;0,IF(AND(SUM(D253:M253)=1,Q253=1),C253-SUM(D254:L254),ROUND(C253*M253,2)),"")</f>
        <v/>
      </c>
      <c r="N254" s="25" t="str">
        <f>IF(N253&gt;0,IF(AND(SUM(D253:N253)=1,Q253=1),C253-SUM(D254:M254),ROUND(C253*N253,2)),"")</f>
        <v/>
      </c>
      <c r="O254" s="22">
        <f>IF(O253&gt;0,IF(AND(SUM(D253:O253)=1,Q253=1),C253-SUM(D254:N254),ROUND(C253*O253,2)),"")</f>
        <v>225.61</v>
      </c>
      <c r="P254" s="22">
        <f>IF(P253&gt;0,IF(AND(SUM(D253:P253)=1,Q253=1),C253-SUM(D254:O254),ROUND(C253*P253,2)),"")</f>
        <v>225.61</v>
      </c>
      <c r="Q254" s="31">
        <f t="shared" si="20"/>
        <v>451.22</v>
      </c>
    </row>
    <row r="255" ht="12" customHeight="1" spans="1:17">
      <c r="A255" s="18" t="s">
        <v>2233</v>
      </c>
      <c r="B255" s="19" t="s">
        <v>2097</v>
      </c>
      <c r="C255" s="20">
        <v>1138160.61</v>
      </c>
      <c r="D255" s="23">
        <f>D256/C255</f>
        <v>0</v>
      </c>
      <c r="E255" s="23">
        <f>E256/C255</f>
        <v>0</v>
      </c>
      <c r="F255" s="23">
        <f>F256/C255</f>
        <v>0</v>
      </c>
      <c r="G255" s="23">
        <f>G256/C255</f>
        <v>0</v>
      </c>
      <c r="H255" s="24">
        <f>H256/C255</f>
        <v>0</v>
      </c>
      <c r="I255" s="27">
        <f>I256/C255</f>
        <v>0</v>
      </c>
      <c r="J255" s="23">
        <f>J256/C255</f>
        <v>0</v>
      </c>
      <c r="K255" s="23">
        <f>K256/C255</f>
        <v>0</v>
      </c>
      <c r="L255" s="23">
        <f>L256/C255</f>
        <v>0</v>
      </c>
      <c r="M255" s="21">
        <f>M256/C255</f>
        <v>0.0566905227901008</v>
      </c>
      <c r="N255" s="21">
        <f>N256/C255</f>
        <v>0.609829099603087</v>
      </c>
      <c r="O255" s="21">
        <f>O256/C255</f>
        <v>0.333480377606812</v>
      </c>
      <c r="P255" s="23">
        <f>P256/C255</f>
        <v>0</v>
      </c>
      <c r="Q255" s="30">
        <f t="shared" si="20"/>
        <v>1</v>
      </c>
    </row>
    <row r="256" ht="12.95" customHeight="1" spans="1:17">
      <c r="A256" s="18"/>
      <c r="B256" s="19"/>
      <c r="C256" s="20"/>
      <c r="D256" s="25">
        <f t="shared" ref="D256:P256" si="26">SUM(D258,D260,D262,D264)*1</f>
        <v>0</v>
      </c>
      <c r="E256" s="25">
        <f t="shared" si="26"/>
        <v>0</v>
      </c>
      <c r="F256" s="25">
        <f t="shared" si="26"/>
        <v>0</v>
      </c>
      <c r="G256" s="25">
        <f t="shared" si="26"/>
        <v>0</v>
      </c>
      <c r="H256" s="26">
        <f t="shared" si="26"/>
        <v>0</v>
      </c>
      <c r="I256" s="28">
        <f t="shared" si="26"/>
        <v>0</v>
      </c>
      <c r="J256" s="25">
        <f t="shared" si="26"/>
        <v>0</v>
      </c>
      <c r="K256" s="25">
        <f t="shared" si="26"/>
        <v>0</v>
      </c>
      <c r="L256" s="25">
        <f t="shared" si="26"/>
        <v>0</v>
      </c>
      <c r="M256" s="22">
        <f t="shared" si="26"/>
        <v>64522.92</v>
      </c>
      <c r="N256" s="22">
        <f t="shared" si="26"/>
        <v>694083.46</v>
      </c>
      <c r="O256" s="22">
        <f t="shared" si="26"/>
        <v>379554.23</v>
      </c>
      <c r="P256" s="25">
        <f t="shared" si="26"/>
        <v>0</v>
      </c>
      <c r="Q256" s="31">
        <f t="shared" si="20"/>
        <v>1138160.61</v>
      </c>
    </row>
    <row r="257" ht="12" customHeight="1" spans="1:17">
      <c r="A257" s="18" t="s">
        <v>2234</v>
      </c>
      <c r="B257" s="19" t="s">
        <v>2235</v>
      </c>
      <c r="C257" s="20">
        <v>166598.5</v>
      </c>
      <c r="D257" s="23"/>
      <c r="E257" s="23"/>
      <c r="F257" s="23"/>
      <c r="G257" s="23"/>
      <c r="H257" s="24"/>
      <c r="I257" s="27"/>
      <c r="J257" s="23"/>
      <c r="K257" s="23"/>
      <c r="L257" s="23"/>
      <c r="M257" s="23"/>
      <c r="N257" s="23"/>
      <c r="O257" s="21">
        <v>1</v>
      </c>
      <c r="P257" s="23"/>
      <c r="Q257" s="30">
        <f t="shared" si="20"/>
        <v>1</v>
      </c>
    </row>
    <row r="258" ht="12.95" customHeight="1" spans="1:17">
      <c r="A258" s="18"/>
      <c r="B258" s="19"/>
      <c r="C258" s="20"/>
      <c r="D258" s="25" t="str">
        <f>IF(D257&gt;0,ROUND(C257*D257,2),"")</f>
        <v/>
      </c>
      <c r="E258" s="25" t="str">
        <f>IF(E257&gt;0,IF(AND(SUM(D257:E257)=1,Q257=1),C257-SUM(D258:D258),ROUND(C257*E257,2)),"")</f>
        <v/>
      </c>
      <c r="F258" s="25" t="str">
        <f>IF(F257&gt;0,IF(AND(SUM(D257:F257)=1,Q257=1),C257-SUM(D258:E258),ROUND(C257*F257,2)),"")</f>
        <v/>
      </c>
      <c r="G258" s="25" t="str">
        <f>IF(G257&gt;0,IF(AND(SUM(D257:G257)=1,Q257=1),C257-SUM(D258:F258),ROUND(C257*G257,2)),"")</f>
        <v/>
      </c>
      <c r="H258" s="26" t="str">
        <f>IF(H257&gt;0,IF(AND(SUM(D257:H257)=1,Q257=1),C257-SUM(D258:G258),ROUND(C257*H257,2)),"")</f>
        <v/>
      </c>
      <c r="I258" s="28" t="str">
        <f>IF(I257&gt;0,IF(AND(SUM(D257:I257)=1,Q257=1),C257-SUM(D258:H258),ROUND(C257*I257,2)),"")</f>
        <v/>
      </c>
      <c r="J258" s="25" t="str">
        <f>IF(J257&gt;0,IF(AND(SUM(D257:J257)=1,Q257=1),C257-SUM(D258:I258),ROUND(C257*J257,2)),"")</f>
        <v/>
      </c>
      <c r="K258" s="25" t="str">
        <f>IF(K257&gt;0,IF(AND(SUM(D257:K257)=1,Q257=1),C257-SUM(D258:J258),ROUND(C257*K257,2)),"")</f>
        <v/>
      </c>
      <c r="L258" s="25" t="str">
        <f>IF(L257&gt;0,IF(AND(SUM(D257:L257)=1,Q257=1),C257-SUM(D258:K258),ROUND(C257*L257,2)),"")</f>
        <v/>
      </c>
      <c r="M258" s="25" t="str">
        <f>IF(M257&gt;0,IF(AND(SUM(D257:M257)=1,Q257=1),C257-SUM(D258:L258),ROUND(C257*M257,2)),"")</f>
        <v/>
      </c>
      <c r="N258" s="25" t="str">
        <f>IF(N257&gt;0,IF(AND(SUM(D257:N257)=1,Q257=1),C257-SUM(D258:M258),ROUND(C257*N257,2)),"")</f>
        <v/>
      </c>
      <c r="O258" s="22">
        <f>IF(O257&gt;0,IF(AND(SUM(D257:O257)=1,Q257=1),C257-SUM(D258:N258),ROUND(C257*O257,2)),"")</f>
        <v>166598.5</v>
      </c>
      <c r="P258" s="25" t="str">
        <f>IF(P257&gt;0,IF(AND(SUM(D257:P257)=1,Q257=1),C257-SUM(D258:O258),ROUND(C257*P257,2)),"")</f>
        <v/>
      </c>
      <c r="Q258" s="31">
        <f t="shared" si="20"/>
        <v>166598.5</v>
      </c>
    </row>
    <row r="259" ht="12" customHeight="1" spans="1:17">
      <c r="A259" s="18" t="s">
        <v>2239</v>
      </c>
      <c r="B259" s="19" t="s">
        <v>2240</v>
      </c>
      <c r="C259" s="20">
        <v>756512.29</v>
      </c>
      <c r="D259" s="23"/>
      <c r="E259" s="23"/>
      <c r="F259" s="23"/>
      <c r="G259" s="23"/>
      <c r="H259" s="24"/>
      <c r="I259" s="27"/>
      <c r="J259" s="23"/>
      <c r="K259" s="23"/>
      <c r="L259" s="23"/>
      <c r="M259" s="21">
        <v>0.072</v>
      </c>
      <c r="N259" s="21">
        <v>0.7247</v>
      </c>
      <c r="O259" s="21">
        <v>0.2033</v>
      </c>
      <c r="P259" s="23"/>
      <c r="Q259" s="30">
        <f t="shared" ref="Q259:Q322" si="27">SUM(D259:P259)</f>
        <v>1</v>
      </c>
    </row>
    <row r="260" ht="12.95" customHeight="1" spans="1:17">
      <c r="A260" s="18"/>
      <c r="B260" s="19"/>
      <c r="C260" s="20"/>
      <c r="D260" s="25" t="str">
        <f>IF(D259&gt;0,ROUND(C259*D259,2),"")</f>
        <v/>
      </c>
      <c r="E260" s="25" t="str">
        <f>IF(E259&gt;0,IF(AND(SUM(D259:E259)=1,Q259=1),C259-SUM(D260:D260),ROUND(C259*E259,2)),"")</f>
        <v/>
      </c>
      <c r="F260" s="25" t="str">
        <f>IF(F259&gt;0,IF(AND(SUM(D259:F259)=1,Q259=1),C259-SUM(D260:E260),ROUND(C259*F259,2)),"")</f>
        <v/>
      </c>
      <c r="G260" s="25" t="str">
        <f>IF(G259&gt;0,IF(AND(SUM(D259:G259)=1,Q259=1),C259-SUM(D260:F260),ROUND(C259*G259,2)),"")</f>
        <v/>
      </c>
      <c r="H260" s="26" t="str">
        <f>IF(H259&gt;0,IF(AND(SUM(D259:H259)=1,Q259=1),C259-SUM(D260:G260),ROUND(C259*H259,2)),"")</f>
        <v/>
      </c>
      <c r="I260" s="28" t="str">
        <f>IF(I259&gt;0,IF(AND(SUM(D259:I259)=1,Q259=1),C259-SUM(D260:H260),ROUND(C259*I259,2)),"")</f>
        <v/>
      </c>
      <c r="J260" s="25" t="str">
        <f>IF(J259&gt;0,IF(AND(SUM(D259:J259)=1,Q259=1),C259-SUM(D260:I260),ROUND(C259*J259,2)),"")</f>
        <v/>
      </c>
      <c r="K260" s="25" t="str">
        <f>IF(K259&gt;0,IF(AND(SUM(D259:K259)=1,Q259=1),C259-SUM(D260:J260),ROUND(C259*K259,2)),"")</f>
        <v/>
      </c>
      <c r="L260" s="25" t="str">
        <f>IF(L259&gt;0,IF(AND(SUM(D259:L259)=1,Q259=1),C259-SUM(D260:K260),ROUND(C259*L259,2)),"")</f>
        <v/>
      </c>
      <c r="M260" s="22">
        <f>IF(M259&gt;0,IF(AND(SUM(D259:M259)=1,Q259=1),C259-SUM(D260:L260),ROUND(C259*M259,2)),"")</f>
        <v>54468.88</v>
      </c>
      <c r="N260" s="22">
        <f>IF(N259&gt;0,IF(AND(SUM(D259:N259)=1,Q259=1),C259-SUM(D260:M260),ROUND(C259*N259,2)),"")</f>
        <v>548244.46</v>
      </c>
      <c r="O260" s="22">
        <f>IF(O259&gt;0,IF(AND(SUM(D259:O259)=1,Q259=1),C259-SUM(D260:N260),ROUND(C259*O259,2)),"")</f>
        <v>153798.95</v>
      </c>
      <c r="P260" s="25" t="str">
        <f>IF(P259&gt;0,IF(AND(SUM(D259:P259)=1,Q259=1),C259-SUM(D260:O260),ROUND(C259*P259,2)),"")</f>
        <v/>
      </c>
      <c r="Q260" s="31">
        <f t="shared" si="27"/>
        <v>756512.29</v>
      </c>
    </row>
    <row r="261" ht="12" customHeight="1" spans="1:17">
      <c r="A261" s="18" t="s">
        <v>2253</v>
      </c>
      <c r="B261" s="19" t="s">
        <v>2254</v>
      </c>
      <c r="C261" s="20">
        <v>40803.04</v>
      </c>
      <c r="D261" s="23"/>
      <c r="E261" s="23"/>
      <c r="F261" s="23"/>
      <c r="G261" s="23"/>
      <c r="H261" s="24"/>
      <c r="I261" s="27"/>
      <c r="J261" s="23"/>
      <c r="K261" s="23"/>
      <c r="L261" s="23"/>
      <c r="M261" s="23"/>
      <c r="N261" s="21">
        <v>1</v>
      </c>
      <c r="O261" s="23"/>
      <c r="P261" s="23"/>
      <c r="Q261" s="30">
        <f t="shared" si="27"/>
        <v>1</v>
      </c>
    </row>
    <row r="262" ht="12.95" customHeight="1" spans="1:17">
      <c r="A262" s="18"/>
      <c r="B262" s="19"/>
      <c r="C262" s="20"/>
      <c r="D262" s="25" t="str">
        <f>IF(D261&gt;0,ROUND(C261*D261,2),"")</f>
        <v/>
      </c>
      <c r="E262" s="25" t="str">
        <f>IF(E261&gt;0,IF(AND(SUM(D261:E261)=1,Q261=1),C261-SUM(D262:D262),ROUND(C261*E261,2)),"")</f>
        <v/>
      </c>
      <c r="F262" s="25" t="str">
        <f>IF(F261&gt;0,IF(AND(SUM(D261:F261)=1,Q261=1),C261-SUM(D262:E262),ROUND(C261*F261,2)),"")</f>
        <v/>
      </c>
      <c r="G262" s="25" t="str">
        <f>IF(G261&gt;0,IF(AND(SUM(D261:G261)=1,Q261=1),C261-SUM(D262:F262),ROUND(C261*G261,2)),"")</f>
        <v/>
      </c>
      <c r="H262" s="26" t="str">
        <f>IF(H261&gt;0,IF(AND(SUM(D261:H261)=1,Q261=1),C261-SUM(D262:G262),ROUND(C261*H261,2)),"")</f>
        <v/>
      </c>
      <c r="I262" s="28" t="str">
        <f>IF(I261&gt;0,IF(AND(SUM(D261:I261)=1,Q261=1),C261-SUM(D262:H262),ROUND(C261*I261,2)),"")</f>
        <v/>
      </c>
      <c r="J262" s="25" t="str">
        <f>IF(J261&gt;0,IF(AND(SUM(D261:J261)=1,Q261=1),C261-SUM(D262:I262),ROUND(C261*J261,2)),"")</f>
        <v/>
      </c>
      <c r="K262" s="25" t="str">
        <f>IF(K261&gt;0,IF(AND(SUM(D261:K261)=1,Q261=1),C261-SUM(D262:J262),ROUND(C261*K261,2)),"")</f>
        <v/>
      </c>
      <c r="L262" s="25" t="str">
        <f>IF(L261&gt;0,IF(AND(SUM(D261:L261)=1,Q261=1),C261-SUM(D262:K262),ROUND(C261*L261,2)),"")</f>
        <v/>
      </c>
      <c r="M262" s="25" t="str">
        <f>IF(M261&gt;0,IF(AND(SUM(D261:M261)=1,Q261=1),C261-SUM(D262:L262),ROUND(C261*M261,2)),"")</f>
        <v/>
      </c>
      <c r="N262" s="22">
        <f>IF(N261&gt;0,IF(AND(SUM(D261:N261)=1,Q261=1),C261-SUM(D262:M262),ROUND(C261*N261,2)),"")</f>
        <v>40803.04</v>
      </c>
      <c r="O262" s="25" t="str">
        <f>IF(O261&gt;0,IF(AND(SUM(D261:O261)=1,Q261=1),C261-SUM(D262:N262),ROUND(C261*O261,2)),"")</f>
        <v/>
      </c>
      <c r="P262" s="25" t="str">
        <f>IF(P261&gt;0,IF(AND(SUM(D261:P261)=1,Q261=1),C261-SUM(D262:O262),ROUND(C261*P261,2)),"")</f>
        <v/>
      </c>
      <c r="Q262" s="31">
        <f t="shared" si="27"/>
        <v>40803.04</v>
      </c>
    </row>
    <row r="263" ht="12" customHeight="1" spans="1:17">
      <c r="A263" s="18" t="s">
        <v>2261</v>
      </c>
      <c r="B263" s="19" t="s">
        <v>2262</v>
      </c>
      <c r="C263" s="20">
        <v>174246.78</v>
      </c>
      <c r="D263" s="23"/>
      <c r="E263" s="23"/>
      <c r="F263" s="23"/>
      <c r="G263" s="23"/>
      <c r="H263" s="24"/>
      <c r="I263" s="27"/>
      <c r="J263" s="23"/>
      <c r="K263" s="23"/>
      <c r="L263" s="23"/>
      <c r="M263" s="21">
        <v>0.0577</v>
      </c>
      <c r="N263" s="21">
        <v>0.6028</v>
      </c>
      <c r="O263" s="21">
        <v>0.3395</v>
      </c>
      <c r="P263" s="23"/>
      <c r="Q263" s="30">
        <f t="shared" si="27"/>
        <v>1</v>
      </c>
    </row>
    <row r="264" ht="12.95" customHeight="1" spans="1:17">
      <c r="A264" s="18"/>
      <c r="B264" s="19"/>
      <c r="C264" s="20"/>
      <c r="D264" s="25" t="str">
        <f>IF(D263&gt;0,ROUND(C263*D263,2),"")</f>
        <v/>
      </c>
      <c r="E264" s="25" t="str">
        <f>IF(E263&gt;0,IF(AND(SUM(D263:E263)=1,Q263=1),C263-SUM(D264:D264),ROUND(C263*E263,2)),"")</f>
        <v/>
      </c>
      <c r="F264" s="25" t="str">
        <f>IF(F263&gt;0,IF(AND(SUM(D263:F263)=1,Q263=1),C263-SUM(D264:E264),ROUND(C263*F263,2)),"")</f>
        <v/>
      </c>
      <c r="G264" s="25" t="str">
        <f>IF(G263&gt;0,IF(AND(SUM(D263:G263)=1,Q263=1),C263-SUM(D264:F264),ROUND(C263*G263,2)),"")</f>
        <v/>
      </c>
      <c r="H264" s="26" t="str">
        <f>IF(H263&gt;0,IF(AND(SUM(D263:H263)=1,Q263=1),C263-SUM(D264:G264),ROUND(C263*H263,2)),"")</f>
        <v/>
      </c>
      <c r="I264" s="28" t="str">
        <f>IF(I263&gt;0,IF(AND(SUM(D263:I263)=1,Q263=1),C263-SUM(D264:H264),ROUND(C263*I263,2)),"")</f>
        <v/>
      </c>
      <c r="J264" s="25" t="str">
        <f>IF(J263&gt;0,IF(AND(SUM(D263:J263)=1,Q263=1),C263-SUM(D264:I264),ROUND(C263*J263,2)),"")</f>
        <v/>
      </c>
      <c r="K264" s="25" t="str">
        <f>IF(K263&gt;0,IF(AND(SUM(D263:K263)=1,Q263=1),C263-SUM(D264:J264),ROUND(C263*K263,2)),"")</f>
        <v/>
      </c>
      <c r="L264" s="25" t="str">
        <f>IF(L263&gt;0,IF(AND(SUM(D263:L263)=1,Q263=1),C263-SUM(D264:K264),ROUND(C263*L263,2)),"")</f>
        <v/>
      </c>
      <c r="M264" s="22">
        <f>IF(M263&gt;0,IF(AND(SUM(D263:M263)=1,Q263=1),C263-SUM(D264:L264),ROUND(C263*M263,2)),"")</f>
        <v>10054.04</v>
      </c>
      <c r="N264" s="22">
        <f>IF(N263&gt;0,IF(AND(SUM(D263:N263)=1,Q263=1),C263-SUM(D264:M264),ROUND(C263*N263,2)),"")</f>
        <v>105035.96</v>
      </c>
      <c r="O264" s="22">
        <f>IF(O263&gt;0,IF(AND(SUM(D263:O263)=1,Q263=1),C263-SUM(D264:N264),ROUND(C263*O263,2)),"")</f>
        <v>59156.78</v>
      </c>
      <c r="P264" s="25" t="str">
        <f>IF(P263&gt;0,IF(AND(SUM(D263:P263)=1,Q263=1),C263-SUM(D264:O264),ROUND(C263*P263,2)),"")</f>
        <v/>
      </c>
      <c r="Q264" s="31">
        <f t="shared" si="27"/>
        <v>174246.78</v>
      </c>
    </row>
    <row r="265" ht="12" customHeight="1" spans="1:17">
      <c r="A265" s="18" t="s">
        <v>2266</v>
      </c>
      <c r="B265" s="19" t="s">
        <v>2267</v>
      </c>
      <c r="C265" s="20">
        <v>56036.81</v>
      </c>
      <c r="D265" s="23">
        <f>D266/C265</f>
        <v>0</v>
      </c>
      <c r="E265" s="23">
        <f>E266/C265</f>
        <v>0</v>
      </c>
      <c r="F265" s="23">
        <f>F266/C265</f>
        <v>0</v>
      </c>
      <c r="G265" s="23">
        <f>G266/C265</f>
        <v>0</v>
      </c>
      <c r="H265" s="24">
        <f>H266/C265</f>
        <v>0</v>
      </c>
      <c r="I265" s="27">
        <f>I266/C265</f>
        <v>0</v>
      </c>
      <c r="J265" s="23">
        <f>J266/C265</f>
        <v>0</v>
      </c>
      <c r="K265" s="23">
        <f>K266/C265</f>
        <v>0</v>
      </c>
      <c r="L265" s="23">
        <f>L266/C265</f>
        <v>0</v>
      </c>
      <c r="M265" s="23">
        <f>M266/C265</f>
        <v>0</v>
      </c>
      <c r="N265" s="23">
        <f>N266/C265</f>
        <v>0</v>
      </c>
      <c r="O265" s="21">
        <f>O266/C265</f>
        <v>0.250000133840595</v>
      </c>
      <c r="P265" s="21">
        <f>P266/C265</f>
        <v>0.749999866159405</v>
      </c>
      <c r="Q265" s="30">
        <f t="shared" si="27"/>
        <v>1</v>
      </c>
    </row>
    <row r="266" ht="12.95" customHeight="1" spans="1:17">
      <c r="A266" s="18"/>
      <c r="B266" s="19"/>
      <c r="C266" s="20"/>
      <c r="D266" s="25">
        <f t="shared" ref="D266:P266" si="28">SUM(D268,D270,D272)*1</f>
        <v>0</v>
      </c>
      <c r="E266" s="25">
        <f t="shared" si="28"/>
        <v>0</v>
      </c>
      <c r="F266" s="25">
        <f t="shared" si="28"/>
        <v>0</v>
      </c>
      <c r="G266" s="25">
        <f t="shared" si="28"/>
        <v>0</v>
      </c>
      <c r="H266" s="26">
        <f t="shared" si="28"/>
        <v>0</v>
      </c>
      <c r="I266" s="28">
        <f t="shared" si="28"/>
        <v>0</v>
      </c>
      <c r="J266" s="25">
        <f t="shared" si="28"/>
        <v>0</v>
      </c>
      <c r="K266" s="25">
        <f t="shared" si="28"/>
        <v>0</v>
      </c>
      <c r="L266" s="25">
        <f t="shared" si="28"/>
        <v>0</v>
      </c>
      <c r="M266" s="25">
        <f t="shared" si="28"/>
        <v>0</v>
      </c>
      <c r="N266" s="25">
        <f t="shared" si="28"/>
        <v>0</v>
      </c>
      <c r="O266" s="22">
        <f t="shared" si="28"/>
        <v>14009.21</v>
      </c>
      <c r="P266" s="22">
        <f t="shared" si="28"/>
        <v>42027.6</v>
      </c>
      <c r="Q266" s="31">
        <f t="shared" si="27"/>
        <v>56036.81</v>
      </c>
    </row>
    <row r="267" ht="12" hidden="1" customHeight="1" spans="1:17">
      <c r="A267" s="18" t="s">
        <v>2268</v>
      </c>
      <c r="B267" s="19" t="s">
        <v>2270</v>
      </c>
      <c r="C267" s="20">
        <v>2312.51</v>
      </c>
      <c r="D267" s="23"/>
      <c r="E267" s="23"/>
      <c r="F267" s="23"/>
      <c r="G267" s="23"/>
      <c r="H267" s="24"/>
      <c r="I267" s="27"/>
      <c r="J267" s="23"/>
      <c r="K267" s="23"/>
      <c r="L267" s="23"/>
      <c r="M267" s="23"/>
      <c r="N267" s="23"/>
      <c r="O267" s="21">
        <v>0.25</v>
      </c>
      <c r="P267" s="21">
        <v>0.75</v>
      </c>
      <c r="Q267" s="30">
        <f t="shared" si="27"/>
        <v>1</v>
      </c>
    </row>
    <row r="268" ht="33" hidden="1" customHeight="1" spans="1:17">
      <c r="A268" s="18"/>
      <c r="B268" s="19"/>
      <c r="C268" s="20"/>
      <c r="D268" s="25" t="str">
        <f>IF(D267&gt;0,ROUND(C267*D267,2),"")</f>
        <v/>
      </c>
      <c r="E268" s="25" t="str">
        <f>IF(E267&gt;0,IF(AND(SUM(D267:E267)=1,Q267=1),C267-SUM(D268:D268),ROUND(C267*E267,2)),"")</f>
        <v/>
      </c>
      <c r="F268" s="25" t="str">
        <f>IF(F267&gt;0,IF(AND(SUM(D267:F267)=1,Q267=1),C267-SUM(D268:E268),ROUND(C267*F267,2)),"")</f>
        <v/>
      </c>
      <c r="G268" s="25" t="str">
        <f>IF(G267&gt;0,IF(AND(SUM(D267:G267)=1,Q267=1),C267-SUM(D268:F268),ROUND(C267*G267,2)),"")</f>
        <v/>
      </c>
      <c r="H268" s="26" t="str">
        <f>IF(H267&gt;0,IF(AND(SUM(D267:H267)=1,Q267=1),C267-SUM(D268:G268),ROUND(C267*H267,2)),"")</f>
        <v/>
      </c>
      <c r="I268" s="28" t="str">
        <f>IF(I267&gt;0,IF(AND(SUM(D267:I267)=1,Q267=1),C267-SUM(D268:H268),ROUND(C267*I267,2)),"")</f>
        <v/>
      </c>
      <c r="J268" s="25" t="str">
        <f>IF(J267&gt;0,IF(AND(SUM(D267:J267)=1,Q267=1),C267-SUM(D268:I268),ROUND(C267*J267,2)),"")</f>
        <v/>
      </c>
      <c r="K268" s="25" t="str">
        <f>IF(K267&gt;0,IF(AND(SUM(D267:K267)=1,Q267=1),C267-SUM(D268:J268),ROUND(C267*K267,2)),"")</f>
        <v/>
      </c>
      <c r="L268" s="25" t="str">
        <f>IF(L267&gt;0,IF(AND(SUM(D267:L267)=1,Q267=1),C267-SUM(D268:K268),ROUND(C267*L267,2)),"")</f>
        <v/>
      </c>
      <c r="M268" s="25" t="str">
        <f>IF(M267&gt;0,IF(AND(SUM(D267:M267)=1,Q267=1),C267-SUM(D268:L268),ROUND(C267*M267,2)),"")</f>
        <v/>
      </c>
      <c r="N268" s="25" t="str">
        <f>IF(N267&gt;0,IF(AND(SUM(D267:N267)=1,Q267=1),C267-SUM(D268:M268),ROUND(C267*N267,2)),"")</f>
        <v/>
      </c>
      <c r="O268" s="22">
        <f>IF(O267&gt;0,IF(AND(SUM(D267:O267)=1,Q267=1),C267-SUM(D268:N268),ROUND(C267*O267,2)),"")</f>
        <v>578.13</v>
      </c>
      <c r="P268" s="22">
        <f>IF(P267&gt;0,IF(AND(SUM(D267:P267)=1,Q267=1),C267-SUM(D268:O268),ROUND(C267*P267,2)),"")</f>
        <v>1734.38</v>
      </c>
      <c r="Q268" s="31">
        <f t="shared" si="27"/>
        <v>2312.51</v>
      </c>
    </row>
    <row r="269" ht="12" hidden="1" customHeight="1" spans="1:17">
      <c r="A269" s="18" t="s">
        <v>2271</v>
      </c>
      <c r="B269" s="19" t="s">
        <v>2273</v>
      </c>
      <c r="C269" s="20">
        <v>11150.9</v>
      </c>
      <c r="D269" s="23"/>
      <c r="E269" s="23"/>
      <c r="F269" s="23"/>
      <c r="G269" s="23"/>
      <c r="H269" s="24"/>
      <c r="I269" s="27"/>
      <c r="J269" s="23"/>
      <c r="K269" s="23"/>
      <c r="L269" s="23"/>
      <c r="M269" s="23"/>
      <c r="N269" s="23"/>
      <c r="O269" s="21">
        <v>0.25</v>
      </c>
      <c r="P269" s="21">
        <v>0.75</v>
      </c>
      <c r="Q269" s="30">
        <f t="shared" si="27"/>
        <v>1</v>
      </c>
    </row>
    <row r="270" ht="33" hidden="1" customHeight="1" spans="1:17">
      <c r="A270" s="18"/>
      <c r="B270" s="19"/>
      <c r="C270" s="20"/>
      <c r="D270" s="25" t="str">
        <f>IF(D269&gt;0,ROUND(C269*D269,2),"")</f>
        <v/>
      </c>
      <c r="E270" s="25" t="str">
        <f>IF(E269&gt;0,IF(AND(SUM(D269:E269)=1,Q269=1),C269-SUM(D270:D270),ROUND(C269*E269,2)),"")</f>
        <v/>
      </c>
      <c r="F270" s="25" t="str">
        <f>IF(F269&gt;0,IF(AND(SUM(D269:F269)=1,Q269=1),C269-SUM(D270:E270),ROUND(C269*F269,2)),"")</f>
        <v/>
      </c>
      <c r="G270" s="25" t="str">
        <f>IF(G269&gt;0,IF(AND(SUM(D269:G269)=1,Q269=1),C269-SUM(D270:F270),ROUND(C269*G269,2)),"")</f>
        <v/>
      </c>
      <c r="H270" s="26" t="str">
        <f>IF(H269&gt;0,IF(AND(SUM(D269:H269)=1,Q269=1),C269-SUM(D270:G270),ROUND(C269*H269,2)),"")</f>
        <v/>
      </c>
      <c r="I270" s="28" t="str">
        <f>IF(I269&gt;0,IF(AND(SUM(D269:I269)=1,Q269=1),C269-SUM(D270:H270),ROUND(C269*I269,2)),"")</f>
        <v/>
      </c>
      <c r="J270" s="25" t="str">
        <f>IF(J269&gt;0,IF(AND(SUM(D269:J269)=1,Q269=1),C269-SUM(D270:I270),ROUND(C269*J269,2)),"")</f>
        <v/>
      </c>
      <c r="K270" s="25" t="str">
        <f>IF(K269&gt;0,IF(AND(SUM(D269:K269)=1,Q269=1),C269-SUM(D270:J270),ROUND(C269*K269,2)),"")</f>
        <v/>
      </c>
      <c r="L270" s="25" t="str">
        <f>IF(L269&gt;0,IF(AND(SUM(D269:L269)=1,Q269=1),C269-SUM(D270:K270),ROUND(C269*L269,2)),"")</f>
        <v/>
      </c>
      <c r="M270" s="25" t="str">
        <f>IF(M269&gt;0,IF(AND(SUM(D269:M269)=1,Q269=1),C269-SUM(D270:L270),ROUND(C269*M269,2)),"")</f>
        <v/>
      </c>
      <c r="N270" s="25" t="str">
        <f>IF(N269&gt;0,IF(AND(SUM(D269:N269)=1,Q269=1),C269-SUM(D270:M270),ROUND(C269*N269,2)),"")</f>
        <v/>
      </c>
      <c r="O270" s="22">
        <f>IF(O269&gt;0,IF(AND(SUM(D269:O269)=1,Q269=1),C269-SUM(D270:N270),ROUND(C269*O269,2)),"")</f>
        <v>2787.73</v>
      </c>
      <c r="P270" s="22">
        <f>IF(P269&gt;0,IF(AND(SUM(D269:P269)=1,Q269=1),C269-SUM(D270:O270),ROUND(C269*P269,2)),"")</f>
        <v>8363.17</v>
      </c>
      <c r="Q270" s="31">
        <f t="shared" si="27"/>
        <v>11150.9</v>
      </c>
    </row>
    <row r="271" ht="12" customHeight="1" spans="1:17">
      <c r="A271" s="18" t="s">
        <v>2274</v>
      </c>
      <c r="B271" s="19" t="s">
        <v>2276</v>
      </c>
      <c r="C271" s="20">
        <v>42573.4</v>
      </c>
      <c r="D271" s="23"/>
      <c r="E271" s="23"/>
      <c r="F271" s="23"/>
      <c r="G271" s="23"/>
      <c r="H271" s="24"/>
      <c r="I271" s="27"/>
      <c r="J271" s="23"/>
      <c r="K271" s="23"/>
      <c r="L271" s="23"/>
      <c r="M271" s="23"/>
      <c r="N271" s="23"/>
      <c r="O271" s="21">
        <v>0.25</v>
      </c>
      <c r="P271" s="21">
        <v>0.75</v>
      </c>
      <c r="Q271" s="30">
        <f t="shared" si="27"/>
        <v>1</v>
      </c>
    </row>
    <row r="272" ht="12.95" customHeight="1" spans="1:17">
      <c r="A272" s="18"/>
      <c r="B272" s="19"/>
      <c r="C272" s="20"/>
      <c r="D272" s="25" t="str">
        <f>IF(D271&gt;0,ROUND(C271*D271,2),"")</f>
        <v/>
      </c>
      <c r="E272" s="25" t="str">
        <f>IF(E271&gt;0,IF(AND(SUM(D271:E271)=1,Q271=1),C271-SUM(D272:D272),ROUND(C271*E271,2)),"")</f>
        <v/>
      </c>
      <c r="F272" s="25" t="str">
        <f>IF(F271&gt;0,IF(AND(SUM(D271:F271)=1,Q271=1),C271-SUM(D272:E272),ROUND(C271*F271,2)),"")</f>
        <v/>
      </c>
      <c r="G272" s="25" t="str">
        <f>IF(G271&gt;0,IF(AND(SUM(D271:G271)=1,Q271=1),C271-SUM(D272:F272),ROUND(C271*G271,2)),"")</f>
        <v/>
      </c>
      <c r="H272" s="26" t="str">
        <f>IF(H271&gt;0,IF(AND(SUM(D271:H271)=1,Q271=1),C271-SUM(D272:G272),ROUND(C271*H271,2)),"")</f>
        <v/>
      </c>
      <c r="I272" s="28" t="str">
        <f>IF(I271&gt;0,IF(AND(SUM(D271:I271)=1,Q271=1),C271-SUM(D272:H272),ROUND(C271*I271,2)),"")</f>
        <v/>
      </c>
      <c r="J272" s="25" t="str">
        <f>IF(J271&gt;0,IF(AND(SUM(D271:J271)=1,Q271=1),C271-SUM(D272:I272),ROUND(C271*J271,2)),"")</f>
        <v/>
      </c>
      <c r="K272" s="25" t="str">
        <f>IF(K271&gt;0,IF(AND(SUM(D271:K271)=1,Q271=1),C271-SUM(D272:J272),ROUND(C271*K271,2)),"")</f>
        <v/>
      </c>
      <c r="L272" s="25" t="str">
        <f>IF(L271&gt;0,IF(AND(SUM(D271:L271)=1,Q271=1),C271-SUM(D272:K272),ROUND(C271*L271,2)),"")</f>
        <v/>
      </c>
      <c r="M272" s="25" t="str">
        <f>IF(M271&gt;0,IF(AND(SUM(D271:M271)=1,Q271=1),C271-SUM(D272:L272),ROUND(C271*M271,2)),"")</f>
        <v/>
      </c>
      <c r="N272" s="25" t="str">
        <f>IF(N271&gt;0,IF(AND(SUM(D271:N271)=1,Q271=1),C271-SUM(D272:M272),ROUND(C271*N271,2)),"")</f>
        <v/>
      </c>
      <c r="O272" s="22">
        <f>IF(O271&gt;0,IF(AND(SUM(D271:O271)=1,Q271=1),C271-SUM(D272:N272),ROUND(C271*O271,2)),"")</f>
        <v>10643.35</v>
      </c>
      <c r="P272" s="22">
        <f>IF(P271&gt;0,IF(AND(SUM(D271:P271)=1,Q271=1),C271-SUM(D272:O272),ROUND(C271*P271,2)),"")</f>
        <v>31930.05</v>
      </c>
      <c r="Q272" s="31">
        <f t="shared" si="27"/>
        <v>42573.4</v>
      </c>
    </row>
    <row r="273" ht="12" customHeight="1" spans="1:17">
      <c r="A273" s="18" t="s">
        <v>2292</v>
      </c>
      <c r="B273" s="19" t="s">
        <v>2293</v>
      </c>
      <c r="C273" s="20">
        <v>1702383.37</v>
      </c>
      <c r="D273" s="21">
        <v>0.0413</v>
      </c>
      <c r="E273" s="21">
        <v>0.02</v>
      </c>
      <c r="F273" s="21">
        <v>0.0397</v>
      </c>
      <c r="G273" s="21">
        <v>0.0869</v>
      </c>
      <c r="H273" s="21">
        <v>0.0634</v>
      </c>
      <c r="I273" s="21"/>
      <c r="J273" s="21">
        <v>0.0861</v>
      </c>
      <c r="K273" s="21">
        <v>0.1378</v>
      </c>
      <c r="L273" s="21">
        <v>0.1313</v>
      </c>
      <c r="M273" s="21">
        <v>0.0884</v>
      </c>
      <c r="N273" s="21">
        <v>0.1307</v>
      </c>
      <c r="O273" s="21">
        <v>0.1081</v>
      </c>
      <c r="P273" s="21">
        <v>0.0663</v>
      </c>
      <c r="Q273" s="30">
        <f t="shared" si="27"/>
        <v>1</v>
      </c>
    </row>
    <row r="274" ht="12.95" customHeight="1" spans="1:17">
      <c r="A274" s="18"/>
      <c r="B274" s="19"/>
      <c r="C274" s="20"/>
      <c r="D274" s="22">
        <f>IF(D273&gt;0,ROUND(C273*D273,2),"")</f>
        <v>70308.43</v>
      </c>
      <c r="E274" s="22">
        <f>IF(E273&gt;0,IF(AND(SUM(D273:E273)=1,Q273=1),C273-SUM(D274:D274),ROUND(C273*E273,2)),"")</f>
        <v>34047.67</v>
      </c>
      <c r="F274" s="22">
        <f>IF(F273&gt;0,IF(AND(SUM(D273:F273)=1,Q273=1),C273-SUM(D274:E274),ROUND(C273*F273,2)),"")</f>
        <v>67584.62</v>
      </c>
      <c r="G274" s="22">
        <f>IF(G273&gt;0,IF(AND(SUM(D273:G273)=1,Q273=1),C273-SUM(D274:F274),ROUND(C273*G273,2)),"")</f>
        <v>147937.11</v>
      </c>
      <c r="H274" s="22">
        <f>IF(H273&gt;0,IF(AND(SUM(D273:H273)=1,Q273=1),C273-SUM(D274:G274),ROUND(C273*H273,2)),"")</f>
        <v>107931.11</v>
      </c>
      <c r="I274" s="22" t="str">
        <f>IF(I273&gt;0,IF(AND(SUM(D273:I273)=1,Q273=1),C273-SUM(D274:H274),ROUND(C273*I273,2)),"")</f>
        <v/>
      </c>
      <c r="J274" s="22">
        <f>IF(J273&gt;0,IF(AND(SUM(D273:J273)=1,Q273=1),C273-SUM(D274:I274),ROUND(C273*J273,2)),"")</f>
        <v>146575.21</v>
      </c>
      <c r="K274" s="22">
        <f>IF(K273&gt;0,IF(AND(SUM(D273:K273)=1,Q273=1),C273-SUM(D274:J274),ROUND(C273*K273,2)),"")</f>
        <v>234588.43</v>
      </c>
      <c r="L274" s="22">
        <f>IF(L273&gt;0,IF(AND(SUM(D273:L273)=1,Q273=1),C273-SUM(D274:K274),ROUND(C273*L273,2)),"")</f>
        <v>223522.94</v>
      </c>
      <c r="M274" s="22">
        <f>IF(M273&gt;0,IF(AND(SUM(D273:M273)=1,Q273=1),C273-SUM(D274:L274),ROUND(C273*M273,2)),"")</f>
        <v>150490.69</v>
      </c>
      <c r="N274" s="22">
        <f>IF(N273&gt;0,IF(AND(SUM(D273:N273)=1,Q273=1),C273-SUM(D274:M274),ROUND(C273*N273,2)),"")</f>
        <v>222501.51</v>
      </c>
      <c r="O274" s="22">
        <f>IF(O273&gt;0,IF(AND(SUM(D273:O273)=1,Q273=1),C273-SUM(D274:N274),ROUND(C273*O273,2)),"")</f>
        <v>184027.64</v>
      </c>
      <c r="P274" s="22">
        <f>IF(P273&gt;0,IF(AND(SUM(D273:P273)=1,Q273=1),C273-SUM(D274:O274),ROUND(C273*P273,2)),"")</f>
        <v>112868.01</v>
      </c>
      <c r="Q274" s="31">
        <f t="shared" si="27"/>
        <v>1702383.37</v>
      </c>
    </row>
    <row r="275" ht="12" customHeight="1" spans="1:17">
      <c r="A275" s="32"/>
      <c r="B275" s="33"/>
      <c r="C275" s="34">
        <f>SUM(C3,C15,C27,C39,C55,C71,C81,C93,C113,C127,C135,C143,C155,C161,C171,C179,C185,C195,C203,C207,C211,C219,C255,C265,C273)</f>
        <v>9651879.18</v>
      </c>
      <c r="D275" s="35">
        <f t="shared" ref="D275:P275" si="29">SUM(D4,D16,D28,D40,D56,D72,D82,D94,D114,D128,D136,D144,D156,D162,D172,D180,D186,D196,D204,D208,D212,D220,D256,D266,D274)</f>
        <v>384247.69</v>
      </c>
      <c r="E275" s="35">
        <f t="shared" si="29"/>
        <v>186173.08</v>
      </c>
      <c r="F275" s="35">
        <f t="shared" si="29"/>
        <v>369721.83</v>
      </c>
      <c r="G275" s="35">
        <f t="shared" si="29"/>
        <v>808391.18</v>
      </c>
      <c r="H275" s="35">
        <f t="shared" si="29"/>
        <v>590153.15</v>
      </c>
      <c r="I275" s="35">
        <f t="shared" si="29"/>
        <v>0</v>
      </c>
      <c r="J275" s="35">
        <f t="shared" si="29"/>
        <v>801088.51</v>
      </c>
      <c r="K275" s="35">
        <f t="shared" si="29"/>
        <v>1282215.83</v>
      </c>
      <c r="L275" s="35">
        <f t="shared" si="29"/>
        <v>1221752.56</v>
      </c>
      <c r="M275" s="35">
        <f t="shared" si="29"/>
        <v>841937.73</v>
      </c>
      <c r="N275" s="35">
        <f t="shared" si="29"/>
        <v>1427215.35</v>
      </c>
      <c r="O275" s="35">
        <f t="shared" si="29"/>
        <v>1121094.45</v>
      </c>
      <c r="P275" s="35">
        <f t="shared" si="29"/>
        <v>617887.82</v>
      </c>
      <c r="Q275" s="22">
        <f>P276</f>
        <v>9651879.18</v>
      </c>
    </row>
    <row r="276" ht="12.95" customHeight="1" spans="1:17">
      <c r="A276" s="36"/>
      <c r="B276" s="37"/>
      <c r="C276" s="34"/>
      <c r="D276" s="22">
        <f t="shared" ref="D276:P276" si="30">D275+C276</f>
        <v>384247.69</v>
      </c>
      <c r="E276" s="22">
        <f t="shared" si="30"/>
        <v>570420.77</v>
      </c>
      <c r="F276" s="22">
        <f t="shared" si="30"/>
        <v>940142.6</v>
      </c>
      <c r="G276" s="22">
        <f t="shared" si="30"/>
        <v>1748533.78</v>
      </c>
      <c r="H276" s="22">
        <f t="shared" si="30"/>
        <v>2338686.93</v>
      </c>
      <c r="I276" s="22">
        <f t="shared" si="30"/>
        <v>2338686.93</v>
      </c>
      <c r="J276" s="22">
        <f t="shared" si="30"/>
        <v>3139775.44</v>
      </c>
      <c r="K276" s="22">
        <f t="shared" si="30"/>
        <v>4421991.27</v>
      </c>
      <c r="L276" s="22">
        <f t="shared" si="30"/>
        <v>5643743.83</v>
      </c>
      <c r="M276" s="22">
        <f t="shared" si="30"/>
        <v>6485681.56</v>
      </c>
      <c r="N276" s="22">
        <f t="shared" si="30"/>
        <v>7912896.91</v>
      </c>
      <c r="O276" s="22">
        <f t="shared" si="30"/>
        <v>9033991.36</v>
      </c>
      <c r="P276" s="22">
        <f t="shared" si="30"/>
        <v>9651879.18</v>
      </c>
      <c r="Q276" s="22"/>
    </row>
  </sheetData>
  <mergeCells count="470">
    <mergeCell ref="A1:H1"/>
    <mergeCell ref="H2:I2"/>
    <mergeCell ref="H3:I3"/>
    <mergeCell ref="H4:I4"/>
    <mergeCell ref="H5:I5"/>
    <mergeCell ref="H6:I6"/>
    <mergeCell ref="H7:I7"/>
    <mergeCell ref="H8:I8"/>
    <mergeCell ref="H9:I9"/>
    <mergeCell ref="H10:I10"/>
    <mergeCell ref="H11:I11"/>
    <mergeCell ref="H12:I12"/>
    <mergeCell ref="H13:I13"/>
    <mergeCell ref="H14:I14"/>
    <mergeCell ref="H39:I39"/>
    <mergeCell ref="H40:I40"/>
    <mergeCell ref="H41:I41"/>
    <mergeCell ref="H42:I42"/>
    <mergeCell ref="H43:I43"/>
    <mergeCell ref="H44:I44"/>
    <mergeCell ref="H45:I45"/>
    <mergeCell ref="H46:I46"/>
    <mergeCell ref="H47:I47"/>
    <mergeCell ref="H48:I48"/>
    <mergeCell ref="H49:I49"/>
    <mergeCell ref="H50:I50"/>
    <mergeCell ref="H51:I51"/>
    <mergeCell ref="H52:I52"/>
    <mergeCell ref="H53:I53"/>
    <mergeCell ref="H54:I54"/>
    <mergeCell ref="H55:I55"/>
    <mergeCell ref="H56:I56"/>
    <mergeCell ref="H57:I57"/>
    <mergeCell ref="H58:I58"/>
    <mergeCell ref="H59:I59"/>
    <mergeCell ref="H60:I60"/>
    <mergeCell ref="H61:I61"/>
    <mergeCell ref="H62:I62"/>
    <mergeCell ref="H63:I63"/>
    <mergeCell ref="H64:I64"/>
    <mergeCell ref="H65:I65"/>
    <mergeCell ref="H66:I66"/>
    <mergeCell ref="H67:I67"/>
    <mergeCell ref="H68:I68"/>
    <mergeCell ref="H69:I69"/>
    <mergeCell ref="H70:I70"/>
    <mergeCell ref="H155:I155"/>
    <mergeCell ref="H156:I156"/>
    <mergeCell ref="H157:I157"/>
    <mergeCell ref="H158:I158"/>
    <mergeCell ref="H159:I159"/>
    <mergeCell ref="H160:I160"/>
    <mergeCell ref="H219:I219"/>
    <mergeCell ref="H220:I220"/>
    <mergeCell ref="H249:I249"/>
    <mergeCell ref="H250:I250"/>
    <mergeCell ref="H273:I273"/>
    <mergeCell ref="H274:I274"/>
    <mergeCell ref="H275:I275"/>
    <mergeCell ref="H276:I276"/>
    <mergeCell ref="A3:A4"/>
    <mergeCell ref="A5:A6"/>
    <mergeCell ref="A7:A8"/>
    <mergeCell ref="A9:A10"/>
    <mergeCell ref="A11:A12"/>
    <mergeCell ref="A13:A14"/>
    <mergeCell ref="A15:A16"/>
    <mergeCell ref="A17:A18"/>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1:A52"/>
    <mergeCell ref="A53:A54"/>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87:A88"/>
    <mergeCell ref="A89:A90"/>
    <mergeCell ref="A91:A92"/>
    <mergeCell ref="A93:A94"/>
    <mergeCell ref="A95:A96"/>
    <mergeCell ref="A97:A98"/>
    <mergeCell ref="A99:A100"/>
    <mergeCell ref="A101:A102"/>
    <mergeCell ref="A103:A104"/>
    <mergeCell ref="A105:A106"/>
    <mergeCell ref="A107:A108"/>
    <mergeCell ref="A109:A110"/>
    <mergeCell ref="A111:A112"/>
    <mergeCell ref="A113:A114"/>
    <mergeCell ref="A115:A116"/>
    <mergeCell ref="A117:A118"/>
    <mergeCell ref="A119:A120"/>
    <mergeCell ref="A121:A122"/>
    <mergeCell ref="A123:A124"/>
    <mergeCell ref="A125:A126"/>
    <mergeCell ref="A127:A128"/>
    <mergeCell ref="A129:A130"/>
    <mergeCell ref="A131:A132"/>
    <mergeCell ref="A133:A134"/>
    <mergeCell ref="A135:A136"/>
    <mergeCell ref="A137:A138"/>
    <mergeCell ref="A139:A140"/>
    <mergeCell ref="A141:A142"/>
    <mergeCell ref="A143:A144"/>
    <mergeCell ref="A145:A146"/>
    <mergeCell ref="A147:A148"/>
    <mergeCell ref="A149:A150"/>
    <mergeCell ref="A151:A152"/>
    <mergeCell ref="A153:A154"/>
    <mergeCell ref="A155:A156"/>
    <mergeCell ref="A157:A158"/>
    <mergeCell ref="A159:A160"/>
    <mergeCell ref="A161:A162"/>
    <mergeCell ref="A163:A164"/>
    <mergeCell ref="A165:A166"/>
    <mergeCell ref="A167:A168"/>
    <mergeCell ref="A169:A170"/>
    <mergeCell ref="A171:A172"/>
    <mergeCell ref="A173:A174"/>
    <mergeCell ref="A175:A176"/>
    <mergeCell ref="A177:A178"/>
    <mergeCell ref="A179:A180"/>
    <mergeCell ref="A181:A182"/>
    <mergeCell ref="A183:A184"/>
    <mergeCell ref="A185:A186"/>
    <mergeCell ref="A187:A188"/>
    <mergeCell ref="A189:A190"/>
    <mergeCell ref="A191:A192"/>
    <mergeCell ref="A193:A194"/>
    <mergeCell ref="A195:A196"/>
    <mergeCell ref="A197:A198"/>
    <mergeCell ref="A199:A200"/>
    <mergeCell ref="A201:A202"/>
    <mergeCell ref="A203:A204"/>
    <mergeCell ref="A205:A206"/>
    <mergeCell ref="A207:A208"/>
    <mergeCell ref="A209:A210"/>
    <mergeCell ref="A211:A212"/>
    <mergeCell ref="A213:A214"/>
    <mergeCell ref="A215:A216"/>
    <mergeCell ref="A217:A218"/>
    <mergeCell ref="A219:A220"/>
    <mergeCell ref="A221:A222"/>
    <mergeCell ref="A223:A224"/>
    <mergeCell ref="A225:A226"/>
    <mergeCell ref="A227:A228"/>
    <mergeCell ref="A229:A230"/>
    <mergeCell ref="A231:A232"/>
    <mergeCell ref="A233:A234"/>
    <mergeCell ref="A235:A236"/>
    <mergeCell ref="A237:A238"/>
    <mergeCell ref="A239:A240"/>
    <mergeCell ref="A241:A242"/>
    <mergeCell ref="A243:A244"/>
    <mergeCell ref="A245:A246"/>
    <mergeCell ref="A247:A248"/>
    <mergeCell ref="A249:A250"/>
    <mergeCell ref="A251:A252"/>
    <mergeCell ref="A253:A254"/>
    <mergeCell ref="A255:A256"/>
    <mergeCell ref="A257:A258"/>
    <mergeCell ref="A259:A260"/>
    <mergeCell ref="A261:A262"/>
    <mergeCell ref="A263:A264"/>
    <mergeCell ref="A265:A266"/>
    <mergeCell ref="A267:A268"/>
    <mergeCell ref="A269:A270"/>
    <mergeCell ref="A271:A272"/>
    <mergeCell ref="A273:A274"/>
    <mergeCell ref="B3:B4"/>
    <mergeCell ref="B5:B6"/>
    <mergeCell ref="B7:B8"/>
    <mergeCell ref="B9:B10"/>
    <mergeCell ref="B11:B12"/>
    <mergeCell ref="B13:B14"/>
    <mergeCell ref="B15:B16"/>
    <mergeCell ref="B17:B18"/>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1:B52"/>
    <mergeCell ref="B53:B54"/>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87:B88"/>
    <mergeCell ref="B89:B90"/>
    <mergeCell ref="B91:B92"/>
    <mergeCell ref="B93:B94"/>
    <mergeCell ref="B95:B96"/>
    <mergeCell ref="B97:B98"/>
    <mergeCell ref="B99:B100"/>
    <mergeCell ref="B101:B102"/>
    <mergeCell ref="B103:B104"/>
    <mergeCell ref="B105:B106"/>
    <mergeCell ref="B107:B108"/>
    <mergeCell ref="B109:B110"/>
    <mergeCell ref="B111:B112"/>
    <mergeCell ref="B113:B114"/>
    <mergeCell ref="B115:B116"/>
    <mergeCell ref="B117:B118"/>
    <mergeCell ref="B119:B120"/>
    <mergeCell ref="B121:B122"/>
    <mergeCell ref="B123:B124"/>
    <mergeCell ref="B125:B126"/>
    <mergeCell ref="B127:B128"/>
    <mergeCell ref="B129:B130"/>
    <mergeCell ref="B131:B132"/>
    <mergeCell ref="B133:B134"/>
    <mergeCell ref="B135:B136"/>
    <mergeCell ref="B137:B138"/>
    <mergeCell ref="B139:B140"/>
    <mergeCell ref="B141:B142"/>
    <mergeCell ref="B143:B144"/>
    <mergeCell ref="B145:B146"/>
    <mergeCell ref="B147:B148"/>
    <mergeCell ref="B149:B150"/>
    <mergeCell ref="B151:B152"/>
    <mergeCell ref="B153:B154"/>
    <mergeCell ref="B155:B156"/>
    <mergeCell ref="B157:B158"/>
    <mergeCell ref="B159:B160"/>
    <mergeCell ref="B161:B162"/>
    <mergeCell ref="B163:B164"/>
    <mergeCell ref="B165:B166"/>
    <mergeCell ref="B167:B168"/>
    <mergeCell ref="B169:B170"/>
    <mergeCell ref="B171:B172"/>
    <mergeCell ref="B173:B174"/>
    <mergeCell ref="B175:B176"/>
    <mergeCell ref="B177:B178"/>
    <mergeCell ref="B179:B180"/>
    <mergeCell ref="B181:B182"/>
    <mergeCell ref="B183:B184"/>
    <mergeCell ref="B185:B186"/>
    <mergeCell ref="B187:B188"/>
    <mergeCell ref="B189:B190"/>
    <mergeCell ref="B191:B192"/>
    <mergeCell ref="B193:B194"/>
    <mergeCell ref="B195:B196"/>
    <mergeCell ref="B197:B198"/>
    <mergeCell ref="B199:B200"/>
    <mergeCell ref="B201:B202"/>
    <mergeCell ref="B203:B204"/>
    <mergeCell ref="B205:B206"/>
    <mergeCell ref="B207:B208"/>
    <mergeCell ref="B209:B210"/>
    <mergeCell ref="B211:B212"/>
    <mergeCell ref="B213:B214"/>
    <mergeCell ref="B215:B216"/>
    <mergeCell ref="B217:B218"/>
    <mergeCell ref="B219:B220"/>
    <mergeCell ref="B221:B222"/>
    <mergeCell ref="B223:B224"/>
    <mergeCell ref="B225:B226"/>
    <mergeCell ref="B227:B228"/>
    <mergeCell ref="B229:B230"/>
    <mergeCell ref="B231:B232"/>
    <mergeCell ref="B233:B234"/>
    <mergeCell ref="B235:B236"/>
    <mergeCell ref="B237:B238"/>
    <mergeCell ref="B239:B240"/>
    <mergeCell ref="B241:B242"/>
    <mergeCell ref="B243:B244"/>
    <mergeCell ref="B245:B246"/>
    <mergeCell ref="B247:B248"/>
    <mergeCell ref="B249:B250"/>
    <mergeCell ref="B251:B252"/>
    <mergeCell ref="B253:B254"/>
    <mergeCell ref="B255:B256"/>
    <mergeCell ref="B257:B258"/>
    <mergeCell ref="B259:B260"/>
    <mergeCell ref="B261:B262"/>
    <mergeCell ref="B263:B264"/>
    <mergeCell ref="B265:B266"/>
    <mergeCell ref="B267:B268"/>
    <mergeCell ref="B269:B270"/>
    <mergeCell ref="B271:B272"/>
    <mergeCell ref="B273:B274"/>
    <mergeCell ref="C3:C4"/>
    <mergeCell ref="C5:C6"/>
    <mergeCell ref="C7:C8"/>
    <mergeCell ref="C9:C10"/>
    <mergeCell ref="C11:C12"/>
    <mergeCell ref="C13:C14"/>
    <mergeCell ref="C15:C16"/>
    <mergeCell ref="C17:C18"/>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1:C52"/>
    <mergeCell ref="C53:C54"/>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85:C86"/>
    <mergeCell ref="C87:C88"/>
    <mergeCell ref="C89:C90"/>
    <mergeCell ref="C91:C92"/>
    <mergeCell ref="C93:C94"/>
    <mergeCell ref="C95:C96"/>
    <mergeCell ref="C97:C98"/>
    <mergeCell ref="C99:C100"/>
    <mergeCell ref="C101:C102"/>
    <mergeCell ref="C103:C104"/>
    <mergeCell ref="C105:C106"/>
    <mergeCell ref="C107:C108"/>
    <mergeCell ref="C109:C110"/>
    <mergeCell ref="C111:C112"/>
    <mergeCell ref="C113:C114"/>
    <mergeCell ref="C115:C116"/>
    <mergeCell ref="C117:C118"/>
    <mergeCell ref="C119:C120"/>
    <mergeCell ref="C121:C122"/>
    <mergeCell ref="C123:C124"/>
    <mergeCell ref="C125:C126"/>
    <mergeCell ref="C127:C128"/>
    <mergeCell ref="C129:C130"/>
    <mergeCell ref="C131:C132"/>
    <mergeCell ref="C133:C134"/>
    <mergeCell ref="C135:C136"/>
    <mergeCell ref="C137:C138"/>
    <mergeCell ref="C139:C140"/>
    <mergeCell ref="C141:C142"/>
    <mergeCell ref="C143:C144"/>
    <mergeCell ref="C145:C146"/>
    <mergeCell ref="C147:C148"/>
    <mergeCell ref="C149:C150"/>
    <mergeCell ref="C151:C152"/>
    <mergeCell ref="C153:C154"/>
    <mergeCell ref="C155:C156"/>
    <mergeCell ref="C157:C158"/>
    <mergeCell ref="C159:C160"/>
    <mergeCell ref="C161:C162"/>
    <mergeCell ref="C163:C164"/>
    <mergeCell ref="C165:C166"/>
    <mergeCell ref="C167:C168"/>
    <mergeCell ref="C169:C170"/>
    <mergeCell ref="C171:C172"/>
    <mergeCell ref="C173:C174"/>
    <mergeCell ref="C175:C176"/>
    <mergeCell ref="C177:C178"/>
    <mergeCell ref="C179:C180"/>
    <mergeCell ref="C181:C182"/>
    <mergeCell ref="C183:C184"/>
    <mergeCell ref="C185:C186"/>
    <mergeCell ref="C187:C188"/>
    <mergeCell ref="C189:C190"/>
    <mergeCell ref="C191:C192"/>
    <mergeCell ref="C193:C194"/>
    <mergeCell ref="C195:C196"/>
    <mergeCell ref="C197:C198"/>
    <mergeCell ref="C199:C200"/>
    <mergeCell ref="C201:C202"/>
    <mergeCell ref="C203:C204"/>
    <mergeCell ref="C205:C206"/>
    <mergeCell ref="C207:C208"/>
    <mergeCell ref="C209:C210"/>
    <mergeCell ref="C211:C212"/>
    <mergeCell ref="C213:C214"/>
    <mergeCell ref="C215:C216"/>
    <mergeCell ref="C217:C218"/>
    <mergeCell ref="C219:C220"/>
    <mergeCell ref="C221:C222"/>
    <mergeCell ref="C223:C224"/>
    <mergeCell ref="C225:C226"/>
    <mergeCell ref="C227:C228"/>
    <mergeCell ref="C229:C230"/>
    <mergeCell ref="C231:C232"/>
    <mergeCell ref="C233:C234"/>
    <mergeCell ref="C235:C236"/>
    <mergeCell ref="C237:C238"/>
    <mergeCell ref="C239:C240"/>
    <mergeCell ref="C241:C242"/>
    <mergeCell ref="C243:C244"/>
    <mergeCell ref="C245:C246"/>
    <mergeCell ref="C247:C248"/>
    <mergeCell ref="C249:C250"/>
    <mergeCell ref="C251:C252"/>
    <mergeCell ref="C253:C254"/>
    <mergeCell ref="C255:C256"/>
    <mergeCell ref="C257:C258"/>
    <mergeCell ref="C259:C260"/>
    <mergeCell ref="C261:C262"/>
    <mergeCell ref="C263:C264"/>
    <mergeCell ref="C265:C266"/>
    <mergeCell ref="C267:C268"/>
    <mergeCell ref="C269:C270"/>
    <mergeCell ref="C271:C272"/>
    <mergeCell ref="C273:C274"/>
    <mergeCell ref="C275:C276"/>
    <mergeCell ref="Q275:Q276"/>
  </mergeCells>
  <conditionalFormatting sqref="D$1:Q$1048576">
    <cfRule type="cellIs" dxfId="0" priority="1" operator="equal">
      <formula>0</formula>
    </cfRule>
  </conditionalFormatting>
  <printOptions horizontalCentered="1"/>
  <pageMargins left="0.511811023622047" right="0.511811023622047" top="0.511811023622047" bottom="0.511811023622047" header="0" footer="0"/>
  <pageSetup paperSize="8" scale="85" orientation="landscape"/>
  <headerFooter>
    <oddFooter>&amp;L&amp;9&amp;A&amp;R&amp;9Página &amp;P de &amp;N</oddFooter>
  </headerFooter>
  <rowBreaks count="1" manualBreakCount="1">
    <brk id="172" max="16383" man="1"/>
  </rowBreaks>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D50"/>
  <sheetViews>
    <sheetView view="pageBreakPreview" zoomScale="115" zoomScaleNormal="100" workbookViewId="0">
      <selection activeCell="D7" sqref="D7"/>
    </sheetView>
  </sheetViews>
  <sheetFormatPr defaultColWidth="9" defaultRowHeight="13.5" outlineLevelCol="3"/>
  <cols>
    <col min="1" max="1" width="15.7083333333333" customWidth="1"/>
    <col min="2" max="2" width="60.2833333333333" customWidth="1"/>
    <col min="3" max="3" width="15.7083333333333" customWidth="1"/>
    <col min="4" max="4" width="37.425" customWidth="1"/>
  </cols>
  <sheetData>
    <row r="1" ht="108" customHeight="1" spans="1:4">
      <c r="A1" s="1"/>
      <c r="B1" s="1"/>
      <c r="C1" s="1"/>
      <c r="D1" s="1"/>
    </row>
    <row r="2" ht="12" customHeight="1" spans="1:4">
      <c r="A2" s="2"/>
      <c r="B2" s="3" t="s">
        <v>0</v>
      </c>
      <c r="C2" s="3"/>
      <c r="D2" s="3"/>
    </row>
    <row r="3" ht="15" customHeight="1" spans="1:4">
      <c r="A3" s="4" t="s">
        <v>5965</v>
      </c>
      <c r="B3" s="4" t="s">
        <v>3</v>
      </c>
      <c r="C3" s="4" t="s">
        <v>2290</v>
      </c>
      <c r="D3" s="2"/>
    </row>
    <row r="4" ht="8.1" customHeight="1" spans="1:4">
      <c r="A4" s="2"/>
      <c r="B4" s="3"/>
      <c r="C4" s="3"/>
      <c r="D4" s="2"/>
    </row>
    <row r="5" ht="12.95" customHeight="1" spans="1:4">
      <c r="A5" s="6" t="s">
        <v>5966</v>
      </c>
      <c r="B5" s="7" t="s">
        <v>5967</v>
      </c>
      <c r="C5" s="2"/>
      <c r="D5" s="2"/>
    </row>
    <row r="6" ht="12.95" customHeight="1" spans="1:4">
      <c r="A6" s="8" t="s">
        <v>5968</v>
      </c>
      <c r="B6" s="9" t="s">
        <v>5969</v>
      </c>
      <c r="C6" s="11">
        <v>7.4</v>
      </c>
      <c r="D6" s="2"/>
    </row>
    <row r="7" ht="15" customHeight="1" spans="1:4">
      <c r="A7" s="2"/>
      <c r="B7" s="12" t="s">
        <v>2300</v>
      </c>
      <c r="C7" s="13">
        <v>7.4</v>
      </c>
      <c r="D7" s="2"/>
    </row>
    <row r="8" ht="15" customHeight="1" spans="1:4">
      <c r="A8" s="2"/>
      <c r="B8" s="3" t="s">
        <v>0</v>
      </c>
      <c r="C8" s="3"/>
      <c r="D8" s="2"/>
    </row>
    <row r="9" ht="8.1" customHeight="1" spans="1:4">
      <c r="A9" s="2"/>
      <c r="B9" s="3"/>
      <c r="C9" s="3"/>
      <c r="D9" s="2"/>
    </row>
    <row r="10" ht="12.95" customHeight="1" spans="1:4">
      <c r="A10" s="6" t="s">
        <v>5970</v>
      </c>
      <c r="B10" s="7" t="s">
        <v>5971</v>
      </c>
      <c r="C10" s="2"/>
      <c r="D10" s="2"/>
    </row>
    <row r="11" ht="12.95" customHeight="1" spans="1:4">
      <c r="A11" s="8" t="s">
        <v>5972</v>
      </c>
      <c r="B11" s="9" t="s">
        <v>5973</v>
      </c>
      <c r="C11" s="11">
        <v>0.8</v>
      </c>
      <c r="D11" s="2"/>
    </row>
    <row r="12" ht="12.95" customHeight="1" spans="1:4">
      <c r="A12" s="8" t="s">
        <v>5974</v>
      </c>
      <c r="B12" s="9" t="s">
        <v>5975</v>
      </c>
      <c r="C12" s="11">
        <v>1.27</v>
      </c>
      <c r="D12" s="2"/>
    </row>
    <row r="13" ht="12.95" customHeight="1" spans="1:4">
      <c r="A13" s="8" t="s">
        <v>5976</v>
      </c>
      <c r="B13" s="9" t="s">
        <v>5977</v>
      </c>
      <c r="C13" s="11">
        <v>1.23</v>
      </c>
      <c r="D13" s="2"/>
    </row>
    <row r="14" ht="12.95" customHeight="1" spans="1:4">
      <c r="A14" s="8" t="s">
        <v>5978</v>
      </c>
      <c r="B14" s="9" t="s">
        <v>5979</v>
      </c>
      <c r="C14" s="11">
        <v>4.14</v>
      </c>
      <c r="D14" s="2"/>
    </row>
    <row r="15" ht="15" customHeight="1" spans="1:4">
      <c r="A15" s="2"/>
      <c r="B15" s="12" t="s">
        <v>2300</v>
      </c>
      <c r="C15" s="13">
        <v>7.44</v>
      </c>
      <c r="D15" s="2"/>
    </row>
    <row r="16" ht="15" customHeight="1" spans="1:4">
      <c r="A16" s="2"/>
      <c r="B16" s="3" t="s">
        <v>0</v>
      </c>
      <c r="C16" s="3"/>
      <c r="D16" s="2"/>
    </row>
    <row r="17" ht="8.1" customHeight="1" spans="1:4">
      <c r="A17" s="2"/>
      <c r="B17" s="3"/>
      <c r="C17" s="3"/>
      <c r="D17" s="2"/>
    </row>
    <row r="18" ht="12.95" customHeight="1" spans="1:4">
      <c r="A18" s="6" t="s">
        <v>5980</v>
      </c>
      <c r="B18" s="7" t="s">
        <v>5981</v>
      </c>
      <c r="C18" s="2"/>
      <c r="D18" s="2"/>
    </row>
    <row r="19" ht="12.95" customHeight="1" spans="1:4">
      <c r="A19" s="8" t="s">
        <v>5982</v>
      </c>
      <c r="B19" s="9" t="s">
        <v>5983</v>
      </c>
      <c r="C19" s="11">
        <v>0.65</v>
      </c>
      <c r="D19" s="2"/>
    </row>
    <row r="20" ht="12.95" customHeight="1" spans="1:4">
      <c r="A20" s="8" t="s">
        <v>5984</v>
      </c>
      <c r="B20" s="9" t="s">
        <v>5985</v>
      </c>
      <c r="C20" s="11">
        <v>3</v>
      </c>
      <c r="D20" s="2"/>
    </row>
    <row r="21" ht="12.95" customHeight="1" spans="1:4">
      <c r="A21" s="8" t="s">
        <v>5986</v>
      </c>
      <c r="B21" s="9" t="s">
        <v>5987</v>
      </c>
      <c r="C21" s="11">
        <v>2</v>
      </c>
      <c r="D21" s="2"/>
    </row>
    <row r="22" ht="12.95" customHeight="1" spans="1:4">
      <c r="A22" s="8" t="s">
        <v>5988</v>
      </c>
      <c r="B22" s="9" t="s">
        <v>5989</v>
      </c>
      <c r="C22" s="11">
        <v>0</v>
      </c>
      <c r="D22" s="2"/>
    </row>
    <row r="23" ht="15" customHeight="1" spans="1:4">
      <c r="A23" s="2"/>
      <c r="B23" s="12" t="s">
        <v>2300</v>
      </c>
      <c r="C23" s="13">
        <v>5.65</v>
      </c>
      <c r="D23" s="2"/>
    </row>
    <row r="24" ht="15" customHeight="1" spans="1:4">
      <c r="A24" s="2"/>
      <c r="B24" s="3" t="s">
        <v>0</v>
      </c>
      <c r="C24" s="3"/>
      <c r="D24" s="2"/>
    </row>
    <row r="25" ht="26.1" customHeight="1" spans="1:4">
      <c r="A25" s="2"/>
      <c r="B25" s="16" t="s">
        <v>5990</v>
      </c>
      <c r="C25" s="16"/>
      <c r="D25" s="2"/>
    </row>
    <row r="26" ht="44.1" customHeight="1" spans="1:4">
      <c r="A26" s="2"/>
      <c r="B26" s="1"/>
      <c r="C26" s="1"/>
      <c r="D26" s="2"/>
    </row>
    <row r="27" ht="12" customHeight="1" spans="1:4">
      <c r="A27" s="2"/>
      <c r="B27" s="3" t="s">
        <v>0</v>
      </c>
      <c r="C27" s="3"/>
      <c r="D27" s="3"/>
    </row>
    <row r="28" ht="15" customHeight="1" spans="1:4">
      <c r="A28" s="4" t="s">
        <v>5965</v>
      </c>
      <c r="B28" s="4" t="s">
        <v>3</v>
      </c>
      <c r="C28" s="4" t="s">
        <v>2290</v>
      </c>
      <c r="D28" s="2"/>
    </row>
    <row r="29" ht="8.1" customHeight="1" spans="1:4">
      <c r="A29" s="2"/>
      <c r="B29" s="3"/>
      <c r="C29" s="3"/>
      <c r="D29" s="2"/>
    </row>
    <row r="30" ht="12.95" customHeight="1" spans="1:4">
      <c r="A30" s="6" t="s">
        <v>5966</v>
      </c>
      <c r="B30" s="7" t="s">
        <v>5967</v>
      </c>
      <c r="C30" s="2"/>
      <c r="D30" s="2"/>
    </row>
    <row r="31" ht="12.95" customHeight="1" spans="1:4">
      <c r="A31" s="8" t="s">
        <v>5968</v>
      </c>
      <c r="B31" s="9" t="s">
        <v>5969</v>
      </c>
      <c r="C31" s="11">
        <v>5.11</v>
      </c>
      <c r="D31" s="2"/>
    </row>
    <row r="32" ht="15" customHeight="1" spans="1:4">
      <c r="A32" s="2"/>
      <c r="B32" s="12" t="s">
        <v>2300</v>
      </c>
      <c r="C32" s="13">
        <v>5.11</v>
      </c>
      <c r="D32" s="2"/>
    </row>
    <row r="33" ht="15" customHeight="1" spans="1:4">
      <c r="A33" s="2"/>
      <c r="B33" s="3" t="s">
        <v>0</v>
      </c>
      <c r="C33" s="3"/>
      <c r="D33" s="2"/>
    </row>
    <row r="34" ht="8.1" customHeight="1" spans="1:4">
      <c r="A34" s="2"/>
      <c r="B34" s="3"/>
      <c r="C34" s="3"/>
      <c r="D34" s="2"/>
    </row>
    <row r="35" ht="12.95" customHeight="1" spans="1:4">
      <c r="A35" s="6" t="s">
        <v>5970</v>
      </c>
      <c r="B35" s="7" t="s">
        <v>5971</v>
      </c>
      <c r="C35" s="2"/>
      <c r="D35" s="2"/>
    </row>
    <row r="36" ht="12.95" customHeight="1" spans="1:4">
      <c r="A36" s="8" t="s">
        <v>5972</v>
      </c>
      <c r="B36" s="9" t="s">
        <v>5973</v>
      </c>
      <c r="C36" s="11">
        <v>0.48</v>
      </c>
      <c r="D36" s="2"/>
    </row>
    <row r="37" ht="12.95" customHeight="1" spans="1:4">
      <c r="A37" s="8" t="s">
        <v>5974</v>
      </c>
      <c r="B37" s="9" t="s">
        <v>5975</v>
      </c>
      <c r="C37" s="11">
        <v>0.85</v>
      </c>
      <c r="D37" s="2"/>
    </row>
    <row r="38" ht="12.95" customHeight="1" spans="1:4">
      <c r="A38" s="8" t="s">
        <v>5976</v>
      </c>
      <c r="B38" s="9" t="s">
        <v>5977</v>
      </c>
      <c r="C38" s="11">
        <v>1.11</v>
      </c>
      <c r="D38" s="2"/>
    </row>
    <row r="39" ht="12.95" customHeight="1" spans="1:4">
      <c r="A39" s="8" t="s">
        <v>5978</v>
      </c>
      <c r="B39" s="9" t="s">
        <v>5979</v>
      </c>
      <c r="C39" s="11">
        <v>3.45</v>
      </c>
      <c r="D39" s="2"/>
    </row>
    <row r="40" ht="15" customHeight="1" spans="1:4">
      <c r="A40" s="2"/>
      <c r="B40" s="12" t="s">
        <v>2300</v>
      </c>
      <c r="C40" s="13">
        <v>5.89</v>
      </c>
      <c r="D40" s="2"/>
    </row>
    <row r="41" ht="15" customHeight="1" spans="1:4">
      <c r="A41" s="2"/>
      <c r="B41" s="3" t="s">
        <v>0</v>
      </c>
      <c r="C41" s="3"/>
      <c r="D41" s="2"/>
    </row>
    <row r="42" ht="8.1" customHeight="1" spans="1:4">
      <c r="A42" s="2"/>
      <c r="B42" s="3"/>
      <c r="C42" s="3"/>
      <c r="D42" s="2"/>
    </row>
    <row r="43" ht="12.95" customHeight="1" spans="1:4">
      <c r="A43" s="6" t="s">
        <v>5980</v>
      </c>
      <c r="B43" s="7" t="s">
        <v>5981</v>
      </c>
      <c r="C43" s="2"/>
      <c r="D43" s="2"/>
    </row>
    <row r="44" ht="12.95" customHeight="1" spans="1:4">
      <c r="A44" s="8" t="s">
        <v>5982</v>
      </c>
      <c r="B44" s="9" t="s">
        <v>5983</v>
      </c>
      <c r="C44" s="11">
        <v>0.65</v>
      </c>
      <c r="D44" s="2"/>
    </row>
    <row r="45" ht="12.95" customHeight="1" spans="1:4">
      <c r="A45" s="8" t="s">
        <v>5984</v>
      </c>
      <c r="B45" s="9" t="s">
        <v>5985</v>
      </c>
      <c r="C45" s="11">
        <v>3</v>
      </c>
      <c r="D45" s="2"/>
    </row>
    <row r="46" ht="12.95" customHeight="1" spans="1:4">
      <c r="A46" s="8" t="s">
        <v>5988</v>
      </c>
      <c r="B46" s="9" t="s">
        <v>5989</v>
      </c>
      <c r="C46" s="11">
        <v>0</v>
      </c>
      <c r="D46" s="2"/>
    </row>
    <row r="47" ht="15" customHeight="1" spans="1:4">
      <c r="A47" s="2"/>
      <c r="B47" s="12" t="s">
        <v>2300</v>
      </c>
      <c r="C47" s="13">
        <v>3.65</v>
      </c>
      <c r="D47" s="2"/>
    </row>
    <row r="48" ht="15" customHeight="1" spans="1:4">
      <c r="A48" s="2"/>
      <c r="B48" s="3" t="s">
        <v>0</v>
      </c>
      <c r="C48" s="3"/>
      <c r="D48" s="2"/>
    </row>
    <row r="49" ht="26.1" customHeight="1" spans="1:4">
      <c r="A49" s="2"/>
      <c r="B49" s="16" t="s">
        <v>5991</v>
      </c>
      <c r="C49" s="16"/>
      <c r="D49" s="2"/>
    </row>
    <row r="50" ht="44.1" customHeight="1" spans="1:4">
      <c r="A50" s="2"/>
      <c r="B50" s="1"/>
      <c r="C50" s="1"/>
      <c r="D50" s="2"/>
    </row>
  </sheetData>
  <mergeCells count="18">
    <mergeCell ref="B2:D2"/>
    <mergeCell ref="B4:C4"/>
    <mergeCell ref="B8:C8"/>
    <mergeCell ref="B9:C9"/>
    <mergeCell ref="B16:C16"/>
    <mergeCell ref="B17:C17"/>
    <mergeCell ref="B24:C24"/>
    <mergeCell ref="B25:C25"/>
    <mergeCell ref="B26:C26"/>
    <mergeCell ref="B27:D27"/>
    <mergeCell ref="B29:C29"/>
    <mergeCell ref="B33:C33"/>
    <mergeCell ref="B34:C34"/>
    <mergeCell ref="B41:C41"/>
    <mergeCell ref="B42:C42"/>
    <mergeCell ref="B48:C48"/>
    <mergeCell ref="B49:C49"/>
    <mergeCell ref="B50:C50"/>
  </mergeCells>
  <printOptions horizontalCentered="1"/>
  <pageMargins left="0.511811023622047" right="0.511811023622047" top="0.511811023622047" bottom="0.511811023622047" header="0" footer="0"/>
  <pageSetup paperSize="9" scale="85" orientation="portrait"/>
  <headerFooter>
    <oddFooter>&amp;L&amp;9&amp;A&amp;R&amp;9Página &amp;P de &amp;N</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10</vt:i4>
      </vt:variant>
    </vt:vector>
  </HeadingPairs>
  <TitlesOfParts>
    <vt:vector size="10" baseType="lpstr">
      <vt:lpstr>PLANILHA ORCAMENTARIA</vt:lpstr>
      <vt:lpstr>CUSTO DIRETO</vt:lpstr>
      <vt:lpstr>RESUMO</vt:lpstr>
      <vt:lpstr>COMPOSICOES</vt:lpstr>
      <vt:lpstr>COMPOSICOES AUXILIARES</vt:lpstr>
      <vt:lpstr>CURVA ABC SERVICOS</vt:lpstr>
      <vt:lpstr>CURVA ABC INSUMOS</vt:lpstr>
      <vt:lpstr>CRONOGRAMA</vt:lpstr>
      <vt:lpstr>BDI</vt:lpstr>
      <vt:lpstr>ENCARGOS SOCIAIS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jelfa</cp:lastModifiedBy>
  <dcterms:created xsi:type="dcterms:W3CDTF">2024-11-04T21:30:00Z</dcterms:created>
  <dcterms:modified xsi:type="dcterms:W3CDTF">2024-11-11T14:30:49Z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C4ECC9AB6EA64AC3AF50D9491064ADB7_13</vt:lpwstr>
  </property>
  <property fmtid="{D5CDD505-2E9C-101B-9397-08002B2CF9AE}" pid="3" name="KSOProductBuildVer">
    <vt:lpwstr>1046-12.2.0.18607</vt:lpwstr>
  </property>
</Properties>
</file>